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5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7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8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5.xml" ContentType="application/vnd.openxmlformats-officedocument.drawing+xml"/>
  <Override PartName="/xl/charts/chart19.xml" ContentType="application/vnd.openxmlformats-officedocument.drawingml.chart+xml"/>
  <Override PartName="/xl/theme/themeOverride1.xml" ContentType="application/vnd.openxmlformats-officedocument.themeOverride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20.xml" ContentType="application/vnd.openxmlformats-officedocument.drawingml.chart+xml"/>
  <Override PartName="/xl/theme/themeOverride2.xml" ContentType="application/vnd.openxmlformats-officedocument.themeOverride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21.xml" ContentType="application/vnd.openxmlformats-officedocument.drawingml.chart+xml"/>
  <Override PartName="/xl/theme/themeOverride3.xml" ContentType="application/vnd.openxmlformats-officedocument.themeOverride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22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101005_student_uwtsd_ac_uk/Documents/Year 2/Alternate Powertrain Systems/"/>
    </mc:Choice>
  </mc:AlternateContent>
  <xr:revisionPtr revIDLastSave="1063" documentId="8_{64703F23-0E44-45D6-B7D3-E271DBCEF0AA}" xr6:coauthVersionLast="47" xr6:coauthVersionMax="47" xr10:uidLastSave="{DFB977DF-79F4-40F2-B828-5305D6E069BD}"/>
  <bookViews>
    <workbookView xWindow="-108" yWindow="-108" windowWidth="23256" windowHeight="12456" xr2:uid="{E15B2936-D5FA-4E36-95DE-8325CC66EF7F}"/>
  </bookViews>
  <sheets>
    <sheet name="My Spreedsheet " sheetId="1" r:id="rId1"/>
    <sheet name="Supercapacitor Info" sheetId="22" r:id="rId2"/>
    <sheet name="Car Info " sheetId="2" r:id="rId3"/>
    <sheet name="Power" sheetId="21" r:id="rId4"/>
    <sheet name="Tractive Effort" sheetId="18" r:id="rId5"/>
    <sheet name="Tractive Braking Energy" sheetId="15" r:id="rId6"/>
    <sheet name="Cumulative Tractive Braking" sheetId="11" r:id="rId7"/>
    <sheet name="Resistive Forces" sheetId="12" r:id="rId8"/>
    <sheet name="WLTP Full Cycle" sheetId="13" r:id="rId9"/>
    <sheet name="Stored Energy" sheetId="14" r:id="rId10"/>
    <sheet name="Decel Stored Energy" sheetId="16" r:id="rId11"/>
    <sheet name="Recoverable_Stored Energy" sheetId="25" r:id="rId12"/>
    <sheet name="Recoverable Kinetic Energy " sheetId="24" r:id="rId13"/>
    <sheet name="3 SC Recoverable Energy" sheetId="27" r:id="rId14"/>
    <sheet name="My Graphs " sheetId="3" r:id="rId15"/>
    <sheet name="Explainations " sheetId="4" r:id="rId16"/>
    <sheet name="WLTC_class_3" sheetId="5" r:id="rId17"/>
    <sheet name="dia_class3_600" sheetId="6" r:id="rId18"/>
    <sheet name="dia_class3_600_1200" sheetId="7" r:id="rId19"/>
    <sheet name="dia_class3_1200_1800" sheetId="8" r:id="rId20"/>
    <sheet name="dia_class3_1800" sheetId="9" r:id="rId21"/>
  </sheets>
  <externalReferences>
    <externalReference r:id="rId2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6" i="1" l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O209" i="1"/>
  <c r="AO210" i="1"/>
  <c r="AO211" i="1"/>
  <c r="AO212" i="1"/>
  <c r="AO213" i="1"/>
  <c r="AO214" i="1"/>
  <c r="AO215" i="1"/>
  <c r="AO216" i="1"/>
  <c r="AO217" i="1"/>
  <c r="AO218" i="1"/>
  <c r="AO219" i="1"/>
  <c r="AO220" i="1"/>
  <c r="AO221" i="1"/>
  <c r="AO222" i="1"/>
  <c r="AO223" i="1"/>
  <c r="AO224" i="1"/>
  <c r="AO225" i="1"/>
  <c r="AO226" i="1"/>
  <c r="AO227" i="1"/>
  <c r="AO228" i="1"/>
  <c r="AO229" i="1"/>
  <c r="AO230" i="1"/>
  <c r="AO231" i="1"/>
  <c r="AO232" i="1"/>
  <c r="AO233" i="1"/>
  <c r="AO234" i="1"/>
  <c r="AO235" i="1"/>
  <c r="AO236" i="1"/>
  <c r="AO237" i="1"/>
  <c r="AO238" i="1"/>
  <c r="AO239" i="1"/>
  <c r="AO240" i="1"/>
  <c r="AO241" i="1"/>
  <c r="AO242" i="1"/>
  <c r="AO243" i="1"/>
  <c r="AO244" i="1"/>
  <c r="AO245" i="1"/>
  <c r="AO246" i="1"/>
  <c r="AO247" i="1"/>
  <c r="AO248" i="1"/>
  <c r="AO249" i="1"/>
  <c r="AO250" i="1"/>
  <c r="AO251" i="1"/>
  <c r="AO252" i="1"/>
  <c r="AO253" i="1"/>
  <c r="AO254" i="1"/>
  <c r="AO255" i="1"/>
  <c r="AO256" i="1"/>
  <c r="AO257" i="1"/>
  <c r="AO258" i="1"/>
  <c r="AO259" i="1"/>
  <c r="AO260" i="1"/>
  <c r="AO261" i="1"/>
  <c r="AO262" i="1"/>
  <c r="AO263" i="1"/>
  <c r="AO264" i="1"/>
  <c r="AO265" i="1"/>
  <c r="AO266" i="1"/>
  <c r="AO267" i="1"/>
  <c r="AO268" i="1"/>
  <c r="AO269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284" i="1"/>
  <c r="AO285" i="1"/>
  <c r="AO286" i="1"/>
  <c r="AO287" i="1"/>
  <c r="AO288" i="1"/>
  <c r="AO289" i="1"/>
  <c r="AO290" i="1"/>
  <c r="AO291" i="1"/>
  <c r="AO292" i="1"/>
  <c r="AO293" i="1"/>
  <c r="AO294" i="1"/>
  <c r="AO295" i="1"/>
  <c r="AO296" i="1"/>
  <c r="AO297" i="1"/>
  <c r="AO298" i="1"/>
  <c r="AO299" i="1"/>
  <c r="AO300" i="1"/>
  <c r="AO301" i="1"/>
  <c r="AO302" i="1"/>
  <c r="AO303" i="1"/>
  <c r="AO304" i="1"/>
  <c r="AO305" i="1"/>
  <c r="AO306" i="1"/>
  <c r="AO307" i="1"/>
  <c r="AO308" i="1"/>
  <c r="AO309" i="1"/>
  <c r="AO310" i="1"/>
  <c r="AO311" i="1"/>
  <c r="AO312" i="1"/>
  <c r="AO313" i="1"/>
  <c r="AO314" i="1"/>
  <c r="AO315" i="1"/>
  <c r="AO316" i="1"/>
  <c r="AO317" i="1"/>
  <c r="AO318" i="1"/>
  <c r="AO319" i="1"/>
  <c r="AO320" i="1"/>
  <c r="AO321" i="1"/>
  <c r="AO322" i="1"/>
  <c r="AO323" i="1"/>
  <c r="AO324" i="1"/>
  <c r="AO325" i="1"/>
  <c r="AO326" i="1"/>
  <c r="AO327" i="1"/>
  <c r="AO328" i="1"/>
  <c r="AO329" i="1"/>
  <c r="AO330" i="1"/>
  <c r="AO331" i="1"/>
  <c r="AO332" i="1"/>
  <c r="AO333" i="1"/>
  <c r="AO334" i="1"/>
  <c r="AO335" i="1"/>
  <c r="AO336" i="1"/>
  <c r="AO337" i="1"/>
  <c r="AO338" i="1"/>
  <c r="AO339" i="1"/>
  <c r="AO340" i="1"/>
  <c r="AO341" i="1"/>
  <c r="AO342" i="1"/>
  <c r="AO343" i="1"/>
  <c r="AO344" i="1"/>
  <c r="AO345" i="1"/>
  <c r="AO346" i="1"/>
  <c r="AO347" i="1"/>
  <c r="AO348" i="1"/>
  <c r="AO349" i="1"/>
  <c r="AO350" i="1"/>
  <c r="AO351" i="1"/>
  <c r="AO352" i="1"/>
  <c r="AO353" i="1"/>
  <c r="AO354" i="1"/>
  <c r="AO355" i="1"/>
  <c r="AO356" i="1"/>
  <c r="AO357" i="1"/>
  <c r="AO358" i="1"/>
  <c r="AO359" i="1"/>
  <c r="AO360" i="1"/>
  <c r="AO361" i="1"/>
  <c r="AO362" i="1"/>
  <c r="AO363" i="1"/>
  <c r="AO364" i="1"/>
  <c r="AO365" i="1"/>
  <c r="AO366" i="1"/>
  <c r="AO367" i="1"/>
  <c r="AO368" i="1"/>
  <c r="AO369" i="1"/>
  <c r="AO370" i="1"/>
  <c r="AO371" i="1"/>
  <c r="AO372" i="1"/>
  <c r="AO373" i="1"/>
  <c r="AO374" i="1"/>
  <c r="AO375" i="1"/>
  <c r="AO376" i="1"/>
  <c r="AO377" i="1"/>
  <c r="AO378" i="1"/>
  <c r="AO379" i="1"/>
  <c r="AO380" i="1"/>
  <c r="AO381" i="1"/>
  <c r="AO382" i="1"/>
  <c r="AO383" i="1"/>
  <c r="AO384" i="1"/>
  <c r="AO385" i="1"/>
  <c r="AO386" i="1"/>
  <c r="AO387" i="1"/>
  <c r="AO388" i="1"/>
  <c r="AO389" i="1"/>
  <c r="AO390" i="1"/>
  <c r="AO391" i="1"/>
  <c r="AO392" i="1"/>
  <c r="AO393" i="1"/>
  <c r="AO394" i="1"/>
  <c r="AO395" i="1"/>
  <c r="AO396" i="1"/>
  <c r="AO397" i="1"/>
  <c r="AO398" i="1"/>
  <c r="AO399" i="1"/>
  <c r="AO400" i="1"/>
  <c r="AO401" i="1"/>
  <c r="AO402" i="1"/>
  <c r="AO403" i="1"/>
  <c r="AO404" i="1"/>
  <c r="AO405" i="1"/>
  <c r="AO406" i="1"/>
  <c r="AO407" i="1"/>
  <c r="AO408" i="1"/>
  <c r="AO409" i="1"/>
  <c r="AO410" i="1"/>
  <c r="AO411" i="1"/>
  <c r="AO412" i="1"/>
  <c r="AO413" i="1"/>
  <c r="AO414" i="1"/>
  <c r="AO415" i="1"/>
  <c r="AO416" i="1"/>
  <c r="AO417" i="1"/>
  <c r="AO418" i="1"/>
  <c r="AO419" i="1"/>
  <c r="AO420" i="1"/>
  <c r="AO421" i="1"/>
  <c r="AO422" i="1"/>
  <c r="AO423" i="1"/>
  <c r="AO424" i="1"/>
  <c r="AO425" i="1"/>
  <c r="AO426" i="1"/>
  <c r="AO427" i="1"/>
  <c r="AO428" i="1"/>
  <c r="AO429" i="1"/>
  <c r="AO430" i="1"/>
  <c r="AO431" i="1"/>
  <c r="AO432" i="1"/>
  <c r="AO433" i="1"/>
  <c r="AO434" i="1"/>
  <c r="AO435" i="1"/>
  <c r="AO436" i="1"/>
  <c r="AO437" i="1"/>
  <c r="AO438" i="1"/>
  <c r="AO439" i="1"/>
  <c r="AO440" i="1"/>
  <c r="AO441" i="1"/>
  <c r="AO442" i="1"/>
  <c r="AO443" i="1"/>
  <c r="AO444" i="1"/>
  <c r="AO445" i="1"/>
  <c r="AO446" i="1"/>
  <c r="AO447" i="1"/>
  <c r="AO448" i="1"/>
  <c r="AO449" i="1"/>
  <c r="AO450" i="1"/>
  <c r="AO451" i="1"/>
  <c r="AO452" i="1"/>
  <c r="AO453" i="1"/>
  <c r="AO454" i="1"/>
  <c r="AO455" i="1"/>
  <c r="AO456" i="1"/>
  <c r="AO457" i="1"/>
  <c r="AO458" i="1"/>
  <c r="AO459" i="1"/>
  <c r="AO460" i="1"/>
  <c r="AO461" i="1"/>
  <c r="AO462" i="1"/>
  <c r="AO463" i="1"/>
  <c r="AO464" i="1"/>
  <c r="AO465" i="1"/>
  <c r="AO466" i="1"/>
  <c r="AO467" i="1"/>
  <c r="AO468" i="1"/>
  <c r="AO469" i="1"/>
  <c r="AO470" i="1"/>
  <c r="AO471" i="1"/>
  <c r="AO472" i="1"/>
  <c r="AO473" i="1"/>
  <c r="AO474" i="1"/>
  <c r="AO475" i="1"/>
  <c r="AO476" i="1"/>
  <c r="AO477" i="1"/>
  <c r="AO478" i="1"/>
  <c r="AO479" i="1"/>
  <c r="AO480" i="1"/>
  <c r="AO481" i="1"/>
  <c r="AO482" i="1"/>
  <c r="AO483" i="1"/>
  <c r="AO484" i="1"/>
  <c r="AO485" i="1"/>
  <c r="AO486" i="1"/>
  <c r="AO487" i="1"/>
  <c r="AO488" i="1"/>
  <c r="AO489" i="1"/>
  <c r="AO490" i="1"/>
  <c r="AO491" i="1"/>
  <c r="AO492" i="1"/>
  <c r="AO493" i="1"/>
  <c r="AO494" i="1"/>
  <c r="AO495" i="1"/>
  <c r="AO496" i="1"/>
  <c r="AO497" i="1"/>
  <c r="AO498" i="1"/>
  <c r="AO499" i="1"/>
  <c r="AO500" i="1"/>
  <c r="AO501" i="1"/>
  <c r="AO502" i="1"/>
  <c r="AO503" i="1"/>
  <c r="AO504" i="1"/>
  <c r="AO505" i="1"/>
  <c r="AO506" i="1"/>
  <c r="AO507" i="1"/>
  <c r="AO508" i="1"/>
  <c r="AO509" i="1"/>
  <c r="AO510" i="1"/>
  <c r="AO511" i="1"/>
  <c r="AO512" i="1"/>
  <c r="AO513" i="1"/>
  <c r="AO514" i="1"/>
  <c r="AO515" i="1"/>
  <c r="AO516" i="1"/>
  <c r="AO517" i="1"/>
  <c r="AO518" i="1"/>
  <c r="AO519" i="1"/>
  <c r="AO520" i="1"/>
  <c r="AO521" i="1"/>
  <c r="AO522" i="1"/>
  <c r="AO523" i="1"/>
  <c r="AO524" i="1"/>
  <c r="AO525" i="1"/>
  <c r="AO526" i="1"/>
  <c r="AO527" i="1"/>
  <c r="AO528" i="1"/>
  <c r="AO529" i="1"/>
  <c r="AO530" i="1"/>
  <c r="AO531" i="1"/>
  <c r="AO532" i="1"/>
  <c r="AO533" i="1"/>
  <c r="AO534" i="1"/>
  <c r="AO535" i="1"/>
  <c r="AO536" i="1"/>
  <c r="AO537" i="1"/>
  <c r="AO538" i="1"/>
  <c r="AO539" i="1"/>
  <c r="AO540" i="1"/>
  <c r="AO541" i="1"/>
  <c r="AO542" i="1"/>
  <c r="AO543" i="1"/>
  <c r="AO544" i="1"/>
  <c r="AO545" i="1"/>
  <c r="AO546" i="1"/>
  <c r="AO547" i="1"/>
  <c r="AO548" i="1"/>
  <c r="AO549" i="1"/>
  <c r="AO550" i="1"/>
  <c r="AO551" i="1"/>
  <c r="AO552" i="1"/>
  <c r="AO553" i="1"/>
  <c r="AO554" i="1"/>
  <c r="AO555" i="1"/>
  <c r="AO556" i="1"/>
  <c r="AO557" i="1"/>
  <c r="AO558" i="1"/>
  <c r="AO559" i="1"/>
  <c r="AO560" i="1"/>
  <c r="AO561" i="1"/>
  <c r="AO562" i="1"/>
  <c r="AO563" i="1"/>
  <c r="AO564" i="1"/>
  <c r="AO565" i="1"/>
  <c r="AO566" i="1"/>
  <c r="AO567" i="1"/>
  <c r="AO568" i="1"/>
  <c r="AO569" i="1"/>
  <c r="AO570" i="1"/>
  <c r="AO571" i="1"/>
  <c r="AO572" i="1"/>
  <c r="AO573" i="1"/>
  <c r="AO574" i="1"/>
  <c r="AO575" i="1"/>
  <c r="AO576" i="1"/>
  <c r="AO577" i="1"/>
  <c r="AO578" i="1"/>
  <c r="AO579" i="1"/>
  <c r="AO580" i="1"/>
  <c r="AO581" i="1"/>
  <c r="AO582" i="1"/>
  <c r="AO583" i="1"/>
  <c r="AO584" i="1"/>
  <c r="AO585" i="1"/>
  <c r="AO586" i="1"/>
  <c r="AO587" i="1"/>
  <c r="AO588" i="1"/>
  <c r="AO589" i="1"/>
  <c r="AO590" i="1"/>
  <c r="AO591" i="1"/>
  <c r="AO592" i="1"/>
  <c r="AO593" i="1"/>
  <c r="AO594" i="1"/>
  <c r="AO595" i="1"/>
  <c r="AO596" i="1"/>
  <c r="AO597" i="1"/>
  <c r="AO598" i="1"/>
  <c r="AO599" i="1"/>
  <c r="AO600" i="1"/>
  <c r="AO601" i="1"/>
  <c r="AO602" i="1"/>
  <c r="AO603" i="1"/>
  <c r="AO604" i="1"/>
  <c r="AO605" i="1"/>
  <c r="AO606" i="1"/>
  <c r="AO607" i="1"/>
  <c r="AO608" i="1"/>
  <c r="AO609" i="1"/>
  <c r="AO610" i="1"/>
  <c r="AO611" i="1"/>
  <c r="AO612" i="1"/>
  <c r="AO613" i="1"/>
  <c r="AO614" i="1"/>
  <c r="AO615" i="1"/>
  <c r="AO616" i="1"/>
  <c r="AO617" i="1"/>
  <c r="AO618" i="1"/>
  <c r="AO619" i="1"/>
  <c r="AO620" i="1"/>
  <c r="AO621" i="1"/>
  <c r="AO622" i="1"/>
  <c r="AO623" i="1"/>
  <c r="AO624" i="1"/>
  <c r="AO625" i="1"/>
  <c r="AO626" i="1"/>
  <c r="AO627" i="1"/>
  <c r="AO628" i="1"/>
  <c r="AO629" i="1"/>
  <c r="AO630" i="1"/>
  <c r="AO631" i="1"/>
  <c r="AO632" i="1"/>
  <c r="AO633" i="1"/>
  <c r="AO634" i="1"/>
  <c r="AO635" i="1"/>
  <c r="AO636" i="1"/>
  <c r="AO637" i="1"/>
  <c r="AO638" i="1"/>
  <c r="AO639" i="1"/>
  <c r="AO640" i="1"/>
  <c r="AO641" i="1"/>
  <c r="AO642" i="1"/>
  <c r="AO643" i="1"/>
  <c r="AO644" i="1"/>
  <c r="AO645" i="1"/>
  <c r="AO646" i="1"/>
  <c r="AO647" i="1"/>
  <c r="AO648" i="1"/>
  <c r="AO649" i="1"/>
  <c r="AO650" i="1"/>
  <c r="AO651" i="1"/>
  <c r="AO652" i="1"/>
  <c r="AO653" i="1"/>
  <c r="AO654" i="1"/>
  <c r="AO655" i="1"/>
  <c r="AO656" i="1"/>
  <c r="AO657" i="1"/>
  <c r="AO658" i="1"/>
  <c r="AO659" i="1"/>
  <c r="AO660" i="1"/>
  <c r="AO661" i="1"/>
  <c r="AO662" i="1"/>
  <c r="AO663" i="1"/>
  <c r="AO664" i="1"/>
  <c r="AO665" i="1"/>
  <c r="AO666" i="1"/>
  <c r="AO667" i="1"/>
  <c r="AO668" i="1"/>
  <c r="AO669" i="1"/>
  <c r="AO670" i="1"/>
  <c r="AO671" i="1"/>
  <c r="AO672" i="1"/>
  <c r="AO673" i="1"/>
  <c r="AO674" i="1"/>
  <c r="AO675" i="1"/>
  <c r="AO676" i="1"/>
  <c r="AO677" i="1"/>
  <c r="AO678" i="1"/>
  <c r="AO679" i="1"/>
  <c r="AO680" i="1"/>
  <c r="AO681" i="1"/>
  <c r="AO682" i="1"/>
  <c r="AO683" i="1"/>
  <c r="AO684" i="1"/>
  <c r="AO685" i="1"/>
  <c r="AO686" i="1"/>
  <c r="AO687" i="1"/>
  <c r="AO688" i="1"/>
  <c r="AO689" i="1"/>
  <c r="AO690" i="1"/>
  <c r="AO691" i="1"/>
  <c r="AO692" i="1"/>
  <c r="AO693" i="1"/>
  <c r="AO694" i="1"/>
  <c r="AO695" i="1"/>
  <c r="AO696" i="1"/>
  <c r="AO697" i="1"/>
  <c r="AO698" i="1"/>
  <c r="AO699" i="1"/>
  <c r="AO700" i="1"/>
  <c r="AO701" i="1"/>
  <c r="AO702" i="1"/>
  <c r="AO703" i="1"/>
  <c r="AO704" i="1"/>
  <c r="AO705" i="1"/>
  <c r="AO706" i="1"/>
  <c r="AO707" i="1"/>
  <c r="AO708" i="1"/>
  <c r="AO709" i="1"/>
  <c r="AO710" i="1"/>
  <c r="AO711" i="1"/>
  <c r="AO712" i="1"/>
  <c r="AO713" i="1"/>
  <c r="AO714" i="1"/>
  <c r="AO715" i="1"/>
  <c r="AO716" i="1"/>
  <c r="AO717" i="1"/>
  <c r="AO718" i="1"/>
  <c r="AO719" i="1"/>
  <c r="AO720" i="1"/>
  <c r="AO721" i="1"/>
  <c r="AO722" i="1"/>
  <c r="AO723" i="1"/>
  <c r="AO724" i="1"/>
  <c r="AO725" i="1"/>
  <c r="AO726" i="1"/>
  <c r="AO727" i="1"/>
  <c r="AO728" i="1"/>
  <c r="AO729" i="1"/>
  <c r="AO730" i="1"/>
  <c r="AO731" i="1"/>
  <c r="AO732" i="1"/>
  <c r="AO733" i="1"/>
  <c r="AO734" i="1"/>
  <c r="AO735" i="1"/>
  <c r="AO736" i="1"/>
  <c r="AO737" i="1"/>
  <c r="AO738" i="1"/>
  <c r="AO739" i="1"/>
  <c r="AO740" i="1"/>
  <c r="AO741" i="1"/>
  <c r="AO742" i="1"/>
  <c r="AO743" i="1"/>
  <c r="AO744" i="1"/>
  <c r="AO745" i="1"/>
  <c r="AO746" i="1"/>
  <c r="AO747" i="1"/>
  <c r="AO748" i="1"/>
  <c r="AO749" i="1"/>
  <c r="AO750" i="1"/>
  <c r="AO751" i="1"/>
  <c r="AO752" i="1"/>
  <c r="AO753" i="1"/>
  <c r="AO754" i="1"/>
  <c r="AO755" i="1"/>
  <c r="AO756" i="1"/>
  <c r="AO757" i="1"/>
  <c r="AO758" i="1"/>
  <c r="AO759" i="1"/>
  <c r="AO760" i="1"/>
  <c r="AO761" i="1"/>
  <c r="AO762" i="1"/>
  <c r="AO763" i="1"/>
  <c r="AO764" i="1"/>
  <c r="AO765" i="1"/>
  <c r="AO766" i="1"/>
  <c r="AO767" i="1"/>
  <c r="AO768" i="1"/>
  <c r="AO769" i="1"/>
  <c r="AO770" i="1"/>
  <c r="AO771" i="1"/>
  <c r="AO772" i="1"/>
  <c r="AO773" i="1"/>
  <c r="AO774" i="1"/>
  <c r="AO775" i="1"/>
  <c r="AO776" i="1"/>
  <c r="AO777" i="1"/>
  <c r="AO778" i="1"/>
  <c r="AO779" i="1"/>
  <c r="AO780" i="1"/>
  <c r="AO781" i="1"/>
  <c r="AO782" i="1"/>
  <c r="AO783" i="1"/>
  <c r="AO784" i="1"/>
  <c r="AO785" i="1"/>
  <c r="AO786" i="1"/>
  <c r="AO787" i="1"/>
  <c r="AO788" i="1"/>
  <c r="AO789" i="1"/>
  <c r="AO790" i="1"/>
  <c r="AO791" i="1"/>
  <c r="AO792" i="1"/>
  <c r="AO793" i="1"/>
  <c r="AO794" i="1"/>
  <c r="AO795" i="1"/>
  <c r="AO796" i="1"/>
  <c r="AO797" i="1"/>
  <c r="AO798" i="1"/>
  <c r="AO799" i="1"/>
  <c r="AO800" i="1"/>
  <c r="AO801" i="1"/>
  <c r="AO802" i="1"/>
  <c r="AO803" i="1"/>
  <c r="AO804" i="1"/>
  <c r="AO805" i="1"/>
  <c r="AO806" i="1"/>
  <c r="AO807" i="1"/>
  <c r="AO808" i="1"/>
  <c r="AO809" i="1"/>
  <c r="AO810" i="1"/>
  <c r="AO811" i="1"/>
  <c r="AO812" i="1"/>
  <c r="AO813" i="1"/>
  <c r="AO814" i="1"/>
  <c r="AO815" i="1"/>
  <c r="AO816" i="1"/>
  <c r="AO817" i="1"/>
  <c r="AO818" i="1"/>
  <c r="AO819" i="1"/>
  <c r="AO820" i="1"/>
  <c r="AO821" i="1"/>
  <c r="AO822" i="1"/>
  <c r="AO823" i="1"/>
  <c r="AO824" i="1"/>
  <c r="AO825" i="1"/>
  <c r="AO826" i="1"/>
  <c r="AO827" i="1"/>
  <c r="AO828" i="1"/>
  <c r="AO829" i="1"/>
  <c r="AO830" i="1"/>
  <c r="AO831" i="1"/>
  <c r="AO832" i="1"/>
  <c r="AO833" i="1"/>
  <c r="AO834" i="1"/>
  <c r="AO835" i="1"/>
  <c r="AO836" i="1"/>
  <c r="AO837" i="1"/>
  <c r="AO838" i="1"/>
  <c r="AO839" i="1"/>
  <c r="AO840" i="1"/>
  <c r="AO841" i="1"/>
  <c r="AO842" i="1"/>
  <c r="AO843" i="1"/>
  <c r="AO844" i="1"/>
  <c r="AO845" i="1"/>
  <c r="AO846" i="1"/>
  <c r="AO847" i="1"/>
  <c r="AO848" i="1"/>
  <c r="AO849" i="1"/>
  <c r="AO850" i="1"/>
  <c r="AO851" i="1"/>
  <c r="AO852" i="1"/>
  <c r="AO853" i="1"/>
  <c r="AO854" i="1"/>
  <c r="AO855" i="1"/>
  <c r="AO856" i="1"/>
  <c r="AO857" i="1"/>
  <c r="AO858" i="1"/>
  <c r="AO859" i="1"/>
  <c r="AO860" i="1"/>
  <c r="AO861" i="1"/>
  <c r="AO862" i="1"/>
  <c r="AO863" i="1"/>
  <c r="AO864" i="1"/>
  <c r="AO865" i="1"/>
  <c r="AO866" i="1"/>
  <c r="AO867" i="1"/>
  <c r="AO868" i="1"/>
  <c r="AO869" i="1"/>
  <c r="AO870" i="1"/>
  <c r="AO871" i="1"/>
  <c r="AO872" i="1"/>
  <c r="AO873" i="1"/>
  <c r="AO874" i="1"/>
  <c r="AO875" i="1"/>
  <c r="AO876" i="1"/>
  <c r="AO877" i="1"/>
  <c r="AO878" i="1"/>
  <c r="AO879" i="1"/>
  <c r="AO880" i="1"/>
  <c r="AO881" i="1"/>
  <c r="AO882" i="1"/>
  <c r="AO883" i="1"/>
  <c r="AO884" i="1"/>
  <c r="AO885" i="1"/>
  <c r="AO886" i="1"/>
  <c r="AO887" i="1"/>
  <c r="AO888" i="1"/>
  <c r="AO889" i="1"/>
  <c r="AO890" i="1"/>
  <c r="AO891" i="1"/>
  <c r="AO892" i="1"/>
  <c r="AO893" i="1"/>
  <c r="AO894" i="1"/>
  <c r="AO895" i="1"/>
  <c r="AO896" i="1"/>
  <c r="AO897" i="1"/>
  <c r="AO898" i="1"/>
  <c r="AO899" i="1"/>
  <c r="AO900" i="1"/>
  <c r="AO901" i="1"/>
  <c r="AO902" i="1"/>
  <c r="AO903" i="1"/>
  <c r="AO904" i="1"/>
  <c r="AO905" i="1"/>
  <c r="AO906" i="1"/>
  <c r="AO907" i="1"/>
  <c r="AO908" i="1"/>
  <c r="AO909" i="1"/>
  <c r="AO910" i="1"/>
  <c r="AO911" i="1"/>
  <c r="AO912" i="1"/>
  <c r="AO913" i="1"/>
  <c r="AO914" i="1"/>
  <c r="AO915" i="1"/>
  <c r="AO916" i="1"/>
  <c r="AO917" i="1"/>
  <c r="AO918" i="1"/>
  <c r="AO919" i="1"/>
  <c r="AO920" i="1"/>
  <c r="AO921" i="1"/>
  <c r="AO922" i="1"/>
  <c r="AO923" i="1"/>
  <c r="AO924" i="1"/>
  <c r="AO925" i="1"/>
  <c r="AO926" i="1"/>
  <c r="AO927" i="1"/>
  <c r="AO928" i="1"/>
  <c r="AO929" i="1"/>
  <c r="AO930" i="1"/>
  <c r="AO931" i="1"/>
  <c r="AO932" i="1"/>
  <c r="AO933" i="1"/>
  <c r="AO934" i="1"/>
  <c r="AO935" i="1"/>
  <c r="AO936" i="1"/>
  <c r="AO937" i="1"/>
  <c r="AO938" i="1"/>
  <c r="AO939" i="1"/>
  <c r="AO940" i="1"/>
  <c r="AO941" i="1"/>
  <c r="AO942" i="1"/>
  <c r="AO943" i="1"/>
  <c r="AO944" i="1"/>
  <c r="AO945" i="1"/>
  <c r="AO946" i="1"/>
  <c r="AO947" i="1"/>
  <c r="AO948" i="1"/>
  <c r="AO949" i="1"/>
  <c r="AO950" i="1"/>
  <c r="AO951" i="1"/>
  <c r="AO952" i="1"/>
  <c r="AO953" i="1"/>
  <c r="AO954" i="1"/>
  <c r="AO955" i="1"/>
  <c r="AO956" i="1"/>
  <c r="AO957" i="1"/>
  <c r="AO958" i="1"/>
  <c r="AO959" i="1"/>
  <c r="AO960" i="1"/>
  <c r="AO961" i="1"/>
  <c r="AO962" i="1"/>
  <c r="AO963" i="1"/>
  <c r="AO964" i="1"/>
  <c r="AO965" i="1"/>
  <c r="AO966" i="1"/>
  <c r="AO967" i="1"/>
  <c r="AO968" i="1"/>
  <c r="AO969" i="1"/>
  <c r="AO970" i="1"/>
  <c r="AO971" i="1"/>
  <c r="AO972" i="1"/>
  <c r="AO973" i="1"/>
  <c r="AO974" i="1"/>
  <c r="AO975" i="1"/>
  <c r="AO976" i="1"/>
  <c r="AO977" i="1"/>
  <c r="AO978" i="1"/>
  <c r="AO979" i="1"/>
  <c r="AO980" i="1"/>
  <c r="AO981" i="1"/>
  <c r="AO982" i="1"/>
  <c r="AO983" i="1"/>
  <c r="AO984" i="1"/>
  <c r="AO985" i="1"/>
  <c r="AO986" i="1"/>
  <c r="AO987" i="1"/>
  <c r="AO988" i="1"/>
  <c r="AO989" i="1"/>
  <c r="AO990" i="1"/>
  <c r="AO991" i="1"/>
  <c r="AO992" i="1"/>
  <c r="AO993" i="1"/>
  <c r="AO994" i="1"/>
  <c r="AO995" i="1"/>
  <c r="AO996" i="1"/>
  <c r="AO997" i="1"/>
  <c r="AO998" i="1"/>
  <c r="AO999" i="1"/>
  <c r="AO1000" i="1"/>
  <c r="AO1001" i="1"/>
  <c r="AO1002" i="1"/>
  <c r="AO1003" i="1"/>
  <c r="AO1004" i="1"/>
  <c r="AO1005" i="1"/>
  <c r="AO1006" i="1"/>
  <c r="AO1007" i="1"/>
  <c r="AO1008" i="1"/>
  <c r="AO1009" i="1"/>
  <c r="AO1010" i="1"/>
  <c r="AO1011" i="1"/>
  <c r="AO1012" i="1"/>
  <c r="AO1013" i="1"/>
  <c r="AO1014" i="1"/>
  <c r="AO1015" i="1"/>
  <c r="AO1016" i="1"/>
  <c r="AO1017" i="1"/>
  <c r="AO1018" i="1"/>
  <c r="AO1019" i="1"/>
  <c r="AO1020" i="1"/>
  <c r="AO1021" i="1"/>
  <c r="AO1022" i="1"/>
  <c r="AO1023" i="1"/>
  <c r="AO1024" i="1"/>
  <c r="AO1025" i="1"/>
  <c r="AO1026" i="1"/>
  <c r="AO1027" i="1"/>
  <c r="AO1028" i="1"/>
  <c r="AO1029" i="1"/>
  <c r="AO1030" i="1"/>
  <c r="AO1031" i="1"/>
  <c r="AO1032" i="1"/>
  <c r="AO1033" i="1"/>
  <c r="AO1034" i="1"/>
  <c r="AO1035" i="1"/>
  <c r="AO1036" i="1"/>
  <c r="AO1037" i="1"/>
  <c r="AO1038" i="1"/>
  <c r="AO1039" i="1"/>
  <c r="AO1040" i="1"/>
  <c r="AO1041" i="1"/>
  <c r="AO1042" i="1"/>
  <c r="AO1043" i="1"/>
  <c r="AO1044" i="1"/>
  <c r="AO1045" i="1"/>
  <c r="AO1046" i="1"/>
  <c r="AO1047" i="1"/>
  <c r="AO1048" i="1"/>
  <c r="AO1049" i="1"/>
  <c r="AO1050" i="1"/>
  <c r="AO1051" i="1"/>
  <c r="AO1052" i="1"/>
  <c r="AO1053" i="1"/>
  <c r="AO1054" i="1"/>
  <c r="AO1055" i="1"/>
  <c r="AO1056" i="1"/>
  <c r="AO1057" i="1"/>
  <c r="AO1058" i="1"/>
  <c r="AO1059" i="1"/>
  <c r="AO1060" i="1"/>
  <c r="AO1061" i="1"/>
  <c r="AO1062" i="1"/>
  <c r="AO1063" i="1"/>
  <c r="AO1064" i="1"/>
  <c r="AO1065" i="1"/>
  <c r="AO1066" i="1"/>
  <c r="AO1067" i="1"/>
  <c r="AO1068" i="1"/>
  <c r="AO1069" i="1"/>
  <c r="AO1070" i="1"/>
  <c r="AO1071" i="1"/>
  <c r="AO1072" i="1"/>
  <c r="AO1073" i="1"/>
  <c r="AO1074" i="1"/>
  <c r="AO1075" i="1"/>
  <c r="AO1076" i="1"/>
  <c r="AO1077" i="1"/>
  <c r="AO1078" i="1"/>
  <c r="AO1079" i="1"/>
  <c r="AO1080" i="1"/>
  <c r="AO1081" i="1"/>
  <c r="AO1082" i="1"/>
  <c r="AO1083" i="1"/>
  <c r="AO1084" i="1"/>
  <c r="AO1085" i="1"/>
  <c r="AO1086" i="1"/>
  <c r="AO1087" i="1"/>
  <c r="AO1088" i="1"/>
  <c r="AO1089" i="1"/>
  <c r="AO1090" i="1"/>
  <c r="AO1091" i="1"/>
  <c r="AO1092" i="1"/>
  <c r="AO1093" i="1"/>
  <c r="AO1094" i="1"/>
  <c r="AO1095" i="1"/>
  <c r="AO1096" i="1"/>
  <c r="AO1097" i="1"/>
  <c r="AO1098" i="1"/>
  <c r="AO1099" i="1"/>
  <c r="AO1100" i="1"/>
  <c r="AO1101" i="1"/>
  <c r="AO1102" i="1"/>
  <c r="AO1103" i="1"/>
  <c r="AO1104" i="1"/>
  <c r="AO1105" i="1"/>
  <c r="AO1106" i="1"/>
  <c r="AO1107" i="1"/>
  <c r="AO1108" i="1"/>
  <c r="AO1109" i="1"/>
  <c r="AO1110" i="1"/>
  <c r="AO1111" i="1"/>
  <c r="AO1112" i="1"/>
  <c r="AO1113" i="1"/>
  <c r="AO1114" i="1"/>
  <c r="AO1115" i="1"/>
  <c r="AO1116" i="1"/>
  <c r="AO1117" i="1"/>
  <c r="AO1118" i="1"/>
  <c r="AO1119" i="1"/>
  <c r="AO1120" i="1"/>
  <c r="AO1121" i="1"/>
  <c r="AO1122" i="1"/>
  <c r="AO1123" i="1"/>
  <c r="AO1124" i="1"/>
  <c r="AO1125" i="1"/>
  <c r="AO1126" i="1"/>
  <c r="AO1127" i="1"/>
  <c r="AO1128" i="1"/>
  <c r="AO1129" i="1"/>
  <c r="AO1130" i="1"/>
  <c r="AO1131" i="1"/>
  <c r="AO1132" i="1"/>
  <c r="AO1133" i="1"/>
  <c r="AO1134" i="1"/>
  <c r="AO1135" i="1"/>
  <c r="AO1136" i="1"/>
  <c r="AO1137" i="1"/>
  <c r="AO1138" i="1"/>
  <c r="AO1139" i="1"/>
  <c r="AO1140" i="1"/>
  <c r="AO1141" i="1"/>
  <c r="AO1142" i="1"/>
  <c r="AO1143" i="1"/>
  <c r="AO1144" i="1"/>
  <c r="AO1145" i="1"/>
  <c r="AO1146" i="1"/>
  <c r="AO1147" i="1"/>
  <c r="AO1148" i="1"/>
  <c r="AO1149" i="1"/>
  <c r="AO1150" i="1"/>
  <c r="AO1151" i="1"/>
  <c r="AO1152" i="1"/>
  <c r="AO1153" i="1"/>
  <c r="AO1154" i="1"/>
  <c r="AO1155" i="1"/>
  <c r="AO1156" i="1"/>
  <c r="AO1157" i="1"/>
  <c r="AO1158" i="1"/>
  <c r="AO1159" i="1"/>
  <c r="AO1160" i="1"/>
  <c r="AO1161" i="1"/>
  <c r="AO1162" i="1"/>
  <c r="AO1163" i="1"/>
  <c r="AO1164" i="1"/>
  <c r="AO1165" i="1"/>
  <c r="AO1166" i="1"/>
  <c r="AO1167" i="1"/>
  <c r="AO1168" i="1"/>
  <c r="AO1169" i="1"/>
  <c r="AO1170" i="1"/>
  <c r="AO1171" i="1"/>
  <c r="AO1172" i="1"/>
  <c r="AO1173" i="1"/>
  <c r="AO1174" i="1"/>
  <c r="AO1175" i="1"/>
  <c r="AO1176" i="1"/>
  <c r="AO1177" i="1"/>
  <c r="AO1178" i="1"/>
  <c r="AO1179" i="1"/>
  <c r="AO1180" i="1"/>
  <c r="AO1181" i="1"/>
  <c r="AO1182" i="1"/>
  <c r="AO1183" i="1"/>
  <c r="AO1184" i="1"/>
  <c r="AO1185" i="1"/>
  <c r="AO1186" i="1"/>
  <c r="AO1187" i="1"/>
  <c r="AO1188" i="1"/>
  <c r="AO1189" i="1"/>
  <c r="AO1190" i="1"/>
  <c r="AO1191" i="1"/>
  <c r="AO1192" i="1"/>
  <c r="AO1193" i="1"/>
  <c r="AO1194" i="1"/>
  <c r="AO1195" i="1"/>
  <c r="AO1196" i="1"/>
  <c r="AO1197" i="1"/>
  <c r="AO1198" i="1"/>
  <c r="AO1199" i="1"/>
  <c r="AO1200" i="1"/>
  <c r="AO1201" i="1"/>
  <c r="AO1202" i="1"/>
  <c r="AO1203" i="1"/>
  <c r="AO1204" i="1"/>
  <c r="AO1205" i="1"/>
  <c r="AO1206" i="1"/>
  <c r="AO1207" i="1"/>
  <c r="AO1208" i="1"/>
  <c r="AO1209" i="1"/>
  <c r="AO1210" i="1"/>
  <c r="AO1211" i="1"/>
  <c r="AO1212" i="1"/>
  <c r="AO1213" i="1"/>
  <c r="AO1214" i="1"/>
  <c r="AO1215" i="1"/>
  <c r="AO1216" i="1"/>
  <c r="AO1217" i="1"/>
  <c r="AO1218" i="1"/>
  <c r="AO1219" i="1"/>
  <c r="AO1220" i="1"/>
  <c r="AO1221" i="1"/>
  <c r="AO1222" i="1"/>
  <c r="AO1223" i="1"/>
  <c r="AO1224" i="1"/>
  <c r="AO1225" i="1"/>
  <c r="AO1226" i="1"/>
  <c r="AO1227" i="1"/>
  <c r="AO1228" i="1"/>
  <c r="AO1229" i="1"/>
  <c r="AO1230" i="1"/>
  <c r="AO1231" i="1"/>
  <c r="AO1232" i="1"/>
  <c r="AO1233" i="1"/>
  <c r="AO1234" i="1"/>
  <c r="AO1235" i="1"/>
  <c r="AO1236" i="1"/>
  <c r="AO1237" i="1"/>
  <c r="AO1238" i="1"/>
  <c r="AO1239" i="1"/>
  <c r="AO1240" i="1"/>
  <c r="AO1241" i="1"/>
  <c r="AO1242" i="1"/>
  <c r="AO1243" i="1"/>
  <c r="AO1244" i="1"/>
  <c r="AO1245" i="1"/>
  <c r="AO1246" i="1"/>
  <c r="AO1247" i="1"/>
  <c r="AO1248" i="1"/>
  <c r="AO1249" i="1"/>
  <c r="AO1250" i="1"/>
  <c r="AO1251" i="1"/>
  <c r="AO1252" i="1"/>
  <c r="AO1253" i="1"/>
  <c r="AO1254" i="1"/>
  <c r="AO1255" i="1"/>
  <c r="AO1256" i="1"/>
  <c r="AO1257" i="1"/>
  <c r="AO1258" i="1"/>
  <c r="AO1259" i="1"/>
  <c r="AO1260" i="1"/>
  <c r="AO1261" i="1"/>
  <c r="AO1262" i="1"/>
  <c r="AO1263" i="1"/>
  <c r="AO1264" i="1"/>
  <c r="AO1265" i="1"/>
  <c r="AO1266" i="1"/>
  <c r="AO1267" i="1"/>
  <c r="AO1268" i="1"/>
  <c r="AO1269" i="1"/>
  <c r="AO1270" i="1"/>
  <c r="AO1271" i="1"/>
  <c r="AO1272" i="1"/>
  <c r="AO1273" i="1"/>
  <c r="AO1274" i="1"/>
  <c r="AO1275" i="1"/>
  <c r="AO1276" i="1"/>
  <c r="AO1277" i="1"/>
  <c r="AO1278" i="1"/>
  <c r="AO1279" i="1"/>
  <c r="AO1280" i="1"/>
  <c r="AO1281" i="1"/>
  <c r="AO1282" i="1"/>
  <c r="AO1283" i="1"/>
  <c r="AO1284" i="1"/>
  <c r="AO1285" i="1"/>
  <c r="AO1286" i="1"/>
  <c r="AO1287" i="1"/>
  <c r="AO1288" i="1"/>
  <c r="AO1289" i="1"/>
  <c r="AO1290" i="1"/>
  <c r="AO1291" i="1"/>
  <c r="AO1292" i="1"/>
  <c r="AO1293" i="1"/>
  <c r="AO1294" i="1"/>
  <c r="AO1295" i="1"/>
  <c r="AO1296" i="1"/>
  <c r="AO1297" i="1"/>
  <c r="AO1298" i="1"/>
  <c r="AO1299" i="1"/>
  <c r="AO1300" i="1"/>
  <c r="AO1301" i="1"/>
  <c r="AO1302" i="1"/>
  <c r="AO1303" i="1"/>
  <c r="AO1304" i="1"/>
  <c r="AO1305" i="1"/>
  <c r="AO1306" i="1"/>
  <c r="AO1307" i="1"/>
  <c r="AO1308" i="1"/>
  <c r="AO1309" i="1"/>
  <c r="AO1310" i="1"/>
  <c r="AO1311" i="1"/>
  <c r="AO1312" i="1"/>
  <c r="AO1313" i="1"/>
  <c r="AO1314" i="1"/>
  <c r="AO1315" i="1"/>
  <c r="AO1316" i="1"/>
  <c r="AO1317" i="1"/>
  <c r="AO1318" i="1"/>
  <c r="AO1319" i="1"/>
  <c r="AO1320" i="1"/>
  <c r="AO1321" i="1"/>
  <c r="AO1322" i="1"/>
  <c r="AO1323" i="1"/>
  <c r="AO1324" i="1"/>
  <c r="AO1325" i="1"/>
  <c r="AO1326" i="1"/>
  <c r="AO1327" i="1"/>
  <c r="AO1328" i="1"/>
  <c r="AO1329" i="1"/>
  <c r="AO1330" i="1"/>
  <c r="AO1331" i="1"/>
  <c r="AO1332" i="1"/>
  <c r="AO1333" i="1"/>
  <c r="AO1334" i="1"/>
  <c r="AO1335" i="1"/>
  <c r="AO1336" i="1"/>
  <c r="AO1337" i="1"/>
  <c r="AO1338" i="1"/>
  <c r="AO1339" i="1"/>
  <c r="AO1340" i="1"/>
  <c r="AO1341" i="1"/>
  <c r="AO1342" i="1"/>
  <c r="AO1343" i="1"/>
  <c r="AO1344" i="1"/>
  <c r="AO1345" i="1"/>
  <c r="AO1346" i="1"/>
  <c r="AO1347" i="1"/>
  <c r="AO1348" i="1"/>
  <c r="AO1349" i="1"/>
  <c r="AO1350" i="1"/>
  <c r="AO1351" i="1"/>
  <c r="AO1352" i="1"/>
  <c r="AO1353" i="1"/>
  <c r="AO1354" i="1"/>
  <c r="AO1355" i="1"/>
  <c r="AO1356" i="1"/>
  <c r="AO1357" i="1"/>
  <c r="AO1358" i="1"/>
  <c r="AO1359" i="1"/>
  <c r="AO1360" i="1"/>
  <c r="AO1361" i="1"/>
  <c r="AO1362" i="1"/>
  <c r="AO1363" i="1"/>
  <c r="AO1364" i="1"/>
  <c r="AO1365" i="1"/>
  <c r="AO1366" i="1"/>
  <c r="AO1367" i="1"/>
  <c r="AO1368" i="1"/>
  <c r="AO1369" i="1"/>
  <c r="AO1370" i="1"/>
  <c r="AO1371" i="1"/>
  <c r="AO1372" i="1"/>
  <c r="AO1373" i="1"/>
  <c r="AO1374" i="1"/>
  <c r="AO1375" i="1"/>
  <c r="AO1376" i="1"/>
  <c r="AO1377" i="1"/>
  <c r="AO1378" i="1"/>
  <c r="AO1379" i="1"/>
  <c r="AO1380" i="1"/>
  <c r="AO1381" i="1"/>
  <c r="AO1382" i="1"/>
  <c r="AO1383" i="1"/>
  <c r="AO1384" i="1"/>
  <c r="AO1385" i="1"/>
  <c r="AO1386" i="1"/>
  <c r="AO1387" i="1"/>
  <c r="AO1388" i="1"/>
  <c r="AO1389" i="1"/>
  <c r="AO1390" i="1"/>
  <c r="AO1391" i="1"/>
  <c r="AO1392" i="1"/>
  <c r="AO1393" i="1"/>
  <c r="AO1394" i="1"/>
  <c r="AO1395" i="1"/>
  <c r="AO1396" i="1"/>
  <c r="AO1397" i="1"/>
  <c r="AO1398" i="1"/>
  <c r="AO1399" i="1"/>
  <c r="AO1400" i="1"/>
  <c r="AO1401" i="1"/>
  <c r="AO1402" i="1"/>
  <c r="AO1403" i="1"/>
  <c r="AO1404" i="1"/>
  <c r="AO1405" i="1"/>
  <c r="AO1406" i="1"/>
  <c r="AO1407" i="1"/>
  <c r="AO1408" i="1"/>
  <c r="AO1409" i="1"/>
  <c r="AO1410" i="1"/>
  <c r="AO1411" i="1"/>
  <c r="AO1412" i="1"/>
  <c r="AO1413" i="1"/>
  <c r="AO1414" i="1"/>
  <c r="AO1415" i="1"/>
  <c r="AO1416" i="1"/>
  <c r="AO1417" i="1"/>
  <c r="AO1418" i="1"/>
  <c r="AO1419" i="1"/>
  <c r="AO1420" i="1"/>
  <c r="AO1421" i="1"/>
  <c r="AO1422" i="1"/>
  <c r="AO1423" i="1"/>
  <c r="AO1424" i="1"/>
  <c r="AO1425" i="1"/>
  <c r="AO1426" i="1"/>
  <c r="AO1427" i="1"/>
  <c r="AO1428" i="1"/>
  <c r="AO1429" i="1"/>
  <c r="AO1430" i="1"/>
  <c r="AO1431" i="1"/>
  <c r="AO1432" i="1"/>
  <c r="AO1433" i="1"/>
  <c r="AO1434" i="1"/>
  <c r="AO1435" i="1"/>
  <c r="AO1436" i="1"/>
  <c r="AO1437" i="1"/>
  <c r="AO1438" i="1"/>
  <c r="AO1439" i="1"/>
  <c r="AO1440" i="1"/>
  <c r="AO1441" i="1"/>
  <c r="AO1442" i="1"/>
  <c r="AO1443" i="1"/>
  <c r="AO1444" i="1"/>
  <c r="AO1445" i="1"/>
  <c r="AO1446" i="1"/>
  <c r="AO1447" i="1"/>
  <c r="AO1448" i="1"/>
  <c r="AO1449" i="1"/>
  <c r="AO1450" i="1"/>
  <c r="AO1451" i="1"/>
  <c r="AO1452" i="1"/>
  <c r="AO1453" i="1"/>
  <c r="AO1454" i="1"/>
  <c r="AO1455" i="1"/>
  <c r="AO1456" i="1"/>
  <c r="AO1457" i="1"/>
  <c r="AO1458" i="1"/>
  <c r="AO1459" i="1"/>
  <c r="AO1460" i="1"/>
  <c r="AO1461" i="1"/>
  <c r="AO1462" i="1"/>
  <c r="AO1463" i="1"/>
  <c r="AO1464" i="1"/>
  <c r="AO1465" i="1"/>
  <c r="AO1466" i="1"/>
  <c r="AO1467" i="1"/>
  <c r="AO1468" i="1"/>
  <c r="AO1469" i="1"/>
  <c r="AO1470" i="1"/>
  <c r="AO1471" i="1"/>
  <c r="AO1472" i="1"/>
  <c r="AO1473" i="1"/>
  <c r="AO1474" i="1"/>
  <c r="AO1475" i="1"/>
  <c r="AO1476" i="1"/>
  <c r="AO1477" i="1"/>
  <c r="AO1478" i="1"/>
  <c r="AO1479" i="1"/>
  <c r="AO1480" i="1"/>
  <c r="AO1481" i="1"/>
  <c r="AO1482" i="1"/>
  <c r="AO1483" i="1"/>
  <c r="AO1484" i="1"/>
  <c r="AO1485" i="1"/>
  <c r="AO1486" i="1"/>
  <c r="AO1487" i="1"/>
  <c r="AO1488" i="1"/>
  <c r="AO1489" i="1"/>
  <c r="AO1490" i="1"/>
  <c r="AO1491" i="1"/>
  <c r="AO1492" i="1"/>
  <c r="AO1493" i="1"/>
  <c r="AO1494" i="1"/>
  <c r="AO1495" i="1"/>
  <c r="AO1496" i="1"/>
  <c r="AO1497" i="1"/>
  <c r="AO1498" i="1"/>
  <c r="AO1499" i="1"/>
  <c r="AO1500" i="1"/>
  <c r="AO1501" i="1"/>
  <c r="AO1502" i="1"/>
  <c r="AO1503" i="1"/>
  <c r="AO1504" i="1"/>
  <c r="AO1505" i="1"/>
  <c r="AO1506" i="1"/>
  <c r="AO1507" i="1"/>
  <c r="AO1508" i="1"/>
  <c r="AO1509" i="1"/>
  <c r="AO1510" i="1"/>
  <c r="AO1511" i="1"/>
  <c r="AO1512" i="1"/>
  <c r="AO1513" i="1"/>
  <c r="AO1514" i="1"/>
  <c r="AO1515" i="1"/>
  <c r="AO1516" i="1"/>
  <c r="AO1517" i="1"/>
  <c r="AO1518" i="1"/>
  <c r="AO1519" i="1"/>
  <c r="AO1520" i="1"/>
  <c r="AO1521" i="1"/>
  <c r="AO1522" i="1"/>
  <c r="AO1523" i="1"/>
  <c r="AO1524" i="1"/>
  <c r="AO1525" i="1"/>
  <c r="AO1526" i="1"/>
  <c r="AO1527" i="1"/>
  <c r="AO1528" i="1"/>
  <c r="AO1529" i="1"/>
  <c r="AO1530" i="1"/>
  <c r="AO1531" i="1"/>
  <c r="AO1532" i="1"/>
  <c r="AO1533" i="1"/>
  <c r="AO1534" i="1"/>
  <c r="AO1535" i="1"/>
  <c r="AO1536" i="1"/>
  <c r="AO1537" i="1"/>
  <c r="AO1538" i="1"/>
  <c r="AO1539" i="1"/>
  <c r="AO1540" i="1"/>
  <c r="AO1541" i="1"/>
  <c r="AO1542" i="1"/>
  <c r="AO1543" i="1"/>
  <c r="AO1544" i="1"/>
  <c r="AO1545" i="1"/>
  <c r="AO1546" i="1"/>
  <c r="AO1547" i="1"/>
  <c r="AO1548" i="1"/>
  <c r="AO1549" i="1"/>
  <c r="AO1550" i="1"/>
  <c r="AO1551" i="1"/>
  <c r="AO1552" i="1"/>
  <c r="AO1553" i="1"/>
  <c r="AO1554" i="1"/>
  <c r="AO1555" i="1"/>
  <c r="AO1556" i="1"/>
  <c r="AO1557" i="1"/>
  <c r="AO1558" i="1"/>
  <c r="AO1559" i="1"/>
  <c r="AO1560" i="1"/>
  <c r="AO1561" i="1"/>
  <c r="AO1562" i="1"/>
  <c r="AO1563" i="1"/>
  <c r="AO1564" i="1"/>
  <c r="AO1565" i="1"/>
  <c r="AO1566" i="1"/>
  <c r="AO1567" i="1"/>
  <c r="AO1568" i="1"/>
  <c r="AO1569" i="1"/>
  <c r="AO1570" i="1"/>
  <c r="AO1571" i="1"/>
  <c r="AO1572" i="1"/>
  <c r="AO1573" i="1"/>
  <c r="AO1574" i="1"/>
  <c r="AO1575" i="1"/>
  <c r="AO1576" i="1"/>
  <c r="AO1577" i="1"/>
  <c r="AO1578" i="1"/>
  <c r="AO1579" i="1"/>
  <c r="AO1580" i="1"/>
  <c r="AO1581" i="1"/>
  <c r="AO1582" i="1"/>
  <c r="AO1583" i="1"/>
  <c r="AO1584" i="1"/>
  <c r="AO1585" i="1"/>
  <c r="AO1586" i="1"/>
  <c r="AO1587" i="1"/>
  <c r="AO1588" i="1"/>
  <c r="AO1589" i="1"/>
  <c r="AO1590" i="1"/>
  <c r="AO1591" i="1"/>
  <c r="AO1592" i="1"/>
  <c r="AO1593" i="1"/>
  <c r="AO1594" i="1"/>
  <c r="AO1595" i="1"/>
  <c r="AO1596" i="1"/>
  <c r="AO1597" i="1"/>
  <c r="AO1598" i="1"/>
  <c r="AO1599" i="1"/>
  <c r="AO1600" i="1"/>
  <c r="AO1601" i="1"/>
  <c r="AO1602" i="1"/>
  <c r="AO1603" i="1"/>
  <c r="AO1604" i="1"/>
  <c r="AO1605" i="1"/>
  <c r="AO1606" i="1"/>
  <c r="AO1607" i="1"/>
  <c r="AO1608" i="1"/>
  <c r="AO1609" i="1"/>
  <c r="AO1610" i="1"/>
  <c r="AO1611" i="1"/>
  <c r="AO1612" i="1"/>
  <c r="AO1613" i="1"/>
  <c r="AO1614" i="1"/>
  <c r="AO1615" i="1"/>
  <c r="AO1616" i="1"/>
  <c r="AO1617" i="1"/>
  <c r="AO1618" i="1"/>
  <c r="AO1619" i="1"/>
  <c r="AO1620" i="1"/>
  <c r="AO1621" i="1"/>
  <c r="AO1622" i="1"/>
  <c r="AO1623" i="1"/>
  <c r="AO1624" i="1"/>
  <c r="AO1625" i="1"/>
  <c r="AO1626" i="1"/>
  <c r="AO1627" i="1"/>
  <c r="AO1628" i="1"/>
  <c r="AO1629" i="1"/>
  <c r="AO1630" i="1"/>
  <c r="AO1631" i="1"/>
  <c r="AO1632" i="1"/>
  <c r="AO1633" i="1"/>
  <c r="AO1634" i="1"/>
  <c r="AO1635" i="1"/>
  <c r="AO1636" i="1"/>
  <c r="AO1637" i="1"/>
  <c r="AO1638" i="1"/>
  <c r="AO1639" i="1"/>
  <c r="AO1640" i="1"/>
  <c r="AO1641" i="1"/>
  <c r="AO1642" i="1"/>
  <c r="AO1643" i="1"/>
  <c r="AO1644" i="1"/>
  <c r="AO1645" i="1"/>
  <c r="AO1646" i="1"/>
  <c r="AO1647" i="1"/>
  <c r="AO1648" i="1"/>
  <c r="AO1649" i="1"/>
  <c r="AO1650" i="1"/>
  <c r="AO1651" i="1"/>
  <c r="AO1652" i="1"/>
  <c r="AO1653" i="1"/>
  <c r="AO1654" i="1"/>
  <c r="AO1655" i="1"/>
  <c r="AO1656" i="1"/>
  <c r="AO1657" i="1"/>
  <c r="AO1658" i="1"/>
  <c r="AO1659" i="1"/>
  <c r="AO1660" i="1"/>
  <c r="AO1661" i="1"/>
  <c r="AO1662" i="1"/>
  <c r="AO1663" i="1"/>
  <c r="AO1664" i="1"/>
  <c r="AO1665" i="1"/>
  <c r="AO1666" i="1"/>
  <c r="AO1667" i="1"/>
  <c r="AO1668" i="1"/>
  <c r="AO1669" i="1"/>
  <c r="AO1670" i="1"/>
  <c r="AO1671" i="1"/>
  <c r="AO1672" i="1"/>
  <c r="AO1673" i="1"/>
  <c r="AO1674" i="1"/>
  <c r="AO1675" i="1"/>
  <c r="AO1676" i="1"/>
  <c r="AO1677" i="1"/>
  <c r="AO1678" i="1"/>
  <c r="AO1679" i="1"/>
  <c r="AO1680" i="1"/>
  <c r="AO1681" i="1"/>
  <c r="AO1682" i="1"/>
  <c r="AO1683" i="1"/>
  <c r="AO1684" i="1"/>
  <c r="AO1685" i="1"/>
  <c r="AO1686" i="1"/>
  <c r="AO1687" i="1"/>
  <c r="AO1688" i="1"/>
  <c r="AO1689" i="1"/>
  <c r="AO1690" i="1"/>
  <c r="AO1691" i="1"/>
  <c r="AO1692" i="1"/>
  <c r="AO1693" i="1"/>
  <c r="AO1694" i="1"/>
  <c r="AO1695" i="1"/>
  <c r="AO1696" i="1"/>
  <c r="AO1697" i="1"/>
  <c r="AO1698" i="1"/>
  <c r="AO1699" i="1"/>
  <c r="AO1700" i="1"/>
  <c r="AO1701" i="1"/>
  <c r="AO1702" i="1"/>
  <c r="AO1703" i="1"/>
  <c r="AO1704" i="1"/>
  <c r="AO1705" i="1"/>
  <c r="AO1706" i="1"/>
  <c r="AO1707" i="1"/>
  <c r="AO1708" i="1"/>
  <c r="AO1709" i="1"/>
  <c r="AO1710" i="1"/>
  <c r="AO1711" i="1"/>
  <c r="AO1712" i="1"/>
  <c r="AO1713" i="1"/>
  <c r="AO1714" i="1"/>
  <c r="AO1715" i="1"/>
  <c r="AO1716" i="1"/>
  <c r="AO1717" i="1"/>
  <c r="AO1718" i="1"/>
  <c r="AO1719" i="1"/>
  <c r="AO1720" i="1"/>
  <c r="AO1721" i="1"/>
  <c r="AO1722" i="1"/>
  <c r="AO1723" i="1"/>
  <c r="AO1724" i="1"/>
  <c r="AO1725" i="1"/>
  <c r="AO1726" i="1"/>
  <c r="AO1727" i="1"/>
  <c r="AO1728" i="1"/>
  <c r="AO1729" i="1"/>
  <c r="AO1730" i="1"/>
  <c r="AO1731" i="1"/>
  <c r="AO1732" i="1"/>
  <c r="AO1733" i="1"/>
  <c r="AO1734" i="1"/>
  <c r="AO1735" i="1"/>
  <c r="AO1736" i="1"/>
  <c r="AO1737" i="1"/>
  <c r="AO1738" i="1"/>
  <c r="AO1739" i="1"/>
  <c r="AO1740" i="1"/>
  <c r="AO1741" i="1"/>
  <c r="AO1742" i="1"/>
  <c r="AO1743" i="1"/>
  <c r="AO1744" i="1"/>
  <c r="AO1745" i="1"/>
  <c r="AO1746" i="1"/>
  <c r="AO1747" i="1"/>
  <c r="AO1748" i="1"/>
  <c r="AO1749" i="1"/>
  <c r="AO1750" i="1"/>
  <c r="AO1751" i="1"/>
  <c r="AO1752" i="1"/>
  <c r="AO1753" i="1"/>
  <c r="AO1754" i="1"/>
  <c r="AO1755" i="1"/>
  <c r="AO1756" i="1"/>
  <c r="AO1757" i="1"/>
  <c r="AO1758" i="1"/>
  <c r="AO1759" i="1"/>
  <c r="AO1760" i="1"/>
  <c r="AO1761" i="1"/>
  <c r="AO1762" i="1"/>
  <c r="AO1763" i="1"/>
  <c r="AO1764" i="1"/>
  <c r="AO1765" i="1"/>
  <c r="AO1766" i="1"/>
  <c r="AO1767" i="1"/>
  <c r="AO1768" i="1"/>
  <c r="AO1769" i="1"/>
  <c r="AO1770" i="1"/>
  <c r="AO1771" i="1"/>
  <c r="AO1772" i="1"/>
  <c r="AO1773" i="1"/>
  <c r="AO1774" i="1"/>
  <c r="AO1775" i="1"/>
  <c r="AO1776" i="1"/>
  <c r="AO1777" i="1"/>
  <c r="AO1778" i="1"/>
  <c r="AO1779" i="1"/>
  <c r="AO1780" i="1"/>
  <c r="AO1781" i="1"/>
  <c r="AO1782" i="1"/>
  <c r="AO1783" i="1"/>
  <c r="AO1784" i="1"/>
  <c r="AO1785" i="1"/>
  <c r="AO1786" i="1"/>
  <c r="AO1787" i="1"/>
  <c r="AO1788" i="1"/>
  <c r="AO1789" i="1"/>
  <c r="AO1790" i="1"/>
  <c r="AO1791" i="1"/>
  <c r="AO1792" i="1"/>
  <c r="AO1793" i="1"/>
  <c r="AO1794" i="1"/>
  <c r="AO1795" i="1"/>
  <c r="AO1796" i="1"/>
  <c r="AO1797" i="1"/>
  <c r="AO1798" i="1"/>
  <c r="AO1799" i="1"/>
  <c r="AO1800" i="1"/>
  <c r="AO1801" i="1"/>
  <c r="AO1802" i="1"/>
  <c r="AO1803" i="1"/>
  <c r="AO1804" i="1"/>
  <c r="AO1805" i="1"/>
  <c r="AO5" i="1"/>
  <c r="E24" i="22"/>
  <c r="F23" i="22"/>
  <c r="E23" i="22"/>
  <c r="D22" i="22"/>
  <c r="E22" i="22" s="1"/>
  <c r="F21" i="22"/>
  <c r="F22" i="22" s="1"/>
  <c r="D21" i="22"/>
  <c r="E21" i="22" s="1"/>
  <c r="F19" i="22"/>
  <c r="E19" i="22"/>
  <c r="E18" i="22"/>
  <c r="H5" i="22"/>
  <c r="D5" i="22"/>
  <c r="F5" i="22"/>
  <c r="G5" i="22" s="1"/>
  <c r="H11" i="22"/>
  <c r="H12" i="22" s="1"/>
  <c r="I4" i="22"/>
  <c r="H4" i="22"/>
  <c r="D4" i="22"/>
  <c r="C4" i="22"/>
  <c r="E11" i="22"/>
  <c r="E12" i="22"/>
  <c r="E10" i="22"/>
  <c r="F3" i="22"/>
  <c r="F4" i="22" s="1"/>
  <c r="G3" i="22"/>
  <c r="G4" i="22" s="1"/>
  <c r="G5" i="1" l="1"/>
  <c r="AL5" i="1" s="1"/>
  <c r="AM5" i="1" s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G5" i="2"/>
  <c r="I1748" i="1" l="1"/>
  <c r="I1588" i="1"/>
  <c r="I1428" i="1"/>
  <c r="I1284" i="1"/>
  <c r="I1108" i="1"/>
  <c r="I980" i="1"/>
  <c r="I836" i="1"/>
  <c r="I708" i="1"/>
  <c r="I548" i="1"/>
  <c r="I420" i="1"/>
  <c r="I260" i="1"/>
  <c r="I116" i="1"/>
  <c r="I1715" i="1"/>
  <c r="I1475" i="1"/>
  <c r="I1283" i="1"/>
  <c r="I1107" i="1"/>
  <c r="I947" i="1"/>
  <c r="I755" i="1"/>
  <c r="I579" i="1"/>
  <c r="I435" i="1"/>
  <c r="I323" i="1"/>
  <c r="I259" i="1"/>
  <c r="I163" i="1"/>
  <c r="I1698" i="1"/>
  <c r="I1426" i="1"/>
  <c r="I1170" i="1"/>
  <c r="I930" i="1"/>
  <c r="I674" i="1"/>
  <c r="I386" i="1"/>
  <c r="I18" i="1"/>
  <c r="I1793" i="1"/>
  <c r="I1777" i="1"/>
  <c r="I1761" i="1"/>
  <c r="I1745" i="1"/>
  <c r="I1729" i="1"/>
  <c r="I1713" i="1"/>
  <c r="I1697" i="1"/>
  <c r="I1681" i="1"/>
  <c r="I1665" i="1"/>
  <c r="I1649" i="1"/>
  <c r="I1633" i="1"/>
  <c r="I1617" i="1"/>
  <c r="I1601" i="1"/>
  <c r="I1585" i="1"/>
  <c r="I1569" i="1"/>
  <c r="I1553" i="1"/>
  <c r="I1537" i="1"/>
  <c r="I1521" i="1"/>
  <c r="I1505" i="1"/>
  <c r="I1489" i="1"/>
  <c r="I1473" i="1"/>
  <c r="I1457" i="1"/>
  <c r="I1441" i="1"/>
  <c r="I1425" i="1"/>
  <c r="I1409" i="1"/>
  <c r="I1393" i="1"/>
  <c r="I1377" i="1"/>
  <c r="I1361" i="1"/>
  <c r="I1345" i="1"/>
  <c r="I1329" i="1"/>
  <c r="I1313" i="1"/>
  <c r="I1297" i="1"/>
  <c r="I1281" i="1"/>
  <c r="I1265" i="1"/>
  <c r="I1249" i="1"/>
  <c r="I1233" i="1"/>
  <c r="I1217" i="1"/>
  <c r="I1201" i="1"/>
  <c r="I1185" i="1"/>
  <c r="I1169" i="1"/>
  <c r="I1153" i="1"/>
  <c r="I1137" i="1"/>
  <c r="I1121" i="1"/>
  <c r="I1105" i="1"/>
  <c r="I1089" i="1"/>
  <c r="I1073" i="1"/>
  <c r="I1057" i="1"/>
  <c r="I1041" i="1"/>
  <c r="I1025" i="1"/>
  <c r="I1009" i="1"/>
  <c r="I993" i="1"/>
  <c r="I977" i="1"/>
  <c r="I961" i="1"/>
  <c r="I945" i="1"/>
  <c r="I929" i="1"/>
  <c r="I913" i="1"/>
  <c r="I897" i="1"/>
  <c r="I881" i="1"/>
  <c r="I865" i="1"/>
  <c r="I849" i="1"/>
  <c r="I833" i="1"/>
  <c r="I817" i="1"/>
  <c r="I801" i="1"/>
  <c r="I785" i="1"/>
  <c r="I769" i="1"/>
  <c r="I753" i="1"/>
  <c r="I737" i="1"/>
  <c r="I721" i="1"/>
  <c r="I705" i="1"/>
  <c r="I689" i="1"/>
  <c r="I673" i="1"/>
  <c r="I657" i="1"/>
  <c r="I641" i="1"/>
  <c r="I625" i="1"/>
  <c r="I609" i="1"/>
  <c r="I593" i="1"/>
  <c r="I577" i="1"/>
  <c r="I561" i="1"/>
  <c r="I545" i="1"/>
  <c r="I529" i="1"/>
  <c r="I513" i="1"/>
  <c r="I497" i="1"/>
  <c r="I481" i="1"/>
  <c r="I465" i="1"/>
  <c r="I449" i="1"/>
  <c r="I433" i="1"/>
  <c r="I417" i="1"/>
  <c r="I401" i="1"/>
  <c r="I385" i="1"/>
  <c r="I369" i="1"/>
  <c r="I353" i="1"/>
  <c r="I337" i="1"/>
  <c r="I321" i="1"/>
  <c r="I305" i="1"/>
  <c r="I289" i="1"/>
  <c r="I273" i="1"/>
  <c r="I257" i="1"/>
  <c r="I241" i="1"/>
  <c r="I225" i="1"/>
  <c r="I209" i="1"/>
  <c r="I193" i="1"/>
  <c r="I177" i="1"/>
  <c r="I161" i="1"/>
  <c r="I145" i="1"/>
  <c r="I129" i="1"/>
  <c r="I113" i="1"/>
  <c r="I97" i="1"/>
  <c r="I81" i="1"/>
  <c r="I65" i="1"/>
  <c r="I49" i="1"/>
  <c r="I33" i="1"/>
  <c r="I17" i="1"/>
  <c r="I1460" i="1"/>
  <c r="I1124" i="1"/>
  <c r="I820" i="1"/>
  <c r="I532" i="1"/>
  <c r="I212" i="1"/>
  <c r="I1667" i="1"/>
  <c r="I1219" i="1"/>
  <c r="I723" i="1"/>
  <c r="I195" i="1"/>
  <c r="I1458" i="1"/>
  <c r="I1122" i="1"/>
  <c r="I850" i="1"/>
  <c r="I610" i="1"/>
  <c r="I306" i="1"/>
  <c r="I50" i="1"/>
  <c r="I1792" i="1"/>
  <c r="I1776" i="1"/>
  <c r="I1760" i="1"/>
  <c r="I1744" i="1"/>
  <c r="I1728" i="1"/>
  <c r="I1712" i="1"/>
  <c r="I1696" i="1"/>
  <c r="I1680" i="1"/>
  <c r="I1664" i="1"/>
  <c r="I1648" i="1"/>
  <c r="I1632" i="1"/>
  <c r="I1616" i="1"/>
  <c r="I1600" i="1"/>
  <c r="I1584" i="1"/>
  <c r="I1568" i="1"/>
  <c r="I1552" i="1"/>
  <c r="I1536" i="1"/>
  <c r="I1520" i="1"/>
  <c r="I1504" i="1"/>
  <c r="I1488" i="1"/>
  <c r="I1472" i="1"/>
  <c r="I1456" i="1"/>
  <c r="I1440" i="1"/>
  <c r="I1424" i="1"/>
  <c r="I1408" i="1"/>
  <c r="I1392" i="1"/>
  <c r="I1376" i="1"/>
  <c r="I1360" i="1"/>
  <c r="I1344" i="1"/>
  <c r="I1328" i="1"/>
  <c r="I1312" i="1"/>
  <c r="I1296" i="1"/>
  <c r="I1280" i="1"/>
  <c r="I1264" i="1"/>
  <c r="I1248" i="1"/>
  <c r="I1232" i="1"/>
  <c r="I1216" i="1"/>
  <c r="I1200" i="1"/>
  <c r="I1184" i="1"/>
  <c r="I1168" i="1"/>
  <c r="I1152" i="1"/>
  <c r="I1136" i="1"/>
  <c r="I1120" i="1"/>
  <c r="I1104" i="1"/>
  <c r="I1088" i="1"/>
  <c r="I1072" i="1"/>
  <c r="I1056" i="1"/>
  <c r="I1040" i="1"/>
  <c r="I1024" i="1"/>
  <c r="I1008" i="1"/>
  <c r="I992" i="1"/>
  <c r="I976" i="1"/>
  <c r="I960" i="1"/>
  <c r="I944" i="1"/>
  <c r="I928" i="1"/>
  <c r="I912" i="1"/>
  <c r="I896" i="1"/>
  <c r="I880" i="1"/>
  <c r="I864" i="1"/>
  <c r="I848" i="1"/>
  <c r="I832" i="1"/>
  <c r="I816" i="1"/>
  <c r="I800" i="1"/>
  <c r="I784" i="1"/>
  <c r="I768" i="1"/>
  <c r="I752" i="1"/>
  <c r="I736" i="1"/>
  <c r="I720" i="1"/>
  <c r="I704" i="1"/>
  <c r="I688" i="1"/>
  <c r="I672" i="1"/>
  <c r="I656" i="1"/>
  <c r="I640" i="1"/>
  <c r="I624" i="1"/>
  <c r="I608" i="1"/>
  <c r="I592" i="1"/>
  <c r="I576" i="1"/>
  <c r="I560" i="1"/>
  <c r="I544" i="1"/>
  <c r="I528" i="1"/>
  <c r="I512" i="1"/>
  <c r="I496" i="1"/>
  <c r="I480" i="1"/>
  <c r="I464" i="1"/>
  <c r="I448" i="1"/>
  <c r="I432" i="1"/>
  <c r="I416" i="1"/>
  <c r="I400" i="1"/>
  <c r="I384" i="1"/>
  <c r="I368" i="1"/>
  <c r="I352" i="1"/>
  <c r="I336" i="1"/>
  <c r="I320" i="1"/>
  <c r="I304" i="1"/>
  <c r="I288" i="1"/>
  <c r="I272" i="1"/>
  <c r="I256" i="1"/>
  <c r="I240" i="1"/>
  <c r="I224" i="1"/>
  <c r="I208" i="1"/>
  <c r="I192" i="1"/>
  <c r="I176" i="1"/>
  <c r="I160" i="1"/>
  <c r="I144" i="1"/>
  <c r="I128" i="1"/>
  <c r="I112" i="1"/>
  <c r="I96" i="1"/>
  <c r="I80" i="1"/>
  <c r="I64" i="1"/>
  <c r="I48" i="1"/>
  <c r="I32" i="1"/>
  <c r="I16" i="1"/>
  <c r="I1668" i="1"/>
  <c r="I1444" i="1"/>
  <c r="I1188" i="1"/>
  <c r="I916" i="1"/>
  <c r="I628" i="1"/>
  <c r="I324" i="1"/>
  <c r="I52" i="1"/>
  <c r="I1763" i="1"/>
  <c r="I1571" i="1"/>
  <c r="I1411" i="1"/>
  <c r="I1235" i="1"/>
  <c r="I1043" i="1"/>
  <c r="I899" i="1"/>
  <c r="I739" i="1"/>
  <c r="I595" i="1"/>
  <c r="K595" i="1" s="1"/>
  <c r="I451" i="1"/>
  <c r="I307" i="1"/>
  <c r="I211" i="1"/>
  <c r="I51" i="1"/>
  <c r="I1794" i="1"/>
  <c r="I1682" i="1"/>
  <c r="I1602" i="1"/>
  <c r="I1474" i="1"/>
  <c r="I1378" i="1"/>
  <c r="I1298" i="1"/>
  <c r="I1138" i="1"/>
  <c r="I1042" i="1"/>
  <c r="I898" i="1"/>
  <c r="I754" i="1"/>
  <c r="I514" i="1"/>
  <c r="I338" i="1"/>
  <c r="I66" i="1"/>
  <c r="I1791" i="1"/>
  <c r="I1775" i="1"/>
  <c r="I1759" i="1"/>
  <c r="I1743" i="1"/>
  <c r="I1727" i="1"/>
  <c r="I1711" i="1"/>
  <c r="I1695" i="1"/>
  <c r="I1679" i="1"/>
  <c r="I1663" i="1"/>
  <c r="I1647" i="1"/>
  <c r="I1631" i="1"/>
  <c r="I1615" i="1"/>
  <c r="I1599" i="1"/>
  <c r="I1583" i="1"/>
  <c r="I1567" i="1"/>
  <c r="I1551" i="1"/>
  <c r="I1535" i="1"/>
  <c r="I1519" i="1"/>
  <c r="I1503" i="1"/>
  <c r="I1487" i="1"/>
  <c r="I1471" i="1"/>
  <c r="I1455" i="1"/>
  <c r="I1439" i="1"/>
  <c r="I1423" i="1"/>
  <c r="I1407" i="1"/>
  <c r="I1391" i="1"/>
  <c r="I1375" i="1"/>
  <c r="I1359" i="1"/>
  <c r="I1343" i="1"/>
  <c r="I1327" i="1"/>
  <c r="I1311" i="1"/>
  <c r="I1295" i="1"/>
  <c r="I1279" i="1"/>
  <c r="I1263" i="1"/>
  <c r="I1247" i="1"/>
  <c r="I1231" i="1"/>
  <c r="I1215" i="1"/>
  <c r="I1199" i="1"/>
  <c r="I1183" i="1"/>
  <c r="I1167" i="1"/>
  <c r="I1151" i="1"/>
  <c r="I1135" i="1"/>
  <c r="I1119" i="1"/>
  <c r="I1103" i="1"/>
  <c r="I1087" i="1"/>
  <c r="I1071" i="1"/>
  <c r="I1055" i="1"/>
  <c r="I1039" i="1"/>
  <c r="I1023" i="1"/>
  <c r="I1007" i="1"/>
  <c r="I991" i="1"/>
  <c r="I975" i="1"/>
  <c r="I959" i="1"/>
  <c r="I943" i="1"/>
  <c r="I927" i="1"/>
  <c r="I911" i="1"/>
  <c r="I895" i="1"/>
  <c r="I879" i="1"/>
  <c r="I863" i="1"/>
  <c r="I847" i="1"/>
  <c r="I831" i="1"/>
  <c r="I815" i="1"/>
  <c r="I799" i="1"/>
  <c r="I783" i="1"/>
  <c r="I767" i="1"/>
  <c r="I751" i="1"/>
  <c r="I735" i="1"/>
  <c r="I719" i="1"/>
  <c r="I703" i="1"/>
  <c r="I687" i="1"/>
  <c r="I671" i="1"/>
  <c r="I655" i="1"/>
  <c r="I639" i="1"/>
  <c r="I623" i="1"/>
  <c r="I607" i="1"/>
  <c r="I591" i="1"/>
  <c r="I575" i="1"/>
  <c r="I559" i="1"/>
  <c r="I543" i="1"/>
  <c r="I527" i="1"/>
  <c r="I511" i="1"/>
  <c r="I495" i="1"/>
  <c r="I479" i="1"/>
  <c r="I463" i="1"/>
  <c r="I447" i="1"/>
  <c r="I431" i="1"/>
  <c r="I415" i="1"/>
  <c r="I399" i="1"/>
  <c r="I383" i="1"/>
  <c r="I367" i="1"/>
  <c r="I351" i="1"/>
  <c r="I335" i="1"/>
  <c r="I319" i="1"/>
  <c r="I303" i="1"/>
  <c r="I287" i="1"/>
  <c r="I271" i="1"/>
  <c r="I255" i="1"/>
  <c r="I239" i="1"/>
  <c r="I223" i="1"/>
  <c r="I207" i="1"/>
  <c r="I191" i="1"/>
  <c r="I175" i="1"/>
  <c r="I159" i="1"/>
  <c r="I143" i="1"/>
  <c r="I127" i="1"/>
  <c r="I111" i="1"/>
  <c r="I95" i="1"/>
  <c r="I79" i="1"/>
  <c r="I63" i="1"/>
  <c r="I47" i="1"/>
  <c r="I31" i="1"/>
  <c r="I15" i="1"/>
  <c r="I1780" i="1"/>
  <c r="I1524" i="1"/>
  <c r="I1236" i="1"/>
  <c r="I964" i="1"/>
  <c r="I660" i="1"/>
  <c r="I372" i="1"/>
  <c r="I36" i="1"/>
  <c r="I1699" i="1"/>
  <c r="I1555" i="1"/>
  <c r="I1443" i="1"/>
  <c r="I1315" i="1"/>
  <c r="I1203" i="1"/>
  <c r="I1091" i="1"/>
  <c r="I1011" i="1"/>
  <c r="I963" i="1"/>
  <c r="I867" i="1"/>
  <c r="I787" i="1"/>
  <c r="I691" i="1"/>
  <c r="I611" i="1"/>
  <c r="I515" i="1"/>
  <c r="I403" i="1"/>
  <c r="I275" i="1"/>
  <c r="I147" i="1"/>
  <c r="I1618" i="1"/>
  <c r="I1346" i="1"/>
  <c r="I1154" i="1"/>
  <c r="I946" i="1"/>
  <c r="I706" i="1"/>
  <c r="I402" i="1"/>
  <c r="I34" i="1"/>
  <c r="I1790" i="1"/>
  <c r="I1774" i="1"/>
  <c r="I1758" i="1"/>
  <c r="I1742" i="1"/>
  <c r="I1726" i="1"/>
  <c r="I1710" i="1"/>
  <c r="I1694" i="1"/>
  <c r="I1678" i="1"/>
  <c r="I1662" i="1"/>
  <c r="I1646" i="1"/>
  <c r="I1630" i="1"/>
  <c r="I1614" i="1"/>
  <c r="I1598" i="1"/>
  <c r="I1582" i="1"/>
  <c r="I1566" i="1"/>
  <c r="I1550" i="1"/>
  <c r="I1534" i="1"/>
  <c r="I1518" i="1"/>
  <c r="I1502" i="1"/>
  <c r="I1486" i="1"/>
  <c r="I1470" i="1"/>
  <c r="I1454" i="1"/>
  <c r="I1438" i="1"/>
  <c r="I1422" i="1"/>
  <c r="I1406" i="1"/>
  <c r="I1390" i="1"/>
  <c r="I1374" i="1"/>
  <c r="I1358" i="1"/>
  <c r="I1342" i="1"/>
  <c r="I1326" i="1"/>
  <c r="I1310" i="1"/>
  <c r="I1294" i="1"/>
  <c r="I1278" i="1"/>
  <c r="I1262" i="1"/>
  <c r="I1246" i="1"/>
  <c r="I1230" i="1"/>
  <c r="I1214" i="1"/>
  <c r="I1198" i="1"/>
  <c r="I1182" i="1"/>
  <c r="I1166" i="1"/>
  <c r="I1150" i="1"/>
  <c r="I1134" i="1"/>
  <c r="I1118" i="1"/>
  <c r="I1102" i="1"/>
  <c r="I1086" i="1"/>
  <c r="I1070" i="1"/>
  <c r="I1054" i="1"/>
  <c r="I1038" i="1"/>
  <c r="I1022" i="1"/>
  <c r="I1006" i="1"/>
  <c r="I990" i="1"/>
  <c r="I974" i="1"/>
  <c r="I958" i="1"/>
  <c r="I942" i="1"/>
  <c r="I926" i="1"/>
  <c r="I910" i="1"/>
  <c r="I894" i="1"/>
  <c r="I878" i="1"/>
  <c r="I862" i="1"/>
  <c r="I846" i="1"/>
  <c r="I830" i="1"/>
  <c r="I814" i="1"/>
  <c r="I798" i="1"/>
  <c r="I782" i="1"/>
  <c r="I766" i="1"/>
  <c r="I750" i="1"/>
  <c r="I734" i="1"/>
  <c r="I718" i="1"/>
  <c r="I702" i="1"/>
  <c r="I686" i="1"/>
  <c r="I670" i="1"/>
  <c r="I654" i="1"/>
  <c r="I638" i="1"/>
  <c r="I622" i="1"/>
  <c r="I606" i="1"/>
  <c r="I590" i="1"/>
  <c r="I574" i="1"/>
  <c r="I558" i="1"/>
  <c r="I542" i="1"/>
  <c r="I526" i="1"/>
  <c r="I510" i="1"/>
  <c r="I494" i="1"/>
  <c r="I478" i="1"/>
  <c r="I462" i="1"/>
  <c r="I446" i="1"/>
  <c r="I430" i="1"/>
  <c r="I414" i="1"/>
  <c r="I398" i="1"/>
  <c r="I382" i="1"/>
  <c r="I366" i="1"/>
  <c r="I350" i="1"/>
  <c r="I334" i="1"/>
  <c r="I318" i="1"/>
  <c r="I302" i="1"/>
  <c r="I286" i="1"/>
  <c r="I270" i="1"/>
  <c r="I254" i="1"/>
  <c r="I238" i="1"/>
  <c r="I222" i="1"/>
  <c r="I206" i="1"/>
  <c r="I190" i="1"/>
  <c r="I174" i="1"/>
  <c r="I158" i="1"/>
  <c r="I142" i="1"/>
  <c r="I126" i="1"/>
  <c r="I110" i="1"/>
  <c r="I94" i="1"/>
  <c r="I78" i="1"/>
  <c r="I62" i="1"/>
  <c r="I46" i="1"/>
  <c r="I30" i="1"/>
  <c r="I14" i="1"/>
  <c r="I1700" i="1"/>
  <c r="I1492" i="1"/>
  <c r="I1268" i="1"/>
  <c r="I1044" i="1"/>
  <c r="I772" i="1"/>
  <c r="I500" i="1"/>
  <c r="I164" i="1"/>
  <c r="I1779" i="1"/>
  <c r="I1539" i="1"/>
  <c r="I1299" i="1"/>
  <c r="I1059" i="1"/>
  <c r="I771" i="1"/>
  <c r="I467" i="1"/>
  <c r="I67" i="1"/>
  <c r="I1746" i="1"/>
  <c r="I1586" i="1"/>
  <c r="I1394" i="1"/>
  <c r="I1234" i="1"/>
  <c r="I1090" i="1"/>
  <c r="I978" i="1"/>
  <c r="I786" i="1"/>
  <c r="I642" i="1"/>
  <c r="I498" i="1"/>
  <c r="I418" i="1"/>
  <c r="I322" i="1"/>
  <c r="I258" i="1"/>
  <c r="I194" i="1"/>
  <c r="I1789" i="1"/>
  <c r="I1741" i="1"/>
  <c r="I1709" i="1"/>
  <c r="I1693" i="1"/>
  <c r="I1677" i="1"/>
  <c r="I1661" i="1"/>
  <c r="I1645" i="1"/>
  <c r="I1629" i="1"/>
  <c r="I1613" i="1"/>
  <c r="I1597" i="1"/>
  <c r="I1581" i="1"/>
  <c r="I1565" i="1"/>
  <c r="I1549" i="1"/>
  <c r="I1533" i="1"/>
  <c r="I1517" i="1"/>
  <c r="I1501" i="1"/>
  <c r="I1485" i="1"/>
  <c r="I1469" i="1"/>
  <c r="I1453" i="1"/>
  <c r="I1437" i="1"/>
  <c r="I1421" i="1"/>
  <c r="I1405" i="1"/>
  <c r="I1389" i="1"/>
  <c r="I1373" i="1"/>
  <c r="I1357" i="1"/>
  <c r="I1341" i="1"/>
  <c r="I1325" i="1"/>
  <c r="I1309" i="1"/>
  <c r="I1293" i="1"/>
  <c r="I1277" i="1"/>
  <c r="I1261" i="1"/>
  <c r="I1245" i="1"/>
  <c r="I1229" i="1"/>
  <c r="I1213" i="1"/>
  <c r="I1197" i="1"/>
  <c r="I1181" i="1"/>
  <c r="I1165" i="1"/>
  <c r="I1149" i="1"/>
  <c r="I1133" i="1"/>
  <c r="I1117" i="1"/>
  <c r="I1101" i="1"/>
  <c r="I1085" i="1"/>
  <c r="I1069" i="1"/>
  <c r="I1053" i="1"/>
  <c r="I1037" i="1"/>
  <c r="I1021" i="1"/>
  <c r="I1005" i="1"/>
  <c r="I989" i="1"/>
  <c r="I973" i="1"/>
  <c r="I957" i="1"/>
  <c r="I941" i="1"/>
  <c r="I925" i="1"/>
  <c r="I909" i="1"/>
  <c r="I893" i="1"/>
  <c r="I877" i="1"/>
  <c r="I861" i="1"/>
  <c r="I845" i="1"/>
  <c r="I829" i="1"/>
  <c r="I813" i="1"/>
  <c r="I797" i="1"/>
  <c r="I781" i="1"/>
  <c r="I765" i="1"/>
  <c r="I749" i="1"/>
  <c r="I733" i="1"/>
  <c r="I717" i="1"/>
  <c r="I701" i="1"/>
  <c r="I685" i="1"/>
  <c r="I669" i="1"/>
  <c r="I653" i="1"/>
  <c r="I637" i="1"/>
  <c r="I621" i="1"/>
  <c r="I605" i="1"/>
  <c r="I589" i="1"/>
  <c r="I573" i="1"/>
  <c r="I557" i="1"/>
  <c r="I541" i="1"/>
  <c r="I525" i="1"/>
  <c r="I509" i="1"/>
  <c r="I493" i="1"/>
  <c r="I477" i="1"/>
  <c r="I461" i="1"/>
  <c r="I445" i="1"/>
  <c r="I429" i="1"/>
  <c r="I413" i="1"/>
  <c r="I397" i="1"/>
  <c r="I381" i="1"/>
  <c r="I365" i="1"/>
  <c r="I349" i="1"/>
  <c r="I333" i="1"/>
  <c r="I317" i="1"/>
  <c r="I301" i="1"/>
  <c r="I285" i="1"/>
  <c r="I269" i="1"/>
  <c r="I253" i="1"/>
  <c r="I237" i="1"/>
  <c r="I221" i="1"/>
  <c r="I205" i="1"/>
  <c r="I189" i="1"/>
  <c r="I173" i="1"/>
  <c r="I157" i="1"/>
  <c r="I141" i="1"/>
  <c r="I125" i="1"/>
  <c r="I109" i="1"/>
  <c r="I93" i="1"/>
  <c r="I77" i="1"/>
  <c r="I61" i="1"/>
  <c r="I45" i="1"/>
  <c r="I29" i="1"/>
  <c r="I13" i="1"/>
  <c r="I1764" i="1"/>
  <c r="I1572" i="1"/>
  <c r="I1380" i="1"/>
  <c r="I1220" i="1"/>
  <c r="I1060" i="1"/>
  <c r="I884" i="1"/>
  <c r="I724" i="1"/>
  <c r="I580" i="1"/>
  <c r="I468" i="1"/>
  <c r="I340" i="1"/>
  <c r="I132" i="1"/>
  <c r="I1651" i="1"/>
  <c r="I1427" i="1"/>
  <c r="I1187" i="1"/>
  <c r="I883" i="1"/>
  <c r="I547" i="1"/>
  <c r="I99" i="1"/>
  <c r="I1634" i="1"/>
  <c r="I1442" i="1"/>
  <c r="I1282" i="1"/>
  <c r="I1106" i="1"/>
  <c r="I994" i="1"/>
  <c r="I866" i="1"/>
  <c r="I770" i="1"/>
  <c r="I626" i="1"/>
  <c r="I530" i="1"/>
  <c r="I466" i="1"/>
  <c r="I354" i="1"/>
  <c r="I274" i="1"/>
  <c r="I242" i="1"/>
  <c r="I226" i="1"/>
  <c r="I162" i="1"/>
  <c r="I1740" i="1"/>
  <c r="I1692" i="1"/>
  <c r="I1676" i="1"/>
  <c r="I1660" i="1"/>
  <c r="I1644" i="1"/>
  <c r="I1628" i="1"/>
  <c r="I1612" i="1"/>
  <c r="I1596" i="1"/>
  <c r="I1580" i="1"/>
  <c r="I1564" i="1"/>
  <c r="I1548" i="1"/>
  <c r="I1532" i="1"/>
  <c r="I1516" i="1"/>
  <c r="I1500" i="1"/>
  <c r="I1484" i="1"/>
  <c r="I1468" i="1"/>
  <c r="I1452" i="1"/>
  <c r="I1436" i="1"/>
  <c r="I1420" i="1"/>
  <c r="I1404" i="1"/>
  <c r="I1388" i="1"/>
  <c r="I1372" i="1"/>
  <c r="I1356" i="1"/>
  <c r="I1340" i="1"/>
  <c r="I1324" i="1"/>
  <c r="I1308" i="1"/>
  <c r="I1292" i="1"/>
  <c r="I1276" i="1"/>
  <c r="I1260" i="1"/>
  <c r="I1244" i="1"/>
  <c r="I1228" i="1"/>
  <c r="I1212" i="1"/>
  <c r="I1196" i="1"/>
  <c r="I1180" i="1"/>
  <c r="I1164" i="1"/>
  <c r="I1148" i="1"/>
  <c r="I1132" i="1"/>
  <c r="I1116" i="1"/>
  <c r="I1100" i="1"/>
  <c r="I1084" i="1"/>
  <c r="I1068" i="1"/>
  <c r="I1052" i="1"/>
  <c r="I1036" i="1"/>
  <c r="I1020" i="1"/>
  <c r="I1004" i="1"/>
  <c r="I988" i="1"/>
  <c r="I972" i="1"/>
  <c r="I956" i="1"/>
  <c r="I940" i="1"/>
  <c r="I924" i="1"/>
  <c r="I908" i="1"/>
  <c r="I892" i="1"/>
  <c r="I876" i="1"/>
  <c r="I860" i="1"/>
  <c r="I844" i="1"/>
  <c r="I828" i="1"/>
  <c r="I812" i="1"/>
  <c r="I796" i="1"/>
  <c r="I780" i="1"/>
  <c r="I764" i="1"/>
  <c r="I748" i="1"/>
  <c r="I732" i="1"/>
  <c r="I716" i="1"/>
  <c r="I700" i="1"/>
  <c r="I684" i="1"/>
  <c r="I668" i="1"/>
  <c r="I652" i="1"/>
  <c r="I636" i="1"/>
  <c r="I620" i="1"/>
  <c r="I604" i="1"/>
  <c r="I588" i="1"/>
  <c r="I572" i="1"/>
  <c r="I556" i="1"/>
  <c r="I540" i="1"/>
  <c r="I524" i="1"/>
  <c r="I508" i="1"/>
  <c r="I492" i="1"/>
  <c r="I476" i="1"/>
  <c r="I460" i="1"/>
  <c r="I444" i="1"/>
  <c r="I428" i="1"/>
  <c r="I412" i="1"/>
  <c r="I396" i="1"/>
  <c r="I380" i="1"/>
  <c r="I364" i="1"/>
  <c r="I348" i="1"/>
  <c r="I332" i="1"/>
  <c r="I316" i="1"/>
  <c r="I300" i="1"/>
  <c r="I284" i="1"/>
  <c r="I268" i="1"/>
  <c r="I252" i="1"/>
  <c r="I236" i="1"/>
  <c r="I220" i="1"/>
  <c r="I204" i="1"/>
  <c r="I188" i="1"/>
  <c r="I172" i="1"/>
  <c r="I156" i="1"/>
  <c r="I140" i="1"/>
  <c r="I124" i="1"/>
  <c r="I108" i="1"/>
  <c r="I92" i="1"/>
  <c r="I76" i="1"/>
  <c r="I60" i="1"/>
  <c r="I44" i="1"/>
  <c r="I28" i="1"/>
  <c r="I12" i="1"/>
  <c r="I1796" i="1"/>
  <c r="I1540" i="1"/>
  <c r="I1316" i="1"/>
  <c r="I1092" i="1"/>
  <c r="I900" i="1"/>
  <c r="I676" i="1"/>
  <c r="I436" i="1"/>
  <c r="I180" i="1"/>
  <c r="I1619" i="1"/>
  <c r="I1347" i="1"/>
  <c r="I1075" i="1"/>
  <c r="I819" i="1"/>
  <c r="I531" i="1"/>
  <c r="I179" i="1"/>
  <c r="I1554" i="1"/>
  <c r="I1314" i="1"/>
  <c r="I1074" i="1"/>
  <c r="I834" i="1"/>
  <c r="I658" i="1"/>
  <c r="I450" i="1"/>
  <c r="I130" i="1"/>
  <c r="I1805" i="1"/>
  <c r="I1772" i="1"/>
  <c r="I1787" i="1"/>
  <c r="I1771" i="1"/>
  <c r="I1755" i="1"/>
  <c r="I1739" i="1"/>
  <c r="I1723" i="1"/>
  <c r="I1707" i="1"/>
  <c r="I1691" i="1"/>
  <c r="I1675" i="1"/>
  <c r="I1659" i="1"/>
  <c r="I1643" i="1"/>
  <c r="I1627" i="1"/>
  <c r="I1611" i="1"/>
  <c r="I1595" i="1"/>
  <c r="I1579" i="1"/>
  <c r="I1563" i="1"/>
  <c r="I1547" i="1"/>
  <c r="I1531" i="1"/>
  <c r="I1515" i="1"/>
  <c r="I1499" i="1"/>
  <c r="I1483" i="1"/>
  <c r="K1483" i="1" s="1"/>
  <c r="I1467" i="1"/>
  <c r="I1451" i="1"/>
  <c r="I1435" i="1"/>
  <c r="I1419" i="1"/>
  <c r="I1403" i="1"/>
  <c r="I1387" i="1"/>
  <c r="I1371" i="1"/>
  <c r="I1355" i="1"/>
  <c r="I1339" i="1"/>
  <c r="I1323" i="1"/>
  <c r="I1307" i="1"/>
  <c r="I1291" i="1"/>
  <c r="I1275" i="1"/>
  <c r="I1259" i="1"/>
  <c r="I1243" i="1"/>
  <c r="I1227" i="1"/>
  <c r="I1211" i="1"/>
  <c r="I1195" i="1"/>
  <c r="I1179" i="1"/>
  <c r="I1163" i="1"/>
  <c r="I1147" i="1"/>
  <c r="I1131" i="1"/>
  <c r="I1115" i="1"/>
  <c r="I1099" i="1"/>
  <c r="I1083" i="1"/>
  <c r="I1067" i="1"/>
  <c r="I1051" i="1"/>
  <c r="I1035" i="1"/>
  <c r="I1019" i="1"/>
  <c r="I1003" i="1"/>
  <c r="I987" i="1"/>
  <c r="I971" i="1"/>
  <c r="I955" i="1"/>
  <c r="I939" i="1"/>
  <c r="I923" i="1"/>
  <c r="I907" i="1"/>
  <c r="I891" i="1"/>
  <c r="I875" i="1"/>
  <c r="I859" i="1"/>
  <c r="I843" i="1"/>
  <c r="I827" i="1"/>
  <c r="I811" i="1"/>
  <c r="I795" i="1"/>
  <c r="I779" i="1"/>
  <c r="I763" i="1"/>
  <c r="I747" i="1"/>
  <c r="I731" i="1"/>
  <c r="I715" i="1"/>
  <c r="I699" i="1"/>
  <c r="I683" i="1"/>
  <c r="I667" i="1"/>
  <c r="I651" i="1"/>
  <c r="I635" i="1"/>
  <c r="I619" i="1"/>
  <c r="I603" i="1"/>
  <c r="I587" i="1"/>
  <c r="I571" i="1"/>
  <c r="I555" i="1"/>
  <c r="I539" i="1"/>
  <c r="I523" i="1"/>
  <c r="I507" i="1"/>
  <c r="I491" i="1"/>
  <c r="I475" i="1"/>
  <c r="I459" i="1"/>
  <c r="I443" i="1"/>
  <c r="I427" i="1"/>
  <c r="I411" i="1"/>
  <c r="I395" i="1"/>
  <c r="I379" i="1"/>
  <c r="I363" i="1"/>
  <c r="I347" i="1"/>
  <c r="I331" i="1"/>
  <c r="I315" i="1"/>
  <c r="I299" i="1"/>
  <c r="I283" i="1"/>
  <c r="I267" i="1"/>
  <c r="I251" i="1"/>
  <c r="I235" i="1"/>
  <c r="I219" i="1"/>
  <c r="I203" i="1"/>
  <c r="I187" i="1"/>
  <c r="I171" i="1"/>
  <c r="I155" i="1"/>
  <c r="I139" i="1"/>
  <c r="I123" i="1"/>
  <c r="I107" i="1"/>
  <c r="I91" i="1"/>
  <c r="I75" i="1"/>
  <c r="I59" i="1"/>
  <c r="I43" i="1"/>
  <c r="I27" i="1"/>
  <c r="I11" i="1"/>
  <c r="I1716" i="1"/>
  <c r="I1636" i="1"/>
  <c r="I1476" i="1"/>
  <c r="I1332" i="1"/>
  <c r="I1172" i="1"/>
  <c r="I1012" i="1"/>
  <c r="I868" i="1"/>
  <c r="I692" i="1"/>
  <c r="I484" i="1"/>
  <c r="I276" i="1"/>
  <c r="I68" i="1"/>
  <c r="I1683" i="1"/>
  <c r="I1507" i="1"/>
  <c r="I1331" i="1"/>
  <c r="I1139" i="1"/>
  <c r="I931" i="1"/>
  <c r="I659" i="1"/>
  <c r="I387" i="1"/>
  <c r="I19" i="1"/>
  <c r="I1666" i="1"/>
  <c r="I1522" i="1"/>
  <c r="I1330" i="1"/>
  <c r="I1186" i="1"/>
  <c r="I1026" i="1"/>
  <c r="I802" i="1"/>
  <c r="I690" i="1"/>
  <c r="I482" i="1"/>
  <c r="I146" i="1"/>
  <c r="I1756" i="1"/>
  <c r="I1803" i="1"/>
  <c r="I1802" i="1"/>
  <c r="I1786" i="1"/>
  <c r="I1770" i="1"/>
  <c r="I1754" i="1"/>
  <c r="I1738" i="1"/>
  <c r="I1722" i="1"/>
  <c r="I1706" i="1"/>
  <c r="I1690" i="1"/>
  <c r="I1674" i="1"/>
  <c r="I1658" i="1"/>
  <c r="I1642" i="1"/>
  <c r="I1626" i="1"/>
  <c r="I1610" i="1"/>
  <c r="I1594" i="1"/>
  <c r="I1578" i="1"/>
  <c r="I1562" i="1"/>
  <c r="I1546" i="1"/>
  <c r="I1530" i="1"/>
  <c r="I1514" i="1"/>
  <c r="I1498" i="1"/>
  <c r="I1482" i="1"/>
  <c r="I1466" i="1"/>
  <c r="I1450" i="1"/>
  <c r="I1434" i="1"/>
  <c r="I1418" i="1"/>
  <c r="I1402" i="1"/>
  <c r="I1386" i="1"/>
  <c r="I1370" i="1"/>
  <c r="I1354" i="1"/>
  <c r="I1338" i="1"/>
  <c r="I1322" i="1"/>
  <c r="I1306" i="1"/>
  <c r="I1290" i="1"/>
  <c r="I1274" i="1"/>
  <c r="I1258" i="1"/>
  <c r="I1242" i="1"/>
  <c r="I1226" i="1"/>
  <c r="I1210" i="1"/>
  <c r="I1194" i="1"/>
  <c r="I1178" i="1"/>
  <c r="I1162" i="1"/>
  <c r="I1146" i="1"/>
  <c r="I1130" i="1"/>
  <c r="I1114" i="1"/>
  <c r="I1098" i="1"/>
  <c r="I1082" i="1"/>
  <c r="I1066" i="1"/>
  <c r="I1050" i="1"/>
  <c r="I1034" i="1"/>
  <c r="I1018" i="1"/>
  <c r="I1002" i="1"/>
  <c r="I986" i="1"/>
  <c r="I970" i="1"/>
  <c r="I954" i="1"/>
  <c r="I938" i="1"/>
  <c r="I922" i="1"/>
  <c r="I906" i="1"/>
  <c r="I890" i="1"/>
  <c r="I874" i="1"/>
  <c r="I858" i="1"/>
  <c r="I842" i="1"/>
  <c r="I826" i="1"/>
  <c r="I810" i="1"/>
  <c r="I794" i="1"/>
  <c r="I778" i="1"/>
  <c r="I762" i="1"/>
  <c r="I746" i="1"/>
  <c r="I730" i="1"/>
  <c r="I714" i="1"/>
  <c r="I698" i="1"/>
  <c r="I682" i="1"/>
  <c r="I666" i="1"/>
  <c r="I650" i="1"/>
  <c r="I634" i="1"/>
  <c r="I618" i="1"/>
  <c r="I602" i="1"/>
  <c r="I586" i="1"/>
  <c r="I570" i="1"/>
  <c r="I554" i="1"/>
  <c r="I538" i="1"/>
  <c r="I522" i="1"/>
  <c r="I506" i="1"/>
  <c r="I490" i="1"/>
  <c r="I474" i="1"/>
  <c r="I458" i="1"/>
  <c r="I442" i="1"/>
  <c r="I426" i="1"/>
  <c r="I410" i="1"/>
  <c r="I394" i="1"/>
  <c r="I378" i="1"/>
  <c r="I362" i="1"/>
  <c r="I346" i="1"/>
  <c r="I330" i="1"/>
  <c r="I314" i="1"/>
  <c r="I298" i="1"/>
  <c r="I282" i="1"/>
  <c r="I266" i="1"/>
  <c r="I250" i="1"/>
  <c r="I234" i="1"/>
  <c r="I218" i="1"/>
  <c r="I202" i="1"/>
  <c r="I186" i="1"/>
  <c r="I170" i="1"/>
  <c r="I154" i="1"/>
  <c r="I138" i="1"/>
  <c r="I122" i="1"/>
  <c r="I106" i="1"/>
  <c r="I90" i="1"/>
  <c r="I74" i="1"/>
  <c r="I58" i="1"/>
  <c r="I42" i="1"/>
  <c r="I26" i="1"/>
  <c r="I10" i="1"/>
  <c r="I1732" i="1"/>
  <c r="I1652" i="1"/>
  <c r="I1556" i="1"/>
  <c r="I1412" i="1"/>
  <c r="I1348" i="1"/>
  <c r="I1252" i="1"/>
  <c r="I1156" i="1"/>
  <c r="I1076" i="1"/>
  <c r="I948" i="1"/>
  <c r="I852" i="1"/>
  <c r="I740" i="1"/>
  <c r="I644" i="1"/>
  <c r="I516" i="1"/>
  <c r="I404" i="1"/>
  <c r="I292" i="1"/>
  <c r="I228" i="1"/>
  <c r="I100" i="1"/>
  <c r="I1747" i="1"/>
  <c r="I1523" i="1"/>
  <c r="I1363" i="1"/>
  <c r="I1171" i="1"/>
  <c r="I979" i="1"/>
  <c r="I803" i="1"/>
  <c r="I627" i="1"/>
  <c r="I483" i="1"/>
  <c r="I371" i="1"/>
  <c r="I243" i="1"/>
  <c r="I115" i="1"/>
  <c r="I1714" i="1"/>
  <c r="I1490" i="1"/>
  <c r="I1218" i="1"/>
  <c r="I914" i="1"/>
  <c r="I562" i="1"/>
  <c r="I98" i="1"/>
  <c r="I1773" i="1"/>
  <c r="I1788" i="1"/>
  <c r="I1785" i="1"/>
  <c r="I1769" i="1"/>
  <c r="I1753" i="1"/>
  <c r="I1737" i="1"/>
  <c r="I1721" i="1"/>
  <c r="I1705" i="1"/>
  <c r="I1689" i="1"/>
  <c r="I1673" i="1"/>
  <c r="I1657" i="1"/>
  <c r="I1641" i="1"/>
  <c r="I1625" i="1"/>
  <c r="I1609" i="1"/>
  <c r="I1593" i="1"/>
  <c r="I1577" i="1"/>
  <c r="I1561" i="1"/>
  <c r="I1545" i="1"/>
  <c r="I1529" i="1"/>
  <c r="I1513" i="1"/>
  <c r="I1497" i="1"/>
  <c r="I1481" i="1"/>
  <c r="I1465" i="1"/>
  <c r="I1449" i="1"/>
  <c r="I1433" i="1"/>
  <c r="I1417" i="1"/>
  <c r="I1401" i="1"/>
  <c r="I1385" i="1"/>
  <c r="I1369" i="1"/>
  <c r="I1353" i="1"/>
  <c r="I1337" i="1"/>
  <c r="I1321" i="1"/>
  <c r="I1305" i="1"/>
  <c r="I1289" i="1"/>
  <c r="I1273" i="1"/>
  <c r="I1257" i="1"/>
  <c r="I1241" i="1"/>
  <c r="I1225" i="1"/>
  <c r="I1209" i="1"/>
  <c r="I1193" i="1"/>
  <c r="I1177" i="1"/>
  <c r="I1161" i="1"/>
  <c r="I1145" i="1"/>
  <c r="I1129" i="1"/>
  <c r="I1113" i="1"/>
  <c r="I1097" i="1"/>
  <c r="I1081" i="1"/>
  <c r="I1065" i="1"/>
  <c r="I1049" i="1"/>
  <c r="I1033" i="1"/>
  <c r="I1017" i="1"/>
  <c r="I1001" i="1"/>
  <c r="I985" i="1"/>
  <c r="I969" i="1"/>
  <c r="I953" i="1"/>
  <c r="I937" i="1"/>
  <c r="I921" i="1"/>
  <c r="I905" i="1"/>
  <c r="I889" i="1"/>
  <c r="I873" i="1"/>
  <c r="I857" i="1"/>
  <c r="I841" i="1"/>
  <c r="I825" i="1"/>
  <c r="I809" i="1"/>
  <c r="I793" i="1"/>
  <c r="I777" i="1"/>
  <c r="I761" i="1"/>
  <c r="I745" i="1"/>
  <c r="I729" i="1"/>
  <c r="I713" i="1"/>
  <c r="I697" i="1"/>
  <c r="I681" i="1"/>
  <c r="I665" i="1"/>
  <c r="I649" i="1"/>
  <c r="I633" i="1"/>
  <c r="I617" i="1"/>
  <c r="I601" i="1"/>
  <c r="I585" i="1"/>
  <c r="I569" i="1"/>
  <c r="I553" i="1"/>
  <c r="I537" i="1"/>
  <c r="I521" i="1"/>
  <c r="I505" i="1"/>
  <c r="I489" i="1"/>
  <c r="I473" i="1"/>
  <c r="I457" i="1"/>
  <c r="I441" i="1"/>
  <c r="I425" i="1"/>
  <c r="I409" i="1"/>
  <c r="I393" i="1"/>
  <c r="I377" i="1"/>
  <c r="I361" i="1"/>
  <c r="I345" i="1"/>
  <c r="I329" i="1"/>
  <c r="I313" i="1"/>
  <c r="I297" i="1"/>
  <c r="I281" i="1"/>
  <c r="I265" i="1"/>
  <c r="I249" i="1"/>
  <c r="I233" i="1"/>
  <c r="I217" i="1"/>
  <c r="I201" i="1"/>
  <c r="I185" i="1"/>
  <c r="I169" i="1"/>
  <c r="I153" i="1"/>
  <c r="I137" i="1"/>
  <c r="I121" i="1"/>
  <c r="I105" i="1"/>
  <c r="I89" i="1"/>
  <c r="I73" i="1"/>
  <c r="I57" i="1"/>
  <c r="I41" i="1"/>
  <c r="I25" i="1"/>
  <c r="I9" i="1"/>
  <c r="I1620" i="1"/>
  <c r="I1396" i="1"/>
  <c r="I1204" i="1"/>
  <c r="I996" i="1"/>
  <c r="I804" i="1"/>
  <c r="I612" i="1"/>
  <c r="I388" i="1"/>
  <c r="I84" i="1"/>
  <c r="I1635" i="1"/>
  <c r="I1459" i="1"/>
  <c r="I1251" i="1"/>
  <c r="I1027" i="1"/>
  <c r="I851" i="1"/>
  <c r="I675" i="1"/>
  <c r="I499" i="1"/>
  <c r="I339" i="1"/>
  <c r="I227" i="1"/>
  <c r="I83" i="1"/>
  <c r="I1762" i="1"/>
  <c r="I1570" i="1"/>
  <c r="I1362" i="1"/>
  <c r="I1202" i="1"/>
  <c r="I1010" i="1"/>
  <c r="I818" i="1"/>
  <c r="I722" i="1"/>
  <c r="I594" i="1"/>
  <c r="I434" i="1"/>
  <c r="I290" i="1"/>
  <c r="I114" i="1"/>
  <c r="I1724" i="1"/>
  <c r="I1784" i="1"/>
  <c r="I1768" i="1"/>
  <c r="I1752" i="1"/>
  <c r="I1736" i="1"/>
  <c r="I1720" i="1"/>
  <c r="I1704" i="1"/>
  <c r="I1688" i="1"/>
  <c r="I1672" i="1"/>
  <c r="I1656" i="1"/>
  <c r="I1640" i="1"/>
  <c r="I1624" i="1"/>
  <c r="I1608" i="1"/>
  <c r="I1592" i="1"/>
  <c r="I1576" i="1"/>
  <c r="I1560" i="1"/>
  <c r="I1544" i="1"/>
  <c r="I1528" i="1"/>
  <c r="I1512" i="1"/>
  <c r="I1496" i="1"/>
  <c r="I1480" i="1"/>
  <c r="I1464" i="1"/>
  <c r="I1448" i="1"/>
  <c r="I1432" i="1"/>
  <c r="I1416" i="1"/>
  <c r="I1400" i="1"/>
  <c r="I1384" i="1"/>
  <c r="I1368" i="1"/>
  <c r="I1352" i="1"/>
  <c r="I1336" i="1"/>
  <c r="I1320" i="1"/>
  <c r="I1304" i="1"/>
  <c r="I1288" i="1"/>
  <c r="I1272" i="1"/>
  <c r="I1256" i="1"/>
  <c r="I1240" i="1"/>
  <c r="I1224" i="1"/>
  <c r="I1208" i="1"/>
  <c r="I1192" i="1"/>
  <c r="I1176" i="1"/>
  <c r="I1160" i="1"/>
  <c r="I1144" i="1"/>
  <c r="I1128" i="1"/>
  <c r="I1112" i="1"/>
  <c r="I1096" i="1"/>
  <c r="I1080" i="1"/>
  <c r="I1064" i="1"/>
  <c r="I1048" i="1"/>
  <c r="I1032" i="1"/>
  <c r="I1016" i="1"/>
  <c r="I1000" i="1"/>
  <c r="I984" i="1"/>
  <c r="I968" i="1"/>
  <c r="I952" i="1"/>
  <c r="I936" i="1"/>
  <c r="I920" i="1"/>
  <c r="I904" i="1"/>
  <c r="I888" i="1"/>
  <c r="I872" i="1"/>
  <c r="I856" i="1"/>
  <c r="I840" i="1"/>
  <c r="I824" i="1"/>
  <c r="I808" i="1"/>
  <c r="I792" i="1"/>
  <c r="I776" i="1"/>
  <c r="I760" i="1"/>
  <c r="I744" i="1"/>
  <c r="I728" i="1"/>
  <c r="I712" i="1"/>
  <c r="I696" i="1"/>
  <c r="I680" i="1"/>
  <c r="I664" i="1"/>
  <c r="I648" i="1"/>
  <c r="I632" i="1"/>
  <c r="I616" i="1"/>
  <c r="I600" i="1"/>
  <c r="I584" i="1"/>
  <c r="I568" i="1"/>
  <c r="I552" i="1"/>
  <c r="I536" i="1"/>
  <c r="I520" i="1"/>
  <c r="I504" i="1"/>
  <c r="I488" i="1"/>
  <c r="I472" i="1"/>
  <c r="I456" i="1"/>
  <c r="I440" i="1"/>
  <c r="I424" i="1"/>
  <c r="I408" i="1"/>
  <c r="I392" i="1"/>
  <c r="I376" i="1"/>
  <c r="I360" i="1"/>
  <c r="I344" i="1"/>
  <c r="I328" i="1"/>
  <c r="I312" i="1"/>
  <c r="I296" i="1"/>
  <c r="I280" i="1"/>
  <c r="I264" i="1"/>
  <c r="I248" i="1"/>
  <c r="I232" i="1"/>
  <c r="I216" i="1"/>
  <c r="I200" i="1"/>
  <c r="I184" i="1"/>
  <c r="I168" i="1"/>
  <c r="I152" i="1"/>
  <c r="I136" i="1"/>
  <c r="I120" i="1"/>
  <c r="I104" i="1"/>
  <c r="I88" i="1"/>
  <c r="I72" i="1"/>
  <c r="I56" i="1"/>
  <c r="I40" i="1"/>
  <c r="I24" i="1"/>
  <c r="I8" i="1"/>
  <c r="I196" i="1"/>
  <c r="I210" i="1"/>
  <c r="I1725" i="1"/>
  <c r="I1783" i="1"/>
  <c r="I1767" i="1"/>
  <c r="I1751" i="1"/>
  <c r="I1735" i="1"/>
  <c r="I1719" i="1"/>
  <c r="I1703" i="1"/>
  <c r="I1687" i="1"/>
  <c r="I1671" i="1"/>
  <c r="I1655" i="1"/>
  <c r="I1639" i="1"/>
  <c r="I1623" i="1"/>
  <c r="I1607" i="1"/>
  <c r="I1591" i="1"/>
  <c r="I1575" i="1"/>
  <c r="I1559" i="1"/>
  <c r="I1543" i="1"/>
  <c r="I1527" i="1"/>
  <c r="I1511" i="1"/>
  <c r="I1495" i="1"/>
  <c r="I1479" i="1"/>
  <c r="I1463" i="1"/>
  <c r="I1447" i="1"/>
  <c r="I1431" i="1"/>
  <c r="I1415" i="1"/>
  <c r="I1399" i="1"/>
  <c r="I1383" i="1"/>
  <c r="I1367" i="1"/>
  <c r="I1351" i="1"/>
  <c r="I1335" i="1"/>
  <c r="I1319" i="1"/>
  <c r="I1303" i="1"/>
  <c r="I1287" i="1"/>
  <c r="I1271" i="1"/>
  <c r="I1255" i="1"/>
  <c r="I1239" i="1"/>
  <c r="I1223" i="1"/>
  <c r="I1207" i="1"/>
  <c r="I1191" i="1"/>
  <c r="I1175" i="1"/>
  <c r="I1159" i="1"/>
  <c r="I1143" i="1"/>
  <c r="I1127" i="1"/>
  <c r="I1111" i="1"/>
  <c r="I1095" i="1"/>
  <c r="I1079" i="1"/>
  <c r="I1063" i="1"/>
  <c r="I1047" i="1"/>
  <c r="I1031" i="1"/>
  <c r="I1015" i="1"/>
  <c r="I999" i="1"/>
  <c r="I983" i="1"/>
  <c r="I967" i="1"/>
  <c r="I951" i="1"/>
  <c r="I935" i="1"/>
  <c r="I919" i="1"/>
  <c r="I903" i="1"/>
  <c r="I887" i="1"/>
  <c r="I871" i="1"/>
  <c r="I855" i="1"/>
  <c r="I839" i="1"/>
  <c r="I823" i="1"/>
  <c r="I807" i="1"/>
  <c r="I791" i="1"/>
  <c r="I775" i="1"/>
  <c r="I759" i="1"/>
  <c r="I743" i="1"/>
  <c r="I727" i="1"/>
  <c r="I711" i="1"/>
  <c r="I695" i="1"/>
  <c r="I679" i="1"/>
  <c r="I663" i="1"/>
  <c r="I647" i="1"/>
  <c r="I631" i="1"/>
  <c r="I615" i="1"/>
  <c r="I599" i="1"/>
  <c r="I583" i="1"/>
  <c r="I567" i="1"/>
  <c r="I551" i="1"/>
  <c r="I535" i="1"/>
  <c r="I519" i="1"/>
  <c r="I503" i="1"/>
  <c r="I487" i="1"/>
  <c r="I471" i="1"/>
  <c r="I455" i="1"/>
  <c r="I439" i="1"/>
  <c r="I423" i="1"/>
  <c r="I407" i="1"/>
  <c r="I391" i="1"/>
  <c r="I375" i="1"/>
  <c r="I359" i="1"/>
  <c r="I343" i="1"/>
  <c r="I327" i="1"/>
  <c r="I311" i="1"/>
  <c r="I295" i="1"/>
  <c r="I279" i="1"/>
  <c r="I263" i="1"/>
  <c r="I247" i="1"/>
  <c r="I231" i="1"/>
  <c r="I215" i="1"/>
  <c r="I199" i="1"/>
  <c r="I183" i="1"/>
  <c r="I167" i="1"/>
  <c r="I151" i="1"/>
  <c r="I135" i="1"/>
  <c r="I119" i="1"/>
  <c r="I103" i="1"/>
  <c r="I87" i="1"/>
  <c r="I71" i="1"/>
  <c r="I55" i="1"/>
  <c r="I39" i="1"/>
  <c r="I23" i="1"/>
  <c r="I7" i="1"/>
  <c r="I1604" i="1"/>
  <c r="I1364" i="1"/>
  <c r="I1140" i="1"/>
  <c r="I932" i="1"/>
  <c r="I756" i="1"/>
  <c r="I596" i="1"/>
  <c r="K596" i="1" s="1"/>
  <c r="I452" i="1"/>
  <c r="I356" i="1"/>
  <c r="I244" i="1"/>
  <c r="I148" i="1"/>
  <c r="I1795" i="1"/>
  <c r="I1587" i="1"/>
  <c r="I1379" i="1"/>
  <c r="I1155" i="1"/>
  <c r="I915" i="1"/>
  <c r="I643" i="1"/>
  <c r="I355" i="1"/>
  <c r="I35" i="1"/>
  <c r="I1778" i="1"/>
  <c r="I1650" i="1"/>
  <c r="I1538" i="1"/>
  <c r="I1410" i="1"/>
  <c r="I1266" i="1"/>
  <c r="I1058" i="1"/>
  <c r="I882" i="1"/>
  <c r="I738" i="1"/>
  <c r="I546" i="1"/>
  <c r="I370" i="1"/>
  <c r="I178" i="1"/>
  <c r="I1708" i="1"/>
  <c r="I1800" i="1"/>
  <c r="I1766" i="1"/>
  <c r="I1750" i="1"/>
  <c r="I1734" i="1"/>
  <c r="I1718" i="1"/>
  <c r="I1702" i="1"/>
  <c r="I1686" i="1"/>
  <c r="I1670" i="1"/>
  <c r="I1654" i="1"/>
  <c r="I1638" i="1"/>
  <c r="I1622" i="1"/>
  <c r="I1606" i="1"/>
  <c r="I1590" i="1"/>
  <c r="I1574" i="1"/>
  <c r="I1558" i="1"/>
  <c r="I1542" i="1"/>
  <c r="I1526" i="1"/>
  <c r="I1510" i="1"/>
  <c r="I1494" i="1"/>
  <c r="I1478" i="1"/>
  <c r="I1462" i="1"/>
  <c r="I1446" i="1"/>
  <c r="I1430" i="1"/>
  <c r="I1414" i="1"/>
  <c r="I1398" i="1"/>
  <c r="I1382" i="1"/>
  <c r="I1366" i="1"/>
  <c r="I1350" i="1"/>
  <c r="I1334" i="1"/>
  <c r="I1318" i="1"/>
  <c r="I1302" i="1"/>
  <c r="I1286" i="1"/>
  <c r="I1270" i="1"/>
  <c r="I1254" i="1"/>
  <c r="I1238" i="1"/>
  <c r="I1222" i="1"/>
  <c r="I1206" i="1"/>
  <c r="I1190" i="1"/>
  <c r="I1174" i="1"/>
  <c r="I1158" i="1"/>
  <c r="I1142" i="1"/>
  <c r="I1126" i="1"/>
  <c r="I1110" i="1"/>
  <c r="I1094" i="1"/>
  <c r="I1078" i="1"/>
  <c r="I1062" i="1"/>
  <c r="I1046" i="1"/>
  <c r="I1030" i="1"/>
  <c r="I1014" i="1"/>
  <c r="I998" i="1"/>
  <c r="I982" i="1"/>
  <c r="I966" i="1"/>
  <c r="I950" i="1"/>
  <c r="I934" i="1"/>
  <c r="I918" i="1"/>
  <c r="I902" i="1"/>
  <c r="I886" i="1"/>
  <c r="I870" i="1"/>
  <c r="I854" i="1"/>
  <c r="I838" i="1"/>
  <c r="I822" i="1"/>
  <c r="I806" i="1"/>
  <c r="I790" i="1"/>
  <c r="I774" i="1"/>
  <c r="I758" i="1"/>
  <c r="I742" i="1"/>
  <c r="I726" i="1"/>
  <c r="I710" i="1"/>
  <c r="I694" i="1"/>
  <c r="I678" i="1"/>
  <c r="I662" i="1"/>
  <c r="I646" i="1"/>
  <c r="I630" i="1"/>
  <c r="I614" i="1"/>
  <c r="I598" i="1"/>
  <c r="I582" i="1"/>
  <c r="I566" i="1"/>
  <c r="I550" i="1"/>
  <c r="I534" i="1"/>
  <c r="I518" i="1"/>
  <c r="I502" i="1"/>
  <c r="I486" i="1"/>
  <c r="I470" i="1"/>
  <c r="I454" i="1"/>
  <c r="I438" i="1"/>
  <c r="I422" i="1"/>
  <c r="I406" i="1"/>
  <c r="I390" i="1"/>
  <c r="I374" i="1"/>
  <c r="I358" i="1"/>
  <c r="I342" i="1"/>
  <c r="I326" i="1"/>
  <c r="I310" i="1"/>
  <c r="I294" i="1"/>
  <c r="I278" i="1"/>
  <c r="I262" i="1"/>
  <c r="I246" i="1"/>
  <c r="I230" i="1"/>
  <c r="I214" i="1"/>
  <c r="I198" i="1"/>
  <c r="I182" i="1"/>
  <c r="I166" i="1"/>
  <c r="I150" i="1"/>
  <c r="I134" i="1"/>
  <c r="I118" i="1"/>
  <c r="I102" i="1"/>
  <c r="I86" i="1"/>
  <c r="I70" i="1"/>
  <c r="I54" i="1"/>
  <c r="I38" i="1"/>
  <c r="I22" i="1"/>
  <c r="I6" i="1"/>
  <c r="I1684" i="1"/>
  <c r="I1508" i="1"/>
  <c r="I1300" i="1"/>
  <c r="I1028" i="1"/>
  <c r="K1028" i="1" s="1"/>
  <c r="I788" i="1"/>
  <c r="I564" i="1"/>
  <c r="I308" i="1"/>
  <c r="I20" i="1"/>
  <c r="I1731" i="1"/>
  <c r="I1603" i="1"/>
  <c r="I1491" i="1"/>
  <c r="I1395" i="1"/>
  <c r="I1267" i="1"/>
  <c r="I1123" i="1"/>
  <c r="I995" i="1"/>
  <c r="I835" i="1"/>
  <c r="I707" i="1"/>
  <c r="I563" i="1"/>
  <c r="I419" i="1"/>
  <c r="I291" i="1"/>
  <c r="I131" i="1"/>
  <c r="I1730" i="1"/>
  <c r="I1506" i="1"/>
  <c r="I1250" i="1"/>
  <c r="I962" i="1"/>
  <c r="I578" i="1"/>
  <c r="I82" i="1"/>
  <c r="I1757" i="1"/>
  <c r="I1804" i="1"/>
  <c r="I1801" i="1"/>
  <c r="I1799" i="1"/>
  <c r="I1798" i="1"/>
  <c r="I1782" i="1"/>
  <c r="I1797" i="1"/>
  <c r="I1781" i="1"/>
  <c r="I1765" i="1"/>
  <c r="I1749" i="1"/>
  <c r="I1733" i="1"/>
  <c r="I1717" i="1"/>
  <c r="I1701" i="1"/>
  <c r="I1685" i="1"/>
  <c r="I1669" i="1"/>
  <c r="I1653" i="1"/>
  <c r="I1637" i="1"/>
  <c r="I1621" i="1"/>
  <c r="I1605" i="1"/>
  <c r="I1589" i="1"/>
  <c r="I1573" i="1"/>
  <c r="I1557" i="1"/>
  <c r="I1541" i="1"/>
  <c r="I1525" i="1"/>
  <c r="I1509" i="1"/>
  <c r="I1493" i="1"/>
  <c r="I1477" i="1"/>
  <c r="I1461" i="1"/>
  <c r="I1445" i="1"/>
  <c r="I1429" i="1"/>
  <c r="I1413" i="1"/>
  <c r="I1397" i="1"/>
  <c r="I1381" i="1"/>
  <c r="I1365" i="1"/>
  <c r="I1349" i="1"/>
  <c r="I1333" i="1"/>
  <c r="I1317" i="1"/>
  <c r="I1301" i="1"/>
  <c r="I1285" i="1"/>
  <c r="I1269" i="1"/>
  <c r="I1253" i="1"/>
  <c r="I1237" i="1"/>
  <c r="I1221" i="1"/>
  <c r="I1205" i="1"/>
  <c r="I1189" i="1"/>
  <c r="I1173" i="1"/>
  <c r="I1157" i="1"/>
  <c r="I1141" i="1"/>
  <c r="I1125" i="1"/>
  <c r="I1109" i="1"/>
  <c r="I1093" i="1"/>
  <c r="I1077" i="1"/>
  <c r="I1061" i="1"/>
  <c r="I1045" i="1"/>
  <c r="I1029" i="1"/>
  <c r="I1013" i="1"/>
  <c r="I997" i="1"/>
  <c r="I981" i="1"/>
  <c r="I965" i="1"/>
  <c r="I949" i="1"/>
  <c r="I933" i="1"/>
  <c r="I917" i="1"/>
  <c r="I901" i="1"/>
  <c r="I885" i="1"/>
  <c r="I869" i="1"/>
  <c r="I853" i="1"/>
  <c r="I837" i="1"/>
  <c r="I821" i="1"/>
  <c r="I805" i="1"/>
  <c r="I789" i="1"/>
  <c r="I773" i="1"/>
  <c r="I757" i="1"/>
  <c r="I741" i="1"/>
  <c r="I725" i="1"/>
  <c r="I709" i="1"/>
  <c r="I693" i="1"/>
  <c r="I677" i="1"/>
  <c r="I661" i="1"/>
  <c r="I645" i="1"/>
  <c r="I629" i="1"/>
  <c r="I613" i="1"/>
  <c r="I597" i="1"/>
  <c r="I581" i="1"/>
  <c r="I565" i="1"/>
  <c r="I549" i="1"/>
  <c r="I533" i="1"/>
  <c r="I517" i="1"/>
  <c r="I501" i="1"/>
  <c r="I485" i="1"/>
  <c r="I469" i="1"/>
  <c r="I453" i="1"/>
  <c r="I437" i="1"/>
  <c r="I421" i="1"/>
  <c r="I405" i="1"/>
  <c r="I389" i="1"/>
  <c r="I373" i="1"/>
  <c r="I357" i="1"/>
  <c r="I341" i="1"/>
  <c r="I325" i="1"/>
  <c r="I309" i="1"/>
  <c r="I293" i="1"/>
  <c r="I277" i="1"/>
  <c r="I261" i="1"/>
  <c r="I245" i="1"/>
  <c r="I229" i="1"/>
  <c r="I213" i="1"/>
  <c r="I197" i="1"/>
  <c r="I181" i="1"/>
  <c r="I165" i="1"/>
  <c r="I149" i="1"/>
  <c r="I133" i="1"/>
  <c r="I117" i="1"/>
  <c r="I101" i="1"/>
  <c r="I85" i="1"/>
  <c r="I69" i="1"/>
  <c r="I53" i="1"/>
  <c r="I37" i="1"/>
  <c r="I21" i="1"/>
  <c r="AS6" i="1"/>
  <c r="AS5" i="1"/>
  <c r="AS7" i="1"/>
  <c r="T1808" i="5"/>
  <c r="R1808" i="5"/>
  <c r="S1808" i="5" s="1"/>
  <c r="G1808" i="5"/>
  <c r="F1808" i="5"/>
  <c r="T1807" i="5"/>
  <c r="R1807" i="5"/>
  <c r="S1807" i="5" s="1"/>
  <c r="G1807" i="5"/>
  <c r="F1807" i="5"/>
  <c r="T1806" i="5"/>
  <c r="R1806" i="5"/>
  <c r="S1806" i="5" s="1"/>
  <c r="G1806" i="5"/>
  <c r="F1806" i="5"/>
  <c r="T1805" i="5"/>
  <c r="R1805" i="5"/>
  <c r="S1805" i="5" s="1"/>
  <c r="G1805" i="5"/>
  <c r="F1805" i="5"/>
  <c r="T1804" i="5"/>
  <c r="R1804" i="5"/>
  <c r="S1804" i="5" s="1"/>
  <c r="G1804" i="5"/>
  <c r="F1804" i="5"/>
  <c r="T1803" i="5"/>
  <c r="R1803" i="5"/>
  <c r="S1803" i="5" s="1"/>
  <c r="G1803" i="5"/>
  <c r="F1803" i="5"/>
  <c r="T1802" i="5"/>
  <c r="R1802" i="5"/>
  <c r="S1802" i="5" s="1"/>
  <c r="G1802" i="5"/>
  <c r="F1802" i="5"/>
  <c r="T1801" i="5"/>
  <c r="R1801" i="5"/>
  <c r="S1801" i="5" s="1"/>
  <c r="G1801" i="5"/>
  <c r="F1801" i="5"/>
  <c r="T1800" i="5"/>
  <c r="R1800" i="5"/>
  <c r="S1800" i="5" s="1"/>
  <c r="G1800" i="5"/>
  <c r="F1800" i="5"/>
  <c r="T1799" i="5"/>
  <c r="R1799" i="5"/>
  <c r="S1799" i="5" s="1"/>
  <c r="G1799" i="5"/>
  <c r="F1799" i="5"/>
  <c r="T1798" i="5"/>
  <c r="R1798" i="5"/>
  <c r="S1798" i="5" s="1"/>
  <c r="G1798" i="5"/>
  <c r="F1798" i="5"/>
  <c r="T1797" i="5"/>
  <c r="R1797" i="5"/>
  <c r="S1797" i="5" s="1"/>
  <c r="G1797" i="5"/>
  <c r="F1797" i="5"/>
  <c r="T1796" i="5"/>
  <c r="R1796" i="5"/>
  <c r="S1796" i="5" s="1"/>
  <c r="G1796" i="5"/>
  <c r="F1796" i="5"/>
  <c r="T1795" i="5"/>
  <c r="R1795" i="5"/>
  <c r="S1795" i="5" s="1"/>
  <c r="G1795" i="5"/>
  <c r="F1795" i="5"/>
  <c r="T1794" i="5"/>
  <c r="R1794" i="5"/>
  <c r="S1794" i="5" s="1"/>
  <c r="G1794" i="5"/>
  <c r="F1794" i="5"/>
  <c r="T1793" i="5"/>
  <c r="R1793" i="5"/>
  <c r="S1793" i="5" s="1"/>
  <c r="G1793" i="5"/>
  <c r="F1793" i="5"/>
  <c r="T1792" i="5"/>
  <c r="R1792" i="5"/>
  <c r="S1792" i="5" s="1"/>
  <c r="G1792" i="5"/>
  <c r="F1792" i="5"/>
  <c r="T1791" i="5"/>
  <c r="R1791" i="5"/>
  <c r="S1791" i="5" s="1"/>
  <c r="G1791" i="5"/>
  <c r="F1791" i="5"/>
  <c r="T1790" i="5"/>
  <c r="R1790" i="5"/>
  <c r="S1790" i="5" s="1"/>
  <c r="G1790" i="5"/>
  <c r="F1790" i="5"/>
  <c r="T1789" i="5"/>
  <c r="R1789" i="5"/>
  <c r="S1789" i="5" s="1"/>
  <c r="G1789" i="5"/>
  <c r="F1789" i="5"/>
  <c r="T1788" i="5"/>
  <c r="R1788" i="5"/>
  <c r="S1788" i="5" s="1"/>
  <c r="G1788" i="5"/>
  <c r="F1788" i="5"/>
  <c r="T1787" i="5"/>
  <c r="R1787" i="5"/>
  <c r="S1787" i="5" s="1"/>
  <c r="G1787" i="5"/>
  <c r="F1787" i="5"/>
  <c r="T1786" i="5"/>
  <c r="R1786" i="5"/>
  <c r="S1786" i="5" s="1"/>
  <c r="G1786" i="5"/>
  <c r="F1786" i="5"/>
  <c r="T1785" i="5"/>
  <c r="R1785" i="5"/>
  <c r="S1785" i="5" s="1"/>
  <c r="G1785" i="5"/>
  <c r="F1785" i="5"/>
  <c r="T1784" i="5"/>
  <c r="R1784" i="5"/>
  <c r="S1784" i="5" s="1"/>
  <c r="G1784" i="5"/>
  <c r="F1784" i="5"/>
  <c r="T1783" i="5"/>
  <c r="R1783" i="5"/>
  <c r="S1783" i="5" s="1"/>
  <c r="G1783" i="5"/>
  <c r="F1783" i="5"/>
  <c r="T1782" i="5"/>
  <c r="R1782" i="5"/>
  <c r="S1782" i="5" s="1"/>
  <c r="G1782" i="5"/>
  <c r="F1782" i="5"/>
  <c r="T1781" i="5"/>
  <c r="R1781" i="5"/>
  <c r="S1781" i="5" s="1"/>
  <c r="G1781" i="5"/>
  <c r="F1781" i="5"/>
  <c r="T1780" i="5"/>
  <c r="R1780" i="5"/>
  <c r="S1780" i="5" s="1"/>
  <c r="G1780" i="5"/>
  <c r="F1780" i="5"/>
  <c r="T1779" i="5"/>
  <c r="R1779" i="5"/>
  <c r="S1779" i="5" s="1"/>
  <c r="G1779" i="5"/>
  <c r="F1779" i="5"/>
  <c r="T1778" i="5"/>
  <c r="R1778" i="5"/>
  <c r="S1778" i="5" s="1"/>
  <c r="G1778" i="5"/>
  <c r="F1778" i="5"/>
  <c r="T1777" i="5"/>
  <c r="R1777" i="5"/>
  <c r="S1777" i="5" s="1"/>
  <c r="G1777" i="5"/>
  <c r="F1777" i="5"/>
  <c r="T1776" i="5"/>
  <c r="R1776" i="5"/>
  <c r="S1776" i="5" s="1"/>
  <c r="G1776" i="5"/>
  <c r="F1776" i="5"/>
  <c r="T1775" i="5"/>
  <c r="R1775" i="5"/>
  <c r="S1775" i="5" s="1"/>
  <c r="G1775" i="5"/>
  <c r="F1775" i="5"/>
  <c r="T1774" i="5"/>
  <c r="R1774" i="5"/>
  <c r="S1774" i="5" s="1"/>
  <c r="G1774" i="5"/>
  <c r="F1774" i="5"/>
  <c r="T1773" i="5"/>
  <c r="R1773" i="5"/>
  <c r="S1773" i="5" s="1"/>
  <c r="G1773" i="5"/>
  <c r="F1773" i="5"/>
  <c r="T1772" i="5"/>
  <c r="R1772" i="5"/>
  <c r="S1772" i="5" s="1"/>
  <c r="G1772" i="5"/>
  <c r="F1772" i="5"/>
  <c r="T1771" i="5"/>
  <c r="R1771" i="5"/>
  <c r="S1771" i="5" s="1"/>
  <c r="G1771" i="5"/>
  <c r="F1771" i="5"/>
  <c r="T1770" i="5"/>
  <c r="R1770" i="5"/>
  <c r="S1770" i="5" s="1"/>
  <c r="G1770" i="5"/>
  <c r="F1770" i="5"/>
  <c r="T1769" i="5"/>
  <c r="R1769" i="5"/>
  <c r="S1769" i="5" s="1"/>
  <c r="G1769" i="5"/>
  <c r="F1769" i="5"/>
  <c r="T1768" i="5"/>
  <c r="R1768" i="5"/>
  <c r="S1768" i="5" s="1"/>
  <c r="G1768" i="5"/>
  <c r="F1768" i="5"/>
  <c r="T1767" i="5"/>
  <c r="R1767" i="5"/>
  <c r="S1767" i="5" s="1"/>
  <c r="G1767" i="5"/>
  <c r="F1767" i="5"/>
  <c r="T1766" i="5"/>
  <c r="R1766" i="5"/>
  <c r="S1766" i="5" s="1"/>
  <c r="G1766" i="5"/>
  <c r="F1766" i="5"/>
  <c r="T1765" i="5"/>
  <c r="R1765" i="5"/>
  <c r="S1765" i="5" s="1"/>
  <c r="G1765" i="5"/>
  <c r="F1765" i="5"/>
  <c r="T1764" i="5"/>
  <c r="R1764" i="5"/>
  <c r="S1764" i="5" s="1"/>
  <c r="G1764" i="5"/>
  <c r="F1764" i="5"/>
  <c r="T1763" i="5"/>
  <c r="R1763" i="5"/>
  <c r="S1763" i="5" s="1"/>
  <c r="G1763" i="5"/>
  <c r="F1763" i="5"/>
  <c r="T1762" i="5"/>
  <c r="R1762" i="5"/>
  <c r="S1762" i="5" s="1"/>
  <c r="G1762" i="5"/>
  <c r="F1762" i="5"/>
  <c r="T1761" i="5"/>
  <c r="R1761" i="5"/>
  <c r="S1761" i="5" s="1"/>
  <c r="G1761" i="5"/>
  <c r="F1761" i="5"/>
  <c r="T1760" i="5"/>
  <c r="R1760" i="5"/>
  <c r="S1760" i="5" s="1"/>
  <c r="G1760" i="5"/>
  <c r="F1760" i="5"/>
  <c r="T1759" i="5"/>
  <c r="R1759" i="5"/>
  <c r="S1759" i="5" s="1"/>
  <c r="G1759" i="5"/>
  <c r="F1759" i="5"/>
  <c r="T1758" i="5"/>
  <c r="R1758" i="5"/>
  <c r="S1758" i="5" s="1"/>
  <c r="G1758" i="5"/>
  <c r="F1758" i="5"/>
  <c r="T1757" i="5"/>
  <c r="R1757" i="5"/>
  <c r="S1757" i="5" s="1"/>
  <c r="G1757" i="5"/>
  <c r="F1757" i="5"/>
  <c r="T1756" i="5"/>
  <c r="R1756" i="5"/>
  <c r="S1756" i="5" s="1"/>
  <c r="G1756" i="5"/>
  <c r="F1756" i="5"/>
  <c r="T1755" i="5"/>
  <c r="R1755" i="5"/>
  <c r="S1755" i="5" s="1"/>
  <c r="G1755" i="5"/>
  <c r="F1755" i="5"/>
  <c r="T1754" i="5"/>
  <c r="R1754" i="5"/>
  <c r="S1754" i="5" s="1"/>
  <c r="G1754" i="5"/>
  <c r="F1754" i="5"/>
  <c r="T1753" i="5"/>
  <c r="R1753" i="5"/>
  <c r="S1753" i="5" s="1"/>
  <c r="G1753" i="5"/>
  <c r="F1753" i="5"/>
  <c r="T1752" i="5"/>
  <c r="R1752" i="5"/>
  <c r="S1752" i="5" s="1"/>
  <c r="G1752" i="5"/>
  <c r="F1752" i="5"/>
  <c r="T1751" i="5"/>
  <c r="R1751" i="5"/>
  <c r="S1751" i="5" s="1"/>
  <c r="G1751" i="5"/>
  <c r="F1751" i="5"/>
  <c r="T1750" i="5"/>
  <c r="R1750" i="5"/>
  <c r="S1750" i="5" s="1"/>
  <c r="G1750" i="5"/>
  <c r="F1750" i="5"/>
  <c r="T1749" i="5"/>
  <c r="R1749" i="5"/>
  <c r="S1749" i="5" s="1"/>
  <c r="G1749" i="5"/>
  <c r="F1749" i="5"/>
  <c r="T1748" i="5"/>
  <c r="R1748" i="5"/>
  <c r="S1748" i="5" s="1"/>
  <c r="G1748" i="5"/>
  <c r="F1748" i="5"/>
  <c r="T1747" i="5"/>
  <c r="R1747" i="5"/>
  <c r="S1747" i="5" s="1"/>
  <c r="G1747" i="5"/>
  <c r="F1747" i="5"/>
  <c r="T1746" i="5"/>
  <c r="R1746" i="5"/>
  <c r="S1746" i="5" s="1"/>
  <c r="G1746" i="5"/>
  <c r="F1746" i="5"/>
  <c r="T1745" i="5"/>
  <c r="R1745" i="5"/>
  <c r="S1745" i="5" s="1"/>
  <c r="G1745" i="5"/>
  <c r="F1745" i="5"/>
  <c r="T1744" i="5"/>
  <c r="R1744" i="5"/>
  <c r="S1744" i="5" s="1"/>
  <c r="G1744" i="5"/>
  <c r="F1744" i="5"/>
  <c r="T1743" i="5"/>
  <c r="R1743" i="5"/>
  <c r="S1743" i="5" s="1"/>
  <c r="G1743" i="5"/>
  <c r="F1743" i="5"/>
  <c r="T1742" i="5"/>
  <c r="R1742" i="5"/>
  <c r="S1742" i="5" s="1"/>
  <c r="G1742" i="5"/>
  <c r="F1742" i="5"/>
  <c r="T1741" i="5"/>
  <c r="R1741" i="5"/>
  <c r="S1741" i="5" s="1"/>
  <c r="G1741" i="5"/>
  <c r="F1741" i="5"/>
  <c r="T1740" i="5"/>
  <c r="R1740" i="5"/>
  <c r="S1740" i="5" s="1"/>
  <c r="G1740" i="5"/>
  <c r="F1740" i="5"/>
  <c r="T1739" i="5"/>
  <c r="R1739" i="5"/>
  <c r="S1739" i="5" s="1"/>
  <c r="G1739" i="5"/>
  <c r="F1739" i="5"/>
  <c r="T1738" i="5"/>
  <c r="R1738" i="5"/>
  <c r="S1738" i="5" s="1"/>
  <c r="G1738" i="5"/>
  <c r="F1738" i="5"/>
  <c r="T1737" i="5"/>
  <c r="R1737" i="5"/>
  <c r="S1737" i="5" s="1"/>
  <c r="G1737" i="5"/>
  <c r="F1737" i="5"/>
  <c r="T1736" i="5"/>
  <c r="R1736" i="5"/>
  <c r="S1736" i="5" s="1"/>
  <c r="G1736" i="5"/>
  <c r="F1736" i="5"/>
  <c r="T1735" i="5"/>
  <c r="R1735" i="5"/>
  <c r="S1735" i="5" s="1"/>
  <c r="G1735" i="5"/>
  <c r="F1735" i="5"/>
  <c r="T1734" i="5"/>
  <c r="R1734" i="5"/>
  <c r="S1734" i="5" s="1"/>
  <c r="G1734" i="5"/>
  <c r="F1734" i="5"/>
  <c r="T1733" i="5"/>
  <c r="R1733" i="5"/>
  <c r="S1733" i="5" s="1"/>
  <c r="G1733" i="5"/>
  <c r="F1733" i="5"/>
  <c r="T1732" i="5"/>
  <c r="R1732" i="5"/>
  <c r="S1732" i="5" s="1"/>
  <c r="G1732" i="5"/>
  <c r="F1732" i="5"/>
  <c r="T1731" i="5"/>
  <c r="R1731" i="5"/>
  <c r="S1731" i="5" s="1"/>
  <c r="G1731" i="5"/>
  <c r="F1731" i="5"/>
  <c r="T1730" i="5"/>
  <c r="R1730" i="5"/>
  <c r="S1730" i="5" s="1"/>
  <c r="G1730" i="5"/>
  <c r="F1730" i="5"/>
  <c r="T1729" i="5"/>
  <c r="R1729" i="5"/>
  <c r="S1729" i="5" s="1"/>
  <c r="G1729" i="5"/>
  <c r="F1729" i="5"/>
  <c r="T1728" i="5"/>
  <c r="R1728" i="5"/>
  <c r="S1728" i="5" s="1"/>
  <c r="G1728" i="5"/>
  <c r="F1728" i="5"/>
  <c r="T1727" i="5"/>
  <c r="R1727" i="5"/>
  <c r="S1727" i="5" s="1"/>
  <c r="G1727" i="5"/>
  <c r="F1727" i="5"/>
  <c r="T1726" i="5"/>
  <c r="R1726" i="5"/>
  <c r="S1726" i="5" s="1"/>
  <c r="G1726" i="5"/>
  <c r="F1726" i="5"/>
  <c r="T1725" i="5"/>
  <c r="R1725" i="5"/>
  <c r="S1725" i="5" s="1"/>
  <c r="G1725" i="5"/>
  <c r="F1725" i="5"/>
  <c r="T1724" i="5"/>
  <c r="R1724" i="5"/>
  <c r="S1724" i="5" s="1"/>
  <c r="G1724" i="5"/>
  <c r="F1724" i="5"/>
  <c r="T1723" i="5"/>
  <c r="R1723" i="5"/>
  <c r="S1723" i="5" s="1"/>
  <c r="G1723" i="5"/>
  <c r="F1723" i="5"/>
  <c r="T1722" i="5"/>
  <c r="R1722" i="5"/>
  <c r="S1722" i="5" s="1"/>
  <c r="G1722" i="5"/>
  <c r="F1722" i="5"/>
  <c r="T1721" i="5"/>
  <c r="R1721" i="5"/>
  <c r="S1721" i="5" s="1"/>
  <c r="G1721" i="5"/>
  <c r="F1721" i="5"/>
  <c r="T1720" i="5"/>
  <c r="R1720" i="5"/>
  <c r="S1720" i="5" s="1"/>
  <c r="G1720" i="5"/>
  <c r="F1720" i="5"/>
  <c r="T1719" i="5"/>
  <c r="R1719" i="5"/>
  <c r="S1719" i="5" s="1"/>
  <c r="G1719" i="5"/>
  <c r="F1719" i="5"/>
  <c r="T1718" i="5"/>
  <c r="R1718" i="5"/>
  <c r="S1718" i="5" s="1"/>
  <c r="G1718" i="5"/>
  <c r="F1718" i="5"/>
  <c r="T1717" i="5"/>
  <c r="R1717" i="5"/>
  <c r="S1717" i="5" s="1"/>
  <c r="G1717" i="5"/>
  <c r="F1717" i="5"/>
  <c r="T1716" i="5"/>
  <c r="R1716" i="5"/>
  <c r="S1716" i="5" s="1"/>
  <c r="G1716" i="5"/>
  <c r="F1716" i="5"/>
  <c r="T1715" i="5"/>
  <c r="R1715" i="5"/>
  <c r="S1715" i="5" s="1"/>
  <c r="G1715" i="5"/>
  <c r="F1715" i="5"/>
  <c r="T1714" i="5"/>
  <c r="R1714" i="5"/>
  <c r="S1714" i="5" s="1"/>
  <c r="G1714" i="5"/>
  <c r="F1714" i="5"/>
  <c r="T1713" i="5"/>
  <c r="R1713" i="5"/>
  <c r="S1713" i="5" s="1"/>
  <c r="G1713" i="5"/>
  <c r="F1713" i="5"/>
  <c r="T1712" i="5"/>
  <c r="R1712" i="5"/>
  <c r="S1712" i="5" s="1"/>
  <c r="G1712" i="5"/>
  <c r="F1712" i="5"/>
  <c r="T1711" i="5"/>
  <c r="R1711" i="5"/>
  <c r="S1711" i="5" s="1"/>
  <c r="G1711" i="5"/>
  <c r="F1711" i="5"/>
  <c r="T1710" i="5"/>
  <c r="R1710" i="5"/>
  <c r="S1710" i="5" s="1"/>
  <c r="G1710" i="5"/>
  <c r="F1710" i="5"/>
  <c r="T1709" i="5"/>
  <c r="R1709" i="5"/>
  <c r="S1709" i="5" s="1"/>
  <c r="G1709" i="5"/>
  <c r="F1709" i="5"/>
  <c r="T1708" i="5"/>
  <c r="R1708" i="5"/>
  <c r="S1708" i="5" s="1"/>
  <c r="G1708" i="5"/>
  <c r="F1708" i="5"/>
  <c r="T1707" i="5"/>
  <c r="R1707" i="5"/>
  <c r="S1707" i="5" s="1"/>
  <c r="G1707" i="5"/>
  <c r="F1707" i="5"/>
  <c r="T1706" i="5"/>
  <c r="R1706" i="5"/>
  <c r="S1706" i="5" s="1"/>
  <c r="G1706" i="5"/>
  <c r="F1706" i="5"/>
  <c r="T1705" i="5"/>
  <c r="R1705" i="5"/>
  <c r="S1705" i="5" s="1"/>
  <c r="G1705" i="5"/>
  <c r="F1705" i="5"/>
  <c r="T1704" i="5"/>
  <c r="R1704" i="5"/>
  <c r="S1704" i="5" s="1"/>
  <c r="G1704" i="5"/>
  <c r="F1704" i="5"/>
  <c r="T1703" i="5"/>
  <c r="R1703" i="5"/>
  <c r="S1703" i="5" s="1"/>
  <c r="G1703" i="5"/>
  <c r="F1703" i="5"/>
  <c r="T1702" i="5"/>
  <c r="R1702" i="5"/>
  <c r="S1702" i="5" s="1"/>
  <c r="G1702" i="5"/>
  <c r="F1702" i="5"/>
  <c r="T1701" i="5"/>
  <c r="R1701" i="5"/>
  <c r="S1701" i="5" s="1"/>
  <c r="G1701" i="5"/>
  <c r="F1701" i="5"/>
  <c r="T1700" i="5"/>
  <c r="R1700" i="5"/>
  <c r="S1700" i="5" s="1"/>
  <c r="G1700" i="5"/>
  <c r="F1700" i="5"/>
  <c r="T1699" i="5"/>
  <c r="R1699" i="5"/>
  <c r="S1699" i="5" s="1"/>
  <c r="G1699" i="5"/>
  <c r="F1699" i="5"/>
  <c r="T1698" i="5"/>
  <c r="R1698" i="5"/>
  <c r="S1698" i="5" s="1"/>
  <c r="G1698" i="5"/>
  <c r="F1698" i="5"/>
  <c r="T1697" i="5"/>
  <c r="R1697" i="5"/>
  <c r="S1697" i="5" s="1"/>
  <c r="G1697" i="5"/>
  <c r="F1697" i="5"/>
  <c r="T1696" i="5"/>
  <c r="R1696" i="5"/>
  <c r="S1696" i="5" s="1"/>
  <c r="G1696" i="5"/>
  <c r="F1696" i="5"/>
  <c r="T1695" i="5"/>
  <c r="R1695" i="5"/>
  <c r="S1695" i="5" s="1"/>
  <c r="G1695" i="5"/>
  <c r="F1695" i="5"/>
  <c r="T1694" i="5"/>
  <c r="R1694" i="5"/>
  <c r="S1694" i="5" s="1"/>
  <c r="G1694" i="5"/>
  <c r="F1694" i="5"/>
  <c r="T1693" i="5"/>
  <c r="R1693" i="5"/>
  <c r="S1693" i="5" s="1"/>
  <c r="G1693" i="5"/>
  <c r="F1693" i="5"/>
  <c r="T1692" i="5"/>
  <c r="R1692" i="5"/>
  <c r="S1692" i="5" s="1"/>
  <c r="G1692" i="5"/>
  <c r="F1692" i="5"/>
  <c r="T1691" i="5"/>
  <c r="R1691" i="5"/>
  <c r="S1691" i="5" s="1"/>
  <c r="G1691" i="5"/>
  <c r="F1691" i="5"/>
  <c r="T1690" i="5"/>
  <c r="R1690" i="5"/>
  <c r="S1690" i="5" s="1"/>
  <c r="G1690" i="5"/>
  <c r="F1690" i="5"/>
  <c r="T1689" i="5"/>
  <c r="R1689" i="5"/>
  <c r="S1689" i="5" s="1"/>
  <c r="G1689" i="5"/>
  <c r="F1689" i="5"/>
  <c r="T1688" i="5"/>
  <c r="R1688" i="5"/>
  <c r="S1688" i="5" s="1"/>
  <c r="G1688" i="5"/>
  <c r="F1688" i="5"/>
  <c r="T1687" i="5"/>
  <c r="R1687" i="5"/>
  <c r="S1687" i="5" s="1"/>
  <c r="G1687" i="5"/>
  <c r="F1687" i="5"/>
  <c r="T1686" i="5"/>
  <c r="R1686" i="5"/>
  <c r="S1686" i="5" s="1"/>
  <c r="G1686" i="5"/>
  <c r="F1686" i="5"/>
  <c r="T1685" i="5"/>
  <c r="R1685" i="5"/>
  <c r="S1685" i="5" s="1"/>
  <c r="G1685" i="5"/>
  <c r="F1685" i="5"/>
  <c r="T1684" i="5"/>
  <c r="R1684" i="5"/>
  <c r="S1684" i="5" s="1"/>
  <c r="G1684" i="5"/>
  <c r="F1684" i="5"/>
  <c r="T1683" i="5"/>
  <c r="R1683" i="5"/>
  <c r="S1683" i="5" s="1"/>
  <c r="G1683" i="5"/>
  <c r="F1683" i="5"/>
  <c r="T1682" i="5"/>
  <c r="R1682" i="5"/>
  <c r="S1682" i="5" s="1"/>
  <c r="G1682" i="5"/>
  <c r="F1682" i="5"/>
  <c r="T1681" i="5"/>
  <c r="R1681" i="5"/>
  <c r="S1681" i="5" s="1"/>
  <c r="G1681" i="5"/>
  <c r="F1681" i="5"/>
  <c r="T1680" i="5"/>
  <c r="R1680" i="5"/>
  <c r="S1680" i="5" s="1"/>
  <c r="G1680" i="5"/>
  <c r="F1680" i="5"/>
  <c r="T1679" i="5"/>
  <c r="R1679" i="5"/>
  <c r="S1679" i="5" s="1"/>
  <c r="G1679" i="5"/>
  <c r="F1679" i="5"/>
  <c r="T1678" i="5"/>
  <c r="R1678" i="5"/>
  <c r="S1678" i="5" s="1"/>
  <c r="G1678" i="5"/>
  <c r="F1678" i="5"/>
  <c r="T1677" i="5"/>
  <c r="R1677" i="5"/>
  <c r="S1677" i="5" s="1"/>
  <c r="G1677" i="5"/>
  <c r="F1677" i="5"/>
  <c r="T1676" i="5"/>
  <c r="R1676" i="5"/>
  <c r="S1676" i="5" s="1"/>
  <c r="G1676" i="5"/>
  <c r="F1676" i="5"/>
  <c r="T1675" i="5"/>
  <c r="R1675" i="5"/>
  <c r="S1675" i="5" s="1"/>
  <c r="G1675" i="5"/>
  <c r="F1675" i="5"/>
  <c r="T1674" i="5"/>
  <c r="R1674" i="5"/>
  <c r="S1674" i="5" s="1"/>
  <c r="G1674" i="5"/>
  <c r="F1674" i="5"/>
  <c r="T1673" i="5"/>
  <c r="R1673" i="5"/>
  <c r="S1673" i="5" s="1"/>
  <c r="G1673" i="5"/>
  <c r="F1673" i="5"/>
  <c r="T1672" i="5"/>
  <c r="R1672" i="5"/>
  <c r="S1672" i="5" s="1"/>
  <c r="G1672" i="5"/>
  <c r="F1672" i="5"/>
  <c r="T1671" i="5"/>
  <c r="R1671" i="5"/>
  <c r="S1671" i="5" s="1"/>
  <c r="G1671" i="5"/>
  <c r="F1671" i="5"/>
  <c r="T1670" i="5"/>
  <c r="R1670" i="5"/>
  <c r="S1670" i="5" s="1"/>
  <c r="G1670" i="5"/>
  <c r="F1670" i="5"/>
  <c r="T1669" i="5"/>
  <c r="R1669" i="5"/>
  <c r="S1669" i="5" s="1"/>
  <c r="G1669" i="5"/>
  <c r="F1669" i="5"/>
  <c r="T1668" i="5"/>
  <c r="R1668" i="5"/>
  <c r="S1668" i="5" s="1"/>
  <c r="G1668" i="5"/>
  <c r="F1668" i="5"/>
  <c r="T1667" i="5"/>
  <c r="R1667" i="5"/>
  <c r="S1667" i="5" s="1"/>
  <c r="G1667" i="5"/>
  <c r="F1667" i="5"/>
  <c r="T1666" i="5"/>
  <c r="R1666" i="5"/>
  <c r="S1666" i="5" s="1"/>
  <c r="G1666" i="5"/>
  <c r="F1666" i="5"/>
  <c r="T1665" i="5"/>
  <c r="R1665" i="5"/>
  <c r="S1665" i="5" s="1"/>
  <c r="G1665" i="5"/>
  <c r="F1665" i="5"/>
  <c r="T1664" i="5"/>
  <c r="R1664" i="5"/>
  <c r="S1664" i="5" s="1"/>
  <c r="G1664" i="5"/>
  <c r="F1664" i="5"/>
  <c r="T1663" i="5"/>
  <c r="R1663" i="5"/>
  <c r="S1663" i="5" s="1"/>
  <c r="G1663" i="5"/>
  <c r="F1663" i="5"/>
  <c r="T1662" i="5"/>
  <c r="R1662" i="5"/>
  <c r="S1662" i="5" s="1"/>
  <c r="G1662" i="5"/>
  <c r="F1662" i="5"/>
  <c r="T1661" i="5"/>
  <c r="R1661" i="5"/>
  <c r="S1661" i="5" s="1"/>
  <c r="G1661" i="5"/>
  <c r="F1661" i="5"/>
  <c r="T1660" i="5"/>
  <c r="R1660" i="5"/>
  <c r="S1660" i="5" s="1"/>
  <c r="G1660" i="5"/>
  <c r="F1660" i="5"/>
  <c r="T1659" i="5"/>
  <c r="R1659" i="5"/>
  <c r="S1659" i="5" s="1"/>
  <c r="G1659" i="5"/>
  <c r="F1659" i="5"/>
  <c r="T1658" i="5"/>
  <c r="S1658" i="5"/>
  <c r="R1658" i="5"/>
  <c r="G1658" i="5"/>
  <c r="F1658" i="5"/>
  <c r="T1657" i="5"/>
  <c r="R1657" i="5"/>
  <c r="S1657" i="5" s="1"/>
  <c r="G1657" i="5"/>
  <c r="F1657" i="5"/>
  <c r="T1656" i="5"/>
  <c r="R1656" i="5"/>
  <c r="S1656" i="5" s="1"/>
  <c r="G1656" i="5"/>
  <c r="F1656" i="5"/>
  <c r="T1655" i="5"/>
  <c r="R1655" i="5"/>
  <c r="S1655" i="5" s="1"/>
  <c r="G1655" i="5"/>
  <c r="F1655" i="5"/>
  <c r="T1654" i="5"/>
  <c r="R1654" i="5"/>
  <c r="S1654" i="5" s="1"/>
  <c r="G1654" i="5"/>
  <c r="F1654" i="5"/>
  <c r="T1653" i="5"/>
  <c r="R1653" i="5"/>
  <c r="S1653" i="5" s="1"/>
  <c r="G1653" i="5"/>
  <c r="F1653" i="5"/>
  <c r="T1652" i="5"/>
  <c r="R1652" i="5"/>
  <c r="S1652" i="5" s="1"/>
  <c r="G1652" i="5"/>
  <c r="F1652" i="5"/>
  <c r="T1651" i="5"/>
  <c r="R1651" i="5"/>
  <c r="S1651" i="5" s="1"/>
  <c r="G1651" i="5"/>
  <c r="F1651" i="5"/>
  <c r="T1650" i="5"/>
  <c r="R1650" i="5"/>
  <c r="S1650" i="5" s="1"/>
  <c r="G1650" i="5"/>
  <c r="F1650" i="5"/>
  <c r="T1649" i="5"/>
  <c r="R1649" i="5"/>
  <c r="S1649" i="5" s="1"/>
  <c r="G1649" i="5"/>
  <c r="F1649" i="5"/>
  <c r="T1648" i="5"/>
  <c r="R1648" i="5"/>
  <c r="S1648" i="5" s="1"/>
  <c r="G1648" i="5"/>
  <c r="F1648" i="5"/>
  <c r="T1647" i="5"/>
  <c r="R1647" i="5"/>
  <c r="S1647" i="5" s="1"/>
  <c r="G1647" i="5"/>
  <c r="F1647" i="5"/>
  <c r="T1646" i="5"/>
  <c r="R1646" i="5"/>
  <c r="S1646" i="5" s="1"/>
  <c r="G1646" i="5"/>
  <c r="F1646" i="5"/>
  <c r="T1645" i="5"/>
  <c r="R1645" i="5"/>
  <c r="S1645" i="5" s="1"/>
  <c r="G1645" i="5"/>
  <c r="F1645" i="5"/>
  <c r="T1644" i="5"/>
  <c r="R1644" i="5"/>
  <c r="S1644" i="5" s="1"/>
  <c r="G1644" i="5"/>
  <c r="F1644" i="5"/>
  <c r="T1643" i="5"/>
  <c r="R1643" i="5"/>
  <c r="S1643" i="5" s="1"/>
  <c r="G1643" i="5"/>
  <c r="F1643" i="5"/>
  <c r="T1642" i="5"/>
  <c r="R1642" i="5"/>
  <c r="S1642" i="5" s="1"/>
  <c r="G1642" i="5"/>
  <c r="F1642" i="5"/>
  <c r="T1641" i="5"/>
  <c r="R1641" i="5"/>
  <c r="S1641" i="5" s="1"/>
  <c r="G1641" i="5"/>
  <c r="F1641" i="5"/>
  <c r="T1640" i="5"/>
  <c r="R1640" i="5"/>
  <c r="S1640" i="5" s="1"/>
  <c r="G1640" i="5"/>
  <c r="F1640" i="5"/>
  <c r="T1639" i="5"/>
  <c r="R1639" i="5"/>
  <c r="S1639" i="5" s="1"/>
  <c r="G1639" i="5"/>
  <c r="F1639" i="5"/>
  <c r="T1638" i="5"/>
  <c r="R1638" i="5"/>
  <c r="S1638" i="5" s="1"/>
  <c r="G1638" i="5"/>
  <c r="F1638" i="5"/>
  <c r="T1637" i="5"/>
  <c r="R1637" i="5"/>
  <c r="S1637" i="5" s="1"/>
  <c r="G1637" i="5"/>
  <c r="F1637" i="5"/>
  <c r="T1636" i="5"/>
  <c r="R1636" i="5"/>
  <c r="S1636" i="5" s="1"/>
  <c r="G1636" i="5"/>
  <c r="F1636" i="5"/>
  <c r="T1635" i="5"/>
  <c r="R1635" i="5"/>
  <c r="S1635" i="5" s="1"/>
  <c r="G1635" i="5"/>
  <c r="F1635" i="5"/>
  <c r="T1634" i="5"/>
  <c r="R1634" i="5"/>
  <c r="S1634" i="5" s="1"/>
  <c r="G1634" i="5"/>
  <c r="F1634" i="5"/>
  <c r="T1633" i="5"/>
  <c r="R1633" i="5"/>
  <c r="S1633" i="5" s="1"/>
  <c r="G1633" i="5"/>
  <c r="F1633" i="5"/>
  <c r="T1632" i="5"/>
  <c r="R1632" i="5"/>
  <c r="S1632" i="5" s="1"/>
  <c r="G1632" i="5"/>
  <c r="F1632" i="5"/>
  <c r="T1631" i="5"/>
  <c r="R1631" i="5"/>
  <c r="S1631" i="5" s="1"/>
  <c r="G1631" i="5"/>
  <c r="F1631" i="5"/>
  <c r="T1630" i="5"/>
  <c r="R1630" i="5"/>
  <c r="S1630" i="5" s="1"/>
  <c r="G1630" i="5"/>
  <c r="F1630" i="5"/>
  <c r="T1629" i="5"/>
  <c r="R1629" i="5"/>
  <c r="S1629" i="5" s="1"/>
  <c r="G1629" i="5"/>
  <c r="F1629" i="5"/>
  <c r="T1628" i="5"/>
  <c r="R1628" i="5"/>
  <c r="S1628" i="5" s="1"/>
  <c r="G1628" i="5"/>
  <c r="F1628" i="5"/>
  <c r="T1627" i="5"/>
  <c r="R1627" i="5"/>
  <c r="S1627" i="5" s="1"/>
  <c r="G1627" i="5"/>
  <c r="F1627" i="5"/>
  <c r="T1626" i="5"/>
  <c r="R1626" i="5"/>
  <c r="S1626" i="5" s="1"/>
  <c r="G1626" i="5"/>
  <c r="F1626" i="5"/>
  <c r="T1625" i="5"/>
  <c r="R1625" i="5"/>
  <c r="S1625" i="5" s="1"/>
  <c r="G1625" i="5"/>
  <c r="F1625" i="5"/>
  <c r="T1624" i="5"/>
  <c r="R1624" i="5"/>
  <c r="S1624" i="5" s="1"/>
  <c r="G1624" i="5"/>
  <c r="F1624" i="5"/>
  <c r="T1623" i="5"/>
  <c r="R1623" i="5"/>
  <c r="S1623" i="5" s="1"/>
  <c r="G1623" i="5"/>
  <c r="F1623" i="5"/>
  <c r="T1622" i="5"/>
  <c r="R1622" i="5"/>
  <c r="S1622" i="5" s="1"/>
  <c r="G1622" i="5"/>
  <c r="F1622" i="5"/>
  <c r="T1621" i="5"/>
  <c r="R1621" i="5"/>
  <c r="S1621" i="5" s="1"/>
  <c r="G1621" i="5"/>
  <c r="F1621" i="5"/>
  <c r="T1620" i="5"/>
  <c r="R1620" i="5"/>
  <c r="S1620" i="5" s="1"/>
  <c r="G1620" i="5"/>
  <c r="F1620" i="5"/>
  <c r="T1619" i="5"/>
  <c r="R1619" i="5"/>
  <c r="S1619" i="5" s="1"/>
  <c r="G1619" i="5"/>
  <c r="F1619" i="5"/>
  <c r="T1618" i="5"/>
  <c r="R1618" i="5"/>
  <c r="S1618" i="5" s="1"/>
  <c r="G1618" i="5"/>
  <c r="F1618" i="5"/>
  <c r="T1617" i="5"/>
  <c r="R1617" i="5"/>
  <c r="S1617" i="5" s="1"/>
  <c r="G1617" i="5"/>
  <c r="F1617" i="5"/>
  <c r="T1616" i="5"/>
  <c r="R1616" i="5"/>
  <c r="S1616" i="5" s="1"/>
  <c r="G1616" i="5"/>
  <c r="F1616" i="5"/>
  <c r="T1615" i="5"/>
  <c r="R1615" i="5"/>
  <c r="S1615" i="5" s="1"/>
  <c r="G1615" i="5"/>
  <c r="F1615" i="5"/>
  <c r="T1614" i="5"/>
  <c r="R1614" i="5"/>
  <c r="S1614" i="5" s="1"/>
  <c r="G1614" i="5"/>
  <c r="F1614" i="5"/>
  <c r="T1613" i="5"/>
  <c r="R1613" i="5"/>
  <c r="S1613" i="5" s="1"/>
  <c r="G1613" i="5"/>
  <c r="F1613" i="5"/>
  <c r="T1612" i="5"/>
  <c r="R1612" i="5"/>
  <c r="S1612" i="5" s="1"/>
  <c r="G1612" i="5"/>
  <c r="F1612" i="5"/>
  <c r="T1611" i="5"/>
  <c r="R1611" i="5"/>
  <c r="S1611" i="5" s="1"/>
  <c r="G1611" i="5"/>
  <c r="F1611" i="5"/>
  <c r="T1610" i="5"/>
  <c r="R1610" i="5"/>
  <c r="S1610" i="5" s="1"/>
  <c r="G1610" i="5"/>
  <c r="F1610" i="5"/>
  <c r="T1609" i="5"/>
  <c r="R1609" i="5"/>
  <c r="S1609" i="5" s="1"/>
  <c r="G1609" i="5"/>
  <c r="F1609" i="5"/>
  <c r="T1608" i="5"/>
  <c r="R1608" i="5"/>
  <c r="S1608" i="5" s="1"/>
  <c r="G1608" i="5"/>
  <c r="F1608" i="5"/>
  <c r="T1607" i="5"/>
  <c r="R1607" i="5"/>
  <c r="S1607" i="5" s="1"/>
  <c r="G1607" i="5"/>
  <c r="F1607" i="5"/>
  <c r="T1606" i="5"/>
  <c r="R1606" i="5"/>
  <c r="S1606" i="5" s="1"/>
  <c r="G1606" i="5"/>
  <c r="F1606" i="5"/>
  <c r="T1605" i="5"/>
  <c r="R1605" i="5"/>
  <c r="S1605" i="5" s="1"/>
  <c r="G1605" i="5"/>
  <c r="F1605" i="5"/>
  <c r="T1604" i="5"/>
  <c r="R1604" i="5"/>
  <c r="S1604" i="5" s="1"/>
  <c r="G1604" i="5"/>
  <c r="F1604" i="5"/>
  <c r="T1603" i="5"/>
  <c r="R1603" i="5"/>
  <c r="S1603" i="5" s="1"/>
  <c r="G1603" i="5"/>
  <c r="F1603" i="5"/>
  <c r="T1602" i="5"/>
  <c r="R1602" i="5"/>
  <c r="S1602" i="5" s="1"/>
  <c r="G1602" i="5"/>
  <c r="F1602" i="5"/>
  <c r="T1601" i="5"/>
  <c r="R1601" i="5"/>
  <c r="S1601" i="5" s="1"/>
  <c r="G1601" i="5"/>
  <c r="F1601" i="5"/>
  <c r="T1600" i="5"/>
  <c r="R1600" i="5"/>
  <c r="S1600" i="5" s="1"/>
  <c r="G1600" i="5"/>
  <c r="F1600" i="5"/>
  <c r="T1599" i="5"/>
  <c r="R1599" i="5"/>
  <c r="S1599" i="5" s="1"/>
  <c r="G1599" i="5"/>
  <c r="F1599" i="5"/>
  <c r="T1598" i="5"/>
  <c r="R1598" i="5"/>
  <c r="S1598" i="5" s="1"/>
  <c r="G1598" i="5"/>
  <c r="F1598" i="5"/>
  <c r="T1597" i="5"/>
  <c r="R1597" i="5"/>
  <c r="S1597" i="5" s="1"/>
  <c r="G1597" i="5"/>
  <c r="F1597" i="5"/>
  <c r="T1596" i="5"/>
  <c r="R1596" i="5"/>
  <c r="S1596" i="5" s="1"/>
  <c r="G1596" i="5"/>
  <c r="F1596" i="5"/>
  <c r="T1595" i="5"/>
  <c r="R1595" i="5"/>
  <c r="S1595" i="5" s="1"/>
  <c r="G1595" i="5"/>
  <c r="F1595" i="5"/>
  <c r="T1594" i="5"/>
  <c r="R1594" i="5"/>
  <c r="S1594" i="5" s="1"/>
  <c r="G1594" i="5"/>
  <c r="F1594" i="5"/>
  <c r="T1593" i="5"/>
  <c r="R1593" i="5"/>
  <c r="S1593" i="5" s="1"/>
  <c r="G1593" i="5"/>
  <c r="F1593" i="5"/>
  <c r="T1592" i="5"/>
  <c r="R1592" i="5"/>
  <c r="S1592" i="5" s="1"/>
  <c r="G1592" i="5"/>
  <c r="F1592" i="5"/>
  <c r="T1591" i="5"/>
  <c r="R1591" i="5"/>
  <c r="S1591" i="5" s="1"/>
  <c r="G1591" i="5"/>
  <c r="F1591" i="5"/>
  <c r="T1590" i="5"/>
  <c r="R1590" i="5"/>
  <c r="S1590" i="5" s="1"/>
  <c r="G1590" i="5"/>
  <c r="F1590" i="5"/>
  <c r="T1589" i="5"/>
  <c r="R1589" i="5"/>
  <c r="S1589" i="5" s="1"/>
  <c r="G1589" i="5"/>
  <c r="F1589" i="5"/>
  <c r="T1588" i="5"/>
  <c r="R1588" i="5"/>
  <c r="S1588" i="5" s="1"/>
  <c r="G1588" i="5"/>
  <c r="F1588" i="5"/>
  <c r="T1587" i="5"/>
  <c r="R1587" i="5"/>
  <c r="S1587" i="5" s="1"/>
  <c r="G1587" i="5"/>
  <c r="F1587" i="5"/>
  <c r="T1586" i="5"/>
  <c r="R1586" i="5"/>
  <c r="S1586" i="5" s="1"/>
  <c r="G1586" i="5"/>
  <c r="F1586" i="5"/>
  <c r="T1585" i="5"/>
  <c r="R1585" i="5"/>
  <c r="S1585" i="5" s="1"/>
  <c r="G1585" i="5"/>
  <c r="F1585" i="5"/>
  <c r="T1584" i="5"/>
  <c r="R1584" i="5"/>
  <c r="S1584" i="5" s="1"/>
  <c r="G1584" i="5"/>
  <c r="F1584" i="5"/>
  <c r="T1583" i="5"/>
  <c r="R1583" i="5"/>
  <c r="S1583" i="5" s="1"/>
  <c r="G1583" i="5"/>
  <c r="F1583" i="5"/>
  <c r="T1582" i="5"/>
  <c r="R1582" i="5"/>
  <c r="S1582" i="5" s="1"/>
  <c r="G1582" i="5"/>
  <c r="F1582" i="5"/>
  <c r="T1581" i="5"/>
  <c r="R1581" i="5"/>
  <c r="S1581" i="5" s="1"/>
  <c r="G1581" i="5"/>
  <c r="F1581" i="5"/>
  <c r="T1580" i="5"/>
  <c r="R1580" i="5"/>
  <c r="S1580" i="5" s="1"/>
  <c r="G1580" i="5"/>
  <c r="F1580" i="5"/>
  <c r="T1579" i="5"/>
  <c r="R1579" i="5"/>
  <c r="S1579" i="5" s="1"/>
  <c r="G1579" i="5"/>
  <c r="F1579" i="5"/>
  <c r="T1578" i="5"/>
  <c r="R1578" i="5"/>
  <c r="S1578" i="5" s="1"/>
  <c r="G1578" i="5"/>
  <c r="F1578" i="5"/>
  <c r="T1577" i="5"/>
  <c r="R1577" i="5"/>
  <c r="S1577" i="5" s="1"/>
  <c r="G1577" i="5"/>
  <c r="F1577" i="5"/>
  <c r="T1576" i="5"/>
  <c r="R1576" i="5"/>
  <c r="S1576" i="5" s="1"/>
  <c r="G1576" i="5"/>
  <c r="F1576" i="5"/>
  <c r="T1575" i="5"/>
  <c r="R1575" i="5"/>
  <c r="S1575" i="5" s="1"/>
  <c r="G1575" i="5"/>
  <c r="F1575" i="5"/>
  <c r="T1574" i="5"/>
  <c r="R1574" i="5"/>
  <c r="S1574" i="5" s="1"/>
  <c r="G1574" i="5"/>
  <c r="F1574" i="5"/>
  <c r="T1573" i="5"/>
  <c r="R1573" i="5"/>
  <c r="S1573" i="5" s="1"/>
  <c r="G1573" i="5"/>
  <c r="F1573" i="5"/>
  <c r="T1572" i="5"/>
  <c r="R1572" i="5"/>
  <c r="S1572" i="5" s="1"/>
  <c r="G1572" i="5"/>
  <c r="F1572" i="5"/>
  <c r="T1571" i="5"/>
  <c r="R1571" i="5"/>
  <c r="S1571" i="5" s="1"/>
  <c r="G1571" i="5"/>
  <c r="F1571" i="5"/>
  <c r="T1570" i="5"/>
  <c r="R1570" i="5"/>
  <c r="S1570" i="5" s="1"/>
  <c r="G1570" i="5"/>
  <c r="F1570" i="5"/>
  <c r="T1569" i="5"/>
  <c r="R1569" i="5"/>
  <c r="S1569" i="5" s="1"/>
  <c r="G1569" i="5"/>
  <c r="F1569" i="5"/>
  <c r="T1568" i="5"/>
  <c r="R1568" i="5"/>
  <c r="S1568" i="5" s="1"/>
  <c r="G1568" i="5"/>
  <c r="F1568" i="5"/>
  <c r="T1567" i="5"/>
  <c r="R1567" i="5"/>
  <c r="S1567" i="5" s="1"/>
  <c r="G1567" i="5"/>
  <c r="F1567" i="5"/>
  <c r="T1566" i="5"/>
  <c r="R1566" i="5"/>
  <c r="S1566" i="5" s="1"/>
  <c r="G1566" i="5"/>
  <c r="F1566" i="5"/>
  <c r="T1565" i="5"/>
  <c r="R1565" i="5"/>
  <c r="S1565" i="5" s="1"/>
  <c r="G1565" i="5"/>
  <c r="F1565" i="5"/>
  <c r="T1564" i="5"/>
  <c r="R1564" i="5"/>
  <c r="S1564" i="5" s="1"/>
  <c r="G1564" i="5"/>
  <c r="F1564" i="5"/>
  <c r="T1563" i="5"/>
  <c r="R1563" i="5"/>
  <c r="S1563" i="5" s="1"/>
  <c r="G1563" i="5"/>
  <c r="F1563" i="5"/>
  <c r="T1562" i="5"/>
  <c r="R1562" i="5"/>
  <c r="S1562" i="5" s="1"/>
  <c r="G1562" i="5"/>
  <c r="F1562" i="5"/>
  <c r="T1561" i="5"/>
  <c r="R1561" i="5"/>
  <c r="S1561" i="5" s="1"/>
  <c r="G1561" i="5"/>
  <c r="F1561" i="5"/>
  <c r="T1560" i="5"/>
  <c r="R1560" i="5"/>
  <c r="S1560" i="5" s="1"/>
  <c r="G1560" i="5"/>
  <c r="F1560" i="5"/>
  <c r="T1559" i="5"/>
  <c r="R1559" i="5"/>
  <c r="S1559" i="5" s="1"/>
  <c r="G1559" i="5"/>
  <c r="F1559" i="5"/>
  <c r="T1558" i="5"/>
  <c r="R1558" i="5"/>
  <c r="S1558" i="5" s="1"/>
  <c r="G1558" i="5"/>
  <c r="F1558" i="5"/>
  <c r="T1557" i="5"/>
  <c r="R1557" i="5"/>
  <c r="S1557" i="5" s="1"/>
  <c r="G1557" i="5"/>
  <c r="F1557" i="5"/>
  <c r="T1556" i="5"/>
  <c r="R1556" i="5"/>
  <c r="S1556" i="5" s="1"/>
  <c r="G1556" i="5"/>
  <c r="F1556" i="5"/>
  <c r="T1555" i="5"/>
  <c r="R1555" i="5"/>
  <c r="S1555" i="5" s="1"/>
  <c r="G1555" i="5"/>
  <c r="F1555" i="5"/>
  <c r="T1554" i="5"/>
  <c r="R1554" i="5"/>
  <c r="S1554" i="5" s="1"/>
  <c r="G1554" i="5"/>
  <c r="F1554" i="5"/>
  <c r="T1553" i="5"/>
  <c r="R1553" i="5"/>
  <c r="S1553" i="5" s="1"/>
  <c r="G1553" i="5"/>
  <c r="F1553" i="5"/>
  <c r="T1552" i="5"/>
  <c r="R1552" i="5"/>
  <c r="S1552" i="5" s="1"/>
  <c r="G1552" i="5"/>
  <c r="F1552" i="5"/>
  <c r="T1551" i="5"/>
  <c r="R1551" i="5"/>
  <c r="S1551" i="5" s="1"/>
  <c r="G1551" i="5"/>
  <c r="F1551" i="5"/>
  <c r="T1550" i="5"/>
  <c r="R1550" i="5"/>
  <c r="S1550" i="5" s="1"/>
  <c r="G1550" i="5"/>
  <c r="F1550" i="5"/>
  <c r="T1549" i="5"/>
  <c r="R1549" i="5"/>
  <c r="S1549" i="5" s="1"/>
  <c r="G1549" i="5"/>
  <c r="F1549" i="5"/>
  <c r="T1548" i="5"/>
  <c r="R1548" i="5"/>
  <c r="S1548" i="5" s="1"/>
  <c r="G1548" i="5"/>
  <c r="F1548" i="5"/>
  <c r="T1547" i="5"/>
  <c r="R1547" i="5"/>
  <c r="S1547" i="5" s="1"/>
  <c r="G1547" i="5"/>
  <c r="F1547" i="5"/>
  <c r="T1546" i="5"/>
  <c r="R1546" i="5"/>
  <c r="S1546" i="5" s="1"/>
  <c r="G1546" i="5"/>
  <c r="F1546" i="5"/>
  <c r="T1545" i="5"/>
  <c r="R1545" i="5"/>
  <c r="S1545" i="5" s="1"/>
  <c r="G1545" i="5"/>
  <c r="F1545" i="5"/>
  <c r="T1544" i="5"/>
  <c r="R1544" i="5"/>
  <c r="S1544" i="5" s="1"/>
  <c r="G1544" i="5"/>
  <c r="F1544" i="5"/>
  <c r="T1543" i="5"/>
  <c r="R1543" i="5"/>
  <c r="S1543" i="5" s="1"/>
  <c r="G1543" i="5"/>
  <c r="F1543" i="5"/>
  <c r="T1542" i="5"/>
  <c r="R1542" i="5"/>
  <c r="S1542" i="5" s="1"/>
  <c r="G1542" i="5"/>
  <c r="F1542" i="5"/>
  <c r="T1541" i="5"/>
  <c r="R1541" i="5"/>
  <c r="S1541" i="5" s="1"/>
  <c r="G1541" i="5"/>
  <c r="F1541" i="5"/>
  <c r="T1540" i="5"/>
  <c r="R1540" i="5"/>
  <c r="S1540" i="5" s="1"/>
  <c r="G1540" i="5"/>
  <c r="F1540" i="5"/>
  <c r="T1539" i="5"/>
  <c r="R1539" i="5"/>
  <c r="S1539" i="5" s="1"/>
  <c r="G1539" i="5"/>
  <c r="F1539" i="5"/>
  <c r="T1538" i="5"/>
  <c r="R1538" i="5"/>
  <c r="S1538" i="5" s="1"/>
  <c r="G1538" i="5"/>
  <c r="F1538" i="5"/>
  <c r="T1537" i="5"/>
  <c r="R1537" i="5"/>
  <c r="S1537" i="5" s="1"/>
  <c r="G1537" i="5"/>
  <c r="F1537" i="5"/>
  <c r="T1536" i="5"/>
  <c r="R1536" i="5"/>
  <c r="S1536" i="5" s="1"/>
  <c r="G1536" i="5"/>
  <c r="F1536" i="5"/>
  <c r="T1535" i="5"/>
  <c r="R1535" i="5"/>
  <c r="S1535" i="5" s="1"/>
  <c r="G1535" i="5"/>
  <c r="F1535" i="5"/>
  <c r="T1534" i="5"/>
  <c r="R1534" i="5"/>
  <c r="S1534" i="5" s="1"/>
  <c r="G1534" i="5"/>
  <c r="F1534" i="5"/>
  <c r="T1533" i="5"/>
  <c r="R1533" i="5"/>
  <c r="S1533" i="5" s="1"/>
  <c r="G1533" i="5"/>
  <c r="F1533" i="5"/>
  <c r="T1532" i="5"/>
  <c r="R1532" i="5"/>
  <c r="S1532" i="5" s="1"/>
  <c r="G1532" i="5"/>
  <c r="F1532" i="5"/>
  <c r="T1531" i="5"/>
  <c r="R1531" i="5"/>
  <c r="S1531" i="5" s="1"/>
  <c r="G1531" i="5"/>
  <c r="F1531" i="5"/>
  <c r="T1530" i="5"/>
  <c r="R1530" i="5"/>
  <c r="S1530" i="5" s="1"/>
  <c r="G1530" i="5"/>
  <c r="F1530" i="5"/>
  <c r="T1529" i="5"/>
  <c r="R1529" i="5"/>
  <c r="S1529" i="5" s="1"/>
  <c r="G1529" i="5"/>
  <c r="F1529" i="5"/>
  <c r="T1528" i="5"/>
  <c r="R1528" i="5"/>
  <c r="S1528" i="5" s="1"/>
  <c r="G1528" i="5"/>
  <c r="F1528" i="5"/>
  <c r="T1527" i="5"/>
  <c r="R1527" i="5"/>
  <c r="S1527" i="5" s="1"/>
  <c r="G1527" i="5"/>
  <c r="F1527" i="5"/>
  <c r="T1526" i="5"/>
  <c r="R1526" i="5"/>
  <c r="S1526" i="5" s="1"/>
  <c r="G1526" i="5"/>
  <c r="F1526" i="5"/>
  <c r="T1525" i="5"/>
  <c r="R1525" i="5"/>
  <c r="S1525" i="5" s="1"/>
  <c r="G1525" i="5"/>
  <c r="F1525" i="5"/>
  <c r="T1524" i="5"/>
  <c r="R1524" i="5"/>
  <c r="S1524" i="5" s="1"/>
  <c r="G1524" i="5"/>
  <c r="F1524" i="5"/>
  <c r="T1523" i="5"/>
  <c r="R1523" i="5"/>
  <c r="S1523" i="5" s="1"/>
  <c r="G1523" i="5"/>
  <c r="F1523" i="5"/>
  <c r="T1522" i="5"/>
  <c r="R1522" i="5"/>
  <c r="S1522" i="5" s="1"/>
  <c r="G1522" i="5"/>
  <c r="F1522" i="5"/>
  <c r="T1521" i="5"/>
  <c r="R1521" i="5"/>
  <c r="S1521" i="5" s="1"/>
  <c r="G1521" i="5"/>
  <c r="F1521" i="5"/>
  <c r="T1520" i="5"/>
  <c r="R1520" i="5"/>
  <c r="S1520" i="5" s="1"/>
  <c r="G1520" i="5"/>
  <c r="F1520" i="5"/>
  <c r="T1519" i="5"/>
  <c r="R1519" i="5"/>
  <c r="S1519" i="5" s="1"/>
  <c r="G1519" i="5"/>
  <c r="F1519" i="5"/>
  <c r="T1518" i="5"/>
  <c r="R1518" i="5"/>
  <c r="S1518" i="5" s="1"/>
  <c r="G1518" i="5"/>
  <c r="F1518" i="5"/>
  <c r="T1517" i="5"/>
  <c r="R1517" i="5"/>
  <c r="S1517" i="5" s="1"/>
  <c r="G1517" i="5"/>
  <c r="F1517" i="5"/>
  <c r="T1516" i="5"/>
  <c r="R1516" i="5"/>
  <c r="S1516" i="5" s="1"/>
  <c r="G1516" i="5"/>
  <c r="F1516" i="5"/>
  <c r="T1515" i="5"/>
  <c r="R1515" i="5"/>
  <c r="S1515" i="5" s="1"/>
  <c r="G1515" i="5"/>
  <c r="F1515" i="5"/>
  <c r="T1514" i="5"/>
  <c r="R1514" i="5"/>
  <c r="S1514" i="5" s="1"/>
  <c r="G1514" i="5"/>
  <c r="F1514" i="5"/>
  <c r="T1513" i="5"/>
  <c r="R1513" i="5"/>
  <c r="S1513" i="5" s="1"/>
  <c r="G1513" i="5"/>
  <c r="F1513" i="5"/>
  <c r="T1512" i="5"/>
  <c r="R1512" i="5"/>
  <c r="S1512" i="5" s="1"/>
  <c r="G1512" i="5"/>
  <c r="F1512" i="5"/>
  <c r="T1511" i="5"/>
  <c r="R1511" i="5"/>
  <c r="S1511" i="5" s="1"/>
  <c r="G1511" i="5"/>
  <c r="F1511" i="5"/>
  <c r="T1510" i="5"/>
  <c r="R1510" i="5"/>
  <c r="S1510" i="5" s="1"/>
  <c r="G1510" i="5"/>
  <c r="F1510" i="5"/>
  <c r="T1509" i="5"/>
  <c r="R1509" i="5"/>
  <c r="S1509" i="5" s="1"/>
  <c r="G1509" i="5"/>
  <c r="F1509" i="5"/>
  <c r="T1508" i="5"/>
  <c r="R1508" i="5"/>
  <c r="S1508" i="5" s="1"/>
  <c r="G1508" i="5"/>
  <c r="F1508" i="5"/>
  <c r="T1507" i="5"/>
  <c r="R1507" i="5"/>
  <c r="S1507" i="5" s="1"/>
  <c r="G1507" i="5"/>
  <c r="F1507" i="5"/>
  <c r="T1506" i="5"/>
  <c r="R1506" i="5"/>
  <c r="S1506" i="5" s="1"/>
  <c r="G1506" i="5"/>
  <c r="F1506" i="5"/>
  <c r="T1505" i="5"/>
  <c r="R1505" i="5"/>
  <c r="S1505" i="5" s="1"/>
  <c r="G1505" i="5"/>
  <c r="F1505" i="5"/>
  <c r="T1504" i="5"/>
  <c r="R1504" i="5"/>
  <c r="S1504" i="5" s="1"/>
  <c r="G1504" i="5"/>
  <c r="F1504" i="5"/>
  <c r="T1503" i="5"/>
  <c r="R1503" i="5"/>
  <c r="S1503" i="5" s="1"/>
  <c r="G1503" i="5"/>
  <c r="F1503" i="5"/>
  <c r="T1502" i="5"/>
  <c r="R1502" i="5"/>
  <c r="S1502" i="5" s="1"/>
  <c r="G1502" i="5"/>
  <c r="F1502" i="5"/>
  <c r="T1501" i="5"/>
  <c r="R1501" i="5"/>
  <c r="S1501" i="5" s="1"/>
  <c r="G1501" i="5"/>
  <c r="F1501" i="5"/>
  <c r="T1500" i="5"/>
  <c r="R1500" i="5"/>
  <c r="S1500" i="5" s="1"/>
  <c r="G1500" i="5"/>
  <c r="F1500" i="5"/>
  <c r="T1499" i="5"/>
  <c r="R1499" i="5"/>
  <c r="S1499" i="5" s="1"/>
  <c r="G1499" i="5"/>
  <c r="F1499" i="5"/>
  <c r="T1498" i="5"/>
  <c r="R1498" i="5"/>
  <c r="S1498" i="5" s="1"/>
  <c r="G1498" i="5"/>
  <c r="F1498" i="5"/>
  <c r="T1497" i="5"/>
  <c r="R1497" i="5"/>
  <c r="S1497" i="5" s="1"/>
  <c r="G1497" i="5"/>
  <c r="F1497" i="5"/>
  <c r="T1496" i="5"/>
  <c r="R1496" i="5"/>
  <c r="S1496" i="5" s="1"/>
  <c r="G1496" i="5"/>
  <c r="F1496" i="5"/>
  <c r="T1495" i="5"/>
  <c r="R1495" i="5"/>
  <c r="S1495" i="5" s="1"/>
  <c r="G1495" i="5"/>
  <c r="F1495" i="5"/>
  <c r="T1494" i="5"/>
  <c r="R1494" i="5"/>
  <c r="S1494" i="5" s="1"/>
  <c r="G1494" i="5"/>
  <c r="F1494" i="5"/>
  <c r="T1493" i="5"/>
  <c r="R1493" i="5"/>
  <c r="S1493" i="5" s="1"/>
  <c r="G1493" i="5"/>
  <c r="F1493" i="5"/>
  <c r="T1492" i="5"/>
  <c r="R1492" i="5"/>
  <c r="S1492" i="5" s="1"/>
  <c r="G1492" i="5"/>
  <c r="F1492" i="5"/>
  <c r="T1491" i="5"/>
  <c r="R1491" i="5"/>
  <c r="S1491" i="5" s="1"/>
  <c r="G1491" i="5"/>
  <c r="F1491" i="5"/>
  <c r="T1490" i="5"/>
  <c r="R1490" i="5"/>
  <c r="S1490" i="5" s="1"/>
  <c r="G1490" i="5"/>
  <c r="F1490" i="5"/>
  <c r="T1489" i="5"/>
  <c r="R1489" i="5"/>
  <c r="S1489" i="5" s="1"/>
  <c r="G1489" i="5"/>
  <c r="F1489" i="5"/>
  <c r="T1488" i="5"/>
  <c r="R1488" i="5"/>
  <c r="S1488" i="5" s="1"/>
  <c r="G1488" i="5"/>
  <c r="F1488" i="5"/>
  <c r="T1487" i="5"/>
  <c r="R1487" i="5"/>
  <c r="S1487" i="5" s="1"/>
  <c r="G1487" i="5"/>
  <c r="F1487" i="5"/>
  <c r="T1486" i="5"/>
  <c r="R1486" i="5"/>
  <c r="S1486" i="5" s="1"/>
  <c r="G1486" i="5"/>
  <c r="F1486" i="5"/>
  <c r="T1485" i="5"/>
  <c r="R1485" i="5"/>
  <c r="S1485" i="5" s="1"/>
  <c r="G1485" i="5"/>
  <c r="F1485" i="5"/>
  <c r="T1484" i="5"/>
  <c r="R1484" i="5"/>
  <c r="S1484" i="5" s="1"/>
  <c r="G1484" i="5"/>
  <c r="F1484" i="5"/>
  <c r="T1483" i="5"/>
  <c r="R1483" i="5"/>
  <c r="S1483" i="5" s="1"/>
  <c r="G1483" i="5"/>
  <c r="F1483" i="5"/>
  <c r="T1482" i="5"/>
  <c r="R1482" i="5"/>
  <c r="S1482" i="5" s="1"/>
  <c r="G1482" i="5"/>
  <c r="F1482" i="5"/>
  <c r="T1481" i="5"/>
  <c r="R1481" i="5"/>
  <c r="S1481" i="5" s="1"/>
  <c r="G1481" i="5"/>
  <c r="F1481" i="5"/>
  <c r="T1480" i="5"/>
  <c r="R1480" i="5"/>
  <c r="S1480" i="5" s="1"/>
  <c r="G1480" i="5"/>
  <c r="F1480" i="5"/>
  <c r="T1479" i="5"/>
  <c r="R1479" i="5"/>
  <c r="S1479" i="5" s="1"/>
  <c r="G1479" i="5"/>
  <c r="F1479" i="5"/>
  <c r="T1478" i="5"/>
  <c r="R1478" i="5"/>
  <c r="S1478" i="5" s="1"/>
  <c r="G1478" i="5"/>
  <c r="F1478" i="5"/>
  <c r="T1477" i="5"/>
  <c r="R1477" i="5"/>
  <c r="S1477" i="5" s="1"/>
  <c r="G1477" i="5"/>
  <c r="F1477" i="5"/>
  <c r="T1476" i="5"/>
  <c r="R1476" i="5"/>
  <c r="S1476" i="5" s="1"/>
  <c r="G1476" i="5"/>
  <c r="F1476" i="5"/>
  <c r="T1475" i="5"/>
  <c r="R1475" i="5"/>
  <c r="S1475" i="5" s="1"/>
  <c r="G1475" i="5"/>
  <c r="F1475" i="5"/>
  <c r="T1474" i="5"/>
  <c r="R1474" i="5"/>
  <c r="S1474" i="5" s="1"/>
  <c r="G1474" i="5"/>
  <c r="F1474" i="5"/>
  <c r="T1473" i="5"/>
  <c r="R1473" i="5"/>
  <c r="S1473" i="5" s="1"/>
  <c r="G1473" i="5"/>
  <c r="F1473" i="5"/>
  <c r="T1472" i="5"/>
  <c r="R1472" i="5"/>
  <c r="S1472" i="5" s="1"/>
  <c r="G1472" i="5"/>
  <c r="F1472" i="5"/>
  <c r="T1471" i="5"/>
  <c r="R1471" i="5"/>
  <c r="S1471" i="5" s="1"/>
  <c r="G1471" i="5"/>
  <c r="F1471" i="5"/>
  <c r="T1470" i="5"/>
  <c r="R1470" i="5"/>
  <c r="S1470" i="5" s="1"/>
  <c r="G1470" i="5"/>
  <c r="F1470" i="5"/>
  <c r="T1469" i="5"/>
  <c r="R1469" i="5"/>
  <c r="S1469" i="5" s="1"/>
  <c r="G1469" i="5"/>
  <c r="F1469" i="5"/>
  <c r="T1468" i="5"/>
  <c r="R1468" i="5"/>
  <c r="S1468" i="5" s="1"/>
  <c r="G1468" i="5"/>
  <c r="F1468" i="5"/>
  <c r="T1467" i="5"/>
  <c r="R1467" i="5"/>
  <c r="S1467" i="5" s="1"/>
  <c r="G1467" i="5"/>
  <c r="F1467" i="5"/>
  <c r="T1466" i="5"/>
  <c r="R1466" i="5"/>
  <c r="S1466" i="5" s="1"/>
  <c r="G1466" i="5"/>
  <c r="F1466" i="5"/>
  <c r="T1465" i="5"/>
  <c r="R1465" i="5"/>
  <c r="S1465" i="5" s="1"/>
  <c r="G1465" i="5"/>
  <c r="F1465" i="5"/>
  <c r="T1464" i="5"/>
  <c r="R1464" i="5"/>
  <c r="S1464" i="5" s="1"/>
  <c r="G1464" i="5"/>
  <c r="F1464" i="5"/>
  <c r="T1463" i="5"/>
  <c r="R1463" i="5"/>
  <c r="S1463" i="5" s="1"/>
  <c r="G1463" i="5"/>
  <c r="F1463" i="5"/>
  <c r="T1462" i="5"/>
  <c r="R1462" i="5"/>
  <c r="S1462" i="5" s="1"/>
  <c r="G1462" i="5"/>
  <c r="F1462" i="5"/>
  <c r="T1461" i="5"/>
  <c r="R1461" i="5"/>
  <c r="S1461" i="5" s="1"/>
  <c r="G1461" i="5"/>
  <c r="F1461" i="5"/>
  <c r="T1460" i="5"/>
  <c r="R1460" i="5"/>
  <c r="S1460" i="5" s="1"/>
  <c r="G1460" i="5"/>
  <c r="F1460" i="5"/>
  <c r="T1459" i="5"/>
  <c r="R1459" i="5"/>
  <c r="S1459" i="5" s="1"/>
  <c r="G1459" i="5"/>
  <c r="F1459" i="5"/>
  <c r="T1458" i="5"/>
  <c r="R1458" i="5"/>
  <c r="S1458" i="5" s="1"/>
  <c r="G1458" i="5"/>
  <c r="F1458" i="5"/>
  <c r="T1457" i="5"/>
  <c r="R1457" i="5"/>
  <c r="S1457" i="5" s="1"/>
  <c r="G1457" i="5"/>
  <c r="F1457" i="5"/>
  <c r="T1456" i="5"/>
  <c r="R1456" i="5"/>
  <c r="S1456" i="5" s="1"/>
  <c r="G1456" i="5"/>
  <c r="F1456" i="5"/>
  <c r="T1455" i="5"/>
  <c r="R1455" i="5"/>
  <c r="S1455" i="5" s="1"/>
  <c r="G1455" i="5"/>
  <c r="F1455" i="5"/>
  <c r="T1454" i="5"/>
  <c r="R1454" i="5"/>
  <c r="S1454" i="5" s="1"/>
  <c r="G1454" i="5"/>
  <c r="F1454" i="5"/>
  <c r="T1453" i="5"/>
  <c r="R1453" i="5"/>
  <c r="S1453" i="5" s="1"/>
  <c r="G1453" i="5"/>
  <c r="F1453" i="5"/>
  <c r="T1452" i="5"/>
  <c r="R1452" i="5"/>
  <c r="S1452" i="5" s="1"/>
  <c r="G1452" i="5"/>
  <c r="F1452" i="5"/>
  <c r="T1451" i="5"/>
  <c r="R1451" i="5"/>
  <c r="S1451" i="5" s="1"/>
  <c r="G1451" i="5"/>
  <c r="F1451" i="5"/>
  <c r="T1450" i="5"/>
  <c r="R1450" i="5"/>
  <c r="S1450" i="5" s="1"/>
  <c r="G1450" i="5"/>
  <c r="F1450" i="5"/>
  <c r="T1449" i="5"/>
  <c r="R1449" i="5"/>
  <c r="S1449" i="5" s="1"/>
  <c r="G1449" i="5"/>
  <c r="F1449" i="5"/>
  <c r="T1448" i="5"/>
  <c r="R1448" i="5"/>
  <c r="S1448" i="5" s="1"/>
  <c r="G1448" i="5"/>
  <c r="F1448" i="5"/>
  <c r="T1447" i="5"/>
  <c r="R1447" i="5"/>
  <c r="S1447" i="5" s="1"/>
  <c r="G1447" i="5"/>
  <c r="F1447" i="5"/>
  <c r="T1446" i="5"/>
  <c r="R1446" i="5"/>
  <c r="S1446" i="5" s="1"/>
  <c r="G1446" i="5"/>
  <c r="F1446" i="5"/>
  <c r="T1445" i="5"/>
  <c r="R1445" i="5"/>
  <c r="S1445" i="5" s="1"/>
  <c r="G1445" i="5"/>
  <c r="F1445" i="5"/>
  <c r="T1444" i="5"/>
  <c r="R1444" i="5"/>
  <c r="S1444" i="5" s="1"/>
  <c r="G1444" i="5"/>
  <c r="F1444" i="5"/>
  <c r="T1443" i="5"/>
  <c r="R1443" i="5"/>
  <c r="S1443" i="5" s="1"/>
  <c r="G1443" i="5"/>
  <c r="F1443" i="5"/>
  <c r="T1442" i="5"/>
  <c r="R1442" i="5"/>
  <c r="S1442" i="5" s="1"/>
  <c r="G1442" i="5"/>
  <c r="F1442" i="5"/>
  <c r="T1441" i="5"/>
  <c r="R1441" i="5"/>
  <c r="S1441" i="5" s="1"/>
  <c r="G1441" i="5"/>
  <c r="F1441" i="5"/>
  <c r="T1440" i="5"/>
  <c r="R1440" i="5"/>
  <c r="S1440" i="5" s="1"/>
  <c r="G1440" i="5"/>
  <c r="F1440" i="5"/>
  <c r="T1439" i="5"/>
  <c r="R1439" i="5"/>
  <c r="S1439" i="5" s="1"/>
  <c r="G1439" i="5"/>
  <c r="F1439" i="5"/>
  <c r="T1438" i="5"/>
  <c r="R1438" i="5"/>
  <c r="S1438" i="5" s="1"/>
  <c r="G1438" i="5"/>
  <c r="F1438" i="5"/>
  <c r="T1437" i="5"/>
  <c r="R1437" i="5"/>
  <c r="S1437" i="5" s="1"/>
  <c r="G1437" i="5"/>
  <c r="F1437" i="5"/>
  <c r="T1436" i="5"/>
  <c r="R1436" i="5"/>
  <c r="S1436" i="5" s="1"/>
  <c r="G1436" i="5"/>
  <c r="F1436" i="5"/>
  <c r="T1435" i="5"/>
  <c r="R1435" i="5"/>
  <c r="S1435" i="5" s="1"/>
  <c r="G1435" i="5"/>
  <c r="F1435" i="5"/>
  <c r="T1434" i="5"/>
  <c r="R1434" i="5"/>
  <c r="S1434" i="5" s="1"/>
  <c r="G1434" i="5"/>
  <c r="F1434" i="5"/>
  <c r="T1433" i="5"/>
  <c r="R1433" i="5"/>
  <c r="S1433" i="5" s="1"/>
  <c r="G1433" i="5"/>
  <c r="F1433" i="5"/>
  <c r="T1432" i="5"/>
  <c r="R1432" i="5"/>
  <c r="S1432" i="5" s="1"/>
  <c r="G1432" i="5"/>
  <c r="F1432" i="5"/>
  <c r="T1431" i="5"/>
  <c r="R1431" i="5"/>
  <c r="S1431" i="5" s="1"/>
  <c r="G1431" i="5"/>
  <c r="F1431" i="5"/>
  <c r="T1430" i="5"/>
  <c r="R1430" i="5"/>
  <c r="S1430" i="5" s="1"/>
  <c r="G1430" i="5"/>
  <c r="F1430" i="5"/>
  <c r="T1429" i="5"/>
  <c r="R1429" i="5"/>
  <c r="S1429" i="5" s="1"/>
  <c r="G1429" i="5"/>
  <c r="F1429" i="5"/>
  <c r="T1428" i="5"/>
  <c r="R1428" i="5"/>
  <c r="S1428" i="5" s="1"/>
  <c r="G1428" i="5"/>
  <c r="F1428" i="5"/>
  <c r="T1427" i="5"/>
  <c r="R1427" i="5"/>
  <c r="S1427" i="5" s="1"/>
  <c r="G1427" i="5"/>
  <c r="F1427" i="5"/>
  <c r="T1426" i="5"/>
  <c r="R1426" i="5"/>
  <c r="S1426" i="5" s="1"/>
  <c r="G1426" i="5"/>
  <c r="F1426" i="5"/>
  <c r="T1425" i="5"/>
  <c r="R1425" i="5"/>
  <c r="S1425" i="5" s="1"/>
  <c r="G1425" i="5"/>
  <c r="F1425" i="5"/>
  <c r="T1424" i="5"/>
  <c r="R1424" i="5"/>
  <c r="S1424" i="5" s="1"/>
  <c r="G1424" i="5"/>
  <c r="F1424" i="5"/>
  <c r="T1423" i="5"/>
  <c r="R1423" i="5"/>
  <c r="S1423" i="5" s="1"/>
  <c r="G1423" i="5"/>
  <c r="F1423" i="5"/>
  <c r="T1422" i="5"/>
  <c r="R1422" i="5"/>
  <c r="S1422" i="5" s="1"/>
  <c r="G1422" i="5"/>
  <c r="F1422" i="5"/>
  <c r="T1421" i="5"/>
  <c r="R1421" i="5"/>
  <c r="S1421" i="5" s="1"/>
  <c r="G1421" i="5"/>
  <c r="F1421" i="5"/>
  <c r="T1420" i="5"/>
  <c r="R1420" i="5"/>
  <c r="S1420" i="5" s="1"/>
  <c r="G1420" i="5"/>
  <c r="F1420" i="5"/>
  <c r="T1419" i="5"/>
  <c r="R1419" i="5"/>
  <c r="S1419" i="5" s="1"/>
  <c r="G1419" i="5"/>
  <c r="F1419" i="5"/>
  <c r="T1418" i="5"/>
  <c r="R1418" i="5"/>
  <c r="S1418" i="5" s="1"/>
  <c r="G1418" i="5"/>
  <c r="F1418" i="5"/>
  <c r="T1417" i="5"/>
  <c r="R1417" i="5"/>
  <c r="S1417" i="5" s="1"/>
  <c r="G1417" i="5"/>
  <c r="F1417" i="5"/>
  <c r="T1416" i="5"/>
  <c r="R1416" i="5"/>
  <c r="S1416" i="5" s="1"/>
  <c r="G1416" i="5"/>
  <c r="F1416" i="5"/>
  <c r="T1415" i="5"/>
  <c r="R1415" i="5"/>
  <c r="S1415" i="5" s="1"/>
  <c r="G1415" i="5"/>
  <c r="F1415" i="5"/>
  <c r="T1414" i="5"/>
  <c r="R1414" i="5"/>
  <c r="S1414" i="5" s="1"/>
  <c r="G1414" i="5"/>
  <c r="F1414" i="5"/>
  <c r="T1413" i="5"/>
  <c r="R1413" i="5"/>
  <c r="S1413" i="5" s="1"/>
  <c r="G1413" i="5"/>
  <c r="F1413" i="5"/>
  <c r="T1412" i="5"/>
  <c r="R1412" i="5"/>
  <c r="S1412" i="5" s="1"/>
  <c r="G1412" i="5"/>
  <c r="F1412" i="5"/>
  <c r="T1411" i="5"/>
  <c r="R1411" i="5"/>
  <c r="S1411" i="5" s="1"/>
  <c r="G1411" i="5"/>
  <c r="F1411" i="5"/>
  <c r="T1410" i="5"/>
  <c r="R1410" i="5"/>
  <c r="S1410" i="5" s="1"/>
  <c r="G1410" i="5"/>
  <c r="F1410" i="5"/>
  <c r="T1409" i="5"/>
  <c r="R1409" i="5"/>
  <c r="S1409" i="5" s="1"/>
  <c r="G1409" i="5"/>
  <c r="F1409" i="5"/>
  <c r="T1408" i="5"/>
  <c r="R1408" i="5"/>
  <c r="S1408" i="5" s="1"/>
  <c r="G1408" i="5"/>
  <c r="F1408" i="5"/>
  <c r="T1407" i="5"/>
  <c r="R1407" i="5"/>
  <c r="S1407" i="5" s="1"/>
  <c r="G1407" i="5"/>
  <c r="F1407" i="5"/>
  <c r="T1406" i="5"/>
  <c r="R1406" i="5"/>
  <c r="S1406" i="5" s="1"/>
  <c r="G1406" i="5"/>
  <c r="F1406" i="5"/>
  <c r="T1405" i="5"/>
  <c r="R1405" i="5"/>
  <c r="S1405" i="5" s="1"/>
  <c r="G1405" i="5"/>
  <c r="F1405" i="5"/>
  <c r="T1404" i="5"/>
  <c r="R1404" i="5"/>
  <c r="S1404" i="5" s="1"/>
  <c r="G1404" i="5"/>
  <c r="F1404" i="5"/>
  <c r="T1403" i="5"/>
  <c r="R1403" i="5"/>
  <c r="S1403" i="5" s="1"/>
  <c r="G1403" i="5"/>
  <c r="F1403" i="5"/>
  <c r="T1402" i="5"/>
  <c r="R1402" i="5"/>
  <c r="S1402" i="5" s="1"/>
  <c r="G1402" i="5"/>
  <c r="F1402" i="5"/>
  <c r="T1401" i="5"/>
  <c r="R1401" i="5"/>
  <c r="S1401" i="5" s="1"/>
  <c r="G1401" i="5"/>
  <c r="F1401" i="5"/>
  <c r="T1400" i="5"/>
  <c r="R1400" i="5"/>
  <c r="S1400" i="5" s="1"/>
  <c r="G1400" i="5"/>
  <c r="F1400" i="5"/>
  <c r="T1399" i="5"/>
  <c r="S1399" i="5"/>
  <c r="R1399" i="5"/>
  <c r="G1399" i="5"/>
  <c r="F1399" i="5"/>
  <c r="T1398" i="5"/>
  <c r="R1398" i="5"/>
  <c r="S1398" i="5" s="1"/>
  <c r="G1398" i="5"/>
  <c r="F1398" i="5"/>
  <c r="T1397" i="5"/>
  <c r="R1397" i="5"/>
  <c r="S1397" i="5" s="1"/>
  <c r="G1397" i="5"/>
  <c r="F1397" i="5"/>
  <c r="T1396" i="5"/>
  <c r="R1396" i="5"/>
  <c r="S1396" i="5" s="1"/>
  <c r="G1396" i="5"/>
  <c r="F1396" i="5"/>
  <c r="T1395" i="5"/>
  <c r="R1395" i="5"/>
  <c r="S1395" i="5" s="1"/>
  <c r="G1395" i="5"/>
  <c r="F1395" i="5"/>
  <c r="T1394" i="5"/>
  <c r="R1394" i="5"/>
  <c r="S1394" i="5" s="1"/>
  <c r="G1394" i="5"/>
  <c r="F1394" i="5"/>
  <c r="T1393" i="5"/>
  <c r="R1393" i="5"/>
  <c r="S1393" i="5" s="1"/>
  <c r="G1393" i="5"/>
  <c r="F1393" i="5"/>
  <c r="T1392" i="5"/>
  <c r="R1392" i="5"/>
  <c r="S1392" i="5" s="1"/>
  <c r="G1392" i="5"/>
  <c r="F1392" i="5"/>
  <c r="T1391" i="5"/>
  <c r="R1391" i="5"/>
  <c r="S1391" i="5" s="1"/>
  <c r="G1391" i="5"/>
  <c r="F1391" i="5"/>
  <c r="T1390" i="5"/>
  <c r="R1390" i="5"/>
  <c r="S1390" i="5" s="1"/>
  <c r="G1390" i="5"/>
  <c r="F1390" i="5"/>
  <c r="T1389" i="5"/>
  <c r="R1389" i="5"/>
  <c r="S1389" i="5" s="1"/>
  <c r="G1389" i="5"/>
  <c r="F1389" i="5"/>
  <c r="T1388" i="5"/>
  <c r="R1388" i="5"/>
  <c r="S1388" i="5" s="1"/>
  <c r="G1388" i="5"/>
  <c r="F1388" i="5"/>
  <c r="T1387" i="5"/>
  <c r="R1387" i="5"/>
  <c r="S1387" i="5" s="1"/>
  <c r="G1387" i="5"/>
  <c r="F1387" i="5"/>
  <c r="T1386" i="5"/>
  <c r="R1386" i="5"/>
  <c r="S1386" i="5" s="1"/>
  <c r="G1386" i="5"/>
  <c r="F1386" i="5"/>
  <c r="T1385" i="5"/>
  <c r="R1385" i="5"/>
  <c r="S1385" i="5" s="1"/>
  <c r="G1385" i="5"/>
  <c r="F1385" i="5"/>
  <c r="T1384" i="5"/>
  <c r="R1384" i="5"/>
  <c r="S1384" i="5" s="1"/>
  <c r="G1384" i="5"/>
  <c r="F1384" i="5"/>
  <c r="T1383" i="5"/>
  <c r="R1383" i="5"/>
  <c r="S1383" i="5" s="1"/>
  <c r="G1383" i="5"/>
  <c r="F1383" i="5"/>
  <c r="T1382" i="5"/>
  <c r="R1382" i="5"/>
  <c r="S1382" i="5" s="1"/>
  <c r="G1382" i="5"/>
  <c r="F1382" i="5"/>
  <c r="T1381" i="5"/>
  <c r="R1381" i="5"/>
  <c r="S1381" i="5" s="1"/>
  <c r="G1381" i="5"/>
  <c r="F1381" i="5"/>
  <c r="T1380" i="5"/>
  <c r="R1380" i="5"/>
  <c r="S1380" i="5" s="1"/>
  <c r="G1380" i="5"/>
  <c r="F1380" i="5"/>
  <c r="T1379" i="5"/>
  <c r="R1379" i="5"/>
  <c r="S1379" i="5" s="1"/>
  <c r="G1379" i="5"/>
  <c r="F1379" i="5"/>
  <c r="T1378" i="5"/>
  <c r="R1378" i="5"/>
  <c r="S1378" i="5" s="1"/>
  <c r="G1378" i="5"/>
  <c r="F1378" i="5"/>
  <c r="T1377" i="5"/>
  <c r="R1377" i="5"/>
  <c r="S1377" i="5" s="1"/>
  <c r="G1377" i="5"/>
  <c r="F1377" i="5"/>
  <c r="T1376" i="5"/>
  <c r="R1376" i="5"/>
  <c r="S1376" i="5" s="1"/>
  <c r="G1376" i="5"/>
  <c r="F1376" i="5"/>
  <c r="T1375" i="5"/>
  <c r="R1375" i="5"/>
  <c r="S1375" i="5" s="1"/>
  <c r="G1375" i="5"/>
  <c r="F1375" i="5"/>
  <c r="T1374" i="5"/>
  <c r="R1374" i="5"/>
  <c r="S1374" i="5" s="1"/>
  <c r="G1374" i="5"/>
  <c r="F1374" i="5"/>
  <c r="T1373" i="5"/>
  <c r="R1373" i="5"/>
  <c r="S1373" i="5" s="1"/>
  <c r="G1373" i="5"/>
  <c r="F1373" i="5"/>
  <c r="T1372" i="5"/>
  <c r="R1372" i="5"/>
  <c r="S1372" i="5" s="1"/>
  <c r="G1372" i="5"/>
  <c r="F1372" i="5"/>
  <c r="T1371" i="5"/>
  <c r="R1371" i="5"/>
  <c r="S1371" i="5" s="1"/>
  <c r="G1371" i="5"/>
  <c r="F1371" i="5"/>
  <c r="T1370" i="5"/>
  <c r="R1370" i="5"/>
  <c r="S1370" i="5" s="1"/>
  <c r="G1370" i="5"/>
  <c r="F1370" i="5"/>
  <c r="T1369" i="5"/>
  <c r="R1369" i="5"/>
  <c r="S1369" i="5" s="1"/>
  <c r="G1369" i="5"/>
  <c r="F1369" i="5"/>
  <c r="T1368" i="5"/>
  <c r="R1368" i="5"/>
  <c r="S1368" i="5" s="1"/>
  <c r="G1368" i="5"/>
  <c r="F1368" i="5"/>
  <c r="T1367" i="5"/>
  <c r="R1367" i="5"/>
  <c r="S1367" i="5" s="1"/>
  <c r="G1367" i="5"/>
  <c r="F1367" i="5"/>
  <c r="T1366" i="5"/>
  <c r="R1366" i="5"/>
  <c r="S1366" i="5" s="1"/>
  <c r="G1366" i="5"/>
  <c r="F1366" i="5"/>
  <c r="T1365" i="5"/>
  <c r="R1365" i="5"/>
  <c r="S1365" i="5" s="1"/>
  <c r="G1365" i="5"/>
  <c r="F1365" i="5"/>
  <c r="T1364" i="5"/>
  <c r="R1364" i="5"/>
  <c r="S1364" i="5" s="1"/>
  <c r="G1364" i="5"/>
  <c r="F1364" i="5"/>
  <c r="T1363" i="5"/>
  <c r="R1363" i="5"/>
  <c r="S1363" i="5" s="1"/>
  <c r="G1363" i="5"/>
  <c r="F1363" i="5"/>
  <c r="T1362" i="5"/>
  <c r="R1362" i="5"/>
  <c r="S1362" i="5" s="1"/>
  <c r="G1362" i="5"/>
  <c r="F1362" i="5"/>
  <c r="T1361" i="5"/>
  <c r="R1361" i="5"/>
  <c r="S1361" i="5" s="1"/>
  <c r="G1361" i="5"/>
  <c r="F1361" i="5"/>
  <c r="T1360" i="5"/>
  <c r="R1360" i="5"/>
  <c r="S1360" i="5" s="1"/>
  <c r="G1360" i="5"/>
  <c r="F1360" i="5"/>
  <c r="T1359" i="5"/>
  <c r="R1359" i="5"/>
  <c r="S1359" i="5" s="1"/>
  <c r="G1359" i="5"/>
  <c r="F1359" i="5"/>
  <c r="T1358" i="5"/>
  <c r="R1358" i="5"/>
  <c r="S1358" i="5" s="1"/>
  <c r="G1358" i="5"/>
  <c r="F1358" i="5"/>
  <c r="T1357" i="5"/>
  <c r="R1357" i="5"/>
  <c r="S1357" i="5" s="1"/>
  <c r="G1357" i="5"/>
  <c r="F1357" i="5"/>
  <c r="T1356" i="5"/>
  <c r="R1356" i="5"/>
  <c r="S1356" i="5" s="1"/>
  <c r="G1356" i="5"/>
  <c r="F1356" i="5"/>
  <c r="T1355" i="5"/>
  <c r="R1355" i="5"/>
  <c r="S1355" i="5" s="1"/>
  <c r="G1355" i="5"/>
  <c r="F1355" i="5"/>
  <c r="T1354" i="5"/>
  <c r="R1354" i="5"/>
  <c r="S1354" i="5" s="1"/>
  <c r="G1354" i="5"/>
  <c r="F1354" i="5"/>
  <c r="T1353" i="5"/>
  <c r="R1353" i="5"/>
  <c r="S1353" i="5" s="1"/>
  <c r="G1353" i="5"/>
  <c r="F1353" i="5"/>
  <c r="T1352" i="5"/>
  <c r="R1352" i="5"/>
  <c r="S1352" i="5" s="1"/>
  <c r="G1352" i="5"/>
  <c r="F1352" i="5"/>
  <c r="T1351" i="5"/>
  <c r="R1351" i="5"/>
  <c r="S1351" i="5" s="1"/>
  <c r="G1351" i="5"/>
  <c r="F1351" i="5"/>
  <c r="T1350" i="5"/>
  <c r="R1350" i="5"/>
  <c r="S1350" i="5" s="1"/>
  <c r="G1350" i="5"/>
  <c r="F1350" i="5"/>
  <c r="T1349" i="5"/>
  <c r="R1349" i="5"/>
  <c r="S1349" i="5" s="1"/>
  <c r="G1349" i="5"/>
  <c r="F1349" i="5"/>
  <c r="T1348" i="5"/>
  <c r="R1348" i="5"/>
  <c r="S1348" i="5" s="1"/>
  <c r="G1348" i="5"/>
  <c r="F1348" i="5"/>
  <c r="T1347" i="5"/>
  <c r="R1347" i="5"/>
  <c r="S1347" i="5" s="1"/>
  <c r="G1347" i="5"/>
  <c r="F1347" i="5"/>
  <c r="T1346" i="5"/>
  <c r="R1346" i="5"/>
  <c r="S1346" i="5" s="1"/>
  <c r="G1346" i="5"/>
  <c r="F1346" i="5"/>
  <c r="T1345" i="5"/>
  <c r="R1345" i="5"/>
  <c r="S1345" i="5" s="1"/>
  <c r="G1345" i="5"/>
  <c r="F1345" i="5"/>
  <c r="T1344" i="5"/>
  <c r="R1344" i="5"/>
  <c r="S1344" i="5" s="1"/>
  <c r="G1344" i="5"/>
  <c r="F1344" i="5"/>
  <c r="T1343" i="5"/>
  <c r="R1343" i="5"/>
  <c r="S1343" i="5" s="1"/>
  <c r="G1343" i="5"/>
  <c r="F1343" i="5"/>
  <c r="T1342" i="5"/>
  <c r="R1342" i="5"/>
  <c r="S1342" i="5" s="1"/>
  <c r="G1342" i="5"/>
  <c r="F1342" i="5"/>
  <c r="T1341" i="5"/>
  <c r="R1341" i="5"/>
  <c r="S1341" i="5" s="1"/>
  <c r="G1341" i="5"/>
  <c r="F1341" i="5"/>
  <c r="T1340" i="5"/>
  <c r="R1340" i="5"/>
  <c r="S1340" i="5" s="1"/>
  <c r="G1340" i="5"/>
  <c r="F1340" i="5"/>
  <c r="T1339" i="5"/>
  <c r="R1339" i="5"/>
  <c r="S1339" i="5" s="1"/>
  <c r="G1339" i="5"/>
  <c r="F1339" i="5"/>
  <c r="T1338" i="5"/>
  <c r="R1338" i="5"/>
  <c r="S1338" i="5" s="1"/>
  <c r="G1338" i="5"/>
  <c r="F1338" i="5"/>
  <c r="T1337" i="5"/>
  <c r="R1337" i="5"/>
  <c r="S1337" i="5" s="1"/>
  <c r="G1337" i="5"/>
  <c r="F1337" i="5"/>
  <c r="T1336" i="5"/>
  <c r="R1336" i="5"/>
  <c r="S1336" i="5" s="1"/>
  <c r="G1336" i="5"/>
  <c r="F1336" i="5"/>
  <c r="T1335" i="5"/>
  <c r="R1335" i="5"/>
  <c r="S1335" i="5" s="1"/>
  <c r="G1335" i="5"/>
  <c r="F1335" i="5"/>
  <c r="T1334" i="5"/>
  <c r="R1334" i="5"/>
  <c r="S1334" i="5" s="1"/>
  <c r="G1334" i="5"/>
  <c r="F1334" i="5"/>
  <c r="T1333" i="5"/>
  <c r="R1333" i="5"/>
  <c r="S1333" i="5" s="1"/>
  <c r="G1333" i="5"/>
  <c r="F1333" i="5"/>
  <c r="T1332" i="5"/>
  <c r="R1332" i="5"/>
  <c r="S1332" i="5" s="1"/>
  <c r="G1332" i="5"/>
  <c r="F1332" i="5"/>
  <c r="T1331" i="5"/>
  <c r="R1331" i="5"/>
  <c r="S1331" i="5" s="1"/>
  <c r="G1331" i="5"/>
  <c r="F1331" i="5"/>
  <c r="T1330" i="5"/>
  <c r="R1330" i="5"/>
  <c r="S1330" i="5" s="1"/>
  <c r="G1330" i="5"/>
  <c r="F1330" i="5"/>
  <c r="T1329" i="5"/>
  <c r="S1329" i="5"/>
  <c r="R1329" i="5"/>
  <c r="G1329" i="5"/>
  <c r="F1329" i="5"/>
  <c r="T1328" i="5"/>
  <c r="R1328" i="5"/>
  <c r="S1328" i="5" s="1"/>
  <c r="G1328" i="5"/>
  <c r="F1328" i="5"/>
  <c r="T1327" i="5"/>
  <c r="R1327" i="5"/>
  <c r="S1327" i="5" s="1"/>
  <c r="G1327" i="5"/>
  <c r="F1327" i="5"/>
  <c r="T1326" i="5"/>
  <c r="R1326" i="5"/>
  <c r="S1326" i="5" s="1"/>
  <c r="G1326" i="5"/>
  <c r="F1326" i="5"/>
  <c r="T1325" i="5"/>
  <c r="R1325" i="5"/>
  <c r="S1325" i="5" s="1"/>
  <c r="G1325" i="5"/>
  <c r="F1325" i="5"/>
  <c r="T1324" i="5"/>
  <c r="R1324" i="5"/>
  <c r="S1324" i="5" s="1"/>
  <c r="G1324" i="5"/>
  <c r="F1324" i="5"/>
  <c r="T1323" i="5"/>
  <c r="R1323" i="5"/>
  <c r="S1323" i="5" s="1"/>
  <c r="G1323" i="5"/>
  <c r="F1323" i="5"/>
  <c r="T1322" i="5"/>
  <c r="R1322" i="5"/>
  <c r="S1322" i="5" s="1"/>
  <c r="G1322" i="5"/>
  <c r="F1322" i="5"/>
  <c r="T1321" i="5"/>
  <c r="R1321" i="5"/>
  <c r="S1321" i="5" s="1"/>
  <c r="G1321" i="5"/>
  <c r="F1321" i="5"/>
  <c r="T1320" i="5"/>
  <c r="R1320" i="5"/>
  <c r="S1320" i="5" s="1"/>
  <c r="G1320" i="5"/>
  <c r="F1320" i="5"/>
  <c r="T1319" i="5"/>
  <c r="R1319" i="5"/>
  <c r="S1319" i="5" s="1"/>
  <c r="G1319" i="5"/>
  <c r="F1319" i="5"/>
  <c r="T1318" i="5"/>
  <c r="R1318" i="5"/>
  <c r="S1318" i="5" s="1"/>
  <c r="G1318" i="5"/>
  <c r="F1318" i="5"/>
  <c r="T1317" i="5"/>
  <c r="R1317" i="5"/>
  <c r="S1317" i="5" s="1"/>
  <c r="G1317" i="5"/>
  <c r="F1317" i="5"/>
  <c r="T1316" i="5"/>
  <c r="R1316" i="5"/>
  <c r="S1316" i="5" s="1"/>
  <c r="G1316" i="5"/>
  <c r="F1316" i="5"/>
  <c r="T1315" i="5"/>
  <c r="R1315" i="5"/>
  <c r="S1315" i="5" s="1"/>
  <c r="G1315" i="5"/>
  <c r="F1315" i="5"/>
  <c r="T1314" i="5"/>
  <c r="R1314" i="5"/>
  <c r="S1314" i="5" s="1"/>
  <c r="G1314" i="5"/>
  <c r="F1314" i="5"/>
  <c r="T1313" i="5"/>
  <c r="R1313" i="5"/>
  <c r="S1313" i="5" s="1"/>
  <c r="G1313" i="5"/>
  <c r="F1313" i="5"/>
  <c r="T1312" i="5"/>
  <c r="R1312" i="5"/>
  <c r="S1312" i="5" s="1"/>
  <c r="G1312" i="5"/>
  <c r="F1312" i="5"/>
  <c r="T1311" i="5"/>
  <c r="R1311" i="5"/>
  <c r="S1311" i="5" s="1"/>
  <c r="G1311" i="5"/>
  <c r="F1311" i="5"/>
  <c r="T1310" i="5"/>
  <c r="R1310" i="5"/>
  <c r="S1310" i="5" s="1"/>
  <c r="G1310" i="5"/>
  <c r="F1310" i="5"/>
  <c r="T1309" i="5"/>
  <c r="R1309" i="5"/>
  <c r="S1309" i="5" s="1"/>
  <c r="G1309" i="5"/>
  <c r="F1309" i="5"/>
  <c r="T1308" i="5"/>
  <c r="R1308" i="5"/>
  <c r="S1308" i="5" s="1"/>
  <c r="G1308" i="5"/>
  <c r="F1308" i="5"/>
  <c r="T1307" i="5"/>
  <c r="R1307" i="5"/>
  <c r="S1307" i="5" s="1"/>
  <c r="G1307" i="5"/>
  <c r="F1307" i="5"/>
  <c r="T1306" i="5"/>
  <c r="R1306" i="5"/>
  <c r="S1306" i="5" s="1"/>
  <c r="G1306" i="5"/>
  <c r="F1306" i="5"/>
  <c r="T1305" i="5"/>
  <c r="R1305" i="5"/>
  <c r="S1305" i="5" s="1"/>
  <c r="G1305" i="5"/>
  <c r="F1305" i="5"/>
  <c r="T1304" i="5"/>
  <c r="R1304" i="5"/>
  <c r="S1304" i="5" s="1"/>
  <c r="G1304" i="5"/>
  <c r="F1304" i="5"/>
  <c r="T1303" i="5"/>
  <c r="R1303" i="5"/>
  <c r="S1303" i="5" s="1"/>
  <c r="G1303" i="5"/>
  <c r="F1303" i="5"/>
  <c r="T1302" i="5"/>
  <c r="R1302" i="5"/>
  <c r="S1302" i="5" s="1"/>
  <c r="G1302" i="5"/>
  <c r="F1302" i="5"/>
  <c r="T1301" i="5"/>
  <c r="R1301" i="5"/>
  <c r="S1301" i="5" s="1"/>
  <c r="G1301" i="5"/>
  <c r="F1301" i="5"/>
  <c r="T1300" i="5"/>
  <c r="R1300" i="5"/>
  <c r="S1300" i="5" s="1"/>
  <c r="G1300" i="5"/>
  <c r="F1300" i="5"/>
  <c r="T1299" i="5"/>
  <c r="R1299" i="5"/>
  <c r="S1299" i="5" s="1"/>
  <c r="G1299" i="5"/>
  <c r="F1299" i="5"/>
  <c r="T1298" i="5"/>
  <c r="R1298" i="5"/>
  <c r="S1298" i="5" s="1"/>
  <c r="G1298" i="5"/>
  <c r="F1298" i="5"/>
  <c r="T1297" i="5"/>
  <c r="R1297" i="5"/>
  <c r="S1297" i="5" s="1"/>
  <c r="G1297" i="5"/>
  <c r="F1297" i="5"/>
  <c r="T1296" i="5"/>
  <c r="R1296" i="5"/>
  <c r="S1296" i="5" s="1"/>
  <c r="G1296" i="5"/>
  <c r="F1296" i="5"/>
  <c r="T1295" i="5"/>
  <c r="R1295" i="5"/>
  <c r="S1295" i="5" s="1"/>
  <c r="G1295" i="5"/>
  <c r="F1295" i="5"/>
  <c r="T1294" i="5"/>
  <c r="R1294" i="5"/>
  <c r="S1294" i="5" s="1"/>
  <c r="G1294" i="5"/>
  <c r="F1294" i="5"/>
  <c r="T1293" i="5"/>
  <c r="R1293" i="5"/>
  <c r="S1293" i="5" s="1"/>
  <c r="G1293" i="5"/>
  <c r="F1293" i="5"/>
  <c r="T1292" i="5"/>
  <c r="R1292" i="5"/>
  <c r="S1292" i="5" s="1"/>
  <c r="G1292" i="5"/>
  <c r="F1292" i="5"/>
  <c r="T1291" i="5"/>
  <c r="R1291" i="5"/>
  <c r="S1291" i="5" s="1"/>
  <c r="G1291" i="5"/>
  <c r="F1291" i="5"/>
  <c r="T1290" i="5"/>
  <c r="R1290" i="5"/>
  <c r="S1290" i="5" s="1"/>
  <c r="G1290" i="5"/>
  <c r="F1290" i="5"/>
  <c r="T1289" i="5"/>
  <c r="R1289" i="5"/>
  <c r="S1289" i="5" s="1"/>
  <c r="G1289" i="5"/>
  <c r="F1289" i="5"/>
  <c r="T1288" i="5"/>
  <c r="R1288" i="5"/>
  <c r="S1288" i="5" s="1"/>
  <c r="G1288" i="5"/>
  <c r="F1288" i="5"/>
  <c r="T1287" i="5"/>
  <c r="R1287" i="5"/>
  <c r="S1287" i="5" s="1"/>
  <c r="G1287" i="5"/>
  <c r="F1287" i="5"/>
  <c r="T1286" i="5"/>
  <c r="R1286" i="5"/>
  <c r="S1286" i="5" s="1"/>
  <c r="G1286" i="5"/>
  <c r="F1286" i="5"/>
  <c r="T1285" i="5"/>
  <c r="R1285" i="5"/>
  <c r="S1285" i="5" s="1"/>
  <c r="G1285" i="5"/>
  <c r="F1285" i="5"/>
  <c r="T1284" i="5"/>
  <c r="R1284" i="5"/>
  <c r="S1284" i="5" s="1"/>
  <c r="G1284" i="5"/>
  <c r="F1284" i="5"/>
  <c r="T1283" i="5"/>
  <c r="R1283" i="5"/>
  <c r="S1283" i="5" s="1"/>
  <c r="G1283" i="5"/>
  <c r="F1283" i="5"/>
  <c r="T1282" i="5"/>
  <c r="R1282" i="5"/>
  <c r="S1282" i="5" s="1"/>
  <c r="G1282" i="5"/>
  <c r="F1282" i="5"/>
  <c r="T1281" i="5"/>
  <c r="R1281" i="5"/>
  <c r="S1281" i="5" s="1"/>
  <c r="G1281" i="5"/>
  <c r="F1281" i="5"/>
  <c r="T1280" i="5"/>
  <c r="R1280" i="5"/>
  <c r="S1280" i="5" s="1"/>
  <c r="G1280" i="5"/>
  <c r="F1280" i="5"/>
  <c r="T1279" i="5"/>
  <c r="R1279" i="5"/>
  <c r="S1279" i="5" s="1"/>
  <c r="G1279" i="5"/>
  <c r="F1279" i="5"/>
  <c r="T1278" i="5"/>
  <c r="R1278" i="5"/>
  <c r="S1278" i="5" s="1"/>
  <c r="G1278" i="5"/>
  <c r="F1278" i="5"/>
  <c r="T1277" i="5"/>
  <c r="R1277" i="5"/>
  <c r="S1277" i="5" s="1"/>
  <c r="G1277" i="5"/>
  <c r="F1277" i="5"/>
  <c r="T1276" i="5"/>
  <c r="R1276" i="5"/>
  <c r="S1276" i="5" s="1"/>
  <c r="G1276" i="5"/>
  <c r="F1276" i="5"/>
  <c r="T1275" i="5"/>
  <c r="R1275" i="5"/>
  <c r="S1275" i="5" s="1"/>
  <c r="G1275" i="5"/>
  <c r="F1275" i="5"/>
  <c r="T1274" i="5"/>
  <c r="R1274" i="5"/>
  <c r="S1274" i="5" s="1"/>
  <c r="G1274" i="5"/>
  <c r="F1274" i="5"/>
  <c r="T1273" i="5"/>
  <c r="R1273" i="5"/>
  <c r="S1273" i="5" s="1"/>
  <c r="G1273" i="5"/>
  <c r="F1273" i="5"/>
  <c r="T1272" i="5"/>
  <c r="R1272" i="5"/>
  <c r="S1272" i="5" s="1"/>
  <c r="G1272" i="5"/>
  <c r="F1272" i="5"/>
  <c r="T1271" i="5"/>
  <c r="R1271" i="5"/>
  <c r="S1271" i="5" s="1"/>
  <c r="G1271" i="5"/>
  <c r="F1271" i="5"/>
  <c r="T1270" i="5"/>
  <c r="R1270" i="5"/>
  <c r="S1270" i="5" s="1"/>
  <c r="G1270" i="5"/>
  <c r="F1270" i="5"/>
  <c r="T1269" i="5"/>
  <c r="R1269" i="5"/>
  <c r="S1269" i="5" s="1"/>
  <c r="G1269" i="5"/>
  <c r="F1269" i="5"/>
  <c r="T1268" i="5"/>
  <c r="R1268" i="5"/>
  <c r="S1268" i="5" s="1"/>
  <c r="G1268" i="5"/>
  <c r="F1268" i="5"/>
  <c r="T1267" i="5"/>
  <c r="R1267" i="5"/>
  <c r="S1267" i="5" s="1"/>
  <c r="G1267" i="5"/>
  <c r="F1267" i="5"/>
  <c r="T1266" i="5"/>
  <c r="R1266" i="5"/>
  <c r="S1266" i="5" s="1"/>
  <c r="G1266" i="5"/>
  <c r="F1266" i="5"/>
  <c r="T1265" i="5"/>
  <c r="R1265" i="5"/>
  <c r="S1265" i="5" s="1"/>
  <c r="G1265" i="5"/>
  <c r="F1265" i="5"/>
  <c r="T1264" i="5"/>
  <c r="R1264" i="5"/>
  <c r="S1264" i="5" s="1"/>
  <c r="G1264" i="5"/>
  <c r="F1264" i="5"/>
  <c r="T1263" i="5"/>
  <c r="R1263" i="5"/>
  <c r="S1263" i="5" s="1"/>
  <c r="G1263" i="5"/>
  <c r="F1263" i="5"/>
  <c r="T1262" i="5"/>
  <c r="R1262" i="5"/>
  <c r="S1262" i="5" s="1"/>
  <c r="G1262" i="5"/>
  <c r="F1262" i="5"/>
  <c r="T1261" i="5"/>
  <c r="R1261" i="5"/>
  <c r="S1261" i="5" s="1"/>
  <c r="G1261" i="5"/>
  <c r="F1261" i="5"/>
  <c r="T1260" i="5"/>
  <c r="R1260" i="5"/>
  <c r="S1260" i="5" s="1"/>
  <c r="G1260" i="5"/>
  <c r="F1260" i="5"/>
  <c r="T1259" i="5"/>
  <c r="R1259" i="5"/>
  <c r="S1259" i="5" s="1"/>
  <c r="G1259" i="5"/>
  <c r="F1259" i="5"/>
  <c r="T1258" i="5"/>
  <c r="R1258" i="5"/>
  <c r="S1258" i="5" s="1"/>
  <c r="G1258" i="5"/>
  <c r="F1258" i="5"/>
  <c r="T1257" i="5"/>
  <c r="R1257" i="5"/>
  <c r="S1257" i="5" s="1"/>
  <c r="G1257" i="5"/>
  <c r="F1257" i="5"/>
  <c r="T1256" i="5"/>
  <c r="R1256" i="5"/>
  <c r="S1256" i="5" s="1"/>
  <c r="G1256" i="5"/>
  <c r="F1256" i="5"/>
  <c r="T1255" i="5"/>
  <c r="R1255" i="5"/>
  <c r="S1255" i="5" s="1"/>
  <c r="G1255" i="5"/>
  <c r="F1255" i="5"/>
  <c r="T1254" i="5"/>
  <c r="R1254" i="5"/>
  <c r="S1254" i="5" s="1"/>
  <c r="G1254" i="5"/>
  <c r="F1254" i="5"/>
  <c r="T1253" i="5"/>
  <c r="R1253" i="5"/>
  <c r="S1253" i="5" s="1"/>
  <c r="G1253" i="5"/>
  <c r="F1253" i="5"/>
  <c r="T1252" i="5"/>
  <c r="R1252" i="5"/>
  <c r="S1252" i="5" s="1"/>
  <c r="G1252" i="5"/>
  <c r="F1252" i="5"/>
  <c r="T1251" i="5"/>
  <c r="R1251" i="5"/>
  <c r="S1251" i="5" s="1"/>
  <c r="G1251" i="5"/>
  <c r="F1251" i="5"/>
  <c r="T1250" i="5"/>
  <c r="R1250" i="5"/>
  <c r="S1250" i="5" s="1"/>
  <c r="G1250" i="5"/>
  <c r="F1250" i="5"/>
  <c r="T1249" i="5"/>
  <c r="R1249" i="5"/>
  <c r="S1249" i="5" s="1"/>
  <c r="G1249" i="5"/>
  <c r="F1249" i="5"/>
  <c r="T1248" i="5"/>
  <c r="R1248" i="5"/>
  <c r="S1248" i="5" s="1"/>
  <c r="G1248" i="5"/>
  <c r="F1248" i="5"/>
  <c r="T1247" i="5"/>
  <c r="R1247" i="5"/>
  <c r="S1247" i="5" s="1"/>
  <c r="G1247" i="5"/>
  <c r="F1247" i="5"/>
  <c r="T1246" i="5"/>
  <c r="R1246" i="5"/>
  <c r="S1246" i="5" s="1"/>
  <c r="G1246" i="5"/>
  <c r="F1246" i="5"/>
  <c r="T1245" i="5"/>
  <c r="R1245" i="5"/>
  <c r="S1245" i="5" s="1"/>
  <c r="G1245" i="5"/>
  <c r="F1245" i="5"/>
  <c r="T1244" i="5"/>
  <c r="R1244" i="5"/>
  <c r="S1244" i="5" s="1"/>
  <c r="G1244" i="5"/>
  <c r="F1244" i="5"/>
  <c r="T1243" i="5"/>
  <c r="R1243" i="5"/>
  <c r="S1243" i="5" s="1"/>
  <c r="G1243" i="5"/>
  <c r="F1243" i="5"/>
  <c r="T1242" i="5"/>
  <c r="R1242" i="5"/>
  <c r="S1242" i="5" s="1"/>
  <c r="G1242" i="5"/>
  <c r="F1242" i="5"/>
  <c r="T1241" i="5"/>
  <c r="R1241" i="5"/>
  <c r="S1241" i="5" s="1"/>
  <c r="G1241" i="5"/>
  <c r="F1241" i="5"/>
  <c r="T1240" i="5"/>
  <c r="R1240" i="5"/>
  <c r="S1240" i="5" s="1"/>
  <c r="G1240" i="5"/>
  <c r="F1240" i="5"/>
  <c r="T1239" i="5"/>
  <c r="R1239" i="5"/>
  <c r="S1239" i="5" s="1"/>
  <c r="G1239" i="5"/>
  <c r="F1239" i="5"/>
  <c r="T1238" i="5"/>
  <c r="R1238" i="5"/>
  <c r="S1238" i="5" s="1"/>
  <c r="G1238" i="5"/>
  <c r="F1238" i="5"/>
  <c r="T1237" i="5"/>
  <c r="R1237" i="5"/>
  <c r="S1237" i="5" s="1"/>
  <c r="G1237" i="5"/>
  <c r="F1237" i="5"/>
  <c r="T1236" i="5"/>
  <c r="R1236" i="5"/>
  <c r="S1236" i="5" s="1"/>
  <c r="G1236" i="5"/>
  <c r="F1236" i="5"/>
  <c r="T1235" i="5"/>
  <c r="R1235" i="5"/>
  <c r="S1235" i="5" s="1"/>
  <c r="G1235" i="5"/>
  <c r="F1235" i="5"/>
  <c r="T1234" i="5"/>
  <c r="R1234" i="5"/>
  <c r="S1234" i="5" s="1"/>
  <c r="G1234" i="5"/>
  <c r="F1234" i="5"/>
  <c r="T1233" i="5"/>
  <c r="R1233" i="5"/>
  <c r="S1233" i="5" s="1"/>
  <c r="G1233" i="5"/>
  <c r="F1233" i="5"/>
  <c r="T1232" i="5"/>
  <c r="R1232" i="5"/>
  <c r="S1232" i="5" s="1"/>
  <c r="G1232" i="5"/>
  <c r="F1232" i="5"/>
  <c r="T1231" i="5"/>
  <c r="R1231" i="5"/>
  <c r="S1231" i="5" s="1"/>
  <c r="G1231" i="5"/>
  <c r="F1231" i="5"/>
  <c r="T1230" i="5"/>
  <c r="R1230" i="5"/>
  <c r="S1230" i="5" s="1"/>
  <c r="G1230" i="5"/>
  <c r="F1230" i="5"/>
  <c r="T1229" i="5"/>
  <c r="R1229" i="5"/>
  <c r="S1229" i="5" s="1"/>
  <c r="G1229" i="5"/>
  <c r="F1229" i="5"/>
  <c r="T1228" i="5"/>
  <c r="R1228" i="5"/>
  <c r="S1228" i="5" s="1"/>
  <c r="G1228" i="5"/>
  <c r="F1228" i="5"/>
  <c r="T1227" i="5"/>
  <c r="R1227" i="5"/>
  <c r="S1227" i="5" s="1"/>
  <c r="G1227" i="5"/>
  <c r="F1227" i="5"/>
  <c r="T1226" i="5"/>
  <c r="R1226" i="5"/>
  <c r="S1226" i="5" s="1"/>
  <c r="G1226" i="5"/>
  <c r="F1226" i="5"/>
  <c r="T1225" i="5"/>
  <c r="R1225" i="5"/>
  <c r="S1225" i="5" s="1"/>
  <c r="G1225" i="5"/>
  <c r="F1225" i="5"/>
  <c r="T1224" i="5"/>
  <c r="R1224" i="5"/>
  <c r="S1224" i="5" s="1"/>
  <c r="G1224" i="5"/>
  <c r="F1224" i="5"/>
  <c r="T1223" i="5"/>
  <c r="R1223" i="5"/>
  <c r="S1223" i="5" s="1"/>
  <c r="G1223" i="5"/>
  <c r="F1223" i="5"/>
  <c r="T1222" i="5"/>
  <c r="R1222" i="5"/>
  <c r="S1222" i="5" s="1"/>
  <c r="G1222" i="5"/>
  <c r="F1222" i="5"/>
  <c r="T1221" i="5"/>
  <c r="R1221" i="5"/>
  <c r="S1221" i="5" s="1"/>
  <c r="G1221" i="5"/>
  <c r="F1221" i="5"/>
  <c r="T1220" i="5"/>
  <c r="R1220" i="5"/>
  <c r="S1220" i="5" s="1"/>
  <c r="G1220" i="5"/>
  <c r="F1220" i="5"/>
  <c r="T1219" i="5"/>
  <c r="R1219" i="5"/>
  <c r="S1219" i="5" s="1"/>
  <c r="G1219" i="5"/>
  <c r="F1219" i="5"/>
  <c r="T1218" i="5"/>
  <c r="R1218" i="5"/>
  <c r="S1218" i="5" s="1"/>
  <c r="G1218" i="5"/>
  <c r="F1218" i="5"/>
  <c r="T1217" i="5"/>
  <c r="R1217" i="5"/>
  <c r="S1217" i="5" s="1"/>
  <c r="G1217" i="5"/>
  <c r="F1217" i="5"/>
  <c r="T1216" i="5"/>
  <c r="R1216" i="5"/>
  <c r="S1216" i="5" s="1"/>
  <c r="G1216" i="5"/>
  <c r="F1216" i="5"/>
  <c r="T1215" i="5"/>
  <c r="R1215" i="5"/>
  <c r="S1215" i="5" s="1"/>
  <c r="G1215" i="5"/>
  <c r="F1215" i="5"/>
  <c r="T1214" i="5"/>
  <c r="R1214" i="5"/>
  <c r="S1214" i="5" s="1"/>
  <c r="G1214" i="5"/>
  <c r="F1214" i="5"/>
  <c r="T1213" i="5"/>
  <c r="R1213" i="5"/>
  <c r="S1213" i="5" s="1"/>
  <c r="G1213" i="5"/>
  <c r="F1213" i="5"/>
  <c r="T1212" i="5"/>
  <c r="R1212" i="5"/>
  <c r="S1212" i="5" s="1"/>
  <c r="G1212" i="5"/>
  <c r="F1212" i="5"/>
  <c r="T1211" i="5"/>
  <c r="R1211" i="5"/>
  <c r="S1211" i="5" s="1"/>
  <c r="G1211" i="5"/>
  <c r="F1211" i="5"/>
  <c r="T1210" i="5"/>
  <c r="R1210" i="5"/>
  <c r="S1210" i="5" s="1"/>
  <c r="G1210" i="5"/>
  <c r="F1210" i="5"/>
  <c r="T1209" i="5"/>
  <c r="R1209" i="5"/>
  <c r="S1209" i="5" s="1"/>
  <c r="G1209" i="5"/>
  <c r="F1209" i="5"/>
  <c r="T1208" i="5"/>
  <c r="R1208" i="5"/>
  <c r="S1208" i="5" s="1"/>
  <c r="G1208" i="5"/>
  <c r="F1208" i="5"/>
  <c r="T1207" i="5"/>
  <c r="R1207" i="5"/>
  <c r="S1207" i="5" s="1"/>
  <c r="G1207" i="5"/>
  <c r="F1207" i="5"/>
  <c r="T1206" i="5"/>
  <c r="R1206" i="5"/>
  <c r="S1206" i="5" s="1"/>
  <c r="G1206" i="5"/>
  <c r="F1206" i="5"/>
  <c r="T1205" i="5"/>
  <c r="R1205" i="5"/>
  <c r="S1205" i="5" s="1"/>
  <c r="G1205" i="5"/>
  <c r="F1205" i="5"/>
  <c r="T1204" i="5"/>
  <c r="R1204" i="5"/>
  <c r="S1204" i="5" s="1"/>
  <c r="G1204" i="5"/>
  <c r="F1204" i="5"/>
  <c r="T1203" i="5"/>
  <c r="R1203" i="5"/>
  <c r="S1203" i="5" s="1"/>
  <c r="G1203" i="5"/>
  <c r="F1203" i="5"/>
  <c r="T1202" i="5"/>
  <c r="R1202" i="5"/>
  <c r="S1202" i="5" s="1"/>
  <c r="G1202" i="5"/>
  <c r="F1202" i="5"/>
  <c r="T1201" i="5"/>
  <c r="R1201" i="5"/>
  <c r="S1201" i="5" s="1"/>
  <c r="G1201" i="5"/>
  <c r="F1201" i="5"/>
  <c r="T1200" i="5"/>
  <c r="R1200" i="5"/>
  <c r="S1200" i="5" s="1"/>
  <c r="G1200" i="5"/>
  <c r="F1200" i="5"/>
  <c r="T1199" i="5"/>
  <c r="R1199" i="5"/>
  <c r="S1199" i="5" s="1"/>
  <c r="G1199" i="5"/>
  <c r="F1199" i="5"/>
  <c r="T1198" i="5"/>
  <c r="R1198" i="5"/>
  <c r="S1198" i="5" s="1"/>
  <c r="G1198" i="5"/>
  <c r="F1198" i="5"/>
  <c r="T1197" i="5"/>
  <c r="R1197" i="5"/>
  <c r="S1197" i="5" s="1"/>
  <c r="G1197" i="5"/>
  <c r="F1197" i="5"/>
  <c r="T1196" i="5"/>
  <c r="R1196" i="5"/>
  <c r="S1196" i="5" s="1"/>
  <c r="G1196" i="5"/>
  <c r="F1196" i="5"/>
  <c r="T1195" i="5"/>
  <c r="R1195" i="5"/>
  <c r="S1195" i="5" s="1"/>
  <c r="G1195" i="5"/>
  <c r="F1195" i="5"/>
  <c r="T1194" i="5"/>
  <c r="S1194" i="5"/>
  <c r="R1194" i="5"/>
  <c r="G1194" i="5"/>
  <c r="F1194" i="5"/>
  <c r="T1193" i="5"/>
  <c r="R1193" i="5"/>
  <c r="S1193" i="5" s="1"/>
  <c r="G1193" i="5"/>
  <c r="F1193" i="5"/>
  <c r="T1192" i="5"/>
  <c r="R1192" i="5"/>
  <c r="S1192" i="5" s="1"/>
  <c r="G1192" i="5"/>
  <c r="F1192" i="5"/>
  <c r="T1191" i="5"/>
  <c r="R1191" i="5"/>
  <c r="S1191" i="5" s="1"/>
  <c r="G1191" i="5"/>
  <c r="F1191" i="5"/>
  <c r="T1190" i="5"/>
  <c r="R1190" i="5"/>
  <c r="S1190" i="5" s="1"/>
  <c r="G1190" i="5"/>
  <c r="F1190" i="5"/>
  <c r="T1189" i="5"/>
  <c r="R1189" i="5"/>
  <c r="S1189" i="5" s="1"/>
  <c r="G1189" i="5"/>
  <c r="F1189" i="5"/>
  <c r="T1188" i="5"/>
  <c r="R1188" i="5"/>
  <c r="S1188" i="5" s="1"/>
  <c r="G1188" i="5"/>
  <c r="F1188" i="5"/>
  <c r="T1187" i="5"/>
  <c r="R1187" i="5"/>
  <c r="S1187" i="5" s="1"/>
  <c r="G1187" i="5"/>
  <c r="F1187" i="5"/>
  <c r="T1186" i="5"/>
  <c r="R1186" i="5"/>
  <c r="S1186" i="5" s="1"/>
  <c r="G1186" i="5"/>
  <c r="F1186" i="5"/>
  <c r="T1185" i="5"/>
  <c r="R1185" i="5"/>
  <c r="S1185" i="5" s="1"/>
  <c r="G1185" i="5"/>
  <c r="F1185" i="5"/>
  <c r="T1184" i="5"/>
  <c r="R1184" i="5"/>
  <c r="S1184" i="5" s="1"/>
  <c r="G1184" i="5"/>
  <c r="F1184" i="5"/>
  <c r="T1183" i="5"/>
  <c r="R1183" i="5"/>
  <c r="S1183" i="5" s="1"/>
  <c r="G1183" i="5"/>
  <c r="F1183" i="5"/>
  <c r="T1182" i="5"/>
  <c r="R1182" i="5"/>
  <c r="S1182" i="5" s="1"/>
  <c r="G1182" i="5"/>
  <c r="F1182" i="5"/>
  <c r="T1181" i="5"/>
  <c r="R1181" i="5"/>
  <c r="S1181" i="5" s="1"/>
  <c r="G1181" i="5"/>
  <c r="F1181" i="5"/>
  <c r="T1180" i="5"/>
  <c r="R1180" i="5"/>
  <c r="S1180" i="5" s="1"/>
  <c r="G1180" i="5"/>
  <c r="F1180" i="5"/>
  <c r="T1179" i="5"/>
  <c r="R1179" i="5"/>
  <c r="S1179" i="5" s="1"/>
  <c r="G1179" i="5"/>
  <c r="F1179" i="5"/>
  <c r="T1178" i="5"/>
  <c r="R1178" i="5"/>
  <c r="S1178" i="5" s="1"/>
  <c r="G1178" i="5"/>
  <c r="F1178" i="5"/>
  <c r="T1177" i="5"/>
  <c r="R1177" i="5"/>
  <c r="S1177" i="5" s="1"/>
  <c r="G1177" i="5"/>
  <c r="F1177" i="5"/>
  <c r="T1176" i="5"/>
  <c r="R1176" i="5"/>
  <c r="S1176" i="5" s="1"/>
  <c r="G1176" i="5"/>
  <c r="F1176" i="5"/>
  <c r="T1175" i="5"/>
  <c r="R1175" i="5"/>
  <c r="S1175" i="5" s="1"/>
  <c r="G1175" i="5"/>
  <c r="F1175" i="5"/>
  <c r="T1174" i="5"/>
  <c r="R1174" i="5"/>
  <c r="S1174" i="5" s="1"/>
  <c r="G1174" i="5"/>
  <c r="F1174" i="5"/>
  <c r="T1173" i="5"/>
  <c r="R1173" i="5"/>
  <c r="S1173" i="5" s="1"/>
  <c r="G1173" i="5"/>
  <c r="F1173" i="5"/>
  <c r="T1172" i="5"/>
  <c r="R1172" i="5"/>
  <c r="S1172" i="5" s="1"/>
  <c r="G1172" i="5"/>
  <c r="F1172" i="5"/>
  <c r="T1171" i="5"/>
  <c r="R1171" i="5"/>
  <c r="S1171" i="5" s="1"/>
  <c r="G1171" i="5"/>
  <c r="F1171" i="5"/>
  <c r="T1170" i="5"/>
  <c r="R1170" i="5"/>
  <c r="S1170" i="5" s="1"/>
  <c r="G1170" i="5"/>
  <c r="F1170" i="5"/>
  <c r="T1169" i="5"/>
  <c r="R1169" i="5"/>
  <c r="S1169" i="5" s="1"/>
  <c r="G1169" i="5"/>
  <c r="F1169" i="5"/>
  <c r="T1168" i="5"/>
  <c r="R1168" i="5"/>
  <c r="S1168" i="5" s="1"/>
  <c r="G1168" i="5"/>
  <c r="F1168" i="5"/>
  <c r="T1167" i="5"/>
  <c r="R1167" i="5"/>
  <c r="S1167" i="5" s="1"/>
  <c r="G1167" i="5"/>
  <c r="F1167" i="5"/>
  <c r="T1166" i="5"/>
  <c r="R1166" i="5"/>
  <c r="S1166" i="5" s="1"/>
  <c r="G1166" i="5"/>
  <c r="F1166" i="5"/>
  <c r="T1165" i="5"/>
  <c r="R1165" i="5"/>
  <c r="S1165" i="5" s="1"/>
  <c r="G1165" i="5"/>
  <c r="F1165" i="5"/>
  <c r="T1164" i="5"/>
  <c r="R1164" i="5"/>
  <c r="S1164" i="5" s="1"/>
  <c r="G1164" i="5"/>
  <c r="F1164" i="5"/>
  <c r="T1163" i="5"/>
  <c r="R1163" i="5"/>
  <c r="S1163" i="5" s="1"/>
  <c r="G1163" i="5"/>
  <c r="F1163" i="5"/>
  <c r="T1162" i="5"/>
  <c r="R1162" i="5"/>
  <c r="S1162" i="5" s="1"/>
  <c r="G1162" i="5"/>
  <c r="F1162" i="5"/>
  <c r="T1161" i="5"/>
  <c r="R1161" i="5"/>
  <c r="S1161" i="5" s="1"/>
  <c r="G1161" i="5"/>
  <c r="F1161" i="5"/>
  <c r="T1160" i="5"/>
  <c r="R1160" i="5"/>
  <c r="S1160" i="5" s="1"/>
  <c r="G1160" i="5"/>
  <c r="F1160" i="5"/>
  <c r="T1159" i="5"/>
  <c r="R1159" i="5"/>
  <c r="S1159" i="5" s="1"/>
  <c r="G1159" i="5"/>
  <c r="F1159" i="5"/>
  <c r="T1158" i="5"/>
  <c r="R1158" i="5"/>
  <c r="S1158" i="5" s="1"/>
  <c r="G1158" i="5"/>
  <c r="F1158" i="5"/>
  <c r="T1157" i="5"/>
  <c r="R1157" i="5"/>
  <c r="S1157" i="5" s="1"/>
  <c r="G1157" i="5"/>
  <c r="F1157" i="5"/>
  <c r="T1156" i="5"/>
  <c r="R1156" i="5"/>
  <c r="S1156" i="5" s="1"/>
  <c r="G1156" i="5"/>
  <c r="F1156" i="5"/>
  <c r="T1155" i="5"/>
  <c r="R1155" i="5"/>
  <c r="S1155" i="5" s="1"/>
  <c r="G1155" i="5"/>
  <c r="F1155" i="5"/>
  <c r="T1154" i="5"/>
  <c r="R1154" i="5"/>
  <c r="S1154" i="5" s="1"/>
  <c r="G1154" i="5"/>
  <c r="F1154" i="5"/>
  <c r="T1153" i="5"/>
  <c r="R1153" i="5"/>
  <c r="S1153" i="5" s="1"/>
  <c r="G1153" i="5"/>
  <c r="F1153" i="5"/>
  <c r="T1152" i="5"/>
  <c r="R1152" i="5"/>
  <c r="S1152" i="5" s="1"/>
  <c r="G1152" i="5"/>
  <c r="F1152" i="5"/>
  <c r="T1151" i="5"/>
  <c r="R1151" i="5"/>
  <c r="S1151" i="5" s="1"/>
  <c r="G1151" i="5"/>
  <c r="F1151" i="5"/>
  <c r="T1150" i="5"/>
  <c r="R1150" i="5"/>
  <c r="S1150" i="5" s="1"/>
  <c r="G1150" i="5"/>
  <c r="F1150" i="5"/>
  <c r="T1149" i="5"/>
  <c r="R1149" i="5"/>
  <c r="S1149" i="5" s="1"/>
  <c r="G1149" i="5"/>
  <c r="F1149" i="5"/>
  <c r="T1148" i="5"/>
  <c r="R1148" i="5"/>
  <c r="S1148" i="5" s="1"/>
  <c r="G1148" i="5"/>
  <c r="F1148" i="5"/>
  <c r="T1147" i="5"/>
  <c r="R1147" i="5"/>
  <c r="S1147" i="5" s="1"/>
  <c r="G1147" i="5"/>
  <c r="F1147" i="5"/>
  <c r="T1146" i="5"/>
  <c r="R1146" i="5"/>
  <c r="S1146" i="5" s="1"/>
  <c r="G1146" i="5"/>
  <c r="F1146" i="5"/>
  <c r="T1145" i="5"/>
  <c r="R1145" i="5"/>
  <c r="S1145" i="5" s="1"/>
  <c r="G1145" i="5"/>
  <c r="F1145" i="5"/>
  <c r="T1144" i="5"/>
  <c r="R1144" i="5"/>
  <c r="S1144" i="5" s="1"/>
  <c r="G1144" i="5"/>
  <c r="F1144" i="5"/>
  <c r="T1143" i="5"/>
  <c r="R1143" i="5"/>
  <c r="S1143" i="5" s="1"/>
  <c r="G1143" i="5"/>
  <c r="F1143" i="5"/>
  <c r="T1142" i="5"/>
  <c r="R1142" i="5"/>
  <c r="S1142" i="5" s="1"/>
  <c r="G1142" i="5"/>
  <c r="F1142" i="5"/>
  <c r="T1141" i="5"/>
  <c r="R1141" i="5"/>
  <c r="S1141" i="5" s="1"/>
  <c r="G1141" i="5"/>
  <c r="F1141" i="5"/>
  <c r="T1140" i="5"/>
  <c r="R1140" i="5"/>
  <c r="S1140" i="5" s="1"/>
  <c r="G1140" i="5"/>
  <c r="F1140" i="5"/>
  <c r="T1139" i="5"/>
  <c r="R1139" i="5"/>
  <c r="S1139" i="5" s="1"/>
  <c r="G1139" i="5"/>
  <c r="F1139" i="5"/>
  <c r="T1138" i="5"/>
  <c r="R1138" i="5"/>
  <c r="S1138" i="5" s="1"/>
  <c r="G1138" i="5"/>
  <c r="F1138" i="5"/>
  <c r="T1137" i="5"/>
  <c r="R1137" i="5"/>
  <c r="S1137" i="5" s="1"/>
  <c r="G1137" i="5"/>
  <c r="F1137" i="5"/>
  <c r="T1136" i="5"/>
  <c r="R1136" i="5"/>
  <c r="S1136" i="5" s="1"/>
  <c r="G1136" i="5"/>
  <c r="F1136" i="5"/>
  <c r="T1135" i="5"/>
  <c r="R1135" i="5"/>
  <c r="S1135" i="5" s="1"/>
  <c r="G1135" i="5"/>
  <c r="F1135" i="5"/>
  <c r="T1134" i="5"/>
  <c r="R1134" i="5"/>
  <c r="S1134" i="5" s="1"/>
  <c r="G1134" i="5"/>
  <c r="F1134" i="5"/>
  <c r="T1133" i="5"/>
  <c r="R1133" i="5"/>
  <c r="S1133" i="5" s="1"/>
  <c r="G1133" i="5"/>
  <c r="F1133" i="5"/>
  <c r="T1132" i="5"/>
  <c r="R1132" i="5"/>
  <c r="S1132" i="5" s="1"/>
  <c r="G1132" i="5"/>
  <c r="F1132" i="5"/>
  <c r="T1131" i="5"/>
  <c r="R1131" i="5"/>
  <c r="S1131" i="5" s="1"/>
  <c r="G1131" i="5"/>
  <c r="F1131" i="5"/>
  <c r="T1130" i="5"/>
  <c r="R1130" i="5"/>
  <c r="S1130" i="5" s="1"/>
  <c r="G1130" i="5"/>
  <c r="F1130" i="5"/>
  <c r="T1129" i="5"/>
  <c r="R1129" i="5"/>
  <c r="S1129" i="5" s="1"/>
  <c r="G1129" i="5"/>
  <c r="F1129" i="5"/>
  <c r="T1128" i="5"/>
  <c r="R1128" i="5"/>
  <c r="S1128" i="5" s="1"/>
  <c r="G1128" i="5"/>
  <c r="F1128" i="5"/>
  <c r="T1127" i="5"/>
  <c r="R1127" i="5"/>
  <c r="S1127" i="5" s="1"/>
  <c r="G1127" i="5"/>
  <c r="F1127" i="5"/>
  <c r="T1126" i="5"/>
  <c r="R1126" i="5"/>
  <c r="S1126" i="5" s="1"/>
  <c r="G1126" i="5"/>
  <c r="F1126" i="5"/>
  <c r="T1125" i="5"/>
  <c r="R1125" i="5"/>
  <c r="S1125" i="5" s="1"/>
  <c r="G1125" i="5"/>
  <c r="F1125" i="5"/>
  <c r="T1124" i="5"/>
  <c r="R1124" i="5"/>
  <c r="S1124" i="5" s="1"/>
  <c r="G1124" i="5"/>
  <c r="F1124" i="5"/>
  <c r="T1123" i="5"/>
  <c r="R1123" i="5"/>
  <c r="S1123" i="5" s="1"/>
  <c r="G1123" i="5"/>
  <c r="F1123" i="5"/>
  <c r="T1122" i="5"/>
  <c r="R1122" i="5"/>
  <c r="S1122" i="5" s="1"/>
  <c r="G1122" i="5"/>
  <c r="F1122" i="5"/>
  <c r="T1121" i="5"/>
  <c r="R1121" i="5"/>
  <c r="S1121" i="5" s="1"/>
  <c r="G1121" i="5"/>
  <c r="F1121" i="5"/>
  <c r="T1120" i="5"/>
  <c r="R1120" i="5"/>
  <c r="S1120" i="5" s="1"/>
  <c r="G1120" i="5"/>
  <c r="F1120" i="5"/>
  <c r="T1119" i="5"/>
  <c r="R1119" i="5"/>
  <c r="S1119" i="5" s="1"/>
  <c r="G1119" i="5"/>
  <c r="F1119" i="5"/>
  <c r="T1118" i="5"/>
  <c r="S1118" i="5"/>
  <c r="R1118" i="5"/>
  <c r="G1118" i="5"/>
  <c r="F1118" i="5"/>
  <c r="T1117" i="5"/>
  <c r="R1117" i="5"/>
  <c r="S1117" i="5" s="1"/>
  <c r="G1117" i="5"/>
  <c r="F1117" i="5"/>
  <c r="T1116" i="5"/>
  <c r="R1116" i="5"/>
  <c r="S1116" i="5" s="1"/>
  <c r="G1116" i="5"/>
  <c r="F1116" i="5"/>
  <c r="T1115" i="5"/>
  <c r="R1115" i="5"/>
  <c r="S1115" i="5" s="1"/>
  <c r="G1115" i="5"/>
  <c r="F1115" i="5"/>
  <c r="T1114" i="5"/>
  <c r="R1114" i="5"/>
  <c r="S1114" i="5" s="1"/>
  <c r="G1114" i="5"/>
  <c r="F1114" i="5"/>
  <c r="T1113" i="5"/>
  <c r="R1113" i="5"/>
  <c r="S1113" i="5" s="1"/>
  <c r="G1113" i="5"/>
  <c r="F1113" i="5"/>
  <c r="T1112" i="5"/>
  <c r="R1112" i="5"/>
  <c r="S1112" i="5" s="1"/>
  <c r="G1112" i="5"/>
  <c r="F1112" i="5"/>
  <c r="T1111" i="5"/>
  <c r="R1111" i="5"/>
  <c r="S1111" i="5" s="1"/>
  <c r="G1111" i="5"/>
  <c r="F1111" i="5"/>
  <c r="T1110" i="5"/>
  <c r="R1110" i="5"/>
  <c r="S1110" i="5" s="1"/>
  <c r="G1110" i="5"/>
  <c r="F1110" i="5"/>
  <c r="T1109" i="5"/>
  <c r="R1109" i="5"/>
  <c r="S1109" i="5" s="1"/>
  <c r="G1109" i="5"/>
  <c r="F1109" i="5"/>
  <c r="T1108" i="5"/>
  <c r="R1108" i="5"/>
  <c r="S1108" i="5" s="1"/>
  <c r="G1108" i="5"/>
  <c r="F1108" i="5"/>
  <c r="T1107" i="5"/>
  <c r="R1107" i="5"/>
  <c r="S1107" i="5" s="1"/>
  <c r="G1107" i="5"/>
  <c r="F1107" i="5"/>
  <c r="T1106" i="5"/>
  <c r="R1106" i="5"/>
  <c r="S1106" i="5" s="1"/>
  <c r="G1106" i="5"/>
  <c r="F1106" i="5"/>
  <c r="T1105" i="5"/>
  <c r="R1105" i="5"/>
  <c r="S1105" i="5" s="1"/>
  <c r="G1105" i="5"/>
  <c r="F1105" i="5"/>
  <c r="T1104" i="5"/>
  <c r="R1104" i="5"/>
  <c r="S1104" i="5" s="1"/>
  <c r="G1104" i="5"/>
  <c r="F1104" i="5"/>
  <c r="T1103" i="5"/>
  <c r="R1103" i="5"/>
  <c r="S1103" i="5" s="1"/>
  <c r="G1103" i="5"/>
  <c r="F1103" i="5"/>
  <c r="T1102" i="5"/>
  <c r="R1102" i="5"/>
  <c r="S1102" i="5" s="1"/>
  <c r="G1102" i="5"/>
  <c r="F1102" i="5"/>
  <c r="T1101" i="5"/>
  <c r="R1101" i="5"/>
  <c r="S1101" i="5" s="1"/>
  <c r="G1101" i="5"/>
  <c r="F1101" i="5"/>
  <c r="T1100" i="5"/>
  <c r="R1100" i="5"/>
  <c r="S1100" i="5" s="1"/>
  <c r="G1100" i="5"/>
  <c r="F1100" i="5"/>
  <c r="T1099" i="5"/>
  <c r="R1099" i="5"/>
  <c r="S1099" i="5" s="1"/>
  <c r="G1099" i="5"/>
  <c r="F1099" i="5"/>
  <c r="T1098" i="5"/>
  <c r="R1098" i="5"/>
  <c r="S1098" i="5" s="1"/>
  <c r="G1098" i="5"/>
  <c r="F1098" i="5"/>
  <c r="T1097" i="5"/>
  <c r="R1097" i="5"/>
  <c r="S1097" i="5" s="1"/>
  <c r="G1097" i="5"/>
  <c r="F1097" i="5"/>
  <c r="T1096" i="5"/>
  <c r="R1096" i="5"/>
  <c r="S1096" i="5" s="1"/>
  <c r="G1096" i="5"/>
  <c r="F1096" i="5"/>
  <c r="T1095" i="5"/>
  <c r="R1095" i="5"/>
  <c r="S1095" i="5" s="1"/>
  <c r="G1095" i="5"/>
  <c r="F1095" i="5"/>
  <c r="T1094" i="5"/>
  <c r="R1094" i="5"/>
  <c r="S1094" i="5" s="1"/>
  <c r="G1094" i="5"/>
  <c r="F1094" i="5"/>
  <c r="T1093" i="5"/>
  <c r="R1093" i="5"/>
  <c r="S1093" i="5" s="1"/>
  <c r="G1093" i="5"/>
  <c r="F1093" i="5"/>
  <c r="T1092" i="5"/>
  <c r="R1092" i="5"/>
  <c r="S1092" i="5" s="1"/>
  <c r="G1092" i="5"/>
  <c r="F1092" i="5"/>
  <c r="T1091" i="5"/>
  <c r="R1091" i="5"/>
  <c r="S1091" i="5" s="1"/>
  <c r="G1091" i="5"/>
  <c r="F1091" i="5"/>
  <c r="T1090" i="5"/>
  <c r="R1090" i="5"/>
  <c r="S1090" i="5" s="1"/>
  <c r="G1090" i="5"/>
  <c r="F1090" i="5"/>
  <c r="T1089" i="5"/>
  <c r="R1089" i="5"/>
  <c r="S1089" i="5" s="1"/>
  <c r="G1089" i="5"/>
  <c r="F1089" i="5"/>
  <c r="T1088" i="5"/>
  <c r="R1088" i="5"/>
  <c r="S1088" i="5" s="1"/>
  <c r="G1088" i="5"/>
  <c r="F1088" i="5"/>
  <c r="T1087" i="5"/>
  <c r="R1087" i="5"/>
  <c r="S1087" i="5" s="1"/>
  <c r="G1087" i="5"/>
  <c r="F1087" i="5"/>
  <c r="T1086" i="5"/>
  <c r="R1086" i="5"/>
  <c r="S1086" i="5" s="1"/>
  <c r="G1086" i="5"/>
  <c r="F1086" i="5"/>
  <c r="T1085" i="5"/>
  <c r="R1085" i="5"/>
  <c r="S1085" i="5" s="1"/>
  <c r="G1085" i="5"/>
  <c r="F1085" i="5"/>
  <c r="T1084" i="5"/>
  <c r="R1084" i="5"/>
  <c r="S1084" i="5" s="1"/>
  <c r="G1084" i="5"/>
  <c r="F1084" i="5"/>
  <c r="T1083" i="5"/>
  <c r="R1083" i="5"/>
  <c r="S1083" i="5" s="1"/>
  <c r="G1083" i="5"/>
  <c r="F1083" i="5"/>
  <c r="T1082" i="5"/>
  <c r="R1082" i="5"/>
  <c r="S1082" i="5" s="1"/>
  <c r="G1082" i="5"/>
  <c r="F1082" i="5"/>
  <c r="T1081" i="5"/>
  <c r="R1081" i="5"/>
  <c r="S1081" i="5" s="1"/>
  <c r="G1081" i="5"/>
  <c r="F1081" i="5"/>
  <c r="T1080" i="5"/>
  <c r="R1080" i="5"/>
  <c r="S1080" i="5" s="1"/>
  <c r="G1080" i="5"/>
  <c r="F1080" i="5"/>
  <c r="T1079" i="5"/>
  <c r="R1079" i="5"/>
  <c r="S1079" i="5" s="1"/>
  <c r="G1079" i="5"/>
  <c r="F1079" i="5"/>
  <c r="T1078" i="5"/>
  <c r="R1078" i="5"/>
  <c r="S1078" i="5" s="1"/>
  <c r="G1078" i="5"/>
  <c r="F1078" i="5"/>
  <c r="T1077" i="5"/>
  <c r="R1077" i="5"/>
  <c r="S1077" i="5" s="1"/>
  <c r="G1077" i="5"/>
  <c r="F1077" i="5"/>
  <c r="T1076" i="5"/>
  <c r="R1076" i="5"/>
  <c r="S1076" i="5" s="1"/>
  <c r="G1076" i="5"/>
  <c r="F1076" i="5"/>
  <c r="T1075" i="5"/>
  <c r="R1075" i="5"/>
  <c r="S1075" i="5" s="1"/>
  <c r="G1075" i="5"/>
  <c r="F1075" i="5"/>
  <c r="T1074" i="5"/>
  <c r="R1074" i="5"/>
  <c r="S1074" i="5" s="1"/>
  <c r="G1074" i="5"/>
  <c r="F1074" i="5"/>
  <c r="T1073" i="5"/>
  <c r="R1073" i="5"/>
  <c r="S1073" i="5" s="1"/>
  <c r="G1073" i="5"/>
  <c r="F1073" i="5"/>
  <c r="T1072" i="5"/>
  <c r="R1072" i="5"/>
  <c r="S1072" i="5" s="1"/>
  <c r="G1072" i="5"/>
  <c r="F1072" i="5"/>
  <c r="T1071" i="5"/>
  <c r="R1071" i="5"/>
  <c r="S1071" i="5" s="1"/>
  <c r="G1071" i="5"/>
  <c r="F1071" i="5"/>
  <c r="T1070" i="5"/>
  <c r="R1070" i="5"/>
  <c r="S1070" i="5" s="1"/>
  <c r="G1070" i="5"/>
  <c r="F1070" i="5"/>
  <c r="T1069" i="5"/>
  <c r="R1069" i="5"/>
  <c r="S1069" i="5" s="1"/>
  <c r="G1069" i="5"/>
  <c r="F1069" i="5"/>
  <c r="T1068" i="5"/>
  <c r="R1068" i="5"/>
  <c r="S1068" i="5" s="1"/>
  <c r="G1068" i="5"/>
  <c r="F1068" i="5"/>
  <c r="T1067" i="5"/>
  <c r="R1067" i="5"/>
  <c r="S1067" i="5" s="1"/>
  <c r="G1067" i="5"/>
  <c r="F1067" i="5"/>
  <c r="T1066" i="5"/>
  <c r="R1066" i="5"/>
  <c r="S1066" i="5" s="1"/>
  <c r="G1066" i="5"/>
  <c r="F1066" i="5"/>
  <c r="T1065" i="5"/>
  <c r="R1065" i="5"/>
  <c r="S1065" i="5" s="1"/>
  <c r="G1065" i="5"/>
  <c r="F1065" i="5"/>
  <c r="T1064" i="5"/>
  <c r="R1064" i="5"/>
  <c r="S1064" i="5" s="1"/>
  <c r="G1064" i="5"/>
  <c r="F1064" i="5"/>
  <c r="T1063" i="5"/>
  <c r="R1063" i="5"/>
  <c r="S1063" i="5" s="1"/>
  <c r="G1063" i="5"/>
  <c r="F1063" i="5"/>
  <c r="T1062" i="5"/>
  <c r="R1062" i="5"/>
  <c r="S1062" i="5" s="1"/>
  <c r="G1062" i="5"/>
  <c r="F1062" i="5"/>
  <c r="T1061" i="5"/>
  <c r="R1061" i="5"/>
  <c r="S1061" i="5" s="1"/>
  <c r="G1061" i="5"/>
  <c r="F1061" i="5"/>
  <c r="T1060" i="5"/>
  <c r="R1060" i="5"/>
  <c r="S1060" i="5" s="1"/>
  <c r="G1060" i="5"/>
  <c r="F1060" i="5"/>
  <c r="T1059" i="5"/>
  <c r="R1059" i="5"/>
  <c r="S1059" i="5" s="1"/>
  <c r="G1059" i="5"/>
  <c r="F1059" i="5"/>
  <c r="T1058" i="5"/>
  <c r="R1058" i="5"/>
  <c r="S1058" i="5" s="1"/>
  <c r="G1058" i="5"/>
  <c r="F1058" i="5"/>
  <c r="T1057" i="5"/>
  <c r="R1057" i="5"/>
  <c r="S1057" i="5" s="1"/>
  <c r="G1057" i="5"/>
  <c r="F1057" i="5"/>
  <c r="T1056" i="5"/>
  <c r="R1056" i="5"/>
  <c r="S1056" i="5" s="1"/>
  <c r="G1056" i="5"/>
  <c r="F1056" i="5"/>
  <c r="T1055" i="5"/>
  <c r="R1055" i="5"/>
  <c r="S1055" i="5" s="1"/>
  <c r="G1055" i="5"/>
  <c r="F1055" i="5"/>
  <c r="T1054" i="5"/>
  <c r="R1054" i="5"/>
  <c r="S1054" i="5" s="1"/>
  <c r="G1054" i="5"/>
  <c r="F1054" i="5"/>
  <c r="T1053" i="5"/>
  <c r="R1053" i="5"/>
  <c r="S1053" i="5" s="1"/>
  <c r="G1053" i="5"/>
  <c r="F1053" i="5"/>
  <c r="T1052" i="5"/>
  <c r="R1052" i="5"/>
  <c r="S1052" i="5" s="1"/>
  <c r="G1052" i="5"/>
  <c r="F1052" i="5"/>
  <c r="T1051" i="5"/>
  <c r="R1051" i="5"/>
  <c r="S1051" i="5" s="1"/>
  <c r="G1051" i="5"/>
  <c r="F1051" i="5"/>
  <c r="T1050" i="5"/>
  <c r="R1050" i="5"/>
  <c r="S1050" i="5" s="1"/>
  <c r="G1050" i="5"/>
  <c r="F1050" i="5"/>
  <c r="T1049" i="5"/>
  <c r="R1049" i="5"/>
  <c r="S1049" i="5" s="1"/>
  <c r="G1049" i="5"/>
  <c r="F1049" i="5"/>
  <c r="T1048" i="5"/>
  <c r="R1048" i="5"/>
  <c r="S1048" i="5" s="1"/>
  <c r="G1048" i="5"/>
  <c r="F1048" i="5"/>
  <c r="T1047" i="5"/>
  <c r="R1047" i="5"/>
  <c r="S1047" i="5" s="1"/>
  <c r="G1047" i="5"/>
  <c r="F1047" i="5"/>
  <c r="T1046" i="5"/>
  <c r="R1046" i="5"/>
  <c r="S1046" i="5" s="1"/>
  <c r="G1046" i="5"/>
  <c r="F1046" i="5"/>
  <c r="T1045" i="5"/>
  <c r="R1045" i="5"/>
  <c r="S1045" i="5" s="1"/>
  <c r="G1045" i="5"/>
  <c r="F1045" i="5"/>
  <c r="T1044" i="5"/>
  <c r="R1044" i="5"/>
  <c r="S1044" i="5" s="1"/>
  <c r="G1044" i="5"/>
  <c r="F1044" i="5"/>
  <c r="T1043" i="5"/>
  <c r="R1043" i="5"/>
  <c r="S1043" i="5" s="1"/>
  <c r="G1043" i="5"/>
  <c r="F1043" i="5"/>
  <c r="T1042" i="5"/>
  <c r="R1042" i="5"/>
  <c r="S1042" i="5" s="1"/>
  <c r="G1042" i="5"/>
  <c r="F1042" i="5"/>
  <c r="T1041" i="5"/>
  <c r="R1041" i="5"/>
  <c r="S1041" i="5" s="1"/>
  <c r="G1041" i="5"/>
  <c r="F1041" i="5"/>
  <c r="T1040" i="5"/>
  <c r="R1040" i="5"/>
  <c r="S1040" i="5" s="1"/>
  <c r="G1040" i="5"/>
  <c r="F1040" i="5"/>
  <c r="T1039" i="5"/>
  <c r="R1039" i="5"/>
  <c r="S1039" i="5" s="1"/>
  <c r="G1039" i="5"/>
  <c r="F1039" i="5"/>
  <c r="T1038" i="5"/>
  <c r="R1038" i="5"/>
  <c r="S1038" i="5" s="1"/>
  <c r="G1038" i="5"/>
  <c r="F1038" i="5"/>
  <c r="T1037" i="5"/>
  <c r="R1037" i="5"/>
  <c r="S1037" i="5" s="1"/>
  <c r="G1037" i="5"/>
  <c r="F1037" i="5"/>
  <c r="T1036" i="5"/>
  <c r="R1036" i="5"/>
  <c r="S1036" i="5" s="1"/>
  <c r="G1036" i="5"/>
  <c r="F1036" i="5"/>
  <c r="T1035" i="5"/>
  <c r="R1035" i="5"/>
  <c r="S1035" i="5" s="1"/>
  <c r="G1035" i="5"/>
  <c r="F1035" i="5"/>
  <c r="T1034" i="5"/>
  <c r="R1034" i="5"/>
  <c r="S1034" i="5" s="1"/>
  <c r="G1034" i="5"/>
  <c r="F1034" i="5"/>
  <c r="T1033" i="5"/>
  <c r="R1033" i="5"/>
  <c r="S1033" i="5" s="1"/>
  <c r="G1033" i="5"/>
  <c r="F1033" i="5"/>
  <c r="T1032" i="5"/>
  <c r="R1032" i="5"/>
  <c r="S1032" i="5" s="1"/>
  <c r="G1032" i="5"/>
  <c r="F1032" i="5"/>
  <c r="T1031" i="5"/>
  <c r="R1031" i="5"/>
  <c r="S1031" i="5" s="1"/>
  <c r="G1031" i="5"/>
  <c r="F1031" i="5"/>
  <c r="T1030" i="5"/>
  <c r="R1030" i="5"/>
  <c r="S1030" i="5" s="1"/>
  <c r="G1030" i="5"/>
  <c r="F1030" i="5"/>
  <c r="T1029" i="5"/>
  <c r="R1029" i="5"/>
  <c r="S1029" i="5" s="1"/>
  <c r="G1029" i="5"/>
  <c r="F1029" i="5"/>
  <c r="T1028" i="5"/>
  <c r="R1028" i="5"/>
  <c r="S1028" i="5" s="1"/>
  <c r="G1028" i="5"/>
  <c r="F1028" i="5"/>
  <c r="T1027" i="5"/>
  <c r="R1027" i="5"/>
  <c r="S1027" i="5" s="1"/>
  <c r="G1027" i="5"/>
  <c r="F1027" i="5"/>
  <c r="T1026" i="5"/>
  <c r="R1026" i="5"/>
  <c r="S1026" i="5" s="1"/>
  <c r="G1026" i="5"/>
  <c r="F1026" i="5"/>
  <c r="T1025" i="5"/>
  <c r="R1025" i="5"/>
  <c r="S1025" i="5" s="1"/>
  <c r="G1025" i="5"/>
  <c r="F1025" i="5"/>
  <c r="T1024" i="5"/>
  <c r="R1024" i="5"/>
  <c r="S1024" i="5" s="1"/>
  <c r="G1024" i="5"/>
  <c r="F1024" i="5"/>
  <c r="T1023" i="5"/>
  <c r="R1023" i="5"/>
  <c r="S1023" i="5" s="1"/>
  <c r="G1023" i="5"/>
  <c r="F1023" i="5"/>
  <c r="T1022" i="5"/>
  <c r="R1022" i="5"/>
  <c r="S1022" i="5" s="1"/>
  <c r="G1022" i="5"/>
  <c r="F1022" i="5"/>
  <c r="T1021" i="5"/>
  <c r="R1021" i="5"/>
  <c r="S1021" i="5" s="1"/>
  <c r="G1021" i="5"/>
  <c r="F1021" i="5"/>
  <c r="T1020" i="5"/>
  <c r="R1020" i="5"/>
  <c r="S1020" i="5" s="1"/>
  <c r="G1020" i="5"/>
  <c r="F1020" i="5"/>
  <c r="T1019" i="5"/>
  <c r="R1019" i="5"/>
  <c r="S1019" i="5" s="1"/>
  <c r="G1019" i="5"/>
  <c r="F1019" i="5"/>
  <c r="T1018" i="5"/>
  <c r="R1018" i="5"/>
  <c r="S1018" i="5" s="1"/>
  <c r="G1018" i="5"/>
  <c r="F1018" i="5"/>
  <c r="T1017" i="5"/>
  <c r="R1017" i="5"/>
  <c r="S1017" i="5" s="1"/>
  <c r="G1017" i="5"/>
  <c r="F1017" i="5"/>
  <c r="T1016" i="5"/>
  <c r="R1016" i="5"/>
  <c r="S1016" i="5" s="1"/>
  <c r="G1016" i="5"/>
  <c r="F1016" i="5"/>
  <c r="T1015" i="5"/>
  <c r="R1015" i="5"/>
  <c r="S1015" i="5" s="1"/>
  <c r="G1015" i="5"/>
  <c r="F1015" i="5"/>
  <c r="T1014" i="5"/>
  <c r="R1014" i="5"/>
  <c r="S1014" i="5" s="1"/>
  <c r="G1014" i="5"/>
  <c r="F1014" i="5"/>
  <c r="T1013" i="5"/>
  <c r="R1013" i="5"/>
  <c r="S1013" i="5" s="1"/>
  <c r="G1013" i="5"/>
  <c r="F1013" i="5"/>
  <c r="T1012" i="5"/>
  <c r="R1012" i="5"/>
  <c r="S1012" i="5" s="1"/>
  <c r="G1012" i="5"/>
  <c r="F1012" i="5"/>
  <c r="T1011" i="5"/>
  <c r="R1011" i="5"/>
  <c r="S1011" i="5" s="1"/>
  <c r="G1011" i="5"/>
  <c r="F1011" i="5"/>
  <c r="T1010" i="5"/>
  <c r="R1010" i="5"/>
  <c r="S1010" i="5" s="1"/>
  <c r="G1010" i="5"/>
  <c r="F1010" i="5"/>
  <c r="T1009" i="5"/>
  <c r="R1009" i="5"/>
  <c r="S1009" i="5" s="1"/>
  <c r="G1009" i="5"/>
  <c r="F1009" i="5"/>
  <c r="T1008" i="5"/>
  <c r="R1008" i="5"/>
  <c r="S1008" i="5" s="1"/>
  <c r="G1008" i="5"/>
  <c r="F1008" i="5"/>
  <c r="T1007" i="5"/>
  <c r="R1007" i="5"/>
  <c r="S1007" i="5" s="1"/>
  <c r="G1007" i="5"/>
  <c r="F1007" i="5"/>
  <c r="T1006" i="5"/>
  <c r="R1006" i="5"/>
  <c r="S1006" i="5" s="1"/>
  <c r="G1006" i="5"/>
  <c r="F1006" i="5"/>
  <c r="T1005" i="5"/>
  <c r="R1005" i="5"/>
  <c r="S1005" i="5" s="1"/>
  <c r="G1005" i="5"/>
  <c r="F1005" i="5"/>
  <c r="T1004" i="5"/>
  <c r="R1004" i="5"/>
  <c r="S1004" i="5" s="1"/>
  <c r="G1004" i="5"/>
  <c r="F1004" i="5"/>
  <c r="T1003" i="5"/>
  <c r="R1003" i="5"/>
  <c r="S1003" i="5" s="1"/>
  <c r="G1003" i="5"/>
  <c r="F1003" i="5"/>
  <c r="T1002" i="5"/>
  <c r="R1002" i="5"/>
  <c r="S1002" i="5" s="1"/>
  <c r="G1002" i="5"/>
  <c r="F1002" i="5"/>
  <c r="T1001" i="5"/>
  <c r="R1001" i="5"/>
  <c r="S1001" i="5" s="1"/>
  <c r="G1001" i="5"/>
  <c r="F1001" i="5"/>
  <c r="T1000" i="5"/>
  <c r="R1000" i="5"/>
  <c r="S1000" i="5" s="1"/>
  <c r="G1000" i="5"/>
  <c r="F1000" i="5"/>
  <c r="T999" i="5"/>
  <c r="R999" i="5"/>
  <c r="S999" i="5" s="1"/>
  <c r="G999" i="5"/>
  <c r="F999" i="5"/>
  <c r="T998" i="5"/>
  <c r="R998" i="5"/>
  <c r="S998" i="5" s="1"/>
  <c r="G998" i="5"/>
  <c r="F998" i="5"/>
  <c r="T997" i="5"/>
  <c r="R997" i="5"/>
  <c r="S997" i="5" s="1"/>
  <c r="G997" i="5"/>
  <c r="F997" i="5"/>
  <c r="T996" i="5"/>
  <c r="R996" i="5"/>
  <c r="S996" i="5" s="1"/>
  <c r="G996" i="5"/>
  <c r="F996" i="5"/>
  <c r="T995" i="5"/>
  <c r="R995" i="5"/>
  <c r="S995" i="5" s="1"/>
  <c r="G995" i="5"/>
  <c r="F995" i="5"/>
  <c r="T994" i="5"/>
  <c r="R994" i="5"/>
  <c r="S994" i="5" s="1"/>
  <c r="G994" i="5"/>
  <c r="F994" i="5"/>
  <c r="T993" i="5"/>
  <c r="R993" i="5"/>
  <c r="S993" i="5" s="1"/>
  <c r="G993" i="5"/>
  <c r="F993" i="5"/>
  <c r="T992" i="5"/>
  <c r="R992" i="5"/>
  <c r="S992" i="5" s="1"/>
  <c r="G992" i="5"/>
  <c r="F992" i="5"/>
  <c r="T991" i="5"/>
  <c r="R991" i="5"/>
  <c r="S991" i="5" s="1"/>
  <c r="G991" i="5"/>
  <c r="F991" i="5"/>
  <c r="T990" i="5"/>
  <c r="R990" i="5"/>
  <c r="S990" i="5" s="1"/>
  <c r="G990" i="5"/>
  <c r="F990" i="5"/>
  <c r="T989" i="5"/>
  <c r="R989" i="5"/>
  <c r="S989" i="5" s="1"/>
  <c r="G989" i="5"/>
  <c r="F989" i="5"/>
  <c r="T988" i="5"/>
  <c r="R988" i="5"/>
  <c r="S988" i="5" s="1"/>
  <c r="G988" i="5"/>
  <c r="F988" i="5"/>
  <c r="T987" i="5"/>
  <c r="R987" i="5"/>
  <c r="S987" i="5" s="1"/>
  <c r="G987" i="5"/>
  <c r="F987" i="5"/>
  <c r="T986" i="5"/>
  <c r="R986" i="5"/>
  <c r="S986" i="5" s="1"/>
  <c r="G986" i="5"/>
  <c r="F986" i="5"/>
  <c r="T985" i="5"/>
  <c r="R985" i="5"/>
  <c r="S985" i="5" s="1"/>
  <c r="G985" i="5"/>
  <c r="F985" i="5"/>
  <c r="T984" i="5"/>
  <c r="R984" i="5"/>
  <c r="S984" i="5" s="1"/>
  <c r="G984" i="5"/>
  <c r="F984" i="5"/>
  <c r="T983" i="5"/>
  <c r="R983" i="5"/>
  <c r="S983" i="5" s="1"/>
  <c r="G983" i="5"/>
  <c r="F983" i="5"/>
  <c r="T982" i="5"/>
  <c r="R982" i="5"/>
  <c r="S982" i="5" s="1"/>
  <c r="G982" i="5"/>
  <c r="F982" i="5"/>
  <c r="T981" i="5"/>
  <c r="R981" i="5"/>
  <c r="S981" i="5" s="1"/>
  <c r="G981" i="5"/>
  <c r="F981" i="5"/>
  <c r="T980" i="5"/>
  <c r="R980" i="5"/>
  <c r="S980" i="5" s="1"/>
  <c r="G980" i="5"/>
  <c r="F980" i="5"/>
  <c r="T979" i="5"/>
  <c r="R979" i="5"/>
  <c r="S979" i="5" s="1"/>
  <c r="G979" i="5"/>
  <c r="F979" i="5"/>
  <c r="T978" i="5"/>
  <c r="R978" i="5"/>
  <c r="S978" i="5" s="1"/>
  <c r="G978" i="5"/>
  <c r="F978" i="5"/>
  <c r="T977" i="5"/>
  <c r="R977" i="5"/>
  <c r="S977" i="5" s="1"/>
  <c r="G977" i="5"/>
  <c r="F977" i="5"/>
  <c r="T976" i="5"/>
  <c r="R976" i="5"/>
  <c r="S976" i="5" s="1"/>
  <c r="G976" i="5"/>
  <c r="F976" i="5"/>
  <c r="T975" i="5"/>
  <c r="R975" i="5"/>
  <c r="S975" i="5" s="1"/>
  <c r="G975" i="5"/>
  <c r="F975" i="5"/>
  <c r="T974" i="5"/>
  <c r="R974" i="5"/>
  <c r="S974" i="5" s="1"/>
  <c r="G974" i="5"/>
  <c r="F974" i="5"/>
  <c r="T973" i="5"/>
  <c r="R973" i="5"/>
  <c r="S973" i="5" s="1"/>
  <c r="G973" i="5"/>
  <c r="F973" i="5"/>
  <c r="T972" i="5"/>
  <c r="R972" i="5"/>
  <c r="S972" i="5" s="1"/>
  <c r="G972" i="5"/>
  <c r="F972" i="5"/>
  <c r="T971" i="5"/>
  <c r="R971" i="5"/>
  <c r="S971" i="5" s="1"/>
  <c r="G971" i="5"/>
  <c r="F971" i="5"/>
  <c r="T970" i="5"/>
  <c r="R970" i="5"/>
  <c r="S970" i="5" s="1"/>
  <c r="G970" i="5"/>
  <c r="F970" i="5"/>
  <c r="T969" i="5"/>
  <c r="S969" i="5"/>
  <c r="R969" i="5"/>
  <c r="G969" i="5"/>
  <c r="F969" i="5"/>
  <c r="T968" i="5"/>
  <c r="R968" i="5"/>
  <c r="S968" i="5" s="1"/>
  <c r="G968" i="5"/>
  <c r="F968" i="5"/>
  <c r="T967" i="5"/>
  <c r="R967" i="5"/>
  <c r="S967" i="5" s="1"/>
  <c r="G967" i="5"/>
  <c r="F967" i="5"/>
  <c r="T966" i="5"/>
  <c r="R966" i="5"/>
  <c r="S966" i="5" s="1"/>
  <c r="G966" i="5"/>
  <c r="F966" i="5"/>
  <c r="T965" i="5"/>
  <c r="R965" i="5"/>
  <c r="S965" i="5" s="1"/>
  <c r="G965" i="5"/>
  <c r="F965" i="5"/>
  <c r="T964" i="5"/>
  <c r="R964" i="5"/>
  <c r="S964" i="5" s="1"/>
  <c r="G964" i="5"/>
  <c r="F964" i="5"/>
  <c r="T963" i="5"/>
  <c r="R963" i="5"/>
  <c r="S963" i="5" s="1"/>
  <c r="G963" i="5"/>
  <c r="F963" i="5"/>
  <c r="T962" i="5"/>
  <c r="R962" i="5"/>
  <c r="S962" i="5" s="1"/>
  <c r="G962" i="5"/>
  <c r="F962" i="5"/>
  <c r="T961" i="5"/>
  <c r="R961" i="5"/>
  <c r="S961" i="5" s="1"/>
  <c r="G961" i="5"/>
  <c r="F961" i="5"/>
  <c r="T960" i="5"/>
  <c r="R960" i="5"/>
  <c r="S960" i="5" s="1"/>
  <c r="G960" i="5"/>
  <c r="F960" i="5"/>
  <c r="T959" i="5"/>
  <c r="R959" i="5"/>
  <c r="S959" i="5" s="1"/>
  <c r="G959" i="5"/>
  <c r="F959" i="5"/>
  <c r="T958" i="5"/>
  <c r="R958" i="5"/>
  <c r="S958" i="5" s="1"/>
  <c r="G958" i="5"/>
  <c r="F958" i="5"/>
  <c r="T957" i="5"/>
  <c r="R957" i="5"/>
  <c r="S957" i="5" s="1"/>
  <c r="G957" i="5"/>
  <c r="F957" i="5"/>
  <c r="T956" i="5"/>
  <c r="R956" i="5"/>
  <c r="S956" i="5" s="1"/>
  <c r="G956" i="5"/>
  <c r="F956" i="5"/>
  <c r="T955" i="5"/>
  <c r="R955" i="5"/>
  <c r="S955" i="5" s="1"/>
  <c r="G955" i="5"/>
  <c r="F955" i="5"/>
  <c r="T954" i="5"/>
  <c r="R954" i="5"/>
  <c r="S954" i="5" s="1"/>
  <c r="G954" i="5"/>
  <c r="F954" i="5"/>
  <c r="T953" i="5"/>
  <c r="R953" i="5"/>
  <c r="S953" i="5" s="1"/>
  <c r="G953" i="5"/>
  <c r="F953" i="5"/>
  <c r="T952" i="5"/>
  <c r="R952" i="5"/>
  <c r="S952" i="5" s="1"/>
  <c r="G952" i="5"/>
  <c r="F952" i="5"/>
  <c r="T951" i="5"/>
  <c r="R951" i="5"/>
  <c r="S951" i="5" s="1"/>
  <c r="G951" i="5"/>
  <c r="F951" i="5"/>
  <c r="T950" i="5"/>
  <c r="R950" i="5"/>
  <c r="S950" i="5" s="1"/>
  <c r="G950" i="5"/>
  <c r="F950" i="5"/>
  <c r="T949" i="5"/>
  <c r="R949" i="5"/>
  <c r="S949" i="5" s="1"/>
  <c r="G949" i="5"/>
  <c r="F949" i="5"/>
  <c r="T948" i="5"/>
  <c r="R948" i="5"/>
  <c r="S948" i="5" s="1"/>
  <c r="G948" i="5"/>
  <c r="F948" i="5"/>
  <c r="T947" i="5"/>
  <c r="R947" i="5"/>
  <c r="S947" i="5" s="1"/>
  <c r="G947" i="5"/>
  <c r="F947" i="5"/>
  <c r="T946" i="5"/>
  <c r="R946" i="5"/>
  <c r="S946" i="5" s="1"/>
  <c r="G946" i="5"/>
  <c r="F946" i="5"/>
  <c r="T945" i="5"/>
  <c r="R945" i="5"/>
  <c r="S945" i="5" s="1"/>
  <c r="G945" i="5"/>
  <c r="F945" i="5"/>
  <c r="T944" i="5"/>
  <c r="R944" i="5"/>
  <c r="S944" i="5" s="1"/>
  <c r="G944" i="5"/>
  <c r="F944" i="5"/>
  <c r="T943" i="5"/>
  <c r="R943" i="5"/>
  <c r="S943" i="5" s="1"/>
  <c r="G943" i="5"/>
  <c r="F943" i="5"/>
  <c r="T942" i="5"/>
  <c r="R942" i="5"/>
  <c r="S942" i="5" s="1"/>
  <c r="G942" i="5"/>
  <c r="F942" i="5"/>
  <c r="T941" i="5"/>
  <c r="R941" i="5"/>
  <c r="S941" i="5" s="1"/>
  <c r="G941" i="5"/>
  <c r="F941" i="5"/>
  <c r="T940" i="5"/>
  <c r="R940" i="5"/>
  <c r="S940" i="5" s="1"/>
  <c r="G940" i="5"/>
  <c r="F940" i="5"/>
  <c r="T939" i="5"/>
  <c r="R939" i="5"/>
  <c r="S939" i="5" s="1"/>
  <c r="G939" i="5"/>
  <c r="F939" i="5"/>
  <c r="T938" i="5"/>
  <c r="R938" i="5"/>
  <c r="S938" i="5" s="1"/>
  <c r="G938" i="5"/>
  <c r="F938" i="5"/>
  <c r="T937" i="5"/>
  <c r="S937" i="5"/>
  <c r="R937" i="5"/>
  <c r="G937" i="5"/>
  <c r="F937" i="5"/>
  <c r="T936" i="5"/>
  <c r="R936" i="5"/>
  <c r="S936" i="5" s="1"/>
  <c r="G936" i="5"/>
  <c r="F936" i="5"/>
  <c r="T935" i="5"/>
  <c r="R935" i="5"/>
  <c r="S935" i="5" s="1"/>
  <c r="G935" i="5"/>
  <c r="F935" i="5"/>
  <c r="T934" i="5"/>
  <c r="R934" i="5"/>
  <c r="S934" i="5" s="1"/>
  <c r="G934" i="5"/>
  <c r="F934" i="5"/>
  <c r="T933" i="5"/>
  <c r="R933" i="5"/>
  <c r="S933" i="5" s="1"/>
  <c r="G933" i="5"/>
  <c r="F933" i="5"/>
  <c r="T932" i="5"/>
  <c r="R932" i="5"/>
  <c r="S932" i="5" s="1"/>
  <c r="G932" i="5"/>
  <c r="F932" i="5"/>
  <c r="T931" i="5"/>
  <c r="R931" i="5"/>
  <c r="S931" i="5" s="1"/>
  <c r="G931" i="5"/>
  <c r="F931" i="5"/>
  <c r="T930" i="5"/>
  <c r="R930" i="5"/>
  <c r="S930" i="5" s="1"/>
  <c r="G930" i="5"/>
  <c r="F930" i="5"/>
  <c r="T929" i="5"/>
  <c r="R929" i="5"/>
  <c r="S929" i="5" s="1"/>
  <c r="G929" i="5"/>
  <c r="F929" i="5"/>
  <c r="T928" i="5"/>
  <c r="R928" i="5"/>
  <c r="S928" i="5" s="1"/>
  <c r="G928" i="5"/>
  <c r="F928" i="5"/>
  <c r="T927" i="5"/>
  <c r="R927" i="5"/>
  <c r="S927" i="5" s="1"/>
  <c r="G927" i="5"/>
  <c r="F927" i="5"/>
  <c r="T926" i="5"/>
  <c r="R926" i="5"/>
  <c r="S926" i="5" s="1"/>
  <c r="G926" i="5"/>
  <c r="F926" i="5"/>
  <c r="T925" i="5"/>
  <c r="R925" i="5"/>
  <c r="S925" i="5" s="1"/>
  <c r="G925" i="5"/>
  <c r="F925" i="5"/>
  <c r="T924" i="5"/>
  <c r="R924" i="5"/>
  <c r="S924" i="5" s="1"/>
  <c r="G924" i="5"/>
  <c r="F924" i="5"/>
  <c r="T923" i="5"/>
  <c r="R923" i="5"/>
  <c r="S923" i="5" s="1"/>
  <c r="G923" i="5"/>
  <c r="F923" i="5"/>
  <c r="T922" i="5"/>
  <c r="R922" i="5"/>
  <c r="S922" i="5" s="1"/>
  <c r="G922" i="5"/>
  <c r="F922" i="5"/>
  <c r="T921" i="5"/>
  <c r="R921" i="5"/>
  <c r="S921" i="5" s="1"/>
  <c r="G921" i="5"/>
  <c r="F921" i="5"/>
  <c r="T920" i="5"/>
  <c r="R920" i="5"/>
  <c r="S920" i="5" s="1"/>
  <c r="G920" i="5"/>
  <c r="F920" i="5"/>
  <c r="T919" i="5"/>
  <c r="R919" i="5"/>
  <c r="S919" i="5" s="1"/>
  <c r="G919" i="5"/>
  <c r="F919" i="5"/>
  <c r="T918" i="5"/>
  <c r="R918" i="5"/>
  <c r="S918" i="5" s="1"/>
  <c r="G918" i="5"/>
  <c r="F918" i="5"/>
  <c r="T917" i="5"/>
  <c r="R917" i="5"/>
  <c r="S917" i="5" s="1"/>
  <c r="G917" i="5"/>
  <c r="F917" i="5"/>
  <c r="T916" i="5"/>
  <c r="R916" i="5"/>
  <c r="S916" i="5" s="1"/>
  <c r="G916" i="5"/>
  <c r="F916" i="5"/>
  <c r="T915" i="5"/>
  <c r="R915" i="5"/>
  <c r="S915" i="5" s="1"/>
  <c r="G915" i="5"/>
  <c r="F915" i="5"/>
  <c r="T914" i="5"/>
  <c r="R914" i="5"/>
  <c r="S914" i="5" s="1"/>
  <c r="G914" i="5"/>
  <c r="F914" i="5"/>
  <c r="T913" i="5"/>
  <c r="R913" i="5"/>
  <c r="S913" i="5" s="1"/>
  <c r="G913" i="5"/>
  <c r="F913" i="5"/>
  <c r="T912" i="5"/>
  <c r="R912" i="5"/>
  <c r="S912" i="5" s="1"/>
  <c r="G912" i="5"/>
  <c r="F912" i="5"/>
  <c r="T911" i="5"/>
  <c r="R911" i="5"/>
  <c r="S911" i="5" s="1"/>
  <c r="G911" i="5"/>
  <c r="F911" i="5"/>
  <c r="T910" i="5"/>
  <c r="R910" i="5"/>
  <c r="S910" i="5" s="1"/>
  <c r="G910" i="5"/>
  <c r="F910" i="5"/>
  <c r="T909" i="5"/>
  <c r="R909" i="5"/>
  <c r="S909" i="5" s="1"/>
  <c r="G909" i="5"/>
  <c r="F909" i="5"/>
  <c r="T908" i="5"/>
  <c r="R908" i="5"/>
  <c r="S908" i="5" s="1"/>
  <c r="G908" i="5"/>
  <c r="F908" i="5"/>
  <c r="T907" i="5"/>
  <c r="R907" i="5"/>
  <c r="S907" i="5" s="1"/>
  <c r="G907" i="5"/>
  <c r="F907" i="5"/>
  <c r="T906" i="5"/>
  <c r="R906" i="5"/>
  <c r="S906" i="5" s="1"/>
  <c r="G906" i="5"/>
  <c r="F906" i="5"/>
  <c r="T905" i="5"/>
  <c r="R905" i="5"/>
  <c r="S905" i="5" s="1"/>
  <c r="G905" i="5"/>
  <c r="F905" i="5"/>
  <c r="T904" i="5"/>
  <c r="R904" i="5"/>
  <c r="S904" i="5" s="1"/>
  <c r="G904" i="5"/>
  <c r="F904" i="5"/>
  <c r="T903" i="5"/>
  <c r="R903" i="5"/>
  <c r="S903" i="5" s="1"/>
  <c r="G903" i="5"/>
  <c r="F903" i="5"/>
  <c r="T902" i="5"/>
  <c r="R902" i="5"/>
  <c r="S902" i="5" s="1"/>
  <c r="G902" i="5"/>
  <c r="F902" i="5"/>
  <c r="T901" i="5"/>
  <c r="R901" i="5"/>
  <c r="S901" i="5" s="1"/>
  <c r="G901" i="5"/>
  <c r="F901" i="5"/>
  <c r="T900" i="5"/>
  <c r="R900" i="5"/>
  <c r="S900" i="5" s="1"/>
  <c r="G900" i="5"/>
  <c r="F900" i="5"/>
  <c r="T899" i="5"/>
  <c r="R899" i="5"/>
  <c r="S899" i="5" s="1"/>
  <c r="G899" i="5"/>
  <c r="F899" i="5"/>
  <c r="T898" i="5"/>
  <c r="R898" i="5"/>
  <c r="S898" i="5" s="1"/>
  <c r="G898" i="5"/>
  <c r="F898" i="5"/>
  <c r="T897" i="5"/>
  <c r="R897" i="5"/>
  <c r="S897" i="5" s="1"/>
  <c r="G897" i="5"/>
  <c r="F897" i="5"/>
  <c r="T896" i="5"/>
  <c r="R896" i="5"/>
  <c r="S896" i="5" s="1"/>
  <c r="G896" i="5"/>
  <c r="F896" i="5"/>
  <c r="T895" i="5"/>
  <c r="R895" i="5"/>
  <c r="S895" i="5" s="1"/>
  <c r="G895" i="5"/>
  <c r="F895" i="5"/>
  <c r="T894" i="5"/>
  <c r="R894" i="5"/>
  <c r="S894" i="5" s="1"/>
  <c r="G894" i="5"/>
  <c r="F894" i="5"/>
  <c r="T893" i="5"/>
  <c r="R893" i="5"/>
  <c r="S893" i="5" s="1"/>
  <c r="G893" i="5"/>
  <c r="F893" i="5"/>
  <c r="T892" i="5"/>
  <c r="R892" i="5"/>
  <c r="S892" i="5" s="1"/>
  <c r="G892" i="5"/>
  <c r="F892" i="5"/>
  <c r="T891" i="5"/>
  <c r="R891" i="5"/>
  <c r="S891" i="5" s="1"/>
  <c r="G891" i="5"/>
  <c r="F891" i="5"/>
  <c r="T890" i="5"/>
  <c r="R890" i="5"/>
  <c r="S890" i="5" s="1"/>
  <c r="G890" i="5"/>
  <c r="F890" i="5"/>
  <c r="T889" i="5"/>
  <c r="R889" i="5"/>
  <c r="S889" i="5" s="1"/>
  <c r="G889" i="5"/>
  <c r="F889" i="5"/>
  <c r="T888" i="5"/>
  <c r="R888" i="5"/>
  <c r="S888" i="5" s="1"/>
  <c r="G888" i="5"/>
  <c r="F888" i="5"/>
  <c r="T887" i="5"/>
  <c r="R887" i="5"/>
  <c r="S887" i="5" s="1"/>
  <c r="G887" i="5"/>
  <c r="F887" i="5"/>
  <c r="T886" i="5"/>
  <c r="R886" i="5"/>
  <c r="S886" i="5" s="1"/>
  <c r="G886" i="5"/>
  <c r="F886" i="5"/>
  <c r="T885" i="5"/>
  <c r="R885" i="5"/>
  <c r="S885" i="5" s="1"/>
  <c r="G885" i="5"/>
  <c r="F885" i="5"/>
  <c r="T884" i="5"/>
  <c r="R884" i="5"/>
  <c r="S884" i="5" s="1"/>
  <c r="G884" i="5"/>
  <c r="F884" i="5"/>
  <c r="T883" i="5"/>
  <c r="R883" i="5"/>
  <c r="S883" i="5" s="1"/>
  <c r="G883" i="5"/>
  <c r="F883" i="5"/>
  <c r="T882" i="5"/>
  <c r="R882" i="5"/>
  <c r="S882" i="5" s="1"/>
  <c r="G882" i="5"/>
  <c r="F882" i="5"/>
  <c r="T881" i="5"/>
  <c r="R881" i="5"/>
  <c r="S881" i="5" s="1"/>
  <c r="G881" i="5"/>
  <c r="F881" i="5"/>
  <c r="T880" i="5"/>
  <c r="R880" i="5"/>
  <c r="S880" i="5" s="1"/>
  <c r="G880" i="5"/>
  <c r="F880" i="5"/>
  <c r="T879" i="5"/>
  <c r="R879" i="5"/>
  <c r="S879" i="5" s="1"/>
  <c r="G879" i="5"/>
  <c r="F879" i="5"/>
  <c r="T878" i="5"/>
  <c r="R878" i="5"/>
  <c r="S878" i="5" s="1"/>
  <c r="G878" i="5"/>
  <c r="F878" i="5"/>
  <c r="T877" i="5"/>
  <c r="R877" i="5"/>
  <c r="S877" i="5" s="1"/>
  <c r="G877" i="5"/>
  <c r="F877" i="5"/>
  <c r="T876" i="5"/>
  <c r="R876" i="5"/>
  <c r="S876" i="5" s="1"/>
  <c r="G876" i="5"/>
  <c r="F876" i="5"/>
  <c r="T875" i="5"/>
  <c r="R875" i="5"/>
  <c r="S875" i="5" s="1"/>
  <c r="G875" i="5"/>
  <c r="F875" i="5"/>
  <c r="T874" i="5"/>
  <c r="R874" i="5"/>
  <c r="S874" i="5" s="1"/>
  <c r="G874" i="5"/>
  <c r="F874" i="5"/>
  <c r="T873" i="5"/>
  <c r="R873" i="5"/>
  <c r="S873" i="5" s="1"/>
  <c r="G873" i="5"/>
  <c r="F873" i="5"/>
  <c r="T872" i="5"/>
  <c r="R872" i="5"/>
  <c r="S872" i="5" s="1"/>
  <c r="G872" i="5"/>
  <c r="F872" i="5"/>
  <c r="T871" i="5"/>
  <c r="R871" i="5"/>
  <c r="S871" i="5" s="1"/>
  <c r="G871" i="5"/>
  <c r="F871" i="5"/>
  <c r="T870" i="5"/>
  <c r="R870" i="5"/>
  <c r="S870" i="5" s="1"/>
  <c r="G870" i="5"/>
  <c r="F870" i="5"/>
  <c r="T869" i="5"/>
  <c r="R869" i="5"/>
  <c r="S869" i="5" s="1"/>
  <c r="G869" i="5"/>
  <c r="F869" i="5"/>
  <c r="T868" i="5"/>
  <c r="R868" i="5"/>
  <c r="S868" i="5" s="1"/>
  <c r="G868" i="5"/>
  <c r="F868" i="5"/>
  <c r="T867" i="5"/>
  <c r="R867" i="5"/>
  <c r="S867" i="5" s="1"/>
  <c r="G867" i="5"/>
  <c r="F867" i="5"/>
  <c r="T866" i="5"/>
  <c r="R866" i="5"/>
  <c r="S866" i="5" s="1"/>
  <c r="G866" i="5"/>
  <c r="F866" i="5"/>
  <c r="T865" i="5"/>
  <c r="R865" i="5"/>
  <c r="S865" i="5" s="1"/>
  <c r="G865" i="5"/>
  <c r="F865" i="5"/>
  <c r="T864" i="5"/>
  <c r="R864" i="5"/>
  <c r="S864" i="5" s="1"/>
  <c r="G864" i="5"/>
  <c r="F864" i="5"/>
  <c r="T863" i="5"/>
  <c r="R863" i="5"/>
  <c r="S863" i="5" s="1"/>
  <c r="G863" i="5"/>
  <c r="F863" i="5"/>
  <c r="T862" i="5"/>
  <c r="R862" i="5"/>
  <c r="S862" i="5" s="1"/>
  <c r="G862" i="5"/>
  <c r="F862" i="5"/>
  <c r="T861" i="5"/>
  <c r="R861" i="5"/>
  <c r="S861" i="5" s="1"/>
  <c r="G861" i="5"/>
  <c r="F861" i="5"/>
  <c r="T860" i="5"/>
  <c r="R860" i="5"/>
  <c r="S860" i="5" s="1"/>
  <c r="G860" i="5"/>
  <c r="F860" i="5"/>
  <c r="T859" i="5"/>
  <c r="R859" i="5"/>
  <c r="S859" i="5" s="1"/>
  <c r="G859" i="5"/>
  <c r="F859" i="5"/>
  <c r="T858" i="5"/>
  <c r="R858" i="5"/>
  <c r="S858" i="5" s="1"/>
  <c r="G858" i="5"/>
  <c r="F858" i="5"/>
  <c r="T857" i="5"/>
  <c r="R857" i="5"/>
  <c r="S857" i="5" s="1"/>
  <c r="G857" i="5"/>
  <c r="F857" i="5"/>
  <c r="T856" i="5"/>
  <c r="R856" i="5"/>
  <c r="S856" i="5" s="1"/>
  <c r="G856" i="5"/>
  <c r="F856" i="5"/>
  <c r="T855" i="5"/>
  <c r="R855" i="5"/>
  <c r="S855" i="5" s="1"/>
  <c r="G855" i="5"/>
  <c r="F855" i="5"/>
  <c r="T854" i="5"/>
  <c r="R854" i="5"/>
  <c r="S854" i="5" s="1"/>
  <c r="G854" i="5"/>
  <c r="F854" i="5"/>
  <c r="T853" i="5"/>
  <c r="R853" i="5"/>
  <c r="S853" i="5" s="1"/>
  <c r="G853" i="5"/>
  <c r="F853" i="5"/>
  <c r="T852" i="5"/>
  <c r="R852" i="5"/>
  <c r="S852" i="5" s="1"/>
  <c r="G852" i="5"/>
  <c r="F852" i="5"/>
  <c r="T851" i="5"/>
  <c r="R851" i="5"/>
  <c r="S851" i="5" s="1"/>
  <c r="G851" i="5"/>
  <c r="F851" i="5"/>
  <c r="T850" i="5"/>
  <c r="R850" i="5"/>
  <c r="S850" i="5" s="1"/>
  <c r="G850" i="5"/>
  <c r="F850" i="5"/>
  <c r="T849" i="5"/>
  <c r="R849" i="5"/>
  <c r="S849" i="5" s="1"/>
  <c r="G849" i="5"/>
  <c r="F849" i="5"/>
  <c r="T848" i="5"/>
  <c r="R848" i="5"/>
  <c r="S848" i="5" s="1"/>
  <c r="G848" i="5"/>
  <c r="F848" i="5"/>
  <c r="T847" i="5"/>
  <c r="R847" i="5"/>
  <c r="S847" i="5" s="1"/>
  <c r="G847" i="5"/>
  <c r="F847" i="5"/>
  <c r="T846" i="5"/>
  <c r="S846" i="5"/>
  <c r="R846" i="5"/>
  <c r="G846" i="5"/>
  <c r="F846" i="5"/>
  <c r="T845" i="5"/>
  <c r="R845" i="5"/>
  <c r="S845" i="5" s="1"/>
  <c r="G845" i="5"/>
  <c r="F845" i="5"/>
  <c r="T844" i="5"/>
  <c r="R844" i="5"/>
  <c r="S844" i="5" s="1"/>
  <c r="G844" i="5"/>
  <c r="F844" i="5"/>
  <c r="T843" i="5"/>
  <c r="R843" i="5"/>
  <c r="S843" i="5" s="1"/>
  <c r="G843" i="5"/>
  <c r="F843" i="5"/>
  <c r="T842" i="5"/>
  <c r="R842" i="5"/>
  <c r="S842" i="5" s="1"/>
  <c r="G842" i="5"/>
  <c r="F842" i="5"/>
  <c r="T841" i="5"/>
  <c r="R841" i="5"/>
  <c r="S841" i="5" s="1"/>
  <c r="G841" i="5"/>
  <c r="F841" i="5"/>
  <c r="T840" i="5"/>
  <c r="R840" i="5"/>
  <c r="S840" i="5" s="1"/>
  <c r="G840" i="5"/>
  <c r="F840" i="5"/>
  <c r="T839" i="5"/>
  <c r="R839" i="5"/>
  <c r="S839" i="5" s="1"/>
  <c r="G839" i="5"/>
  <c r="F839" i="5"/>
  <c r="T838" i="5"/>
  <c r="R838" i="5"/>
  <c r="S838" i="5" s="1"/>
  <c r="G838" i="5"/>
  <c r="F838" i="5"/>
  <c r="T837" i="5"/>
  <c r="R837" i="5"/>
  <c r="S837" i="5" s="1"/>
  <c r="G837" i="5"/>
  <c r="F837" i="5"/>
  <c r="T836" i="5"/>
  <c r="R836" i="5"/>
  <c r="S836" i="5" s="1"/>
  <c r="G836" i="5"/>
  <c r="F836" i="5"/>
  <c r="T835" i="5"/>
  <c r="R835" i="5"/>
  <c r="S835" i="5" s="1"/>
  <c r="G835" i="5"/>
  <c r="F835" i="5"/>
  <c r="T834" i="5"/>
  <c r="R834" i="5"/>
  <c r="S834" i="5" s="1"/>
  <c r="G834" i="5"/>
  <c r="F834" i="5"/>
  <c r="T833" i="5"/>
  <c r="R833" i="5"/>
  <c r="S833" i="5" s="1"/>
  <c r="G833" i="5"/>
  <c r="F833" i="5"/>
  <c r="T832" i="5"/>
  <c r="R832" i="5"/>
  <c r="S832" i="5" s="1"/>
  <c r="G832" i="5"/>
  <c r="F832" i="5"/>
  <c r="T831" i="5"/>
  <c r="R831" i="5"/>
  <c r="S831" i="5" s="1"/>
  <c r="G831" i="5"/>
  <c r="F831" i="5"/>
  <c r="T830" i="5"/>
  <c r="R830" i="5"/>
  <c r="S830" i="5" s="1"/>
  <c r="G830" i="5"/>
  <c r="F830" i="5"/>
  <c r="T829" i="5"/>
  <c r="R829" i="5"/>
  <c r="S829" i="5" s="1"/>
  <c r="G829" i="5"/>
  <c r="F829" i="5"/>
  <c r="T828" i="5"/>
  <c r="R828" i="5"/>
  <c r="S828" i="5" s="1"/>
  <c r="G828" i="5"/>
  <c r="F828" i="5"/>
  <c r="T827" i="5"/>
  <c r="R827" i="5"/>
  <c r="S827" i="5" s="1"/>
  <c r="G827" i="5"/>
  <c r="F827" i="5"/>
  <c r="T826" i="5"/>
  <c r="R826" i="5"/>
  <c r="S826" i="5" s="1"/>
  <c r="G826" i="5"/>
  <c r="F826" i="5"/>
  <c r="T825" i="5"/>
  <c r="R825" i="5"/>
  <c r="S825" i="5" s="1"/>
  <c r="G825" i="5"/>
  <c r="F825" i="5"/>
  <c r="T824" i="5"/>
  <c r="R824" i="5"/>
  <c r="S824" i="5" s="1"/>
  <c r="G824" i="5"/>
  <c r="F824" i="5"/>
  <c r="T823" i="5"/>
  <c r="R823" i="5"/>
  <c r="S823" i="5" s="1"/>
  <c r="G823" i="5"/>
  <c r="F823" i="5"/>
  <c r="T822" i="5"/>
  <c r="R822" i="5"/>
  <c r="S822" i="5" s="1"/>
  <c r="G822" i="5"/>
  <c r="F822" i="5"/>
  <c r="T821" i="5"/>
  <c r="R821" i="5"/>
  <c r="S821" i="5" s="1"/>
  <c r="G821" i="5"/>
  <c r="F821" i="5"/>
  <c r="T820" i="5"/>
  <c r="R820" i="5"/>
  <c r="S820" i="5" s="1"/>
  <c r="G820" i="5"/>
  <c r="F820" i="5"/>
  <c r="T819" i="5"/>
  <c r="R819" i="5"/>
  <c r="S819" i="5" s="1"/>
  <c r="G819" i="5"/>
  <c r="F819" i="5"/>
  <c r="T818" i="5"/>
  <c r="R818" i="5"/>
  <c r="S818" i="5" s="1"/>
  <c r="G818" i="5"/>
  <c r="F818" i="5"/>
  <c r="T817" i="5"/>
  <c r="R817" i="5"/>
  <c r="S817" i="5" s="1"/>
  <c r="G817" i="5"/>
  <c r="F817" i="5"/>
  <c r="T816" i="5"/>
  <c r="R816" i="5"/>
  <c r="S816" i="5" s="1"/>
  <c r="G816" i="5"/>
  <c r="F816" i="5"/>
  <c r="T815" i="5"/>
  <c r="R815" i="5"/>
  <c r="S815" i="5" s="1"/>
  <c r="G815" i="5"/>
  <c r="F815" i="5"/>
  <c r="T814" i="5"/>
  <c r="R814" i="5"/>
  <c r="S814" i="5" s="1"/>
  <c r="G814" i="5"/>
  <c r="F814" i="5"/>
  <c r="T813" i="5"/>
  <c r="R813" i="5"/>
  <c r="S813" i="5" s="1"/>
  <c r="G813" i="5"/>
  <c r="F813" i="5"/>
  <c r="T812" i="5"/>
  <c r="R812" i="5"/>
  <c r="S812" i="5" s="1"/>
  <c r="G812" i="5"/>
  <c r="F812" i="5"/>
  <c r="T811" i="5"/>
  <c r="R811" i="5"/>
  <c r="S811" i="5" s="1"/>
  <c r="G811" i="5"/>
  <c r="F811" i="5"/>
  <c r="T810" i="5"/>
  <c r="R810" i="5"/>
  <c r="S810" i="5" s="1"/>
  <c r="G810" i="5"/>
  <c r="F810" i="5"/>
  <c r="T809" i="5"/>
  <c r="R809" i="5"/>
  <c r="S809" i="5" s="1"/>
  <c r="G809" i="5"/>
  <c r="F809" i="5"/>
  <c r="T808" i="5"/>
  <c r="R808" i="5"/>
  <c r="S808" i="5" s="1"/>
  <c r="G808" i="5"/>
  <c r="F808" i="5"/>
  <c r="T807" i="5"/>
  <c r="R807" i="5"/>
  <c r="S807" i="5" s="1"/>
  <c r="G807" i="5"/>
  <c r="F807" i="5"/>
  <c r="T806" i="5"/>
  <c r="R806" i="5"/>
  <c r="S806" i="5" s="1"/>
  <c r="G806" i="5"/>
  <c r="F806" i="5"/>
  <c r="T805" i="5"/>
  <c r="R805" i="5"/>
  <c r="S805" i="5" s="1"/>
  <c r="G805" i="5"/>
  <c r="F805" i="5"/>
  <c r="T804" i="5"/>
  <c r="R804" i="5"/>
  <c r="S804" i="5" s="1"/>
  <c r="G804" i="5"/>
  <c r="F804" i="5"/>
  <c r="T803" i="5"/>
  <c r="R803" i="5"/>
  <c r="S803" i="5" s="1"/>
  <c r="G803" i="5"/>
  <c r="F803" i="5"/>
  <c r="T802" i="5"/>
  <c r="R802" i="5"/>
  <c r="S802" i="5" s="1"/>
  <c r="G802" i="5"/>
  <c r="F802" i="5"/>
  <c r="T801" i="5"/>
  <c r="R801" i="5"/>
  <c r="S801" i="5" s="1"/>
  <c r="G801" i="5"/>
  <c r="F801" i="5"/>
  <c r="T800" i="5"/>
  <c r="R800" i="5"/>
  <c r="S800" i="5" s="1"/>
  <c r="G800" i="5"/>
  <c r="F800" i="5"/>
  <c r="T799" i="5"/>
  <c r="R799" i="5"/>
  <c r="S799" i="5" s="1"/>
  <c r="G799" i="5"/>
  <c r="F799" i="5"/>
  <c r="T798" i="5"/>
  <c r="R798" i="5"/>
  <c r="S798" i="5" s="1"/>
  <c r="G798" i="5"/>
  <c r="F798" i="5"/>
  <c r="T797" i="5"/>
  <c r="R797" i="5"/>
  <c r="S797" i="5" s="1"/>
  <c r="G797" i="5"/>
  <c r="F797" i="5"/>
  <c r="T796" i="5"/>
  <c r="R796" i="5"/>
  <c r="S796" i="5" s="1"/>
  <c r="G796" i="5"/>
  <c r="F796" i="5"/>
  <c r="T795" i="5"/>
  <c r="R795" i="5"/>
  <c r="S795" i="5" s="1"/>
  <c r="G795" i="5"/>
  <c r="F795" i="5"/>
  <c r="T794" i="5"/>
  <c r="R794" i="5"/>
  <c r="S794" i="5" s="1"/>
  <c r="G794" i="5"/>
  <c r="F794" i="5"/>
  <c r="T793" i="5"/>
  <c r="R793" i="5"/>
  <c r="S793" i="5" s="1"/>
  <c r="G793" i="5"/>
  <c r="F793" i="5"/>
  <c r="T792" i="5"/>
  <c r="R792" i="5"/>
  <c r="S792" i="5" s="1"/>
  <c r="G792" i="5"/>
  <c r="F792" i="5"/>
  <c r="T791" i="5"/>
  <c r="R791" i="5"/>
  <c r="S791" i="5" s="1"/>
  <c r="G791" i="5"/>
  <c r="F791" i="5"/>
  <c r="T790" i="5"/>
  <c r="R790" i="5"/>
  <c r="S790" i="5" s="1"/>
  <c r="G790" i="5"/>
  <c r="F790" i="5"/>
  <c r="T789" i="5"/>
  <c r="R789" i="5"/>
  <c r="S789" i="5" s="1"/>
  <c r="G789" i="5"/>
  <c r="F789" i="5"/>
  <c r="T788" i="5"/>
  <c r="R788" i="5"/>
  <c r="S788" i="5" s="1"/>
  <c r="G788" i="5"/>
  <c r="F788" i="5"/>
  <c r="T787" i="5"/>
  <c r="R787" i="5"/>
  <c r="S787" i="5" s="1"/>
  <c r="G787" i="5"/>
  <c r="F787" i="5"/>
  <c r="T786" i="5"/>
  <c r="R786" i="5"/>
  <c r="S786" i="5" s="1"/>
  <c r="G786" i="5"/>
  <c r="F786" i="5"/>
  <c r="T785" i="5"/>
  <c r="R785" i="5"/>
  <c r="S785" i="5" s="1"/>
  <c r="G785" i="5"/>
  <c r="F785" i="5"/>
  <c r="T784" i="5"/>
  <c r="R784" i="5"/>
  <c r="S784" i="5" s="1"/>
  <c r="G784" i="5"/>
  <c r="F784" i="5"/>
  <c r="T783" i="5"/>
  <c r="R783" i="5"/>
  <c r="S783" i="5" s="1"/>
  <c r="G783" i="5"/>
  <c r="F783" i="5"/>
  <c r="T782" i="5"/>
  <c r="R782" i="5"/>
  <c r="S782" i="5" s="1"/>
  <c r="G782" i="5"/>
  <c r="F782" i="5"/>
  <c r="T781" i="5"/>
  <c r="R781" i="5"/>
  <c r="S781" i="5" s="1"/>
  <c r="G781" i="5"/>
  <c r="F781" i="5"/>
  <c r="T780" i="5"/>
  <c r="R780" i="5"/>
  <c r="S780" i="5" s="1"/>
  <c r="G780" i="5"/>
  <c r="F780" i="5"/>
  <c r="T779" i="5"/>
  <c r="R779" i="5"/>
  <c r="S779" i="5" s="1"/>
  <c r="G779" i="5"/>
  <c r="F779" i="5"/>
  <c r="T778" i="5"/>
  <c r="R778" i="5"/>
  <c r="S778" i="5" s="1"/>
  <c r="G778" i="5"/>
  <c r="F778" i="5"/>
  <c r="T777" i="5"/>
  <c r="R777" i="5"/>
  <c r="S777" i="5" s="1"/>
  <c r="G777" i="5"/>
  <c r="F777" i="5"/>
  <c r="T776" i="5"/>
  <c r="R776" i="5"/>
  <c r="S776" i="5" s="1"/>
  <c r="G776" i="5"/>
  <c r="F776" i="5"/>
  <c r="T775" i="5"/>
  <c r="R775" i="5"/>
  <c r="G775" i="5"/>
  <c r="F775" i="5"/>
  <c r="T774" i="5"/>
  <c r="R774" i="5"/>
  <c r="S774" i="5" s="1"/>
  <c r="G774" i="5"/>
  <c r="F774" i="5"/>
  <c r="T773" i="5"/>
  <c r="R773" i="5"/>
  <c r="S773" i="5" s="1"/>
  <c r="G773" i="5"/>
  <c r="F773" i="5"/>
  <c r="T772" i="5"/>
  <c r="R772" i="5"/>
  <c r="S772" i="5" s="1"/>
  <c r="G772" i="5"/>
  <c r="F772" i="5"/>
  <c r="T771" i="5"/>
  <c r="R771" i="5"/>
  <c r="S771" i="5" s="1"/>
  <c r="G771" i="5"/>
  <c r="F771" i="5"/>
  <c r="T770" i="5"/>
  <c r="R770" i="5"/>
  <c r="S770" i="5" s="1"/>
  <c r="G770" i="5"/>
  <c r="F770" i="5"/>
  <c r="T769" i="5"/>
  <c r="R769" i="5"/>
  <c r="S769" i="5" s="1"/>
  <c r="G769" i="5"/>
  <c r="F769" i="5"/>
  <c r="T768" i="5"/>
  <c r="R768" i="5"/>
  <c r="S768" i="5" s="1"/>
  <c r="G768" i="5"/>
  <c r="F768" i="5"/>
  <c r="T767" i="5"/>
  <c r="R767" i="5"/>
  <c r="S767" i="5" s="1"/>
  <c r="G767" i="5"/>
  <c r="F767" i="5"/>
  <c r="T766" i="5"/>
  <c r="R766" i="5"/>
  <c r="S766" i="5" s="1"/>
  <c r="G766" i="5"/>
  <c r="F766" i="5"/>
  <c r="T765" i="5"/>
  <c r="R765" i="5"/>
  <c r="S765" i="5" s="1"/>
  <c r="G765" i="5"/>
  <c r="F765" i="5"/>
  <c r="T764" i="5"/>
  <c r="R764" i="5"/>
  <c r="S764" i="5" s="1"/>
  <c r="G764" i="5"/>
  <c r="F764" i="5"/>
  <c r="T763" i="5"/>
  <c r="R763" i="5"/>
  <c r="S763" i="5" s="1"/>
  <c r="G763" i="5"/>
  <c r="F763" i="5"/>
  <c r="T762" i="5"/>
  <c r="R762" i="5"/>
  <c r="S762" i="5" s="1"/>
  <c r="G762" i="5"/>
  <c r="F762" i="5"/>
  <c r="T761" i="5"/>
  <c r="R761" i="5"/>
  <c r="S761" i="5" s="1"/>
  <c r="G761" i="5"/>
  <c r="F761" i="5"/>
  <c r="T760" i="5"/>
  <c r="R760" i="5"/>
  <c r="S760" i="5" s="1"/>
  <c r="G760" i="5"/>
  <c r="F760" i="5"/>
  <c r="T759" i="5"/>
  <c r="R759" i="5"/>
  <c r="S759" i="5" s="1"/>
  <c r="G759" i="5"/>
  <c r="F759" i="5"/>
  <c r="T758" i="5"/>
  <c r="R758" i="5"/>
  <c r="S758" i="5" s="1"/>
  <c r="G758" i="5"/>
  <c r="F758" i="5"/>
  <c r="T757" i="5"/>
  <c r="R757" i="5"/>
  <c r="S757" i="5" s="1"/>
  <c r="G757" i="5"/>
  <c r="F757" i="5"/>
  <c r="T756" i="5"/>
  <c r="R756" i="5"/>
  <c r="S756" i="5" s="1"/>
  <c r="G756" i="5"/>
  <c r="F756" i="5"/>
  <c r="T755" i="5"/>
  <c r="R755" i="5"/>
  <c r="S755" i="5" s="1"/>
  <c r="G755" i="5"/>
  <c r="F755" i="5"/>
  <c r="T754" i="5"/>
  <c r="R754" i="5"/>
  <c r="S754" i="5" s="1"/>
  <c r="G754" i="5"/>
  <c r="F754" i="5"/>
  <c r="T753" i="5"/>
  <c r="R753" i="5"/>
  <c r="S753" i="5" s="1"/>
  <c r="G753" i="5"/>
  <c r="F753" i="5"/>
  <c r="T752" i="5"/>
  <c r="R752" i="5"/>
  <c r="S752" i="5" s="1"/>
  <c r="G752" i="5"/>
  <c r="F752" i="5"/>
  <c r="T751" i="5"/>
  <c r="R751" i="5"/>
  <c r="S751" i="5" s="1"/>
  <c r="G751" i="5"/>
  <c r="F751" i="5"/>
  <c r="T750" i="5"/>
  <c r="R750" i="5"/>
  <c r="S750" i="5" s="1"/>
  <c r="G750" i="5"/>
  <c r="F750" i="5"/>
  <c r="T749" i="5"/>
  <c r="R749" i="5"/>
  <c r="S749" i="5" s="1"/>
  <c r="G749" i="5"/>
  <c r="F749" i="5"/>
  <c r="T748" i="5"/>
  <c r="R748" i="5"/>
  <c r="S748" i="5" s="1"/>
  <c r="G748" i="5"/>
  <c r="F748" i="5"/>
  <c r="T747" i="5"/>
  <c r="R747" i="5"/>
  <c r="S747" i="5" s="1"/>
  <c r="G747" i="5"/>
  <c r="F747" i="5"/>
  <c r="T746" i="5"/>
  <c r="R746" i="5"/>
  <c r="S746" i="5" s="1"/>
  <c r="G746" i="5"/>
  <c r="F746" i="5"/>
  <c r="T745" i="5"/>
  <c r="R745" i="5"/>
  <c r="S745" i="5" s="1"/>
  <c r="G745" i="5"/>
  <c r="F745" i="5"/>
  <c r="T744" i="5"/>
  <c r="R744" i="5"/>
  <c r="S744" i="5" s="1"/>
  <c r="G744" i="5"/>
  <c r="F744" i="5"/>
  <c r="T743" i="5"/>
  <c r="R743" i="5"/>
  <c r="S743" i="5" s="1"/>
  <c r="G743" i="5"/>
  <c r="F743" i="5"/>
  <c r="T742" i="5"/>
  <c r="R742" i="5"/>
  <c r="S742" i="5" s="1"/>
  <c r="G742" i="5"/>
  <c r="F742" i="5"/>
  <c r="T741" i="5"/>
  <c r="R741" i="5"/>
  <c r="S741" i="5" s="1"/>
  <c r="G741" i="5"/>
  <c r="F741" i="5"/>
  <c r="T740" i="5"/>
  <c r="R740" i="5"/>
  <c r="S740" i="5" s="1"/>
  <c r="G740" i="5"/>
  <c r="F740" i="5"/>
  <c r="T739" i="5"/>
  <c r="R739" i="5"/>
  <c r="S739" i="5" s="1"/>
  <c r="G739" i="5"/>
  <c r="F739" i="5"/>
  <c r="T738" i="5"/>
  <c r="R738" i="5"/>
  <c r="S738" i="5" s="1"/>
  <c r="G738" i="5"/>
  <c r="F738" i="5"/>
  <c r="T737" i="5"/>
  <c r="R737" i="5"/>
  <c r="S737" i="5" s="1"/>
  <c r="G737" i="5"/>
  <c r="F737" i="5"/>
  <c r="T736" i="5"/>
  <c r="R736" i="5"/>
  <c r="S736" i="5" s="1"/>
  <c r="G736" i="5"/>
  <c r="F736" i="5"/>
  <c r="T735" i="5"/>
  <c r="R735" i="5"/>
  <c r="S735" i="5" s="1"/>
  <c r="G735" i="5"/>
  <c r="F735" i="5"/>
  <c r="T734" i="5"/>
  <c r="R734" i="5"/>
  <c r="S734" i="5" s="1"/>
  <c r="G734" i="5"/>
  <c r="F734" i="5"/>
  <c r="T733" i="5"/>
  <c r="R733" i="5"/>
  <c r="S733" i="5" s="1"/>
  <c r="G733" i="5"/>
  <c r="F733" i="5"/>
  <c r="T732" i="5"/>
  <c r="R732" i="5"/>
  <c r="S732" i="5" s="1"/>
  <c r="G732" i="5"/>
  <c r="F732" i="5"/>
  <c r="T731" i="5"/>
  <c r="R731" i="5"/>
  <c r="S731" i="5" s="1"/>
  <c r="G731" i="5"/>
  <c r="F731" i="5"/>
  <c r="T730" i="5"/>
  <c r="R730" i="5"/>
  <c r="S730" i="5" s="1"/>
  <c r="G730" i="5"/>
  <c r="F730" i="5"/>
  <c r="T729" i="5"/>
  <c r="R729" i="5"/>
  <c r="S729" i="5" s="1"/>
  <c r="G729" i="5"/>
  <c r="F729" i="5"/>
  <c r="T728" i="5"/>
  <c r="R728" i="5"/>
  <c r="S728" i="5" s="1"/>
  <c r="G728" i="5"/>
  <c r="F728" i="5"/>
  <c r="T727" i="5"/>
  <c r="R727" i="5"/>
  <c r="S727" i="5" s="1"/>
  <c r="G727" i="5"/>
  <c r="F727" i="5"/>
  <c r="T726" i="5"/>
  <c r="R726" i="5"/>
  <c r="S726" i="5" s="1"/>
  <c r="G726" i="5"/>
  <c r="F726" i="5"/>
  <c r="T725" i="5"/>
  <c r="R725" i="5"/>
  <c r="S725" i="5" s="1"/>
  <c r="G725" i="5"/>
  <c r="F725" i="5"/>
  <c r="T724" i="5"/>
  <c r="R724" i="5"/>
  <c r="S724" i="5" s="1"/>
  <c r="G724" i="5"/>
  <c r="F724" i="5"/>
  <c r="T723" i="5"/>
  <c r="R723" i="5"/>
  <c r="S723" i="5" s="1"/>
  <c r="G723" i="5"/>
  <c r="F723" i="5"/>
  <c r="T722" i="5"/>
  <c r="R722" i="5"/>
  <c r="S722" i="5" s="1"/>
  <c r="G722" i="5"/>
  <c r="F722" i="5"/>
  <c r="T721" i="5"/>
  <c r="R721" i="5"/>
  <c r="S721" i="5" s="1"/>
  <c r="G721" i="5"/>
  <c r="F721" i="5"/>
  <c r="T720" i="5"/>
  <c r="R720" i="5"/>
  <c r="S720" i="5" s="1"/>
  <c r="G720" i="5"/>
  <c r="F720" i="5"/>
  <c r="T719" i="5"/>
  <c r="R719" i="5"/>
  <c r="S719" i="5" s="1"/>
  <c r="G719" i="5"/>
  <c r="F719" i="5"/>
  <c r="T718" i="5"/>
  <c r="R718" i="5"/>
  <c r="S718" i="5" s="1"/>
  <c r="G718" i="5"/>
  <c r="F718" i="5"/>
  <c r="T717" i="5"/>
  <c r="R717" i="5"/>
  <c r="S717" i="5" s="1"/>
  <c r="G717" i="5"/>
  <c r="F717" i="5"/>
  <c r="T716" i="5"/>
  <c r="R716" i="5"/>
  <c r="S716" i="5" s="1"/>
  <c r="G716" i="5"/>
  <c r="F716" i="5"/>
  <c r="T715" i="5"/>
  <c r="R715" i="5"/>
  <c r="S715" i="5" s="1"/>
  <c r="G715" i="5"/>
  <c r="F715" i="5"/>
  <c r="T714" i="5"/>
  <c r="R714" i="5"/>
  <c r="S714" i="5" s="1"/>
  <c r="G714" i="5"/>
  <c r="F714" i="5"/>
  <c r="T713" i="5"/>
  <c r="R713" i="5"/>
  <c r="S713" i="5" s="1"/>
  <c r="G713" i="5"/>
  <c r="F713" i="5"/>
  <c r="T712" i="5"/>
  <c r="R712" i="5"/>
  <c r="S712" i="5" s="1"/>
  <c r="G712" i="5"/>
  <c r="F712" i="5"/>
  <c r="T711" i="5"/>
  <c r="R711" i="5"/>
  <c r="S711" i="5" s="1"/>
  <c r="G711" i="5"/>
  <c r="F711" i="5"/>
  <c r="T710" i="5"/>
  <c r="R710" i="5"/>
  <c r="S710" i="5" s="1"/>
  <c r="G710" i="5"/>
  <c r="F710" i="5"/>
  <c r="T709" i="5"/>
  <c r="R709" i="5"/>
  <c r="S709" i="5" s="1"/>
  <c r="G709" i="5"/>
  <c r="F709" i="5"/>
  <c r="T708" i="5"/>
  <c r="R708" i="5"/>
  <c r="S708" i="5" s="1"/>
  <c r="G708" i="5"/>
  <c r="F708" i="5"/>
  <c r="T707" i="5"/>
  <c r="R707" i="5"/>
  <c r="S707" i="5" s="1"/>
  <c r="G707" i="5"/>
  <c r="F707" i="5"/>
  <c r="T706" i="5"/>
  <c r="R706" i="5"/>
  <c r="S706" i="5" s="1"/>
  <c r="G706" i="5"/>
  <c r="F706" i="5"/>
  <c r="T705" i="5"/>
  <c r="R705" i="5"/>
  <c r="S705" i="5" s="1"/>
  <c r="G705" i="5"/>
  <c r="F705" i="5"/>
  <c r="T704" i="5"/>
  <c r="R704" i="5"/>
  <c r="S704" i="5" s="1"/>
  <c r="G704" i="5"/>
  <c r="F704" i="5"/>
  <c r="T703" i="5"/>
  <c r="R703" i="5"/>
  <c r="S703" i="5" s="1"/>
  <c r="G703" i="5"/>
  <c r="F703" i="5"/>
  <c r="T702" i="5"/>
  <c r="R702" i="5"/>
  <c r="S702" i="5" s="1"/>
  <c r="G702" i="5"/>
  <c r="F702" i="5"/>
  <c r="T701" i="5"/>
  <c r="R701" i="5"/>
  <c r="S701" i="5" s="1"/>
  <c r="G701" i="5"/>
  <c r="F701" i="5"/>
  <c r="T700" i="5"/>
  <c r="R700" i="5"/>
  <c r="S700" i="5" s="1"/>
  <c r="G700" i="5"/>
  <c r="F700" i="5"/>
  <c r="T699" i="5"/>
  <c r="R699" i="5"/>
  <c r="S699" i="5" s="1"/>
  <c r="G699" i="5"/>
  <c r="F699" i="5"/>
  <c r="T698" i="5"/>
  <c r="R698" i="5"/>
  <c r="S698" i="5" s="1"/>
  <c r="G698" i="5"/>
  <c r="F698" i="5"/>
  <c r="T697" i="5"/>
  <c r="R697" i="5"/>
  <c r="S697" i="5" s="1"/>
  <c r="G697" i="5"/>
  <c r="F697" i="5"/>
  <c r="T696" i="5"/>
  <c r="R696" i="5"/>
  <c r="S696" i="5" s="1"/>
  <c r="G696" i="5"/>
  <c r="F696" i="5"/>
  <c r="T695" i="5"/>
  <c r="R695" i="5"/>
  <c r="S695" i="5" s="1"/>
  <c r="G695" i="5"/>
  <c r="F695" i="5"/>
  <c r="T694" i="5"/>
  <c r="R694" i="5"/>
  <c r="S694" i="5" s="1"/>
  <c r="G694" i="5"/>
  <c r="F694" i="5"/>
  <c r="T693" i="5"/>
  <c r="R693" i="5"/>
  <c r="S693" i="5" s="1"/>
  <c r="G693" i="5"/>
  <c r="F693" i="5"/>
  <c r="T692" i="5"/>
  <c r="R692" i="5"/>
  <c r="S692" i="5" s="1"/>
  <c r="G692" i="5"/>
  <c r="F692" i="5"/>
  <c r="T691" i="5"/>
  <c r="R691" i="5"/>
  <c r="S691" i="5" s="1"/>
  <c r="G691" i="5"/>
  <c r="F691" i="5"/>
  <c r="T690" i="5"/>
  <c r="R690" i="5"/>
  <c r="S690" i="5" s="1"/>
  <c r="G690" i="5"/>
  <c r="F690" i="5"/>
  <c r="T689" i="5"/>
  <c r="R689" i="5"/>
  <c r="S689" i="5" s="1"/>
  <c r="G689" i="5"/>
  <c r="F689" i="5"/>
  <c r="T688" i="5"/>
  <c r="R688" i="5"/>
  <c r="S688" i="5" s="1"/>
  <c r="G688" i="5"/>
  <c r="F688" i="5"/>
  <c r="T687" i="5"/>
  <c r="R687" i="5"/>
  <c r="S687" i="5" s="1"/>
  <c r="G687" i="5"/>
  <c r="F687" i="5"/>
  <c r="T686" i="5"/>
  <c r="R686" i="5"/>
  <c r="S686" i="5" s="1"/>
  <c r="G686" i="5"/>
  <c r="F686" i="5"/>
  <c r="T685" i="5"/>
  <c r="R685" i="5"/>
  <c r="S685" i="5" s="1"/>
  <c r="G685" i="5"/>
  <c r="F685" i="5"/>
  <c r="T684" i="5"/>
  <c r="R684" i="5"/>
  <c r="S684" i="5" s="1"/>
  <c r="G684" i="5"/>
  <c r="F684" i="5"/>
  <c r="T683" i="5"/>
  <c r="R683" i="5"/>
  <c r="S683" i="5" s="1"/>
  <c r="G683" i="5"/>
  <c r="F683" i="5"/>
  <c r="T682" i="5"/>
  <c r="R682" i="5"/>
  <c r="S682" i="5" s="1"/>
  <c r="G682" i="5"/>
  <c r="F682" i="5"/>
  <c r="T681" i="5"/>
  <c r="R681" i="5"/>
  <c r="S681" i="5" s="1"/>
  <c r="G681" i="5"/>
  <c r="F681" i="5"/>
  <c r="T680" i="5"/>
  <c r="R680" i="5"/>
  <c r="S680" i="5" s="1"/>
  <c r="G680" i="5"/>
  <c r="F680" i="5"/>
  <c r="T679" i="5"/>
  <c r="R679" i="5"/>
  <c r="S679" i="5" s="1"/>
  <c r="G679" i="5"/>
  <c r="F679" i="5"/>
  <c r="T678" i="5"/>
  <c r="R678" i="5"/>
  <c r="S678" i="5" s="1"/>
  <c r="G678" i="5"/>
  <c r="F678" i="5"/>
  <c r="T677" i="5"/>
  <c r="R677" i="5"/>
  <c r="S677" i="5" s="1"/>
  <c r="G677" i="5"/>
  <c r="F677" i="5"/>
  <c r="T676" i="5"/>
  <c r="R676" i="5"/>
  <c r="S676" i="5" s="1"/>
  <c r="G676" i="5"/>
  <c r="F676" i="5"/>
  <c r="T675" i="5"/>
  <c r="R675" i="5"/>
  <c r="S675" i="5" s="1"/>
  <c r="G675" i="5"/>
  <c r="F675" i="5"/>
  <c r="T674" i="5"/>
  <c r="R674" i="5"/>
  <c r="S674" i="5" s="1"/>
  <c r="G674" i="5"/>
  <c r="F674" i="5"/>
  <c r="T673" i="5"/>
  <c r="R673" i="5"/>
  <c r="S673" i="5" s="1"/>
  <c r="G673" i="5"/>
  <c r="F673" i="5"/>
  <c r="T672" i="5"/>
  <c r="R672" i="5"/>
  <c r="S672" i="5" s="1"/>
  <c r="G672" i="5"/>
  <c r="F672" i="5"/>
  <c r="T671" i="5"/>
  <c r="R671" i="5"/>
  <c r="S671" i="5" s="1"/>
  <c r="G671" i="5"/>
  <c r="F671" i="5"/>
  <c r="T670" i="5"/>
  <c r="R670" i="5"/>
  <c r="S670" i="5" s="1"/>
  <c r="G670" i="5"/>
  <c r="F670" i="5"/>
  <c r="T669" i="5"/>
  <c r="R669" i="5"/>
  <c r="S669" i="5" s="1"/>
  <c r="G669" i="5"/>
  <c r="F669" i="5"/>
  <c r="T668" i="5"/>
  <c r="R668" i="5"/>
  <c r="S668" i="5" s="1"/>
  <c r="G668" i="5"/>
  <c r="F668" i="5"/>
  <c r="T667" i="5"/>
  <c r="R667" i="5"/>
  <c r="S667" i="5" s="1"/>
  <c r="G667" i="5"/>
  <c r="F667" i="5"/>
  <c r="T666" i="5"/>
  <c r="R666" i="5"/>
  <c r="S666" i="5" s="1"/>
  <c r="G666" i="5"/>
  <c r="F666" i="5"/>
  <c r="T665" i="5"/>
  <c r="R665" i="5"/>
  <c r="S665" i="5" s="1"/>
  <c r="G665" i="5"/>
  <c r="F665" i="5"/>
  <c r="T664" i="5"/>
  <c r="R664" i="5"/>
  <c r="S664" i="5" s="1"/>
  <c r="G664" i="5"/>
  <c r="F664" i="5"/>
  <c r="T663" i="5"/>
  <c r="R663" i="5"/>
  <c r="S663" i="5" s="1"/>
  <c r="G663" i="5"/>
  <c r="F663" i="5"/>
  <c r="T662" i="5"/>
  <c r="R662" i="5"/>
  <c r="S662" i="5" s="1"/>
  <c r="G662" i="5"/>
  <c r="F662" i="5"/>
  <c r="T661" i="5"/>
  <c r="R661" i="5"/>
  <c r="S661" i="5" s="1"/>
  <c r="G661" i="5"/>
  <c r="F661" i="5"/>
  <c r="T660" i="5"/>
  <c r="R660" i="5"/>
  <c r="S660" i="5" s="1"/>
  <c r="G660" i="5"/>
  <c r="F660" i="5"/>
  <c r="T659" i="5"/>
  <c r="R659" i="5"/>
  <c r="S659" i="5" s="1"/>
  <c r="G659" i="5"/>
  <c r="F659" i="5"/>
  <c r="T658" i="5"/>
  <c r="R658" i="5"/>
  <c r="S658" i="5" s="1"/>
  <c r="G658" i="5"/>
  <c r="F658" i="5"/>
  <c r="T657" i="5"/>
  <c r="R657" i="5"/>
  <c r="S657" i="5" s="1"/>
  <c r="G657" i="5"/>
  <c r="F657" i="5"/>
  <c r="T656" i="5"/>
  <c r="R656" i="5"/>
  <c r="S656" i="5" s="1"/>
  <c r="G656" i="5"/>
  <c r="F656" i="5"/>
  <c r="T655" i="5"/>
  <c r="R655" i="5"/>
  <c r="S655" i="5" s="1"/>
  <c r="G655" i="5"/>
  <c r="F655" i="5"/>
  <c r="T654" i="5"/>
  <c r="R654" i="5"/>
  <c r="S654" i="5" s="1"/>
  <c r="G654" i="5"/>
  <c r="F654" i="5"/>
  <c r="T653" i="5"/>
  <c r="R653" i="5"/>
  <c r="S653" i="5" s="1"/>
  <c r="G653" i="5"/>
  <c r="F653" i="5"/>
  <c r="T652" i="5"/>
  <c r="R652" i="5"/>
  <c r="S652" i="5" s="1"/>
  <c r="G652" i="5"/>
  <c r="F652" i="5"/>
  <c r="T651" i="5"/>
  <c r="R651" i="5"/>
  <c r="S651" i="5" s="1"/>
  <c r="G651" i="5"/>
  <c r="F651" i="5"/>
  <c r="T650" i="5"/>
  <c r="R650" i="5"/>
  <c r="S650" i="5" s="1"/>
  <c r="G650" i="5"/>
  <c r="F650" i="5"/>
  <c r="T649" i="5"/>
  <c r="R649" i="5"/>
  <c r="S649" i="5" s="1"/>
  <c r="G649" i="5"/>
  <c r="F649" i="5"/>
  <c r="T648" i="5"/>
  <c r="R648" i="5"/>
  <c r="S648" i="5" s="1"/>
  <c r="G648" i="5"/>
  <c r="F648" i="5"/>
  <c r="T647" i="5"/>
  <c r="R647" i="5"/>
  <c r="S647" i="5" s="1"/>
  <c r="G647" i="5"/>
  <c r="F647" i="5"/>
  <c r="T646" i="5"/>
  <c r="R646" i="5"/>
  <c r="S646" i="5" s="1"/>
  <c r="G646" i="5"/>
  <c r="F646" i="5"/>
  <c r="T645" i="5"/>
  <c r="R645" i="5"/>
  <c r="S645" i="5" s="1"/>
  <c r="G645" i="5"/>
  <c r="F645" i="5"/>
  <c r="T644" i="5"/>
  <c r="R644" i="5"/>
  <c r="S644" i="5" s="1"/>
  <c r="G644" i="5"/>
  <c r="F644" i="5"/>
  <c r="T643" i="5"/>
  <c r="R643" i="5"/>
  <c r="S643" i="5" s="1"/>
  <c r="G643" i="5"/>
  <c r="F643" i="5"/>
  <c r="T642" i="5"/>
  <c r="R642" i="5"/>
  <c r="S642" i="5" s="1"/>
  <c r="G642" i="5"/>
  <c r="F642" i="5"/>
  <c r="T641" i="5"/>
  <c r="R641" i="5"/>
  <c r="S641" i="5" s="1"/>
  <c r="G641" i="5"/>
  <c r="F641" i="5"/>
  <c r="T640" i="5"/>
  <c r="R640" i="5"/>
  <c r="S640" i="5" s="1"/>
  <c r="G640" i="5"/>
  <c r="F640" i="5"/>
  <c r="T639" i="5"/>
  <c r="R639" i="5"/>
  <c r="S639" i="5" s="1"/>
  <c r="G639" i="5"/>
  <c r="F639" i="5"/>
  <c r="T638" i="5"/>
  <c r="R638" i="5"/>
  <c r="S638" i="5" s="1"/>
  <c r="G638" i="5"/>
  <c r="F638" i="5"/>
  <c r="T637" i="5"/>
  <c r="R637" i="5"/>
  <c r="S637" i="5" s="1"/>
  <c r="G637" i="5"/>
  <c r="F637" i="5"/>
  <c r="T636" i="5"/>
  <c r="R636" i="5"/>
  <c r="S636" i="5" s="1"/>
  <c r="G636" i="5"/>
  <c r="F636" i="5"/>
  <c r="T635" i="5"/>
  <c r="R635" i="5"/>
  <c r="S635" i="5" s="1"/>
  <c r="G635" i="5"/>
  <c r="F635" i="5"/>
  <c r="T634" i="5"/>
  <c r="R634" i="5"/>
  <c r="S634" i="5" s="1"/>
  <c r="G634" i="5"/>
  <c r="F634" i="5"/>
  <c r="T633" i="5"/>
  <c r="R633" i="5"/>
  <c r="S633" i="5" s="1"/>
  <c r="G633" i="5"/>
  <c r="F633" i="5"/>
  <c r="T632" i="5"/>
  <c r="R632" i="5"/>
  <c r="S632" i="5" s="1"/>
  <c r="G632" i="5"/>
  <c r="F632" i="5"/>
  <c r="T631" i="5"/>
  <c r="R631" i="5"/>
  <c r="S631" i="5" s="1"/>
  <c r="G631" i="5"/>
  <c r="F631" i="5"/>
  <c r="T630" i="5"/>
  <c r="R630" i="5"/>
  <c r="S630" i="5" s="1"/>
  <c r="G630" i="5"/>
  <c r="F630" i="5"/>
  <c r="T629" i="5"/>
  <c r="R629" i="5"/>
  <c r="S629" i="5" s="1"/>
  <c r="G629" i="5"/>
  <c r="F629" i="5"/>
  <c r="T628" i="5"/>
  <c r="R628" i="5"/>
  <c r="S628" i="5" s="1"/>
  <c r="G628" i="5"/>
  <c r="F628" i="5"/>
  <c r="T627" i="5"/>
  <c r="R627" i="5"/>
  <c r="S627" i="5" s="1"/>
  <c r="G627" i="5"/>
  <c r="F627" i="5"/>
  <c r="T626" i="5"/>
  <c r="R626" i="5"/>
  <c r="S626" i="5" s="1"/>
  <c r="G626" i="5"/>
  <c r="F626" i="5"/>
  <c r="T625" i="5"/>
  <c r="R625" i="5"/>
  <c r="S625" i="5" s="1"/>
  <c r="G625" i="5"/>
  <c r="F625" i="5"/>
  <c r="T624" i="5"/>
  <c r="R624" i="5"/>
  <c r="S624" i="5" s="1"/>
  <c r="G624" i="5"/>
  <c r="F624" i="5"/>
  <c r="T623" i="5"/>
  <c r="R623" i="5"/>
  <c r="S623" i="5" s="1"/>
  <c r="G623" i="5"/>
  <c r="F623" i="5"/>
  <c r="T622" i="5"/>
  <c r="R622" i="5"/>
  <c r="S622" i="5" s="1"/>
  <c r="G622" i="5"/>
  <c r="F622" i="5"/>
  <c r="T621" i="5"/>
  <c r="R621" i="5"/>
  <c r="S621" i="5" s="1"/>
  <c r="G621" i="5"/>
  <c r="F621" i="5"/>
  <c r="T620" i="5"/>
  <c r="R620" i="5"/>
  <c r="S620" i="5" s="1"/>
  <c r="G620" i="5"/>
  <c r="F620" i="5"/>
  <c r="T619" i="5"/>
  <c r="R619" i="5"/>
  <c r="S619" i="5" s="1"/>
  <c r="G619" i="5"/>
  <c r="F619" i="5"/>
  <c r="T618" i="5"/>
  <c r="R618" i="5"/>
  <c r="S618" i="5" s="1"/>
  <c r="G618" i="5"/>
  <c r="F618" i="5"/>
  <c r="T617" i="5"/>
  <c r="R617" i="5"/>
  <c r="S617" i="5" s="1"/>
  <c r="G617" i="5"/>
  <c r="F617" i="5"/>
  <c r="T616" i="5"/>
  <c r="R616" i="5"/>
  <c r="S616" i="5" s="1"/>
  <c r="G616" i="5"/>
  <c r="F616" i="5"/>
  <c r="T615" i="5"/>
  <c r="R615" i="5"/>
  <c r="S615" i="5" s="1"/>
  <c r="G615" i="5"/>
  <c r="F615" i="5"/>
  <c r="T614" i="5"/>
  <c r="R614" i="5"/>
  <c r="S614" i="5" s="1"/>
  <c r="G614" i="5"/>
  <c r="F614" i="5"/>
  <c r="T613" i="5"/>
  <c r="R613" i="5"/>
  <c r="S613" i="5" s="1"/>
  <c r="G613" i="5"/>
  <c r="F613" i="5"/>
  <c r="T612" i="5"/>
  <c r="R612" i="5"/>
  <c r="S612" i="5" s="1"/>
  <c r="G612" i="5"/>
  <c r="F612" i="5"/>
  <c r="T611" i="5"/>
  <c r="R611" i="5"/>
  <c r="S611" i="5" s="1"/>
  <c r="G611" i="5"/>
  <c r="F611" i="5"/>
  <c r="T610" i="5"/>
  <c r="R610" i="5"/>
  <c r="S610" i="5" s="1"/>
  <c r="G610" i="5"/>
  <c r="F610" i="5"/>
  <c r="T609" i="5"/>
  <c r="R609" i="5"/>
  <c r="S609" i="5" s="1"/>
  <c r="G609" i="5"/>
  <c r="F609" i="5"/>
  <c r="T608" i="5"/>
  <c r="R608" i="5"/>
  <c r="S608" i="5" s="1"/>
  <c r="G608" i="5"/>
  <c r="F608" i="5"/>
  <c r="T607" i="5"/>
  <c r="R607" i="5"/>
  <c r="S607" i="5" s="1"/>
  <c r="G607" i="5"/>
  <c r="F607" i="5"/>
  <c r="T606" i="5"/>
  <c r="R606" i="5"/>
  <c r="S606" i="5" s="1"/>
  <c r="G606" i="5"/>
  <c r="F606" i="5"/>
  <c r="T605" i="5"/>
  <c r="R605" i="5"/>
  <c r="S605" i="5" s="1"/>
  <c r="G605" i="5"/>
  <c r="F605" i="5"/>
  <c r="T604" i="5"/>
  <c r="R604" i="5"/>
  <c r="S604" i="5" s="1"/>
  <c r="G604" i="5"/>
  <c r="F604" i="5"/>
  <c r="T603" i="5"/>
  <c r="R603" i="5"/>
  <c r="S603" i="5" s="1"/>
  <c r="G603" i="5"/>
  <c r="F603" i="5"/>
  <c r="T602" i="5"/>
  <c r="R602" i="5"/>
  <c r="S602" i="5" s="1"/>
  <c r="G602" i="5"/>
  <c r="F602" i="5"/>
  <c r="T601" i="5"/>
  <c r="R601" i="5"/>
  <c r="S601" i="5" s="1"/>
  <c r="G601" i="5"/>
  <c r="F601" i="5"/>
  <c r="T600" i="5"/>
  <c r="R600" i="5"/>
  <c r="S600" i="5" s="1"/>
  <c r="G600" i="5"/>
  <c r="F600" i="5"/>
  <c r="T599" i="5"/>
  <c r="R599" i="5"/>
  <c r="S599" i="5" s="1"/>
  <c r="G599" i="5"/>
  <c r="F599" i="5"/>
  <c r="T598" i="5"/>
  <c r="R598" i="5"/>
  <c r="S598" i="5" s="1"/>
  <c r="G598" i="5"/>
  <c r="F598" i="5"/>
  <c r="T597" i="5"/>
  <c r="R597" i="5"/>
  <c r="S597" i="5" s="1"/>
  <c r="G597" i="5"/>
  <c r="F597" i="5"/>
  <c r="T596" i="5"/>
  <c r="R596" i="5"/>
  <c r="S596" i="5" s="1"/>
  <c r="G596" i="5"/>
  <c r="F596" i="5"/>
  <c r="T595" i="5"/>
  <c r="R595" i="5"/>
  <c r="S595" i="5" s="1"/>
  <c r="G595" i="5"/>
  <c r="F595" i="5"/>
  <c r="T594" i="5"/>
  <c r="R594" i="5"/>
  <c r="S594" i="5" s="1"/>
  <c r="G594" i="5"/>
  <c r="F594" i="5"/>
  <c r="T593" i="5"/>
  <c r="R593" i="5"/>
  <c r="S593" i="5" s="1"/>
  <c r="G593" i="5"/>
  <c r="F593" i="5"/>
  <c r="T592" i="5"/>
  <c r="R592" i="5"/>
  <c r="S592" i="5" s="1"/>
  <c r="G592" i="5"/>
  <c r="F592" i="5"/>
  <c r="T591" i="5"/>
  <c r="R591" i="5"/>
  <c r="S591" i="5" s="1"/>
  <c r="G591" i="5"/>
  <c r="F591" i="5"/>
  <c r="T590" i="5"/>
  <c r="R590" i="5"/>
  <c r="S590" i="5" s="1"/>
  <c r="G590" i="5"/>
  <c r="F590" i="5"/>
  <c r="T589" i="5"/>
  <c r="R589" i="5"/>
  <c r="S589" i="5" s="1"/>
  <c r="G589" i="5"/>
  <c r="F589" i="5"/>
  <c r="T588" i="5"/>
  <c r="R588" i="5"/>
  <c r="S588" i="5" s="1"/>
  <c r="G588" i="5"/>
  <c r="F588" i="5"/>
  <c r="T587" i="5"/>
  <c r="R587" i="5"/>
  <c r="S587" i="5" s="1"/>
  <c r="G587" i="5"/>
  <c r="F587" i="5"/>
  <c r="T586" i="5"/>
  <c r="R586" i="5"/>
  <c r="S586" i="5" s="1"/>
  <c r="G586" i="5"/>
  <c r="F586" i="5"/>
  <c r="T585" i="5"/>
  <c r="R585" i="5"/>
  <c r="S585" i="5" s="1"/>
  <c r="G585" i="5"/>
  <c r="F585" i="5"/>
  <c r="T584" i="5"/>
  <c r="R584" i="5"/>
  <c r="S584" i="5" s="1"/>
  <c r="G584" i="5"/>
  <c r="F584" i="5"/>
  <c r="T583" i="5"/>
  <c r="R583" i="5"/>
  <c r="S583" i="5" s="1"/>
  <c r="G583" i="5"/>
  <c r="F583" i="5"/>
  <c r="T582" i="5"/>
  <c r="R582" i="5"/>
  <c r="S582" i="5" s="1"/>
  <c r="G582" i="5"/>
  <c r="F582" i="5"/>
  <c r="T581" i="5"/>
  <c r="R581" i="5"/>
  <c r="S581" i="5" s="1"/>
  <c r="G581" i="5"/>
  <c r="F581" i="5"/>
  <c r="T580" i="5"/>
  <c r="R580" i="5"/>
  <c r="S580" i="5" s="1"/>
  <c r="G580" i="5"/>
  <c r="F580" i="5"/>
  <c r="T579" i="5"/>
  <c r="R579" i="5"/>
  <c r="S579" i="5" s="1"/>
  <c r="G579" i="5"/>
  <c r="F579" i="5"/>
  <c r="T578" i="5"/>
  <c r="R578" i="5"/>
  <c r="S578" i="5" s="1"/>
  <c r="G578" i="5"/>
  <c r="F578" i="5"/>
  <c r="T577" i="5"/>
  <c r="R577" i="5"/>
  <c r="S577" i="5" s="1"/>
  <c r="G577" i="5"/>
  <c r="F577" i="5"/>
  <c r="T576" i="5"/>
  <c r="R576" i="5"/>
  <c r="S576" i="5" s="1"/>
  <c r="G576" i="5"/>
  <c r="F576" i="5"/>
  <c r="T575" i="5"/>
  <c r="S575" i="5"/>
  <c r="R575" i="5"/>
  <c r="G575" i="5"/>
  <c r="F575" i="5"/>
  <c r="T574" i="5"/>
  <c r="R574" i="5"/>
  <c r="S574" i="5" s="1"/>
  <c r="G574" i="5"/>
  <c r="F574" i="5"/>
  <c r="T573" i="5"/>
  <c r="R573" i="5"/>
  <c r="S573" i="5" s="1"/>
  <c r="G573" i="5"/>
  <c r="F573" i="5"/>
  <c r="T572" i="5"/>
  <c r="R572" i="5"/>
  <c r="S572" i="5" s="1"/>
  <c r="G572" i="5"/>
  <c r="F572" i="5"/>
  <c r="T571" i="5"/>
  <c r="R571" i="5"/>
  <c r="S571" i="5" s="1"/>
  <c r="G571" i="5"/>
  <c r="F571" i="5"/>
  <c r="T570" i="5"/>
  <c r="R570" i="5"/>
  <c r="S570" i="5" s="1"/>
  <c r="G570" i="5"/>
  <c r="F570" i="5"/>
  <c r="T569" i="5"/>
  <c r="R569" i="5"/>
  <c r="S569" i="5" s="1"/>
  <c r="G569" i="5"/>
  <c r="F569" i="5"/>
  <c r="T568" i="5"/>
  <c r="R568" i="5"/>
  <c r="S568" i="5" s="1"/>
  <c r="G568" i="5"/>
  <c r="F568" i="5"/>
  <c r="T567" i="5"/>
  <c r="R567" i="5"/>
  <c r="S567" i="5" s="1"/>
  <c r="G567" i="5"/>
  <c r="F567" i="5"/>
  <c r="T566" i="5"/>
  <c r="R566" i="5"/>
  <c r="S566" i="5" s="1"/>
  <c r="G566" i="5"/>
  <c r="F566" i="5"/>
  <c r="T565" i="5"/>
  <c r="R565" i="5"/>
  <c r="S565" i="5" s="1"/>
  <c r="G565" i="5"/>
  <c r="F565" i="5"/>
  <c r="T564" i="5"/>
  <c r="R564" i="5"/>
  <c r="S564" i="5" s="1"/>
  <c r="G564" i="5"/>
  <c r="F564" i="5"/>
  <c r="T563" i="5"/>
  <c r="R563" i="5"/>
  <c r="S563" i="5" s="1"/>
  <c r="G563" i="5"/>
  <c r="F563" i="5"/>
  <c r="T562" i="5"/>
  <c r="R562" i="5"/>
  <c r="S562" i="5" s="1"/>
  <c r="G562" i="5"/>
  <c r="F562" i="5"/>
  <c r="T561" i="5"/>
  <c r="R561" i="5"/>
  <c r="S561" i="5" s="1"/>
  <c r="G561" i="5"/>
  <c r="F561" i="5"/>
  <c r="T560" i="5"/>
  <c r="R560" i="5"/>
  <c r="S560" i="5" s="1"/>
  <c r="G560" i="5"/>
  <c r="F560" i="5"/>
  <c r="T559" i="5"/>
  <c r="R559" i="5"/>
  <c r="S559" i="5" s="1"/>
  <c r="G559" i="5"/>
  <c r="F559" i="5"/>
  <c r="T558" i="5"/>
  <c r="R558" i="5"/>
  <c r="S558" i="5" s="1"/>
  <c r="G558" i="5"/>
  <c r="F558" i="5"/>
  <c r="T557" i="5"/>
  <c r="R557" i="5"/>
  <c r="S557" i="5" s="1"/>
  <c r="G557" i="5"/>
  <c r="F557" i="5"/>
  <c r="T556" i="5"/>
  <c r="R556" i="5"/>
  <c r="S556" i="5" s="1"/>
  <c r="G556" i="5"/>
  <c r="F556" i="5"/>
  <c r="T555" i="5"/>
  <c r="R555" i="5"/>
  <c r="S555" i="5" s="1"/>
  <c r="G555" i="5"/>
  <c r="F555" i="5"/>
  <c r="T554" i="5"/>
  <c r="R554" i="5"/>
  <c r="S554" i="5" s="1"/>
  <c r="G554" i="5"/>
  <c r="F554" i="5"/>
  <c r="T553" i="5"/>
  <c r="R553" i="5"/>
  <c r="S553" i="5" s="1"/>
  <c r="G553" i="5"/>
  <c r="F553" i="5"/>
  <c r="T552" i="5"/>
  <c r="R552" i="5"/>
  <c r="S552" i="5" s="1"/>
  <c r="G552" i="5"/>
  <c r="F552" i="5"/>
  <c r="T551" i="5"/>
  <c r="R551" i="5"/>
  <c r="S551" i="5" s="1"/>
  <c r="G551" i="5"/>
  <c r="F551" i="5"/>
  <c r="T550" i="5"/>
  <c r="R550" i="5"/>
  <c r="S550" i="5" s="1"/>
  <c r="G550" i="5"/>
  <c r="F550" i="5"/>
  <c r="T549" i="5"/>
  <c r="R549" i="5"/>
  <c r="S549" i="5" s="1"/>
  <c r="G549" i="5"/>
  <c r="F549" i="5"/>
  <c r="T548" i="5"/>
  <c r="R548" i="5"/>
  <c r="S548" i="5" s="1"/>
  <c r="G548" i="5"/>
  <c r="F548" i="5"/>
  <c r="T547" i="5"/>
  <c r="R547" i="5"/>
  <c r="S547" i="5" s="1"/>
  <c r="G547" i="5"/>
  <c r="F547" i="5"/>
  <c r="T546" i="5"/>
  <c r="R546" i="5"/>
  <c r="S546" i="5" s="1"/>
  <c r="G546" i="5"/>
  <c r="F546" i="5"/>
  <c r="T545" i="5"/>
  <c r="R545" i="5"/>
  <c r="S545" i="5" s="1"/>
  <c r="G545" i="5"/>
  <c r="F545" i="5"/>
  <c r="T544" i="5"/>
  <c r="R544" i="5"/>
  <c r="S544" i="5" s="1"/>
  <c r="G544" i="5"/>
  <c r="F544" i="5"/>
  <c r="T543" i="5"/>
  <c r="R543" i="5"/>
  <c r="S543" i="5" s="1"/>
  <c r="G543" i="5"/>
  <c r="F543" i="5"/>
  <c r="T542" i="5"/>
  <c r="R542" i="5"/>
  <c r="S542" i="5" s="1"/>
  <c r="G542" i="5"/>
  <c r="F542" i="5"/>
  <c r="T541" i="5"/>
  <c r="R541" i="5"/>
  <c r="S541" i="5" s="1"/>
  <c r="G541" i="5"/>
  <c r="F541" i="5"/>
  <c r="T540" i="5"/>
  <c r="R540" i="5"/>
  <c r="S540" i="5" s="1"/>
  <c r="G540" i="5"/>
  <c r="F540" i="5"/>
  <c r="T539" i="5"/>
  <c r="R539" i="5"/>
  <c r="S539" i="5" s="1"/>
  <c r="G539" i="5"/>
  <c r="F539" i="5"/>
  <c r="T538" i="5"/>
  <c r="R538" i="5"/>
  <c r="S538" i="5" s="1"/>
  <c r="G538" i="5"/>
  <c r="F538" i="5"/>
  <c r="T537" i="5"/>
  <c r="R537" i="5"/>
  <c r="S537" i="5" s="1"/>
  <c r="G537" i="5"/>
  <c r="F537" i="5"/>
  <c r="T536" i="5"/>
  <c r="R536" i="5"/>
  <c r="S536" i="5" s="1"/>
  <c r="G536" i="5"/>
  <c r="F536" i="5"/>
  <c r="T535" i="5"/>
  <c r="R535" i="5"/>
  <c r="S535" i="5" s="1"/>
  <c r="G535" i="5"/>
  <c r="F535" i="5"/>
  <c r="T534" i="5"/>
  <c r="R534" i="5"/>
  <c r="S534" i="5" s="1"/>
  <c r="G534" i="5"/>
  <c r="F534" i="5"/>
  <c r="T533" i="5"/>
  <c r="R533" i="5"/>
  <c r="S533" i="5" s="1"/>
  <c r="G533" i="5"/>
  <c r="F533" i="5"/>
  <c r="T532" i="5"/>
  <c r="R532" i="5"/>
  <c r="S532" i="5" s="1"/>
  <c r="G532" i="5"/>
  <c r="F532" i="5"/>
  <c r="T531" i="5"/>
  <c r="R531" i="5"/>
  <c r="S531" i="5" s="1"/>
  <c r="G531" i="5"/>
  <c r="F531" i="5"/>
  <c r="T530" i="5"/>
  <c r="R530" i="5"/>
  <c r="S530" i="5" s="1"/>
  <c r="G530" i="5"/>
  <c r="F530" i="5"/>
  <c r="T529" i="5"/>
  <c r="R529" i="5"/>
  <c r="S529" i="5" s="1"/>
  <c r="G529" i="5"/>
  <c r="F529" i="5"/>
  <c r="T528" i="5"/>
  <c r="R528" i="5"/>
  <c r="S528" i="5" s="1"/>
  <c r="G528" i="5"/>
  <c r="F528" i="5"/>
  <c r="T527" i="5"/>
  <c r="R527" i="5"/>
  <c r="S527" i="5" s="1"/>
  <c r="G527" i="5"/>
  <c r="F527" i="5"/>
  <c r="T526" i="5"/>
  <c r="R526" i="5"/>
  <c r="S526" i="5" s="1"/>
  <c r="G526" i="5"/>
  <c r="F526" i="5"/>
  <c r="T525" i="5"/>
  <c r="R525" i="5"/>
  <c r="S525" i="5" s="1"/>
  <c r="G525" i="5"/>
  <c r="F525" i="5"/>
  <c r="T524" i="5"/>
  <c r="R524" i="5"/>
  <c r="S524" i="5" s="1"/>
  <c r="G524" i="5"/>
  <c r="F524" i="5"/>
  <c r="T523" i="5"/>
  <c r="R523" i="5"/>
  <c r="S523" i="5" s="1"/>
  <c r="G523" i="5"/>
  <c r="F523" i="5"/>
  <c r="T522" i="5"/>
  <c r="R522" i="5"/>
  <c r="S522" i="5" s="1"/>
  <c r="G522" i="5"/>
  <c r="F522" i="5"/>
  <c r="T521" i="5"/>
  <c r="R521" i="5"/>
  <c r="S521" i="5" s="1"/>
  <c r="G521" i="5"/>
  <c r="F521" i="5"/>
  <c r="T520" i="5"/>
  <c r="R520" i="5"/>
  <c r="S520" i="5" s="1"/>
  <c r="G520" i="5"/>
  <c r="F520" i="5"/>
  <c r="T519" i="5"/>
  <c r="R519" i="5"/>
  <c r="S519" i="5" s="1"/>
  <c r="G519" i="5"/>
  <c r="F519" i="5"/>
  <c r="T518" i="5"/>
  <c r="R518" i="5"/>
  <c r="S518" i="5" s="1"/>
  <c r="G518" i="5"/>
  <c r="F518" i="5"/>
  <c r="T517" i="5"/>
  <c r="R517" i="5"/>
  <c r="S517" i="5" s="1"/>
  <c r="G517" i="5"/>
  <c r="F517" i="5"/>
  <c r="T516" i="5"/>
  <c r="R516" i="5"/>
  <c r="S516" i="5" s="1"/>
  <c r="G516" i="5"/>
  <c r="F516" i="5"/>
  <c r="T515" i="5"/>
  <c r="R515" i="5"/>
  <c r="S515" i="5" s="1"/>
  <c r="G515" i="5"/>
  <c r="F515" i="5"/>
  <c r="T514" i="5"/>
  <c r="R514" i="5"/>
  <c r="S514" i="5" s="1"/>
  <c r="G514" i="5"/>
  <c r="F514" i="5"/>
  <c r="T513" i="5"/>
  <c r="R513" i="5"/>
  <c r="S513" i="5" s="1"/>
  <c r="G513" i="5"/>
  <c r="F513" i="5"/>
  <c r="T512" i="5"/>
  <c r="R512" i="5"/>
  <c r="S512" i="5" s="1"/>
  <c r="G512" i="5"/>
  <c r="F512" i="5"/>
  <c r="T511" i="5"/>
  <c r="R511" i="5"/>
  <c r="S511" i="5" s="1"/>
  <c r="G511" i="5"/>
  <c r="F511" i="5"/>
  <c r="T510" i="5"/>
  <c r="R510" i="5"/>
  <c r="S510" i="5" s="1"/>
  <c r="G510" i="5"/>
  <c r="F510" i="5"/>
  <c r="T509" i="5"/>
  <c r="R509" i="5"/>
  <c r="S509" i="5" s="1"/>
  <c r="G509" i="5"/>
  <c r="F509" i="5"/>
  <c r="T508" i="5"/>
  <c r="R508" i="5"/>
  <c r="S508" i="5" s="1"/>
  <c r="G508" i="5"/>
  <c r="F508" i="5"/>
  <c r="T507" i="5"/>
  <c r="R507" i="5"/>
  <c r="S507" i="5" s="1"/>
  <c r="G507" i="5"/>
  <c r="F507" i="5"/>
  <c r="T506" i="5"/>
  <c r="R506" i="5"/>
  <c r="S506" i="5" s="1"/>
  <c r="G506" i="5"/>
  <c r="F506" i="5"/>
  <c r="T505" i="5"/>
  <c r="R505" i="5"/>
  <c r="S505" i="5" s="1"/>
  <c r="G505" i="5"/>
  <c r="F505" i="5"/>
  <c r="T504" i="5"/>
  <c r="R504" i="5"/>
  <c r="S504" i="5" s="1"/>
  <c r="G504" i="5"/>
  <c r="F504" i="5"/>
  <c r="T503" i="5"/>
  <c r="R503" i="5"/>
  <c r="S503" i="5" s="1"/>
  <c r="G503" i="5"/>
  <c r="F503" i="5"/>
  <c r="T502" i="5"/>
  <c r="R502" i="5"/>
  <c r="S502" i="5" s="1"/>
  <c r="G502" i="5"/>
  <c r="F502" i="5"/>
  <c r="T501" i="5"/>
  <c r="R501" i="5"/>
  <c r="S501" i="5" s="1"/>
  <c r="G501" i="5"/>
  <c r="F501" i="5"/>
  <c r="T500" i="5"/>
  <c r="R500" i="5"/>
  <c r="S500" i="5" s="1"/>
  <c r="G500" i="5"/>
  <c r="F500" i="5"/>
  <c r="T499" i="5"/>
  <c r="R499" i="5"/>
  <c r="S499" i="5" s="1"/>
  <c r="G499" i="5"/>
  <c r="F499" i="5"/>
  <c r="T498" i="5"/>
  <c r="R498" i="5"/>
  <c r="S498" i="5" s="1"/>
  <c r="G498" i="5"/>
  <c r="F498" i="5"/>
  <c r="T497" i="5"/>
  <c r="R497" i="5"/>
  <c r="S497" i="5" s="1"/>
  <c r="G497" i="5"/>
  <c r="F497" i="5"/>
  <c r="T496" i="5"/>
  <c r="R496" i="5"/>
  <c r="S496" i="5" s="1"/>
  <c r="G496" i="5"/>
  <c r="F496" i="5"/>
  <c r="T495" i="5"/>
  <c r="R495" i="5"/>
  <c r="S495" i="5" s="1"/>
  <c r="G495" i="5"/>
  <c r="F495" i="5"/>
  <c r="T494" i="5"/>
  <c r="R494" i="5"/>
  <c r="S494" i="5" s="1"/>
  <c r="G494" i="5"/>
  <c r="F494" i="5"/>
  <c r="T493" i="5"/>
  <c r="R493" i="5"/>
  <c r="S493" i="5" s="1"/>
  <c r="G493" i="5"/>
  <c r="F493" i="5"/>
  <c r="T492" i="5"/>
  <c r="R492" i="5"/>
  <c r="S492" i="5" s="1"/>
  <c r="G492" i="5"/>
  <c r="F492" i="5"/>
  <c r="T491" i="5"/>
  <c r="R491" i="5"/>
  <c r="S491" i="5" s="1"/>
  <c r="G491" i="5"/>
  <c r="F491" i="5"/>
  <c r="T490" i="5"/>
  <c r="R490" i="5"/>
  <c r="S490" i="5" s="1"/>
  <c r="G490" i="5"/>
  <c r="F490" i="5"/>
  <c r="T489" i="5"/>
  <c r="R489" i="5"/>
  <c r="S489" i="5" s="1"/>
  <c r="G489" i="5"/>
  <c r="F489" i="5"/>
  <c r="T488" i="5"/>
  <c r="R488" i="5"/>
  <c r="S488" i="5" s="1"/>
  <c r="G488" i="5"/>
  <c r="F488" i="5"/>
  <c r="T487" i="5"/>
  <c r="R487" i="5"/>
  <c r="S487" i="5" s="1"/>
  <c r="G487" i="5"/>
  <c r="F487" i="5"/>
  <c r="T486" i="5"/>
  <c r="R486" i="5"/>
  <c r="S486" i="5" s="1"/>
  <c r="G486" i="5"/>
  <c r="F486" i="5"/>
  <c r="T485" i="5"/>
  <c r="R485" i="5"/>
  <c r="S485" i="5" s="1"/>
  <c r="G485" i="5"/>
  <c r="F485" i="5"/>
  <c r="T484" i="5"/>
  <c r="R484" i="5"/>
  <c r="S484" i="5" s="1"/>
  <c r="G484" i="5"/>
  <c r="F484" i="5"/>
  <c r="T483" i="5"/>
  <c r="R483" i="5"/>
  <c r="S483" i="5" s="1"/>
  <c r="G483" i="5"/>
  <c r="F483" i="5"/>
  <c r="T482" i="5"/>
  <c r="R482" i="5"/>
  <c r="S482" i="5" s="1"/>
  <c r="G482" i="5"/>
  <c r="F482" i="5"/>
  <c r="T481" i="5"/>
  <c r="R481" i="5"/>
  <c r="S481" i="5" s="1"/>
  <c r="G481" i="5"/>
  <c r="F481" i="5"/>
  <c r="T480" i="5"/>
  <c r="R480" i="5"/>
  <c r="S480" i="5" s="1"/>
  <c r="G480" i="5"/>
  <c r="F480" i="5"/>
  <c r="T479" i="5"/>
  <c r="R479" i="5"/>
  <c r="S479" i="5" s="1"/>
  <c r="G479" i="5"/>
  <c r="F479" i="5"/>
  <c r="T478" i="5"/>
  <c r="R478" i="5"/>
  <c r="S478" i="5" s="1"/>
  <c r="G478" i="5"/>
  <c r="F478" i="5"/>
  <c r="T477" i="5"/>
  <c r="R477" i="5"/>
  <c r="S477" i="5" s="1"/>
  <c r="G477" i="5"/>
  <c r="F477" i="5"/>
  <c r="T476" i="5"/>
  <c r="R476" i="5"/>
  <c r="S476" i="5" s="1"/>
  <c r="G476" i="5"/>
  <c r="F476" i="5"/>
  <c r="T475" i="5"/>
  <c r="R475" i="5"/>
  <c r="S475" i="5" s="1"/>
  <c r="G475" i="5"/>
  <c r="F475" i="5"/>
  <c r="T474" i="5"/>
  <c r="R474" i="5"/>
  <c r="S474" i="5" s="1"/>
  <c r="G474" i="5"/>
  <c r="F474" i="5"/>
  <c r="T473" i="5"/>
  <c r="R473" i="5"/>
  <c r="S473" i="5" s="1"/>
  <c r="G473" i="5"/>
  <c r="F473" i="5"/>
  <c r="T472" i="5"/>
  <c r="R472" i="5"/>
  <c r="S472" i="5" s="1"/>
  <c r="G472" i="5"/>
  <c r="F472" i="5"/>
  <c r="T471" i="5"/>
  <c r="R471" i="5"/>
  <c r="S471" i="5" s="1"/>
  <c r="G471" i="5"/>
  <c r="F471" i="5"/>
  <c r="T470" i="5"/>
  <c r="R470" i="5"/>
  <c r="S470" i="5" s="1"/>
  <c r="G470" i="5"/>
  <c r="F470" i="5"/>
  <c r="T469" i="5"/>
  <c r="R469" i="5"/>
  <c r="S469" i="5" s="1"/>
  <c r="G469" i="5"/>
  <c r="F469" i="5"/>
  <c r="T468" i="5"/>
  <c r="R468" i="5"/>
  <c r="S468" i="5" s="1"/>
  <c r="G468" i="5"/>
  <c r="F468" i="5"/>
  <c r="T467" i="5"/>
  <c r="R467" i="5"/>
  <c r="S467" i="5" s="1"/>
  <c r="G467" i="5"/>
  <c r="F467" i="5"/>
  <c r="T466" i="5"/>
  <c r="R466" i="5"/>
  <c r="S466" i="5" s="1"/>
  <c r="G466" i="5"/>
  <c r="F466" i="5"/>
  <c r="T465" i="5"/>
  <c r="R465" i="5"/>
  <c r="S465" i="5" s="1"/>
  <c r="G465" i="5"/>
  <c r="F465" i="5"/>
  <c r="T464" i="5"/>
  <c r="R464" i="5"/>
  <c r="S464" i="5" s="1"/>
  <c r="G464" i="5"/>
  <c r="F464" i="5"/>
  <c r="T463" i="5"/>
  <c r="R463" i="5"/>
  <c r="S463" i="5" s="1"/>
  <c r="G463" i="5"/>
  <c r="F463" i="5"/>
  <c r="T462" i="5"/>
  <c r="R462" i="5"/>
  <c r="S462" i="5" s="1"/>
  <c r="G462" i="5"/>
  <c r="F462" i="5"/>
  <c r="T461" i="5"/>
  <c r="R461" i="5"/>
  <c r="S461" i="5" s="1"/>
  <c r="G461" i="5"/>
  <c r="F461" i="5"/>
  <c r="T460" i="5"/>
  <c r="R460" i="5"/>
  <c r="S460" i="5" s="1"/>
  <c r="G460" i="5"/>
  <c r="F460" i="5"/>
  <c r="T459" i="5"/>
  <c r="R459" i="5"/>
  <c r="S459" i="5" s="1"/>
  <c r="G459" i="5"/>
  <c r="F459" i="5"/>
  <c r="T458" i="5"/>
  <c r="R458" i="5"/>
  <c r="S458" i="5" s="1"/>
  <c r="G458" i="5"/>
  <c r="F458" i="5"/>
  <c r="T457" i="5"/>
  <c r="R457" i="5"/>
  <c r="S457" i="5" s="1"/>
  <c r="G457" i="5"/>
  <c r="F457" i="5"/>
  <c r="T456" i="5"/>
  <c r="R456" i="5"/>
  <c r="S456" i="5" s="1"/>
  <c r="G456" i="5"/>
  <c r="F456" i="5"/>
  <c r="T455" i="5"/>
  <c r="S455" i="5"/>
  <c r="R455" i="5"/>
  <c r="G455" i="5"/>
  <c r="F455" i="5"/>
  <c r="T454" i="5"/>
  <c r="R454" i="5"/>
  <c r="S454" i="5" s="1"/>
  <c r="G454" i="5"/>
  <c r="F454" i="5"/>
  <c r="T453" i="5"/>
  <c r="R453" i="5"/>
  <c r="S453" i="5" s="1"/>
  <c r="G453" i="5"/>
  <c r="F453" i="5"/>
  <c r="T452" i="5"/>
  <c r="R452" i="5"/>
  <c r="S452" i="5" s="1"/>
  <c r="G452" i="5"/>
  <c r="F452" i="5"/>
  <c r="T451" i="5"/>
  <c r="R451" i="5"/>
  <c r="S451" i="5" s="1"/>
  <c r="G451" i="5"/>
  <c r="F451" i="5"/>
  <c r="T450" i="5"/>
  <c r="R450" i="5"/>
  <c r="S450" i="5" s="1"/>
  <c r="G450" i="5"/>
  <c r="F450" i="5"/>
  <c r="T449" i="5"/>
  <c r="R449" i="5"/>
  <c r="S449" i="5" s="1"/>
  <c r="G449" i="5"/>
  <c r="F449" i="5"/>
  <c r="T448" i="5"/>
  <c r="R448" i="5"/>
  <c r="S448" i="5" s="1"/>
  <c r="G448" i="5"/>
  <c r="F448" i="5"/>
  <c r="T447" i="5"/>
  <c r="S447" i="5"/>
  <c r="R447" i="5"/>
  <c r="G447" i="5"/>
  <c r="F447" i="5"/>
  <c r="T446" i="5"/>
  <c r="R446" i="5"/>
  <c r="S446" i="5" s="1"/>
  <c r="G446" i="5"/>
  <c r="F446" i="5"/>
  <c r="T445" i="5"/>
  <c r="R445" i="5"/>
  <c r="S445" i="5" s="1"/>
  <c r="G445" i="5"/>
  <c r="F445" i="5"/>
  <c r="T444" i="5"/>
  <c r="R444" i="5"/>
  <c r="S444" i="5" s="1"/>
  <c r="G444" i="5"/>
  <c r="F444" i="5"/>
  <c r="T443" i="5"/>
  <c r="R443" i="5"/>
  <c r="S443" i="5" s="1"/>
  <c r="G443" i="5"/>
  <c r="F443" i="5"/>
  <c r="T442" i="5"/>
  <c r="R442" i="5"/>
  <c r="S442" i="5" s="1"/>
  <c r="G442" i="5"/>
  <c r="F442" i="5"/>
  <c r="T441" i="5"/>
  <c r="R441" i="5"/>
  <c r="S441" i="5" s="1"/>
  <c r="G441" i="5"/>
  <c r="F441" i="5"/>
  <c r="T440" i="5"/>
  <c r="R440" i="5"/>
  <c r="S440" i="5" s="1"/>
  <c r="G440" i="5"/>
  <c r="F440" i="5"/>
  <c r="T439" i="5"/>
  <c r="R439" i="5"/>
  <c r="S439" i="5" s="1"/>
  <c r="G439" i="5"/>
  <c r="F439" i="5"/>
  <c r="T438" i="5"/>
  <c r="R438" i="5"/>
  <c r="S438" i="5" s="1"/>
  <c r="G438" i="5"/>
  <c r="F438" i="5"/>
  <c r="T437" i="5"/>
  <c r="R437" i="5"/>
  <c r="S437" i="5" s="1"/>
  <c r="G437" i="5"/>
  <c r="F437" i="5"/>
  <c r="T436" i="5"/>
  <c r="R436" i="5"/>
  <c r="S436" i="5" s="1"/>
  <c r="G436" i="5"/>
  <c r="F436" i="5"/>
  <c r="T435" i="5"/>
  <c r="R435" i="5"/>
  <c r="S435" i="5" s="1"/>
  <c r="G435" i="5"/>
  <c r="F435" i="5"/>
  <c r="T434" i="5"/>
  <c r="R434" i="5"/>
  <c r="S434" i="5" s="1"/>
  <c r="G434" i="5"/>
  <c r="F434" i="5"/>
  <c r="T433" i="5"/>
  <c r="R433" i="5"/>
  <c r="S433" i="5" s="1"/>
  <c r="G433" i="5"/>
  <c r="F433" i="5"/>
  <c r="T432" i="5"/>
  <c r="R432" i="5"/>
  <c r="S432" i="5" s="1"/>
  <c r="G432" i="5"/>
  <c r="F432" i="5"/>
  <c r="T431" i="5"/>
  <c r="R431" i="5"/>
  <c r="S431" i="5" s="1"/>
  <c r="G431" i="5"/>
  <c r="F431" i="5"/>
  <c r="T430" i="5"/>
  <c r="R430" i="5"/>
  <c r="S430" i="5" s="1"/>
  <c r="G430" i="5"/>
  <c r="F430" i="5"/>
  <c r="T429" i="5"/>
  <c r="R429" i="5"/>
  <c r="S429" i="5" s="1"/>
  <c r="G429" i="5"/>
  <c r="F429" i="5"/>
  <c r="T428" i="5"/>
  <c r="R428" i="5"/>
  <c r="S428" i="5" s="1"/>
  <c r="G428" i="5"/>
  <c r="F428" i="5"/>
  <c r="T427" i="5"/>
  <c r="R427" i="5"/>
  <c r="S427" i="5" s="1"/>
  <c r="G427" i="5"/>
  <c r="F427" i="5"/>
  <c r="T426" i="5"/>
  <c r="R426" i="5"/>
  <c r="S426" i="5" s="1"/>
  <c r="G426" i="5"/>
  <c r="F426" i="5"/>
  <c r="T425" i="5"/>
  <c r="R425" i="5"/>
  <c r="S425" i="5" s="1"/>
  <c r="G425" i="5"/>
  <c r="F425" i="5"/>
  <c r="T424" i="5"/>
  <c r="R424" i="5"/>
  <c r="S424" i="5" s="1"/>
  <c r="G424" i="5"/>
  <c r="F424" i="5"/>
  <c r="T423" i="5"/>
  <c r="R423" i="5"/>
  <c r="S423" i="5" s="1"/>
  <c r="G423" i="5"/>
  <c r="F423" i="5"/>
  <c r="T422" i="5"/>
  <c r="R422" i="5"/>
  <c r="S422" i="5" s="1"/>
  <c r="G422" i="5"/>
  <c r="F422" i="5"/>
  <c r="T421" i="5"/>
  <c r="R421" i="5"/>
  <c r="S421" i="5" s="1"/>
  <c r="G421" i="5"/>
  <c r="F421" i="5"/>
  <c r="T420" i="5"/>
  <c r="R420" i="5"/>
  <c r="S420" i="5" s="1"/>
  <c r="G420" i="5"/>
  <c r="F420" i="5"/>
  <c r="T419" i="5"/>
  <c r="R419" i="5"/>
  <c r="S419" i="5" s="1"/>
  <c r="G419" i="5"/>
  <c r="F419" i="5"/>
  <c r="T418" i="5"/>
  <c r="R418" i="5"/>
  <c r="S418" i="5" s="1"/>
  <c r="G418" i="5"/>
  <c r="F418" i="5"/>
  <c r="T417" i="5"/>
  <c r="R417" i="5"/>
  <c r="S417" i="5" s="1"/>
  <c r="G417" i="5"/>
  <c r="F417" i="5"/>
  <c r="T416" i="5"/>
  <c r="R416" i="5"/>
  <c r="S416" i="5" s="1"/>
  <c r="G416" i="5"/>
  <c r="F416" i="5"/>
  <c r="T415" i="5"/>
  <c r="R415" i="5"/>
  <c r="S415" i="5" s="1"/>
  <c r="G415" i="5"/>
  <c r="F415" i="5"/>
  <c r="T414" i="5"/>
  <c r="R414" i="5"/>
  <c r="S414" i="5" s="1"/>
  <c r="G414" i="5"/>
  <c r="F414" i="5"/>
  <c r="T413" i="5"/>
  <c r="R413" i="5"/>
  <c r="S413" i="5" s="1"/>
  <c r="G413" i="5"/>
  <c r="F413" i="5"/>
  <c r="T412" i="5"/>
  <c r="R412" i="5"/>
  <c r="S412" i="5" s="1"/>
  <c r="G412" i="5"/>
  <c r="F412" i="5"/>
  <c r="T411" i="5"/>
  <c r="R411" i="5"/>
  <c r="S411" i="5" s="1"/>
  <c r="G411" i="5"/>
  <c r="F411" i="5"/>
  <c r="T410" i="5"/>
  <c r="R410" i="5"/>
  <c r="S410" i="5" s="1"/>
  <c r="G410" i="5"/>
  <c r="F410" i="5"/>
  <c r="T409" i="5"/>
  <c r="R409" i="5"/>
  <c r="S409" i="5" s="1"/>
  <c r="G409" i="5"/>
  <c r="F409" i="5"/>
  <c r="T408" i="5"/>
  <c r="R408" i="5"/>
  <c r="S408" i="5" s="1"/>
  <c r="G408" i="5"/>
  <c r="F408" i="5"/>
  <c r="T407" i="5"/>
  <c r="R407" i="5"/>
  <c r="S407" i="5" s="1"/>
  <c r="G407" i="5"/>
  <c r="F407" i="5"/>
  <c r="T406" i="5"/>
  <c r="R406" i="5"/>
  <c r="S406" i="5" s="1"/>
  <c r="G406" i="5"/>
  <c r="F406" i="5"/>
  <c r="T405" i="5"/>
  <c r="R405" i="5"/>
  <c r="S405" i="5" s="1"/>
  <c r="G405" i="5"/>
  <c r="F405" i="5"/>
  <c r="T404" i="5"/>
  <c r="R404" i="5"/>
  <c r="S404" i="5" s="1"/>
  <c r="G404" i="5"/>
  <c r="F404" i="5"/>
  <c r="T403" i="5"/>
  <c r="R403" i="5"/>
  <c r="S403" i="5" s="1"/>
  <c r="G403" i="5"/>
  <c r="F403" i="5"/>
  <c r="T402" i="5"/>
  <c r="R402" i="5"/>
  <c r="S402" i="5" s="1"/>
  <c r="G402" i="5"/>
  <c r="F402" i="5"/>
  <c r="T401" i="5"/>
  <c r="R401" i="5"/>
  <c r="S401" i="5" s="1"/>
  <c r="G401" i="5"/>
  <c r="F401" i="5"/>
  <c r="T400" i="5"/>
  <c r="R400" i="5"/>
  <c r="S400" i="5" s="1"/>
  <c r="G400" i="5"/>
  <c r="F400" i="5"/>
  <c r="T399" i="5"/>
  <c r="R399" i="5"/>
  <c r="S399" i="5" s="1"/>
  <c r="G399" i="5"/>
  <c r="F399" i="5"/>
  <c r="T398" i="5"/>
  <c r="R398" i="5"/>
  <c r="S398" i="5" s="1"/>
  <c r="G398" i="5"/>
  <c r="F398" i="5"/>
  <c r="T397" i="5"/>
  <c r="R397" i="5"/>
  <c r="S397" i="5" s="1"/>
  <c r="G397" i="5"/>
  <c r="F397" i="5"/>
  <c r="T396" i="5"/>
  <c r="R396" i="5"/>
  <c r="S396" i="5" s="1"/>
  <c r="G396" i="5"/>
  <c r="F396" i="5"/>
  <c r="T395" i="5"/>
  <c r="R395" i="5"/>
  <c r="S395" i="5" s="1"/>
  <c r="G395" i="5"/>
  <c r="F395" i="5"/>
  <c r="T394" i="5"/>
  <c r="R394" i="5"/>
  <c r="S394" i="5" s="1"/>
  <c r="G394" i="5"/>
  <c r="F394" i="5"/>
  <c r="T393" i="5"/>
  <c r="R393" i="5"/>
  <c r="S393" i="5" s="1"/>
  <c r="G393" i="5"/>
  <c r="F393" i="5"/>
  <c r="T392" i="5"/>
  <c r="R392" i="5"/>
  <c r="S392" i="5" s="1"/>
  <c r="G392" i="5"/>
  <c r="F392" i="5"/>
  <c r="T391" i="5"/>
  <c r="R391" i="5"/>
  <c r="S391" i="5" s="1"/>
  <c r="G391" i="5"/>
  <c r="F391" i="5"/>
  <c r="T390" i="5"/>
  <c r="R390" i="5"/>
  <c r="S390" i="5" s="1"/>
  <c r="G390" i="5"/>
  <c r="F390" i="5"/>
  <c r="T389" i="5"/>
  <c r="R389" i="5"/>
  <c r="S389" i="5" s="1"/>
  <c r="G389" i="5"/>
  <c r="F389" i="5"/>
  <c r="T388" i="5"/>
  <c r="R388" i="5"/>
  <c r="S388" i="5" s="1"/>
  <c r="G388" i="5"/>
  <c r="F388" i="5"/>
  <c r="T387" i="5"/>
  <c r="R387" i="5"/>
  <c r="S387" i="5" s="1"/>
  <c r="G387" i="5"/>
  <c r="F387" i="5"/>
  <c r="T386" i="5"/>
  <c r="R386" i="5"/>
  <c r="S386" i="5" s="1"/>
  <c r="G386" i="5"/>
  <c r="F386" i="5"/>
  <c r="T385" i="5"/>
  <c r="R385" i="5"/>
  <c r="S385" i="5" s="1"/>
  <c r="G385" i="5"/>
  <c r="F385" i="5"/>
  <c r="T384" i="5"/>
  <c r="R384" i="5"/>
  <c r="S384" i="5" s="1"/>
  <c r="G384" i="5"/>
  <c r="F384" i="5"/>
  <c r="T383" i="5"/>
  <c r="R383" i="5"/>
  <c r="S383" i="5" s="1"/>
  <c r="G383" i="5"/>
  <c r="F383" i="5"/>
  <c r="T382" i="5"/>
  <c r="R382" i="5"/>
  <c r="S382" i="5" s="1"/>
  <c r="G382" i="5"/>
  <c r="F382" i="5"/>
  <c r="T381" i="5"/>
  <c r="R381" i="5"/>
  <c r="S381" i="5" s="1"/>
  <c r="G381" i="5"/>
  <c r="F381" i="5"/>
  <c r="T380" i="5"/>
  <c r="R380" i="5"/>
  <c r="S380" i="5" s="1"/>
  <c r="G380" i="5"/>
  <c r="F380" i="5"/>
  <c r="T379" i="5"/>
  <c r="R379" i="5"/>
  <c r="S379" i="5" s="1"/>
  <c r="G379" i="5"/>
  <c r="F379" i="5"/>
  <c r="T378" i="5"/>
  <c r="R378" i="5"/>
  <c r="S378" i="5" s="1"/>
  <c r="G378" i="5"/>
  <c r="F378" i="5"/>
  <c r="T377" i="5"/>
  <c r="R377" i="5"/>
  <c r="S377" i="5" s="1"/>
  <c r="G377" i="5"/>
  <c r="F377" i="5"/>
  <c r="T376" i="5"/>
  <c r="R376" i="5"/>
  <c r="S376" i="5" s="1"/>
  <c r="G376" i="5"/>
  <c r="F376" i="5"/>
  <c r="T375" i="5"/>
  <c r="R375" i="5"/>
  <c r="S375" i="5" s="1"/>
  <c r="G375" i="5"/>
  <c r="F375" i="5"/>
  <c r="T374" i="5"/>
  <c r="R374" i="5"/>
  <c r="S374" i="5" s="1"/>
  <c r="G374" i="5"/>
  <c r="F374" i="5"/>
  <c r="T373" i="5"/>
  <c r="R373" i="5"/>
  <c r="S373" i="5" s="1"/>
  <c r="G373" i="5"/>
  <c r="F373" i="5"/>
  <c r="T372" i="5"/>
  <c r="R372" i="5"/>
  <c r="S372" i="5" s="1"/>
  <c r="G372" i="5"/>
  <c r="F372" i="5"/>
  <c r="T371" i="5"/>
  <c r="R371" i="5"/>
  <c r="S371" i="5" s="1"/>
  <c r="G371" i="5"/>
  <c r="F371" i="5"/>
  <c r="T370" i="5"/>
  <c r="R370" i="5"/>
  <c r="S370" i="5" s="1"/>
  <c r="G370" i="5"/>
  <c r="F370" i="5"/>
  <c r="T369" i="5"/>
  <c r="R369" i="5"/>
  <c r="S369" i="5" s="1"/>
  <c r="G369" i="5"/>
  <c r="F369" i="5"/>
  <c r="T368" i="5"/>
  <c r="R368" i="5"/>
  <c r="S368" i="5" s="1"/>
  <c r="G368" i="5"/>
  <c r="F368" i="5"/>
  <c r="T367" i="5"/>
  <c r="R367" i="5"/>
  <c r="S367" i="5" s="1"/>
  <c r="G367" i="5"/>
  <c r="F367" i="5"/>
  <c r="T366" i="5"/>
  <c r="R366" i="5"/>
  <c r="S366" i="5" s="1"/>
  <c r="G366" i="5"/>
  <c r="F366" i="5"/>
  <c r="T365" i="5"/>
  <c r="R365" i="5"/>
  <c r="S365" i="5" s="1"/>
  <c r="G365" i="5"/>
  <c r="F365" i="5"/>
  <c r="T364" i="5"/>
  <c r="R364" i="5"/>
  <c r="S364" i="5" s="1"/>
  <c r="G364" i="5"/>
  <c r="F364" i="5"/>
  <c r="T363" i="5"/>
  <c r="R363" i="5"/>
  <c r="S363" i="5" s="1"/>
  <c r="G363" i="5"/>
  <c r="F363" i="5"/>
  <c r="T362" i="5"/>
  <c r="R362" i="5"/>
  <c r="S362" i="5" s="1"/>
  <c r="G362" i="5"/>
  <c r="F362" i="5"/>
  <c r="T361" i="5"/>
  <c r="R361" i="5"/>
  <c r="S361" i="5" s="1"/>
  <c r="G361" i="5"/>
  <c r="F361" i="5"/>
  <c r="T360" i="5"/>
  <c r="R360" i="5"/>
  <c r="S360" i="5" s="1"/>
  <c r="G360" i="5"/>
  <c r="F360" i="5"/>
  <c r="T359" i="5"/>
  <c r="R359" i="5"/>
  <c r="S359" i="5" s="1"/>
  <c r="G359" i="5"/>
  <c r="F359" i="5"/>
  <c r="T358" i="5"/>
  <c r="R358" i="5"/>
  <c r="S358" i="5" s="1"/>
  <c r="G358" i="5"/>
  <c r="F358" i="5"/>
  <c r="T357" i="5"/>
  <c r="R357" i="5"/>
  <c r="S357" i="5" s="1"/>
  <c r="G357" i="5"/>
  <c r="F357" i="5"/>
  <c r="T356" i="5"/>
  <c r="R356" i="5"/>
  <c r="S356" i="5" s="1"/>
  <c r="G356" i="5"/>
  <c r="F356" i="5"/>
  <c r="T355" i="5"/>
  <c r="R355" i="5"/>
  <c r="S355" i="5" s="1"/>
  <c r="G355" i="5"/>
  <c r="F355" i="5"/>
  <c r="T354" i="5"/>
  <c r="R354" i="5"/>
  <c r="S354" i="5" s="1"/>
  <c r="G354" i="5"/>
  <c r="F354" i="5"/>
  <c r="T353" i="5"/>
  <c r="R353" i="5"/>
  <c r="S353" i="5" s="1"/>
  <c r="G353" i="5"/>
  <c r="F353" i="5"/>
  <c r="T352" i="5"/>
  <c r="R352" i="5"/>
  <c r="S352" i="5" s="1"/>
  <c r="G352" i="5"/>
  <c r="F352" i="5"/>
  <c r="T351" i="5"/>
  <c r="R351" i="5"/>
  <c r="S351" i="5" s="1"/>
  <c r="G351" i="5"/>
  <c r="F351" i="5"/>
  <c r="T350" i="5"/>
  <c r="R350" i="5"/>
  <c r="S350" i="5" s="1"/>
  <c r="G350" i="5"/>
  <c r="F350" i="5"/>
  <c r="T349" i="5"/>
  <c r="R349" i="5"/>
  <c r="S349" i="5" s="1"/>
  <c r="G349" i="5"/>
  <c r="F349" i="5"/>
  <c r="T348" i="5"/>
  <c r="R348" i="5"/>
  <c r="S348" i="5" s="1"/>
  <c r="G348" i="5"/>
  <c r="F348" i="5"/>
  <c r="T347" i="5"/>
  <c r="R347" i="5"/>
  <c r="S347" i="5" s="1"/>
  <c r="G347" i="5"/>
  <c r="F347" i="5"/>
  <c r="T346" i="5"/>
  <c r="R346" i="5"/>
  <c r="S346" i="5" s="1"/>
  <c r="G346" i="5"/>
  <c r="F346" i="5"/>
  <c r="T345" i="5"/>
  <c r="R345" i="5"/>
  <c r="S345" i="5" s="1"/>
  <c r="G345" i="5"/>
  <c r="F345" i="5"/>
  <c r="T344" i="5"/>
  <c r="R344" i="5"/>
  <c r="S344" i="5" s="1"/>
  <c r="G344" i="5"/>
  <c r="F344" i="5"/>
  <c r="T343" i="5"/>
  <c r="R343" i="5"/>
  <c r="S343" i="5" s="1"/>
  <c r="G343" i="5"/>
  <c r="F343" i="5"/>
  <c r="T342" i="5"/>
  <c r="R342" i="5"/>
  <c r="S342" i="5" s="1"/>
  <c r="G342" i="5"/>
  <c r="F342" i="5"/>
  <c r="T341" i="5"/>
  <c r="R341" i="5"/>
  <c r="S341" i="5" s="1"/>
  <c r="G341" i="5"/>
  <c r="F341" i="5"/>
  <c r="T340" i="5"/>
  <c r="R340" i="5"/>
  <c r="S340" i="5" s="1"/>
  <c r="G340" i="5"/>
  <c r="F340" i="5"/>
  <c r="T339" i="5"/>
  <c r="R339" i="5"/>
  <c r="S339" i="5" s="1"/>
  <c r="G339" i="5"/>
  <c r="F339" i="5"/>
  <c r="T338" i="5"/>
  <c r="R338" i="5"/>
  <c r="S338" i="5" s="1"/>
  <c r="G338" i="5"/>
  <c r="F338" i="5"/>
  <c r="T337" i="5"/>
  <c r="R337" i="5"/>
  <c r="S337" i="5" s="1"/>
  <c r="G337" i="5"/>
  <c r="F337" i="5"/>
  <c r="T336" i="5"/>
  <c r="R336" i="5"/>
  <c r="S336" i="5" s="1"/>
  <c r="G336" i="5"/>
  <c r="F336" i="5"/>
  <c r="T335" i="5"/>
  <c r="R335" i="5"/>
  <c r="S335" i="5" s="1"/>
  <c r="G335" i="5"/>
  <c r="F335" i="5"/>
  <c r="T334" i="5"/>
  <c r="R334" i="5"/>
  <c r="S334" i="5" s="1"/>
  <c r="G334" i="5"/>
  <c r="F334" i="5"/>
  <c r="T333" i="5"/>
  <c r="R333" i="5"/>
  <c r="S333" i="5" s="1"/>
  <c r="G333" i="5"/>
  <c r="F333" i="5"/>
  <c r="T332" i="5"/>
  <c r="R332" i="5"/>
  <c r="S332" i="5" s="1"/>
  <c r="G332" i="5"/>
  <c r="F332" i="5"/>
  <c r="T331" i="5"/>
  <c r="R331" i="5"/>
  <c r="S331" i="5" s="1"/>
  <c r="G331" i="5"/>
  <c r="F331" i="5"/>
  <c r="T330" i="5"/>
  <c r="R330" i="5"/>
  <c r="S330" i="5" s="1"/>
  <c r="G330" i="5"/>
  <c r="F330" i="5"/>
  <c r="T329" i="5"/>
  <c r="R329" i="5"/>
  <c r="S329" i="5" s="1"/>
  <c r="G329" i="5"/>
  <c r="F329" i="5"/>
  <c r="T328" i="5"/>
  <c r="R328" i="5"/>
  <c r="S328" i="5" s="1"/>
  <c r="G328" i="5"/>
  <c r="F328" i="5"/>
  <c r="T327" i="5"/>
  <c r="R327" i="5"/>
  <c r="S327" i="5" s="1"/>
  <c r="G327" i="5"/>
  <c r="F327" i="5"/>
  <c r="T326" i="5"/>
  <c r="R326" i="5"/>
  <c r="S326" i="5" s="1"/>
  <c r="G326" i="5"/>
  <c r="F326" i="5"/>
  <c r="T325" i="5"/>
  <c r="R325" i="5"/>
  <c r="S325" i="5" s="1"/>
  <c r="G325" i="5"/>
  <c r="F325" i="5"/>
  <c r="T324" i="5"/>
  <c r="R324" i="5"/>
  <c r="S324" i="5" s="1"/>
  <c r="G324" i="5"/>
  <c r="F324" i="5"/>
  <c r="T323" i="5"/>
  <c r="R323" i="5"/>
  <c r="S323" i="5" s="1"/>
  <c r="G323" i="5"/>
  <c r="F323" i="5"/>
  <c r="T322" i="5"/>
  <c r="R322" i="5"/>
  <c r="S322" i="5" s="1"/>
  <c r="G322" i="5"/>
  <c r="F322" i="5"/>
  <c r="T321" i="5"/>
  <c r="R321" i="5"/>
  <c r="S321" i="5" s="1"/>
  <c r="G321" i="5"/>
  <c r="F321" i="5"/>
  <c r="T320" i="5"/>
  <c r="R320" i="5"/>
  <c r="S320" i="5" s="1"/>
  <c r="G320" i="5"/>
  <c r="F320" i="5"/>
  <c r="T319" i="5"/>
  <c r="R319" i="5"/>
  <c r="S319" i="5" s="1"/>
  <c r="G319" i="5"/>
  <c r="F319" i="5"/>
  <c r="T318" i="5"/>
  <c r="R318" i="5"/>
  <c r="S318" i="5" s="1"/>
  <c r="G318" i="5"/>
  <c r="F318" i="5"/>
  <c r="T317" i="5"/>
  <c r="R317" i="5"/>
  <c r="S317" i="5" s="1"/>
  <c r="G317" i="5"/>
  <c r="F317" i="5"/>
  <c r="T316" i="5"/>
  <c r="R316" i="5"/>
  <c r="S316" i="5" s="1"/>
  <c r="G316" i="5"/>
  <c r="F316" i="5"/>
  <c r="T315" i="5"/>
  <c r="R315" i="5"/>
  <c r="S315" i="5" s="1"/>
  <c r="G315" i="5"/>
  <c r="F315" i="5"/>
  <c r="T314" i="5"/>
  <c r="R314" i="5"/>
  <c r="S314" i="5" s="1"/>
  <c r="G314" i="5"/>
  <c r="F314" i="5"/>
  <c r="T313" i="5"/>
  <c r="R313" i="5"/>
  <c r="S313" i="5" s="1"/>
  <c r="G313" i="5"/>
  <c r="F313" i="5"/>
  <c r="T312" i="5"/>
  <c r="R312" i="5"/>
  <c r="S312" i="5" s="1"/>
  <c r="G312" i="5"/>
  <c r="F312" i="5"/>
  <c r="T311" i="5"/>
  <c r="R311" i="5"/>
  <c r="S311" i="5" s="1"/>
  <c r="G311" i="5"/>
  <c r="F311" i="5"/>
  <c r="T310" i="5"/>
  <c r="R310" i="5"/>
  <c r="S310" i="5" s="1"/>
  <c r="G310" i="5"/>
  <c r="F310" i="5"/>
  <c r="T309" i="5"/>
  <c r="R309" i="5"/>
  <c r="S309" i="5" s="1"/>
  <c r="G309" i="5"/>
  <c r="F309" i="5"/>
  <c r="T308" i="5"/>
  <c r="R308" i="5"/>
  <c r="S308" i="5" s="1"/>
  <c r="G308" i="5"/>
  <c r="F308" i="5"/>
  <c r="T307" i="5"/>
  <c r="R307" i="5"/>
  <c r="S307" i="5" s="1"/>
  <c r="G307" i="5"/>
  <c r="F307" i="5"/>
  <c r="T306" i="5"/>
  <c r="R306" i="5"/>
  <c r="S306" i="5" s="1"/>
  <c r="G306" i="5"/>
  <c r="F306" i="5"/>
  <c r="T305" i="5"/>
  <c r="R305" i="5"/>
  <c r="S305" i="5" s="1"/>
  <c r="G305" i="5"/>
  <c r="F305" i="5"/>
  <c r="T304" i="5"/>
  <c r="R304" i="5"/>
  <c r="S304" i="5" s="1"/>
  <c r="G304" i="5"/>
  <c r="F304" i="5"/>
  <c r="T303" i="5"/>
  <c r="R303" i="5"/>
  <c r="S303" i="5" s="1"/>
  <c r="G303" i="5"/>
  <c r="F303" i="5"/>
  <c r="T302" i="5"/>
  <c r="R302" i="5"/>
  <c r="S302" i="5" s="1"/>
  <c r="G302" i="5"/>
  <c r="F302" i="5"/>
  <c r="T301" i="5"/>
  <c r="R301" i="5"/>
  <c r="S301" i="5" s="1"/>
  <c r="G301" i="5"/>
  <c r="F301" i="5"/>
  <c r="T300" i="5"/>
  <c r="R300" i="5"/>
  <c r="S300" i="5" s="1"/>
  <c r="G300" i="5"/>
  <c r="F300" i="5"/>
  <c r="T299" i="5"/>
  <c r="R299" i="5"/>
  <c r="S299" i="5" s="1"/>
  <c r="G299" i="5"/>
  <c r="F299" i="5"/>
  <c r="T298" i="5"/>
  <c r="R298" i="5"/>
  <c r="S298" i="5" s="1"/>
  <c r="G298" i="5"/>
  <c r="F298" i="5"/>
  <c r="T297" i="5"/>
  <c r="R297" i="5"/>
  <c r="S297" i="5" s="1"/>
  <c r="G297" i="5"/>
  <c r="F297" i="5"/>
  <c r="T296" i="5"/>
  <c r="R296" i="5"/>
  <c r="S296" i="5" s="1"/>
  <c r="G296" i="5"/>
  <c r="F296" i="5"/>
  <c r="T295" i="5"/>
  <c r="R295" i="5"/>
  <c r="S295" i="5" s="1"/>
  <c r="G295" i="5"/>
  <c r="F295" i="5"/>
  <c r="T294" i="5"/>
  <c r="R294" i="5"/>
  <c r="S294" i="5" s="1"/>
  <c r="G294" i="5"/>
  <c r="F294" i="5"/>
  <c r="T293" i="5"/>
  <c r="R293" i="5"/>
  <c r="S293" i="5" s="1"/>
  <c r="G293" i="5"/>
  <c r="F293" i="5"/>
  <c r="T292" i="5"/>
  <c r="R292" i="5"/>
  <c r="S292" i="5" s="1"/>
  <c r="G292" i="5"/>
  <c r="F292" i="5"/>
  <c r="T291" i="5"/>
  <c r="R291" i="5"/>
  <c r="S291" i="5" s="1"/>
  <c r="G291" i="5"/>
  <c r="F291" i="5"/>
  <c r="T290" i="5"/>
  <c r="R290" i="5"/>
  <c r="S290" i="5" s="1"/>
  <c r="G290" i="5"/>
  <c r="F290" i="5"/>
  <c r="T289" i="5"/>
  <c r="R289" i="5"/>
  <c r="S289" i="5" s="1"/>
  <c r="G289" i="5"/>
  <c r="F289" i="5"/>
  <c r="T288" i="5"/>
  <c r="R288" i="5"/>
  <c r="S288" i="5" s="1"/>
  <c r="G288" i="5"/>
  <c r="F288" i="5"/>
  <c r="T287" i="5"/>
  <c r="R287" i="5"/>
  <c r="S287" i="5" s="1"/>
  <c r="G287" i="5"/>
  <c r="F287" i="5"/>
  <c r="T286" i="5"/>
  <c r="R286" i="5"/>
  <c r="S286" i="5" s="1"/>
  <c r="G286" i="5"/>
  <c r="F286" i="5"/>
  <c r="T285" i="5"/>
  <c r="R285" i="5"/>
  <c r="S285" i="5" s="1"/>
  <c r="G285" i="5"/>
  <c r="F285" i="5"/>
  <c r="T284" i="5"/>
  <c r="R284" i="5"/>
  <c r="S284" i="5" s="1"/>
  <c r="G284" i="5"/>
  <c r="F284" i="5"/>
  <c r="T283" i="5"/>
  <c r="R283" i="5"/>
  <c r="S283" i="5" s="1"/>
  <c r="G283" i="5"/>
  <c r="F283" i="5"/>
  <c r="T282" i="5"/>
  <c r="R282" i="5"/>
  <c r="S282" i="5" s="1"/>
  <c r="G282" i="5"/>
  <c r="F282" i="5"/>
  <c r="T281" i="5"/>
  <c r="R281" i="5"/>
  <c r="S281" i="5" s="1"/>
  <c r="G281" i="5"/>
  <c r="F281" i="5"/>
  <c r="T280" i="5"/>
  <c r="R280" i="5"/>
  <c r="S280" i="5" s="1"/>
  <c r="G280" i="5"/>
  <c r="F280" i="5"/>
  <c r="T279" i="5"/>
  <c r="R279" i="5"/>
  <c r="S279" i="5" s="1"/>
  <c r="G279" i="5"/>
  <c r="F279" i="5"/>
  <c r="T278" i="5"/>
  <c r="R278" i="5"/>
  <c r="S278" i="5" s="1"/>
  <c r="G278" i="5"/>
  <c r="F278" i="5"/>
  <c r="T277" i="5"/>
  <c r="R277" i="5"/>
  <c r="S277" i="5" s="1"/>
  <c r="G277" i="5"/>
  <c r="F277" i="5"/>
  <c r="T276" i="5"/>
  <c r="R276" i="5"/>
  <c r="S276" i="5" s="1"/>
  <c r="G276" i="5"/>
  <c r="F276" i="5"/>
  <c r="T275" i="5"/>
  <c r="R275" i="5"/>
  <c r="S275" i="5" s="1"/>
  <c r="G275" i="5"/>
  <c r="F275" i="5"/>
  <c r="T274" i="5"/>
  <c r="R274" i="5"/>
  <c r="S274" i="5" s="1"/>
  <c r="G274" i="5"/>
  <c r="F274" i="5"/>
  <c r="T273" i="5"/>
  <c r="R273" i="5"/>
  <c r="S273" i="5" s="1"/>
  <c r="G273" i="5"/>
  <c r="F273" i="5"/>
  <c r="T272" i="5"/>
  <c r="R272" i="5"/>
  <c r="S272" i="5" s="1"/>
  <c r="G272" i="5"/>
  <c r="F272" i="5"/>
  <c r="T271" i="5"/>
  <c r="R271" i="5"/>
  <c r="S271" i="5" s="1"/>
  <c r="G271" i="5"/>
  <c r="F271" i="5"/>
  <c r="T270" i="5"/>
  <c r="R270" i="5"/>
  <c r="S270" i="5" s="1"/>
  <c r="G270" i="5"/>
  <c r="F270" i="5"/>
  <c r="T269" i="5"/>
  <c r="R269" i="5"/>
  <c r="S269" i="5" s="1"/>
  <c r="G269" i="5"/>
  <c r="F269" i="5"/>
  <c r="T268" i="5"/>
  <c r="R268" i="5"/>
  <c r="S268" i="5" s="1"/>
  <c r="G268" i="5"/>
  <c r="F268" i="5"/>
  <c r="T267" i="5"/>
  <c r="R267" i="5"/>
  <c r="S267" i="5" s="1"/>
  <c r="G267" i="5"/>
  <c r="F267" i="5"/>
  <c r="T266" i="5"/>
  <c r="R266" i="5"/>
  <c r="S266" i="5" s="1"/>
  <c r="G266" i="5"/>
  <c r="F266" i="5"/>
  <c r="T265" i="5"/>
  <c r="R265" i="5"/>
  <c r="S265" i="5" s="1"/>
  <c r="G265" i="5"/>
  <c r="F265" i="5"/>
  <c r="T264" i="5"/>
  <c r="R264" i="5"/>
  <c r="S264" i="5" s="1"/>
  <c r="G264" i="5"/>
  <c r="F264" i="5"/>
  <c r="T263" i="5"/>
  <c r="R263" i="5"/>
  <c r="S263" i="5" s="1"/>
  <c r="G263" i="5"/>
  <c r="F263" i="5"/>
  <c r="T262" i="5"/>
  <c r="R262" i="5"/>
  <c r="S262" i="5" s="1"/>
  <c r="G262" i="5"/>
  <c r="F262" i="5"/>
  <c r="T261" i="5"/>
  <c r="R261" i="5"/>
  <c r="S261" i="5" s="1"/>
  <c r="G261" i="5"/>
  <c r="F261" i="5"/>
  <c r="T260" i="5"/>
  <c r="R260" i="5"/>
  <c r="S260" i="5" s="1"/>
  <c r="G260" i="5"/>
  <c r="F260" i="5"/>
  <c r="T259" i="5"/>
  <c r="R259" i="5"/>
  <c r="S259" i="5" s="1"/>
  <c r="G259" i="5"/>
  <c r="F259" i="5"/>
  <c r="T258" i="5"/>
  <c r="R258" i="5"/>
  <c r="S258" i="5" s="1"/>
  <c r="G258" i="5"/>
  <c r="F258" i="5"/>
  <c r="T257" i="5"/>
  <c r="R257" i="5"/>
  <c r="S257" i="5" s="1"/>
  <c r="G257" i="5"/>
  <c r="F257" i="5"/>
  <c r="T256" i="5"/>
  <c r="R256" i="5"/>
  <c r="S256" i="5" s="1"/>
  <c r="G256" i="5"/>
  <c r="F256" i="5"/>
  <c r="T255" i="5"/>
  <c r="R255" i="5"/>
  <c r="S255" i="5" s="1"/>
  <c r="G255" i="5"/>
  <c r="F255" i="5"/>
  <c r="T254" i="5"/>
  <c r="R254" i="5"/>
  <c r="S254" i="5" s="1"/>
  <c r="G254" i="5"/>
  <c r="F254" i="5"/>
  <c r="T253" i="5"/>
  <c r="R253" i="5"/>
  <c r="S253" i="5" s="1"/>
  <c r="G253" i="5"/>
  <c r="F253" i="5"/>
  <c r="T252" i="5"/>
  <c r="R252" i="5"/>
  <c r="S252" i="5" s="1"/>
  <c r="G252" i="5"/>
  <c r="F252" i="5"/>
  <c r="T251" i="5"/>
  <c r="R251" i="5"/>
  <c r="S251" i="5" s="1"/>
  <c r="G251" i="5"/>
  <c r="F251" i="5"/>
  <c r="T250" i="5"/>
  <c r="R250" i="5"/>
  <c r="S250" i="5" s="1"/>
  <c r="G250" i="5"/>
  <c r="F250" i="5"/>
  <c r="T249" i="5"/>
  <c r="R249" i="5"/>
  <c r="S249" i="5" s="1"/>
  <c r="G249" i="5"/>
  <c r="F249" i="5"/>
  <c r="T248" i="5"/>
  <c r="R248" i="5"/>
  <c r="S248" i="5" s="1"/>
  <c r="G248" i="5"/>
  <c r="F248" i="5"/>
  <c r="T247" i="5"/>
  <c r="R247" i="5"/>
  <c r="S247" i="5" s="1"/>
  <c r="G247" i="5"/>
  <c r="F247" i="5"/>
  <c r="T246" i="5"/>
  <c r="R246" i="5"/>
  <c r="S246" i="5" s="1"/>
  <c r="G246" i="5"/>
  <c r="F246" i="5"/>
  <c r="T245" i="5"/>
  <c r="R245" i="5"/>
  <c r="S245" i="5" s="1"/>
  <c r="G245" i="5"/>
  <c r="F245" i="5"/>
  <c r="T244" i="5"/>
  <c r="R244" i="5"/>
  <c r="S244" i="5" s="1"/>
  <c r="G244" i="5"/>
  <c r="F244" i="5"/>
  <c r="T243" i="5"/>
  <c r="R243" i="5"/>
  <c r="S243" i="5" s="1"/>
  <c r="G243" i="5"/>
  <c r="F243" i="5"/>
  <c r="T242" i="5"/>
  <c r="R242" i="5"/>
  <c r="S242" i="5" s="1"/>
  <c r="G242" i="5"/>
  <c r="F242" i="5"/>
  <c r="T241" i="5"/>
  <c r="R241" i="5"/>
  <c r="S241" i="5" s="1"/>
  <c r="G241" i="5"/>
  <c r="F241" i="5"/>
  <c r="T240" i="5"/>
  <c r="R240" i="5"/>
  <c r="S240" i="5" s="1"/>
  <c r="G240" i="5"/>
  <c r="F240" i="5"/>
  <c r="T239" i="5"/>
  <c r="R239" i="5"/>
  <c r="S239" i="5" s="1"/>
  <c r="G239" i="5"/>
  <c r="F239" i="5"/>
  <c r="T238" i="5"/>
  <c r="R238" i="5"/>
  <c r="S238" i="5" s="1"/>
  <c r="G238" i="5"/>
  <c r="F238" i="5"/>
  <c r="T237" i="5"/>
  <c r="R237" i="5"/>
  <c r="S237" i="5" s="1"/>
  <c r="G237" i="5"/>
  <c r="F237" i="5"/>
  <c r="T236" i="5"/>
  <c r="R236" i="5"/>
  <c r="S236" i="5" s="1"/>
  <c r="G236" i="5"/>
  <c r="F236" i="5"/>
  <c r="T235" i="5"/>
  <c r="R235" i="5"/>
  <c r="S235" i="5" s="1"/>
  <c r="G235" i="5"/>
  <c r="F235" i="5"/>
  <c r="T234" i="5"/>
  <c r="R234" i="5"/>
  <c r="S234" i="5" s="1"/>
  <c r="G234" i="5"/>
  <c r="F234" i="5"/>
  <c r="T233" i="5"/>
  <c r="R233" i="5"/>
  <c r="S233" i="5" s="1"/>
  <c r="G233" i="5"/>
  <c r="F233" i="5"/>
  <c r="T232" i="5"/>
  <c r="R232" i="5"/>
  <c r="S232" i="5" s="1"/>
  <c r="G232" i="5"/>
  <c r="F232" i="5"/>
  <c r="T231" i="5"/>
  <c r="R231" i="5"/>
  <c r="S231" i="5" s="1"/>
  <c r="G231" i="5"/>
  <c r="F231" i="5"/>
  <c r="T230" i="5"/>
  <c r="R230" i="5"/>
  <c r="S230" i="5" s="1"/>
  <c r="G230" i="5"/>
  <c r="F230" i="5"/>
  <c r="T229" i="5"/>
  <c r="R229" i="5"/>
  <c r="S229" i="5" s="1"/>
  <c r="G229" i="5"/>
  <c r="F229" i="5"/>
  <c r="T228" i="5"/>
  <c r="R228" i="5"/>
  <c r="S228" i="5" s="1"/>
  <c r="G228" i="5"/>
  <c r="F228" i="5"/>
  <c r="T227" i="5"/>
  <c r="R227" i="5"/>
  <c r="S227" i="5" s="1"/>
  <c r="G227" i="5"/>
  <c r="F227" i="5"/>
  <c r="T226" i="5"/>
  <c r="R226" i="5"/>
  <c r="S226" i="5" s="1"/>
  <c r="G226" i="5"/>
  <c r="F226" i="5"/>
  <c r="T225" i="5"/>
  <c r="R225" i="5"/>
  <c r="S225" i="5" s="1"/>
  <c r="G225" i="5"/>
  <c r="F225" i="5"/>
  <c r="T224" i="5"/>
  <c r="R224" i="5"/>
  <c r="S224" i="5" s="1"/>
  <c r="G224" i="5"/>
  <c r="F224" i="5"/>
  <c r="T223" i="5"/>
  <c r="R223" i="5"/>
  <c r="S223" i="5" s="1"/>
  <c r="G223" i="5"/>
  <c r="F223" i="5"/>
  <c r="T222" i="5"/>
  <c r="R222" i="5"/>
  <c r="S222" i="5" s="1"/>
  <c r="G222" i="5"/>
  <c r="F222" i="5"/>
  <c r="T221" i="5"/>
  <c r="R221" i="5"/>
  <c r="S221" i="5" s="1"/>
  <c r="G221" i="5"/>
  <c r="F221" i="5"/>
  <c r="T220" i="5"/>
  <c r="R220" i="5"/>
  <c r="S220" i="5" s="1"/>
  <c r="G220" i="5"/>
  <c r="F220" i="5"/>
  <c r="T219" i="5"/>
  <c r="R219" i="5"/>
  <c r="S219" i="5" s="1"/>
  <c r="G219" i="5"/>
  <c r="F219" i="5"/>
  <c r="T218" i="5"/>
  <c r="R218" i="5"/>
  <c r="S218" i="5" s="1"/>
  <c r="G218" i="5"/>
  <c r="F218" i="5"/>
  <c r="T217" i="5"/>
  <c r="R217" i="5"/>
  <c r="S217" i="5" s="1"/>
  <c r="G217" i="5"/>
  <c r="F217" i="5"/>
  <c r="T216" i="5"/>
  <c r="R216" i="5"/>
  <c r="S216" i="5" s="1"/>
  <c r="G216" i="5"/>
  <c r="F216" i="5"/>
  <c r="T215" i="5"/>
  <c r="R215" i="5"/>
  <c r="S215" i="5" s="1"/>
  <c r="G215" i="5"/>
  <c r="F215" i="5"/>
  <c r="T214" i="5"/>
  <c r="R214" i="5"/>
  <c r="S214" i="5" s="1"/>
  <c r="G214" i="5"/>
  <c r="F214" i="5"/>
  <c r="T213" i="5"/>
  <c r="R213" i="5"/>
  <c r="S213" i="5" s="1"/>
  <c r="G213" i="5"/>
  <c r="F213" i="5"/>
  <c r="T212" i="5"/>
  <c r="R212" i="5"/>
  <c r="S212" i="5" s="1"/>
  <c r="G212" i="5"/>
  <c r="F212" i="5"/>
  <c r="T211" i="5"/>
  <c r="R211" i="5"/>
  <c r="S211" i="5" s="1"/>
  <c r="G211" i="5"/>
  <c r="F211" i="5"/>
  <c r="T210" i="5"/>
  <c r="R210" i="5"/>
  <c r="S210" i="5" s="1"/>
  <c r="G210" i="5"/>
  <c r="F210" i="5"/>
  <c r="T209" i="5"/>
  <c r="R209" i="5"/>
  <c r="S209" i="5" s="1"/>
  <c r="G209" i="5"/>
  <c r="F209" i="5"/>
  <c r="T208" i="5"/>
  <c r="R208" i="5"/>
  <c r="S208" i="5" s="1"/>
  <c r="G208" i="5"/>
  <c r="F208" i="5"/>
  <c r="T207" i="5"/>
  <c r="R207" i="5"/>
  <c r="S207" i="5" s="1"/>
  <c r="G207" i="5"/>
  <c r="F207" i="5"/>
  <c r="T206" i="5"/>
  <c r="R206" i="5"/>
  <c r="S206" i="5" s="1"/>
  <c r="G206" i="5"/>
  <c r="F206" i="5"/>
  <c r="T205" i="5"/>
  <c r="R205" i="5"/>
  <c r="S205" i="5" s="1"/>
  <c r="G205" i="5"/>
  <c r="F205" i="5"/>
  <c r="T204" i="5"/>
  <c r="R204" i="5"/>
  <c r="S204" i="5" s="1"/>
  <c r="G204" i="5"/>
  <c r="F204" i="5"/>
  <c r="T203" i="5"/>
  <c r="R203" i="5"/>
  <c r="S203" i="5" s="1"/>
  <c r="G203" i="5"/>
  <c r="F203" i="5"/>
  <c r="T202" i="5"/>
  <c r="R202" i="5"/>
  <c r="S202" i="5" s="1"/>
  <c r="G202" i="5"/>
  <c r="F202" i="5"/>
  <c r="T201" i="5"/>
  <c r="R201" i="5"/>
  <c r="S201" i="5" s="1"/>
  <c r="G201" i="5"/>
  <c r="F201" i="5"/>
  <c r="T200" i="5"/>
  <c r="R200" i="5"/>
  <c r="S200" i="5" s="1"/>
  <c r="G200" i="5"/>
  <c r="F200" i="5"/>
  <c r="T199" i="5"/>
  <c r="R199" i="5"/>
  <c r="S199" i="5" s="1"/>
  <c r="G199" i="5"/>
  <c r="F199" i="5"/>
  <c r="T198" i="5"/>
  <c r="R198" i="5"/>
  <c r="S198" i="5" s="1"/>
  <c r="G198" i="5"/>
  <c r="F198" i="5"/>
  <c r="T197" i="5"/>
  <c r="R197" i="5"/>
  <c r="S197" i="5" s="1"/>
  <c r="G197" i="5"/>
  <c r="F197" i="5"/>
  <c r="T196" i="5"/>
  <c r="R196" i="5"/>
  <c r="S196" i="5" s="1"/>
  <c r="G196" i="5"/>
  <c r="F196" i="5"/>
  <c r="T195" i="5"/>
  <c r="R195" i="5"/>
  <c r="S195" i="5" s="1"/>
  <c r="G195" i="5"/>
  <c r="F195" i="5"/>
  <c r="T194" i="5"/>
  <c r="R194" i="5"/>
  <c r="S194" i="5" s="1"/>
  <c r="G194" i="5"/>
  <c r="F194" i="5"/>
  <c r="T193" i="5"/>
  <c r="R193" i="5"/>
  <c r="S193" i="5" s="1"/>
  <c r="G193" i="5"/>
  <c r="F193" i="5"/>
  <c r="T192" i="5"/>
  <c r="R192" i="5"/>
  <c r="S192" i="5" s="1"/>
  <c r="G192" i="5"/>
  <c r="F192" i="5"/>
  <c r="T191" i="5"/>
  <c r="R191" i="5"/>
  <c r="S191" i="5" s="1"/>
  <c r="G191" i="5"/>
  <c r="F191" i="5"/>
  <c r="T190" i="5"/>
  <c r="R190" i="5"/>
  <c r="S190" i="5" s="1"/>
  <c r="G190" i="5"/>
  <c r="F190" i="5"/>
  <c r="T189" i="5"/>
  <c r="R189" i="5"/>
  <c r="S189" i="5" s="1"/>
  <c r="G189" i="5"/>
  <c r="F189" i="5"/>
  <c r="T188" i="5"/>
  <c r="R188" i="5"/>
  <c r="S188" i="5" s="1"/>
  <c r="G188" i="5"/>
  <c r="F188" i="5"/>
  <c r="T187" i="5"/>
  <c r="R187" i="5"/>
  <c r="S187" i="5" s="1"/>
  <c r="G187" i="5"/>
  <c r="F187" i="5"/>
  <c r="T186" i="5"/>
  <c r="R186" i="5"/>
  <c r="S186" i="5" s="1"/>
  <c r="G186" i="5"/>
  <c r="F186" i="5"/>
  <c r="T185" i="5"/>
  <c r="R185" i="5"/>
  <c r="S185" i="5" s="1"/>
  <c r="G185" i="5"/>
  <c r="F185" i="5"/>
  <c r="T184" i="5"/>
  <c r="R184" i="5"/>
  <c r="S184" i="5" s="1"/>
  <c r="G184" i="5"/>
  <c r="F184" i="5"/>
  <c r="T183" i="5"/>
  <c r="R183" i="5"/>
  <c r="S183" i="5" s="1"/>
  <c r="G183" i="5"/>
  <c r="F183" i="5"/>
  <c r="T182" i="5"/>
  <c r="R182" i="5"/>
  <c r="S182" i="5" s="1"/>
  <c r="G182" i="5"/>
  <c r="F182" i="5"/>
  <c r="T181" i="5"/>
  <c r="R181" i="5"/>
  <c r="S181" i="5" s="1"/>
  <c r="G181" i="5"/>
  <c r="F181" i="5"/>
  <c r="T180" i="5"/>
  <c r="R180" i="5"/>
  <c r="S180" i="5" s="1"/>
  <c r="G180" i="5"/>
  <c r="F180" i="5"/>
  <c r="T179" i="5"/>
  <c r="R179" i="5"/>
  <c r="S179" i="5" s="1"/>
  <c r="G179" i="5"/>
  <c r="F179" i="5"/>
  <c r="T178" i="5"/>
  <c r="R178" i="5"/>
  <c r="S178" i="5" s="1"/>
  <c r="G178" i="5"/>
  <c r="F178" i="5"/>
  <c r="T177" i="5"/>
  <c r="R177" i="5"/>
  <c r="S177" i="5" s="1"/>
  <c r="G177" i="5"/>
  <c r="F177" i="5"/>
  <c r="T176" i="5"/>
  <c r="R176" i="5"/>
  <c r="S176" i="5" s="1"/>
  <c r="G176" i="5"/>
  <c r="F176" i="5"/>
  <c r="T175" i="5"/>
  <c r="R175" i="5"/>
  <c r="S175" i="5" s="1"/>
  <c r="G175" i="5"/>
  <c r="F175" i="5"/>
  <c r="T174" i="5"/>
  <c r="R174" i="5"/>
  <c r="S174" i="5" s="1"/>
  <c r="G174" i="5"/>
  <c r="F174" i="5"/>
  <c r="T173" i="5"/>
  <c r="R173" i="5"/>
  <c r="S173" i="5" s="1"/>
  <c r="G173" i="5"/>
  <c r="F173" i="5"/>
  <c r="T172" i="5"/>
  <c r="R172" i="5"/>
  <c r="S172" i="5" s="1"/>
  <c r="G172" i="5"/>
  <c r="F172" i="5"/>
  <c r="T171" i="5"/>
  <c r="R171" i="5"/>
  <c r="S171" i="5" s="1"/>
  <c r="G171" i="5"/>
  <c r="F171" i="5"/>
  <c r="T170" i="5"/>
  <c r="R170" i="5"/>
  <c r="S170" i="5" s="1"/>
  <c r="G170" i="5"/>
  <c r="F170" i="5"/>
  <c r="T169" i="5"/>
  <c r="R169" i="5"/>
  <c r="S169" i="5" s="1"/>
  <c r="G169" i="5"/>
  <c r="F169" i="5"/>
  <c r="T168" i="5"/>
  <c r="R168" i="5"/>
  <c r="S168" i="5" s="1"/>
  <c r="G168" i="5"/>
  <c r="F168" i="5"/>
  <c r="T167" i="5"/>
  <c r="R167" i="5"/>
  <c r="S167" i="5" s="1"/>
  <c r="G167" i="5"/>
  <c r="F167" i="5"/>
  <c r="T166" i="5"/>
  <c r="R166" i="5"/>
  <c r="S166" i="5" s="1"/>
  <c r="G166" i="5"/>
  <c r="F166" i="5"/>
  <c r="T165" i="5"/>
  <c r="R165" i="5"/>
  <c r="S165" i="5" s="1"/>
  <c r="G165" i="5"/>
  <c r="F165" i="5"/>
  <c r="T164" i="5"/>
  <c r="R164" i="5"/>
  <c r="S164" i="5" s="1"/>
  <c r="G164" i="5"/>
  <c r="F164" i="5"/>
  <c r="T163" i="5"/>
  <c r="R163" i="5"/>
  <c r="S163" i="5" s="1"/>
  <c r="G163" i="5"/>
  <c r="F163" i="5"/>
  <c r="T162" i="5"/>
  <c r="R162" i="5"/>
  <c r="S162" i="5" s="1"/>
  <c r="G162" i="5"/>
  <c r="F162" i="5"/>
  <c r="T161" i="5"/>
  <c r="R161" i="5"/>
  <c r="S161" i="5" s="1"/>
  <c r="G161" i="5"/>
  <c r="F161" i="5"/>
  <c r="T160" i="5"/>
  <c r="R160" i="5"/>
  <c r="S160" i="5" s="1"/>
  <c r="G160" i="5"/>
  <c r="F160" i="5"/>
  <c r="T159" i="5"/>
  <c r="R159" i="5"/>
  <c r="S159" i="5" s="1"/>
  <c r="G159" i="5"/>
  <c r="F159" i="5"/>
  <c r="T158" i="5"/>
  <c r="R158" i="5"/>
  <c r="S158" i="5" s="1"/>
  <c r="G158" i="5"/>
  <c r="F158" i="5"/>
  <c r="T157" i="5"/>
  <c r="R157" i="5"/>
  <c r="S157" i="5" s="1"/>
  <c r="G157" i="5"/>
  <c r="F157" i="5"/>
  <c r="T156" i="5"/>
  <c r="R156" i="5"/>
  <c r="S156" i="5" s="1"/>
  <c r="G156" i="5"/>
  <c r="F156" i="5"/>
  <c r="T155" i="5"/>
  <c r="R155" i="5"/>
  <c r="S155" i="5" s="1"/>
  <c r="G155" i="5"/>
  <c r="F155" i="5"/>
  <c r="T154" i="5"/>
  <c r="R154" i="5"/>
  <c r="S154" i="5" s="1"/>
  <c r="G154" i="5"/>
  <c r="F154" i="5"/>
  <c r="T153" i="5"/>
  <c r="R153" i="5"/>
  <c r="S153" i="5" s="1"/>
  <c r="G153" i="5"/>
  <c r="F153" i="5"/>
  <c r="T152" i="5"/>
  <c r="R152" i="5"/>
  <c r="S152" i="5" s="1"/>
  <c r="G152" i="5"/>
  <c r="F152" i="5"/>
  <c r="T151" i="5"/>
  <c r="R151" i="5"/>
  <c r="S151" i="5" s="1"/>
  <c r="G151" i="5"/>
  <c r="F151" i="5"/>
  <c r="T150" i="5"/>
  <c r="R150" i="5"/>
  <c r="S150" i="5" s="1"/>
  <c r="G150" i="5"/>
  <c r="F150" i="5"/>
  <c r="T149" i="5"/>
  <c r="R149" i="5"/>
  <c r="S149" i="5" s="1"/>
  <c r="G149" i="5"/>
  <c r="F149" i="5"/>
  <c r="T148" i="5"/>
  <c r="R148" i="5"/>
  <c r="S148" i="5" s="1"/>
  <c r="G148" i="5"/>
  <c r="F148" i="5"/>
  <c r="T147" i="5"/>
  <c r="R147" i="5"/>
  <c r="S147" i="5" s="1"/>
  <c r="G147" i="5"/>
  <c r="F147" i="5"/>
  <c r="T146" i="5"/>
  <c r="R146" i="5"/>
  <c r="S146" i="5" s="1"/>
  <c r="G146" i="5"/>
  <c r="F146" i="5"/>
  <c r="T145" i="5"/>
  <c r="R145" i="5"/>
  <c r="S145" i="5" s="1"/>
  <c r="G145" i="5"/>
  <c r="F145" i="5"/>
  <c r="T144" i="5"/>
  <c r="R144" i="5"/>
  <c r="S144" i="5" s="1"/>
  <c r="G144" i="5"/>
  <c r="F144" i="5"/>
  <c r="T143" i="5"/>
  <c r="R143" i="5"/>
  <c r="S143" i="5" s="1"/>
  <c r="G143" i="5"/>
  <c r="F143" i="5"/>
  <c r="T142" i="5"/>
  <c r="R142" i="5"/>
  <c r="S142" i="5" s="1"/>
  <c r="G142" i="5"/>
  <c r="F142" i="5"/>
  <c r="T141" i="5"/>
  <c r="R141" i="5"/>
  <c r="S141" i="5" s="1"/>
  <c r="G141" i="5"/>
  <c r="F141" i="5"/>
  <c r="T140" i="5"/>
  <c r="R140" i="5"/>
  <c r="S140" i="5" s="1"/>
  <c r="G140" i="5"/>
  <c r="F140" i="5"/>
  <c r="T139" i="5"/>
  <c r="R139" i="5"/>
  <c r="S139" i="5" s="1"/>
  <c r="G139" i="5"/>
  <c r="F139" i="5"/>
  <c r="T138" i="5"/>
  <c r="R138" i="5"/>
  <c r="S138" i="5" s="1"/>
  <c r="G138" i="5"/>
  <c r="F138" i="5"/>
  <c r="T137" i="5"/>
  <c r="R137" i="5"/>
  <c r="S137" i="5" s="1"/>
  <c r="G137" i="5"/>
  <c r="F137" i="5"/>
  <c r="T136" i="5"/>
  <c r="R136" i="5"/>
  <c r="S136" i="5" s="1"/>
  <c r="G136" i="5"/>
  <c r="F136" i="5"/>
  <c r="T135" i="5"/>
  <c r="R135" i="5"/>
  <c r="S135" i="5" s="1"/>
  <c r="G135" i="5"/>
  <c r="F135" i="5"/>
  <c r="T134" i="5"/>
  <c r="R134" i="5"/>
  <c r="S134" i="5" s="1"/>
  <c r="G134" i="5"/>
  <c r="F134" i="5"/>
  <c r="T133" i="5"/>
  <c r="R133" i="5"/>
  <c r="S133" i="5" s="1"/>
  <c r="G133" i="5"/>
  <c r="F133" i="5"/>
  <c r="T132" i="5"/>
  <c r="R132" i="5"/>
  <c r="S132" i="5" s="1"/>
  <c r="G132" i="5"/>
  <c r="F132" i="5"/>
  <c r="T131" i="5"/>
  <c r="R131" i="5"/>
  <c r="S131" i="5" s="1"/>
  <c r="G131" i="5"/>
  <c r="F131" i="5"/>
  <c r="T130" i="5"/>
  <c r="R130" i="5"/>
  <c r="S130" i="5" s="1"/>
  <c r="G130" i="5"/>
  <c r="F130" i="5"/>
  <c r="T129" i="5"/>
  <c r="R129" i="5"/>
  <c r="S129" i="5" s="1"/>
  <c r="G129" i="5"/>
  <c r="F129" i="5"/>
  <c r="T128" i="5"/>
  <c r="R128" i="5"/>
  <c r="S128" i="5" s="1"/>
  <c r="G128" i="5"/>
  <c r="F128" i="5"/>
  <c r="T127" i="5"/>
  <c r="R127" i="5"/>
  <c r="S127" i="5" s="1"/>
  <c r="G127" i="5"/>
  <c r="F127" i="5"/>
  <c r="T126" i="5"/>
  <c r="R126" i="5"/>
  <c r="S126" i="5" s="1"/>
  <c r="G126" i="5"/>
  <c r="F126" i="5"/>
  <c r="T125" i="5"/>
  <c r="R125" i="5"/>
  <c r="S125" i="5" s="1"/>
  <c r="G125" i="5"/>
  <c r="F125" i="5"/>
  <c r="T124" i="5"/>
  <c r="R124" i="5"/>
  <c r="S124" i="5" s="1"/>
  <c r="G124" i="5"/>
  <c r="F124" i="5"/>
  <c r="T123" i="5"/>
  <c r="R123" i="5"/>
  <c r="S123" i="5" s="1"/>
  <c r="G123" i="5"/>
  <c r="F123" i="5"/>
  <c r="T122" i="5"/>
  <c r="R122" i="5"/>
  <c r="S122" i="5" s="1"/>
  <c r="G122" i="5"/>
  <c r="F122" i="5"/>
  <c r="T121" i="5"/>
  <c r="R121" i="5"/>
  <c r="S121" i="5" s="1"/>
  <c r="G121" i="5"/>
  <c r="F121" i="5"/>
  <c r="T120" i="5"/>
  <c r="R120" i="5"/>
  <c r="S120" i="5" s="1"/>
  <c r="G120" i="5"/>
  <c r="F120" i="5"/>
  <c r="T119" i="5"/>
  <c r="R119" i="5"/>
  <c r="S119" i="5" s="1"/>
  <c r="G119" i="5"/>
  <c r="F119" i="5"/>
  <c r="T118" i="5"/>
  <c r="R118" i="5"/>
  <c r="S118" i="5" s="1"/>
  <c r="G118" i="5"/>
  <c r="F118" i="5"/>
  <c r="T117" i="5"/>
  <c r="R117" i="5"/>
  <c r="S117" i="5" s="1"/>
  <c r="G117" i="5"/>
  <c r="F117" i="5"/>
  <c r="T116" i="5"/>
  <c r="R116" i="5"/>
  <c r="S116" i="5" s="1"/>
  <c r="G116" i="5"/>
  <c r="F116" i="5"/>
  <c r="T115" i="5"/>
  <c r="R115" i="5"/>
  <c r="S115" i="5" s="1"/>
  <c r="G115" i="5"/>
  <c r="F115" i="5"/>
  <c r="T114" i="5"/>
  <c r="R114" i="5"/>
  <c r="S114" i="5" s="1"/>
  <c r="G114" i="5"/>
  <c r="F114" i="5"/>
  <c r="T113" i="5"/>
  <c r="R113" i="5"/>
  <c r="S113" i="5" s="1"/>
  <c r="G113" i="5"/>
  <c r="F113" i="5"/>
  <c r="T112" i="5"/>
  <c r="R112" i="5"/>
  <c r="S112" i="5" s="1"/>
  <c r="G112" i="5"/>
  <c r="F112" i="5"/>
  <c r="T111" i="5"/>
  <c r="R111" i="5"/>
  <c r="S111" i="5" s="1"/>
  <c r="G111" i="5"/>
  <c r="F111" i="5"/>
  <c r="T110" i="5"/>
  <c r="R110" i="5"/>
  <c r="S110" i="5" s="1"/>
  <c r="G110" i="5"/>
  <c r="F110" i="5"/>
  <c r="T109" i="5"/>
  <c r="R109" i="5"/>
  <c r="S109" i="5" s="1"/>
  <c r="G109" i="5"/>
  <c r="F109" i="5"/>
  <c r="T108" i="5"/>
  <c r="R108" i="5"/>
  <c r="S108" i="5" s="1"/>
  <c r="G108" i="5"/>
  <c r="F108" i="5"/>
  <c r="T107" i="5"/>
  <c r="R107" i="5"/>
  <c r="S107" i="5" s="1"/>
  <c r="G107" i="5"/>
  <c r="F107" i="5"/>
  <c r="T106" i="5"/>
  <c r="R106" i="5"/>
  <c r="S106" i="5" s="1"/>
  <c r="G106" i="5"/>
  <c r="F106" i="5"/>
  <c r="T105" i="5"/>
  <c r="R105" i="5"/>
  <c r="S105" i="5" s="1"/>
  <c r="G105" i="5"/>
  <c r="F105" i="5"/>
  <c r="T104" i="5"/>
  <c r="R104" i="5"/>
  <c r="S104" i="5" s="1"/>
  <c r="G104" i="5"/>
  <c r="F104" i="5"/>
  <c r="T103" i="5"/>
  <c r="R103" i="5"/>
  <c r="S103" i="5" s="1"/>
  <c r="G103" i="5"/>
  <c r="F103" i="5"/>
  <c r="T102" i="5"/>
  <c r="R102" i="5"/>
  <c r="S102" i="5" s="1"/>
  <c r="G102" i="5"/>
  <c r="F102" i="5"/>
  <c r="T101" i="5"/>
  <c r="R101" i="5"/>
  <c r="S101" i="5" s="1"/>
  <c r="G101" i="5"/>
  <c r="F101" i="5"/>
  <c r="T100" i="5"/>
  <c r="R100" i="5"/>
  <c r="S100" i="5" s="1"/>
  <c r="G100" i="5"/>
  <c r="F100" i="5"/>
  <c r="T99" i="5"/>
  <c r="R99" i="5"/>
  <c r="S99" i="5" s="1"/>
  <c r="G99" i="5"/>
  <c r="F99" i="5"/>
  <c r="T98" i="5"/>
  <c r="R98" i="5"/>
  <c r="S98" i="5" s="1"/>
  <c r="G98" i="5"/>
  <c r="F98" i="5"/>
  <c r="T97" i="5"/>
  <c r="S97" i="5"/>
  <c r="R97" i="5"/>
  <c r="G97" i="5"/>
  <c r="F97" i="5"/>
  <c r="T96" i="5"/>
  <c r="R96" i="5"/>
  <c r="S96" i="5" s="1"/>
  <c r="G96" i="5"/>
  <c r="F96" i="5"/>
  <c r="T95" i="5"/>
  <c r="R95" i="5"/>
  <c r="S95" i="5" s="1"/>
  <c r="G95" i="5"/>
  <c r="F95" i="5"/>
  <c r="T94" i="5"/>
  <c r="R94" i="5"/>
  <c r="S94" i="5" s="1"/>
  <c r="G94" i="5"/>
  <c r="F94" i="5"/>
  <c r="T93" i="5"/>
  <c r="R93" i="5"/>
  <c r="S93" i="5" s="1"/>
  <c r="G93" i="5"/>
  <c r="F93" i="5"/>
  <c r="T92" i="5"/>
  <c r="R92" i="5"/>
  <c r="S92" i="5" s="1"/>
  <c r="G92" i="5"/>
  <c r="F92" i="5"/>
  <c r="T91" i="5"/>
  <c r="R91" i="5"/>
  <c r="S91" i="5" s="1"/>
  <c r="G91" i="5"/>
  <c r="F91" i="5"/>
  <c r="T90" i="5"/>
  <c r="R90" i="5"/>
  <c r="S90" i="5" s="1"/>
  <c r="G90" i="5"/>
  <c r="F90" i="5"/>
  <c r="T89" i="5"/>
  <c r="R89" i="5"/>
  <c r="S89" i="5" s="1"/>
  <c r="G89" i="5"/>
  <c r="F89" i="5"/>
  <c r="T88" i="5"/>
  <c r="R88" i="5"/>
  <c r="S88" i="5" s="1"/>
  <c r="G88" i="5"/>
  <c r="F88" i="5"/>
  <c r="T87" i="5"/>
  <c r="R87" i="5"/>
  <c r="S87" i="5" s="1"/>
  <c r="G87" i="5"/>
  <c r="F87" i="5"/>
  <c r="T86" i="5"/>
  <c r="R86" i="5"/>
  <c r="S86" i="5" s="1"/>
  <c r="G86" i="5"/>
  <c r="F86" i="5"/>
  <c r="T85" i="5"/>
  <c r="R85" i="5"/>
  <c r="S85" i="5" s="1"/>
  <c r="G85" i="5"/>
  <c r="F85" i="5"/>
  <c r="T84" i="5"/>
  <c r="R84" i="5"/>
  <c r="S84" i="5" s="1"/>
  <c r="G84" i="5"/>
  <c r="F84" i="5"/>
  <c r="T83" i="5"/>
  <c r="R83" i="5"/>
  <c r="S83" i="5" s="1"/>
  <c r="G83" i="5"/>
  <c r="F83" i="5"/>
  <c r="T82" i="5"/>
  <c r="R82" i="5"/>
  <c r="S82" i="5" s="1"/>
  <c r="G82" i="5"/>
  <c r="F82" i="5"/>
  <c r="T81" i="5"/>
  <c r="R81" i="5"/>
  <c r="S81" i="5" s="1"/>
  <c r="G81" i="5"/>
  <c r="F81" i="5"/>
  <c r="T80" i="5"/>
  <c r="R80" i="5"/>
  <c r="S80" i="5" s="1"/>
  <c r="G80" i="5"/>
  <c r="F80" i="5"/>
  <c r="T79" i="5"/>
  <c r="R79" i="5"/>
  <c r="S79" i="5" s="1"/>
  <c r="G79" i="5"/>
  <c r="F79" i="5"/>
  <c r="T78" i="5"/>
  <c r="R78" i="5"/>
  <c r="S78" i="5" s="1"/>
  <c r="G78" i="5"/>
  <c r="F78" i="5"/>
  <c r="T77" i="5"/>
  <c r="R77" i="5"/>
  <c r="S77" i="5" s="1"/>
  <c r="G77" i="5"/>
  <c r="F77" i="5"/>
  <c r="T76" i="5"/>
  <c r="R76" i="5"/>
  <c r="S76" i="5" s="1"/>
  <c r="G76" i="5"/>
  <c r="F76" i="5"/>
  <c r="T75" i="5"/>
  <c r="R75" i="5"/>
  <c r="S75" i="5" s="1"/>
  <c r="G75" i="5"/>
  <c r="F75" i="5"/>
  <c r="T74" i="5"/>
  <c r="R74" i="5"/>
  <c r="S74" i="5" s="1"/>
  <c r="G74" i="5"/>
  <c r="F74" i="5"/>
  <c r="T73" i="5"/>
  <c r="R73" i="5"/>
  <c r="S73" i="5" s="1"/>
  <c r="G73" i="5"/>
  <c r="F73" i="5"/>
  <c r="T72" i="5"/>
  <c r="R72" i="5"/>
  <c r="S72" i="5" s="1"/>
  <c r="G72" i="5"/>
  <c r="F72" i="5"/>
  <c r="T71" i="5"/>
  <c r="R71" i="5"/>
  <c r="S71" i="5" s="1"/>
  <c r="G71" i="5"/>
  <c r="F71" i="5"/>
  <c r="T70" i="5"/>
  <c r="R70" i="5"/>
  <c r="S70" i="5" s="1"/>
  <c r="G70" i="5"/>
  <c r="F70" i="5"/>
  <c r="T69" i="5"/>
  <c r="R69" i="5"/>
  <c r="S69" i="5" s="1"/>
  <c r="G69" i="5"/>
  <c r="F69" i="5"/>
  <c r="T68" i="5"/>
  <c r="R68" i="5"/>
  <c r="S68" i="5" s="1"/>
  <c r="G68" i="5"/>
  <c r="F68" i="5"/>
  <c r="T67" i="5"/>
  <c r="R67" i="5"/>
  <c r="S67" i="5" s="1"/>
  <c r="G67" i="5"/>
  <c r="F67" i="5"/>
  <c r="T66" i="5"/>
  <c r="R66" i="5"/>
  <c r="S66" i="5" s="1"/>
  <c r="G66" i="5"/>
  <c r="F66" i="5"/>
  <c r="T65" i="5"/>
  <c r="R65" i="5"/>
  <c r="S65" i="5" s="1"/>
  <c r="G65" i="5"/>
  <c r="F65" i="5"/>
  <c r="T64" i="5"/>
  <c r="R64" i="5"/>
  <c r="S64" i="5" s="1"/>
  <c r="G64" i="5"/>
  <c r="F64" i="5"/>
  <c r="T63" i="5"/>
  <c r="R63" i="5"/>
  <c r="S63" i="5" s="1"/>
  <c r="G63" i="5"/>
  <c r="F63" i="5"/>
  <c r="T62" i="5"/>
  <c r="R62" i="5"/>
  <c r="S62" i="5" s="1"/>
  <c r="G62" i="5"/>
  <c r="F62" i="5"/>
  <c r="T61" i="5"/>
  <c r="R61" i="5"/>
  <c r="S61" i="5" s="1"/>
  <c r="G61" i="5"/>
  <c r="F61" i="5"/>
  <c r="T60" i="5"/>
  <c r="R60" i="5"/>
  <c r="S60" i="5" s="1"/>
  <c r="G60" i="5"/>
  <c r="F60" i="5"/>
  <c r="T59" i="5"/>
  <c r="R59" i="5"/>
  <c r="S59" i="5" s="1"/>
  <c r="G59" i="5"/>
  <c r="F59" i="5"/>
  <c r="T58" i="5"/>
  <c r="R58" i="5"/>
  <c r="S58" i="5" s="1"/>
  <c r="G58" i="5"/>
  <c r="F58" i="5"/>
  <c r="T57" i="5"/>
  <c r="R57" i="5"/>
  <c r="S57" i="5" s="1"/>
  <c r="G57" i="5"/>
  <c r="F57" i="5"/>
  <c r="T56" i="5"/>
  <c r="R56" i="5"/>
  <c r="S56" i="5" s="1"/>
  <c r="G56" i="5"/>
  <c r="F56" i="5"/>
  <c r="T55" i="5"/>
  <c r="R55" i="5"/>
  <c r="S55" i="5" s="1"/>
  <c r="G55" i="5"/>
  <c r="F55" i="5"/>
  <c r="T54" i="5"/>
  <c r="R54" i="5"/>
  <c r="S54" i="5" s="1"/>
  <c r="G54" i="5"/>
  <c r="F54" i="5"/>
  <c r="T53" i="5"/>
  <c r="R53" i="5"/>
  <c r="S53" i="5" s="1"/>
  <c r="G53" i="5"/>
  <c r="F53" i="5"/>
  <c r="T52" i="5"/>
  <c r="R52" i="5"/>
  <c r="S52" i="5" s="1"/>
  <c r="G52" i="5"/>
  <c r="F52" i="5"/>
  <c r="T51" i="5"/>
  <c r="R51" i="5"/>
  <c r="S51" i="5" s="1"/>
  <c r="G51" i="5"/>
  <c r="F51" i="5"/>
  <c r="T50" i="5"/>
  <c r="R50" i="5"/>
  <c r="S50" i="5" s="1"/>
  <c r="G50" i="5"/>
  <c r="F50" i="5"/>
  <c r="T49" i="5"/>
  <c r="R49" i="5"/>
  <c r="S49" i="5" s="1"/>
  <c r="G49" i="5"/>
  <c r="F49" i="5"/>
  <c r="T48" i="5"/>
  <c r="R48" i="5"/>
  <c r="S48" i="5" s="1"/>
  <c r="G48" i="5"/>
  <c r="F48" i="5"/>
  <c r="T47" i="5"/>
  <c r="R47" i="5"/>
  <c r="S47" i="5" s="1"/>
  <c r="G47" i="5"/>
  <c r="F47" i="5"/>
  <c r="T46" i="5"/>
  <c r="R46" i="5"/>
  <c r="S46" i="5" s="1"/>
  <c r="G46" i="5"/>
  <c r="F46" i="5"/>
  <c r="T45" i="5"/>
  <c r="R45" i="5"/>
  <c r="S45" i="5" s="1"/>
  <c r="G45" i="5"/>
  <c r="F45" i="5"/>
  <c r="T44" i="5"/>
  <c r="R44" i="5"/>
  <c r="S44" i="5" s="1"/>
  <c r="G44" i="5"/>
  <c r="F44" i="5"/>
  <c r="T43" i="5"/>
  <c r="R43" i="5"/>
  <c r="S43" i="5" s="1"/>
  <c r="G43" i="5"/>
  <c r="F43" i="5"/>
  <c r="T42" i="5"/>
  <c r="R42" i="5"/>
  <c r="S42" i="5" s="1"/>
  <c r="G42" i="5"/>
  <c r="F42" i="5"/>
  <c r="T41" i="5"/>
  <c r="R41" i="5"/>
  <c r="S41" i="5" s="1"/>
  <c r="G41" i="5"/>
  <c r="F41" i="5"/>
  <c r="T40" i="5"/>
  <c r="R40" i="5"/>
  <c r="S40" i="5" s="1"/>
  <c r="G40" i="5"/>
  <c r="F40" i="5"/>
  <c r="T39" i="5"/>
  <c r="R39" i="5"/>
  <c r="S39" i="5" s="1"/>
  <c r="G39" i="5"/>
  <c r="F39" i="5"/>
  <c r="T38" i="5"/>
  <c r="R38" i="5"/>
  <c r="S38" i="5" s="1"/>
  <c r="G38" i="5"/>
  <c r="F38" i="5"/>
  <c r="T37" i="5"/>
  <c r="R37" i="5"/>
  <c r="S37" i="5" s="1"/>
  <c r="G37" i="5"/>
  <c r="F37" i="5"/>
  <c r="T36" i="5"/>
  <c r="R36" i="5"/>
  <c r="S36" i="5" s="1"/>
  <c r="G36" i="5"/>
  <c r="F36" i="5"/>
  <c r="T35" i="5"/>
  <c r="R35" i="5"/>
  <c r="S35" i="5" s="1"/>
  <c r="G35" i="5"/>
  <c r="F35" i="5"/>
  <c r="T34" i="5"/>
  <c r="R34" i="5"/>
  <c r="S34" i="5" s="1"/>
  <c r="G34" i="5"/>
  <c r="F34" i="5"/>
  <c r="T33" i="5"/>
  <c r="S33" i="5"/>
  <c r="R33" i="5"/>
  <c r="G33" i="5"/>
  <c r="F33" i="5"/>
  <c r="T32" i="5"/>
  <c r="R32" i="5"/>
  <c r="S32" i="5" s="1"/>
  <c r="G32" i="5"/>
  <c r="F32" i="5"/>
  <c r="T31" i="5"/>
  <c r="R31" i="5"/>
  <c r="S31" i="5" s="1"/>
  <c r="G31" i="5"/>
  <c r="F31" i="5"/>
  <c r="T30" i="5"/>
  <c r="R30" i="5"/>
  <c r="S30" i="5" s="1"/>
  <c r="G30" i="5"/>
  <c r="F30" i="5"/>
  <c r="T29" i="5"/>
  <c r="R29" i="5"/>
  <c r="S29" i="5" s="1"/>
  <c r="G29" i="5"/>
  <c r="F29" i="5"/>
  <c r="T28" i="5"/>
  <c r="R28" i="5"/>
  <c r="S28" i="5" s="1"/>
  <c r="G28" i="5"/>
  <c r="F28" i="5"/>
  <c r="T27" i="5"/>
  <c r="R27" i="5"/>
  <c r="S27" i="5" s="1"/>
  <c r="G27" i="5"/>
  <c r="F27" i="5"/>
  <c r="T26" i="5"/>
  <c r="R26" i="5"/>
  <c r="S26" i="5" s="1"/>
  <c r="G26" i="5"/>
  <c r="F26" i="5"/>
  <c r="T25" i="5"/>
  <c r="R25" i="5"/>
  <c r="S25" i="5" s="1"/>
  <c r="G25" i="5"/>
  <c r="F25" i="5"/>
  <c r="T24" i="5"/>
  <c r="R24" i="5"/>
  <c r="S24" i="5" s="1"/>
  <c r="G24" i="5"/>
  <c r="F24" i="5"/>
  <c r="T23" i="5"/>
  <c r="R23" i="5"/>
  <c r="S23" i="5" s="1"/>
  <c r="G23" i="5"/>
  <c r="F23" i="5"/>
  <c r="T22" i="5"/>
  <c r="R22" i="5"/>
  <c r="S22" i="5" s="1"/>
  <c r="G22" i="5"/>
  <c r="F22" i="5"/>
  <c r="T21" i="5"/>
  <c r="R21" i="5"/>
  <c r="S21" i="5" s="1"/>
  <c r="G21" i="5"/>
  <c r="F21" i="5"/>
  <c r="T20" i="5"/>
  <c r="R20" i="5"/>
  <c r="S20" i="5" s="1"/>
  <c r="G20" i="5"/>
  <c r="F20" i="5"/>
  <c r="T19" i="5"/>
  <c r="R19" i="5"/>
  <c r="S19" i="5" s="1"/>
  <c r="G19" i="5"/>
  <c r="F19" i="5"/>
  <c r="T18" i="5"/>
  <c r="R18" i="5"/>
  <c r="S18" i="5" s="1"/>
  <c r="G18" i="5"/>
  <c r="F18" i="5"/>
  <c r="T17" i="5"/>
  <c r="R17" i="5"/>
  <c r="S17" i="5" s="1"/>
  <c r="G17" i="5"/>
  <c r="F17" i="5"/>
  <c r="T16" i="5"/>
  <c r="R16" i="5"/>
  <c r="S16" i="5" s="1"/>
  <c r="G16" i="5"/>
  <c r="F16" i="5"/>
  <c r="T15" i="5"/>
  <c r="R15" i="5"/>
  <c r="S15" i="5" s="1"/>
  <c r="G15" i="5"/>
  <c r="F15" i="5"/>
  <c r="T14" i="5"/>
  <c r="R14" i="5"/>
  <c r="S14" i="5" s="1"/>
  <c r="G14" i="5"/>
  <c r="F14" i="5"/>
  <c r="T13" i="5"/>
  <c r="R13" i="5"/>
  <c r="S13" i="5" s="1"/>
  <c r="G13" i="5"/>
  <c r="F13" i="5"/>
  <c r="T12" i="5"/>
  <c r="R12" i="5"/>
  <c r="S12" i="5" s="1"/>
  <c r="G12" i="5"/>
  <c r="F12" i="5"/>
  <c r="T11" i="5"/>
  <c r="R11" i="5"/>
  <c r="S11" i="5" s="1"/>
  <c r="I11" i="5"/>
  <c r="G11" i="5"/>
  <c r="F11" i="5"/>
  <c r="T10" i="5"/>
  <c r="R10" i="5"/>
  <c r="S10" i="5" s="1"/>
  <c r="I10" i="5"/>
  <c r="G10" i="5"/>
  <c r="F10" i="5"/>
  <c r="T9" i="5"/>
  <c r="R9" i="5"/>
  <c r="S9" i="5" s="1"/>
  <c r="I9" i="5"/>
  <c r="G9" i="5"/>
  <c r="F9" i="5"/>
  <c r="T8" i="5"/>
  <c r="R8" i="5"/>
  <c r="S8" i="5" s="1"/>
  <c r="I8" i="5"/>
  <c r="G8" i="5"/>
  <c r="F8" i="5"/>
  <c r="O1499" i="1"/>
  <c r="O1515" i="1"/>
  <c r="O1531" i="1"/>
  <c r="O1547" i="1"/>
  <c r="O1563" i="1"/>
  <c r="O1579" i="1"/>
  <c r="O1595" i="1"/>
  <c r="O1611" i="1"/>
  <c r="O1627" i="1"/>
  <c r="O1639" i="1"/>
  <c r="O1643" i="1"/>
  <c r="O1655" i="1"/>
  <c r="O1659" i="1"/>
  <c r="O1671" i="1"/>
  <c r="O1675" i="1"/>
  <c r="O1687" i="1"/>
  <c r="O1691" i="1"/>
  <c r="O1703" i="1"/>
  <c r="O1707" i="1"/>
  <c r="O1719" i="1"/>
  <c r="O1723" i="1"/>
  <c r="O1735" i="1"/>
  <c r="O1739" i="1"/>
  <c r="O1751" i="1"/>
  <c r="O1755" i="1"/>
  <c r="O1767" i="1"/>
  <c r="O1771" i="1"/>
  <c r="O1783" i="1"/>
  <c r="O1787" i="1"/>
  <c r="O1799" i="1"/>
  <c r="O1803" i="1"/>
  <c r="O1029" i="1"/>
  <c r="O1031" i="1"/>
  <c r="O1033" i="1"/>
  <c r="O1036" i="1"/>
  <c r="O1037" i="1"/>
  <c r="O1038" i="1"/>
  <c r="O1039" i="1"/>
  <c r="O1040" i="1"/>
  <c r="O1041" i="1"/>
  <c r="O1042" i="1"/>
  <c r="O1043" i="1"/>
  <c r="O1044" i="1"/>
  <c r="O1045" i="1"/>
  <c r="O1047" i="1"/>
  <c r="O1049" i="1"/>
  <c r="O1052" i="1"/>
  <c r="O1053" i="1"/>
  <c r="O1054" i="1"/>
  <c r="O1055" i="1"/>
  <c r="O1056" i="1"/>
  <c r="O1057" i="1"/>
  <c r="O1058" i="1"/>
  <c r="O1059" i="1"/>
  <c r="O1060" i="1"/>
  <c r="O1061" i="1"/>
  <c r="O1063" i="1"/>
  <c r="O1065" i="1"/>
  <c r="O1068" i="1"/>
  <c r="O1069" i="1"/>
  <c r="O1070" i="1"/>
  <c r="O1071" i="1"/>
  <c r="O1072" i="1"/>
  <c r="O1073" i="1"/>
  <c r="O1074" i="1"/>
  <c r="O1075" i="1"/>
  <c r="O1076" i="1"/>
  <c r="O1077" i="1"/>
  <c r="O1079" i="1"/>
  <c r="O1084" i="1"/>
  <c r="O1085" i="1"/>
  <c r="O1086" i="1"/>
  <c r="O1087" i="1"/>
  <c r="O1088" i="1"/>
  <c r="O1089" i="1"/>
  <c r="O1090" i="1"/>
  <c r="O1091" i="1"/>
  <c r="O1092" i="1"/>
  <c r="O1093" i="1"/>
  <c r="O1095" i="1"/>
  <c r="O1100" i="1"/>
  <c r="O1101" i="1"/>
  <c r="O1102" i="1"/>
  <c r="O1103" i="1"/>
  <c r="O1104" i="1"/>
  <c r="O1105" i="1"/>
  <c r="O1106" i="1"/>
  <c r="O1107" i="1"/>
  <c r="O1108" i="1"/>
  <c r="O1109" i="1"/>
  <c r="O1111" i="1"/>
  <c r="O1116" i="1"/>
  <c r="O1117" i="1"/>
  <c r="O1118" i="1"/>
  <c r="O1119" i="1"/>
  <c r="O1120" i="1"/>
  <c r="O1121" i="1"/>
  <c r="O1122" i="1"/>
  <c r="O1123" i="1"/>
  <c r="O1124" i="1"/>
  <c r="O1125" i="1"/>
  <c r="O1127" i="1"/>
  <c r="O1132" i="1"/>
  <c r="O1133" i="1"/>
  <c r="O1134" i="1"/>
  <c r="O1135" i="1"/>
  <c r="O1136" i="1"/>
  <c r="O1137" i="1"/>
  <c r="O1138" i="1"/>
  <c r="O1139" i="1"/>
  <c r="O1140" i="1"/>
  <c r="O1141" i="1"/>
  <c r="O1143" i="1"/>
  <c r="O1145" i="1"/>
  <c r="O1148" i="1"/>
  <c r="O1149" i="1"/>
  <c r="O1150" i="1"/>
  <c r="O1151" i="1"/>
  <c r="O1152" i="1"/>
  <c r="O1153" i="1"/>
  <c r="O1154" i="1"/>
  <c r="O1155" i="1"/>
  <c r="O1156" i="1"/>
  <c r="O1157" i="1"/>
  <c r="O1159" i="1"/>
  <c r="O1164" i="1"/>
  <c r="O1165" i="1"/>
  <c r="O1166" i="1"/>
  <c r="O1167" i="1"/>
  <c r="O1168" i="1"/>
  <c r="O1169" i="1"/>
  <c r="O1170" i="1"/>
  <c r="O1171" i="1"/>
  <c r="O1172" i="1"/>
  <c r="O1173" i="1"/>
  <c r="O1175" i="1"/>
  <c r="O1180" i="1"/>
  <c r="O1181" i="1"/>
  <c r="O1182" i="1"/>
  <c r="O1183" i="1"/>
  <c r="O1184" i="1"/>
  <c r="O1185" i="1"/>
  <c r="O1186" i="1"/>
  <c r="O1187" i="1"/>
  <c r="O1188" i="1"/>
  <c r="O1189" i="1"/>
  <c r="O1191" i="1"/>
  <c r="O1196" i="1"/>
  <c r="O1197" i="1"/>
  <c r="O1198" i="1"/>
  <c r="O1199" i="1"/>
  <c r="O1200" i="1"/>
  <c r="O1201" i="1"/>
  <c r="O1202" i="1"/>
  <c r="O1203" i="1"/>
  <c r="O1204" i="1"/>
  <c r="O1205" i="1"/>
  <c r="O1207" i="1"/>
  <c r="O1212" i="1"/>
  <c r="O1213" i="1"/>
  <c r="O1214" i="1"/>
  <c r="O1215" i="1"/>
  <c r="O1216" i="1"/>
  <c r="O1217" i="1"/>
  <c r="O1218" i="1"/>
  <c r="O1219" i="1"/>
  <c r="O1220" i="1"/>
  <c r="O1221" i="1"/>
  <c r="O1223" i="1"/>
  <c r="O1228" i="1"/>
  <c r="O1229" i="1"/>
  <c r="O1230" i="1"/>
  <c r="O1231" i="1"/>
  <c r="O1232" i="1"/>
  <c r="O1233" i="1"/>
  <c r="O1234" i="1"/>
  <c r="O1235" i="1"/>
  <c r="O1236" i="1"/>
  <c r="O1237" i="1"/>
  <c r="O1239" i="1"/>
  <c r="O1244" i="1"/>
  <c r="O1245" i="1"/>
  <c r="O1246" i="1"/>
  <c r="O1247" i="1"/>
  <c r="O1248" i="1"/>
  <c r="O1249" i="1"/>
  <c r="O1250" i="1"/>
  <c r="O1251" i="1"/>
  <c r="O1252" i="1"/>
  <c r="O1253" i="1"/>
  <c r="O1255" i="1"/>
  <c r="O1260" i="1"/>
  <c r="O1261" i="1"/>
  <c r="O1262" i="1"/>
  <c r="O1263" i="1"/>
  <c r="O1264" i="1"/>
  <c r="O1265" i="1"/>
  <c r="O1266" i="1"/>
  <c r="O1267" i="1"/>
  <c r="O1268" i="1"/>
  <c r="O1269" i="1"/>
  <c r="O1271" i="1"/>
  <c r="O1273" i="1"/>
  <c r="O1276" i="1"/>
  <c r="O1277" i="1"/>
  <c r="O1278" i="1"/>
  <c r="O1281" i="1"/>
  <c r="O1284" i="1"/>
  <c r="O1287" i="1"/>
  <c r="O1293" i="1"/>
  <c r="O1297" i="1"/>
  <c r="O1300" i="1"/>
  <c r="O1303" i="1"/>
  <c r="O1309" i="1"/>
  <c r="O1313" i="1"/>
  <c r="O1316" i="1"/>
  <c r="O1319" i="1"/>
  <c r="O1325" i="1"/>
  <c r="O1329" i="1"/>
  <c r="O1332" i="1"/>
  <c r="O1335" i="1"/>
  <c r="O1341" i="1"/>
  <c r="O1345" i="1"/>
  <c r="O1348" i="1"/>
  <c r="O1351" i="1"/>
  <c r="O1357" i="1"/>
  <c r="O1361" i="1"/>
  <c r="O1364" i="1"/>
  <c r="O1367" i="1"/>
  <c r="O1373" i="1"/>
  <c r="O1377" i="1"/>
  <c r="O1380" i="1"/>
  <c r="O1383" i="1"/>
  <c r="O1389" i="1"/>
  <c r="O1392" i="1"/>
  <c r="O1393" i="1"/>
  <c r="O1396" i="1"/>
  <c r="O1399" i="1"/>
  <c r="O1405" i="1"/>
  <c r="O1408" i="1"/>
  <c r="O1409" i="1"/>
  <c r="O1412" i="1"/>
  <c r="O1415" i="1"/>
  <c r="O1421" i="1"/>
  <c r="O1424" i="1"/>
  <c r="O1425" i="1"/>
  <c r="O1428" i="1"/>
  <c r="O1431" i="1"/>
  <c r="O1437" i="1"/>
  <c r="O1440" i="1"/>
  <c r="O1441" i="1"/>
  <c r="O1444" i="1"/>
  <c r="O1447" i="1"/>
  <c r="O1453" i="1"/>
  <c r="O1456" i="1"/>
  <c r="O1457" i="1"/>
  <c r="O1460" i="1"/>
  <c r="O1463" i="1"/>
  <c r="O1469" i="1"/>
  <c r="O1472" i="1"/>
  <c r="O1473" i="1"/>
  <c r="O1476" i="1"/>
  <c r="O1479" i="1"/>
  <c r="O596" i="1"/>
  <c r="O597" i="1"/>
  <c r="O598" i="1"/>
  <c r="O599" i="1"/>
  <c r="O600" i="1"/>
  <c r="O601" i="1"/>
  <c r="O602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4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4" i="1"/>
  <c r="O1005" i="1"/>
  <c r="O1006" i="1"/>
  <c r="O1007" i="1"/>
  <c r="O1008" i="1"/>
  <c r="O1009" i="1"/>
  <c r="O1010" i="1"/>
  <c r="O1011" i="1"/>
  <c r="O1012" i="1"/>
  <c r="O1013" i="1"/>
  <c r="O1015" i="1"/>
  <c r="O1016" i="1"/>
  <c r="O1017" i="1"/>
  <c r="O1020" i="1"/>
  <c r="O1021" i="1"/>
  <c r="O1022" i="1"/>
  <c r="O1023" i="1"/>
  <c r="O1024" i="1"/>
  <c r="O1025" i="1"/>
  <c r="O1026" i="1"/>
  <c r="O1027" i="1"/>
  <c r="O6" i="1"/>
  <c r="O7" i="1"/>
  <c r="O8" i="1"/>
  <c r="O9" i="1"/>
  <c r="O10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8" i="1"/>
  <c r="O589" i="1"/>
  <c r="O590" i="1"/>
  <c r="O591" i="1"/>
  <c r="O592" i="1"/>
  <c r="O593" i="1"/>
  <c r="O594" i="1"/>
  <c r="F5" i="1"/>
  <c r="H1805" i="1"/>
  <c r="G1805" i="1"/>
  <c r="H1804" i="1"/>
  <c r="G1804" i="1"/>
  <c r="H1803" i="1"/>
  <c r="G1803" i="1"/>
  <c r="H1802" i="1"/>
  <c r="G1802" i="1"/>
  <c r="H1801" i="1"/>
  <c r="G1801" i="1"/>
  <c r="H1800" i="1"/>
  <c r="G1800" i="1"/>
  <c r="H1799" i="1"/>
  <c r="G1799" i="1"/>
  <c r="H1798" i="1"/>
  <c r="G1798" i="1"/>
  <c r="H1797" i="1"/>
  <c r="G1797" i="1"/>
  <c r="H1796" i="1"/>
  <c r="G1796" i="1"/>
  <c r="H1795" i="1"/>
  <c r="G1795" i="1"/>
  <c r="H1794" i="1"/>
  <c r="G1794" i="1"/>
  <c r="H1793" i="1"/>
  <c r="G1793" i="1"/>
  <c r="H1792" i="1"/>
  <c r="G1792" i="1"/>
  <c r="H1791" i="1"/>
  <c r="G1791" i="1"/>
  <c r="H1790" i="1"/>
  <c r="G1790" i="1"/>
  <c r="H1789" i="1"/>
  <c r="G1789" i="1"/>
  <c r="H1788" i="1"/>
  <c r="G1788" i="1"/>
  <c r="H1787" i="1"/>
  <c r="G1787" i="1"/>
  <c r="H1786" i="1"/>
  <c r="G1786" i="1"/>
  <c r="H1785" i="1"/>
  <c r="G1785" i="1"/>
  <c r="H1784" i="1"/>
  <c r="G1784" i="1"/>
  <c r="H1783" i="1"/>
  <c r="G1783" i="1"/>
  <c r="H1782" i="1"/>
  <c r="G1782" i="1"/>
  <c r="H1781" i="1"/>
  <c r="G1781" i="1"/>
  <c r="H1780" i="1"/>
  <c r="G1780" i="1"/>
  <c r="H1779" i="1"/>
  <c r="G1779" i="1"/>
  <c r="H1778" i="1"/>
  <c r="G1778" i="1"/>
  <c r="H1777" i="1"/>
  <c r="G1777" i="1"/>
  <c r="H1776" i="1"/>
  <c r="G1776" i="1"/>
  <c r="H1775" i="1"/>
  <c r="G1775" i="1"/>
  <c r="H1774" i="1"/>
  <c r="G1774" i="1"/>
  <c r="H1773" i="1"/>
  <c r="G1773" i="1"/>
  <c r="H1772" i="1"/>
  <c r="G1772" i="1"/>
  <c r="H1771" i="1"/>
  <c r="G1771" i="1"/>
  <c r="H1770" i="1"/>
  <c r="G1770" i="1"/>
  <c r="H1769" i="1"/>
  <c r="G1769" i="1"/>
  <c r="H1768" i="1"/>
  <c r="G1768" i="1"/>
  <c r="H1767" i="1"/>
  <c r="G1767" i="1"/>
  <c r="H1766" i="1"/>
  <c r="G1766" i="1"/>
  <c r="H1765" i="1"/>
  <c r="G1765" i="1"/>
  <c r="H1764" i="1"/>
  <c r="G1764" i="1"/>
  <c r="H1763" i="1"/>
  <c r="G1763" i="1"/>
  <c r="H1762" i="1"/>
  <c r="G1762" i="1"/>
  <c r="H1761" i="1"/>
  <c r="G1761" i="1"/>
  <c r="H1760" i="1"/>
  <c r="G1760" i="1"/>
  <c r="H1759" i="1"/>
  <c r="G1759" i="1"/>
  <c r="H1758" i="1"/>
  <c r="G1758" i="1"/>
  <c r="H1757" i="1"/>
  <c r="G1757" i="1"/>
  <c r="H1756" i="1"/>
  <c r="G1756" i="1"/>
  <c r="H1755" i="1"/>
  <c r="G1755" i="1"/>
  <c r="H1754" i="1"/>
  <c r="G1754" i="1"/>
  <c r="H1753" i="1"/>
  <c r="G1753" i="1"/>
  <c r="H1752" i="1"/>
  <c r="G1752" i="1"/>
  <c r="H1751" i="1"/>
  <c r="G1751" i="1"/>
  <c r="H1750" i="1"/>
  <c r="G1750" i="1"/>
  <c r="H1749" i="1"/>
  <c r="G1749" i="1"/>
  <c r="H1748" i="1"/>
  <c r="G1748" i="1"/>
  <c r="H1747" i="1"/>
  <c r="G1747" i="1"/>
  <c r="H1746" i="1"/>
  <c r="G1746" i="1"/>
  <c r="H1745" i="1"/>
  <c r="G1745" i="1"/>
  <c r="H1744" i="1"/>
  <c r="G1744" i="1"/>
  <c r="H1743" i="1"/>
  <c r="G1743" i="1"/>
  <c r="H1742" i="1"/>
  <c r="G1742" i="1"/>
  <c r="H1741" i="1"/>
  <c r="G1741" i="1"/>
  <c r="H1740" i="1"/>
  <c r="G1740" i="1"/>
  <c r="H1739" i="1"/>
  <c r="G1739" i="1"/>
  <c r="H1738" i="1"/>
  <c r="G1738" i="1"/>
  <c r="H1737" i="1"/>
  <c r="G1737" i="1"/>
  <c r="H1736" i="1"/>
  <c r="G1736" i="1"/>
  <c r="H1735" i="1"/>
  <c r="G1735" i="1"/>
  <c r="H1734" i="1"/>
  <c r="G1734" i="1"/>
  <c r="H1733" i="1"/>
  <c r="G1733" i="1"/>
  <c r="H1732" i="1"/>
  <c r="G1732" i="1"/>
  <c r="H1731" i="1"/>
  <c r="G1731" i="1"/>
  <c r="H1730" i="1"/>
  <c r="G1730" i="1"/>
  <c r="H1729" i="1"/>
  <c r="G1729" i="1"/>
  <c r="H1728" i="1"/>
  <c r="G1728" i="1"/>
  <c r="H1727" i="1"/>
  <c r="G1727" i="1"/>
  <c r="H1726" i="1"/>
  <c r="G1726" i="1"/>
  <c r="H1725" i="1"/>
  <c r="G1725" i="1"/>
  <c r="H1724" i="1"/>
  <c r="G1724" i="1"/>
  <c r="H1723" i="1"/>
  <c r="G1723" i="1"/>
  <c r="H1722" i="1"/>
  <c r="G1722" i="1"/>
  <c r="H1721" i="1"/>
  <c r="G1721" i="1"/>
  <c r="H1720" i="1"/>
  <c r="G1720" i="1"/>
  <c r="H1719" i="1"/>
  <c r="G1719" i="1"/>
  <c r="H1718" i="1"/>
  <c r="G1718" i="1"/>
  <c r="H1717" i="1"/>
  <c r="G1717" i="1"/>
  <c r="H1716" i="1"/>
  <c r="G1716" i="1"/>
  <c r="H1715" i="1"/>
  <c r="G1715" i="1"/>
  <c r="H1714" i="1"/>
  <c r="G1714" i="1"/>
  <c r="H1713" i="1"/>
  <c r="G1713" i="1"/>
  <c r="H1712" i="1"/>
  <c r="G1712" i="1"/>
  <c r="H1711" i="1"/>
  <c r="G1711" i="1"/>
  <c r="H1710" i="1"/>
  <c r="G1710" i="1"/>
  <c r="H1709" i="1"/>
  <c r="G1709" i="1"/>
  <c r="H1708" i="1"/>
  <c r="G1708" i="1"/>
  <c r="H1707" i="1"/>
  <c r="G1707" i="1"/>
  <c r="H1706" i="1"/>
  <c r="G1706" i="1"/>
  <c r="H1705" i="1"/>
  <c r="G1705" i="1"/>
  <c r="H1704" i="1"/>
  <c r="G1704" i="1"/>
  <c r="H1703" i="1"/>
  <c r="G1703" i="1"/>
  <c r="H1702" i="1"/>
  <c r="G1702" i="1"/>
  <c r="H1701" i="1"/>
  <c r="G1701" i="1"/>
  <c r="H1700" i="1"/>
  <c r="G1700" i="1"/>
  <c r="H1699" i="1"/>
  <c r="G1699" i="1"/>
  <c r="H1698" i="1"/>
  <c r="G1698" i="1"/>
  <c r="H1697" i="1"/>
  <c r="G1697" i="1"/>
  <c r="H1696" i="1"/>
  <c r="G1696" i="1"/>
  <c r="H1695" i="1"/>
  <c r="G1695" i="1"/>
  <c r="H1694" i="1"/>
  <c r="G1694" i="1"/>
  <c r="H1693" i="1"/>
  <c r="G1693" i="1"/>
  <c r="H1692" i="1"/>
  <c r="G1692" i="1"/>
  <c r="H1691" i="1"/>
  <c r="G1691" i="1"/>
  <c r="H1690" i="1"/>
  <c r="G1690" i="1"/>
  <c r="H1689" i="1"/>
  <c r="G1689" i="1"/>
  <c r="H1688" i="1"/>
  <c r="G1688" i="1"/>
  <c r="H1687" i="1"/>
  <c r="G1687" i="1"/>
  <c r="H1686" i="1"/>
  <c r="G1686" i="1"/>
  <c r="H1685" i="1"/>
  <c r="G1685" i="1"/>
  <c r="H1684" i="1"/>
  <c r="G1684" i="1"/>
  <c r="H1683" i="1"/>
  <c r="G1683" i="1"/>
  <c r="H1682" i="1"/>
  <c r="G1682" i="1"/>
  <c r="H1681" i="1"/>
  <c r="G1681" i="1"/>
  <c r="H1680" i="1"/>
  <c r="G1680" i="1"/>
  <c r="H1679" i="1"/>
  <c r="G1679" i="1"/>
  <c r="H1678" i="1"/>
  <c r="G1678" i="1"/>
  <c r="H1677" i="1"/>
  <c r="G1677" i="1"/>
  <c r="H1676" i="1"/>
  <c r="G1676" i="1"/>
  <c r="H1675" i="1"/>
  <c r="G1675" i="1"/>
  <c r="H1674" i="1"/>
  <c r="G1674" i="1"/>
  <c r="H1673" i="1"/>
  <c r="G1673" i="1"/>
  <c r="H1672" i="1"/>
  <c r="G1672" i="1"/>
  <c r="H1671" i="1"/>
  <c r="G1671" i="1"/>
  <c r="H1670" i="1"/>
  <c r="G1670" i="1"/>
  <c r="H1669" i="1"/>
  <c r="G1669" i="1"/>
  <c r="H1668" i="1"/>
  <c r="G1668" i="1"/>
  <c r="H1667" i="1"/>
  <c r="G1667" i="1"/>
  <c r="H1666" i="1"/>
  <c r="G1666" i="1"/>
  <c r="H1665" i="1"/>
  <c r="G1665" i="1"/>
  <c r="H1664" i="1"/>
  <c r="G1664" i="1"/>
  <c r="H1663" i="1"/>
  <c r="G1663" i="1"/>
  <c r="H1662" i="1"/>
  <c r="G1662" i="1"/>
  <c r="H1661" i="1"/>
  <c r="G1661" i="1"/>
  <c r="H1660" i="1"/>
  <c r="G1660" i="1"/>
  <c r="H1659" i="1"/>
  <c r="G1659" i="1"/>
  <c r="H1658" i="1"/>
  <c r="G1658" i="1"/>
  <c r="H1657" i="1"/>
  <c r="G1657" i="1"/>
  <c r="H1656" i="1"/>
  <c r="G1656" i="1"/>
  <c r="H1655" i="1"/>
  <c r="G1655" i="1"/>
  <c r="H1654" i="1"/>
  <c r="G1654" i="1"/>
  <c r="H1653" i="1"/>
  <c r="G1653" i="1"/>
  <c r="H1652" i="1"/>
  <c r="G1652" i="1"/>
  <c r="H1651" i="1"/>
  <c r="G1651" i="1"/>
  <c r="H1650" i="1"/>
  <c r="G1650" i="1"/>
  <c r="H1649" i="1"/>
  <c r="G1649" i="1"/>
  <c r="H1648" i="1"/>
  <c r="G1648" i="1"/>
  <c r="H1647" i="1"/>
  <c r="G1647" i="1"/>
  <c r="H1646" i="1"/>
  <c r="G1646" i="1"/>
  <c r="H1645" i="1"/>
  <c r="G1645" i="1"/>
  <c r="H1644" i="1"/>
  <c r="G1644" i="1"/>
  <c r="H1643" i="1"/>
  <c r="G1643" i="1"/>
  <c r="H1642" i="1"/>
  <c r="G1642" i="1"/>
  <c r="H1641" i="1"/>
  <c r="G1641" i="1"/>
  <c r="H1640" i="1"/>
  <c r="G1640" i="1"/>
  <c r="H1639" i="1"/>
  <c r="G1639" i="1"/>
  <c r="H1638" i="1"/>
  <c r="G1638" i="1"/>
  <c r="H1637" i="1"/>
  <c r="G1637" i="1"/>
  <c r="H1636" i="1"/>
  <c r="G1636" i="1"/>
  <c r="H1635" i="1"/>
  <c r="G1635" i="1"/>
  <c r="H1634" i="1"/>
  <c r="G1634" i="1"/>
  <c r="H1633" i="1"/>
  <c r="G1633" i="1"/>
  <c r="H1632" i="1"/>
  <c r="G1632" i="1"/>
  <c r="H1631" i="1"/>
  <c r="G1631" i="1"/>
  <c r="H1630" i="1"/>
  <c r="G1630" i="1"/>
  <c r="H1629" i="1"/>
  <c r="G1629" i="1"/>
  <c r="H1628" i="1"/>
  <c r="G1628" i="1"/>
  <c r="H1627" i="1"/>
  <c r="G1627" i="1"/>
  <c r="H1626" i="1"/>
  <c r="G1626" i="1"/>
  <c r="H1625" i="1"/>
  <c r="G1625" i="1"/>
  <c r="H1624" i="1"/>
  <c r="G1624" i="1"/>
  <c r="H1623" i="1"/>
  <c r="G1623" i="1"/>
  <c r="H1622" i="1"/>
  <c r="G1622" i="1"/>
  <c r="H1621" i="1"/>
  <c r="G1621" i="1"/>
  <c r="H1620" i="1"/>
  <c r="G1620" i="1"/>
  <c r="H1619" i="1"/>
  <c r="G1619" i="1"/>
  <c r="H1618" i="1"/>
  <c r="G1618" i="1"/>
  <c r="H1617" i="1"/>
  <c r="G1617" i="1"/>
  <c r="H1616" i="1"/>
  <c r="G1616" i="1"/>
  <c r="H1615" i="1"/>
  <c r="G1615" i="1"/>
  <c r="H1614" i="1"/>
  <c r="G1614" i="1"/>
  <c r="H1613" i="1"/>
  <c r="G1613" i="1"/>
  <c r="H1612" i="1"/>
  <c r="G1612" i="1"/>
  <c r="H1611" i="1"/>
  <c r="G1611" i="1"/>
  <c r="H1610" i="1"/>
  <c r="G1610" i="1"/>
  <c r="H1609" i="1"/>
  <c r="G1609" i="1"/>
  <c r="H1608" i="1"/>
  <c r="G1608" i="1"/>
  <c r="H1607" i="1"/>
  <c r="G1607" i="1"/>
  <c r="H1606" i="1"/>
  <c r="G1606" i="1"/>
  <c r="H1605" i="1"/>
  <c r="G1605" i="1"/>
  <c r="H1604" i="1"/>
  <c r="G1604" i="1"/>
  <c r="H1603" i="1"/>
  <c r="G1603" i="1"/>
  <c r="H1602" i="1"/>
  <c r="G1602" i="1"/>
  <c r="H1601" i="1"/>
  <c r="G1601" i="1"/>
  <c r="H1600" i="1"/>
  <c r="G1600" i="1"/>
  <c r="H1599" i="1"/>
  <c r="G1599" i="1"/>
  <c r="H1598" i="1"/>
  <c r="G1598" i="1"/>
  <c r="H1597" i="1"/>
  <c r="G1597" i="1"/>
  <c r="H1596" i="1"/>
  <c r="G1596" i="1"/>
  <c r="H1595" i="1"/>
  <c r="G1595" i="1"/>
  <c r="H1594" i="1"/>
  <c r="G1594" i="1"/>
  <c r="H1593" i="1"/>
  <c r="G1593" i="1"/>
  <c r="H1592" i="1"/>
  <c r="G1592" i="1"/>
  <c r="H1591" i="1"/>
  <c r="G1591" i="1"/>
  <c r="H1590" i="1"/>
  <c r="G1590" i="1"/>
  <c r="H1589" i="1"/>
  <c r="G1589" i="1"/>
  <c r="H1588" i="1"/>
  <c r="G1588" i="1"/>
  <c r="H1587" i="1"/>
  <c r="G1587" i="1"/>
  <c r="H1586" i="1"/>
  <c r="G1586" i="1"/>
  <c r="H1585" i="1"/>
  <c r="G1585" i="1"/>
  <c r="H1584" i="1"/>
  <c r="G1584" i="1"/>
  <c r="H1583" i="1"/>
  <c r="G1583" i="1"/>
  <c r="H1582" i="1"/>
  <c r="G1582" i="1"/>
  <c r="H1581" i="1"/>
  <c r="G1581" i="1"/>
  <c r="H1580" i="1"/>
  <c r="G1580" i="1"/>
  <c r="H1579" i="1"/>
  <c r="G1579" i="1"/>
  <c r="H1578" i="1"/>
  <c r="G1578" i="1"/>
  <c r="H1577" i="1"/>
  <c r="G1577" i="1"/>
  <c r="H1576" i="1"/>
  <c r="G1576" i="1"/>
  <c r="H1575" i="1"/>
  <c r="G1575" i="1"/>
  <c r="H1574" i="1"/>
  <c r="G1574" i="1"/>
  <c r="H1573" i="1"/>
  <c r="G1573" i="1"/>
  <c r="H1572" i="1"/>
  <c r="G1572" i="1"/>
  <c r="H1571" i="1"/>
  <c r="G1571" i="1"/>
  <c r="H1570" i="1"/>
  <c r="G1570" i="1"/>
  <c r="H1569" i="1"/>
  <c r="G1569" i="1"/>
  <c r="H1568" i="1"/>
  <c r="G1568" i="1"/>
  <c r="H1567" i="1"/>
  <c r="G1567" i="1"/>
  <c r="H1566" i="1"/>
  <c r="G1566" i="1"/>
  <c r="H1565" i="1"/>
  <c r="G1565" i="1"/>
  <c r="H1564" i="1"/>
  <c r="G1564" i="1"/>
  <c r="H1563" i="1"/>
  <c r="G1563" i="1"/>
  <c r="H1562" i="1"/>
  <c r="G1562" i="1"/>
  <c r="H1561" i="1"/>
  <c r="G1561" i="1"/>
  <c r="H1560" i="1"/>
  <c r="G1560" i="1"/>
  <c r="H1559" i="1"/>
  <c r="G1559" i="1"/>
  <c r="H1558" i="1"/>
  <c r="G1558" i="1"/>
  <c r="H1557" i="1"/>
  <c r="G1557" i="1"/>
  <c r="H1556" i="1"/>
  <c r="G1556" i="1"/>
  <c r="H1555" i="1"/>
  <c r="G1555" i="1"/>
  <c r="H1554" i="1"/>
  <c r="G1554" i="1"/>
  <c r="H1553" i="1"/>
  <c r="G1553" i="1"/>
  <c r="H1552" i="1"/>
  <c r="G1552" i="1"/>
  <c r="H1551" i="1"/>
  <c r="G1551" i="1"/>
  <c r="H1550" i="1"/>
  <c r="G1550" i="1"/>
  <c r="H1549" i="1"/>
  <c r="G1549" i="1"/>
  <c r="H1548" i="1"/>
  <c r="G1548" i="1"/>
  <c r="H1547" i="1"/>
  <c r="G1547" i="1"/>
  <c r="H1546" i="1"/>
  <c r="G1546" i="1"/>
  <c r="H1545" i="1"/>
  <c r="G1545" i="1"/>
  <c r="H1544" i="1"/>
  <c r="G1544" i="1"/>
  <c r="H1543" i="1"/>
  <c r="G1543" i="1"/>
  <c r="H1542" i="1"/>
  <c r="G1542" i="1"/>
  <c r="H1541" i="1"/>
  <c r="G1541" i="1"/>
  <c r="H1540" i="1"/>
  <c r="G1540" i="1"/>
  <c r="H1539" i="1"/>
  <c r="G1539" i="1"/>
  <c r="H1538" i="1"/>
  <c r="G1538" i="1"/>
  <c r="H1537" i="1"/>
  <c r="G1537" i="1"/>
  <c r="H1536" i="1"/>
  <c r="G1536" i="1"/>
  <c r="H1535" i="1"/>
  <c r="G1535" i="1"/>
  <c r="H1534" i="1"/>
  <c r="G1534" i="1"/>
  <c r="H1533" i="1"/>
  <c r="G1533" i="1"/>
  <c r="H1532" i="1"/>
  <c r="G1532" i="1"/>
  <c r="H1531" i="1"/>
  <c r="G1531" i="1"/>
  <c r="H1530" i="1"/>
  <c r="G1530" i="1"/>
  <c r="H1529" i="1"/>
  <c r="G1529" i="1"/>
  <c r="H1528" i="1"/>
  <c r="G1528" i="1"/>
  <c r="H1527" i="1"/>
  <c r="G1527" i="1"/>
  <c r="H1526" i="1"/>
  <c r="G1526" i="1"/>
  <c r="H1525" i="1"/>
  <c r="G1525" i="1"/>
  <c r="H1524" i="1"/>
  <c r="G1524" i="1"/>
  <c r="H1523" i="1"/>
  <c r="G1523" i="1"/>
  <c r="H1522" i="1"/>
  <c r="G1522" i="1"/>
  <c r="H1521" i="1"/>
  <c r="G1521" i="1"/>
  <c r="H1520" i="1"/>
  <c r="G1520" i="1"/>
  <c r="H1519" i="1"/>
  <c r="G1519" i="1"/>
  <c r="H1518" i="1"/>
  <c r="G1518" i="1"/>
  <c r="H1517" i="1"/>
  <c r="G1517" i="1"/>
  <c r="H1516" i="1"/>
  <c r="G1516" i="1"/>
  <c r="H1515" i="1"/>
  <c r="G1515" i="1"/>
  <c r="H1514" i="1"/>
  <c r="G1514" i="1"/>
  <c r="H1513" i="1"/>
  <c r="G1513" i="1"/>
  <c r="H1512" i="1"/>
  <c r="G1512" i="1"/>
  <c r="H1511" i="1"/>
  <c r="G1511" i="1"/>
  <c r="H1510" i="1"/>
  <c r="G1510" i="1"/>
  <c r="H1509" i="1"/>
  <c r="G1509" i="1"/>
  <c r="H1508" i="1"/>
  <c r="G1508" i="1"/>
  <c r="H1507" i="1"/>
  <c r="G1507" i="1"/>
  <c r="H1506" i="1"/>
  <c r="G1506" i="1"/>
  <c r="H1505" i="1"/>
  <c r="G1505" i="1"/>
  <c r="H1504" i="1"/>
  <c r="G1504" i="1"/>
  <c r="H1503" i="1"/>
  <c r="G1503" i="1"/>
  <c r="H1502" i="1"/>
  <c r="G1502" i="1"/>
  <c r="H1501" i="1"/>
  <c r="G1501" i="1"/>
  <c r="H1500" i="1"/>
  <c r="G1500" i="1"/>
  <c r="H1499" i="1"/>
  <c r="G1499" i="1"/>
  <c r="H1498" i="1"/>
  <c r="G1498" i="1"/>
  <c r="H1497" i="1"/>
  <c r="G1497" i="1"/>
  <c r="H1496" i="1"/>
  <c r="G1496" i="1"/>
  <c r="H1495" i="1"/>
  <c r="G1495" i="1"/>
  <c r="H1494" i="1"/>
  <c r="G1494" i="1"/>
  <c r="H1493" i="1"/>
  <c r="G1493" i="1"/>
  <c r="H1492" i="1"/>
  <c r="G1492" i="1"/>
  <c r="H1491" i="1"/>
  <c r="G1491" i="1"/>
  <c r="H1490" i="1"/>
  <c r="G1490" i="1"/>
  <c r="H1489" i="1"/>
  <c r="G1489" i="1"/>
  <c r="H1488" i="1"/>
  <c r="G1488" i="1"/>
  <c r="H1487" i="1"/>
  <c r="G1487" i="1"/>
  <c r="H1486" i="1"/>
  <c r="G1486" i="1"/>
  <c r="H1485" i="1"/>
  <c r="G1485" i="1"/>
  <c r="H1484" i="1"/>
  <c r="G1484" i="1"/>
  <c r="H1483" i="1"/>
  <c r="G1483" i="1"/>
  <c r="AL1483" i="1" s="1"/>
  <c r="AM1483" i="1" s="1"/>
  <c r="H1482" i="1"/>
  <c r="G1482" i="1"/>
  <c r="H1481" i="1"/>
  <c r="G1481" i="1"/>
  <c r="H1480" i="1"/>
  <c r="G1480" i="1"/>
  <c r="H1479" i="1"/>
  <c r="G1479" i="1"/>
  <c r="H1478" i="1"/>
  <c r="G1478" i="1"/>
  <c r="H1477" i="1"/>
  <c r="G1477" i="1"/>
  <c r="H1476" i="1"/>
  <c r="G1476" i="1"/>
  <c r="H1475" i="1"/>
  <c r="G1475" i="1"/>
  <c r="H1474" i="1"/>
  <c r="G1474" i="1"/>
  <c r="H1473" i="1"/>
  <c r="G1473" i="1"/>
  <c r="H1472" i="1"/>
  <c r="G1472" i="1"/>
  <c r="H1471" i="1"/>
  <c r="G1471" i="1"/>
  <c r="H1470" i="1"/>
  <c r="G1470" i="1"/>
  <c r="H1469" i="1"/>
  <c r="G1469" i="1"/>
  <c r="H1468" i="1"/>
  <c r="G1468" i="1"/>
  <c r="H1467" i="1"/>
  <c r="G1467" i="1"/>
  <c r="H1466" i="1"/>
  <c r="G1466" i="1"/>
  <c r="H1465" i="1"/>
  <c r="G1465" i="1"/>
  <c r="H1464" i="1"/>
  <c r="G1464" i="1"/>
  <c r="H1463" i="1"/>
  <c r="G1463" i="1"/>
  <c r="H1462" i="1"/>
  <c r="G1462" i="1"/>
  <c r="H1461" i="1"/>
  <c r="G1461" i="1"/>
  <c r="H1460" i="1"/>
  <c r="G1460" i="1"/>
  <c r="H1459" i="1"/>
  <c r="G1459" i="1"/>
  <c r="H1458" i="1"/>
  <c r="G1458" i="1"/>
  <c r="H1457" i="1"/>
  <c r="G1457" i="1"/>
  <c r="H1456" i="1"/>
  <c r="G1456" i="1"/>
  <c r="H1455" i="1"/>
  <c r="G1455" i="1"/>
  <c r="H1454" i="1"/>
  <c r="G1454" i="1"/>
  <c r="H1453" i="1"/>
  <c r="G1453" i="1"/>
  <c r="H1452" i="1"/>
  <c r="G1452" i="1"/>
  <c r="H1451" i="1"/>
  <c r="G1451" i="1"/>
  <c r="H1450" i="1"/>
  <c r="G1450" i="1"/>
  <c r="H1449" i="1"/>
  <c r="G1449" i="1"/>
  <c r="H1448" i="1"/>
  <c r="G1448" i="1"/>
  <c r="H1447" i="1"/>
  <c r="G1447" i="1"/>
  <c r="H1446" i="1"/>
  <c r="G1446" i="1"/>
  <c r="H1445" i="1"/>
  <c r="G1445" i="1"/>
  <c r="H1444" i="1"/>
  <c r="G1444" i="1"/>
  <c r="H1443" i="1"/>
  <c r="G1443" i="1"/>
  <c r="H1442" i="1"/>
  <c r="G1442" i="1"/>
  <c r="H1441" i="1"/>
  <c r="G1441" i="1"/>
  <c r="H1440" i="1"/>
  <c r="G1440" i="1"/>
  <c r="H1439" i="1"/>
  <c r="G1439" i="1"/>
  <c r="H1438" i="1"/>
  <c r="G1438" i="1"/>
  <c r="H1437" i="1"/>
  <c r="G1437" i="1"/>
  <c r="H1436" i="1"/>
  <c r="G1436" i="1"/>
  <c r="H1435" i="1"/>
  <c r="G1435" i="1"/>
  <c r="H1434" i="1"/>
  <c r="G1434" i="1"/>
  <c r="H1433" i="1"/>
  <c r="G1433" i="1"/>
  <c r="H1432" i="1"/>
  <c r="G1432" i="1"/>
  <c r="H1431" i="1"/>
  <c r="G1431" i="1"/>
  <c r="H1430" i="1"/>
  <c r="G1430" i="1"/>
  <c r="H1429" i="1"/>
  <c r="G1429" i="1"/>
  <c r="H1428" i="1"/>
  <c r="G1428" i="1"/>
  <c r="H1427" i="1"/>
  <c r="G1427" i="1"/>
  <c r="H1426" i="1"/>
  <c r="G1426" i="1"/>
  <c r="H1425" i="1"/>
  <c r="G1425" i="1"/>
  <c r="H1424" i="1"/>
  <c r="G1424" i="1"/>
  <c r="H1423" i="1"/>
  <c r="G1423" i="1"/>
  <c r="H1422" i="1"/>
  <c r="G1422" i="1"/>
  <c r="H1421" i="1"/>
  <c r="G1421" i="1"/>
  <c r="H1420" i="1"/>
  <c r="G1420" i="1"/>
  <c r="H1419" i="1"/>
  <c r="G1419" i="1"/>
  <c r="H1418" i="1"/>
  <c r="G1418" i="1"/>
  <c r="H1417" i="1"/>
  <c r="G1417" i="1"/>
  <c r="H1416" i="1"/>
  <c r="G1416" i="1"/>
  <c r="H1415" i="1"/>
  <c r="G1415" i="1"/>
  <c r="H1414" i="1"/>
  <c r="G1414" i="1"/>
  <c r="H1413" i="1"/>
  <c r="G1413" i="1"/>
  <c r="H1412" i="1"/>
  <c r="G1412" i="1"/>
  <c r="H1411" i="1"/>
  <c r="G1411" i="1"/>
  <c r="H1410" i="1"/>
  <c r="G1410" i="1"/>
  <c r="H1409" i="1"/>
  <c r="G1409" i="1"/>
  <c r="H1408" i="1"/>
  <c r="G1408" i="1"/>
  <c r="H1407" i="1"/>
  <c r="G1407" i="1"/>
  <c r="H1406" i="1"/>
  <c r="G1406" i="1"/>
  <c r="H1405" i="1"/>
  <c r="G1405" i="1"/>
  <c r="H1404" i="1"/>
  <c r="G1404" i="1"/>
  <c r="H1403" i="1"/>
  <c r="G1403" i="1"/>
  <c r="H1402" i="1"/>
  <c r="G1402" i="1"/>
  <c r="H1401" i="1"/>
  <c r="G1401" i="1"/>
  <c r="H1400" i="1"/>
  <c r="G1400" i="1"/>
  <c r="H1399" i="1"/>
  <c r="G1399" i="1"/>
  <c r="H1398" i="1"/>
  <c r="G1398" i="1"/>
  <c r="H1397" i="1"/>
  <c r="G1397" i="1"/>
  <c r="H1396" i="1"/>
  <c r="G1396" i="1"/>
  <c r="H1395" i="1"/>
  <c r="G1395" i="1"/>
  <c r="H1394" i="1"/>
  <c r="G1394" i="1"/>
  <c r="H1393" i="1"/>
  <c r="G1393" i="1"/>
  <c r="H1392" i="1"/>
  <c r="G1392" i="1"/>
  <c r="H1391" i="1"/>
  <c r="G1391" i="1"/>
  <c r="H1390" i="1"/>
  <c r="G1390" i="1"/>
  <c r="H1389" i="1"/>
  <c r="G1389" i="1"/>
  <c r="H1388" i="1"/>
  <c r="G1388" i="1"/>
  <c r="H1387" i="1"/>
  <c r="G1387" i="1"/>
  <c r="H1386" i="1"/>
  <c r="G1386" i="1"/>
  <c r="H1385" i="1"/>
  <c r="G1385" i="1"/>
  <c r="H1384" i="1"/>
  <c r="G1384" i="1"/>
  <c r="H1383" i="1"/>
  <c r="G1383" i="1"/>
  <c r="H1382" i="1"/>
  <c r="G1382" i="1"/>
  <c r="H1381" i="1"/>
  <c r="G1381" i="1"/>
  <c r="H1380" i="1"/>
  <c r="G1380" i="1"/>
  <c r="H1379" i="1"/>
  <c r="G1379" i="1"/>
  <c r="H1378" i="1"/>
  <c r="G1378" i="1"/>
  <c r="H1377" i="1"/>
  <c r="G1377" i="1"/>
  <c r="H1376" i="1"/>
  <c r="G1376" i="1"/>
  <c r="H1375" i="1"/>
  <c r="G1375" i="1"/>
  <c r="H1374" i="1"/>
  <c r="G1374" i="1"/>
  <c r="H1373" i="1"/>
  <c r="G1373" i="1"/>
  <c r="H1372" i="1"/>
  <c r="G1372" i="1"/>
  <c r="H1371" i="1"/>
  <c r="G1371" i="1"/>
  <c r="H1370" i="1"/>
  <c r="G1370" i="1"/>
  <c r="H1369" i="1"/>
  <c r="G1369" i="1"/>
  <c r="H1368" i="1"/>
  <c r="G1368" i="1"/>
  <c r="H1367" i="1"/>
  <c r="G1367" i="1"/>
  <c r="H1366" i="1"/>
  <c r="G1366" i="1"/>
  <c r="H1365" i="1"/>
  <c r="G1365" i="1"/>
  <c r="H1364" i="1"/>
  <c r="G1364" i="1"/>
  <c r="H1363" i="1"/>
  <c r="G1363" i="1"/>
  <c r="H1362" i="1"/>
  <c r="G1362" i="1"/>
  <c r="H1361" i="1"/>
  <c r="G1361" i="1"/>
  <c r="H1360" i="1"/>
  <c r="G1360" i="1"/>
  <c r="H1359" i="1"/>
  <c r="G1359" i="1"/>
  <c r="H1358" i="1"/>
  <c r="G1358" i="1"/>
  <c r="H1357" i="1"/>
  <c r="G1357" i="1"/>
  <c r="H1356" i="1"/>
  <c r="G1356" i="1"/>
  <c r="H1355" i="1"/>
  <c r="G1355" i="1"/>
  <c r="H1354" i="1"/>
  <c r="G1354" i="1"/>
  <c r="H1353" i="1"/>
  <c r="G1353" i="1"/>
  <c r="H1352" i="1"/>
  <c r="G1352" i="1"/>
  <c r="H1351" i="1"/>
  <c r="G1351" i="1"/>
  <c r="H1350" i="1"/>
  <c r="G1350" i="1"/>
  <c r="H1349" i="1"/>
  <c r="G1349" i="1"/>
  <c r="H1348" i="1"/>
  <c r="G1348" i="1"/>
  <c r="H1347" i="1"/>
  <c r="G1347" i="1"/>
  <c r="H1346" i="1"/>
  <c r="G1346" i="1"/>
  <c r="H1345" i="1"/>
  <c r="G1345" i="1"/>
  <c r="H1344" i="1"/>
  <c r="G1344" i="1"/>
  <c r="H1343" i="1"/>
  <c r="G1343" i="1"/>
  <c r="H1342" i="1"/>
  <c r="G1342" i="1"/>
  <c r="H1341" i="1"/>
  <c r="G1341" i="1"/>
  <c r="H1340" i="1"/>
  <c r="G1340" i="1"/>
  <c r="H1339" i="1"/>
  <c r="G1339" i="1"/>
  <c r="H1338" i="1"/>
  <c r="G1338" i="1"/>
  <c r="H1337" i="1"/>
  <c r="G1337" i="1"/>
  <c r="H1336" i="1"/>
  <c r="G1336" i="1"/>
  <c r="H1335" i="1"/>
  <c r="G1335" i="1"/>
  <c r="H1334" i="1"/>
  <c r="G1334" i="1"/>
  <c r="H1333" i="1"/>
  <c r="G1333" i="1"/>
  <c r="H1332" i="1"/>
  <c r="G1332" i="1"/>
  <c r="H1331" i="1"/>
  <c r="G1331" i="1"/>
  <c r="H1330" i="1"/>
  <c r="G1330" i="1"/>
  <c r="H1329" i="1"/>
  <c r="G1329" i="1"/>
  <c r="H1328" i="1"/>
  <c r="G1328" i="1"/>
  <c r="H1327" i="1"/>
  <c r="G1327" i="1"/>
  <c r="H1326" i="1"/>
  <c r="G1326" i="1"/>
  <c r="H1325" i="1"/>
  <c r="G1325" i="1"/>
  <c r="H1324" i="1"/>
  <c r="G1324" i="1"/>
  <c r="H1323" i="1"/>
  <c r="G1323" i="1"/>
  <c r="H1322" i="1"/>
  <c r="G1322" i="1"/>
  <c r="H1321" i="1"/>
  <c r="G1321" i="1"/>
  <c r="H1320" i="1"/>
  <c r="G1320" i="1"/>
  <c r="H1319" i="1"/>
  <c r="G1319" i="1"/>
  <c r="H1318" i="1"/>
  <c r="G1318" i="1"/>
  <c r="H1317" i="1"/>
  <c r="G1317" i="1"/>
  <c r="H1316" i="1"/>
  <c r="G1316" i="1"/>
  <c r="H1315" i="1"/>
  <c r="G1315" i="1"/>
  <c r="H1314" i="1"/>
  <c r="G1314" i="1"/>
  <c r="H1313" i="1"/>
  <c r="G1313" i="1"/>
  <c r="H1312" i="1"/>
  <c r="G1312" i="1"/>
  <c r="H1311" i="1"/>
  <c r="G1311" i="1"/>
  <c r="H1310" i="1"/>
  <c r="G1310" i="1"/>
  <c r="H1309" i="1"/>
  <c r="G1309" i="1"/>
  <c r="H1308" i="1"/>
  <c r="G1308" i="1"/>
  <c r="H1307" i="1"/>
  <c r="G1307" i="1"/>
  <c r="H1306" i="1"/>
  <c r="G1306" i="1"/>
  <c r="H1305" i="1"/>
  <c r="G1305" i="1"/>
  <c r="H1304" i="1"/>
  <c r="G1304" i="1"/>
  <c r="H1303" i="1"/>
  <c r="G1303" i="1"/>
  <c r="H1302" i="1"/>
  <c r="G1302" i="1"/>
  <c r="H1301" i="1"/>
  <c r="G1301" i="1"/>
  <c r="H1300" i="1"/>
  <c r="G1300" i="1"/>
  <c r="H1299" i="1"/>
  <c r="G1299" i="1"/>
  <c r="H1298" i="1"/>
  <c r="G1298" i="1"/>
  <c r="H1297" i="1"/>
  <c r="G1297" i="1"/>
  <c r="H1296" i="1"/>
  <c r="G1296" i="1"/>
  <c r="H1295" i="1"/>
  <c r="G1295" i="1"/>
  <c r="H1294" i="1"/>
  <c r="G1294" i="1"/>
  <c r="H1293" i="1"/>
  <c r="G1293" i="1"/>
  <c r="H1292" i="1"/>
  <c r="G1292" i="1"/>
  <c r="H1291" i="1"/>
  <c r="G1291" i="1"/>
  <c r="H1290" i="1"/>
  <c r="G1290" i="1"/>
  <c r="H1289" i="1"/>
  <c r="G1289" i="1"/>
  <c r="H1288" i="1"/>
  <c r="G1288" i="1"/>
  <c r="H1287" i="1"/>
  <c r="G1287" i="1"/>
  <c r="H1286" i="1"/>
  <c r="G1286" i="1"/>
  <c r="H1285" i="1"/>
  <c r="G1285" i="1"/>
  <c r="H1284" i="1"/>
  <c r="G1284" i="1"/>
  <c r="H1283" i="1"/>
  <c r="G1283" i="1"/>
  <c r="H1282" i="1"/>
  <c r="G1282" i="1"/>
  <c r="H1281" i="1"/>
  <c r="G1281" i="1"/>
  <c r="H1280" i="1"/>
  <c r="G1280" i="1"/>
  <c r="H1279" i="1"/>
  <c r="G1279" i="1"/>
  <c r="H1278" i="1"/>
  <c r="G1278" i="1"/>
  <c r="H1277" i="1"/>
  <c r="G1277" i="1"/>
  <c r="H1276" i="1"/>
  <c r="G1276" i="1"/>
  <c r="H1275" i="1"/>
  <c r="G1275" i="1"/>
  <c r="H1274" i="1"/>
  <c r="G1274" i="1"/>
  <c r="H1273" i="1"/>
  <c r="G1273" i="1"/>
  <c r="H1272" i="1"/>
  <c r="G1272" i="1"/>
  <c r="H1271" i="1"/>
  <c r="G1271" i="1"/>
  <c r="H1270" i="1"/>
  <c r="G1270" i="1"/>
  <c r="H1269" i="1"/>
  <c r="G1269" i="1"/>
  <c r="H1268" i="1"/>
  <c r="G1268" i="1"/>
  <c r="H1267" i="1"/>
  <c r="G1267" i="1"/>
  <c r="H1266" i="1"/>
  <c r="G1266" i="1"/>
  <c r="H1265" i="1"/>
  <c r="G1265" i="1"/>
  <c r="H1264" i="1"/>
  <c r="G1264" i="1"/>
  <c r="H1263" i="1"/>
  <c r="G1263" i="1"/>
  <c r="H1262" i="1"/>
  <c r="G1262" i="1"/>
  <c r="H1261" i="1"/>
  <c r="G1261" i="1"/>
  <c r="H1260" i="1"/>
  <c r="G1260" i="1"/>
  <c r="H1259" i="1"/>
  <c r="G1259" i="1"/>
  <c r="H1258" i="1"/>
  <c r="G1258" i="1"/>
  <c r="H1257" i="1"/>
  <c r="G1257" i="1"/>
  <c r="H1256" i="1"/>
  <c r="G1256" i="1"/>
  <c r="H1255" i="1"/>
  <c r="G1255" i="1"/>
  <c r="H1254" i="1"/>
  <c r="G1254" i="1"/>
  <c r="H1253" i="1"/>
  <c r="G1253" i="1"/>
  <c r="H1252" i="1"/>
  <c r="G1252" i="1"/>
  <c r="H1251" i="1"/>
  <c r="G1251" i="1"/>
  <c r="H1250" i="1"/>
  <c r="G1250" i="1"/>
  <c r="H1249" i="1"/>
  <c r="G1249" i="1"/>
  <c r="H1248" i="1"/>
  <c r="G1248" i="1"/>
  <c r="H1247" i="1"/>
  <c r="G1247" i="1"/>
  <c r="H1246" i="1"/>
  <c r="G1246" i="1"/>
  <c r="H1245" i="1"/>
  <c r="G1245" i="1"/>
  <c r="H1244" i="1"/>
  <c r="G1244" i="1"/>
  <c r="H1243" i="1"/>
  <c r="G1243" i="1"/>
  <c r="H1242" i="1"/>
  <c r="G1242" i="1"/>
  <c r="H1241" i="1"/>
  <c r="G1241" i="1"/>
  <c r="H1240" i="1"/>
  <c r="G1240" i="1"/>
  <c r="H1239" i="1"/>
  <c r="G1239" i="1"/>
  <c r="H1238" i="1"/>
  <c r="G1238" i="1"/>
  <c r="H1237" i="1"/>
  <c r="G1237" i="1"/>
  <c r="H1236" i="1"/>
  <c r="G1236" i="1"/>
  <c r="H1235" i="1"/>
  <c r="G1235" i="1"/>
  <c r="H1234" i="1"/>
  <c r="G1234" i="1"/>
  <c r="H1233" i="1"/>
  <c r="G1233" i="1"/>
  <c r="H1232" i="1"/>
  <c r="G1232" i="1"/>
  <c r="H1231" i="1"/>
  <c r="G1231" i="1"/>
  <c r="H1230" i="1"/>
  <c r="G1230" i="1"/>
  <c r="H1229" i="1"/>
  <c r="G1229" i="1"/>
  <c r="H1228" i="1"/>
  <c r="G1228" i="1"/>
  <c r="H1227" i="1"/>
  <c r="G1227" i="1"/>
  <c r="H1226" i="1"/>
  <c r="G1226" i="1"/>
  <c r="H1225" i="1"/>
  <c r="G1225" i="1"/>
  <c r="H1224" i="1"/>
  <c r="G1224" i="1"/>
  <c r="H1223" i="1"/>
  <c r="G1223" i="1"/>
  <c r="H1222" i="1"/>
  <c r="G1222" i="1"/>
  <c r="H1221" i="1"/>
  <c r="G1221" i="1"/>
  <c r="H1220" i="1"/>
  <c r="G1220" i="1"/>
  <c r="H1219" i="1"/>
  <c r="G1219" i="1"/>
  <c r="H1218" i="1"/>
  <c r="G1218" i="1"/>
  <c r="H1217" i="1"/>
  <c r="G1217" i="1"/>
  <c r="H1216" i="1"/>
  <c r="G1216" i="1"/>
  <c r="H1215" i="1"/>
  <c r="G1215" i="1"/>
  <c r="H1214" i="1"/>
  <c r="G1214" i="1"/>
  <c r="H1213" i="1"/>
  <c r="G1213" i="1"/>
  <c r="H1212" i="1"/>
  <c r="G1212" i="1"/>
  <c r="H1211" i="1"/>
  <c r="G1211" i="1"/>
  <c r="H1210" i="1"/>
  <c r="G1210" i="1"/>
  <c r="H1209" i="1"/>
  <c r="G1209" i="1"/>
  <c r="H1208" i="1"/>
  <c r="G1208" i="1"/>
  <c r="H1207" i="1"/>
  <c r="G1207" i="1"/>
  <c r="H1206" i="1"/>
  <c r="G1206" i="1"/>
  <c r="H1205" i="1"/>
  <c r="G1205" i="1"/>
  <c r="H1204" i="1"/>
  <c r="G1204" i="1"/>
  <c r="H1203" i="1"/>
  <c r="G1203" i="1"/>
  <c r="H1202" i="1"/>
  <c r="G1202" i="1"/>
  <c r="H1201" i="1"/>
  <c r="G1201" i="1"/>
  <c r="H1200" i="1"/>
  <c r="G1200" i="1"/>
  <c r="H1199" i="1"/>
  <c r="G1199" i="1"/>
  <c r="H1198" i="1"/>
  <c r="G1198" i="1"/>
  <c r="H1197" i="1"/>
  <c r="G1197" i="1"/>
  <c r="H1196" i="1"/>
  <c r="G1196" i="1"/>
  <c r="H1195" i="1"/>
  <c r="G1195" i="1"/>
  <c r="H1194" i="1"/>
  <c r="G1194" i="1"/>
  <c r="H1193" i="1"/>
  <c r="G1193" i="1"/>
  <c r="H1192" i="1"/>
  <c r="G1192" i="1"/>
  <c r="H1191" i="1"/>
  <c r="G1191" i="1"/>
  <c r="H1190" i="1"/>
  <c r="G1190" i="1"/>
  <c r="H1189" i="1"/>
  <c r="G1189" i="1"/>
  <c r="H1188" i="1"/>
  <c r="G1188" i="1"/>
  <c r="H1187" i="1"/>
  <c r="G1187" i="1"/>
  <c r="H1186" i="1"/>
  <c r="G1186" i="1"/>
  <c r="H1185" i="1"/>
  <c r="G1185" i="1"/>
  <c r="H1184" i="1"/>
  <c r="G1184" i="1"/>
  <c r="H1183" i="1"/>
  <c r="G1183" i="1"/>
  <c r="H1182" i="1"/>
  <c r="G1182" i="1"/>
  <c r="H1181" i="1"/>
  <c r="G1181" i="1"/>
  <c r="H1180" i="1"/>
  <c r="G1180" i="1"/>
  <c r="H1179" i="1"/>
  <c r="G1179" i="1"/>
  <c r="H1178" i="1"/>
  <c r="G1178" i="1"/>
  <c r="H1177" i="1"/>
  <c r="G1177" i="1"/>
  <c r="H1176" i="1"/>
  <c r="G1176" i="1"/>
  <c r="H1175" i="1"/>
  <c r="G1175" i="1"/>
  <c r="H1174" i="1"/>
  <c r="G1174" i="1"/>
  <c r="H1173" i="1"/>
  <c r="G1173" i="1"/>
  <c r="H1172" i="1"/>
  <c r="G1172" i="1"/>
  <c r="H1171" i="1"/>
  <c r="G1171" i="1"/>
  <c r="H1170" i="1"/>
  <c r="G1170" i="1"/>
  <c r="H1169" i="1"/>
  <c r="G1169" i="1"/>
  <c r="H1168" i="1"/>
  <c r="G1168" i="1"/>
  <c r="H1167" i="1"/>
  <c r="G1167" i="1"/>
  <c r="H1166" i="1"/>
  <c r="G1166" i="1"/>
  <c r="H1165" i="1"/>
  <c r="G1165" i="1"/>
  <c r="H1164" i="1"/>
  <c r="G1164" i="1"/>
  <c r="H1163" i="1"/>
  <c r="G1163" i="1"/>
  <c r="H1162" i="1"/>
  <c r="G1162" i="1"/>
  <c r="H1161" i="1"/>
  <c r="G1161" i="1"/>
  <c r="H1160" i="1"/>
  <c r="G1160" i="1"/>
  <c r="H1159" i="1"/>
  <c r="G1159" i="1"/>
  <c r="H1158" i="1"/>
  <c r="G1158" i="1"/>
  <c r="H1157" i="1"/>
  <c r="G1157" i="1"/>
  <c r="H1156" i="1"/>
  <c r="G1156" i="1"/>
  <c r="H1155" i="1"/>
  <c r="G1155" i="1"/>
  <c r="H1154" i="1"/>
  <c r="G1154" i="1"/>
  <c r="H1153" i="1"/>
  <c r="G1153" i="1"/>
  <c r="H1152" i="1"/>
  <c r="G1152" i="1"/>
  <c r="H1151" i="1"/>
  <c r="G1151" i="1"/>
  <c r="H1150" i="1"/>
  <c r="G1150" i="1"/>
  <c r="H1149" i="1"/>
  <c r="G1149" i="1"/>
  <c r="H1148" i="1"/>
  <c r="G1148" i="1"/>
  <c r="H1147" i="1"/>
  <c r="G1147" i="1"/>
  <c r="H1146" i="1"/>
  <c r="G1146" i="1"/>
  <c r="H1145" i="1"/>
  <c r="G1145" i="1"/>
  <c r="H1144" i="1"/>
  <c r="G1144" i="1"/>
  <c r="H1143" i="1"/>
  <c r="G1143" i="1"/>
  <c r="H1142" i="1"/>
  <c r="G1142" i="1"/>
  <c r="H1141" i="1"/>
  <c r="G1141" i="1"/>
  <c r="H1140" i="1"/>
  <c r="G1140" i="1"/>
  <c r="H1139" i="1"/>
  <c r="G1139" i="1"/>
  <c r="H1138" i="1"/>
  <c r="G1138" i="1"/>
  <c r="H1137" i="1"/>
  <c r="G1137" i="1"/>
  <c r="H1136" i="1"/>
  <c r="G1136" i="1"/>
  <c r="H1135" i="1"/>
  <c r="G1135" i="1"/>
  <c r="H1134" i="1"/>
  <c r="G1134" i="1"/>
  <c r="H1133" i="1"/>
  <c r="G1133" i="1"/>
  <c r="H1132" i="1"/>
  <c r="G1132" i="1"/>
  <c r="H1131" i="1"/>
  <c r="G1131" i="1"/>
  <c r="H1130" i="1"/>
  <c r="G1130" i="1"/>
  <c r="H1129" i="1"/>
  <c r="G1129" i="1"/>
  <c r="H1128" i="1"/>
  <c r="G1128" i="1"/>
  <c r="H1127" i="1"/>
  <c r="G1127" i="1"/>
  <c r="H1126" i="1"/>
  <c r="G1126" i="1"/>
  <c r="H1125" i="1"/>
  <c r="G1125" i="1"/>
  <c r="H1124" i="1"/>
  <c r="G1124" i="1"/>
  <c r="H1123" i="1"/>
  <c r="G1123" i="1"/>
  <c r="H1122" i="1"/>
  <c r="G1122" i="1"/>
  <c r="H1121" i="1"/>
  <c r="G1121" i="1"/>
  <c r="H1120" i="1"/>
  <c r="G1120" i="1"/>
  <c r="H1119" i="1"/>
  <c r="G1119" i="1"/>
  <c r="H1118" i="1"/>
  <c r="G1118" i="1"/>
  <c r="H1117" i="1"/>
  <c r="G1117" i="1"/>
  <c r="H1116" i="1"/>
  <c r="G1116" i="1"/>
  <c r="H1115" i="1"/>
  <c r="G1115" i="1"/>
  <c r="H1114" i="1"/>
  <c r="G1114" i="1"/>
  <c r="H1113" i="1"/>
  <c r="G1113" i="1"/>
  <c r="H1112" i="1"/>
  <c r="G1112" i="1"/>
  <c r="H1111" i="1"/>
  <c r="G1111" i="1"/>
  <c r="H1110" i="1"/>
  <c r="G1110" i="1"/>
  <c r="H1109" i="1"/>
  <c r="G1109" i="1"/>
  <c r="H1108" i="1"/>
  <c r="G1108" i="1"/>
  <c r="H1107" i="1"/>
  <c r="G1107" i="1"/>
  <c r="H1106" i="1"/>
  <c r="G1106" i="1"/>
  <c r="H1105" i="1"/>
  <c r="G1105" i="1"/>
  <c r="H1104" i="1"/>
  <c r="G1104" i="1"/>
  <c r="H1103" i="1"/>
  <c r="G1103" i="1"/>
  <c r="H1102" i="1"/>
  <c r="G1102" i="1"/>
  <c r="H1101" i="1"/>
  <c r="G1101" i="1"/>
  <c r="H1100" i="1"/>
  <c r="G1100" i="1"/>
  <c r="H1099" i="1"/>
  <c r="G1099" i="1"/>
  <c r="H1098" i="1"/>
  <c r="G1098" i="1"/>
  <c r="H1097" i="1"/>
  <c r="G1097" i="1"/>
  <c r="H1096" i="1"/>
  <c r="G1096" i="1"/>
  <c r="H1095" i="1"/>
  <c r="G1095" i="1"/>
  <c r="H1094" i="1"/>
  <c r="G1094" i="1"/>
  <c r="H1093" i="1"/>
  <c r="G1093" i="1"/>
  <c r="H1092" i="1"/>
  <c r="G1092" i="1"/>
  <c r="H1091" i="1"/>
  <c r="G1091" i="1"/>
  <c r="H1090" i="1"/>
  <c r="G1090" i="1"/>
  <c r="H1089" i="1"/>
  <c r="G1089" i="1"/>
  <c r="H1088" i="1"/>
  <c r="G1088" i="1"/>
  <c r="H1087" i="1"/>
  <c r="G1087" i="1"/>
  <c r="H1086" i="1"/>
  <c r="G1086" i="1"/>
  <c r="H1085" i="1"/>
  <c r="G1085" i="1"/>
  <c r="H1084" i="1"/>
  <c r="G1084" i="1"/>
  <c r="H1083" i="1"/>
  <c r="G1083" i="1"/>
  <c r="H1082" i="1"/>
  <c r="G1082" i="1"/>
  <c r="H1081" i="1"/>
  <c r="G1081" i="1"/>
  <c r="H1080" i="1"/>
  <c r="G1080" i="1"/>
  <c r="H1079" i="1"/>
  <c r="G1079" i="1"/>
  <c r="H1078" i="1"/>
  <c r="G1078" i="1"/>
  <c r="H1077" i="1"/>
  <c r="G1077" i="1"/>
  <c r="H1076" i="1"/>
  <c r="G1076" i="1"/>
  <c r="H1075" i="1"/>
  <c r="G1075" i="1"/>
  <c r="H1074" i="1"/>
  <c r="G1074" i="1"/>
  <c r="H1073" i="1"/>
  <c r="G1073" i="1"/>
  <c r="H1072" i="1"/>
  <c r="G1072" i="1"/>
  <c r="H1071" i="1"/>
  <c r="G1071" i="1"/>
  <c r="H1070" i="1"/>
  <c r="G1070" i="1"/>
  <c r="H1069" i="1"/>
  <c r="G1069" i="1"/>
  <c r="H1068" i="1"/>
  <c r="G1068" i="1"/>
  <c r="H1067" i="1"/>
  <c r="G1067" i="1"/>
  <c r="H1066" i="1"/>
  <c r="G1066" i="1"/>
  <c r="H1065" i="1"/>
  <c r="G1065" i="1"/>
  <c r="H1064" i="1"/>
  <c r="G1064" i="1"/>
  <c r="H1063" i="1"/>
  <c r="G1063" i="1"/>
  <c r="H1062" i="1"/>
  <c r="G1062" i="1"/>
  <c r="H1061" i="1"/>
  <c r="G1061" i="1"/>
  <c r="H1060" i="1"/>
  <c r="G1060" i="1"/>
  <c r="H1059" i="1"/>
  <c r="G1059" i="1"/>
  <c r="H1058" i="1"/>
  <c r="G1058" i="1"/>
  <c r="H1057" i="1"/>
  <c r="G1057" i="1"/>
  <c r="H1056" i="1"/>
  <c r="G1056" i="1"/>
  <c r="H1055" i="1"/>
  <c r="G1055" i="1"/>
  <c r="H1054" i="1"/>
  <c r="G1054" i="1"/>
  <c r="H1053" i="1"/>
  <c r="G1053" i="1"/>
  <c r="H1052" i="1"/>
  <c r="G1052" i="1"/>
  <c r="H1051" i="1"/>
  <c r="G1051" i="1"/>
  <c r="H1050" i="1"/>
  <c r="G1050" i="1"/>
  <c r="H1049" i="1"/>
  <c r="G1049" i="1"/>
  <c r="H1048" i="1"/>
  <c r="G1048" i="1"/>
  <c r="H1047" i="1"/>
  <c r="G1047" i="1"/>
  <c r="H1046" i="1"/>
  <c r="G1046" i="1"/>
  <c r="H1045" i="1"/>
  <c r="G1045" i="1"/>
  <c r="H1044" i="1"/>
  <c r="G1044" i="1"/>
  <c r="H1043" i="1"/>
  <c r="G1043" i="1"/>
  <c r="H1042" i="1"/>
  <c r="G1042" i="1"/>
  <c r="H1041" i="1"/>
  <c r="G1041" i="1"/>
  <c r="H1040" i="1"/>
  <c r="G1040" i="1"/>
  <c r="H1039" i="1"/>
  <c r="G1039" i="1"/>
  <c r="H1038" i="1"/>
  <c r="G1038" i="1"/>
  <c r="H1037" i="1"/>
  <c r="G1037" i="1"/>
  <c r="H1036" i="1"/>
  <c r="G1036" i="1"/>
  <c r="H1035" i="1"/>
  <c r="G1035" i="1"/>
  <c r="H1034" i="1"/>
  <c r="G1034" i="1"/>
  <c r="H1033" i="1"/>
  <c r="G1033" i="1"/>
  <c r="H1032" i="1"/>
  <c r="G1032" i="1"/>
  <c r="H1031" i="1"/>
  <c r="G1031" i="1"/>
  <c r="H1030" i="1"/>
  <c r="G1030" i="1"/>
  <c r="H1029" i="1"/>
  <c r="G1029" i="1"/>
  <c r="H1028" i="1"/>
  <c r="G1028" i="1"/>
  <c r="AL1028" i="1" s="1"/>
  <c r="AM1028" i="1" s="1"/>
  <c r="H1027" i="1"/>
  <c r="G1027" i="1"/>
  <c r="H1026" i="1"/>
  <c r="G1026" i="1"/>
  <c r="H1025" i="1"/>
  <c r="G1025" i="1"/>
  <c r="H1024" i="1"/>
  <c r="G1024" i="1"/>
  <c r="H1023" i="1"/>
  <c r="G1023" i="1"/>
  <c r="H1022" i="1"/>
  <c r="G1022" i="1"/>
  <c r="H1021" i="1"/>
  <c r="G1021" i="1"/>
  <c r="H1020" i="1"/>
  <c r="G1020" i="1"/>
  <c r="H1019" i="1"/>
  <c r="G1019" i="1"/>
  <c r="H1018" i="1"/>
  <c r="G1018" i="1"/>
  <c r="H1017" i="1"/>
  <c r="G1017" i="1"/>
  <c r="H1016" i="1"/>
  <c r="G1016" i="1"/>
  <c r="H1015" i="1"/>
  <c r="G1015" i="1"/>
  <c r="H1014" i="1"/>
  <c r="G1014" i="1"/>
  <c r="H1013" i="1"/>
  <c r="G1013" i="1"/>
  <c r="H1012" i="1"/>
  <c r="G1012" i="1"/>
  <c r="H1011" i="1"/>
  <c r="G1011" i="1"/>
  <c r="H1010" i="1"/>
  <c r="G1010" i="1"/>
  <c r="H1009" i="1"/>
  <c r="G1009" i="1"/>
  <c r="H1008" i="1"/>
  <c r="G1008" i="1"/>
  <c r="H1007" i="1"/>
  <c r="G1007" i="1"/>
  <c r="H1006" i="1"/>
  <c r="G1006" i="1"/>
  <c r="H1005" i="1"/>
  <c r="G1005" i="1"/>
  <c r="H1004" i="1"/>
  <c r="G1004" i="1"/>
  <c r="H1003" i="1"/>
  <c r="G1003" i="1"/>
  <c r="H1002" i="1"/>
  <c r="G1002" i="1"/>
  <c r="H1001" i="1"/>
  <c r="G1001" i="1"/>
  <c r="H1000" i="1"/>
  <c r="G1000" i="1"/>
  <c r="H999" i="1"/>
  <c r="G999" i="1"/>
  <c r="H998" i="1"/>
  <c r="G998" i="1"/>
  <c r="H997" i="1"/>
  <c r="G997" i="1"/>
  <c r="H996" i="1"/>
  <c r="G996" i="1"/>
  <c r="H995" i="1"/>
  <c r="G995" i="1"/>
  <c r="H994" i="1"/>
  <c r="G994" i="1"/>
  <c r="H993" i="1"/>
  <c r="G993" i="1"/>
  <c r="H992" i="1"/>
  <c r="G992" i="1"/>
  <c r="H991" i="1"/>
  <c r="G991" i="1"/>
  <c r="H990" i="1"/>
  <c r="G990" i="1"/>
  <c r="H989" i="1"/>
  <c r="G989" i="1"/>
  <c r="H988" i="1"/>
  <c r="G988" i="1"/>
  <c r="H987" i="1"/>
  <c r="G987" i="1"/>
  <c r="H986" i="1"/>
  <c r="G986" i="1"/>
  <c r="H985" i="1"/>
  <c r="G985" i="1"/>
  <c r="H984" i="1"/>
  <c r="G984" i="1"/>
  <c r="H983" i="1"/>
  <c r="G983" i="1"/>
  <c r="H982" i="1"/>
  <c r="G982" i="1"/>
  <c r="H981" i="1"/>
  <c r="G981" i="1"/>
  <c r="H980" i="1"/>
  <c r="G980" i="1"/>
  <c r="H979" i="1"/>
  <c r="G979" i="1"/>
  <c r="H978" i="1"/>
  <c r="G978" i="1"/>
  <c r="H977" i="1"/>
  <c r="G977" i="1"/>
  <c r="H976" i="1"/>
  <c r="G976" i="1"/>
  <c r="H975" i="1"/>
  <c r="G975" i="1"/>
  <c r="H974" i="1"/>
  <c r="G974" i="1"/>
  <c r="H973" i="1"/>
  <c r="G973" i="1"/>
  <c r="H972" i="1"/>
  <c r="G972" i="1"/>
  <c r="H971" i="1"/>
  <c r="G971" i="1"/>
  <c r="H970" i="1"/>
  <c r="G970" i="1"/>
  <c r="H969" i="1"/>
  <c r="G969" i="1"/>
  <c r="H968" i="1"/>
  <c r="G968" i="1"/>
  <c r="H967" i="1"/>
  <c r="G967" i="1"/>
  <c r="H966" i="1"/>
  <c r="G966" i="1"/>
  <c r="H965" i="1"/>
  <c r="G965" i="1"/>
  <c r="H964" i="1"/>
  <c r="G964" i="1"/>
  <c r="H963" i="1"/>
  <c r="G963" i="1"/>
  <c r="H962" i="1"/>
  <c r="G962" i="1"/>
  <c r="H961" i="1"/>
  <c r="G961" i="1"/>
  <c r="H960" i="1"/>
  <c r="G960" i="1"/>
  <c r="H959" i="1"/>
  <c r="G959" i="1"/>
  <c r="H958" i="1"/>
  <c r="G958" i="1"/>
  <c r="H957" i="1"/>
  <c r="G957" i="1"/>
  <c r="H956" i="1"/>
  <c r="G956" i="1"/>
  <c r="H955" i="1"/>
  <c r="G955" i="1"/>
  <c r="H954" i="1"/>
  <c r="G954" i="1"/>
  <c r="H953" i="1"/>
  <c r="G953" i="1"/>
  <c r="H952" i="1"/>
  <c r="G952" i="1"/>
  <c r="H951" i="1"/>
  <c r="G951" i="1"/>
  <c r="H950" i="1"/>
  <c r="G950" i="1"/>
  <c r="H949" i="1"/>
  <c r="G949" i="1"/>
  <c r="H948" i="1"/>
  <c r="G948" i="1"/>
  <c r="H947" i="1"/>
  <c r="G947" i="1"/>
  <c r="H946" i="1"/>
  <c r="G946" i="1"/>
  <c r="H945" i="1"/>
  <c r="G945" i="1"/>
  <c r="H944" i="1"/>
  <c r="G944" i="1"/>
  <c r="H943" i="1"/>
  <c r="G943" i="1"/>
  <c r="H942" i="1"/>
  <c r="G942" i="1"/>
  <c r="H941" i="1"/>
  <c r="G941" i="1"/>
  <c r="H940" i="1"/>
  <c r="G940" i="1"/>
  <c r="H939" i="1"/>
  <c r="G939" i="1"/>
  <c r="H938" i="1"/>
  <c r="G938" i="1"/>
  <c r="H937" i="1"/>
  <c r="G937" i="1"/>
  <c r="H936" i="1"/>
  <c r="G936" i="1"/>
  <c r="H935" i="1"/>
  <c r="G935" i="1"/>
  <c r="H934" i="1"/>
  <c r="G934" i="1"/>
  <c r="H933" i="1"/>
  <c r="G933" i="1"/>
  <c r="H932" i="1"/>
  <c r="G932" i="1"/>
  <c r="H931" i="1"/>
  <c r="G931" i="1"/>
  <c r="H930" i="1"/>
  <c r="G930" i="1"/>
  <c r="H929" i="1"/>
  <c r="G929" i="1"/>
  <c r="H928" i="1"/>
  <c r="G928" i="1"/>
  <c r="H927" i="1"/>
  <c r="G927" i="1"/>
  <c r="H926" i="1"/>
  <c r="G926" i="1"/>
  <c r="H925" i="1"/>
  <c r="G925" i="1"/>
  <c r="H924" i="1"/>
  <c r="G924" i="1"/>
  <c r="H923" i="1"/>
  <c r="G923" i="1"/>
  <c r="H922" i="1"/>
  <c r="G922" i="1"/>
  <c r="H921" i="1"/>
  <c r="G921" i="1"/>
  <c r="H920" i="1"/>
  <c r="G920" i="1"/>
  <c r="H919" i="1"/>
  <c r="G919" i="1"/>
  <c r="H918" i="1"/>
  <c r="G918" i="1"/>
  <c r="H917" i="1"/>
  <c r="G917" i="1"/>
  <c r="H916" i="1"/>
  <c r="G916" i="1"/>
  <c r="H915" i="1"/>
  <c r="G915" i="1"/>
  <c r="H914" i="1"/>
  <c r="G914" i="1"/>
  <c r="H913" i="1"/>
  <c r="G913" i="1"/>
  <c r="H912" i="1"/>
  <c r="G912" i="1"/>
  <c r="H911" i="1"/>
  <c r="G911" i="1"/>
  <c r="H910" i="1"/>
  <c r="G910" i="1"/>
  <c r="H909" i="1"/>
  <c r="G909" i="1"/>
  <c r="H908" i="1"/>
  <c r="G908" i="1"/>
  <c r="H907" i="1"/>
  <c r="G907" i="1"/>
  <c r="H906" i="1"/>
  <c r="G906" i="1"/>
  <c r="H905" i="1"/>
  <c r="G905" i="1"/>
  <c r="H904" i="1"/>
  <c r="G904" i="1"/>
  <c r="H903" i="1"/>
  <c r="G903" i="1"/>
  <c r="H902" i="1"/>
  <c r="G902" i="1"/>
  <c r="H901" i="1"/>
  <c r="G901" i="1"/>
  <c r="H900" i="1"/>
  <c r="G900" i="1"/>
  <c r="H899" i="1"/>
  <c r="G899" i="1"/>
  <c r="H898" i="1"/>
  <c r="G898" i="1"/>
  <c r="H897" i="1"/>
  <c r="G897" i="1"/>
  <c r="H896" i="1"/>
  <c r="G896" i="1"/>
  <c r="H895" i="1"/>
  <c r="G895" i="1"/>
  <c r="H894" i="1"/>
  <c r="G894" i="1"/>
  <c r="H893" i="1"/>
  <c r="G893" i="1"/>
  <c r="H892" i="1"/>
  <c r="G892" i="1"/>
  <c r="H891" i="1"/>
  <c r="G891" i="1"/>
  <c r="H890" i="1"/>
  <c r="G890" i="1"/>
  <c r="H889" i="1"/>
  <c r="G889" i="1"/>
  <c r="H888" i="1"/>
  <c r="G888" i="1"/>
  <c r="H887" i="1"/>
  <c r="G887" i="1"/>
  <c r="H886" i="1"/>
  <c r="G886" i="1"/>
  <c r="H885" i="1"/>
  <c r="G885" i="1"/>
  <c r="H884" i="1"/>
  <c r="G884" i="1"/>
  <c r="H883" i="1"/>
  <c r="G883" i="1"/>
  <c r="H882" i="1"/>
  <c r="G882" i="1"/>
  <c r="H881" i="1"/>
  <c r="G881" i="1"/>
  <c r="H880" i="1"/>
  <c r="G880" i="1"/>
  <c r="H879" i="1"/>
  <c r="G879" i="1"/>
  <c r="H878" i="1"/>
  <c r="G878" i="1"/>
  <c r="H877" i="1"/>
  <c r="G877" i="1"/>
  <c r="H876" i="1"/>
  <c r="G876" i="1"/>
  <c r="H875" i="1"/>
  <c r="G875" i="1"/>
  <c r="H874" i="1"/>
  <c r="G874" i="1"/>
  <c r="H873" i="1"/>
  <c r="G873" i="1"/>
  <c r="H872" i="1"/>
  <c r="G872" i="1"/>
  <c r="H871" i="1"/>
  <c r="G871" i="1"/>
  <c r="H870" i="1"/>
  <c r="G870" i="1"/>
  <c r="H869" i="1"/>
  <c r="G869" i="1"/>
  <c r="H868" i="1"/>
  <c r="G868" i="1"/>
  <c r="H867" i="1"/>
  <c r="G867" i="1"/>
  <c r="H866" i="1"/>
  <c r="G866" i="1"/>
  <c r="H865" i="1"/>
  <c r="G865" i="1"/>
  <c r="H864" i="1"/>
  <c r="G864" i="1"/>
  <c r="H863" i="1"/>
  <c r="G863" i="1"/>
  <c r="H862" i="1"/>
  <c r="G862" i="1"/>
  <c r="H861" i="1"/>
  <c r="G861" i="1"/>
  <c r="H860" i="1"/>
  <c r="G860" i="1"/>
  <c r="H859" i="1"/>
  <c r="G859" i="1"/>
  <c r="H858" i="1"/>
  <c r="G858" i="1"/>
  <c r="H857" i="1"/>
  <c r="G857" i="1"/>
  <c r="H856" i="1"/>
  <c r="G856" i="1"/>
  <c r="H855" i="1"/>
  <c r="G855" i="1"/>
  <c r="H854" i="1"/>
  <c r="G854" i="1"/>
  <c r="H853" i="1"/>
  <c r="G853" i="1"/>
  <c r="H852" i="1"/>
  <c r="G852" i="1"/>
  <c r="H851" i="1"/>
  <c r="G851" i="1"/>
  <c r="H850" i="1"/>
  <c r="G850" i="1"/>
  <c r="H849" i="1"/>
  <c r="G849" i="1"/>
  <c r="H848" i="1"/>
  <c r="G848" i="1"/>
  <c r="H847" i="1"/>
  <c r="G847" i="1"/>
  <c r="H846" i="1"/>
  <c r="G846" i="1"/>
  <c r="H845" i="1"/>
  <c r="G845" i="1"/>
  <c r="H844" i="1"/>
  <c r="G844" i="1"/>
  <c r="H843" i="1"/>
  <c r="G843" i="1"/>
  <c r="H842" i="1"/>
  <c r="G842" i="1"/>
  <c r="H841" i="1"/>
  <c r="G841" i="1"/>
  <c r="H840" i="1"/>
  <c r="G840" i="1"/>
  <c r="H839" i="1"/>
  <c r="G839" i="1"/>
  <c r="H838" i="1"/>
  <c r="G838" i="1"/>
  <c r="H837" i="1"/>
  <c r="G837" i="1"/>
  <c r="H836" i="1"/>
  <c r="G836" i="1"/>
  <c r="H835" i="1"/>
  <c r="G835" i="1"/>
  <c r="H834" i="1"/>
  <c r="G834" i="1"/>
  <c r="H833" i="1"/>
  <c r="G833" i="1"/>
  <c r="H832" i="1"/>
  <c r="G832" i="1"/>
  <c r="H831" i="1"/>
  <c r="G831" i="1"/>
  <c r="H830" i="1"/>
  <c r="G830" i="1"/>
  <c r="H829" i="1"/>
  <c r="G829" i="1"/>
  <c r="H828" i="1"/>
  <c r="G828" i="1"/>
  <c r="H827" i="1"/>
  <c r="G827" i="1"/>
  <c r="H826" i="1"/>
  <c r="G826" i="1"/>
  <c r="H825" i="1"/>
  <c r="G825" i="1"/>
  <c r="H824" i="1"/>
  <c r="G824" i="1"/>
  <c r="H823" i="1"/>
  <c r="G823" i="1"/>
  <c r="H822" i="1"/>
  <c r="G822" i="1"/>
  <c r="H821" i="1"/>
  <c r="G821" i="1"/>
  <c r="H820" i="1"/>
  <c r="G820" i="1"/>
  <c r="H819" i="1"/>
  <c r="G819" i="1"/>
  <c r="H818" i="1"/>
  <c r="G818" i="1"/>
  <c r="H817" i="1"/>
  <c r="G817" i="1"/>
  <c r="H816" i="1"/>
  <c r="G816" i="1"/>
  <c r="H815" i="1"/>
  <c r="G815" i="1"/>
  <c r="H814" i="1"/>
  <c r="G814" i="1"/>
  <c r="H813" i="1"/>
  <c r="G813" i="1"/>
  <c r="H812" i="1"/>
  <c r="G812" i="1"/>
  <c r="H811" i="1"/>
  <c r="G811" i="1"/>
  <c r="H810" i="1"/>
  <c r="G810" i="1"/>
  <c r="H809" i="1"/>
  <c r="G809" i="1"/>
  <c r="H808" i="1"/>
  <c r="G808" i="1"/>
  <c r="H807" i="1"/>
  <c r="G807" i="1"/>
  <c r="H806" i="1"/>
  <c r="G806" i="1"/>
  <c r="H805" i="1"/>
  <c r="G805" i="1"/>
  <c r="H804" i="1"/>
  <c r="G804" i="1"/>
  <c r="H803" i="1"/>
  <c r="G803" i="1"/>
  <c r="H802" i="1"/>
  <c r="G802" i="1"/>
  <c r="H801" i="1"/>
  <c r="G801" i="1"/>
  <c r="H800" i="1"/>
  <c r="G800" i="1"/>
  <c r="H799" i="1"/>
  <c r="G799" i="1"/>
  <c r="H798" i="1"/>
  <c r="G798" i="1"/>
  <c r="H797" i="1"/>
  <c r="G797" i="1"/>
  <c r="H796" i="1"/>
  <c r="G796" i="1"/>
  <c r="H795" i="1"/>
  <c r="G795" i="1"/>
  <c r="H794" i="1"/>
  <c r="G794" i="1"/>
  <c r="H793" i="1"/>
  <c r="G793" i="1"/>
  <c r="H792" i="1"/>
  <c r="G792" i="1"/>
  <c r="H791" i="1"/>
  <c r="G791" i="1"/>
  <c r="H790" i="1"/>
  <c r="G790" i="1"/>
  <c r="H789" i="1"/>
  <c r="G789" i="1"/>
  <c r="H788" i="1"/>
  <c r="G788" i="1"/>
  <c r="H787" i="1"/>
  <c r="G787" i="1"/>
  <c r="H786" i="1"/>
  <c r="G786" i="1"/>
  <c r="H785" i="1"/>
  <c r="G785" i="1"/>
  <c r="H784" i="1"/>
  <c r="G784" i="1"/>
  <c r="H783" i="1"/>
  <c r="G783" i="1"/>
  <c r="H782" i="1"/>
  <c r="G782" i="1"/>
  <c r="H781" i="1"/>
  <c r="G781" i="1"/>
  <c r="H780" i="1"/>
  <c r="G780" i="1"/>
  <c r="H779" i="1"/>
  <c r="G779" i="1"/>
  <c r="H778" i="1"/>
  <c r="G778" i="1"/>
  <c r="H777" i="1"/>
  <c r="G777" i="1"/>
  <c r="H776" i="1"/>
  <c r="G776" i="1"/>
  <c r="H775" i="1"/>
  <c r="G775" i="1"/>
  <c r="H774" i="1"/>
  <c r="G774" i="1"/>
  <c r="H773" i="1"/>
  <c r="G773" i="1"/>
  <c r="H772" i="1"/>
  <c r="G772" i="1"/>
  <c r="H771" i="1"/>
  <c r="G771" i="1"/>
  <c r="H770" i="1"/>
  <c r="G770" i="1"/>
  <c r="H769" i="1"/>
  <c r="G769" i="1"/>
  <c r="H768" i="1"/>
  <c r="G768" i="1"/>
  <c r="H767" i="1"/>
  <c r="G767" i="1"/>
  <c r="H766" i="1"/>
  <c r="G766" i="1"/>
  <c r="H765" i="1"/>
  <c r="G765" i="1"/>
  <c r="H764" i="1"/>
  <c r="G764" i="1"/>
  <c r="H763" i="1"/>
  <c r="G763" i="1"/>
  <c r="H762" i="1"/>
  <c r="G762" i="1"/>
  <c r="H761" i="1"/>
  <c r="G761" i="1"/>
  <c r="H760" i="1"/>
  <c r="G760" i="1"/>
  <c r="H759" i="1"/>
  <c r="G759" i="1"/>
  <c r="H758" i="1"/>
  <c r="G758" i="1"/>
  <c r="H757" i="1"/>
  <c r="G757" i="1"/>
  <c r="H756" i="1"/>
  <c r="G756" i="1"/>
  <c r="H755" i="1"/>
  <c r="G755" i="1"/>
  <c r="H754" i="1"/>
  <c r="G754" i="1"/>
  <c r="H753" i="1"/>
  <c r="G753" i="1"/>
  <c r="H752" i="1"/>
  <c r="G752" i="1"/>
  <c r="H751" i="1"/>
  <c r="G751" i="1"/>
  <c r="H750" i="1"/>
  <c r="G750" i="1"/>
  <c r="H749" i="1"/>
  <c r="G749" i="1"/>
  <c r="H748" i="1"/>
  <c r="G748" i="1"/>
  <c r="H747" i="1"/>
  <c r="G747" i="1"/>
  <c r="H746" i="1"/>
  <c r="G746" i="1"/>
  <c r="H745" i="1"/>
  <c r="G745" i="1"/>
  <c r="H744" i="1"/>
  <c r="G744" i="1"/>
  <c r="H743" i="1"/>
  <c r="G743" i="1"/>
  <c r="H742" i="1"/>
  <c r="G742" i="1"/>
  <c r="H741" i="1"/>
  <c r="G741" i="1"/>
  <c r="H740" i="1"/>
  <c r="G740" i="1"/>
  <c r="H739" i="1"/>
  <c r="G739" i="1"/>
  <c r="H738" i="1"/>
  <c r="G738" i="1"/>
  <c r="H737" i="1"/>
  <c r="G737" i="1"/>
  <c r="H736" i="1"/>
  <c r="G736" i="1"/>
  <c r="H735" i="1"/>
  <c r="G735" i="1"/>
  <c r="H734" i="1"/>
  <c r="G734" i="1"/>
  <c r="H733" i="1"/>
  <c r="G733" i="1"/>
  <c r="H732" i="1"/>
  <c r="G732" i="1"/>
  <c r="H731" i="1"/>
  <c r="G731" i="1"/>
  <c r="H730" i="1"/>
  <c r="G730" i="1"/>
  <c r="H729" i="1"/>
  <c r="G729" i="1"/>
  <c r="H728" i="1"/>
  <c r="G728" i="1"/>
  <c r="H727" i="1"/>
  <c r="G727" i="1"/>
  <c r="H726" i="1"/>
  <c r="G726" i="1"/>
  <c r="H725" i="1"/>
  <c r="G725" i="1"/>
  <c r="H724" i="1"/>
  <c r="G724" i="1"/>
  <c r="H723" i="1"/>
  <c r="G723" i="1"/>
  <c r="H722" i="1"/>
  <c r="G722" i="1"/>
  <c r="H721" i="1"/>
  <c r="G721" i="1"/>
  <c r="H720" i="1"/>
  <c r="G720" i="1"/>
  <c r="H719" i="1"/>
  <c r="G719" i="1"/>
  <c r="H718" i="1"/>
  <c r="G718" i="1"/>
  <c r="H717" i="1"/>
  <c r="G717" i="1"/>
  <c r="H716" i="1"/>
  <c r="G716" i="1"/>
  <c r="H715" i="1"/>
  <c r="G715" i="1"/>
  <c r="H714" i="1"/>
  <c r="G714" i="1"/>
  <c r="H713" i="1"/>
  <c r="G713" i="1"/>
  <c r="H712" i="1"/>
  <c r="G712" i="1"/>
  <c r="H711" i="1"/>
  <c r="G711" i="1"/>
  <c r="H710" i="1"/>
  <c r="G710" i="1"/>
  <c r="H709" i="1"/>
  <c r="G709" i="1"/>
  <c r="H708" i="1"/>
  <c r="G708" i="1"/>
  <c r="H707" i="1"/>
  <c r="G707" i="1"/>
  <c r="H706" i="1"/>
  <c r="G706" i="1"/>
  <c r="H705" i="1"/>
  <c r="G705" i="1"/>
  <c r="H704" i="1"/>
  <c r="G704" i="1"/>
  <c r="H703" i="1"/>
  <c r="G703" i="1"/>
  <c r="H702" i="1"/>
  <c r="G702" i="1"/>
  <c r="H701" i="1"/>
  <c r="G701" i="1"/>
  <c r="H700" i="1"/>
  <c r="G700" i="1"/>
  <c r="H699" i="1"/>
  <c r="G699" i="1"/>
  <c r="H698" i="1"/>
  <c r="G698" i="1"/>
  <c r="H697" i="1"/>
  <c r="G697" i="1"/>
  <c r="H696" i="1"/>
  <c r="G696" i="1"/>
  <c r="H695" i="1"/>
  <c r="G695" i="1"/>
  <c r="H694" i="1"/>
  <c r="G694" i="1"/>
  <c r="H693" i="1"/>
  <c r="G693" i="1"/>
  <c r="H692" i="1"/>
  <c r="G692" i="1"/>
  <c r="H691" i="1"/>
  <c r="G691" i="1"/>
  <c r="H690" i="1"/>
  <c r="G690" i="1"/>
  <c r="H689" i="1"/>
  <c r="G689" i="1"/>
  <c r="H688" i="1"/>
  <c r="G688" i="1"/>
  <c r="H687" i="1"/>
  <c r="G687" i="1"/>
  <c r="H686" i="1"/>
  <c r="G686" i="1"/>
  <c r="H685" i="1"/>
  <c r="G685" i="1"/>
  <c r="H684" i="1"/>
  <c r="G684" i="1"/>
  <c r="H683" i="1"/>
  <c r="G683" i="1"/>
  <c r="H682" i="1"/>
  <c r="G682" i="1"/>
  <c r="H681" i="1"/>
  <c r="G681" i="1"/>
  <c r="H680" i="1"/>
  <c r="G680" i="1"/>
  <c r="H679" i="1"/>
  <c r="G679" i="1"/>
  <c r="H678" i="1"/>
  <c r="G678" i="1"/>
  <c r="H677" i="1"/>
  <c r="G677" i="1"/>
  <c r="H676" i="1"/>
  <c r="G676" i="1"/>
  <c r="H675" i="1"/>
  <c r="G675" i="1"/>
  <c r="H674" i="1"/>
  <c r="G674" i="1"/>
  <c r="H673" i="1"/>
  <c r="G673" i="1"/>
  <c r="H672" i="1"/>
  <c r="G672" i="1"/>
  <c r="H671" i="1"/>
  <c r="G671" i="1"/>
  <c r="H670" i="1"/>
  <c r="G670" i="1"/>
  <c r="H669" i="1"/>
  <c r="G669" i="1"/>
  <c r="H668" i="1"/>
  <c r="G668" i="1"/>
  <c r="H667" i="1"/>
  <c r="G667" i="1"/>
  <c r="H666" i="1"/>
  <c r="G666" i="1"/>
  <c r="H665" i="1"/>
  <c r="G665" i="1"/>
  <c r="H664" i="1"/>
  <c r="G664" i="1"/>
  <c r="H663" i="1"/>
  <c r="G663" i="1"/>
  <c r="H662" i="1"/>
  <c r="G662" i="1"/>
  <c r="H661" i="1"/>
  <c r="G661" i="1"/>
  <c r="H660" i="1"/>
  <c r="G660" i="1"/>
  <c r="H659" i="1"/>
  <c r="G659" i="1"/>
  <c r="H658" i="1"/>
  <c r="G658" i="1"/>
  <c r="H657" i="1"/>
  <c r="G657" i="1"/>
  <c r="H656" i="1"/>
  <c r="G656" i="1"/>
  <c r="H655" i="1"/>
  <c r="G655" i="1"/>
  <c r="H654" i="1"/>
  <c r="G654" i="1"/>
  <c r="H653" i="1"/>
  <c r="G653" i="1"/>
  <c r="H652" i="1"/>
  <c r="G652" i="1"/>
  <c r="H651" i="1"/>
  <c r="G651" i="1"/>
  <c r="H650" i="1"/>
  <c r="G650" i="1"/>
  <c r="H649" i="1"/>
  <c r="G649" i="1"/>
  <c r="H648" i="1"/>
  <c r="G648" i="1"/>
  <c r="H647" i="1"/>
  <c r="G647" i="1"/>
  <c r="H646" i="1"/>
  <c r="G646" i="1"/>
  <c r="H645" i="1"/>
  <c r="G645" i="1"/>
  <c r="H644" i="1"/>
  <c r="G644" i="1"/>
  <c r="H643" i="1"/>
  <c r="G643" i="1"/>
  <c r="H642" i="1"/>
  <c r="G642" i="1"/>
  <c r="H641" i="1"/>
  <c r="G641" i="1"/>
  <c r="H640" i="1"/>
  <c r="G640" i="1"/>
  <c r="H639" i="1"/>
  <c r="G639" i="1"/>
  <c r="H638" i="1"/>
  <c r="G638" i="1"/>
  <c r="H637" i="1"/>
  <c r="G637" i="1"/>
  <c r="H636" i="1"/>
  <c r="G636" i="1"/>
  <c r="H635" i="1"/>
  <c r="G635" i="1"/>
  <c r="H634" i="1"/>
  <c r="G634" i="1"/>
  <c r="H633" i="1"/>
  <c r="G633" i="1"/>
  <c r="H632" i="1"/>
  <c r="G632" i="1"/>
  <c r="H631" i="1"/>
  <c r="G631" i="1"/>
  <c r="H630" i="1"/>
  <c r="G630" i="1"/>
  <c r="H629" i="1"/>
  <c r="G629" i="1"/>
  <c r="H628" i="1"/>
  <c r="G628" i="1"/>
  <c r="H627" i="1"/>
  <c r="G627" i="1"/>
  <c r="H626" i="1"/>
  <c r="G626" i="1"/>
  <c r="H625" i="1"/>
  <c r="G625" i="1"/>
  <c r="H624" i="1"/>
  <c r="G624" i="1"/>
  <c r="H623" i="1"/>
  <c r="G623" i="1"/>
  <c r="H622" i="1"/>
  <c r="G622" i="1"/>
  <c r="H621" i="1"/>
  <c r="G621" i="1"/>
  <c r="H620" i="1"/>
  <c r="G620" i="1"/>
  <c r="H619" i="1"/>
  <c r="G619" i="1"/>
  <c r="H618" i="1"/>
  <c r="G618" i="1"/>
  <c r="H617" i="1"/>
  <c r="G617" i="1"/>
  <c r="H616" i="1"/>
  <c r="G616" i="1"/>
  <c r="H615" i="1"/>
  <c r="G615" i="1"/>
  <c r="H614" i="1"/>
  <c r="G614" i="1"/>
  <c r="H613" i="1"/>
  <c r="G613" i="1"/>
  <c r="H612" i="1"/>
  <c r="G612" i="1"/>
  <c r="H611" i="1"/>
  <c r="G611" i="1"/>
  <c r="H610" i="1"/>
  <c r="G610" i="1"/>
  <c r="H609" i="1"/>
  <c r="G609" i="1"/>
  <c r="H608" i="1"/>
  <c r="G608" i="1"/>
  <c r="H607" i="1"/>
  <c r="G607" i="1"/>
  <c r="H606" i="1"/>
  <c r="G606" i="1"/>
  <c r="H605" i="1"/>
  <c r="G605" i="1"/>
  <c r="H604" i="1"/>
  <c r="G604" i="1"/>
  <c r="H603" i="1"/>
  <c r="G603" i="1"/>
  <c r="H602" i="1"/>
  <c r="G602" i="1"/>
  <c r="H601" i="1"/>
  <c r="G601" i="1"/>
  <c r="H600" i="1"/>
  <c r="G600" i="1"/>
  <c r="H599" i="1"/>
  <c r="G599" i="1"/>
  <c r="H598" i="1"/>
  <c r="G598" i="1"/>
  <c r="H597" i="1"/>
  <c r="G597" i="1"/>
  <c r="H596" i="1"/>
  <c r="G596" i="1"/>
  <c r="H595" i="1"/>
  <c r="G595" i="1"/>
  <c r="AL595" i="1" s="1"/>
  <c r="AM595" i="1" s="1"/>
  <c r="H594" i="1"/>
  <c r="G594" i="1"/>
  <c r="H593" i="1"/>
  <c r="G593" i="1"/>
  <c r="H592" i="1"/>
  <c r="G592" i="1"/>
  <c r="H591" i="1"/>
  <c r="G591" i="1"/>
  <c r="H590" i="1"/>
  <c r="G590" i="1"/>
  <c r="H589" i="1"/>
  <c r="G589" i="1"/>
  <c r="H588" i="1"/>
  <c r="G588" i="1"/>
  <c r="H587" i="1"/>
  <c r="G587" i="1"/>
  <c r="H586" i="1"/>
  <c r="G586" i="1"/>
  <c r="H585" i="1"/>
  <c r="G585" i="1"/>
  <c r="H584" i="1"/>
  <c r="G584" i="1"/>
  <c r="H583" i="1"/>
  <c r="G583" i="1"/>
  <c r="H582" i="1"/>
  <c r="G582" i="1"/>
  <c r="H581" i="1"/>
  <c r="G581" i="1"/>
  <c r="H580" i="1"/>
  <c r="G580" i="1"/>
  <c r="H579" i="1"/>
  <c r="G579" i="1"/>
  <c r="H578" i="1"/>
  <c r="G578" i="1"/>
  <c r="H577" i="1"/>
  <c r="G577" i="1"/>
  <c r="H576" i="1"/>
  <c r="G576" i="1"/>
  <c r="H575" i="1"/>
  <c r="G575" i="1"/>
  <c r="H574" i="1"/>
  <c r="G574" i="1"/>
  <c r="H573" i="1"/>
  <c r="G573" i="1"/>
  <c r="H572" i="1"/>
  <c r="G572" i="1"/>
  <c r="H571" i="1"/>
  <c r="G571" i="1"/>
  <c r="H570" i="1"/>
  <c r="G570" i="1"/>
  <c r="H569" i="1"/>
  <c r="G569" i="1"/>
  <c r="H568" i="1"/>
  <c r="G568" i="1"/>
  <c r="H567" i="1"/>
  <c r="G567" i="1"/>
  <c r="H566" i="1"/>
  <c r="G566" i="1"/>
  <c r="H565" i="1"/>
  <c r="G565" i="1"/>
  <c r="H564" i="1"/>
  <c r="G564" i="1"/>
  <c r="H563" i="1"/>
  <c r="G563" i="1"/>
  <c r="H562" i="1"/>
  <c r="G562" i="1"/>
  <c r="H561" i="1"/>
  <c r="G561" i="1"/>
  <c r="H560" i="1"/>
  <c r="G560" i="1"/>
  <c r="H559" i="1"/>
  <c r="G559" i="1"/>
  <c r="H558" i="1"/>
  <c r="G558" i="1"/>
  <c r="H557" i="1"/>
  <c r="G557" i="1"/>
  <c r="H556" i="1"/>
  <c r="G556" i="1"/>
  <c r="H555" i="1"/>
  <c r="G555" i="1"/>
  <c r="H554" i="1"/>
  <c r="G554" i="1"/>
  <c r="H553" i="1"/>
  <c r="G553" i="1"/>
  <c r="H552" i="1"/>
  <c r="G552" i="1"/>
  <c r="H551" i="1"/>
  <c r="G551" i="1"/>
  <c r="H550" i="1"/>
  <c r="G550" i="1"/>
  <c r="H549" i="1"/>
  <c r="G549" i="1"/>
  <c r="H548" i="1"/>
  <c r="G548" i="1"/>
  <c r="H547" i="1"/>
  <c r="G547" i="1"/>
  <c r="H546" i="1"/>
  <c r="G546" i="1"/>
  <c r="H545" i="1"/>
  <c r="G545" i="1"/>
  <c r="H544" i="1"/>
  <c r="G544" i="1"/>
  <c r="H543" i="1"/>
  <c r="G543" i="1"/>
  <c r="H542" i="1"/>
  <c r="G542" i="1"/>
  <c r="H541" i="1"/>
  <c r="G541" i="1"/>
  <c r="H540" i="1"/>
  <c r="G540" i="1"/>
  <c r="H539" i="1"/>
  <c r="G539" i="1"/>
  <c r="H538" i="1"/>
  <c r="G538" i="1"/>
  <c r="H537" i="1"/>
  <c r="G537" i="1"/>
  <c r="H536" i="1"/>
  <c r="G536" i="1"/>
  <c r="H535" i="1"/>
  <c r="G535" i="1"/>
  <c r="H534" i="1"/>
  <c r="G534" i="1"/>
  <c r="H533" i="1"/>
  <c r="G533" i="1"/>
  <c r="H532" i="1"/>
  <c r="G532" i="1"/>
  <c r="H531" i="1"/>
  <c r="G531" i="1"/>
  <c r="H530" i="1"/>
  <c r="G530" i="1"/>
  <c r="H529" i="1"/>
  <c r="G529" i="1"/>
  <c r="H528" i="1"/>
  <c r="G528" i="1"/>
  <c r="H527" i="1"/>
  <c r="G527" i="1"/>
  <c r="H526" i="1"/>
  <c r="G526" i="1"/>
  <c r="H525" i="1"/>
  <c r="G525" i="1"/>
  <c r="H524" i="1"/>
  <c r="G524" i="1"/>
  <c r="H523" i="1"/>
  <c r="G523" i="1"/>
  <c r="H522" i="1"/>
  <c r="G522" i="1"/>
  <c r="H521" i="1"/>
  <c r="G521" i="1"/>
  <c r="H520" i="1"/>
  <c r="G520" i="1"/>
  <c r="H519" i="1"/>
  <c r="G519" i="1"/>
  <c r="H518" i="1"/>
  <c r="G518" i="1"/>
  <c r="H517" i="1"/>
  <c r="G517" i="1"/>
  <c r="H516" i="1"/>
  <c r="G516" i="1"/>
  <c r="H515" i="1"/>
  <c r="G515" i="1"/>
  <c r="H514" i="1"/>
  <c r="G514" i="1"/>
  <c r="H513" i="1"/>
  <c r="G513" i="1"/>
  <c r="H512" i="1"/>
  <c r="G512" i="1"/>
  <c r="H511" i="1"/>
  <c r="G511" i="1"/>
  <c r="H510" i="1"/>
  <c r="G510" i="1"/>
  <c r="H509" i="1"/>
  <c r="G509" i="1"/>
  <c r="H508" i="1"/>
  <c r="G508" i="1"/>
  <c r="H507" i="1"/>
  <c r="G507" i="1"/>
  <c r="H506" i="1"/>
  <c r="G506" i="1"/>
  <c r="H505" i="1"/>
  <c r="G505" i="1"/>
  <c r="H504" i="1"/>
  <c r="G504" i="1"/>
  <c r="H503" i="1"/>
  <c r="G503" i="1"/>
  <c r="H502" i="1"/>
  <c r="G502" i="1"/>
  <c r="H501" i="1"/>
  <c r="G501" i="1"/>
  <c r="H500" i="1"/>
  <c r="G500" i="1"/>
  <c r="H499" i="1"/>
  <c r="G499" i="1"/>
  <c r="H498" i="1"/>
  <c r="G498" i="1"/>
  <c r="H497" i="1"/>
  <c r="G497" i="1"/>
  <c r="H496" i="1"/>
  <c r="G496" i="1"/>
  <c r="H495" i="1"/>
  <c r="G495" i="1"/>
  <c r="H494" i="1"/>
  <c r="G494" i="1"/>
  <c r="H493" i="1"/>
  <c r="G493" i="1"/>
  <c r="H492" i="1"/>
  <c r="G492" i="1"/>
  <c r="H491" i="1"/>
  <c r="G491" i="1"/>
  <c r="H490" i="1"/>
  <c r="G490" i="1"/>
  <c r="H489" i="1"/>
  <c r="G489" i="1"/>
  <c r="H488" i="1"/>
  <c r="G488" i="1"/>
  <c r="H487" i="1"/>
  <c r="G487" i="1"/>
  <c r="H486" i="1"/>
  <c r="G486" i="1"/>
  <c r="H485" i="1"/>
  <c r="G485" i="1"/>
  <c r="H484" i="1"/>
  <c r="G484" i="1"/>
  <c r="H483" i="1"/>
  <c r="G483" i="1"/>
  <c r="H482" i="1"/>
  <c r="G482" i="1"/>
  <c r="H481" i="1"/>
  <c r="G481" i="1"/>
  <c r="H480" i="1"/>
  <c r="G480" i="1"/>
  <c r="H479" i="1"/>
  <c r="G479" i="1"/>
  <c r="H478" i="1"/>
  <c r="G478" i="1"/>
  <c r="H477" i="1"/>
  <c r="G477" i="1"/>
  <c r="H476" i="1"/>
  <c r="G476" i="1"/>
  <c r="H475" i="1"/>
  <c r="G475" i="1"/>
  <c r="H474" i="1"/>
  <c r="G474" i="1"/>
  <c r="H473" i="1"/>
  <c r="G473" i="1"/>
  <c r="H472" i="1"/>
  <c r="G472" i="1"/>
  <c r="H471" i="1"/>
  <c r="G471" i="1"/>
  <c r="H470" i="1"/>
  <c r="G470" i="1"/>
  <c r="H469" i="1"/>
  <c r="G469" i="1"/>
  <c r="H468" i="1"/>
  <c r="G468" i="1"/>
  <c r="H467" i="1"/>
  <c r="G467" i="1"/>
  <c r="H466" i="1"/>
  <c r="G466" i="1"/>
  <c r="H465" i="1"/>
  <c r="G465" i="1"/>
  <c r="H464" i="1"/>
  <c r="G464" i="1"/>
  <c r="H463" i="1"/>
  <c r="G463" i="1"/>
  <c r="H462" i="1"/>
  <c r="G462" i="1"/>
  <c r="H461" i="1"/>
  <c r="G461" i="1"/>
  <c r="H460" i="1"/>
  <c r="G460" i="1"/>
  <c r="H459" i="1"/>
  <c r="G459" i="1"/>
  <c r="H458" i="1"/>
  <c r="G458" i="1"/>
  <c r="H457" i="1"/>
  <c r="G457" i="1"/>
  <c r="H456" i="1"/>
  <c r="G456" i="1"/>
  <c r="H455" i="1"/>
  <c r="G455" i="1"/>
  <c r="H454" i="1"/>
  <c r="G454" i="1"/>
  <c r="H453" i="1"/>
  <c r="G453" i="1"/>
  <c r="H452" i="1"/>
  <c r="G452" i="1"/>
  <c r="H451" i="1"/>
  <c r="G451" i="1"/>
  <c r="H450" i="1"/>
  <c r="G450" i="1"/>
  <c r="H449" i="1"/>
  <c r="G449" i="1"/>
  <c r="H448" i="1"/>
  <c r="G448" i="1"/>
  <c r="H447" i="1"/>
  <c r="G447" i="1"/>
  <c r="H446" i="1"/>
  <c r="G446" i="1"/>
  <c r="H445" i="1"/>
  <c r="G445" i="1"/>
  <c r="H444" i="1"/>
  <c r="G444" i="1"/>
  <c r="H443" i="1"/>
  <c r="G443" i="1"/>
  <c r="H442" i="1"/>
  <c r="G442" i="1"/>
  <c r="H441" i="1"/>
  <c r="G441" i="1"/>
  <c r="H440" i="1"/>
  <c r="G440" i="1"/>
  <c r="H439" i="1"/>
  <c r="G439" i="1"/>
  <c r="H438" i="1"/>
  <c r="G438" i="1"/>
  <c r="H437" i="1"/>
  <c r="G437" i="1"/>
  <c r="H436" i="1"/>
  <c r="G436" i="1"/>
  <c r="H435" i="1"/>
  <c r="G435" i="1"/>
  <c r="H434" i="1"/>
  <c r="G434" i="1"/>
  <c r="H433" i="1"/>
  <c r="G433" i="1"/>
  <c r="H432" i="1"/>
  <c r="G432" i="1"/>
  <c r="H431" i="1"/>
  <c r="G431" i="1"/>
  <c r="H430" i="1"/>
  <c r="G430" i="1"/>
  <c r="H429" i="1"/>
  <c r="G429" i="1"/>
  <c r="H428" i="1"/>
  <c r="G428" i="1"/>
  <c r="H427" i="1"/>
  <c r="G427" i="1"/>
  <c r="H426" i="1"/>
  <c r="G426" i="1"/>
  <c r="H425" i="1"/>
  <c r="G425" i="1"/>
  <c r="H424" i="1"/>
  <c r="G424" i="1"/>
  <c r="H423" i="1"/>
  <c r="G423" i="1"/>
  <c r="H422" i="1"/>
  <c r="G422" i="1"/>
  <c r="H421" i="1"/>
  <c r="G421" i="1"/>
  <c r="H420" i="1"/>
  <c r="G420" i="1"/>
  <c r="H419" i="1"/>
  <c r="G419" i="1"/>
  <c r="H418" i="1"/>
  <c r="G418" i="1"/>
  <c r="H417" i="1"/>
  <c r="G417" i="1"/>
  <c r="H416" i="1"/>
  <c r="G416" i="1"/>
  <c r="H415" i="1"/>
  <c r="G415" i="1"/>
  <c r="H414" i="1"/>
  <c r="G414" i="1"/>
  <c r="H413" i="1"/>
  <c r="G413" i="1"/>
  <c r="H412" i="1"/>
  <c r="G412" i="1"/>
  <c r="H411" i="1"/>
  <c r="G411" i="1"/>
  <c r="H410" i="1"/>
  <c r="G410" i="1"/>
  <c r="H409" i="1"/>
  <c r="G409" i="1"/>
  <c r="H408" i="1"/>
  <c r="G408" i="1"/>
  <c r="H407" i="1"/>
  <c r="G407" i="1"/>
  <c r="H406" i="1"/>
  <c r="G406" i="1"/>
  <c r="H405" i="1"/>
  <c r="G405" i="1"/>
  <c r="H404" i="1"/>
  <c r="G404" i="1"/>
  <c r="H403" i="1"/>
  <c r="G403" i="1"/>
  <c r="H402" i="1"/>
  <c r="G402" i="1"/>
  <c r="H401" i="1"/>
  <c r="G401" i="1"/>
  <c r="H400" i="1"/>
  <c r="G400" i="1"/>
  <c r="H399" i="1"/>
  <c r="G399" i="1"/>
  <c r="H398" i="1"/>
  <c r="G398" i="1"/>
  <c r="H397" i="1"/>
  <c r="G397" i="1"/>
  <c r="H396" i="1"/>
  <c r="G396" i="1"/>
  <c r="H395" i="1"/>
  <c r="G395" i="1"/>
  <c r="H394" i="1"/>
  <c r="G394" i="1"/>
  <c r="H393" i="1"/>
  <c r="G393" i="1"/>
  <c r="H392" i="1"/>
  <c r="G392" i="1"/>
  <c r="H391" i="1"/>
  <c r="G391" i="1"/>
  <c r="H390" i="1"/>
  <c r="G390" i="1"/>
  <c r="H389" i="1"/>
  <c r="G389" i="1"/>
  <c r="H388" i="1"/>
  <c r="G388" i="1"/>
  <c r="H387" i="1"/>
  <c r="G387" i="1"/>
  <c r="H386" i="1"/>
  <c r="G386" i="1"/>
  <c r="H385" i="1"/>
  <c r="G385" i="1"/>
  <c r="H384" i="1"/>
  <c r="G384" i="1"/>
  <c r="H383" i="1"/>
  <c r="G383" i="1"/>
  <c r="H382" i="1"/>
  <c r="G382" i="1"/>
  <c r="H381" i="1"/>
  <c r="G381" i="1"/>
  <c r="H380" i="1"/>
  <c r="G380" i="1"/>
  <c r="H379" i="1"/>
  <c r="G379" i="1"/>
  <c r="H378" i="1"/>
  <c r="G378" i="1"/>
  <c r="H377" i="1"/>
  <c r="G377" i="1"/>
  <c r="H376" i="1"/>
  <c r="G376" i="1"/>
  <c r="H375" i="1"/>
  <c r="G375" i="1"/>
  <c r="H374" i="1"/>
  <c r="G374" i="1"/>
  <c r="H373" i="1"/>
  <c r="G373" i="1"/>
  <c r="H372" i="1"/>
  <c r="G372" i="1"/>
  <c r="H371" i="1"/>
  <c r="G371" i="1"/>
  <c r="H370" i="1"/>
  <c r="G370" i="1"/>
  <c r="H369" i="1"/>
  <c r="G369" i="1"/>
  <c r="H368" i="1"/>
  <c r="G368" i="1"/>
  <c r="H367" i="1"/>
  <c r="G367" i="1"/>
  <c r="H366" i="1"/>
  <c r="G366" i="1"/>
  <c r="H365" i="1"/>
  <c r="G365" i="1"/>
  <c r="H364" i="1"/>
  <c r="G364" i="1"/>
  <c r="H363" i="1"/>
  <c r="G363" i="1"/>
  <c r="H362" i="1"/>
  <c r="G362" i="1"/>
  <c r="H361" i="1"/>
  <c r="G361" i="1"/>
  <c r="H360" i="1"/>
  <c r="G360" i="1"/>
  <c r="H359" i="1"/>
  <c r="G359" i="1"/>
  <c r="H358" i="1"/>
  <c r="G358" i="1"/>
  <c r="H357" i="1"/>
  <c r="G357" i="1"/>
  <c r="H356" i="1"/>
  <c r="G356" i="1"/>
  <c r="H355" i="1"/>
  <c r="G355" i="1"/>
  <c r="H354" i="1"/>
  <c r="G354" i="1"/>
  <c r="H353" i="1"/>
  <c r="G353" i="1"/>
  <c r="H352" i="1"/>
  <c r="G352" i="1"/>
  <c r="H351" i="1"/>
  <c r="G351" i="1"/>
  <c r="H350" i="1"/>
  <c r="G350" i="1"/>
  <c r="H349" i="1"/>
  <c r="G349" i="1"/>
  <c r="H348" i="1"/>
  <c r="G348" i="1"/>
  <c r="H347" i="1"/>
  <c r="G347" i="1"/>
  <c r="H346" i="1"/>
  <c r="G346" i="1"/>
  <c r="H345" i="1"/>
  <c r="G345" i="1"/>
  <c r="H344" i="1"/>
  <c r="G344" i="1"/>
  <c r="H343" i="1"/>
  <c r="G343" i="1"/>
  <c r="H342" i="1"/>
  <c r="G342" i="1"/>
  <c r="H341" i="1"/>
  <c r="G341" i="1"/>
  <c r="H340" i="1"/>
  <c r="G340" i="1"/>
  <c r="H339" i="1"/>
  <c r="G339" i="1"/>
  <c r="H338" i="1"/>
  <c r="G338" i="1"/>
  <c r="H337" i="1"/>
  <c r="G337" i="1"/>
  <c r="H336" i="1"/>
  <c r="G336" i="1"/>
  <c r="H335" i="1"/>
  <c r="G335" i="1"/>
  <c r="H334" i="1"/>
  <c r="G334" i="1"/>
  <c r="H333" i="1"/>
  <c r="G333" i="1"/>
  <c r="H332" i="1"/>
  <c r="G332" i="1"/>
  <c r="H331" i="1"/>
  <c r="G331" i="1"/>
  <c r="H330" i="1"/>
  <c r="G330" i="1"/>
  <c r="H329" i="1"/>
  <c r="G329" i="1"/>
  <c r="H328" i="1"/>
  <c r="G328" i="1"/>
  <c r="H327" i="1"/>
  <c r="G327" i="1"/>
  <c r="H326" i="1"/>
  <c r="G326" i="1"/>
  <c r="H325" i="1"/>
  <c r="G325" i="1"/>
  <c r="H324" i="1"/>
  <c r="G324" i="1"/>
  <c r="H323" i="1"/>
  <c r="G323" i="1"/>
  <c r="H322" i="1"/>
  <c r="G322" i="1"/>
  <c r="H321" i="1"/>
  <c r="G321" i="1"/>
  <c r="H320" i="1"/>
  <c r="G320" i="1"/>
  <c r="H319" i="1"/>
  <c r="G319" i="1"/>
  <c r="H318" i="1"/>
  <c r="G318" i="1"/>
  <c r="H317" i="1"/>
  <c r="G317" i="1"/>
  <c r="H316" i="1"/>
  <c r="G316" i="1"/>
  <c r="H315" i="1"/>
  <c r="G315" i="1"/>
  <c r="H314" i="1"/>
  <c r="G314" i="1"/>
  <c r="H313" i="1"/>
  <c r="G313" i="1"/>
  <c r="H312" i="1"/>
  <c r="G312" i="1"/>
  <c r="H311" i="1"/>
  <c r="G311" i="1"/>
  <c r="H310" i="1"/>
  <c r="G310" i="1"/>
  <c r="H309" i="1"/>
  <c r="G309" i="1"/>
  <c r="H308" i="1"/>
  <c r="G308" i="1"/>
  <c r="H307" i="1"/>
  <c r="G307" i="1"/>
  <c r="H306" i="1"/>
  <c r="G306" i="1"/>
  <c r="H305" i="1"/>
  <c r="G305" i="1"/>
  <c r="H304" i="1"/>
  <c r="G304" i="1"/>
  <c r="H303" i="1"/>
  <c r="G303" i="1"/>
  <c r="H302" i="1"/>
  <c r="G302" i="1"/>
  <c r="H301" i="1"/>
  <c r="G301" i="1"/>
  <c r="H300" i="1"/>
  <c r="G300" i="1"/>
  <c r="H299" i="1"/>
  <c r="G299" i="1"/>
  <c r="H298" i="1"/>
  <c r="G298" i="1"/>
  <c r="H297" i="1"/>
  <c r="G297" i="1"/>
  <c r="H296" i="1"/>
  <c r="G296" i="1"/>
  <c r="H295" i="1"/>
  <c r="G295" i="1"/>
  <c r="H294" i="1"/>
  <c r="G294" i="1"/>
  <c r="H293" i="1"/>
  <c r="G293" i="1"/>
  <c r="H292" i="1"/>
  <c r="G292" i="1"/>
  <c r="H291" i="1"/>
  <c r="G291" i="1"/>
  <c r="H290" i="1"/>
  <c r="G290" i="1"/>
  <c r="H289" i="1"/>
  <c r="G289" i="1"/>
  <c r="H288" i="1"/>
  <c r="G288" i="1"/>
  <c r="H287" i="1"/>
  <c r="G287" i="1"/>
  <c r="H286" i="1"/>
  <c r="G286" i="1"/>
  <c r="H285" i="1"/>
  <c r="G285" i="1"/>
  <c r="H284" i="1"/>
  <c r="G284" i="1"/>
  <c r="H283" i="1"/>
  <c r="G283" i="1"/>
  <c r="H282" i="1"/>
  <c r="G282" i="1"/>
  <c r="H281" i="1"/>
  <c r="G281" i="1"/>
  <c r="H280" i="1"/>
  <c r="G280" i="1"/>
  <c r="H279" i="1"/>
  <c r="G279" i="1"/>
  <c r="H278" i="1"/>
  <c r="G278" i="1"/>
  <c r="H277" i="1"/>
  <c r="G277" i="1"/>
  <c r="H276" i="1"/>
  <c r="G276" i="1"/>
  <c r="H275" i="1"/>
  <c r="G275" i="1"/>
  <c r="H274" i="1"/>
  <c r="G274" i="1"/>
  <c r="H273" i="1"/>
  <c r="G273" i="1"/>
  <c r="H272" i="1"/>
  <c r="G272" i="1"/>
  <c r="H271" i="1"/>
  <c r="G271" i="1"/>
  <c r="H270" i="1"/>
  <c r="G270" i="1"/>
  <c r="H269" i="1"/>
  <c r="G269" i="1"/>
  <c r="H268" i="1"/>
  <c r="G268" i="1"/>
  <c r="H267" i="1"/>
  <c r="G267" i="1"/>
  <c r="H266" i="1"/>
  <c r="G266" i="1"/>
  <c r="H265" i="1"/>
  <c r="G265" i="1"/>
  <c r="H264" i="1"/>
  <c r="G264" i="1"/>
  <c r="H263" i="1"/>
  <c r="G263" i="1"/>
  <c r="H262" i="1"/>
  <c r="G262" i="1"/>
  <c r="H261" i="1"/>
  <c r="G261" i="1"/>
  <c r="H260" i="1"/>
  <c r="G260" i="1"/>
  <c r="H259" i="1"/>
  <c r="G259" i="1"/>
  <c r="H258" i="1"/>
  <c r="G258" i="1"/>
  <c r="H257" i="1"/>
  <c r="G257" i="1"/>
  <c r="H256" i="1"/>
  <c r="G256" i="1"/>
  <c r="H255" i="1"/>
  <c r="G255" i="1"/>
  <c r="H254" i="1"/>
  <c r="G254" i="1"/>
  <c r="H253" i="1"/>
  <c r="G253" i="1"/>
  <c r="H252" i="1"/>
  <c r="G252" i="1"/>
  <c r="H251" i="1"/>
  <c r="G251" i="1"/>
  <c r="H250" i="1"/>
  <c r="G250" i="1"/>
  <c r="H249" i="1"/>
  <c r="G249" i="1"/>
  <c r="H248" i="1"/>
  <c r="G248" i="1"/>
  <c r="H247" i="1"/>
  <c r="G247" i="1"/>
  <c r="H246" i="1"/>
  <c r="G246" i="1"/>
  <c r="H245" i="1"/>
  <c r="G245" i="1"/>
  <c r="H244" i="1"/>
  <c r="G244" i="1"/>
  <c r="H243" i="1"/>
  <c r="G243" i="1"/>
  <c r="H242" i="1"/>
  <c r="G242" i="1"/>
  <c r="H241" i="1"/>
  <c r="G241" i="1"/>
  <c r="H240" i="1"/>
  <c r="G240" i="1"/>
  <c r="H239" i="1"/>
  <c r="G239" i="1"/>
  <c r="H238" i="1"/>
  <c r="G238" i="1"/>
  <c r="H237" i="1"/>
  <c r="G237" i="1"/>
  <c r="H236" i="1"/>
  <c r="G236" i="1"/>
  <c r="H235" i="1"/>
  <c r="G235" i="1"/>
  <c r="H234" i="1"/>
  <c r="G234" i="1"/>
  <c r="H233" i="1"/>
  <c r="G233" i="1"/>
  <c r="H232" i="1"/>
  <c r="G232" i="1"/>
  <c r="H231" i="1"/>
  <c r="G231" i="1"/>
  <c r="H230" i="1"/>
  <c r="G230" i="1"/>
  <c r="H229" i="1"/>
  <c r="G229" i="1"/>
  <c r="H228" i="1"/>
  <c r="G228" i="1"/>
  <c r="H227" i="1"/>
  <c r="G227" i="1"/>
  <c r="H226" i="1"/>
  <c r="G226" i="1"/>
  <c r="H225" i="1"/>
  <c r="G225" i="1"/>
  <c r="H224" i="1"/>
  <c r="G224" i="1"/>
  <c r="H223" i="1"/>
  <c r="G223" i="1"/>
  <c r="H222" i="1"/>
  <c r="G222" i="1"/>
  <c r="H221" i="1"/>
  <c r="G221" i="1"/>
  <c r="H220" i="1"/>
  <c r="G220" i="1"/>
  <c r="H219" i="1"/>
  <c r="G219" i="1"/>
  <c r="H218" i="1"/>
  <c r="G218" i="1"/>
  <c r="H217" i="1"/>
  <c r="G217" i="1"/>
  <c r="H216" i="1"/>
  <c r="G216" i="1"/>
  <c r="H215" i="1"/>
  <c r="G215" i="1"/>
  <c r="H214" i="1"/>
  <c r="G214" i="1"/>
  <c r="H213" i="1"/>
  <c r="G213" i="1"/>
  <c r="H212" i="1"/>
  <c r="G212" i="1"/>
  <c r="H211" i="1"/>
  <c r="G211" i="1"/>
  <c r="H210" i="1"/>
  <c r="G210" i="1"/>
  <c r="H209" i="1"/>
  <c r="G209" i="1"/>
  <c r="H208" i="1"/>
  <c r="G208" i="1"/>
  <c r="H207" i="1"/>
  <c r="G207" i="1"/>
  <c r="H206" i="1"/>
  <c r="G206" i="1"/>
  <c r="H205" i="1"/>
  <c r="G205" i="1"/>
  <c r="H204" i="1"/>
  <c r="G204" i="1"/>
  <c r="H203" i="1"/>
  <c r="G203" i="1"/>
  <c r="H202" i="1"/>
  <c r="G202" i="1"/>
  <c r="H201" i="1"/>
  <c r="G201" i="1"/>
  <c r="H200" i="1"/>
  <c r="G200" i="1"/>
  <c r="H199" i="1"/>
  <c r="G199" i="1"/>
  <c r="H198" i="1"/>
  <c r="G198" i="1"/>
  <c r="H197" i="1"/>
  <c r="G197" i="1"/>
  <c r="H196" i="1"/>
  <c r="G196" i="1"/>
  <c r="H195" i="1"/>
  <c r="G195" i="1"/>
  <c r="H194" i="1"/>
  <c r="G194" i="1"/>
  <c r="H193" i="1"/>
  <c r="G193" i="1"/>
  <c r="H192" i="1"/>
  <c r="G192" i="1"/>
  <c r="H191" i="1"/>
  <c r="G191" i="1"/>
  <c r="H190" i="1"/>
  <c r="G190" i="1"/>
  <c r="H189" i="1"/>
  <c r="G189" i="1"/>
  <c r="H188" i="1"/>
  <c r="G188" i="1"/>
  <c r="H187" i="1"/>
  <c r="G187" i="1"/>
  <c r="H186" i="1"/>
  <c r="G186" i="1"/>
  <c r="H185" i="1"/>
  <c r="G185" i="1"/>
  <c r="H184" i="1"/>
  <c r="G184" i="1"/>
  <c r="H183" i="1"/>
  <c r="G183" i="1"/>
  <c r="H182" i="1"/>
  <c r="G182" i="1"/>
  <c r="H181" i="1"/>
  <c r="G181" i="1"/>
  <c r="H180" i="1"/>
  <c r="G180" i="1"/>
  <c r="H179" i="1"/>
  <c r="G179" i="1"/>
  <c r="H178" i="1"/>
  <c r="G178" i="1"/>
  <c r="H177" i="1"/>
  <c r="G177" i="1"/>
  <c r="H176" i="1"/>
  <c r="G176" i="1"/>
  <c r="H175" i="1"/>
  <c r="G175" i="1"/>
  <c r="H174" i="1"/>
  <c r="G174" i="1"/>
  <c r="H173" i="1"/>
  <c r="G173" i="1"/>
  <c r="H172" i="1"/>
  <c r="G172" i="1"/>
  <c r="H171" i="1"/>
  <c r="G171" i="1"/>
  <c r="H170" i="1"/>
  <c r="G170" i="1"/>
  <c r="H169" i="1"/>
  <c r="G169" i="1"/>
  <c r="H168" i="1"/>
  <c r="G168" i="1"/>
  <c r="H167" i="1"/>
  <c r="G167" i="1"/>
  <c r="H166" i="1"/>
  <c r="G166" i="1"/>
  <c r="H165" i="1"/>
  <c r="G165" i="1"/>
  <c r="H164" i="1"/>
  <c r="G164" i="1"/>
  <c r="H163" i="1"/>
  <c r="G163" i="1"/>
  <c r="H162" i="1"/>
  <c r="G162" i="1"/>
  <c r="H161" i="1"/>
  <c r="G161" i="1"/>
  <c r="H160" i="1"/>
  <c r="G160" i="1"/>
  <c r="H159" i="1"/>
  <c r="G159" i="1"/>
  <c r="H158" i="1"/>
  <c r="G158" i="1"/>
  <c r="H157" i="1"/>
  <c r="G157" i="1"/>
  <c r="H156" i="1"/>
  <c r="G156" i="1"/>
  <c r="H155" i="1"/>
  <c r="G155" i="1"/>
  <c r="H154" i="1"/>
  <c r="G154" i="1"/>
  <c r="H153" i="1"/>
  <c r="G153" i="1"/>
  <c r="H152" i="1"/>
  <c r="G152" i="1"/>
  <c r="H151" i="1"/>
  <c r="G151" i="1"/>
  <c r="H150" i="1"/>
  <c r="G150" i="1"/>
  <c r="H149" i="1"/>
  <c r="G149" i="1"/>
  <c r="H148" i="1"/>
  <c r="G148" i="1"/>
  <c r="H147" i="1"/>
  <c r="G147" i="1"/>
  <c r="H146" i="1"/>
  <c r="G146" i="1"/>
  <c r="H145" i="1"/>
  <c r="G145" i="1"/>
  <c r="H144" i="1"/>
  <c r="G144" i="1"/>
  <c r="H143" i="1"/>
  <c r="G143" i="1"/>
  <c r="H142" i="1"/>
  <c r="G142" i="1"/>
  <c r="H141" i="1"/>
  <c r="G141" i="1"/>
  <c r="H140" i="1"/>
  <c r="G140" i="1"/>
  <c r="H139" i="1"/>
  <c r="G139" i="1"/>
  <c r="H138" i="1"/>
  <c r="G138" i="1"/>
  <c r="H137" i="1"/>
  <c r="G137" i="1"/>
  <c r="H136" i="1"/>
  <c r="G136" i="1"/>
  <c r="H135" i="1"/>
  <c r="G135" i="1"/>
  <c r="H134" i="1"/>
  <c r="G134" i="1"/>
  <c r="H133" i="1"/>
  <c r="G133" i="1"/>
  <c r="H132" i="1"/>
  <c r="G132" i="1"/>
  <c r="H131" i="1"/>
  <c r="G131" i="1"/>
  <c r="H130" i="1"/>
  <c r="G130" i="1"/>
  <c r="H129" i="1"/>
  <c r="G129" i="1"/>
  <c r="H128" i="1"/>
  <c r="G128" i="1"/>
  <c r="H127" i="1"/>
  <c r="G127" i="1"/>
  <c r="H126" i="1"/>
  <c r="G126" i="1"/>
  <c r="H125" i="1"/>
  <c r="G125" i="1"/>
  <c r="H124" i="1"/>
  <c r="G124" i="1"/>
  <c r="H123" i="1"/>
  <c r="G123" i="1"/>
  <c r="H122" i="1"/>
  <c r="G122" i="1"/>
  <c r="H121" i="1"/>
  <c r="G121" i="1"/>
  <c r="H120" i="1"/>
  <c r="G120" i="1"/>
  <c r="H119" i="1"/>
  <c r="G119" i="1"/>
  <c r="H118" i="1"/>
  <c r="G118" i="1"/>
  <c r="H117" i="1"/>
  <c r="G117" i="1"/>
  <c r="H116" i="1"/>
  <c r="G116" i="1"/>
  <c r="H115" i="1"/>
  <c r="G115" i="1"/>
  <c r="H114" i="1"/>
  <c r="G114" i="1"/>
  <c r="H113" i="1"/>
  <c r="G113" i="1"/>
  <c r="H112" i="1"/>
  <c r="G112" i="1"/>
  <c r="H111" i="1"/>
  <c r="G111" i="1"/>
  <c r="H110" i="1"/>
  <c r="G110" i="1"/>
  <c r="H109" i="1"/>
  <c r="G109" i="1"/>
  <c r="H108" i="1"/>
  <c r="G108" i="1"/>
  <c r="H107" i="1"/>
  <c r="G107" i="1"/>
  <c r="H106" i="1"/>
  <c r="G106" i="1"/>
  <c r="H105" i="1"/>
  <c r="G105" i="1"/>
  <c r="H104" i="1"/>
  <c r="G104" i="1"/>
  <c r="H103" i="1"/>
  <c r="G103" i="1"/>
  <c r="H102" i="1"/>
  <c r="G102" i="1"/>
  <c r="H101" i="1"/>
  <c r="G101" i="1"/>
  <c r="H100" i="1"/>
  <c r="G100" i="1"/>
  <c r="H99" i="1"/>
  <c r="G99" i="1"/>
  <c r="H98" i="1"/>
  <c r="G98" i="1"/>
  <c r="H97" i="1"/>
  <c r="G97" i="1"/>
  <c r="H96" i="1"/>
  <c r="G96" i="1"/>
  <c r="H95" i="1"/>
  <c r="G95" i="1"/>
  <c r="H94" i="1"/>
  <c r="G94" i="1"/>
  <c r="H93" i="1"/>
  <c r="G93" i="1"/>
  <c r="H92" i="1"/>
  <c r="G92" i="1"/>
  <c r="H91" i="1"/>
  <c r="G91" i="1"/>
  <c r="H90" i="1"/>
  <c r="G90" i="1"/>
  <c r="H89" i="1"/>
  <c r="G89" i="1"/>
  <c r="H88" i="1"/>
  <c r="G88" i="1"/>
  <c r="H87" i="1"/>
  <c r="G87" i="1"/>
  <c r="H86" i="1"/>
  <c r="G86" i="1"/>
  <c r="H85" i="1"/>
  <c r="G85" i="1"/>
  <c r="H84" i="1"/>
  <c r="G84" i="1"/>
  <c r="H83" i="1"/>
  <c r="G83" i="1"/>
  <c r="H82" i="1"/>
  <c r="G82" i="1"/>
  <c r="H81" i="1"/>
  <c r="G81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H73" i="1"/>
  <c r="G73" i="1"/>
  <c r="H72" i="1"/>
  <c r="G72" i="1"/>
  <c r="H71" i="1"/>
  <c r="G71" i="1"/>
  <c r="H70" i="1"/>
  <c r="G70" i="1"/>
  <c r="H69" i="1"/>
  <c r="G69" i="1"/>
  <c r="H68" i="1"/>
  <c r="G68" i="1"/>
  <c r="H67" i="1"/>
  <c r="G67" i="1"/>
  <c r="H66" i="1"/>
  <c r="G66" i="1"/>
  <c r="H65" i="1"/>
  <c r="G65" i="1"/>
  <c r="H64" i="1"/>
  <c r="G64" i="1"/>
  <c r="H63" i="1"/>
  <c r="G63" i="1"/>
  <c r="H62" i="1"/>
  <c r="G62" i="1"/>
  <c r="H61" i="1"/>
  <c r="G61" i="1"/>
  <c r="H60" i="1"/>
  <c r="G60" i="1"/>
  <c r="H59" i="1"/>
  <c r="G59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AL18" i="1" s="1"/>
  <c r="AM18" i="1" s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K1029" i="1" l="1"/>
  <c r="L1403" i="1"/>
  <c r="L59" i="1"/>
  <c r="L131" i="1"/>
  <c r="AL131" i="1"/>
  <c r="AM131" i="1" s="1"/>
  <c r="L195" i="1"/>
  <c r="L251" i="1"/>
  <c r="L291" i="1"/>
  <c r="AL291" i="1"/>
  <c r="AM291" i="1" s="1"/>
  <c r="L323" i="1"/>
  <c r="L363" i="1"/>
  <c r="L379" i="1"/>
  <c r="L403" i="1"/>
  <c r="AL403" i="1"/>
  <c r="AM403" i="1" s="1"/>
  <c r="L427" i="1"/>
  <c r="L451" i="1"/>
  <c r="AL451" i="1"/>
  <c r="AM451" i="1" s="1"/>
  <c r="L483" i="1"/>
  <c r="AL483" i="1"/>
  <c r="AM483" i="1" s="1"/>
  <c r="L515" i="1"/>
  <c r="AL515" i="1"/>
  <c r="AM515" i="1" s="1"/>
  <c r="L539" i="1"/>
  <c r="AL539" i="1"/>
  <c r="AM539" i="1" s="1"/>
  <c r="L563" i="1"/>
  <c r="AL563" i="1"/>
  <c r="AM563" i="1" s="1"/>
  <c r="L587" i="1"/>
  <c r="AL587" i="1"/>
  <c r="AM587" i="1" s="1"/>
  <c r="L611" i="1"/>
  <c r="AL611" i="1"/>
  <c r="AM611" i="1" s="1"/>
  <c r="L635" i="1"/>
  <c r="AL635" i="1"/>
  <c r="AM635" i="1" s="1"/>
  <c r="L651" i="1"/>
  <c r="AL651" i="1"/>
  <c r="AM651" i="1" s="1"/>
  <c r="L691" i="1"/>
  <c r="AL691" i="1"/>
  <c r="AM691" i="1" s="1"/>
  <c r="L723" i="1"/>
  <c r="AL723" i="1"/>
  <c r="AM723" i="1" s="1"/>
  <c r="L739" i="1"/>
  <c r="AL739" i="1"/>
  <c r="AM739" i="1" s="1"/>
  <c r="L755" i="1"/>
  <c r="AL755" i="1"/>
  <c r="AM755" i="1" s="1"/>
  <c r="L787" i="1"/>
  <c r="AL787" i="1"/>
  <c r="AM787" i="1" s="1"/>
  <c r="L811" i="1"/>
  <c r="AL811" i="1"/>
  <c r="AM811" i="1" s="1"/>
  <c r="L827" i="1"/>
  <c r="AL827" i="1"/>
  <c r="AM827" i="1" s="1"/>
  <c r="L851" i="1"/>
  <c r="AL851" i="1"/>
  <c r="AM851" i="1" s="1"/>
  <c r="L883" i="1"/>
  <c r="L915" i="1"/>
  <c r="AL915" i="1"/>
  <c r="AM915" i="1" s="1"/>
  <c r="L947" i="1"/>
  <c r="L971" i="1"/>
  <c r="AL971" i="1"/>
  <c r="AM971" i="1" s="1"/>
  <c r="L1027" i="1"/>
  <c r="AL1027" i="1"/>
  <c r="AM1027" i="1" s="1"/>
  <c r="L1091" i="1"/>
  <c r="L1155" i="1"/>
  <c r="L1203" i="1"/>
  <c r="AL1203" i="1"/>
  <c r="AM1203" i="1" s="1"/>
  <c r="L1259" i="1"/>
  <c r="L1331" i="1"/>
  <c r="AL1331" i="1"/>
  <c r="AM1331" i="1" s="1"/>
  <c r="L1419" i="1"/>
  <c r="AL1419" i="1"/>
  <c r="AM1419" i="1" s="1"/>
  <c r="L19" i="1"/>
  <c r="AL19" i="1"/>
  <c r="AM19" i="1" s="1"/>
  <c r="L91" i="1"/>
  <c r="L163" i="1"/>
  <c r="AL163" i="1"/>
  <c r="AM163" i="1" s="1"/>
  <c r="L211" i="1"/>
  <c r="AL211" i="1"/>
  <c r="AM211" i="1" s="1"/>
  <c r="L259" i="1"/>
  <c r="L283" i="1"/>
  <c r="L315" i="1"/>
  <c r="L347" i="1"/>
  <c r="AL347" i="1"/>
  <c r="AM347" i="1" s="1"/>
  <c r="L371" i="1"/>
  <c r="AL371" i="1"/>
  <c r="AM371" i="1" s="1"/>
  <c r="L395" i="1"/>
  <c r="AL395" i="1"/>
  <c r="AM395" i="1" s="1"/>
  <c r="L419" i="1"/>
  <c r="AL419" i="1"/>
  <c r="AM419" i="1" s="1"/>
  <c r="L459" i="1"/>
  <c r="AL459" i="1"/>
  <c r="AM459" i="1" s="1"/>
  <c r="L491" i="1"/>
  <c r="AL491" i="1"/>
  <c r="AM491" i="1" s="1"/>
  <c r="L523" i="1"/>
  <c r="AL523" i="1"/>
  <c r="AM523" i="1" s="1"/>
  <c r="L547" i="1"/>
  <c r="L619" i="1"/>
  <c r="AL619" i="1"/>
  <c r="AM619" i="1" s="1"/>
  <c r="L643" i="1"/>
  <c r="L667" i="1"/>
  <c r="L699" i="1"/>
  <c r="AL699" i="1"/>
  <c r="AM699" i="1" s="1"/>
  <c r="L715" i="1"/>
  <c r="AL715" i="1"/>
  <c r="AM715" i="1" s="1"/>
  <c r="L747" i="1"/>
  <c r="AL747" i="1"/>
  <c r="AM747" i="1" s="1"/>
  <c r="L771" i="1"/>
  <c r="AL771" i="1"/>
  <c r="AM771" i="1" s="1"/>
  <c r="L795" i="1"/>
  <c r="AL795" i="1"/>
  <c r="AM795" i="1" s="1"/>
  <c r="L819" i="1"/>
  <c r="L843" i="1"/>
  <c r="AL843" i="1"/>
  <c r="AM843" i="1" s="1"/>
  <c r="L867" i="1"/>
  <c r="AL867" i="1"/>
  <c r="AM867" i="1" s="1"/>
  <c r="L899" i="1"/>
  <c r="L923" i="1"/>
  <c r="L939" i="1"/>
  <c r="L955" i="1"/>
  <c r="L979" i="1"/>
  <c r="L1003" i="1"/>
  <c r="AL1003" i="1"/>
  <c r="AM1003" i="1" s="1"/>
  <c r="L1035" i="1"/>
  <c r="AL1035" i="1"/>
  <c r="AM1035" i="1" s="1"/>
  <c r="L1051" i="1"/>
  <c r="AL1051" i="1"/>
  <c r="AM1051" i="1" s="1"/>
  <c r="L1075" i="1"/>
  <c r="AL1075" i="1"/>
  <c r="AM1075" i="1" s="1"/>
  <c r="L1099" i="1"/>
  <c r="AL1099" i="1"/>
  <c r="AM1099" i="1" s="1"/>
  <c r="L1131" i="1"/>
  <c r="L1171" i="1"/>
  <c r="AL1171" i="1"/>
  <c r="AM1171" i="1" s="1"/>
  <c r="L1211" i="1"/>
  <c r="AL1211" i="1"/>
  <c r="AM1211" i="1" s="1"/>
  <c r="L1243" i="1"/>
  <c r="L1291" i="1"/>
  <c r="L1347" i="1"/>
  <c r="AL1347" i="1"/>
  <c r="AM1347" i="1" s="1"/>
  <c r="L1427" i="1"/>
  <c r="L123" i="1"/>
  <c r="AL123" i="1"/>
  <c r="AM123" i="1" s="1"/>
  <c r="L331" i="1"/>
  <c r="L467" i="1"/>
  <c r="AL467" i="1"/>
  <c r="AM467" i="1" s="1"/>
  <c r="L571" i="1"/>
  <c r="L675" i="1"/>
  <c r="AL675" i="1"/>
  <c r="AM675" i="1" s="1"/>
  <c r="L779" i="1"/>
  <c r="AL779" i="1"/>
  <c r="AM779" i="1" s="1"/>
  <c r="L891" i="1"/>
  <c r="AL891" i="1"/>
  <c r="AM891" i="1" s="1"/>
  <c r="L987" i="1"/>
  <c r="L1059" i="1"/>
  <c r="L1123" i="1"/>
  <c r="L1179" i="1"/>
  <c r="AL1179" i="1"/>
  <c r="AM1179" i="1" s="1"/>
  <c r="L1235" i="1"/>
  <c r="L1307" i="1"/>
  <c r="AL1307" i="1"/>
  <c r="AM1307" i="1" s="1"/>
  <c r="L1387" i="1"/>
  <c r="L1491" i="1"/>
  <c r="AL1491" i="1"/>
  <c r="AM1491" i="1" s="1"/>
  <c r="L219" i="1"/>
  <c r="AL219" i="1"/>
  <c r="AM219" i="1" s="1"/>
  <c r="L499" i="1"/>
  <c r="AL499" i="1"/>
  <c r="AM499" i="1" s="1"/>
  <c r="L683" i="1"/>
  <c r="L859" i="1"/>
  <c r="AL859" i="1"/>
  <c r="AM859" i="1" s="1"/>
  <c r="L1011" i="1"/>
  <c r="AL1011" i="1"/>
  <c r="AM1011" i="1" s="1"/>
  <c r="L1147" i="1"/>
  <c r="AL1147" i="1"/>
  <c r="AM1147" i="1" s="1"/>
  <c r="L1275" i="1"/>
  <c r="L1411" i="1"/>
  <c r="L27" i="1"/>
  <c r="AL27" i="1"/>
  <c r="AM27" i="1" s="1"/>
  <c r="L99" i="1"/>
  <c r="L155" i="1"/>
  <c r="AL155" i="1"/>
  <c r="AM155" i="1" s="1"/>
  <c r="L203" i="1"/>
  <c r="AL203" i="1"/>
  <c r="AM203" i="1" s="1"/>
  <c r="L267" i="1"/>
  <c r="AL267" i="1"/>
  <c r="AM267" i="1" s="1"/>
  <c r="L307" i="1"/>
  <c r="L355" i="1"/>
  <c r="AL355" i="1"/>
  <c r="AM355" i="1" s="1"/>
  <c r="L387" i="1"/>
  <c r="L435" i="1"/>
  <c r="L475" i="1"/>
  <c r="AL475" i="1"/>
  <c r="AM475" i="1" s="1"/>
  <c r="L507" i="1"/>
  <c r="AL507" i="1"/>
  <c r="AM507" i="1" s="1"/>
  <c r="L531" i="1"/>
  <c r="L555" i="1"/>
  <c r="L579" i="1"/>
  <c r="AL579" i="1"/>
  <c r="AM579" i="1" s="1"/>
  <c r="L603" i="1"/>
  <c r="AL603" i="1"/>
  <c r="AM603" i="1" s="1"/>
  <c r="L627" i="1"/>
  <c r="L659" i="1"/>
  <c r="L707" i="1"/>
  <c r="L731" i="1"/>
  <c r="AL731" i="1"/>
  <c r="AM731" i="1" s="1"/>
  <c r="L763" i="1"/>
  <c r="L803" i="1"/>
  <c r="L835" i="1"/>
  <c r="AL835" i="1"/>
  <c r="AM835" i="1" s="1"/>
  <c r="L875" i="1"/>
  <c r="L907" i="1"/>
  <c r="L931" i="1"/>
  <c r="L963" i="1"/>
  <c r="L995" i="1"/>
  <c r="AL995" i="1"/>
  <c r="AM995" i="1" s="1"/>
  <c r="L1019" i="1"/>
  <c r="AL1019" i="1"/>
  <c r="AM1019" i="1" s="1"/>
  <c r="L1043" i="1"/>
  <c r="AL1043" i="1"/>
  <c r="AM1043" i="1" s="1"/>
  <c r="L1067" i="1"/>
  <c r="L1083" i="1"/>
  <c r="AL1083" i="1"/>
  <c r="AM1083" i="1" s="1"/>
  <c r="L1107" i="1"/>
  <c r="L1115" i="1"/>
  <c r="L1139" i="1"/>
  <c r="L1163" i="1"/>
  <c r="AL1163" i="1"/>
  <c r="AM1163" i="1" s="1"/>
  <c r="L1187" i="1"/>
  <c r="AL1187" i="1"/>
  <c r="AM1187" i="1" s="1"/>
  <c r="L1195" i="1"/>
  <c r="AL1195" i="1"/>
  <c r="AM1195" i="1" s="1"/>
  <c r="L1219" i="1"/>
  <c r="AL1219" i="1"/>
  <c r="AM1219" i="1" s="1"/>
  <c r="L1227" i="1"/>
  <c r="L1251" i="1"/>
  <c r="L1267" i="1"/>
  <c r="L1283" i="1"/>
  <c r="AL1283" i="1"/>
  <c r="AM1283" i="1" s="1"/>
  <c r="L1299" i="1"/>
  <c r="L1315" i="1"/>
  <c r="L1323" i="1"/>
  <c r="L1339" i="1"/>
  <c r="L1355" i="1"/>
  <c r="L1363" i="1"/>
  <c r="L1371" i="1"/>
  <c r="AL1371" i="1"/>
  <c r="AM1371" i="1" s="1"/>
  <c r="L1379" i="1"/>
  <c r="L1395" i="1"/>
  <c r="AL1395" i="1"/>
  <c r="AM1395" i="1" s="1"/>
  <c r="L1443" i="1"/>
  <c r="AL1443" i="1"/>
  <c r="AM1443" i="1" s="1"/>
  <c r="L1078" i="1"/>
  <c r="AL1078" i="1"/>
  <c r="AM1078" i="1" s="1"/>
  <c r="L43" i="1"/>
  <c r="L115" i="1"/>
  <c r="AL115" i="1"/>
  <c r="AM115" i="1" s="1"/>
  <c r="L227" i="1"/>
  <c r="AL227" i="1"/>
  <c r="AM227" i="1" s="1"/>
  <c r="L70" i="1"/>
  <c r="AL70" i="1"/>
  <c r="AM70" i="1" s="1"/>
  <c r="L238" i="1"/>
  <c r="L398" i="1"/>
  <c r="AL398" i="1"/>
  <c r="AM398" i="1" s="1"/>
  <c r="L566" i="1"/>
  <c r="AL566" i="1"/>
  <c r="AM566" i="1" s="1"/>
  <c r="L726" i="1"/>
  <c r="AL726" i="1"/>
  <c r="AM726" i="1" s="1"/>
  <c r="L902" i="1"/>
  <c r="L1086" i="1"/>
  <c r="AL1086" i="1"/>
  <c r="AM1086" i="1" s="1"/>
  <c r="L83" i="1"/>
  <c r="AL83" i="1"/>
  <c r="AM83" i="1" s="1"/>
  <c r="L187" i="1"/>
  <c r="L86" i="1"/>
  <c r="L270" i="1"/>
  <c r="AL270" i="1"/>
  <c r="AM270" i="1" s="1"/>
  <c r="L462" i="1"/>
  <c r="AL462" i="1"/>
  <c r="AM462" i="1" s="1"/>
  <c r="L662" i="1"/>
  <c r="L894" i="1"/>
  <c r="L1134" i="1"/>
  <c r="L35" i="1"/>
  <c r="AL35" i="1"/>
  <c r="AM35" i="1" s="1"/>
  <c r="L147" i="1"/>
  <c r="AL147" i="1"/>
  <c r="AM147" i="1" s="1"/>
  <c r="L275" i="1"/>
  <c r="AL275" i="1"/>
  <c r="AM275" i="1" s="1"/>
  <c r="L46" i="1"/>
  <c r="L166" i="1"/>
  <c r="AL166" i="1"/>
  <c r="AM166" i="1" s="1"/>
  <c r="L302" i="1"/>
  <c r="AL302" i="1"/>
  <c r="AM302" i="1" s="1"/>
  <c r="L422" i="1"/>
  <c r="AL422" i="1"/>
  <c r="AM422" i="1" s="1"/>
  <c r="L542" i="1"/>
  <c r="AL542" i="1"/>
  <c r="AM542" i="1" s="1"/>
  <c r="L670" i="1"/>
  <c r="L814" i="1"/>
  <c r="L958" i="1"/>
  <c r="L1102" i="1"/>
  <c r="L11" i="1"/>
  <c r="AL11" i="1"/>
  <c r="AM11" i="1" s="1"/>
  <c r="L107" i="1"/>
  <c r="AL107" i="1"/>
  <c r="AM107" i="1" s="1"/>
  <c r="L235" i="1"/>
  <c r="AL235" i="1"/>
  <c r="AM235" i="1" s="1"/>
  <c r="L443" i="1"/>
  <c r="L22" i="1"/>
  <c r="AL22" i="1"/>
  <c r="AM22" i="1" s="1"/>
  <c r="L54" i="1"/>
  <c r="L78" i="1"/>
  <c r="AL78" i="1"/>
  <c r="AM78" i="1" s="1"/>
  <c r="L102" i="1"/>
  <c r="L134" i="1"/>
  <c r="AL134" i="1"/>
  <c r="AM134" i="1" s="1"/>
  <c r="L150" i="1"/>
  <c r="AL150" i="1"/>
  <c r="AM150" i="1" s="1"/>
  <c r="L174" i="1"/>
  <c r="AL174" i="1"/>
  <c r="AM174" i="1" s="1"/>
  <c r="L190" i="1"/>
  <c r="L214" i="1"/>
  <c r="AL214" i="1"/>
  <c r="AM214" i="1" s="1"/>
  <c r="L246" i="1"/>
  <c r="L262" i="1"/>
  <c r="L294" i="1"/>
  <c r="AL294" i="1"/>
  <c r="AM294" i="1" s="1"/>
  <c r="L326" i="1"/>
  <c r="L350" i="1"/>
  <c r="AL350" i="1"/>
  <c r="AM350" i="1" s="1"/>
  <c r="L374" i="1"/>
  <c r="AL374" i="1"/>
  <c r="AM374" i="1" s="1"/>
  <c r="L390" i="1"/>
  <c r="L430" i="1"/>
  <c r="AL430" i="1"/>
  <c r="AM430" i="1" s="1"/>
  <c r="L454" i="1"/>
  <c r="AL454" i="1"/>
  <c r="AM454" i="1" s="1"/>
  <c r="L478" i="1"/>
  <c r="AL478" i="1"/>
  <c r="AM478" i="1" s="1"/>
  <c r="L494" i="1"/>
  <c r="AL494" i="1"/>
  <c r="AM494" i="1" s="1"/>
  <c r="L526" i="1"/>
  <c r="L550" i="1"/>
  <c r="L574" i="1"/>
  <c r="AL574" i="1"/>
  <c r="AM574" i="1" s="1"/>
  <c r="L598" i="1"/>
  <c r="AL598" i="1"/>
  <c r="AM598" i="1" s="1"/>
  <c r="L630" i="1"/>
  <c r="AL630" i="1"/>
  <c r="AM630" i="1" s="1"/>
  <c r="L654" i="1"/>
  <c r="AL654" i="1"/>
  <c r="AM654" i="1" s="1"/>
  <c r="L686" i="1"/>
  <c r="L718" i="1"/>
  <c r="AL718" i="1"/>
  <c r="AM718" i="1" s="1"/>
  <c r="L742" i="1"/>
  <c r="AL742" i="1"/>
  <c r="AM742" i="1" s="1"/>
  <c r="L766" i="1"/>
  <c r="L790" i="1"/>
  <c r="AL790" i="1"/>
  <c r="AM790" i="1" s="1"/>
  <c r="L822" i="1"/>
  <c r="L846" i="1"/>
  <c r="AL846" i="1"/>
  <c r="AM846" i="1" s="1"/>
  <c r="L878" i="1"/>
  <c r="L926" i="1"/>
  <c r="AL926" i="1"/>
  <c r="AM926" i="1" s="1"/>
  <c r="L974" i="1"/>
  <c r="L1014" i="1"/>
  <c r="AL1014" i="1"/>
  <c r="AM1014" i="1" s="1"/>
  <c r="L1094" i="1"/>
  <c r="AL1094" i="1"/>
  <c r="AM1094" i="1" s="1"/>
  <c r="L75" i="1"/>
  <c r="AL75" i="1"/>
  <c r="AM75" i="1" s="1"/>
  <c r="L179" i="1"/>
  <c r="L299" i="1"/>
  <c r="L14" i="1"/>
  <c r="AL14" i="1"/>
  <c r="AM14" i="1" s="1"/>
  <c r="L126" i="1"/>
  <c r="AL126" i="1"/>
  <c r="AM126" i="1" s="1"/>
  <c r="L222" i="1"/>
  <c r="AL222" i="1"/>
  <c r="AM222" i="1" s="1"/>
  <c r="L318" i="1"/>
  <c r="L414" i="1"/>
  <c r="L510" i="1"/>
  <c r="AL510" i="1"/>
  <c r="AM510" i="1" s="1"/>
  <c r="L614" i="1"/>
  <c r="AL614" i="1"/>
  <c r="AM614" i="1" s="1"/>
  <c r="L694" i="1"/>
  <c r="AL694" i="1"/>
  <c r="AM694" i="1" s="1"/>
  <c r="L774" i="1"/>
  <c r="AL774" i="1"/>
  <c r="AM774" i="1" s="1"/>
  <c r="L854" i="1"/>
  <c r="AL854" i="1"/>
  <c r="AM854" i="1" s="1"/>
  <c r="L934" i="1"/>
  <c r="L1022" i="1"/>
  <c r="AL1022" i="1"/>
  <c r="AM1022" i="1" s="1"/>
  <c r="L1110" i="1"/>
  <c r="AL1110" i="1"/>
  <c r="AM1110" i="1" s="1"/>
  <c r="L334" i="1"/>
  <c r="L990" i="1"/>
  <c r="L67" i="1"/>
  <c r="AL67" i="1"/>
  <c r="AM67" i="1" s="1"/>
  <c r="L139" i="1"/>
  <c r="AL139" i="1"/>
  <c r="AM139" i="1" s="1"/>
  <c r="L243" i="1"/>
  <c r="L411" i="1"/>
  <c r="L6" i="1"/>
  <c r="AL6" i="1"/>
  <c r="AM6" i="1" s="1"/>
  <c r="L38" i="1"/>
  <c r="AL38" i="1"/>
  <c r="AM38" i="1" s="1"/>
  <c r="L62" i="1"/>
  <c r="AL62" i="1"/>
  <c r="AM62" i="1" s="1"/>
  <c r="L94" i="1"/>
  <c r="L110" i="1"/>
  <c r="AL110" i="1"/>
  <c r="AM110" i="1" s="1"/>
  <c r="L142" i="1"/>
  <c r="AL142" i="1"/>
  <c r="AM142" i="1" s="1"/>
  <c r="L158" i="1"/>
  <c r="L182" i="1"/>
  <c r="AL182" i="1"/>
  <c r="AM182" i="1" s="1"/>
  <c r="L198" i="1"/>
  <c r="L230" i="1"/>
  <c r="AL230" i="1"/>
  <c r="AM230" i="1" s="1"/>
  <c r="L254" i="1"/>
  <c r="L278" i="1"/>
  <c r="L310" i="1"/>
  <c r="L342" i="1"/>
  <c r="AL342" i="1"/>
  <c r="AM342" i="1" s="1"/>
  <c r="L358" i="1"/>
  <c r="L382" i="1"/>
  <c r="L406" i="1"/>
  <c r="L438" i="1"/>
  <c r="L470" i="1"/>
  <c r="AL470" i="1"/>
  <c r="AM470" i="1" s="1"/>
  <c r="L486" i="1"/>
  <c r="AL486" i="1"/>
  <c r="AM486" i="1" s="1"/>
  <c r="L502" i="1"/>
  <c r="AL502" i="1"/>
  <c r="AM502" i="1" s="1"/>
  <c r="L534" i="1"/>
  <c r="L558" i="1"/>
  <c r="L582" i="1"/>
  <c r="AL582" i="1"/>
  <c r="AM582" i="1" s="1"/>
  <c r="L606" i="1"/>
  <c r="AL606" i="1"/>
  <c r="AM606" i="1" s="1"/>
  <c r="L622" i="1"/>
  <c r="L646" i="1"/>
  <c r="AL646" i="1"/>
  <c r="AM646" i="1" s="1"/>
  <c r="L678" i="1"/>
  <c r="AL678" i="1"/>
  <c r="AM678" i="1" s="1"/>
  <c r="L710" i="1"/>
  <c r="L734" i="1"/>
  <c r="AL734" i="1"/>
  <c r="AM734" i="1" s="1"/>
  <c r="L758" i="1"/>
  <c r="L782" i="1"/>
  <c r="AL782" i="1"/>
  <c r="AM782" i="1" s="1"/>
  <c r="L806" i="1"/>
  <c r="AL806" i="1"/>
  <c r="AM806" i="1" s="1"/>
  <c r="L838" i="1"/>
  <c r="AL838" i="1"/>
  <c r="AM838" i="1" s="1"/>
  <c r="L870" i="1"/>
  <c r="AL870" i="1"/>
  <c r="AM870" i="1" s="1"/>
  <c r="L910" i="1"/>
  <c r="L950" i="1"/>
  <c r="AL950" i="1"/>
  <c r="AM950" i="1" s="1"/>
  <c r="L998" i="1"/>
  <c r="AL998" i="1"/>
  <c r="AM998" i="1" s="1"/>
  <c r="L1054" i="1"/>
  <c r="L1126" i="1"/>
  <c r="L51" i="1"/>
  <c r="L171" i="1"/>
  <c r="AL171" i="1"/>
  <c r="AM171" i="1" s="1"/>
  <c r="L339" i="1"/>
  <c r="L30" i="1"/>
  <c r="AL30" i="1"/>
  <c r="AM30" i="1" s="1"/>
  <c r="L118" i="1"/>
  <c r="AL118" i="1"/>
  <c r="AM118" i="1" s="1"/>
  <c r="L206" i="1"/>
  <c r="AL206" i="1"/>
  <c r="AM206" i="1" s="1"/>
  <c r="L286" i="1"/>
  <c r="AL286" i="1"/>
  <c r="AM286" i="1" s="1"/>
  <c r="L366" i="1"/>
  <c r="L446" i="1"/>
  <c r="L518" i="1"/>
  <c r="AL518" i="1"/>
  <c r="AM518" i="1" s="1"/>
  <c r="L590" i="1"/>
  <c r="AL590" i="1"/>
  <c r="AM590" i="1" s="1"/>
  <c r="L638" i="1"/>
  <c r="AL638" i="1"/>
  <c r="AM638" i="1" s="1"/>
  <c r="L702" i="1"/>
  <c r="L750" i="1"/>
  <c r="AL750" i="1"/>
  <c r="AM750" i="1" s="1"/>
  <c r="L798" i="1"/>
  <c r="L830" i="1"/>
  <c r="AL830" i="1"/>
  <c r="AM830" i="1" s="1"/>
  <c r="L862" i="1"/>
  <c r="AL862" i="1"/>
  <c r="AM862" i="1" s="1"/>
  <c r="L886" i="1"/>
  <c r="L918" i="1"/>
  <c r="AL918" i="1"/>
  <c r="AM918" i="1" s="1"/>
  <c r="L942" i="1"/>
  <c r="L966" i="1"/>
  <c r="AL966" i="1"/>
  <c r="AM966" i="1" s="1"/>
  <c r="L982" i="1"/>
  <c r="L1006" i="1"/>
  <c r="AL1006" i="1"/>
  <c r="AM1006" i="1" s="1"/>
  <c r="L1030" i="1"/>
  <c r="AL1030" i="1"/>
  <c r="AM1030" i="1" s="1"/>
  <c r="L1038" i="1"/>
  <c r="AL1038" i="1"/>
  <c r="AM1038" i="1" s="1"/>
  <c r="L1046" i="1"/>
  <c r="AL1046" i="1"/>
  <c r="AM1046" i="1" s="1"/>
  <c r="L1062" i="1"/>
  <c r="L1070" i="1"/>
  <c r="AL1070" i="1"/>
  <c r="AM1070" i="1" s="1"/>
  <c r="L1118" i="1"/>
  <c r="AL1118" i="1"/>
  <c r="AM1118" i="1" s="1"/>
  <c r="L1531" i="1"/>
  <c r="L1563" i="1"/>
  <c r="AL1563" i="1"/>
  <c r="AM1563" i="1" s="1"/>
  <c r="L1595" i="1"/>
  <c r="L1635" i="1"/>
  <c r="L1667" i="1"/>
  <c r="AL1667" i="1"/>
  <c r="AM1667" i="1" s="1"/>
  <c r="L1707" i="1"/>
  <c r="L1739" i="1"/>
  <c r="L1787" i="1"/>
  <c r="L1467" i="1"/>
  <c r="AL1467" i="1"/>
  <c r="AM1467" i="1" s="1"/>
  <c r="L1507" i="1"/>
  <c r="AL1507" i="1"/>
  <c r="AM1507" i="1" s="1"/>
  <c r="L1547" i="1"/>
  <c r="AL1547" i="1"/>
  <c r="AM1547" i="1" s="1"/>
  <c r="L1579" i="1"/>
  <c r="AL1579" i="1"/>
  <c r="AM1579" i="1" s="1"/>
  <c r="L1619" i="1"/>
  <c r="AL1619" i="1"/>
  <c r="AM1619" i="1" s="1"/>
  <c r="L1651" i="1"/>
  <c r="AL1651" i="1"/>
  <c r="AM1651" i="1" s="1"/>
  <c r="L1691" i="1"/>
  <c r="AL1691" i="1"/>
  <c r="AM1691" i="1" s="1"/>
  <c r="L1731" i="1"/>
  <c r="L1771" i="1"/>
  <c r="L1803" i="1"/>
  <c r="AL1803" i="1"/>
  <c r="AM1803" i="1" s="1"/>
  <c r="L12" i="1"/>
  <c r="AL12" i="1"/>
  <c r="AM12" i="1" s="1"/>
  <c r="L20" i="1"/>
  <c r="AL20" i="1"/>
  <c r="AM20" i="1" s="1"/>
  <c r="L28" i="1"/>
  <c r="AL28" i="1"/>
  <c r="AM28" i="1" s="1"/>
  <c r="L36" i="1"/>
  <c r="AL36" i="1"/>
  <c r="AM36" i="1" s="1"/>
  <c r="L44" i="1"/>
  <c r="L52" i="1"/>
  <c r="L60" i="1"/>
  <c r="L68" i="1"/>
  <c r="AL68" i="1"/>
  <c r="AM68" i="1" s="1"/>
  <c r="L76" i="1"/>
  <c r="AL76" i="1"/>
  <c r="AM76" i="1" s="1"/>
  <c r="L84" i="1"/>
  <c r="L92" i="1"/>
  <c r="L100" i="1"/>
  <c r="L108" i="1"/>
  <c r="AL108" i="1"/>
  <c r="AM108" i="1" s="1"/>
  <c r="L116" i="1"/>
  <c r="AL116" i="1"/>
  <c r="AM116" i="1" s="1"/>
  <c r="L124" i="1"/>
  <c r="AL124" i="1"/>
  <c r="AM124" i="1" s="1"/>
  <c r="L132" i="1"/>
  <c r="AL132" i="1"/>
  <c r="AM132" i="1" s="1"/>
  <c r="L140" i="1"/>
  <c r="AL140" i="1"/>
  <c r="AM140" i="1" s="1"/>
  <c r="L148" i="1"/>
  <c r="AL148" i="1"/>
  <c r="AM148" i="1" s="1"/>
  <c r="L156" i="1"/>
  <c r="L164" i="1"/>
  <c r="AL164" i="1"/>
  <c r="AM164" i="1" s="1"/>
  <c r="L172" i="1"/>
  <c r="AL172" i="1"/>
  <c r="AM172" i="1" s="1"/>
  <c r="L180" i="1"/>
  <c r="L188" i="1"/>
  <c r="L196" i="1"/>
  <c r="L204" i="1"/>
  <c r="AL204" i="1"/>
  <c r="AM204" i="1" s="1"/>
  <c r="L212" i="1"/>
  <c r="AL212" i="1"/>
  <c r="AM212" i="1" s="1"/>
  <c r="L220" i="1"/>
  <c r="AL220" i="1"/>
  <c r="AM220" i="1" s="1"/>
  <c r="L228" i="1"/>
  <c r="AL228" i="1"/>
  <c r="AM228" i="1" s="1"/>
  <c r="L236" i="1"/>
  <c r="L244" i="1"/>
  <c r="L252" i="1"/>
  <c r="L260" i="1"/>
  <c r="L268" i="1"/>
  <c r="AL268" i="1"/>
  <c r="AM268" i="1" s="1"/>
  <c r="L276" i="1"/>
  <c r="L284" i="1"/>
  <c r="L292" i="1"/>
  <c r="AL292" i="1"/>
  <c r="AM292" i="1" s="1"/>
  <c r="L300" i="1"/>
  <c r="L308" i="1"/>
  <c r="L316" i="1"/>
  <c r="L324" i="1"/>
  <c r="L332" i="1"/>
  <c r="L340" i="1"/>
  <c r="L348" i="1"/>
  <c r="AL348" i="1"/>
  <c r="AM348" i="1" s="1"/>
  <c r="L356" i="1"/>
  <c r="AL356" i="1"/>
  <c r="AM356" i="1" s="1"/>
  <c r="L364" i="1"/>
  <c r="L372" i="1"/>
  <c r="AL372" i="1"/>
  <c r="AM372" i="1" s="1"/>
  <c r="L380" i="1"/>
  <c r="L388" i="1"/>
  <c r="L396" i="1"/>
  <c r="AL396" i="1"/>
  <c r="AM396" i="1" s="1"/>
  <c r="L404" i="1"/>
  <c r="AL404" i="1"/>
  <c r="AM404" i="1" s="1"/>
  <c r="L412" i="1"/>
  <c r="L420" i="1"/>
  <c r="AL420" i="1"/>
  <c r="AM420" i="1" s="1"/>
  <c r="L428" i="1"/>
  <c r="AL428" i="1"/>
  <c r="AM428" i="1" s="1"/>
  <c r="L436" i="1"/>
  <c r="L444" i="1"/>
  <c r="L452" i="1"/>
  <c r="AL452" i="1"/>
  <c r="AM452" i="1" s="1"/>
  <c r="L460" i="1"/>
  <c r="AL460" i="1"/>
  <c r="AM460" i="1" s="1"/>
  <c r="L468" i="1"/>
  <c r="AL468" i="1"/>
  <c r="AM468" i="1" s="1"/>
  <c r="L476" i="1"/>
  <c r="AL476" i="1"/>
  <c r="AM476" i="1" s="1"/>
  <c r="L484" i="1"/>
  <c r="AL484" i="1"/>
  <c r="AM484" i="1" s="1"/>
  <c r="L492" i="1"/>
  <c r="AL492" i="1"/>
  <c r="AM492" i="1" s="1"/>
  <c r="L500" i="1"/>
  <c r="AL500" i="1"/>
  <c r="AM500" i="1" s="1"/>
  <c r="L508" i="1"/>
  <c r="AL508" i="1"/>
  <c r="AM508" i="1" s="1"/>
  <c r="L516" i="1"/>
  <c r="AL516" i="1"/>
  <c r="AM516" i="1" s="1"/>
  <c r="L524" i="1"/>
  <c r="L532" i="1"/>
  <c r="L540" i="1"/>
  <c r="AL540" i="1"/>
  <c r="AM540" i="1" s="1"/>
  <c r="L548" i="1"/>
  <c r="L556" i="1"/>
  <c r="L564" i="1"/>
  <c r="AL564" i="1"/>
  <c r="AM564" i="1" s="1"/>
  <c r="L572" i="1"/>
  <c r="L580" i="1"/>
  <c r="AL580" i="1"/>
  <c r="AM580" i="1" s="1"/>
  <c r="L588" i="1"/>
  <c r="AL588" i="1"/>
  <c r="AM588" i="1" s="1"/>
  <c r="L596" i="1"/>
  <c r="AL596" i="1"/>
  <c r="AM596" i="1" s="1"/>
  <c r="L604" i="1"/>
  <c r="AL604" i="1"/>
  <c r="AM604" i="1" s="1"/>
  <c r="L612" i="1"/>
  <c r="AL612" i="1"/>
  <c r="AM612" i="1" s="1"/>
  <c r="L620" i="1"/>
  <c r="L628" i="1"/>
  <c r="AL628" i="1"/>
  <c r="AM628" i="1" s="1"/>
  <c r="L636" i="1"/>
  <c r="AL636" i="1"/>
  <c r="AM636" i="1" s="1"/>
  <c r="L644" i="1"/>
  <c r="L652" i="1"/>
  <c r="AL652" i="1"/>
  <c r="AM652" i="1" s="1"/>
  <c r="L660" i="1"/>
  <c r="L668" i="1"/>
  <c r="L676" i="1"/>
  <c r="AL676" i="1"/>
  <c r="AM676" i="1" s="1"/>
  <c r="L684" i="1"/>
  <c r="L692" i="1"/>
  <c r="AL692" i="1"/>
  <c r="AM692" i="1" s="1"/>
  <c r="L700" i="1"/>
  <c r="L708" i="1"/>
  <c r="L716" i="1"/>
  <c r="AL716" i="1"/>
  <c r="AM716" i="1" s="1"/>
  <c r="L724" i="1"/>
  <c r="AL724" i="1"/>
  <c r="AM724" i="1" s="1"/>
  <c r="L732" i="1"/>
  <c r="AL732" i="1"/>
  <c r="AM732" i="1" s="1"/>
  <c r="L740" i="1"/>
  <c r="AL740" i="1"/>
  <c r="AM740" i="1" s="1"/>
  <c r="L748" i="1"/>
  <c r="AL748" i="1"/>
  <c r="AM748" i="1" s="1"/>
  <c r="L756" i="1"/>
  <c r="L764" i="1"/>
  <c r="L772" i="1"/>
  <c r="AL772" i="1"/>
  <c r="AM772" i="1" s="1"/>
  <c r="L780" i="1"/>
  <c r="AL780" i="1"/>
  <c r="AM780" i="1" s="1"/>
  <c r="L788" i="1"/>
  <c r="AL788" i="1"/>
  <c r="AM788" i="1" s="1"/>
  <c r="L796" i="1"/>
  <c r="AL796" i="1"/>
  <c r="AM796" i="1" s="1"/>
  <c r="L804" i="1"/>
  <c r="L812" i="1"/>
  <c r="L820" i="1"/>
  <c r="L828" i="1"/>
  <c r="AL828" i="1"/>
  <c r="AM828" i="1" s="1"/>
  <c r="L836" i="1"/>
  <c r="AL836" i="1"/>
  <c r="AM836" i="1" s="1"/>
  <c r="L844" i="1"/>
  <c r="AL844" i="1"/>
  <c r="AM844" i="1" s="1"/>
  <c r="L852" i="1"/>
  <c r="AL852" i="1"/>
  <c r="AM852" i="1" s="1"/>
  <c r="L860" i="1"/>
  <c r="AL860" i="1"/>
  <c r="AM860" i="1" s="1"/>
  <c r="L868" i="1"/>
  <c r="AL868" i="1"/>
  <c r="AM868" i="1" s="1"/>
  <c r="L876" i="1"/>
  <c r="L884" i="1"/>
  <c r="L892" i="1"/>
  <c r="AL892" i="1"/>
  <c r="AM892" i="1" s="1"/>
  <c r="L900" i="1"/>
  <c r="L908" i="1"/>
  <c r="L916" i="1"/>
  <c r="AL916" i="1"/>
  <c r="AM916" i="1" s="1"/>
  <c r="L924" i="1"/>
  <c r="AL924" i="1"/>
  <c r="AM924" i="1" s="1"/>
  <c r="L932" i="1"/>
  <c r="L940" i="1"/>
  <c r="L948" i="1"/>
  <c r="L956" i="1"/>
  <c r="L964" i="1"/>
  <c r="AL964" i="1"/>
  <c r="AM964" i="1" s="1"/>
  <c r="L972" i="1"/>
  <c r="AL972" i="1"/>
  <c r="AM972" i="1" s="1"/>
  <c r="L980" i="1"/>
  <c r="L988" i="1"/>
  <c r="L996" i="1"/>
  <c r="AL996" i="1"/>
  <c r="AM996" i="1" s="1"/>
  <c r="L1004" i="1"/>
  <c r="AL1004" i="1"/>
  <c r="AM1004" i="1" s="1"/>
  <c r="L1012" i="1"/>
  <c r="AL1012" i="1"/>
  <c r="AM1012" i="1" s="1"/>
  <c r="L1020" i="1"/>
  <c r="AL1020" i="1"/>
  <c r="AM1020" i="1" s="1"/>
  <c r="L1036" i="1"/>
  <c r="AL1036" i="1"/>
  <c r="AM1036" i="1" s="1"/>
  <c r="L1044" i="1"/>
  <c r="AL1044" i="1"/>
  <c r="AM1044" i="1" s="1"/>
  <c r="L1052" i="1"/>
  <c r="AL1052" i="1"/>
  <c r="AM1052" i="1" s="1"/>
  <c r="L1060" i="1"/>
  <c r="L1068" i="1"/>
  <c r="AL1068" i="1"/>
  <c r="AM1068" i="1" s="1"/>
  <c r="L1076" i="1"/>
  <c r="AL1076" i="1"/>
  <c r="AM1076" i="1" s="1"/>
  <c r="L1084" i="1"/>
  <c r="AL1084" i="1"/>
  <c r="AM1084" i="1" s="1"/>
  <c r="L1092" i="1"/>
  <c r="AL1092" i="1"/>
  <c r="AM1092" i="1" s="1"/>
  <c r="L1100" i="1"/>
  <c r="AL1100" i="1"/>
  <c r="AM1100" i="1" s="1"/>
  <c r="L1108" i="1"/>
  <c r="AL1108" i="1"/>
  <c r="AM1108" i="1" s="1"/>
  <c r="L1116" i="1"/>
  <c r="L1124" i="1"/>
  <c r="L1132" i="1"/>
  <c r="L1140" i="1"/>
  <c r="L1148" i="1"/>
  <c r="AL1148" i="1"/>
  <c r="AM1148" i="1" s="1"/>
  <c r="L1156" i="1"/>
  <c r="AL1156" i="1"/>
  <c r="AM1156" i="1" s="1"/>
  <c r="L1164" i="1"/>
  <c r="AL1164" i="1"/>
  <c r="AM1164" i="1" s="1"/>
  <c r="L1172" i="1"/>
  <c r="AL1172" i="1"/>
  <c r="AM1172" i="1" s="1"/>
  <c r="L1180" i="1"/>
  <c r="AL1180" i="1"/>
  <c r="AM1180" i="1" s="1"/>
  <c r="L1188" i="1"/>
  <c r="AL1188" i="1"/>
  <c r="AM1188" i="1" s="1"/>
  <c r="L1196" i="1"/>
  <c r="AL1196" i="1"/>
  <c r="AM1196" i="1" s="1"/>
  <c r="L1204" i="1"/>
  <c r="AL1204" i="1"/>
  <c r="AM1204" i="1" s="1"/>
  <c r="L1212" i="1"/>
  <c r="AL1212" i="1"/>
  <c r="AM1212" i="1" s="1"/>
  <c r="L1220" i="1"/>
  <c r="AL1220" i="1"/>
  <c r="AM1220" i="1" s="1"/>
  <c r="L1228" i="1"/>
  <c r="L1236" i="1"/>
  <c r="L1244" i="1"/>
  <c r="L1252" i="1"/>
  <c r="L1260" i="1"/>
  <c r="L1268" i="1"/>
  <c r="AL1268" i="1"/>
  <c r="AM1268" i="1" s="1"/>
  <c r="L1276" i="1"/>
  <c r="L1284" i="1"/>
  <c r="AL1284" i="1"/>
  <c r="AM1284" i="1" s="1"/>
  <c r="L1292" i="1"/>
  <c r="L1300" i="1"/>
  <c r="L1308" i="1"/>
  <c r="AL1308" i="1"/>
  <c r="AM1308" i="1" s="1"/>
  <c r="L1316" i="1"/>
  <c r="L1324" i="1"/>
  <c r="L1332" i="1"/>
  <c r="AL1332" i="1"/>
  <c r="AM1332" i="1" s="1"/>
  <c r="L1340" i="1"/>
  <c r="L1348" i="1"/>
  <c r="AL1348" i="1"/>
  <c r="AM1348" i="1" s="1"/>
  <c r="L1356" i="1"/>
  <c r="L1364" i="1"/>
  <c r="L1372" i="1"/>
  <c r="L1380" i="1"/>
  <c r="L1388" i="1"/>
  <c r="AL1388" i="1"/>
  <c r="AM1388" i="1" s="1"/>
  <c r="L1396" i="1"/>
  <c r="AL1396" i="1"/>
  <c r="AM1396" i="1" s="1"/>
  <c r="L1404" i="1"/>
  <c r="L1412" i="1"/>
  <c r="L1420" i="1"/>
  <c r="AL1420" i="1"/>
  <c r="AM1420" i="1" s="1"/>
  <c r="L1428" i="1"/>
  <c r="L1436" i="1"/>
  <c r="L1444" i="1"/>
  <c r="AL1444" i="1"/>
  <c r="AM1444" i="1" s="1"/>
  <c r="L1452" i="1"/>
  <c r="L1460" i="1"/>
  <c r="AL1460" i="1"/>
  <c r="AM1460" i="1" s="1"/>
  <c r="L1468" i="1"/>
  <c r="AL1468" i="1"/>
  <c r="AM1468" i="1" s="1"/>
  <c r="L1476" i="1"/>
  <c r="AL1476" i="1"/>
  <c r="AM1476" i="1" s="1"/>
  <c r="L1484" i="1"/>
  <c r="AL1484" i="1"/>
  <c r="AM1484" i="1" s="1"/>
  <c r="L1492" i="1"/>
  <c r="AL1492" i="1"/>
  <c r="AM1492" i="1" s="1"/>
  <c r="L1500" i="1"/>
  <c r="AL1500" i="1"/>
  <c r="AM1500" i="1" s="1"/>
  <c r="L1508" i="1"/>
  <c r="AL1508" i="1"/>
  <c r="AM1508" i="1" s="1"/>
  <c r="L1516" i="1"/>
  <c r="AL1516" i="1"/>
  <c r="AM1516" i="1" s="1"/>
  <c r="L1524" i="1"/>
  <c r="AL1524" i="1"/>
  <c r="AM1524" i="1" s="1"/>
  <c r="L1532" i="1"/>
  <c r="L1540" i="1"/>
  <c r="AL1540" i="1"/>
  <c r="AM1540" i="1" s="1"/>
  <c r="L1548" i="1"/>
  <c r="AL1548" i="1"/>
  <c r="AM1548" i="1" s="1"/>
  <c r="L1556" i="1"/>
  <c r="AL1556" i="1"/>
  <c r="AM1556" i="1" s="1"/>
  <c r="L1564" i="1"/>
  <c r="AL1564" i="1"/>
  <c r="AM1564" i="1" s="1"/>
  <c r="L1572" i="1"/>
  <c r="AL1572" i="1"/>
  <c r="AM1572" i="1" s="1"/>
  <c r="L1580" i="1"/>
  <c r="AL1580" i="1"/>
  <c r="AM1580" i="1" s="1"/>
  <c r="L1588" i="1"/>
  <c r="L1596" i="1"/>
  <c r="L1604" i="1"/>
  <c r="L1612" i="1"/>
  <c r="L1620" i="1"/>
  <c r="AL1620" i="1"/>
  <c r="AM1620" i="1" s="1"/>
  <c r="L1628" i="1"/>
  <c r="AL1628" i="1"/>
  <c r="AM1628" i="1" s="1"/>
  <c r="L1636" i="1"/>
  <c r="L1644" i="1"/>
  <c r="L1652" i="1"/>
  <c r="AL1652" i="1"/>
  <c r="AM1652" i="1" s="1"/>
  <c r="L1660" i="1"/>
  <c r="AL1660" i="1"/>
  <c r="AM1660" i="1" s="1"/>
  <c r="L1668" i="1"/>
  <c r="AL1668" i="1"/>
  <c r="AM1668" i="1" s="1"/>
  <c r="L1676" i="1"/>
  <c r="AL1676" i="1"/>
  <c r="AM1676" i="1" s="1"/>
  <c r="L1684" i="1"/>
  <c r="L1692" i="1"/>
  <c r="AL1692" i="1"/>
  <c r="AM1692" i="1" s="1"/>
  <c r="L1700" i="1"/>
  <c r="AL1700" i="1"/>
  <c r="AM1700" i="1" s="1"/>
  <c r="L1708" i="1"/>
  <c r="L1716" i="1"/>
  <c r="AL1716" i="1"/>
  <c r="AM1716" i="1" s="1"/>
  <c r="L1724" i="1"/>
  <c r="AL1724" i="1"/>
  <c r="AM1724" i="1" s="1"/>
  <c r="L1732" i="1"/>
  <c r="L1740" i="1"/>
  <c r="L1748" i="1"/>
  <c r="L1756" i="1"/>
  <c r="L1764" i="1"/>
  <c r="L1772" i="1"/>
  <c r="L1780" i="1"/>
  <c r="L1788" i="1"/>
  <c r="L1796" i="1"/>
  <c r="L1804" i="1"/>
  <c r="AL1804" i="1"/>
  <c r="AM1804" i="1" s="1"/>
  <c r="L1435" i="1"/>
  <c r="L1451" i="1"/>
  <c r="L1459" i="1"/>
  <c r="AL1459" i="1"/>
  <c r="AM1459" i="1" s="1"/>
  <c r="L1475" i="1"/>
  <c r="AL1475" i="1"/>
  <c r="AM1475" i="1" s="1"/>
  <c r="L1499" i="1"/>
  <c r="AL1499" i="1"/>
  <c r="AM1499" i="1" s="1"/>
  <c r="L1515" i="1"/>
  <c r="AL1515" i="1"/>
  <c r="AM1515" i="1" s="1"/>
  <c r="L1539" i="1"/>
  <c r="AL1539" i="1"/>
  <c r="AM1539" i="1" s="1"/>
  <c r="L1555" i="1"/>
  <c r="AL1555" i="1"/>
  <c r="AM1555" i="1" s="1"/>
  <c r="L1571" i="1"/>
  <c r="AL1571" i="1"/>
  <c r="AM1571" i="1" s="1"/>
  <c r="L1587" i="1"/>
  <c r="L1611" i="1"/>
  <c r="L1627" i="1"/>
  <c r="AL1627" i="1"/>
  <c r="AM1627" i="1" s="1"/>
  <c r="L1643" i="1"/>
  <c r="L1659" i="1"/>
  <c r="AL1659" i="1"/>
  <c r="AM1659" i="1" s="1"/>
  <c r="L1683" i="1"/>
  <c r="L1699" i="1"/>
  <c r="AL1699" i="1"/>
  <c r="AM1699" i="1" s="1"/>
  <c r="L1715" i="1"/>
  <c r="AL1715" i="1"/>
  <c r="AM1715" i="1" s="1"/>
  <c r="L1723" i="1"/>
  <c r="AL1723" i="1"/>
  <c r="AM1723" i="1" s="1"/>
  <c r="L1747" i="1"/>
  <c r="L1763" i="1"/>
  <c r="L1779" i="1"/>
  <c r="L1795" i="1"/>
  <c r="L13" i="1"/>
  <c r="AL13" i="1"/>
  <c r="AM13" i="1" s="1"/>
  <c r="L21" i="1"/>
  <c r="AL21" i="1"/>
  <c r="AM21" i="1" s="1"/>
  <c r="L29" i="1"/>
  <c r="AL29" i="1"/>
  <c r="AM29" i="1" s="1"/>
  <c r="L37" i="1"/>
  <c r="AL37" i="1"/>
  <c r="AM37" i="1" s="1"/>
  <c r="L45" i="1"/>
  <c r="L53" i="1"/>
  <c r="L61" i="1"/>
  <c r="AL61" i="1"/>
  <c r="AM61" i="1" s="1"/>
  <c r="L69" i="1"/>
  <c r="AL69" i="1"/>
  <c r="AM69" i="1" s="1"/>
  <c r="L77" i="1"/>
  <c r="AL77" i="1"/>
  <c r="AM77" i="1" s="1"/>
  <c r="L85" i="1"/>
  <c r="L93" i="1"/>
  <c r="L101" i="1"/>
  <c r="L109" i="1"/>
  <c r="AL109" i="1"/>
  <c r="AM109" i="1" s="1"/>
  <c r="L117" i="1"/>
  <c r="AL117" i="1"/>
  <c r="AM117" i="1" s="1"/>
  <c r="L125" i="1"/>
  <c r="AL125" i="1"/>
  <c r="AM125" i="1" s="1"/>
  <c r="L133" i="1"/>
  <c r="AL133" i="1"/>
  <c r="AM133" i="1" s="1"/>
  <c r="L141" i="1"/>
  <c r="AL141" i="1"/>
  <c r="AM141" i="1" s="1"/>
  <c r="L149" i="1"/>
  <c r="AL149" i="1"/>
  <c r="AM149" i="1" s="1"/>
  <c r="L157" i="1"/>
  <c r="L165" i="1"/>
  <c r="AL165" i="1"/>
  <c r="AM165" i="1" s="1"/>
  <c r="L173" i="1"/>
  <c r="AL173" i="1"/>
  <c r="AM173" i="1" s="1"/>
  <c r="L181" i="1"/>
  <c r="AL181" i="1"/>
  <c r="AM181" i="1" s="1"/>
  <c r="L189" i="1"/>
  <c r="L197" i="1"/>
  <c r="L205" i="1"/>
  <c r="AL205" i="1"/>
  <c r="AM205" i="1" s="1"/>
  <c r="L213" i="1"/>
  <c r="AL213" i="1"/>
  <c r="AM213" i="1" s="1"/>
  <c r="L221" i="1"/>
  <c r="AL221" i="1"/>
  <c r="AM221" i="1" s="1"/>
  <c r="L229" i="1"/>
  <c r="AL229" i="1"/>
  <c r="AM229" i="1" s="1"/>
  <c r="L237" i="1"/>
  <c r="L245" i="1"/>
  <c r="L253" i="1"/>
  <c r="L261" i="1"/>
  <c r="L269" i="1"/>
  <c r="AL269" i="1"/>
  <c r="AM269" i="1" s="1"/>
  <c r="L277" i="1"/>
  <c r="L285" i="1"/>
  <c r="L293" i="1"/>
  <c r="AL293" i="1"/>
  <c r="AM293" i="1" s="1"/>
  <c r="L301" i="1"/>
  <c r="AL301" i="1"/>
  <c r="AM301" i="1" s="1"/>
  <c r="L309" i="1"/>
  <c r="L317" i="1"/>
  <c r="L325" i="1"/>
  <c r="L333" i="1"/>
  <c r="L341" i="1"/>
  <c r="L349" i="1"/>
  <c r="AL349" i="1"/>
  <c r="AM349" i="1" s="1"/>
  <c r="L357" i="1"/>
  <c r="L365" i="1"/>
  <c r="L373" i="1"/>
  <c r="AL373" i="1"/>
  <c r="AM373" i="1" s="1"/>
  <c r="L381" i="1"/>
  <c r="L389" i="1"/>
  <c r="L397" i="1"/>
  <c r="AL397" i="1"/>
  <c r="AM397" i="1" s="1"/>
  <c r="L405" i="1"/>
  <c r="AL405" i="1"/>
  <c r="AM405" i="1" s="1"/>
  <c r="L413" i="1"/>
  <c r="L421" i="1"/>
  <c r="AL421" i="1"/>
  <c r="AM421" i="1" s="1"/>
  <c r="L429" i="1"/>
  <c r="AL429" i="1"/>
  <c r="AM429" i="1" s="1"/>
  <c r="L437" i="1"/>
  <c r="L445" i="1"/>
  <c r="L453" i="1"/>
  <c r="AL453" i="1"/>
  <c r="AM453" i="1" s="1"/>
  <c r="L461" i="1"/>
  <c r="AL461" i="1"/>
  <c r="AM461" i="1" s="1"/>
  <c r="L469" i="1"/>
  <c r="AL469" i="1"/>
  <c r="AM469" i="1" s="1"/>
  <c r="L477" i="1"/>
  <c r="AL477" i="1"/>
  <c r="AM477" i="1" s="1"/>
  <c r="L485" i="1"/>
  <c r="AL485" i="1"/>
  <c r="AM485" i="1" s="1"/>
  <c r="L493" i="1"/>
  <c r="AL493" i="1"/>
  <c r="AM493" i="1" s="1"/>
  <c r="L501" i="1"/>
  <c r="AL501" i="1"/>
  <c r="AM501" i="1" s="1"/>
  <c r="L509" i="1"/>
  <c r="AL509" i="1"/>
  <c r="AM509" i="1" s="1"/>
  <c r="L517" i="1"/>
  <c r="AL517" i="1"/>
  <c r="AM517" i="1" s="1"/>
  <c r="L525" i="1"/>
  <c r="L533" i="1"/>
  <c r="L541" i="1"/>
  <c r="AL541" i="1"/>
  <c r="AM541" i="1" s="1"/>
  <c r="L549" i="1"/>
  <c r="L557" i="1"/>
  <c r="L565" i="1"/>
  <c r="AL565" i="1"/>
  <c r="AM565" i="1" s="1"/>
  <c r="L573" i="1"/>
  <c r="AL573" i="1"/>
  <c r="AM573" i="1" s="1"/>
  <c r="L581" i="1"/>
  <c r="AL581" i="1"/>
  <c r="AM581" i="1" s="1"/>
  <c r="L589" i="1"/>
  <c r="AL589" i="1"/>
  <c r="AM589" i="1" s="1"/>
  <c r="L597" i="1"/>
  <c r="AL597" i="1"/>
  <c r="AM597" i="1" s="1"/>
  <c r="L605" i="1"/>
  <c r="AL605" i="1"/>
  <c r="AM605" i="1" s="1"/>
  <c r="L613" i="1"/>
  <c r="AL613" i="1"/>
  <c r="AM613" i="1" s="1"/>
  <c r="L621" i="1"/>
  <c r="L629" i="1"/>
  <c r="AL629" i="1"/>
  <c r="AM629" i="1" s="1"/>
  <c r="L637" i="1"/>
  <c r="AL637" i="1"/>
  <c r="AM637" i="1" s="1"/>
  <c r="L645" i="1"/>
  <c r="L653" i="1"/>
  <c r="AL653" i="1"/>
  <c r="AM653" i="1" s="1"/>
  <c r="L661" i="1"/>
  <c r="L669" i="1"/>
  <c r="L677" i="1"/>
  <c r="AL677" i="1"/>
  <c r="AM677" i="1" s="1"/>
  <c r="L685" i="1"/>
  <c r="L693" i="1"/>
  <c r="AL693" i="1"/>
  <c r="AM693" i="1" s="1"/>
  <c r="L701" i="1"/>
  <c r="L709" i="1"/>
  <c r="L717" i="1"/>
  <c r="AL717" i="1"/>
  <c r="AM717" i="1" s="1"/>
  <c r="L725" i="1"/>
  <c r="AL725" i="1"/>
  <c r="AM725" i="1" s="1"/>
  <c r="L733" i="1"/>
  <c r="AL733" i="1"/>
  <c r="AM733" i="1" s="1"/>
  <c r="L741" i="1"/>
  <c r="AL741" i="1"/>
  <c r="AM741" i="1" s="1"/>
  <c r="L749" i="1"/>
  <c r="AL749" i="1"/>
  <c r="AM749" i="1" s="1"/>
  <c r="L757" i="1"/>
  <c r="L765" i="1"/>
  <c r="L773" i="1"/>
  <c r="AL773" i="1"/>
  <c r="AM773" i="1" s="1"/>
  <c r="L781" i="1"/>
  <c r="AL781" i="1"/>
  <c r="AM781" i="1" s="1"/>
  <c r="L789" i="1"/>
  <c r="AL789" i="1"/>
  <c r="AM789" i="1" s="1"/>
  <c r="L797" i="1"/>
  <c r="L805" i="1"/>
  <c r="L813" i="1"/>
  <c r="L821" i="1"/>
  <c r="L829" i="1"/>
  <c r="AL829" i="1"/>
  <c r="AM829" i="1" s="1"/>
  <c r="L837" i="1"/>
  <c r="AL837" i="1"/>
  <c r="AM837" i="1" s="1"/>
  <c r="L845" i="1"/>
  <c r="AL845" i="1"/>
  <c r="AM845" i="1" s="1"/>
  <c r="L853" i="1"/>
  <c r="AL853" i="1"/>
  <c r="AM853" i="1" s="1"/>
  <c r="L861" i="1"/>
  <c r="AL861" i="1"/>
  <c r="AM861" i="1" s="1"/>
  <c r="L869" i="1"/>
  <c r="AL869" i="1"/>
  <c r="AM869" i="1" s="1"/>
  <c r="L877" i="1"/>
  <c r="L885" i="1"/>
  <c r="L893" i="1"/>
  <c r="L901" i="1"/>
  <c r="L909" i="1"/>
  <c r="L917" i="1"/>
  <c r="AL917" i="1"/>
  <c r="AM917" i="1" s="1"/>
  <c r="L925" i="1"/>
  <c r="AL925" i="1"/>
  <c r="AM925" i="1" s="1"/>
  <c r="L933" i="1"/>
  <c r="L941" i="1"/>
  <c r="L949" i="1"/>
  <c r="AL949" i="1"/>
  <c r="AM949" i="1" s="1"/>
  <c r="L957" i="1"/>
  <c r="L965" i="1"/>
  <c r="AL965" i="1"/>
  <c r="AM965" i="1" s="1"/>
  <c r="L973" i="1"/>
  <c r="L981" i="1"/>
  <c r="L989" i="1"/>
  <c r="L997" i="1"/>
  <c r="AL997" i="1"/>
  <c r="AM997" i="1" s="1"/>
  <c r="L1005" i="1"/>
  <c r="AL1005" i="1"/>
  <c r="AM1005" i="1" s="1"/>
  <c r="L1013" i="1"/>
  <c r="AL1013" i="1"/>
  <c r="AM1013" i="1" s="1"/>
  <c r="L1021" i="1"/>
  <c r="AL1021" i="1"/>
  <c r="AM1021" i="1" s="1"/>
  <c r="L1029" i="1"/>
  <c r="AL1029" i="1"/>
  <c r="AM1029" i="1" s="1"/>
  <c r="L1037" i="1"/>
  <c r="AL1037" i="1"/>
  <c r="AM1037" i="1" s="1"/>
  <c r="L1045" i="1"/>
  <c r="AL1045" i="1"/>
  <c r="AM1045" i="1" s="1"/>
  <c r="L1053" i="1"/>
  <c r="AL1053" i="1"/>
  <c r="AM1053" i="1" s="1"/>
  <c r="L1061" i="1"/>
  <c r="L1069" i="1"/>
  <c r="AL1069" i="1"/>
  <c r="AM1069" i="1" s="1"/>
  <c r="L1077" i="1"/>
  <c r="AL1077" i="1"/>
  <c r="AM1077" i="1" s="1"/>
  <c r="L1085" i="1"/>
  <c r="AL1085" i="1"/>
  <c r="AM1085" i="1" s="1"/>
  <c r="L1093" i="1"/>
  <c r="AL1093" i="1"/>
  <c r="AM1093" i="1" s="1"/>
  <c r="L1101" i="1"/>
  <c r="AL1101" i="1"/>
  <c r="AM1101" i="1" s="1"/>
  <c r="L1109" i="1"/>
  <c r="AL1109" i="1"/>
  <c r="AM1109" i="1" s="1"/>
  <c r="L1117" i="1"/>
  <c r="AL1117" i="1"/>
  <c r="AM1117" i="1" s="1"/>
  <c r="L1125" i="1"/>
  <c r="L1133" i="1"/>
  <c r="L1141" i="1"/>
  <c r="L1149" i="1"/>
  <c r="AL1149" i="1"/>
  <c r="AM1149" i="1" s="1"/>
  <c r="L1157" i="1"/>
  <c r="AL1157" i="1"/>
  <c r="AM1157" i="1" s="1"/>
  <c r="L1165" i="1"/>
  <c r="AL1165" i="1"/>
  <c r="AM1165" i="1" s="1"/>
  <c r="L1173" i="1"/>
  <c r="AL1173" i="1"/>
  <c r="AM1173" i="1" s="1"/>
  <c r="L1181" i="1"/>
  <c r="AL1181" i="1"/>
  <c r="AM1181" i="1" s="1"/>
  <c r="L1189" i="1"/>
  <c r="AL1189" i="1"/>
  <c r="AM1189" i="1" s="1"/>
  <c r="L1197" i="1"/>
  <c r="AL1197" i="1"/>
  <c r="AM1197" i="1" s="1"/>
  <c r="L1205" i="1"/>
  <c r="AL1205" i="1"/>
  <c r="AM1205" i="1" s="1"/>
  <c r="L1213" i="1"/>
  <c r="AL1213" i="1"/>
  <c r="AM1213" i="1" s="1"/>
  <c r="L1221" i="1"/>
  <c r="L1229" i="1"/>
  <c r="L1237" i="1"/>
  <c r="L1245" i="1"/>
  <c r="L1253" i="1"/>
  <c r="L1261" i="1"/>
  <c r="L1269" i="1"/>
  <c r="AL1269" i="1"/>
  <c r="AM1269" i="1" s="1"/>
  <c r="L1277" i="1"/>
  <c r="L1285" i="1"/>
  <c r="AL1285" i="1"/>
  <c r="AM1285" i="1" s="1"/>
  <c r="L1293" i="1"/>
  <c r="L1301" i="1"/>
  <c r="L1309" i="1"/>
  <c r="AL1309" i="1"/>
  <c r="AM1309" i="1" s="1"/>
  <c r="L1317" i="1"/>
  <c r="L1325" i="1"/>
  <c r="AL1325" i="1"/>
  <c r="AM1325" i="1" s="1"/>
  <c r="L1333" i="1"/>
  <c r="AL1333" i="1"/>
  <c r="AM1333" i="1" s="1"/>
  <c r="L1341" i="1"/>
  <c r="L1349" i="1"/>
  <c r="AL1349" i="1"/>
  <c r="AM1349" i="1" s="1"/>
  <c r="L1357" i="1"/>
  <c r="L1365" i="1"/>
  <c r="L1373" i="1"/>
  <c r="L1381" i="1"/>
  <c r="L1389" i="1"/>
  <c r="AL1389" i="1"/>
  <c r="AM1389" i="1" s="1"/>
  <c r="L1397" i="1"/>
  <c r="AL1397" i="1"/>
  <c r="AM1397" i="1" s="1"/>
  <c r="L1405" i="1"/>
  <c r="L1413" i="1"/>
  <c r="L1421" i="1"/>
  <c r="AL1421" i="1"/>
  <c r="AM1421" i="1" s="1"/>
  <c r="L1429" i="1"/>
  <c r="L1437" i="1"/>
  <c r="L1445" i="1"/>
  <c r="L1453" i="1"/>
  <c r="L1461" i="1"/>
  <c r="AL1461" i="1"/>
  <c r="AM1461" i="1" s="1"/>
  <c r="L1469" i="1"/>
  <c r="AL1469" i="1"/>
  <c r="AM1469" i="1" s="1"/>
  <c r="L1477" i="1"/>
  <c r="AL1477" i="1"/>
  <c r="AM1477" i="1" s="1"/>
  <c r="L1485" i="1"/>
  <c r="AL1485" i="1"/>
  <c r="AM1485" i="1" s="1"/>
  <c r="L1493" i="1"/>
  <c r="AL1493" i="1"/>
  <c r="AM1493" i="1" s="1"/>
  <c r="L1501" i="1"/>
  <c r="AL1501" i="1"/>
  <c r="AM1501" i="1" s="1"/>
  <c r="L1509" i="1"/>
  <c r="AL1509" i="1"/>
  <c r="AM1509" i="1" s="1"/>
  <c r="L1517" i="1"/>
  <c r="AL1517" i="1"/>
  <c r="AM1517" i="1" s="1"/>
  <c r="L1525" i="1"/>
  <c r="AL1525" i="1"/>
  <c r="AM1525" i="1" s="1"/>
  <c r="L1533" i="1"/>
  <c r="L1541" i="1"/>
  <c r="AL1541" i="1"/>
  <c r="AM1541" i="1" s="1"/>
  <c r="L1549" i="1"/>
  <c r="AL1549" i="1"/>
  <c r="AM1549" i="1" s="1"/>
  <c r="L1557" i="1"/>
  <c r="AL1557" i="1"/>
  <c r="AM1557" i="1" s="1"/>
  <c r="L1565" i="1"/>
  <c r="AL1565" i="1"/>
  <c r="AM1565" i="1" s="1"/>
  <c r="L1573" i="1"/>
  <c r="AL1573" i="1"/>
  <c r="AM1573" i="1" s="1"/>
  <c r="L1581" i="1"/>
  <c r="AL1581" i="1"/>
  <c r="AM1581" i="1" s="1"/>
  <c r="L1589" i="1"/>
  <c r="L1597" i="1"/>
  <c r="L1605" i="1"/>
  <c r="L1613" i="1"/>
  <c r="AL1613" i="1"/>
  <c r="AM1613" i="1" s="1"/>
  <c r="L1621" i="1"/>
  <c r="AL1621" i="1"/>
  <c r="AM1621" i="1" s="1"/>
  <c r="L1629" i="1"/>
  <c r="AL1629" i="1"/>
  <c r="AM1629" i="1" s="1"/>
  <c r="L1637" i="1"/>
  <c r="L1645" i="1"/>
  <c r="L1653" i="1"/>
  <c r="AL1653" i="1"/>
  <c r="AM1653" i="1" s="1"/>
  <c r="L1661" i="1"/>
  <c r="AL1661" i="1"/>
  <c r="AM1661" i="1" s="1"/>
  <c r="L1669" i="1"/>
  <c r="AL1669" i="1"/>
  <c r="AM1669" i="1" s="1"/>
  <c r="L1677" i="1"/>
  <c r="AL1677" i="1"/>
  <c r="AM1677" i="1" s="1"/>
  <c r="L1685" i="1"/>
  <c r="L1693" i="1"/>
  <c r="AL1693" i="1"/>
  <c r="AM1693" i="1" s="1"/>
  <c r="L1701" i="1"/>
  <c r="AL1701" i="1"/>
  <c r="AM1701" i="1" s="1"/>
  <c r="L1709" i="1"/>
  <c r="L1717" i="1"/>
  <c r="AL1717" i="1"/>
  <c r="AM1717" i="1" s="1"/>
  <c r="L1725" i="1"/>
  <c r="AL1725" i="1"/>
  <c r="AM1725" i="1" s="1"/>
  <c r="L1733" i="1"/>
  <c r="L1741" i="1"/>
  <c r="L1749" i="1"/>
  <c r="L1757" i="1"/>
  <c r="L1765" i="1"/>
  <c r="L1773" i="1"/>
  <c r="L1781" i="1"/>
  <c r="L1789" i="1"/>
  <c r="L1797" i="1"/>
  <c r="L1805" i="1"/>
  <c r="AL1805" i="1"/>
  <c r="AM1805" i="1" s="1"/>
  <c r="L1523" i="1"/>
  <c r="AL1523" i="1"/>
  <c r="AM1523" i="1" s="1"/>
  <c r="L1603" i="1"/>
  <c r="L1675" i="1"/>
  <c r="AL1675" i="1"/>
  <c r="AM1675" i="1" s="1"/>
  <c r="L1755" i="1"/>
  <c r="L1150" i="1"/>
  <c r="AL1150" i="1"/>
  <c r="AM1150" i="1" s="1"/>
  <c r="L1214" i="1"/>
  <c r="AL1214" i="1"/>
  <c r="AM1214" i="1" s="1"/>
  <c r="L1270" i="1"/>
  <c r="AL1270" i="1"/>
  <c r="AM1270" i="1" s="1"/>
  <c r="L1326" i="1"/>
  <c r="AL1326" i="1"/>
  <c r="AM1326" i="1" s="1"/>
  <c r="L1390" i="1"/>
  <c r="AL1390" i="1"/>
  <c r="AM1390" i="1" s="1"/>
  <c r="L1446" i="1"/>
  <c r="L1502" i="1"/>
  <c r="AL1502" i="1"/>
  <c r="AM1502" i="1" s="1"/>
  <c r="L1566" i="1"/>
  <c r="AL1566" i="1"/>
  <c r="AM1566" i="1" s="1"/>
  <c r="L1614" i="1"/>
  <c r="AL1614" i="1"/>
  <c r="AM1614" i="1" s="1"/>
  <c r="L1670" i="1"/>
  <c r="AL1670" i="1"/>
  <c r="AM1670" i="1" s="1"/>
  <c r="L1734" i="1"/>
  <c r="L1790" i="1"/>
  <c r="L1190" i="1"/>
  <c r="AL1190" i="1"/>
  <c r="AM1190" i="1" s="1"/>
  <c r="L1254" i="1"/>
  <c r="L1318" i="1"/>
  <c r="L1374" i="1"/>
  <c r="L1430" i="1"/>
  <c r="AL1430" i="1"/>
  <c r="AM1430" i="1" s="1"/>
  <c r="L1494" i="1"/>
  <c r="AL1494" i="1"/>
  <c r="AM1494" i="1" s="1"/>
  <c r="L1574" i="1"/>
  <c r="AL1574" i="1"/>
  <c r="AM1574" i="1" s="1"/>
  <c r="L1654" i="1"/>
  <c r="AL1654" i="1"/>
  <c r="AM1654" i="1" s="1"/>
  <c r="L1774" i="1"/>
  <c r="L7" i="1"/>
  <c r="AL7" i="1"/>
  <c r="AM7" i="1" s="1"/>
  <c r="L15" i="1"/>
  <c r="AL15" i="1"/>
  <c r="AM15" i="1" s="1"/>
  <c r="L23" i="1"/>
  <c r="AL23" i="1"/>
  <c r="AM23" i="1" s="1"/>
  <c r="L31" i="1"/>
  <c r="AL31" i="1"/>
  <c r="AM31" i="1" s="1"/>
  <c r="L39" i="1"/>
  <c r="AL39" i="1"/>
  <c r="AM39" i="1" s="1"/>
  <c r="L47" i="1"/>
  <c r="L55" i="1"/>
  <c r="L63" i="1"/>
  <c r="AL63" i="1"/>
  <c r="AM63" i="1" s="1"/>
  <c r="L71" i="1"/>
  <c r="AL71" i="1"/>
  <c r="AM71" i="1" s="1"/>
  <c r="L79" i="1"/>
  <c r="AL79" i="1"/>
  <c r="AM79" i="1" s="1"/>
  <c r="L87" i="1"/>
  <c r="L95" i="1"/>
  <c r="L103" i="1"/>
  <c r="L111" i="1"/>
  <c r="AL111" i="1"/>
  <c r="AM111" i="1" s="1"/>
  <c r="L119" i="1"/>
  <c r="AL119" i="1"/>
  <c r="AM119" i="1" s="1"/>
  <c r="L127" i="1"/>
  <c r="AL127" i="1"/>
  <c r="AM127" i="1" s="1"/>
  <c r="L135" i="1"/>
  <c r="AL135" i="1"/>
  <c r="AM135" i="1" s="1"/>
  <c r="L143" i="1"/>
  <c r="AL143" i="1"/>
  <c r="AM143" i="1" s="1"/>
  <c r="L151" i="1"/>
  <c r="AL151" i="1"/>
  <c r="AM151" i="1" s="1"/>
  <c r="L159" i="1"/>
  <c r="L167" i="1"/>
  <c r="AL167" i="1"/>
  <c r="AM167" i="1" s="1"/>
  <c r="L175" i="1"/>
  <c r="AL175" i="1"/>
  <c r="AM175" i="1" s="1"/>
  <c r="L183" i="1"/>
  <c r="AL183" i="1"/>
  <c r="AM183" i="1" s="1"/>
  <c r="L191" i="1"/>
  <c r="L199" i="1"/>
  <c r="L207" i="1"/>
  <c r="AL207" i="1"/>
  <c r="AM207" i="1" s="1"/>
  <c r="L215" i="1"/>
  <c r="AL215" i="1"/>
  <c r="AM215" i="1" s="1"/>
  <c r="L223" i="1"/>
  <c r="AL223" i="1"/>
  <c r="AM223" i="1" s="1"/>
  <c r="L231" i="1"/>
  <c r="AL231" i="1"/>
  <c r="AM231" i="1" s="1"/>
  <c r="L239" i="1"/>
  <c r="L247" i="1"/>
  <c r="L255" i="1"/>
  <c r="L263" i="1"/>
  <c r="AL263" i="1"/>
  <c r="AM263" i="1" s="1"/>
  <c r="L271" i="1"/>
  <c r="AL271" i="1"/>
  <c r="AM271" i="1" s="1"/>
  <c r="L279" i="1"/>
  <c r="L287" i="1"/>
  <c r="AL287" i="1"/>
  <c r="AM287" i="1" s="1"/>
  <c r="L295" i="1"/>
  <c r="AL295" i="1"/>
  <c r="AM295" i="1" s="1"/>
  <c r="L303" i="1"/>
  <c r="AL303" i="1"/>
  <c r="AM303" i="1" s="1"/>
  <c r="L311" i="1"/>
  <c r="L319" i="1"/>
  <c r="L327" i="1"/>
  <c r="L335" i="1"/>
  <c r="L343" i="1"/>
  <c r="AL343" i="1"/>
  <c r="AM343" i="1" s="1"/>
  <c r="L351" i="1"/>
  <c r="AL351" i="1"/>
  <c r="AM351" i="1" s="1"/>
  <c r="L359" i="1"/>
  <c r="L367" i="1"/>
  <c r="L375" i="1"/>
  <c r="AL375" i="1"/>
  <c r="AM375" i="1" s="1"/>
  <c r="L383" i="1"/>
  <c r="L391" i="1"/>
  <c r="L399" i="1"/>
  <c r="AL399" i="1"/>
  <c r="AM399" i="1" s="1"/>
  <c r="L407" i="1"/>
  <c r="L415" i="1"/>
  <c r="L423" i="1"/>
  <c r="AL423" i="1"/>
  <c r="AM423" i="1" s="1"/>
  <c r="L431" i="1"/>
  <c r="AL431" i="1"/>
  <c r="AM431" i="1" s="1"/>
  <c r="L439" i="1"/>
  <c r="L447" i="1"/>
  <c r="L455" i="1"/>
  <c r="AL455" i="1"/>
  <c r="AM455" i="1" s="1"/>
  <c r="L463" i="1"/>
  <c r="AL463" i="1"/>
  <c r="AM463" i="1" s="1"/>
  <c r="L471" i="1"/>
  <c r="AL471" i="1"/>
  <c r="AM471" i="1" s="1"/>
  <c r="L479" i="1"/>
  <c r="AL479" i="1"/>
  <c r="AM479" i="1" s="1"/>
  <c r="L487" i="1"/>
  <c r="AL487" i="1"/>
  <c r="AM487" i="1" s="1"/>
  <c r="L495" i="1"/>
  <c r="AL495" i="1"/>
  <c r="AM495" i="1" s="1"/>
  <c r="L503" i="1"/>
  <c r="AL503" i="1"/>
  <c r="AM503" i="1" s="1"/>
  <c r="L511" i="1"/>
  <c r="AL511" i="1"/>
  <c r="AM511" i="1" s="1"/>
  <c r="L519" i="1"/>
  <c r="AL519" i="1"/>
  <c r="AM519" i="1" s="1"/>
  <c r="L527" i="1"/>
  <c r="L535" i="1"/>
  <c r="L543" i="1"/>
  <c r="AL543" i="1"/>
  <c r="AM543" i="1" s="1"/>
  <c r="L551" i="1"/>
  <c r="L559" i="1"/>
  <c r="L567" i="1"/>
  <c r="AL567" i="1"/>
  <c r="AM567" i="1" s="1"/>
  <c r="L575" i="1"/>
  <c r="AL575" i="1"/>
  <c r="AM575" i="1" s="1"/>
  <c r="L583" i="1"/>
  <c r="AL583" i="1"/>
  <c r="AM583" i="1" s="1"/>
  <c r="L591" i="1"/>
  <c r="AL591" i="1"/>
  <c r="AM591" i="1" s="1"/>
  <c r="L599" i="1"/>
  <c r="AL599" i="1"/>
  <c r="AM599" i="1" s="1"/>
  <c r="L607" i="1"/>
  <c r="AL607" i="1"/>
  <c r="AM607" i="1" s="1"/>
  <c r="L615" i="1"/>
  <c r="AL615" i="1"/>
  <c r="AM615" i="1" s="1"/>
  <c r="L623" i="1"/>
  <c r="L631" i="1"/>
  <c r="AL631" i="1"/>
  <c r="AM631" i="1" s="1"/>
  <c r="L639" i="1"/>
  <c r="AL639" i="1"/>
  <c r="AM639" i="1" s="1"/>
  <c r="L647" i="1"/>
  <c r="AL647" i="1"/>
  <c r="AM647" i="1" s="1"/>
  <c r="L655" i="1"/>
  <c r="L663" i="1"/>
  <c r="L671" i="1"/>
  <c r="AL671" i="1"/>
  <c r="AM671" i="1" s="1"/>
  <c r="L679" i="1"/>
  <c r="AL679" i="1"/>
  <c r="AM679" i="1" s="1"/>
  <c r="L687" i="1"/>
  <c r="L695" i="1"/>
  <c r="AL695" i="1"/>
  <c r="AM695" i="1" s="1"/>
  <c r="L703" i="1"/>
  <c r="L711" i="1"/>
  <c r="L719" i="1"/>
  <c r="L727" i="1"/>
  <c r="AL727" i="1"/>
  <c r="AM727" i="1" s="1"/>
  <c r="L735" i="1"/>
  <c r="AL735" i="1"/>
  <c r="AM735" i="1" s="1"/>
  <c r="L743" i="1"/>
  <c r="AL743" i="1"/>
  <c r="AM743" i="1" s="1"/>
  <c r="L751" i="1"/>
  <c r="AL751" i="1"/>
  <c r="AM751" i="1" s="1"/>
  <c r="L759" i="1"/>
  <c r="L767" i="1"/>
  <c r="L775" i="1"/>
  <c r="AL775" i="1"/>
  <c r="AM775" i="1" s="1"/>
  <c r="L783" i="1"/>
  <c r="AL783" i="1"/>
  <c r="AM783" i="1" s="1"/>
  <c r="L791" i="1"/>
  <c r="AL791" i="1"/>
  <c r="AM791" i="1" s="1"/>
  <c r="L799" i="1"/>
  <c r="L807" i="1"/>
  <c r="AL807" i="1"/>
  <c r="AM807" i="1" s="1"/>
  <c r="L815" i="1"/>
  <c r="L823" i="1"/>
  <c r="L831" i="1"/>
  <c r="AL831" i="1"/>
  <c r="AM831" i="1" s="1"/>
  <c r="L839" i="1"/>
  <c r="AL839" i="1"/>
  <c r="AM839" i="1" s="1"/>
  <c r="L847" i="1"/>
  <c r="AL847" i="1"/>
  <c r="AM847" i="1" s="1"/>
  <c r="L855" i="1"/>
  <c r="AL855" i="1"/>
  <c r="AM855" i="1" s="1"/>
  <c r="L863" i="1"/>
  <c r="AL863" i="1"/>
  <c r="AM863" i="1" s="1"/>
  <c r="L871" i="1"/>
  <c r="AL871" i="1"/>
  <c r="AM871" i="1" s="1"/>
  <c r="L879" i="1"/>
  <c r="L887" i="1"/>
  <c r="L895" i="1"/>
  <c r="L903" i="1"/>
  <c r="L911" i="1"/>
  <c r="L919" i="1"/>
  <c r="AL919" i="1"/>
  <c r="AM919" i="1" s="1"/>
  <c r="L927" i="1"/>
  <c r="AL927" i="1"/>
  <c r="AM927" i="1" s="1"/>
  <c r="L935" i="1"/>
  <c r="L943" i="1"/>
  <c r="L951" i="1"/>
  <c r="AL951" i="1"/>
  <c r="AM951" i="1" s="1"/>
  <c r="L959" i="1"/>
  <c r="L967" i="1"/>
  <c r="AL967" i="1"/>
  <c r="AM967" i="1" s="1"/>
  <c r="L975" i="1"/>
  <c r="L983" i="1"/>
  <c r="L991" i="1"/>
  <c r="L999" i="1"/>
  <c r="AL999" i="1"/>
  <c r="AM999" i="1" s="1"/>
  <c r="L1007" i="1"/>
  <c r="AL1007" i="1"/>
  <c r="AM1007" i="1" s="1"/>
  <c r="L1015" i="1"/>
  <c r="AL1015" i="1"/>
  <c r="AM1015" i="1" s="1"/>
  <c r="L1023" i="1"/>
  <c r="AL1023" i="1"/>
  <c r="AM1023" i="1" s="1"/>
  <c r="L1031" i="1"/>
  <c r="AL1031" i="1"/>
  <c r="AM1031" i="1" s="1"/>
  <c r="L1039" i="1"/>
  <c r="AL1039" i="1"/>
  <c r="AM1039" i="1" s="1"/>
  <c r="L1047" i="1"/>
  <c r="AL1047" i="1"/>
  <c r="AM1047" i="1" s="1"/>
  <c r="L1055" i="1"/>
  <c r="L1063" i="1"/>
  <c r="L1071" i="1"/>
  <c r="AL1071" i="1"/>
  <c r="AM1071" i="1" s="1"/>
  <c r="L1079" i="1"/>
  <c r="AL1079" i="1"/>
  <c r="AM1079" i="1" s="1"/>
  <c r="L1087" i="1"/>
  <c r="L1095" i="1"/>
  <c r="AL1095" i="1"/>
  <c r="AM1095" i="1" s="1"/>
  <c r="L1103" i="1"/>
  <c r="L1111" i="1"/>
  <c r="AL1111" i="1"/>
  <c r="AM1111" i="1" s="1"/>
  <c r="L1119" i="1"/>
  <c r="AL1119" i="1"/>
  <c r="AM1119" i="1" s="1"/>
  <c r="L1127" i="1"/>
  <c r="L1135" i="1"/>
  <c r="L1143" i="1"/>
  <c r="L1151" i="1"/>
  <c r="L1159" i="1"/>
  <c r="AL1159" i="1"/>
  <c r="AM1159" i="1" s="1"/>
  <c r="L1167" i="1"/>
  <c r="AL1167" i="1"/>
  <c r="AM1167" i="1" s="1"/>
  <c r="L1175" i="1"/>
  <c r="AL1175" i="1"/>
  <c r="AM1175" i="1" s="1"/>
  <c r="L1183" i="1"/>
  <c r="AL1183" i="1"/>
  <c r="AM1183" i="1" s="1"/>
  <c r="L1191" i="1"/>
  <c r="AL1191" i="1"/>
  <c r="AM1191" i="1" s="1"/>
  <c r="L1199" i="1"/>
  <c r="AL1199" i="1"/>
  <c r="AM1199" i="1" s="1"/>
  <c r="L1207" i="1"/>
  <c r="AL1207" i="1"/>
  <c r="AM1207" i="1" s="1"/>
  <c r="L1215" i="1"/>
  <c r="AL1215" i="1"/>
  <c r="AM1215" i="1" s="1"/>
  <c r="L1223" i="1"/>
  <c r="L1231" i="1"/>
  <c r="L1239" i="1"/>
  <c r="L1247" i="1"/>
  <c r="L1255" i="1"/>
  <c r="L1263" i="1"/>
  <c r="L1271" i="1"/>
  <c r="AL1271" i="1"/>
  <c r="AM1271" i="1" s="1"/>
  <c r="L1279" i="1"/>
  <c r="L1287" i="1"/>
  <c r="AL1287" i="1"/>
  <c r="AM1287" i="1" s="1"/>
  <c r="L1295" i="1"/>
  <c r="L1303" i="1"/>
  <c r="AL1303" i="1"/>
  <c r="AM1303" i="1" s="1"/>
  <c r="L1311" i="1"/>
  <c r="AL1311" i="1"/>
  <c r="AM1311" i="1" s="1"/>
  <c r="L1319" i="1"/>
  <c r="L1327" i="1"/>
  <c r="AL1327" i="1"/>
  <c r="AM1327" i="1" s="1"/>
  <c r="L1335" i="1"/>
  <c r="AL1335" i="1"/>
  <c r="AM1335" i="1" s="1"/>
  <c r="L1343" i="1"/>
  <c r="L1351" i="1"/>
  <c r="AL1351" i="1"/>
  <c r="AM1351" i="1" s="1"/>
  <c r="L1359" i="1"/>
  <c r="L1367" i="1"/>
  <c r="L1375" i="1"/>
  <c r="L1383" i="1"/>
  <c r="L1391" i="1"/>
  <c r="AL1391" i="1"/>
  <c r="AM1391" i="1" s="1"/>
  <c r="L1399" i="1"/>
  <c r="AL1399" i="1"/>
  <c r="AM1399" i="1" s="1"/>
  <c r="L1407" i="1"/>
  <c r="L1415" i="1"/>
  <c r="AL1415" i="1"/>
  <c r="AM1415" i="1" s="1"/>
  <c r="L1423" i="1"/>
  <c r="AL1423" i="1"/>
  <c r="AM1423" i="1" s="1"/>
  <c r="L1431" i="1"/>
  <c r="AL1431" i="1"/>
  <c r="AM1431" i="1" s="1"/>
  <c r="L1439" i="1"/>
  <c r="L1447" i="1"/>
  <c r="L1455" i="1"/>
  <c r="L1463" i="1"/>
  <c r="AL1463" i="1"/>
  <c r="AM1463" i="1" s="1"/>
  <c r="L1471" i="1"/>
  <c r="AL1471" i="1"/>
  <c r="AM1471" i="1" s="1"/>
  <c r="L1479" i="1"/>
  <c r="AL1479" i="1"/>
  <c r="AM1479" i="1" s="1"/>
  <c r="L1487" i="1"/>
  <c r="AL1487" i="1"/>
  <c r="AM1487" i="1" s="1"/>
  <c r="L1495" i="1"/>
  <c r="AL1495" i="1"/>
  <c r="AM1495" i="1" s="1"/>
  <c r="L1503" i="1"/>
  <c r="AL1503" i="1"/>
  <c r="AM1503" i="1" s="1"/>
  <c r="L1511" i="1"/>
  <c r="AL1511" i="1"/>
  <c r="AM1511" i="1" s="1"/>
  <c r="L1519" i="1"/>
  <c r="AL1519" i="1"/>
  <c r="AM1519" i="1" s="1"/>
  <c r="L1527" i="1"/>
  <c r="AL1527" i="1"/>
  <c r="AM1527" i="1" s="1"/>
  <c r="L1535" i="1"/>
  <c r="L1543" i="1"/>
  <c r="AL1543" i="1"/>
  <c r="AM1543" i="1" s="1"/>
  <c r="L1551" i="1"/>
  <c r="AL1551" i="1"/>
  <c r="AM1551" i="1" s="1"/>
  <c r="L1559" i="1"/>
  <c r="AL1559" i="1"/>
  <c r="AM1559" i="1" s="1"/>
  <c r="L1567" i="1"/>
  <c r="AL1567" i="1"/>
  <c r="AM1567" i="1" s="1"/>
  <c r="L1575" i="1"/>
  <c r="AL1575" i="1"/>
  <c r="AM1575" i="1" s="1"/>
  <c r="L1583" i="1"/>
  <c r="L1591" i="1"/>
  <c r="L1599" i="1"/>
  <c r="L1607" i="1"/>
  <c r="L1615" i="1"/>
  <c r="AL1615" i="1"/>
  <c r="AM1615" i="1" s="1"/>
  <c r="L1623" i="1"/>
  <c r="AL1623" i="1"/>
  <c r="AM1623" i="1" s="1"/>
  <c r="L1631" i="1"/>
  <c r="L1639" i="1"/>
  <c r="L1647" i="1"/>
  <c r="L1655" i="1"/>
  <c r="AL1655" i="1"/>
  <c r="AM1655" i="1" s="1"/>
  <c r="L1663" i="1"/>
  <c r="AL1663" i="1"/>
  <c r="AM1663" i="1" s="1"/>
  <c r="L1671" i="1"/>
  <c r="AL1671" i="1"/>
  <c r="AM1671" i="1" s="1"/>
  <c r="L1679" i="1"/>
  <c r="AL1679" i="1"/>
  <c r="AM1679" i="1" s="1"/>
  <c r="L1687" i="1"/>
  <c r="L1695" i="1"/>
  <c r="AL1695" i="1"/>
  <c r="AM1695" i="1" s="1"/>
  <c r="L1703" i="1"/>
  <c r="AL1703" i="1"/>
  <c r="AM1703" i="1" s="1"/>
  <c r="L1711" i="1"/>
  <c r="L1719" i="1"/>
  <c r="AL1719" i="1"/>
  <c r="AM1719" i="1" s="1"/>
  <c r="L1727" i="1"/>
  <c r="AL1727" i="1"/>
  <c r="AM1727" i="1" s="1"/>
  <c r="L1735" i="1"/>
  <c r="L1743" i="1"/>
  <c r="L1751" i="1"/>
  <c r="L1759" i="1"/>
  <c r="L1767" i="1"/>
  <c r="L1775" i="1"/>
  <c r="L1783" i="1"/>
  <c r="L1791" i="1"/>
  <c r="L1799" i="1"/>
  <c r="L1166" i="1"/>
  <c r="AL1166" i="1"/>
  <c r="AM1166" i="1" s="1"/>
  <c r="L1230" i="1"/>
  <c r="L1278" i="1"/>
  <c r="L1342" i="1"/>
  <c r="L1406" i="1"/>
  <c r="L1470" i="1"/>
  <c r="AL1470" i="1"/>
  <c r="AM1470" i="1" s="1"/>
  <c r="L1526" i="1"/>
  <c r="AL1526" i="1"/>
  <c r="AM1526" i="1" s="1"/>
  <c r="L1582" i="1"/>
  <c r="AL1582" i="1"/>
  <c r="AM1582" i="1" s="1"/>
  <c r="L1638" i="1"/>
  <c r="L1678" i="1"/>
  <c r="AL1678" i="1"/>
  <c r="AM1678" i="1" s="1"/>
  <c r="L1726" i="1"/>
  <c r="AL1726" i="1"/>
  <c r="AM1726" i="1" s="1"/>
  <c r="L1766" i="1"/>
  <c r="L1142" i="1"/>
  <c r="L1182" i="1"/>
  <c r="AL1182" i="1"/>
  <c r="AM1182" i="1" s="1"/>
  <c r="L1222" i="1"/>
  <c r="L1262" i="1"/>
  <c r="L1310" i="1"/>
  <c r="AL1310" i="1"/>
  <c r="AM1310" i="1" s="1"/>
  <c r="L1358" i="1"/>
  <c r="L1398" i="1"/>
  <c r="AL1398" i="1"/>
  <c r="AM1398" i="1" s="1"/>
  <c r="L1438" i="1"/>
  <c r="L1486" i="1"/>
  <c r="AL1486" i="1"/>
  <c r="AM1486" i="1" s="1"/>
  <c r="L1518" i="1"/>
  <c r="AL1518" i="1"/>
  <c r="AM1518" i="1" s="1"/>
  <c r="L1558" i="1"/>
  <c r="AL1558" i="1"/>
  <c r="AM1558" i="1" s="1"/>
  <c r="L1598" i="1"/>
  <c r="L1646" i="1"/>
  <c r="L1686" i="1"/>
  <c r="L1718" i="1"/>
  <c r="AL1718" i="1"/>
  <c r="AM1718" i="1" s="1"/>
  <c r="L1750" i="1"/>
  <c r="L1798" i="1"/>
  <c r="L8" i="1"/>
  <c r="AL8" i="1"/>
  <c r="AM8" i="1" s="1"/>
  <c r="L16" i="1"/>
  <c r="AL16" i="1"/>
  <c r="AM16" i="1" s="1"/>
  <c r="L24" i="1"/>
  <c r="AL24" i="1"/>
  <c r="AM24" i="1" s="1"/>
  <c r="L32" i="1"/>
  <c r="AL32" i="1"/>
  <c r="AM32" i="1" s="1"/>
  <c r="L40" i="1"/>
  <c r="L48" i="1"/>
  <c r="L56" i="1"/>
  <c r="L64" i="1"/>
  <c r="AL64" i="1"/>
  <c r="AM64" i="1" s="1"/>
  <c r="L72" i="1"/>
  <c r="AL72" i="1"/>
  <c r="AM72" i="1" s="1"/>
  <c r="L80" i="1"/>
  <c r="AL80" i="1"/>
  <c r="AM80" i="1" s="1"/>
  <c r="L88" i="1"/>
  <c r="L96" i="1"/>
  <c r="L104" i="1"/>
  <c r="L112" i="1"/>
  <c r="AL112" i="1"/>
  <c r="AM112" i="1" s="1"/>
  <c r="L120" i="1"/>
  <c r="AL120" i="1"/>
  <c r="AM120" i="1" s="1"/>
  <c r="L128" i="1"/>
  <c r="AL128" i="1"/>
  <c r="AM128" i="1" s="1"/>
  <c r="L136" i="1"/>
  <c r="AL136" i="1"/>
  <c r="AM136" i="1" s="1"/>
  <c r="L144" i="1"/>
  <c r="AL144" i="1"/>
  <c r="AM144" i="1" s="1"/>
  <c r="L152" i="1"/>
  <c r="AL152" i="1"/>
  <c r="AM152" i="1" s="1"/>
  <c r="L160" i="1"/>
  <c r="L168" i="1"/>
  <c r="AL168" i="1"/>
  <c r="AM168" i="1" s="1"/>
  <c r="L176" i="1"/>
  <c r="L184" i="1"/>
  <c r="AL184" i="1"/>
  <c r="AM184" i="1" s="1"/>
  <c r="L192" i="1"/>
  <c r="L200" i="1"/>
  <c r="L208" i="1"/>
  <c r="AL208" i="1"/>
  <c r="AM208" i="1" s="1"/>
  <c r="L216" i="1"/>
  <c r="AL216" i="1"/>
  <c r="AM216" i="1" s="1"/>
  <c r="L224" i="1"/>
  <c r="AL224" i="1"/>
  <c r="AM224" i="1" s="1"/>
  <c r="L232" i="1"/>
  <c r="AL232" i="1"/>
  <c r="AM232" i="1" s="1"/>
  <c r="L240" i="1"/>
  <c r="L248" i="1"/>
  <c r="L256" i="1"/>
  <c r="L264" i="1"/>
  <c r="AL264" i="1"/>
  <c r="AM264" i="1" s="1"/>
  <c r="L272" i="1"/>
  <c r="AL272" i="1"/>
  <c r="AM272" i="1" s="1"/>
  <c r="L280" i="1"/>
  <c r="L288" i="1"/>
  <c r="AL288" i="1"/>
  <c r="AM288" i="1" s="1"/>
  <c r="L296" i="1"/>
  <c r="AL296" i="1"/>
  <c r="AM296" i="1" s="1"/>
  <c r="L304" i="1"/>
  <c r="AL304" i="1"/>
  <c r="AM304" i="1" s="1"/>
  <c r="L312" i="1"/>
  <c r="L320" i="1"/>
  <c r="L328" i="1"/>
  <c r="L336" i="1"/>
  <c r="L344" i="1"/>
  <c r="AL344" i="1"/>
  <c r="AM344" i="1" s="1"/>
  <c r="L352" i="1"/>
  <c r="AL352" i="1"/>
  <c r="AM352" i="1" s="1"/>
  <c r="L360" i="1"/>
  <c r="AL360" i="1"/>
  <c r="AM360" i="1" s="1"/>
  <c r="L368" i="1"/>
  <c r="L376" i="1"/>
  <c r="L384" i="1"/>
  <c r="L392" i="1"/>
  <c r="AL392" i="1"/>
  <c r="AM392" i="1" s="1"/>
  <c r="L400" i="1"/>
  <c r="AL400" i="1"/>
  <c r="AM400" i="1" s="1"/>
  <c r="L408" i="1"/>
  <c r="L416" i="1"/>
  <c r="AL416" i="1"/>
  <c r="AM416" i="1" s="1"/>
  <c r="L424" i="1"/>
  <c r="L432" i="1"/>
  <c r="AL432" i="1"/>
  <c r="AM432" i="1" s="1"/>
  <c r="L440" i="1"/>
  <c r="L448" i="1"/>
  <c r="L456" i="1"/>
  <c r="AL456" i="1"/>
  <c r="AM456" i="1" s="1"/>
  <c r="L464" i="1"/>
  <c r="AL464" i="1"/>
  <c r="AM464" i="1" s="1"/>
  <c r="L472" i="1"/>
  <c r="AL472" i="1"/>
  <c r="AM472" i="1" s="1"/>
  <c r="L480" i="1"/>
  <c r="AL480" i="1"/>
  <c r="AM480" i="1" s="1"/>
  <c r="L488" i="1"/>
  <c r="AL488" i="1"/>
  <c r="AM488" i="1" s="1"/>
  <c r="L496" i="1"/>
  <c r="AL496" i="1"/>
  <c r="AM496" i="1" s="1"/>
  <c r="L504" i="1"/>
  <c r="AL504" i="1"/>
  <c r="AM504" i="1" s="1"/>
  <c r="L512" i="1"/>
  <c r="AL512" i="1"/>
  <c r="AM512" i="1" s="1"/>
  <c r="L520" i="1"/>
  <c r="AL520" i="1"/>
  <c r="AM520" i="1" s="1"/>
  <c r="L528" i="1"/>
  <c r="L536" i="1"/>
  <c r="AL536" i="1"/>
  <c r="AM536" i="1" s="1"/>
  <c r="L544" i="1"/>
  <c r="AL544" i="1"/>
  <c r="AM544" i="1" s="1"/>
  <c r="L552" i="1"/>
  <c r="L560" i="1"/>
  <c r="L568" i="1"/>
  <c r="L576" i="1"/>
  <c r="AL576" i="1"/>
  <c r="AM576" i="1" s="1"/>
  <c r="L584" i="1"/>
  <c r="AL584" i="1"/>
  <c r="AM584" i="1" s="1"/>
  <c r="L592" i="1"/>
  <c r="AL592" i="1"/>
  <c r="AM592" i="1" s="1"/>
  <c r="L600" i="1"/>
  <c r="AL600" i="1"/>
  <c r="AM600" i="1" s="1"/>
  <c r="L608" i="1"/>
  <c r="AL608" i="1"/>
  <c r="AM608" i="1" s="1"/>
  <c r="L616" i="1"/>
  <c r="AL616" i="1"/>
  <c r="AM616" i="1" s="1"/>
  <c r="L624" i="1"/>
  <c r="L632" i="1"/>
  <c r="AL632" i="1"/>
  <c r="AM632" i="1" s="1"/>
  <c r="L640" i="1"/>
  <c r="AL640" i="1"/>
  <c r="AM640" i="1" s="1"/>
  <c r="L648" i="1"/>
  <c r="AL648" i="1"/>
  <c r="AM648" i="1" s="1"/>
  <c r="L656" i="1"/>
  <c r="L664" i="1"/>
  <c r="L672" i="1"/>
  <c r="AL672" i="1"/>
  <c r="AM672" i="1" s="1"/>
  <c r="L680" i="1"/>
  <c r="AL680" i="1"/>
  <c r="AM680" i="1" s="1"/>
  <c r="L688" i="1"/>
  <c r="L696" i="1"/>
  <c r="AL696" i="1"/>
  <c r="AM696" i="1" s="1"/>
  <c r="L704" i="1"/>
  <c r="L712" i="1"/>
  <c r="L720" i="1"/>
  <c r="L728" i="1"/>
  <c r="AL728" i="1"/>
  <c r="AM728" i="1" s="1"/>
  <c r="L736" i="1"/>
  <c r="AL736" i="1"/>
  <c r="AM736" i="1" s="1"/>
  <c r="L744" i="1"/>
  <c r="AL744" i="1"/>
  <c r="AM744" i="1" s="1"/>
  <c r="L752" i="1"/>
  <c r="AL752" i="1"/>
  <c r="AM752" i="1" s="1"/>
  <c r="L760" i="1"/>
  <c r="L768" i="1"/>
  <c r="L776" i="1"/>
  <c r="AL776" i="1"/>
  <c r="AM776" i="1" s="1"/>
  <c r="L784" i="1"/>
  <c r="AL784" i="1"/>
  <c r="AM784" i="1" s="1"/>
  <c r="L792" i="1"/>
  <c r="AL792" i="1"/>
  <c r="AM792" i="1" s="1"/>
  <c r="L800" i="1"/>
  <c r="L808" i="1"/>
  <c r="AL808" i="1"/>
  <c r="AM808" i="1" s="1"/>
  <c r="L816" i="1"/>
  <c r="L824" i="1"/>
  <c r="AL824" i="1"/>
  <c r="AM824" i="1" s="1"/>
  <c r="L832" i="1"/>
  <c r="AL832" i="1"/>
  <c r="AM832" i="1" s="1"/>
  <c r="L840" i="1"/>
  <c r="AL840" i="1"/>
  <c r="AM840" i="1" s="1"/>
  <c r="L848" i="1"/>
  <c r="AL848" i="1"/>
  <c r="AM848" i="1" s="1"/>
  <c r="L856" i="1"/>
  <c r="AL856" i="1"/>
  <c r="AM856" i="1" s="1"/>
  <c r="L864" i="1"/>
  <c r="AL864" i="1"/>
  <c r="AM864" i="1" s="1"/>
  <c r="L872" i="1"/>
  <c r="AL872" i="1"/>
  <c r="AM872" i="1" s="1"/>
  <c r="L880" i="1"/>
  <c r="L888" i="1"/>
  <c r="AL888" i="1"/>
  <c r="AM888" i="1" s="1"/>
  <c r="L896" i="1"/>
  <c r="L904" i="1"/>
  <c r="L912" i="1"/>
  <c r="L920" i="1"/>
  <c r="AL920" i="1"/>
  <c r="AM920" i="1" s="1"/>
  <c r="L928" i="1"/>
  <c r="AL928" i="1"/>
  <c r="AM928" i="1" s="1"/>
  <c r="L936" i="1"/>
  <c r="L944" i="1"/>
  <c r="L952" i="1"/>
  <c r="AL952" i="1"/>
  <c r="AM952" i="1" s="1"/>
  <c r="L960" i="1"/>
  <c r="L968" i="1"/>
  <c r="AL968" i="1"/>
  <c r="AM968" i="1" s="1"/>
  <c r="L976" i="1"/>
  <c r="L984" i="1"/>
  <c r="L992" i="1"/>
  <c r="AL992" i="1"/>
  <c r="AM992" i="1" s="1"/>
  <c r="L1000" i="1"/>
  <c r="AL1000" i="1"/>
  <c r="AM1000" i="1" s="1"/>
  <c r="L1008" i="1"/>
  <c r="AL1008" i="1"/>
  <c r="AM1008" i="1" s="1"/>
  <c r="L1016" i="1"/>
  <c r="AL1016" i="1"/>
  <c r="AM1016" i="1" s="1"/>
  <c r="L1024" i="1"/>
  <c r="AL1024" i="1"/>
  <c r="AM1024" i="1" s="1"/>
  <c r="L1032" i="1"/>
  <c r="AL1032" i="1"/>
  <c r="AM1032" i="1" s="1"/>
  <c r="L1040" i="1"/>
  <c r="AL1040" i="1"/>
  <c r="AM1040" i="1" s="1"/>
  <c r="L1048" i="1"/>
  <c r="AL1048" i="1"/>
  <c r="AM1048" i="1" s="1"/>
  <c r="L1056" i="1"/>
  <c r="L1064" i="1"/>
  <c r="L1072" i="1"/>
  <c r="AL1072" i="1"/>
  <c r="AM1072" i="1" s="1"/>
  <c r="L1080" i="1"/>
  <c r="AL1080" i="1"/>
  <c r="AM1080" i="1" s="1"/>
  <c r="L1088" i="1"/>
  <c r="L1096" i="1"/>
  <c r="AL1096" i="1"/>
  <c r="AM1096" i="1" s="1"/>
  <c r="L1104" i="1"/>
  <c r="L1112" i="1"/>
  <c r="AL1112" i="1"/>
  <c r="AM1112" i="1" s="1"/>
  <c r="L1120" i="1"/>
  <c r="AL1120" i="1"/>
  <c r="AM1120" i="1" s="1"/>
  <c r="L1128" i="1"/>
  <c r="L1136" i="1"/>
  <c r="L1144" i="1"/>
  <c r="AL1144" i="1"/>
  <c r="AM1144" i="1" s="1"/>
  <c r="L1152" i="1"/>
  <c r="L1160" i="1"/>
  <c r="AL1160" i="1"/>
  <c r="AM1160" i="1" s="1"/>
  <c r="L1168" i="1"/>
  <c r="AL1168" i="1"/>
  <c r="AM1168" i="1" s="1"/>
  <c r="L1176" i="1"/>
  <c r="AL1176" i="1"/>
  <c r="AM1176" i="1" s="1"/>
  <c r="L1184" i="1"/>
  <c r="AL1184" i="1"/>
  <c r="AM1184" i="1" s="1"/>
  <c r="L1192" i="1"/>
  <c r="AL1192" i="1"/>
  <c r="AM1192" i="1" s="1"/>
  <c r="L1200" i="1"/>
  <c r="AL1200" i="1"/>
  <c r="AM1200" i="1" s="1"/>
  <c r="L1208" i="1"/>
  <c r="AL1208" i="1"/>
  <c r="AM1208" i="1" s="1"/>
  <c r="L1216" i="1"/>
  <c r="AL1216" i="1"/>
  <c r="AM1216" i="1" s="1"/>
  <c r="L1224" i="1"/>
  <c r="L1232" i="1"/>
  <c r="L1240" i="1"/>
  <c r="L1248" i="1"/>
  <c r="L1256" i="1"/>
  <c r="L1264" i="1"/>
  <c r="L1272" i="1"/>
  <c r="AL1272" i="1"/>
  <c r="AM1272" i="1" s="1"/>
  <c r="L1280" i="1"/>
  <c r="L1288" i="1"/>
  <c r="AL1288" i="1"/>
  <c r="AM1288" i="1" s="1"/>
  <c r="L1296" i="1"/>
  <c r="L1304" i="1"/>
  <c r="AL1304" i="1"/>
  <c r="AM1304" i="1" s="1"/>
  <c r="L1312" i="1"/>
  <c r="AL1312" i="1"/>
  <c r="AM1312" i="1" s="1"/>
  <c r="L1320" i="1"/>
  <c r="L1328" i="1"/>
  <c r="AL1328" i="1"/>
  <c r="AM1328" i="1" s="1"/>
  <c r="L1336" i="1"/>
  <c r="AL1336" i="1"/>
  <c r="AM1336" i="1" s="1"/>
  <c r="L1344" i="1"/>
  <c r="AL1344" i="1"/>
  <c r="AM1344" i="1" s="1"/>
  <c r="L1352" i="1"/>
  <c r="AL1352" i="1"/>
  <c r="AM1352" i="1" s="1"/>
  <c r="L1360" i="1"/>
  <c r="L1368" i="1"/>
  <c r="AL1368" i="1"/>
  <c r="AM1368" i="1" s="1"/>
  <c r="L1376" i="1"/>
  <c r="L1384" i="1"/>
  <c r="L1392" i="1"/>
  <c r="AL1392" i="1"/>
  <c r="AM1392" i="1" s="1"/>
  <c r="L1400" i="1"/>
  <c r="L1408" i="1"/>
  <c r="L1416" i="1"/>
  <c r="L1424" i="1"/>
  <c r="AL1424" i="1"/>
  <c r="AM1424" i="1" s="1"/>
  <c r="L1432" i="1"/>
  <c r="AL1432" i="1"/>
  <c r="AM1432" i="1" s="1"/>
  <c r="L1440" i="1"/>
  <c r="L1448" i="1"/>
  <c r="L1456" i="1"/>
  <c r="L1464" i="1"/>
  <c r="AL1464" i="1"/>
  <c r="AM1464" i="1" s="1"/>
  <c r="L1472" i="1"/>
  <c r="AL1472" i="1"/>
  <c r="AM1472" i="1" s="1"/>
  <c r="L1480" i="1"/>
  <c r="AL1480" i="1"/>
  <c r="AM1480" i="1" s="1"/>
  <c r="L1488" i="1"/>
  <c r="AL1488" i="1"/>
  <c r="AM1488" i="1" s="1"/>
  <c r="L1496" i="1"/>
  <c r="AL1496" i="1"/>
  <c r="AM1496" i="1" s="1"/>
  <c r="L1504" i="1"/>
  <c r="AL1504" i="1"/>
  <c r="AM1504" i="1" s="1"/>
  <c r="L1512" i="1"/>
  <c r="AL1512" i="1"/>
  <c r="AM1512" i="1" s="1"/>
  <c r="L1520" i="1"/>
  <c r="AL1520" i="1"/>
  <c r="AM1520" i="1" s="1"/>
  <c r="L1528" i="1"/>
  <c r="L1536" i="1"/>
  <c r="L1544" i="1"/>
  <c r="AL1544" i="1"/>
  <c r="AM1544" i="1" s="1"/>
  <c r="L1552" i="1"/>
  <c r="AL1552" i="1"/>
  <c r="AM1552" i="1" s="1"/>
  <c r="L1560" i="1"/>
  <c r="AL1560" i="1"/>
  <c r="AM1560" i="1" s="1"/>
  <c r="L1568" i="1"/>
  <c r="AL1568" i="1"/>
  <c r="AM1568" i="1" s="1"/>
  <c r="L1576" i="1"/>
  <c r="AL1576" i="1"/>
  <c r="AM1576" i="1" s="1"/>
  <c r="L1584" i="1"/>
  <c r="L1592" i="1"/>
  <c r="L1600" i="1"/>
  <c r="L1608" i="1"/>
  <c r="L1616" i="1"/>
  <c r="AL1616" i="1"/>
  <c r="AM1616" i="1" s="1"/>
  <c r="L1624" i="1"/>
  <c r="AL1624" i="1"/>
  <c r="AM1624" i="1" s="1"/>
  <c r="L1632" i="1"/>
  <c r="L1640" i="1"/>
  <c r="L1648" i="1"/>
  <c r="AL1648" i="1"/>
  <c r="AM1648" i="1" s="1"/>
  <c r="L1656" i="1"/>
  <c r="AL1656" i="1"/>
  <c r="AM1656" i="1" s="1"/>
  <c r="L1664" i="1"/>
  <c r="AL1664" i="1"/>
  <c r="AM1664" i="1" s="1"/>
  <c r="L1672" i="1"/>
  <c r="AL1672" i="1"/>
  <c r="AM1672" i="1" s="1"/>
  <c r="L1680" i="1"/>
  <c r="AL1680" i="1"/>
  <c r="AM1680" i="1" s="1"/>
  <c r="L1688" i="1"/>
  <c r="AL1688" i="1"/>
  <c r="AM1688" i="1" s="1"/>
  <c r="L1696" i="1"/>
  <c r="AL1696" i="1"/>
  <c r="AM1696" i="1" s="1"/>
  <c r="L1704" i="1"/>
  <c r="L1712" i="1"/>
  <c r="L1720" i="1"/>
  <c r="AL1720" i="1"/>
  <c r="AM1720" i="1" s="1"/>
  <c r="L1728" i="1"/>
  <c r="AL1728" i="1"/>
  <c r="AM1728" i="1" s="1"/>
  <c r="L1736" i="1"/>
  <c r="L1744" i="1"/>
  <c r="L1752" i="1"/>
  <c r="L1760" i="1"/>
  <c r="L1768" i="1"/>
  <c r="L1776" i="1"/>
  <c r="L1784" i="1"/>
  <c r="L1792" i="1"/>
  <c r="L1800" i="1"/>
  <c r="L1174" i="1"/>
  <c r="AL1174" i="1"/>
  <c r="AM1174" i="1" s="1"/>
  <c r="L1238" i="1"/>
  <c r="L1302" i="1"/>
  <c r="AL1302" i="1"/>
  <c r="AM1302" i="1" s="1"/>
  <c r="L1350" i="1"/>
  <c r="AL1350" i="1"/>
  <c r="AM1350" i="1" s="1"/>
  <c r="L1414" i="1"/>
  <c r="AL1414" i="1"/>
  <c r="AM1414" i="1" s="1"/>
  <c r="L1478" i="1"/>
  <c r="AL1478" i="1"/>
  <c r="AM1478" i="1" s="1"/>
  <c r="L1534" i="1"/>
  <c r="L1606" i="1"/>
  <c r="L1702" i="1"/>
  <c r="AL1702" i="1"/>
  <c r="AM1702" i="1" s="1"/>
  <c r="L9" i="1"/>
  <c r="AL9" i="1"/>
  <c r="AM9" i="1" s="1"/>
  <c r="L89" i="1"/>
  <c r="L145" i="1"/>
  <c r="AL145" i="1"/>
  <c r="AM145" i="1" s="1"/>
  <c r="L185" i="1"/>
  <c r="AL185" i="1"/>
  <c r="AM185" i="1" s="1"/>
  <c r="L201" i="1"/>
  <c r="AL201" i="1"/>
  <c r="AM201" i="1" s="1"/>
  <c r="L217" i="1"/>
  <c r="AL217" i="1"/>
  <c r="AM217" i="1" s="1"/>
  <c r="L225" i="1"/>
  <c r="AL225" i="1"/>
  <c r="AM225" i="1" s="1"/>
  <c r="L233" i="1"/>
  <c r="AL233" i="1"/>
  <c r="AM233" i="1" s="1"/>
  <c r="L241" i="1"/>
  <c r="L249" i="1"/>
  <c r="L257" i="1"/>
  <c r="L265" i="1"/>
  <c r="AL265" i="1"/>
  <c r="AM265" i="1" s="1"/>
  <c r="L273" i="1"/>
  <c r="AL273" i="1"/>
  <c r="AM273" i="1" s="1"/>
  <c r="L281" i="1"/>
  <c r="L305" i="1"/>
  <c r="L313" i="1"/>
  <c r="L321" i="1"/>
  <c r="L329" i="1"/>
  <c r="L337" i="1"/>
  <c r="L345" i="1"/>
  <c r="AL345" i="1"/>
  <c r="AM345" i="1" s="1"/>
  <c r="L353" i="1"/>
  <c r="AL353" i="1"/>
  <c r="AM353" i="1" s="1"/>
  <c r="L361" i="1"/>
  <c r="AL361" i="1"/>
  <c r="AM361" i="1" s="1"/>
  <c r="L369" i="1"/>
  <c r="L377" i="1"/>
  <c r="L385" i="1"/>
  <c r="L393" i="1"/>
  <c r="AL393" i="1"/>
  <c r="AM393" i="1" s="1"/>
  <c r="L401" i="1"/>
  <c r="AL401" i="1"/>
  <c r="AM401" i="1" s="1"/>
  <c r="L409" i="1"/>
  <c r="L417" i="1"/>
  <c r="AL417" i="1"/>
  <c r="AM417" i="1" s="1"/>
  <c r="L425" i="1"/>
  <c r="L433" i="1"/>
  <c r="AL433" i="1"/>
  <c r="AM433" i="1" s="1"/>
  <c r="L441" i="1"/>
  <c r="L449" i="1"/>
  <c r="L457" i="1"/>
  <c r="AL457" i="1"/>
  <c r="AM457" i="1" s="1"/>
  <c r="L465" i="1"/>
  <c r="AL465" i="1"/>
  <c r="AM465" i="1" s="1"/>
  <c r="L473" i="1"/>
  <c r="AL473" i="1"/>
  <c r="AM473" i="1" s="1"/>
  <c r="L481" i="1"/>
  <c r="AL481" i="1"/>
  <c r="AM481" i="1" s="1"/>
  <c r="L489" i="1"/>
  <c r="AL489" i="1"/>
  <c r="AM489" i="1" s="1"/>
  <c r="L497" i="1"/>
  <c r="AL497" i="1"/>
  <c r="AM497" i="1" s="1"/>
  <c r="L505" i="1"/>
  <c r="AL505" i="1"/>
  <c r="AM505" i="1" s="1"/>
  <c r="L513" i="1"/>
  <c r="AL513" i="1"/>
  <c r="AM513" i="1" s="1"/>
  <c r="L521" i="1"/>
  <c r="AL521" i="1"/>
  <c r="AM521" i="1" s="1"/>
  <c r="L529" i="1"/>
  <c r="L537" i="1"/>
  <c r="AL537" i="1"/>
  <c r="AM537" i="1" s="1"/>
  <c r="L545" i="1"/>
  <c r="AL545" i="1"/>
  <c r="AM545" i="1" s="1"/>
  <c r="L553" i="1"/>
  <c r="L561" i="1"/>
  <c r="AL561" i="1"/>
  <c r="AM561" i="1" s="1"/>
  <c r="L569" i="1"/>
  <c r="L577" i="1"/>
  <c r="AL577" i="1"/>
  <c r="AM577" i="1" s="1"/>
  <c r="L585" i="1"/>
  <c r="AL585" i="1"/>
  <c r="AM585" i="1" s="1"/>
  <c r="L593" i="1"/>
  <c r="AL593" i="1"/>
  <c r="AM593" i="1" s="1"/>
  <c r="L601" i="1"/>
  <c r="AL601" i="1"/>
  <c r="AM601" i="1" s="1"/>
  <c r="L609" i="1"/>
  <c r="AL609" i="1"/>
  <c r="AM609" i="1" s="1"/>
  <c r="L617" i="1"/>
  <c r="AL617" i="1"/>
  <c r="AM617" i="1" s="1"/>
  <c r="L625" i="1"/>
  <c r="L633" i="1"/>
  <c r="AL633" i="1"/>
  <c r="AM633" i="1" s="1"/>
  <c r="L641" i="1"/>
  <c r="AL641" i="1"/>
  <c r="AM641" i="1" s="1"/>
  <c r="L649" i="1"/>
  <c r="AL649" i="1"/>
  <c r="AM649" i="1" s="1"/>
  <c r="L657" i="1"/>
  <c r="L665" i="1"/>
  <c r="L673" i="1"/>
  <c r="AL673" i="1"/>
  <c r="AM673" i="1" s="1"/>
  <c r="L681" i="1"/>
  <c r="AL681" i="1"/>
  <c r="AM681" i="1" s="1"/>
  <c r="L689" i="1"/>
  <c r="L697" i="1"/>
  <c r="AL697" i="1"/>
  <c r="AM697" i="1" s="1"/>
  <c r="L705" i="1"/>
  <c r="L713" i="1"/>
  <c r="L721" i="1"/>
  <c r="L729" i="1"/>
  <c r="AL729" i="1"/>
  <c r="AM729" i="1" s="1"/>
  <c r="L737" i="1"/>
  <c r="AL737" i="1"/>
  <c r="AM737" i="1" s="1"/>
  <c r="L745" i="1"/>
  <c r="AL745" i="1"/>
  <c r="AM745" i="1" s="1"/>
  <c r="L753" i="1"/>
  <c r="AL753" i="1"/>
  <c r="AM753" i="1" s="1"/>
  <c r="L761" i="1"/>
  <c r="L769" i="1"/>
  <c r="L777" i="1"/>
  <c r="AL777" i="1"/>
  <c r="AM777" i="1" s="1"/>
  <c r="L785" i="1"/>
  <c r="AL785" i="1"/>
  <c r="AM785" i="1" s="1"/>
  <c r="L793" i="1"/>
  <c r="AL793" i="1"/>
  <c r="AM793" i="1" s="1"/>
  <c r="L801" i="1"/>
  <c r="L809" i="1"/>
  <c r="AL809" i="1"/>
  <c r="AM809" i="1" s="1"/>
  <c r="L817" i="1"/>
  <c r="L825" i="1"/>
  <c r="AL825" i="1"/>
  <c r="AM825" i="1" s="1"/>
  <c r="L833" i="1"/>
  <c r="AL833" i="1"/>
  <c r="AM833" i="1" s="1"/>
  <c r="L841" i="1"/>
  <c r="AL841" i="1"/>
  <c r="AM841" i="1" s="1"/>
  <c r="L849" i="1"/>
  <c r="AL849" i="1"/>
  <c r="AM849" i="1" s="1"/>
  <c r="L857" i="1"/>
  <c r="AL857" i="1"/>
  <c r="AM857" i="1" s="1"/>
  <c r="L865" i="1"/>
  <c r="AL865" i="1"/>
  <c r="AM865" i="1" s="1"/>
  <c r="L873" i="1"/>
  <c r="AL873" i="1"/>
  <c r="AM873" i="1" s="1"/>
  <c r="L881" i="1"/>
  <c r="L889" i="1"/>
  <c r="AL889" i="1"/>
  <c r="AM889" i="1" s="1"/>
  <c r="L897" i="1"/>
  <c r="L905" i="1"/>
  <c r="L913" i="1"/>
  <c r="AL913" i="1"/>
  <c r="AM913" i="1" s="1"/>
  <c r="L921" i="1"/>
  <c r="AL921" i="1"/>
  <c r="AM921" i="1" s="1"/>
  <c r="L929" i="1"/>
  <c r="AL929" i="1"/>
  <c r="AM929" i="1" s="1"/>
  <c r="L937" i="1"/>
  <c r="L945" i="1"/>
  <c r="L953" i="1"/>
  <c r="AL953" i="1"/>
  <c r="AM953" i="1" s="1"/>
  <c r="L961" i="1"/>
  <c r="L969" i="1"/>
  <c r="AL969" i="1"/>
  <c r="AM969" i="1" s="1"/>
  <c r="L977" i="1"/>
  <c r="L985" i="1"/>
  <c r="L993" i="1"/>
  <c r="AL993" i="1"/>
  <c r="AM993" i="1" s="1"/>
  <c r="L1001" i="1"/>
  <c r="AL1001" i="1"/>
  <c r="AM1001" i="1" s="1"/>
  <c r="L1009" i="1"/>
  <c r="AL1009" i="1"/>
  <c r="AM1009" i="1" s="1"/>
  <c r="L1017" i="1"/>
  <c r="AL1017" i="1"/>
  <c r="AM1017" i="1" s="1"/>
  <c r="L1025" i="1"/>
  <c r="AL1025" i="1"/>
  <c r="AM1025" i="1" s="1"/>
  <c r="L1033" i="1"/>
  <c r="AL1033" i="1"/>
  <c r="AM1033" i="1" s="1"/>
  <c r="L1041" i="1"/>
  <c r="AL1041" i="1"/>
  <c r="AM1041" i="1" s="1"/>
  <c r="L1049" i="1"/>
  <c r="AL1049" i="1"/>
  <c r="AM1049" i="1" s="1"/>
  <c r="L1057" i="1"/>
  <c r="L1065" i="1"/>
  <c r="L1073" i="1"/>
  <c r="AL1073" i="1"/>
  <c r="AM1073" i="1" s="1"/>
  <c r="L1081" i="1"/>
  <c r="AL1081" i="1"/>
  <c r="AM1081" i="1" s="1"/>
  <c r="L1089" i="1"/>
  <c r="L1097" i="1"/>
  <c r="AL1097" i="1"/>
  <c r="AM1097" i="1" s="1"/>
  <c r="L1105" i="1"/>
  <c r="L1113" i="1"/>
  <c r="L1121" i="1"/>
  <c r="AL1121" i="1"/>
  <c r="AM1121" i="1" s="1"/>
  <c r="L1129" i="1"/>
  <c r="L1137" i="1"/>
  <c r="L1145" i="1"/>
  <c r="AL1145" i="1"/>
  <c r="AM1145" i="1" s="1"/>
  <c r="L1153" i="1"/>
  <c r="L1161" i="1"/>
  <c r="AL1161" i="1"/>
  <c r="AM1161" i="1" s="1"/>
  <c r="L1169" i="1"/>
  <c r="AL1169" i="1"/>
  <c r="AM1169" i="1" s="1"/>
  <c r="L1177" i="1"/>
  <c r="AL1177" i="1"/>
  <c r="AM1177" i="1" s="1"/>
  <c r="L1185" i="1"/>
  <c r="AL1185" i="1"/>
  <c r="AM1185" i="1" s="1"/>
  <c r="L1193" i="1"/>
  <c r="AL1193" i="1"/>
  <c r="AM1193" i="1" s="1"/>
  <c r="L1201" i="1"/>
  <c r="AL1201" i="1"/>
  <c r="AM1201" i="1" s="1"/>
  <c r="L1209" i="1"/>
  <c r="AL1209" i="1"/>
  <c r="AM1209" i="1" s="1"/>
  <c r="L1217" i="1"/>
  <c r="L1225" i="1"/>
  <c r="L1233" i="1"/>
  <c r="L1241" i="1"/>
  <c r="L1249" i="1"/>
  <c r="L1257" i="1"/>
  <c r="L1265" i="1"/>
  <c r="L1273" i="1"/>
  <c r="AL1273" i="1"/>
  <c r="AM1273" i="1" s="1"/>
  <c r="L1281" i="1"/>
  <c r="L1289" i="1"/>
  <c r="AL1289" i="1"/>
  <c r="AM1289" i="1" s="1"/>
  <c r="L1297" i="1"/>
  <c r="L1305" i="1"/>
  <c r="AL1305" i="1"/>
  <c r="AM1305" i="1" s="1"/>
  <c r="L1313" i="1"/>
  <c r="L1321" i="1"/>
  <c r="L1329" i="1"/>
  <c r="AL1329" i="1"/>
  <c r="AM1329" i="1" s="1"/>
  <c r="L1337" i="1"/>
  <c r="L1345" i="1"/>
  <c r="AL1345" i="1"/>
  <c r="AM1345" i="1" s="1"/>
  <c r="L1353" i="1"/>
  <c r="L1361" i="1"/>
  <c r="L1369" i="1"/>
  <c r="AL1369" i="1"/>
  <c r="AM1369" i="1" s="1"/>
  <c r="L1377" i="1"/>
  <c r="AL1377" i="1"/>
  <c r="AM1377" i="1" s="1"/>
  <c r="L1385" i="1"/>
  <c r="L1393" i="1"/>
  <c r="AL1393" i="1"/>
  <c r="AM1393" i="1" s="1"/>
  <c r="L1401" i="1"/>
  <c r="L1409" i="1"/>
  <c r="L1417" i="1"/>
  <c r="L1425" i="1"/>
  <c r="AL1425" i="1"/>
  <c r="AM1425" i="1" s="1"/>
  <c r="L1433" i="1"/>
  <c r="AL1433" i="1"/>
  <c r="AM1433" i="1" s="1"/>
  <c r="L1441" i="1"/>
  <c r="L1449" i="1"/>
  <c r="AL1449" i="1"/>
  <c r="AM1449" i="1" s="1"/>
  <c r="L1457" i="1"/>
  <c r="L1465" i="1"/>
  <c r="AL1465" i="1"/>
  <c r="AM1465" i="1" s="1"/>
  <c r="L1473" i="1"/>
  <c r="AL1473" i="1"/>
  <c r="AM1473" i="1" s="1"/>
  <c r="L1481" i="1"/>
  <c r="AL1481" i="1"/>
  <c r="AM1481" i="1" s="1"/>
  <c r="L1489" i="1"/>
  <c r="AL1489" i="1"/>
  <c r="AM1489" i="1" s="1"/>
  <c r="L1497" i="1"/>
  <c r="AL1497" i="1"/>
  <c r="AM1497" i="1" s="1"/>
  <c r="L1505" i="1"/>
  <c r="AL1505" i="1"/>
  <c r="AM1505" i="1" s="1"/>
  <c r="L1513" i="1"/>
  <c r="AL1513" i="1"/>
  <c r="AM1513" i="1" s="1"/>
  <c r="L1521" i="1"/>
  <c r="AL1521" i="1"/>
  <c r="AM1521" i="1" s="1"/>
  <c r="L1529" i="1"/>
  <c r="L1537" i="1"/>
  <c r="L1545" i="1"/>
  <c r="AL1545" i="1"/>
  <c r="AM1545" i="1" s="1"/>
  <c r="L1553" i="1"/>
  <c r="AL1553" i="1"/>
  <c r="AM1553" i="1" s="1"/>
  <c r="L1561" i="1"/>
  <c r="AL1561" i="1"/>
  <c r="AM1561" i="1" s="1"/>
  <c r="L1569" i="1"/>
  <c r="AL1569" i="1"/>
  <c r="AM1569" i="1" s="1"/>
  <c r="L1577" i="1"/>
  <c r="AL1577" i="1"/>
  <c r="AM1577" i="1" s="1"/>
  <c r="L1585" i="1"/>
  <c r="L1593" i="1"/>
  <c r="L1601" i="1"/>
  <c r="L1609" i="1"/>
  <c r="L1617" i="1"/>
  <c r="AL1617" i="1"/>
  <c r="AM1617" i="1" s="1"/>
  <c r="L1625" i="1"/>
  <c r="AL1625" i="1"/>
  <c r="AM1625" i="1" s="1"/>
  <c r="L1633" i="1"/>
  <c r="L1641" i="1"/>
  <c r="L1649" i="1"/>
  <c r="AL1649" i="1"/>
  <c r="AM1649" i="1" s="1"/>
  <c r="L1657" i="1"/>
  <c r="AL1657" i="1"/>
  <c r="AM1657" i="1" s="1"/>
  <c r="L1665" i="1"/>
  <c r="AL1665" i="1"/>
  <c r="AM1665" i="1" s="1"/>
  <c r="L1673" i="1"/>
  <c r="AL1673" i="1"/>
  <c r="AM1673" i="1" s="1"/>
  <c r="L1681" i="1"/>
  <c r="L1689" i="1"/>
  <c r="AL1689" i="1"/>
  <c r="AM1689" i="1" s="1"/>
  <c r="L1697" i="1"/>
  <c r="AL1697" i="1"/>
  <c r="AM1697" i="1" s="1"/>
  <c r="L1705" i="1"/>
  <c r="L1713" i="1"/>
  <c r="L1721" i="1"/>
  <c r="AL1721" i="1"/>
  <c r="AM1721" i="1" s="1"/>
  <c r="L1729" i="1"/>
  <c r="AL1729" i="1"/>
  <c r="AM1729" i="1" s="1"/>
  <c r="L1737" i="1"/>
  <c r="L1745" i="1"/>
  <c r="L1753" i="1"/>
  <c r="L1761" i="1"/>
  <c r="L1769" i="1"/>
  <c r="L1777" i="1"/>
  <c r="L1785" i="1"/>
  <c r="L1793" i="1"/>
  <c r="L1801" i="1"/>
  <c r="AL1801" i="1"/>
  <c r="AM1801" i="1" s="1"/>
  <c r="L1206" i="1"/>
  <c r="AL1206" i="1"/>
  <c r="AM1206" i="1" s="1"/>
  <c r="L1286" i="1"/>
  <c r="AL1286" i="1"/>
  <c r="AM1286" i="1" s="1"/>
  <c r="L1366" i="1"/>
  <c r="L1454" i="1"/>
  <c r="L1542" i="1"/>
  <c r="AL1542" i="1"/>
  <c r="AM1542" i="1" s="1"/>
  <c r="L1622" i="1"/>
  <c r="AL1622" i="1"/>
  <c r="AM1622" i="1" s="1"/>
  <c r="L1694" i="1"/>
  <c r="AL1694" i="1"/>
  <c r="AM1694" i="1" s="1"/>
  <c r="L1758" i="1"/>
  <c r="L17" i="1"/>
  <c r="AL17" i="1"/>
  <c r="AM17" i="1" s="1"/>
  <c r="L41" i="1"/>
  <c r="L57" i="1"/>
  <c r="L73" i="1"/>
  <c r="AL73" i="1"/>
  <c r="AM73" i="1" s="1"/>
  <c r="L105" i="1"/>
  <c r="AL105" i="1"/>
  <c r="AM105" i="1" s="1"/>
  <c r="L129" i="1"/>
  <c r="AL129" i="1"/>
  <c r="AM129" i="1" s="1"/>
  <c r="L153" i="1"/>
  <c r="AL153" i="1"/>
  <c r="AM153" i="1" s="1"/>
  <c r="L169" i="1"/>
  <c r="AL169" i="1"/>
  <c r="AM169" i="1" s="1"/>
  <c r="L193" i="1"/>
  <c r="L297" i="1"/>
  <c r="L1158" i="1"/>
  <c r="AL1158" i="1"/>
  <c r="AM1158" i="1" s="1"/>
  <c r="L1198" i="1"/>
  <c r="AL1198" i="1"/>
  <c r="AM1198" i="1" s="1"/>
  <c r="L1246" i="1"/>
  <c r="L1294" i="1"/>
  <c r="L1334" i="1"/>
  <c r="AL1334" i="1"/>
  <c r="AM1334" i="1" s="1"/>
  <c r="L1382" i="1"/>
  <c r="L1422" i="1"/>
  <c r="AL1422" i="1"/>
  <c r="AM1422" i="1" s="1"/>
  <c r="L1462" i="1"/>
  <c r="AL1462" i="1"/>
  <c r="AM1462" i="1" s="1"/>
  <c r="L1510" i="1"/>
  <c r="AL1510" i="1"/>
  <c r="AM1510" i="1" s="1"/>
  <c r="L1550" i="1"/>
  <c r="AL1550" i="1"/>
  <c r="AM1550" i="1" s="1"/>
  <c r="L1590" i="1"/>
  <c r="L1630" i="1"/>
  <c r="L1662" i="1"/>
  <c r="AL1662" i="1"/>
  <c r="AM1662" i="1" s="1"/>
  <c r="L1710" i="1"/>
  <c r="L1742" i="1"/>
  <c r="L1782" i="1"/>
  <c r="L25" i="1"/>
  <c r="AL25" i="1"/>
  <c r="AM25" i="1" s="1"/>
  <c r="L33" i="1"/>
  <c r="AL33" i="1"/>
  <c r="AM33" i="1" s="1"/>
  <c r="L49" i="1"/>
  <c r="L65" i="1"/>
  <c r="AL65" i="1"/>
  <c r="AM65" i="1" s="1"/>
  <c r="L81" i="1"/>
  <c r="AL81" i="1"/>
  <c r="AM81" i="1" s="1"/>
  <c r="L97" i="1"/>
  <c r="L113" i="1"/>
  <c r="AL113" i="1"/>
  <c r="AM113" i="1" s="1"/>
  <c r="L121" i="1"/>
  <c r="AL121" i="1"/>
  <c r="AM121" i="1" s="1"/>
  <c r="L137" i="1"/>
  <c r="AL137" i="1"/>
  <c r="AM137" i="1" s="1"/>
  <c r="L161" i="1"/>
  <c r="L177" i="1"/>
  <c r="L209" i="1"/>
  <c r="AL209" i="1"/>
  <c r="AM209" i="1" s="1"/>
  <c r="L289" i="1"/>
  <c r="AL289" i="1"/>
  <c r="AM289" i="1" s="1"/>
  <c r="L10" i="1"/>
  <c r="AL10" i="1"/>
  <c r="AM10" i="1" s="1"/>
  <c r="L18" i="1"/>
  <c r="L26" i="1"/>
  <c r="AL26" i="1"/>
  <c r="AM26" i="1" s="1"/>
  <c r="L34" i="1"/>
  <c r="AL34" i="1"/>
  <c r="AM34" i="1" s="1"/>
  <c r="L42" i="1"/>
  <c r="L50" i="1"/>
  <c r="L58" i="1"/>
  <c r="L66" i="1"/>
  <c r="AL66" i="1"/>
  <c r="AM66" i="1" s="1"/>
  <c r="L74" i="1"/>
  <c r="AL74" i="1"/>
  <c r="AM74" i="1" s="1"/>
  <c r="L82" i="1"/>
  <c r="AL82" i="1"/>
  <c r="AM82" i="1" s="1"/>
  <c r="L90" i="1"/>
  <c r="L98" i="1"/>
  <c r="L106" i="1"/>
  <c r="AL106" i="1"/>
  <c r="AM106" i="1" s="1"/>
  <c r="L114" i="1"/>
  <c r="AL114" i="1"/>
  <c r="AM114" i="1" s="1"/>
  <c r="L122" i="1"/>
  <c r="AL122" i="1"/>
  <c r="AM122" i="1" s="1"/>
  <c r="L130" i="1"/>
  <c r="AL130" i="1"/>
  <c r="AM130" i="1" s="1"/>
  <c r="L138" i="1"/>
  <c r="AL138" i="1"/>
  <c r="AM138" i="1" s="1"/>
  <c r="L146" i="1"/>
  <c r="AL146" i="1"/>
  <c r="AM146" i="1" s="1"/>
  <c r="L154" i="1"/>
  <c r="AL154" i="1"/>
  <c r="AM154" i="1" s="1"/>
  <c r="L162" i="1"/>
  <c r="AL162" i="1"/>
  <c r="AM162" i="1" s="1"/>
  <c r="L170" i="1"/>
  <c r="AL170" i="1"/>
  <c r="AM170" i="1" s="1"/>
  <c r="L178" i="1"/>
  <c r="L186" i="1"/>
  <c r="L194" i="1"/>
  <c r="L202" i="1"/>
  <c r="AL202" i="1"/>
  <c r="AM202" i="1" s="1"/>
  <c r="L210" i="1"/>
  <c r="AL210" i="1"/>
  <c r="AM210" i="1" s="1"/>
  <c r="L218" i="1"/>
  <c r="AL218" i="1"/>
  <c r="AM218" i="1" s="1"/>
  <c r="L226" i="1"/>
  <c r="AL226" i="1"/>
  <c r="AM226" i="1" s="1"/>
  <c r="L234" i="1"/>
  <c r="AL234" i="1"/>
  <c r="AM234" i="1" s="1"/>
  <c r="L242" i="1"/>
  <c r="L250" i="1"/>
  <c r="L258" i="1"/>
  <c r="L266" i="1"/>
  <c r="AL266" i="1"/>
  <c r="AM266" i="1" s="1"/>
  <c r="L274" i="1"/>
  <c r="AL274" i="1"/>
  <c r="AM274" i="1" s="1"/>
  <c r="L282" i="1"/>
  <c r="L290" i="1"/>
  <c r="AL290" i="1"/>
  <c r="AM290" i="1" s="1"/>
  <c r="L298" i="1"/>
  <c r="L306" i="1"/>
  <c r="L314" i="1"/>
  <c r="L322" i="1"/>
  <c r="L330" i="1"/>
  <c r="L338" i="1"/>
  <c r="L346" i="1"/>
  <c r="AL346" i="1"/>
  <c r="AM346" i="1" s="1"/>
  <c r="L354" i="1"/>
  <c r="AL354" i="1"/>
  <c r="AM354" i="1" s="1"/>
  <c r="L362" i="1"/>
  <c r="L370" i="1"/>
  <c r="AL370" i="1"/>
  <c r="AM370" i="1" s="1"/>
  <c r="L378" i="1"/>
  <c r="L386" i="1"/>
  <c r="L394" i="1"/>
  <c r="AL394" i="1"/>
  <c r="AM394" i="1" s="1"/>
  <c r="L402" i="1"/>
  <c r="AL402" i="1"/>
  <c r="AM402" i="1" s="1"/>
  <c r="L410" i="1"/>
  <c r="L418" i="1"/>
  <c r="AL418" i="1"/>
  <c r="AM418" i="1" s="1"/>
  <c r="L426" i="1"/>
  <c r="L434" i="1"/>
  <c r="AL434" i="1"/>
  <c r="AM434" i="1" s="1"/>
  <c r="L442" i="1"/>
  <c r="L450" i="1"/>
  <c r="L458" i="1"/>
  <c r="AL458" i="1"/>
  <c r="AM458" i="1" s="1"/>
  <c r="L466" i="1"/>
  <c r="AL466" i="1"/>
  <c r="AM466" i="1" s="1"/>
  <c r="L474" i="1"/>
  <c r="AL474" i="1"/>
  <c r="AM474" i="1" s="1"/>
  <c r="L482" i="1"/>
  <c r="AL482" i="1"/>
  <c r="AM482" i="1" s="1"/>
  <c r="L490" i="1"/>
  <c r="AL490" i="1"/>
  <c r="AM490" i="1" s="1"/>
  <c r="L498" i="1"/>
  <c r="AL498" i="1"/>
  <c r="AM498" i="1" s="1"/>
  <c r="L506" i="1"/>
  <c r="AL506" i="1"/>
  <c r="AM506" i="1" s="1"/>
  <c r="L514" i="1"/>
  <c r="AL514" i="1"/>
  <c r="AM514" i="1" s="1"/>
  <c r="L522" i="1"/>
  <c r="AL522" i="1"/>
  <c r="AM522" i="1" s="1"/>
  <c r="L530" i="1"/>
  <c r="L538" i="1"/>
  <c r="AL538" i="1"/>
  <c r="AM538" i="1" s="1"/>
  <c r="L546" i="1"/>
  <c r="AL546" i="1"/>
  <c r="AM546" i="1" s="1"/>
  <c r="L554" i="1"/>
  <c r="L562" i="1"/>
  <c r="AL562" i="1"/>
  <c r="AM562" i="1" s="1"/>
  <c r="L570" i="1"/>
  <c r="L578" i="1"/>
  <c r="AL578" i="1"/>
  <c r="AM578" i="1" s="1"/>
  <c r="L586" i="1"/>
  <c r="AL586" i="1"/>
  <c r="AM586" i="1" s="1"/>
  <c r="L594" i="1"/>
  <c r="AL594" i="1"/>
  <c r="AM594" i="1" s="1"/>
  <c r="L602" i="1"/>
  <c r="AL602" i="1"/>
  <c r="AM602" i="1" s="1"/>
  <c r="L610" i="1"/>
  <c r="AL610" i="1"/>
  <c r="AM610" i="1" s="1"/>
  <c r="L618" i="1"/>
  <c r="AL618" i="1"/>
  <c r="AM618" i="1" s="1"/>
  <c r="L626" i="1"/>
  <c r="L634" i="1"/>
  <c r="AL634" i="1"/>
  <c r="AM634" i="1" s="1"/>
  <c r="L642" i="1"/>
  <c r="AL642" i="1"/>
  <c r="AM642" i="1" s="1"/>
  <c r="L650" i="1"/>
  <c r="AL650" i="1"/>
  <c r="AM650" i="1" s="1"/>
  <c r="L658" i="1"/>
  <c r="L666" i="1"/>
  <c r="L674" i="1"/>
  <c r="AL674" i="1"/>
  <c r="AM674" i="1" s="1"/>
  <c r="L682" i="1"/>
  <c r="L690" i="1"/>
  <c r="AL690" i="1"/>
  <c r="AM690" i="1" s="1"/>
  <c r="L698" i="1"/>
  <c r="AL698" i="1"/>
  <c r="AM698" i="1" s="1"/>
  <c r="L706" i="1"/>
  <c r="L714" i="1"/>
  <c r="AL714" i="1"/>
  <c r="AM714" i="1" s="1"/>
  <c r="L722" i="1"/>
  <c r="L730" i="1"/>
  <c r="AL730" i="1"/>
  <c r="AM730" i="1" s="1"/>
  <c r="L738" i="1"/>
  <c r="AL738" i="1"/>
  <c r="AM738" i="1" s="1"/>
  <c r="L746" i="1"/>
  <c r="AL746" i="1"/>
  <c r="AM746" i="1" s="1"/>
  <c r="L754" i="1"/>
  <c r="AL754" i="1"/>
  <c r="AM754" i="1" s="1"/>
  <c r="L762" i="1"/>
  <c r="L770" i="1"/>
  <c r="AL770" i="1"/>
  <c r="AM770" i="1" s="1"/>
  <c r="L778" i="1"/>
  <c r="AL778" i="1"/>
  <c r="AM778" i="1" s="1"/>
  <c r="L786" i="1"/>
  <c r="AL786" i="1"/>
  <c r="AM786" i="1" s="1"/>
  <c r="L794" i="1"/>
  <c r="AL794" i="1"/>
  <c r="AM794" i="1" s="1"/>
  <c r="L802" i="1"/>
  <c r="L810" i="1"/>
  <c r="AL810" i="1"/>
  <c r="AM810" i="1" s="1"/>
  <c r="L818" i="1"/>
  <c r="L826" i="1"/>
  <c r="AL826" i="1"/>
  <c r="AM826" i="1" s="1"/>
  <c r="L834" i="1"/>
  <c r="AL834" i="1"/>
  <c r="AM834" i="1" s="1"/>
  <c r="L842" i="1"/>
  <c r="AL842" i="1"/>
  <c r="AM842" i="1" s="1"/>
  <c r="L850" i="1"/>
  <c r="AL850" i="1"/>
  <c r="AM850" i="1" s="1"/>
  <c r="L858" i="1"/>
  <c r="AL858" i="1"/>
  <c r="AM858" i="1" s="1"/>
  <c r="L866" i="1"/>
  <c r="AL866" i="1"/>
  <c r="AM866" i="1" s="1"/>
  <c r="L874" i="1"/>
  <c r="AL874" i="1"/>
  <c r="AM874" i="1" s="1"/>
  <c r="L882" i="1"/>
  <c r="L890" i="1"/>
  <c r="AL890" i="1"/>
  <c r="AM890" i="1" s="1"/>
  <c r="L898" i="1"/>
  <c r="L906" i="1"/>
  <c r="L914" i="1"/>
  <c r="AL914" i="1"/>
  <c r="AM914" i="1" s="1"/>
  <c r="L922" i="1"/>
  <c r="AL922" i="1"/>
  <c r="AM922" i="1" s="1"/>
  <c r="L930" i="1"/>
  <c r="L938" i="1"/>
  <c r="L946" i="1"/>
  <c r="L954" i="1"/>
  <c r="AL954" i="1"/>
  <c r="AM954" i="1" s="1"/>
  <c r="L962" i="1"/>
  <c r="L970" i="1"/>
  <c r="AL970" i="1"/>
  <c r="AM970" i="1" s="1"/>
  <c r="L978" i="1"/>
  <c r="L986" i="1"/>
  <c r="L994" i="1"/>
  <c r="AL994" i="1"/>
  <c r="AM994" i="1" s="1"/>
  <c r="L1002" i="1"/>
  <c r="AL1002" i="1"/>
  <c r="AM1002" i="1" s="1"/>
  <c r="L1010" i="1"/>
  <c r="AL1010" i="1"/>
  <c r="AM1010" i="1" s="1"/>
  <c r="L1018" i="1"/>
  <c r="AL1018" i="1"/>
  <c r="AM1018" i="1" s="1"/>
  <c r="L1026" i="1"/>
  <c r="AL1026" i="1"/>
  <c r="AM1026" i="1" s="1"/>
  <c r="L1034" i="1"/>
  <c r="AL1034" i="1"/>
  <c r="AM1034" i="1" s="1"/>
  <c r="L1042" i="1"/>
  <c r="AL1042" i="1"/>
  <c r="AM1042" i="1" s="1"/>
  <c r="L1050" i="1"/>
  <c r="AL1050" i="1"/>
  <c r="AM1050" i="1" s="1"/>
  <c r="L1058" i="1"/>
  <c r="L1066" i="1"/>
  <c r="L1074" i="1"/>
  <c r="AL1074" i="1"/>
  <c r="AM1074" i="1" s="1"/>
  <c r="L1082" i="1"/>
  <c r="AL1082" i="1"/>
  <c r="AM1082" i="1" s="1"/>
  <c r="L1090" i="1"/>
  <c r="L1098" i="1"/>
  <c r="AL1098" i="1"/>
  <c r="AM1098" i="1" s="1"/>
  <c r="L1106" i="1"/>
  <c r="L1114" i="1"/>
  <c r="L1122" i="1"/>
  <c r="L1130" i="1"/>
  <c r="L1138" i="1"/>
  <c r="L1146" i="1"/>
  <c r="AL1146" i="1"/>
  <c r="AM1146" i="1" s="1"/>
  <c r="L1154" i="1"/>
  <c r="L1162" i="1"/>
  <c r="AL1162" i="1"/>
  <c r="AM1162" i="1" s="1"/>
  <c r="L1170" i="1"/>
  <c r="AL1170" i="1"/>
  <c r="AM1170" i="1" s="1"/>
  <c r="L1178" i="1"/>
  <c r="AL1178" i="1"/>
  <c r="AM1178" i="1" s="1"/>
  <c r="L1186" i="1"/>
  <c r="AL1186" i="1"/>
  <c r="AM1186" i="1" s="1"/>
  <c r="L1194" i="1"/>
  <c r="AL1194" i="1"/>
  <c r="AM1194" i="1" s="1"/>
  <c r="L1202" i="1"/>
  <c r="AL1202" i="1"/>
  <c r="AM1202" i="1" s="1"/>
  <c r="L1210" i="1"/>
  <c r="AL1210" i="1"/>
  <c r="AM1210" i="1" s="1"/>
  <c r="L1218" i="1"/>
  <c r="L1226" i="1"/>
  <c r="L1234" i="1"/>
  <c r="L1242" i="1"/>
  <c r="L1250" i="1"/>
  <c r="L1258" i="1"/>
  <c r="L1266" i="1"/>
  <c r="L1274" i="1"/>
  <c r="L1282" i="1"/>
  <c r="AL1282" i="1"/>
  <c r="AM1282" i="1" s="1"/>
  <c r="L1290" i="1"/>
  <c r="L1298" i="1"/>
  <c r="L1306" i="1"/>
  <c r="AL1306" i="1"/>
  <c r="AM1306" i="1" s="1"/>
  <c r="L1314" i="1"/>
  <c r="L1322" i="1"/>
  <c r="L1330" i="1"/>
  <c r="AL1330" i="1"/>
  <c r="AM1330" i="1" s="1"/>
  <c r="L1338" i="1"/>
  <c r="L1346" i="1"/>
  <c r="AL1346" i="1"/>
  <c r="AM1346" i="1" s="1"/>
  <c r="L1354" i="1"/>
  <c r="L1362" i="1"/>
  <c r="L1370" i="1"/>
  <c r="AL1370" i="1"/>
  <c r="AM1370" i="1" s="1"/>
  <c r="L1378" i="1"/>
  <c r="L1386" i="1"/>
  <c r="L1394" i="1"/>
  <c r="AL1394" i="1"/>
  <c r="AM1394" i="1" s="1"/>
  <c r="L1402" i="1"/>
  <c r="L1410" i="1"/>
  <c r="L1418" i="1"/>
  <c r="L1426" i="1"/>
  <c r="L1434" i="1"/>
  <c r="AL1434" i="1"/>
  <c r="AM1434" i="1" s="1"/>
  <c r="L1442" i="1"/>
  <c r="AL1442" i="1"/>
  <c r="AM1442" i="1" s="1"/>
  <c r="L1450" i="1"/>
  <c r="AL1450" i="1"/>
  <c r="AM1450" i="1" s="1"/>
  <c r="L1458" i="1"/>
  <c r="AL1458" i="1"/>
  <c r="AM1458" i="1" s="1"/>
  <c r="L1466" i="1"/>
  <c r="AL1466" i="1"/>
  <c r="AM1466" i="1" s="1"/>
  <c r="L1474" i="1"/>
  <c r="AL1474" i="1"/>
  <c r="AM1474" i="1" s="1"/>
  <c r="L1482" i="1"/>
  <c r="AL1482" i="1"/>
  <c r="AM1482" i="1" s="1"/>
  <c r="L1490" i="1"/>
  <c r="AL1490" i="1"/>
  <c r="AM1490" i="1" s="1"/>
  <c r="L1498" i="1"/>
  <c r="AL1498" i="1"/>
  <c r="AM1498" i="1" s="1"/>
  <c r="L1506" i="1"/>
  <c r="AL1506" i="1"/>
  <c r="AM1506" i="1" s="1"/>
  <c r="L1514" i="1"/>
  <c r="AL1514" i="1"/>
  <c r="AM1514" i="1" s="1"/>
  <c r="L1522" i="1"/>
  <c r="AL1522" i="1"/>
  <c r="AM1522" i="1" s="1"/>
  <c r="L1530" i="1"/>
  <c r="L1538" i="1"/>
  <c r="AL1538" i="1"/>
  <c r="AM1538" i="1" s="1"/>
  <c r="L1546" i="1"/>
  <c r="AL1546" i="1"/>
  <c r="AM1546" i="1" s="1"/>
  <c r="L1554" i="1"/>
  <c r="AL1554" i="1"/>
  <c r="AM1554" i="1" s="1"/>
  <c r="L1562" i="1"/>
  <c r="AL1562" i="1"/>
  <c r="AM1562" i="1" s="1"/>
  <c r="L1570" i="1"/>
  <c r="AL1570" i="1"/>
  <c r="AM1570" i="1" s="1"/>
  <c r="L1578" i="1"/>
  <c r="AL1578" i="1"/>
  <c r="AM1578" i="1" s="1"/>
  <c r="L1586" i="1"/>
  <c r="L1594" i="1"/>
  <c r="L1602" i="1"/>
  <c r="L1610" i="1"/>
  <c r="L1618" i="1"/>
  <c r="AL1618" i="1"/>
  <c r="AM1618" i="1" s="1"/>
  <c r="L1626" i="1"/>
  <c r="AL1626" i="1"/>
  <c r="AM1626" i="1" s="1"/>
  <c r="L1634" i="1"/>
  <c r="L1642" i="1"/>
  <c r="L1650" i="1"/>
  <c r="AL1650" i="1"/>
  <c r="AM1650" i="1" s="1"/>
  <c r="L1658" i="1"/>
  <c r="AL1658" i="1"/>
  <c r="AM1658" i="1" s="1"/>
  <c r="L1666" i="1"/>
  <c r="AL1666" i="1"/>
  <c r="AM1666" i="1" s="1"/>
  <c r="L1674" i="1"/>
  <c r="AL1674" i="1"/>
  <c r="AM1674" i="1" s="1"/>
  <c r="L1682" i="1"/>
  <c r="L1690" i="1"/>
  <c r="AL1690" i="1"/>
  <c r="AM1690" i="1" s="1"/>
  <c r="L1698" i="1"/>
  <c r="AL1698" i="1"/>
  <c r="AM1698" i="1" s="1"/>
  <c r="L1706" i="1"/>
  <c r="L1714" i="1"/>
  <c r="L1722" i="1"/>
  <c r="AL1722" i="1"/>
  <c r="AM1722" i="1" s="1"/>
  <c r="L1730" i="1"/>
  <c r="L1738" i="1"/>
  <c r="L1746" i="1"/>
  <c r="L1754" i="1"/>
  <c r="L1762" i="1"/>
  <c r="L1770" i="1"/>
  <c r="L1778" i="1"/>
  <c r="L1786" i="1"/>
  <c r="L1794" i="1"/>
  <c r="L1802" i="1"/>
  <c r="AL1802" i="1"/>
  <c r="AM1802" i="1" s="1"/>
  <c r="K1484" i="1"/>
  <c r="K1485" i="1" s="1"/>
  <c r="K1486" i="1" s="1"/>
  <c r="K1487" i="1" s="1"/>
  <c r="K1488" i="1" s="1"/>
  <c r="K1489" i="1" s="1"/>
  <c r="K1490" i="1" s="1"/>
  <c r="K1491" i="1" s="1"/>
  <c r="K1492" i="1" s="1"/>
  <c r="K1493" i="1" s="1"/>
  <c r="K1494" i="1" s="1"/>
  <c r="K1495" i="1" s="1"/>
  <c r="K1496" i="1" s="1"/>
  <c r="K1497" i="1" s="1"/>
  <c r="K1498" i="1" s="1"/>
  <c r="K1499" i="1" s="1"/>
  <c r="K1500" i="1" s="1"/>
  <c r="K1501" i="1" s="1"/>
  <c r="K1502" i="1" s="1"/>
  <c r="K1503" i="1" s="1"/>
  <c r="K1504" i="1" s="1"/>
  <c r="K1505" i="1" s="1"/>
  <c r="K1506" i="1" s="1"/>
  <c r="K1507" i="1" s="1"/>
  <c r="K1508" i="1" s="1"/>
  <c r="K1509" i="1" s="1"/>
  <c r="K1510" i="1" s="1"/>
  <c r="K1511" i="1" s="1"/>
  <c r="K1512" i="1" s="1"/>
  <c r="K1513" i="1" s="1"/>
  <c r="K1514" i="1" s="1"/>
  <c r="K1515" i="1" s="1"/>
  <c r="K1516" i="1" s="1"/>
  <c r="K1517" i="1" s="1"/>
  <c r="K1518" i="1" s="1"/>
  <c r="K1519" i="1" s="1"/>
  <c r="K1520" i="1" s="1"/>
  <c r="K1521" i="1" s="1"/>
  <c r="K1522" i="1" s="1"/>
  <c r="K1523" i="1" s="1"/>
  <c r="K1524" i="1" s="1"/>
  <c r="K1525" i="1" s="1"/>
  <c r="K1526" i="1" s="1"/>
  <c r="K1527" i="1" s="1"/>
  <c r="K1528" i="1" s="1"/>
  <c r="K1529" i="1" s="1"/>
  <c r="K1530" i="1" s="1"/>
  <c r="K1531" i="1" s="1"/>
  <c r="K1532" i="1" s="1"/>
  <c r="K1533" i="1" s="1"/>
  <c r="K1534" i="1" s="1"/>
  <c r="K1535" i="1" s="1"/>
  <c r="K1536" i="1" s="1"/>
  <c r="K1537" i="1" s="1"/>
  <c r="K1538" i="1" s="1"/>
  <c r="K1539" i="1" s="1"/>
  <c r="K1540" i="1" s="1"/>
  <c r="K1541" i="1" s="1"/>
  <c r="K1542" i="1" s="1"/>
  <c r="K1543" i="1" s="1"/>
  <c r="K1544" i="1" s="1"/>
  <c r="K1545" i="1" s="1"/>
  <c r="K1546" i="1" s="1"/>
  <c r="K1547" i="1" s="1"/>
  <c r="K1548" i="1" s="1"/>
  <c r="K1549" i="1" s="1"/>
  <c r="K1550" i="1" s="1"/>
  <c r="K1551" i="1" s="1"/>
  <c r="K1552" i="1" s="1"/>
  <c r="K1553" i="1" s="1"/>
  <c r="K1554" i="1" s="1"/>
  <c r="K1555" i="1" s="1"/>
  <c r="K1556" i="1" s="1"/>
  <c r="K1557" i="1" s="1"/>
  <c r="K1558" i="1" s="1"/>
  <c r="K1559" i="1" s="1"/>
  <c r="K1560" i="1" s="1"/>
  <c r="K1561" i="1" s="1"/>
  <c r="K1562" i="1" s="1"/>
  <c r="K1563" i="1" s="1"/>
  <c r="K1564" i="1" s="1"/>
  <c r="K1565" i="1" s="1"/>
  <c r="K1566" i="1" s="1"/>
  <c r="K1567" i="1" s="1"/>
  <c r="K1568" i="1" s="1"/>
  <c r="K1569" i="1" s="1"/>
  <c r="K1570" i="1" s="1"/>
  <c r="K1571" i="1" s="1"/>
  <c r="K1572" i="1" s="1"/>
  <c r="K1573" i="1" s="1"/>
  <c r="K1574" i="1" s="1"/>
  <c r="K1575" i="1" s="1"/>
  <c r="K1576" i="1" s="1"/>
  <c r="K1577" i="1" s="1"/>
  <c r="K1578" i="1" s="1"/>
  <c r="K1579" i="1" s="1"/>
  <c r="K1580" i="1" s="1"/>
  <c r="K1581" i="1" s="1"/>
  <c r="K1582" i="1" s="1"/>
  <c r="K1583" i="1" s="1"/>
  <c r="K1584" i="1" s="1"/>
  <c r="K1585" i="1" s="1"/>
  <c r="K1586" i="1" s="1"/>
  <c r="K1587" i="1" s="1"/>
  <c r="K1588" i="1" s="1"/>
  <c r="K1589" i="1" s="1"/>
  <c r="K1590" i="1" s="1"/>
  <c r="K1591" i="1" s="1"/>
  <c r="K1592" i="1" s="1"/>
  <c r="K1593" i="1" s="1"/>
  <c r="K1594" i="1" s="1"/>
  <c r="K1595" i="1" s="1"/>
  <c r="K1596" i="1" s="1"/>
  <c r="K1597" i="1" s="1"/>
  <c r="K1598" i="1" s="1"/>
  <c r="K1599" i="1" s="1"/>
  <c r="K1600" i="1" s="1"/>
  <c r="K1601" i="1" s="1"/>
  <c r="K1602" i="1" s="1"/>
  <c r="K1603" i="1" s="1"/>
  <c r="K1604" i="1" s="1"/>
  <c r="K1605" i="1" s="1"/>
  <c r="K1606" i="1" s="1"/>
  <c r="K1607" i="1" s="1"/>
  <c r="K1608" i="1" s="1"/>
  <c r="K1609" i="1" s="1"/>
  <c r="K1610" i="1" s="1"/>
  <c r="K1611" i="1" s="1"/>
  <c r="K1612" i="1" s="1"/>
  <c r="K1613" i="1" s="1"/>
  <c r="K1614" i="1" s="1"/>
  <c r="K1615" i="1" s="1"/>
  <c r="K1616" i="1" s="1"/>
  <c r="K1617" i="1" s="1"/>
  <c r="K1618" i="1" s="1"/>
  <c r="K1619" i="1" s="1"/>
  <c r="K1620" i="1" s="1"/>
  <c r="K1621" i="1" s="1"/>
  <c r="K1622" i="1" s="1"/>
  <c r="K1623" i="1" s="1"/>
  <c r="K1624" i="1" s="1"/>
  <c r="K1625" i="1" s="1"/>
  <c r="K1626" i="1" s="1"/>
  <c r="K1627" i="1" s="1"/>
  <c r="K1628" i="1" s="1"/>
  <c r="K1629" i="1" s="1"/>
  <c r="K1630" i="1" s="1"/>
  <c r="K1631" i="1" s="1"/>
  <c r="K1632" i="1" s="1"/>
  <c r="K1633" i="1" s="1"/>
  <c r="K1634" i="1" s="1"/>
  <c r="K1635" i="1" s="1"/>
  <c r="K1636" i="1" s="1"/>
  <c r="K1637" i="1" s="1"/>
  <c r="K1638" i="1" s="1"/>
  <c r="K1639" i="1" s="1"/>
  <c r="K1640" i="1" s="1"/>
  <c r="K1641" i="1" s="1"/>
  <c r="K1642" i="1" s="1"/>
  <c r="K1643" i="1" s="1"/>
  <c r="K1644" i="1" s="1"/>
  <c r="K1645" i="1" s="1"/>
  <c r="K1646" i="1" s="1"/>
  <c r="K1647" i="1" s="1"/>
  <c r="K1648" i="1" s="1"/>
  <c r="K1649" i="1" s="1"/>
  <c r="K1650" i="1" s="1"/>
  <c r="K1651" i="1" s="1"/>
  <c r="K1652" i="1" s="1"/>
  <c r="K1653" i="1" s="1"/>
  <c r="K1654" i="1" s="1"/>
  <c r="K1655" i="1" s="1"/>
  <c r="K1656" i="1" s="1"/>
  <c r="K1657" i="1" s="1"/>
  <c r="K1658" i="1" s="1"/>
  <c r="K1659" i="1" s="1"/>
  <c r="K1660" i="1" s="1"/>
  <c r="K1661" i="1" s="1"/>
  <c r="K1662" i="1" s="1"/>
  <c r="K1663" i="1" s="1"/>
  <c r="K1664" i="1" s="1"/>
  <c r="K1665" i="1" s="1"/>
  <c r="K1666" i="1" s="1"/>
  <c r="K1667" i="1" s="1"/>
  <c r="K1668" i="1" s="1"/>
  <c r="K1669" i="1" s="1"/>
  <c r="K1670" i="1" s="1"/>
  <c r="K1671" i="1" s="1"/>
  <c r="K1672" i="1" s="1"/>
  <c r="K1673" i="1" s="1"/>
  <c r="K1674" i="1" s="1"/>
  <c r="K1675" i="1" s="1"/>
  <c r="K1676" i="1" s="1"/>
  <c r="K1677" i="1" s="1"/>
  <c r="K1678" i="1" s="1"/>
  <c r="K1679" i="1" s="1"/>
  <c r="K1680" i="1" s="1"/>
  <c r="K1681" i="1" s="1"/>
  <c r="K1682" i="1" s="1"/>
  <c r="K1683" i="1" s="1"/>
  <c r="K1684" i="1" s="1"/>
  <c r="K1685" i="1" s="1"/>
  <c r="K1686" i="1" s="1"/>
  <c r="K1687" i="1" s="1"/>
  <c r="K1688" i="1" s="1"/>
  <c r="K1689" i="1" s="1"/>
  <c r="K1690" i="1" s="1"/>
  <c r="K1691" i="1" s="1"/>
  <c r="K1692" i="1" s="1"/>
  <c r="K1693" i="1" s="1"/>
  <c r="K1694" i="1" s="1"/>
  <c r="K1695" i="1" s="1"/>
  <c r="K1696" i="1" s="1"/>
  <c r="K1697" i="1" s="1"/>
  <c r="K1698" i="1" s="1"/>
  <c r="K1699" i="1" s="1"/>
  <c r="K1700" i="1" s="1"/>
  <c r="K1701" i="1" s="1"/>
  <c r="K1702" i="1" s="1"/>
  <c r="K1703" i="1" s="1"/>
  <c r="K1704" i="1" s="1"/>
  <c r="K1705" i="1" s="1"/>
  <c r="K1706" i="1" s="1"/>
  <c r="K1707" i="1" s="1"/>
  <c r="K1708" i="1" s="1"/>
  <c r="K1709" i="1" s="1"/>
  <c r="K1710" i="1" s="1"/>
  <c r="K1711" i="1" s="1"/>
  <c r="K1712" i="1" s="1"/>
  <c r="K1713" i="1" s="1"/>
  <c r="K1714" i="1" s="1"/>
  <c r="K1715" i="1" s="1"/>
  <c r="K1716" i="1" s="1"/>
  <c r="K1717" i="1" s="1"/>
  <c r="K1718" i="1" s="1"/>
  <c r="K1719" i="1" s="1"/>
  <c r="K1720" i="1" s="1"/>
  <c r="K1721" i="1" s="1"/>
  <c r="K1722" i="1" s="1"/>
  <c r="K1723" i="1" s="1"/>
  <c r="K1724" i="1" s="1"/>
  <c r="K1725" i="1" s="1"/>
  <c r="K1726" i="1" s="1"/>
  <c r="K1727" i="1" s="1"/>
  <c r="K1728" i="1" s="1"/>
  <c r="K1729" i="1" s="1"/>
  <c r="K1730" i="1" s="1"/>
  <c r="K1731" i="1" s="1"/>
  <c r="K1732" i="1" s="1"/>
  <c r="K1733" i="1" s="1"/>
  <c r="K1734" i="1" s="1"/>
  <c r="K1735" i="1" s="1"/>
  <c r="K1736" i="1" s="1"/>
  <c r="K1737" i="1" s="1"/>
  <c r="K1738" i="1" s="1"/>
  <c r="K1739" i="1" s="1"/>
  <c r="K1740" i="1" s="1"/>
  <c r="K1741" i="1" s="1"/>
  <c r="K1742" i="1" s="1"/>
  <c r="K1743" i="1" s="1"/>
  <c r="K1744" i="1" s="1"/>
  <c r="K1745" i="1" s="1"/>
  <c r="K1746" i="1" s="1"/>
  <c r="K1747" i="1" s="1"/>
  <c r="K1748" i="1" s="1"/>
  <c r="K1749" i="1" s="1"/>
  <c r="K1750" i="1" s="1"/>
  <c r="K1751" i="1" s="1"/>
  <c r="K1752" i="1" s="1"/>
  <c r="K1753" i="1" s="1"/>
  <c r="K1754" i="1" s="1"/>
  <c r="K1755" i="1" s="1"/>
  <c r="K1756" i="1" s="1"/>
  <c r="K1757" i="1" s="1"/>
  <c r="K1758" i="1" s="1"/>
  <c r="K1759" i="1" s="1"/>
  <c r="K1760" i="1" s="1"/>
  <c r="K1761" i="1" s="1"/>
  <c r="K1762" i="1" s="1"/>
  <c r="K1763" i="1" s="1"/>
  <c r="K1764" i="1" s="1"/>
  <c r="K1765" i="1" s="1"/>
  <c r="K1766" i="1" s="1"/>
  <c r="K1767" i="1" s="1"/>
  <c r="K1768" i="1" s="1"/>
  <c r="K1769" i="1" s="1"/>
  <c r="K1770" i="1" s="1"/>
  <c r="K1771" i="1" s="1"/>
  <c r="K1772" i="1" s="1"/>
  <c r="K1773" i="1" s="1"/>
  <c r="K1774" i="1" s="1"/>
  <c r="K1775" i="1" s="1"/>
  <c r="K1776" i="1" s="1"/>
  <c r="K1777" i="1" s="1"/>
  <c r="K1778" i="1" s="1"/>
  <c r="K1779" i="1" s="1"/>
  <c r="K1780" i="1" s="1"/>
  <c r="K1781" i="1" s="1"/>
  <c r="K1782" i="1" s="1"/>
  <c r="K1783" i="1" s="1"/>
  <c r="K1784" i="1" s="1"/>
  <c r="K1785" i="1" s="1"/>
  <c r="K1786" i="1" s="1"/>
  <c r="K1787" i="1" s="1"/>
  <c r="K1788" i="1" s="1"/>
  <c r="K1789" i="1" s="1"/>
  <c r="K1790" i="1" s="1"/>
  <c r="K1791" i="1" s="1"/>
  <c r="K1792" i="1" s="1"/>
  <c r="K1793" i="1" s="1"/>
  <c r="K1794" i="1" s="1"/>
  <c r="K1795" i="1" s="1"/>
  <c r="K1796" i="1" s="1"/>
  <c r="K1797" i="1" s="1"/>
  <c r="K1798" i="1" s="1"/>
  <c r="K1799" i="1" s="1"/>
  <c r="K1800" i="1" s="1"/>
  <c r="K1801" i="1" s="1"/>
  <c r="K1802" i="1" s="1"/>
  <c r="K1803" i="1" s="1"/>
  <c r="K1804" i="1" s="1"/>
  <c r="K1805" i="1" s="1"/>
  <c r="K1030" i="1"/>
  <c r="K1031" i="1" s="1"/>
  <c r="K1032" i="1" s="1"/>
  <c r="K1033" i="1" s="1"/>
  <c r="K1034" i="1" s="1"/>
  <c r="K1035" i="1" s="1"/>
  <c r="K1036" i="1" s="1"/>
  <c r="K1037" i="1" s="1"/>
  <c r="K1038" i="1" s="1"/>
  <c r="K1039" i="1" s="1"/>
  <c r="K1040" i="1" s="1"/>
  <c r="K1041" i="1" s="1"/>
  <c r="K1042" i="1" s="1"/>
  <c r="K1043" i="1" s="1"/>
  <c r="K1044" i="1" s="1"/>
  <c r="K1045" i="1" s="1"/>
  <c r="K1046" i="1" s="1"/>
  <c r="K1047" i="1" s="1"/>
  <c r="K1048" i="1" s="1"/>
  <c r="K1049" i="1" s="1"/>
  <c r="K1050" i="1" s="1"/>
  <c r="K1051" i="1" s="1"/>
  <c r="K1052" i="1" s="1"/>
  <c r="K1053" i="1" s="1"/>
  <c r="K1054" i="1" s="1"/>
  <c r="K1055" i="1" s="1"/>
  <c r="K1056" i="1" s="1"/>
  <c r="K1057" i="1" s="1"/>
  <c r="K1058" i="1" s="1"/>
  <c r="K1059" i="1" s="1"/>
  <c r="K1060" i="1" s="1"/>
  <c r="K1061" i="1" s="1"/>
  <c r="K1062" i="1" s="1"/>
  <c r="K1063" i="1" s="1"/>
  <c r="K1064" i="1" s="1"/>
  <c r="K1065" i="1" s="1"/>
  <c r="K1066" i="1" s="1"/>
  <c r="K1067" i="1" s="1"/>
  <c r="K1068" i="1" s="1"/>
  <c r="K1069" i="1" s="1"/>
  <c r="K1070" i="1" s="1"/>
  <c r="K1071" i="1" s="1"/>
  <c r="K1072" i="1" s="1"/>
  <c r="K1073" i="1" s="1"/>
  <c r="K1074" i="1" s="1"/>
  <c r="K1075" i="1" s="1"/>
  <c r="K1076" i="1" s="1"/>
  <c r="K1077" i="1" s="1"/>
  <c r="K1078" i="1" s="1"/>
  <c r="K1079" i="1" s="1"/>
  <c r="K1080" i="1" s="1"/>
  <c r="K1081" i="1" s="1"/>
  <c r="K1082" i="1" s="1"/>
  <c r="K1083" i="1" s="1"/>
  <c r="K1084" i="1" s="1"/>
  <c r="K1085" i="1" s="1"/>
  <c r="K1086" i="1" s="1"/>
  <c r="K1087" i="1" s="1"/>
  <c r="K1088" i="1" s="1"/>
  <c r="K1089" i="1" s="1"/>
  <c r="K1090" i="1" s="1"/>
  <c r="K1091" i="1" s="1"/>
  <c r="K1092" i="1" s="1"/>
  <c r="K1093" i="1" s="1"/>
  <c r="K1094" i="1" s="1"/>
  <c r="K1095" i="1" s="1"/>
  <c r="K1096" i="1" s="1"/>
  <c r="K1097" i="1" s="1"/>
  <c r="K1098" i="1" s="1"/>
  <c r="K1099" i="1" s="1"/>
  <c r="K1100" i="1" s="1"/>
  <c r="K1101" i="1" s="1"/>
  <c r="K1102" i="1" s="1"/>
  <c r="K1103" i="1" s="1"/>
  <c r="K1104" i="1" s="1"/>
  <c r="K1105" i="1" s="1"/>
  <c r="K1106" i="1" s="1"/>
  <c r="K1107" i="1" s="1"/>
  <c r="K1108" i="1" s="1"/>
  <c r="K1109" i="1" s="1"/>
  <c r="K1110" i="1" s="1"/>
  <c r="K1111" i="1" s="1"/>
  <c r="K1112" i="1" s="1"/>
  <c r="K1113" i="1" s="1"/>
  <c r="K1114" i="1" s="1"/>
  <c r="K1115" i="1" s="1"/>
  <c r="K1116" i="1" s="1"/>
  <c r="K1117" i="1" s="1"/>
  <c r="K1118" i="1" s="1"/>
  <c r="K1119" i="1" s="1"/>
  <c r="K1120" i="1" s="1"/>
  <c r="K1121" i="1" s="1"/>
  <c r="K1122" i="1" s="1"/>
  <c r="K1123" i="1" s="1"/>
  <c r="K1124" i="1" s="1"/>
  <c r="K1125" i="1" s="1"/>
  <c r="K1126" i="1" s="1"/>
  <c r="K1127" i="1" s="1"/>
  <c r="K1128" i="1" s="1"/>
  <c r="K1129" i="1" s="1"/>
  <c r="K1130" i="1" s="1"/>
  <c r="K1131" i="1" s="1"/>
  <c r="K1132" i="1" s="1"/>
  <c r="K1133" i="1" s="1"/>
  <c r="K1134" i="1" s="1"/>
  <c r="K1135" i="1" s="1"/>
  <c r="K1136" i="1" s="1"/>
  <c r="K1137" i="1" s="1"/>
  <c r="K1138" i="1" s="1"/>
  <c r="K1139" i="1" s="1"/>
  <c r="K1140" i="1" s="1"/>
  <c r="K1141" i="1" s="1"/>
  <c r="K1142" i="1" s="1"/>
  <c r="K1143" i="1" s="1"/>
  <c r="K1144" i="1" s="1"/>
  <c r="K1145" i="1" s="1"/>
  <c r="K1146" i="1" s="1"/>
  <c r="K1147" i="1" s="1"/>
  <c r="K1148" i="1" s="1"/>
  <c r="K1149" i="1" s="1"/>
  <c r="K1150" i="1" s="1"/>
  <c r="K1151" i="1" s="1"/>
  <c r="K1152" i="1" s="1"/>
  <c r="K1153" i="1" s="1"/>
  <c r="K1154" i="1" s="1"/>
  <c r="K1155" i="1" s="1"/>
  <c r="K1156" i="1" s="1"/>
  <c r="K1157" i="1" s="1"/>
  <c r="K1158" i="1" s="1"/>
  <c r="K1159" i="1" s="1"/>
  <c r="K1160" i="1" s="1"/>
  <c r="K1161" i="1" s="1"/>
  <c r="K1162" i="1" s="1"/>
  <c r="K1163" i="1" s="1"/>
  <c r="K1164" i="1" s="1"/>
  <c r="K1165" i="1" s="1"/>
  <c r="K1166" i="1" s="1"/>
  <c r="K1167" i="1" s="1"/>
  <c r="K1168" i="1" s="1"/>
  <c r="K1169" i="1" s="1"/>
  <c r="K1170" i="1" s="1"/>
  <c r="K1171" i="1" s="1"/>
  <c r="K1172" i="1" s="1"/>
  <c r="K1173" i="1" s="1"/>
  <c r="K1174" i="1" s="1"/>
  <c r="K1175" i="1" s="1"/>
  <c r="K1176" i="1" s="1"/>
  <c r="K1177" i="1" s="1"/>
  <c r="K1178" i="1" s="1"/>
  <c r="K1179" i="1" s="1"/>
  <c r="K1180" i="1" s="1"/>
  <c r="K1181" i="1" s="1"/>
  <c r="K1182" i="1" s="1"/>
  <c r="K1183" i="1" s="1"/>
  <c r="K1184" i="1" s="1"/>
  <c r="K1185" i="1" s="1"/>
  <c r="K1186" i="1" s="1"/>
  <c r="K1187" i="1" s="1"/>
  <c r="K1188" i="1" s="1"/>
  <c r="K1189" i="1" s="1"/>
  <c r="K1190" i="1" s="1"/>
  <c r="K1191" i="1" s="1"/>
  <c r="K1192" i="1" s="1"/>
  <c r="K1193" i="1" s="1"/>
  <c r="K1194" i="1" s="1"/>
  <c r="K1195" i="1" s="1"/>
  <c r="K1196" i="1" s="1"/>
  <c r="K1197" i="1" s="1"/>
  <c r="K1198" i="1" s="1"/>
  <c r="K1199" i="1" s="1"/>
  <c r="K1200" i="1" s="1"/>
  <c r="K1201" i="1" s="1"/>
  <c r="K1202" i="1" s="1"/>
  <c r="K1203" i="1" s="1"/>
  <c r="K1204" i="1" s="1"/>
  <c r="K1205" i="1" s="1"/>
  <c r="K1206" i="1" s="1"/>
  <c r="K1207" i="1" s="1"/>
  <c r="K1208" i="1" s="1"/>
  <c r="K1209" i="1" s="1"/>
  <c r="K1210" i="1" s="1"/>
  <c r="K1211" i="1" s="1"/>
  <c r="K1212" i="1" s="1"/>
  <c r="K1213" i="1" s="1"/>
  <c r="K1214" i="1" s="1"/>
  <c r="K1215" i="1" s="1"/>
  <c r="K1216" i="1" s="1"/>
  <c r="K1217" i="1" s="1"/>
  <c r="K1218" i="1" s="1"/>
  <c r="K1219" i="1" s="1"/>
  <c r="K1220" i="1" s="1"/>
  <c r="K1221" i="1" s="1"/>
  <c r="K1222" i="1" s="1"/>
  <c r="K1223" i="1" s="1"/>
  <c r="K1224" i="1" s="1"/>
  <c r="K1225" i="1" s="1"/>
  <c r="K1226" i="1" s="1"/>
  <c r="K1227" i="1" s="1"/>
  <c r="K1228" i="1" s="1"/>
  <c r="K1229" i="1" s="1"/>
  <c r="K1230" i="1" s="1"/>
  <c r="K1231" i="1" s="1"/>
  <c r="K1232" i="1" s="1"/>
  <c r="K1233" i="1" s="1"/>
  <c r="K1234" i="1" s="1"/>
  <c r="K1235" i="1" s="1"/>
  <c r="K1236" i="1" s="1"/>
  <c r="K1237" i="1" s="1"/>
  <c r="K1238" i="1" s="1"/>
  <c r="K1239" i="1" s="1"/>
  <c r="K1240" i="1" s="1"/>
  <c r="K1241" i="1" s="1"/>
  <c r="K1242" i="1" s="1"/>
  <c r="K1243" i="1" s="1"/>
  <c r="K1244" i="1" s="1"/>
  <c r="K1245" i="1" s="1"/>
  <c r="K1246" i="1" s="1"/>
  <c r="K1247" i="1" s="1"/>
  <c r="K1248" i="1" s="1"/>
  <c r="K1249" i="1" s="1"/>
  <c r="K1250" i="1" s="1"/>
  <c r="K1251" i="1" s="1"/>
  <c r="K1252" i="1" s="1"/>
  <c r="K1253" i="1" s="1"/>
  <c r="K1254" i="1" s="1"/>
  <c r="K1255" i="1" s="1"/>
  <c r="K1256" i="1" s="1"/>
  <c r="K1257" i="1" s="1"/>
  <c r="K1258" i="1" s="1"/>
  <c r="K1259" i="1" s="1"/>
  <c r="K1260" i="1" s="1"/>
  <c r="K1261" i="1" s="1"/>
  <c r="K1262" i="1" s="1"/>
  <c r="K1263" i="1" s="1"/>
  <c r="K1264" i="1" s="1"/>
  <c r="K1265" i="1" s="1"/>
  <c r="K1266" i="1" s="1"/>
  <c r="K1267" i="1" s="1"/>
  <c r="K1268" i="1" s="1"/>
  <c r="K1269" i="1" s="1"/>
  <c r="K1270" i="1" s="1"/>
  <c r="K1271" i="1" s="1"/>
  <c r="K1272" i="1" s="1"/>
  <c r="K1273" i="1" s="1"/>
  <c r="K1274" i="1" s="1"/>
  <c r="K1275" i="1" s="1"/>
  <c r="K1276" i="1" s="1"/>
  <c r="K1277" i="1" s="1"/>
  <c r="K1278" i="1" s="1"/>
  <c r="K1279" i="1" s="1"/>
  <c r="K1280" i="1" s="1"/>
  <c r="K1281" i="1" s="1"/>
  <c r="K1282" i="1" s="1"/>
  <c r="K1283" i="1" s="1"/>
  <c r="K1284" i="1" s="1"/>
  <c r="K1285" i="1" s="1"/>
  <c r="K1286" i="1" s="1"/>
  <c r="K1287" i="1" s="1"/>
  <c r="K1288" i="1" s="1"/>
  <c r="K1289" i="1" s="1"/>
  <c r="K1290" i="1" s="1"/>
  <c r="K1291" i="1" s="1"/>
  <c r="K1292" i="1" s="1"/>
  <c r="K1293" i="1" s="1"/>
  <c r="K1294" i="1" s="1"/>
  <c r="K1295" i="1" s="1"/>
  <c r="K1296" i="1" s="1"/>
  <c r="K1297" i="1" s="1"/>
  <c r="K1298" i="1" s="1"/>
  <c r="K1299" i="1" s="1"/>
  <c r="K1300" i="1" s="1"/>
  <c r="K1301" i="1" s="1"/>
  <c r="K1302" i="1" s="1"/>
  <c r="K1303" i="1" s="1"/>
  <c r="K1304" i="1" s="1"/>
  <c r="K1305" i="1" s="1"/>
  <c r="K1306" i="1" s="1"/>
  <c r="K1307" i="1" s="1"/>
  <c r="K1308" i="1" s="1"/>
  <c r="K1309" i="1" s="1"/>
  <c r="K1310" i="1" s="1"/>
  <c r="K1311" i="1" s="1"/>
  <c r="K1312" i="1" s="1"/>
  <c r="K1313" i="1" s="1"/>
  <c r="K1314" i="1" s="1"/>
  <c r="K1315" i="1" s="1"/>
  <c r="K1316" i="1" s="1"/>
  <c r="K1317" i="1" s="1"/>
  <c r="K1318" i="1" s="1"/>
  <c r="K1319" i="1" s="1"/>
  <c r="K1320" i="1" s="1"/>
  <c r="K1321" i="1" s="1"/>
  <c r="K1322" i="1" s="1"/>
  <c r="K1323" i="1" s="1"/>
  <c r="K1324" i="1" s="1"/>
  <c r="K1325" i="1" s="1"/>
  <c r="K1326" i="1" s="1"/>
  <c r="K1327" i="1" s="1"/>
  <c r="K1328" i="1" s="1"/>
  <c r="K1329" i="1" s="1"/>
  <c r="K1330" i="1" s="1"/>
  <c r="K1331" i="1" s="1"/>
  <c r="K1332" i="1" s="1"/>
  <c r="K1333" i="1" s="1"/>
  <c r="K1334" i="1" s="1"/>
  <c r="K1335" i="1" s="1"/>
  <c r="K1336" i="1" s="1"/>
  <c r="K1337" i="1" s="1"/>
  <c r="K1338" i="1" s="1"/>
  <c r="K1339" i="1" s="1"/>
  <c r="K1340" i="1" s="1"/>
  <c r="K1341" i="1" s="1"/>
  <c r="K1342" i="1" s="1"/>
  <c r="K1343" i="1" s="1"/>
  <c r="K1344" i="1" s="1"/>
  <c r="K1345" i="1" s="1"/>
  <c r="K1346" i="1" s="1"/>
  <c r="K1347" i="1" s="1"/>
  <c r="K1348" i="1" s="1"/>
  <c r="K1349" i="1" s="1"/>
  <c r="K1350" i="1" s="1"/>
  <c r="K1351" i="1" s="1"/>
  <c r="K1352" i="1" s="1"/>
  <c r="K1353" i="1" s="1"/>
  <c r="K1354" i="1" s="1"/>
  <c r="K1355" i="1" s="1"/>
  <c r="K1356" i="1" s="1"/>
  <c r="K1357" i="1" s="1"/>
  <c r="K1358" i="1" s="1"/>
  <c r="K1359" i="1" s="1"/>
  <c r="K1360" i="1" s="1"/>
  <c r="K1361" i="1" s="1"/>
  <c r="K1362" i="1" s="1"/>
  <c r="K1363" i="1" s="1"/>
  <c r="K1364" i="1" s="1"/>
  <c r="K1365" i="1" s="1"/>
  <c r="K1366" i="1" s="1"/>
  <c r="K1367" i="1" s="1"/>
  <c r="K1368" i="1" s="1"/>
  <c r="K1369" i="1" s="1"/>
  <c r="K1370" i="1" s="1"/>
  <c r="K1371" i="1" s="1"/>
  <c r="K1372" i="1" s="1"/>
  <c r="K1373" i="1" s="1"/>
  <c r="K1374" i="1" s="1"/>
  <c r="K1375" i="1" s="1"/>
  <c r="K1376" i="1" s="1"/>
  <c r="K1377" i="1" s="1"/>
  <c r="K1378" i="1" s="1"/>
  <c r="K1379" i="1" s="1"/>
  <c r="K1380" i="1" s="1"/>
  <c r="K1381" i="1" s="1"/>
  <c r="K1382" i="1" s="1"/>
  <c r="K1383" i="1" s="1"/>
  <c r="K1384" i="1" s="1"/>
  <c r="K1385" i="1" s="1"/>
  <c r="K1386" i="1" s="1"/>
  <c r="K1387" i="1" s="1"/>
  <c r="K1388" i="1" s="1"/>
  <c r="K1389" i="1" s="1"/>
  <c r="K1390" i="1" s="1"/>
  <c r="K1391" i="1" s="1"/>
  <c r="K1392" i="1" s="1"/>
  <c r="K1393" i="1" s="1"/>
  <c r="K1394" i="1" s="1"/>
  <c r="K1395" i="1" s="1"/>
  <c r="K1396" i="1" s="1"/>
  <c r="K1397" i="1" s="1"/>
  <c r="K1398" i="1" s="1"/>
  <c r="K1399" i="1" s="1"/>
  <c r="K1400" i="1" s="1"/>
  <c r="K1401" i="1" s="1"/>
  <c r="K1402" i="1" s="1"/>
  <c r="K1403" i="1" s="1"/>
  <c r="K1404" i="1" s="1"/>
  <c r="K1405" i="1" s="1"/>
  <c r="K1406" i="1" s="1"/>
  <c r="K1407" i="1" s="1"/>
  <c r="K1408" i="1" s="1"/>
  <c r="K1409" i="1" s="1"/>
  <c r="K1410" i="1" s="1"/>
  <c r="K1411" i="1" s="1"/>
  <c r="K1412" i="1" s="1"/>
  <c r="K1413" i="1" s="1"/>
  <c r="K1414" i="1" s="1"/>
  <c r="K1415" i="1" s="1"/>
  <c r="K1416" i="1" s="1"/>
  <c r="K1417" i="1" s="1"/>
  <c r="K1418" i="1" s="1"/>
  <c r="K1419" i="1" s="1"/>
  <c r="K1420" i="1" s="1"/>
  <c r="K1421" i="1" s="1"/>
  <c r="K1422" i="1" s="1"/>
  <c r="K1423" i="1" s="1"/>
  <c r="K1424" i="1" s="1"/>
  <c r="K1425" i="1" s="1"/>
  <c r="K1426" i="1" s="1"/>
  <c r="K1427" i="1" s="1"/>
  <c r="K1428" i="1" s="1"/>
  <c r="K1429" i="1" s="1"/>
  <c r="K1430" i="1" s="1"/>
  <c r="K1431" i="1" s="1"/>
  <c r="K1432" i="1" s="1"/>
  <c r="K1433" i="1" s="1"/>
  <c r="K1434" i="1" s="1"/>
  <c r="K1435" i="1" s="1"/>
  <c r="K1436" i="1" s="1"/>
  <c r="K1437" i="1" s="1"/>
  <c r="K1438" i="1" s="1"/>
  <c r="K1439" i="1" s="1"/>
  <c r="K1440" i="1" s="1"/>
  <c r="K1441" i="1" s="1"/>
  <c r="K1442" i="1" s="1"/>
  <c r="K1443" i="1" s="1"/>
  <c r="K1444" i="1" s="1"/>
  <c r="K1445" i="1" s="1"/>
  <c r="K1446" i="1" s="1"/>
  <c r="K1447" i="1" s="1"/>
  <c r="K1448" i="1" s="1"/>
  <c r="K1449" i="1" s="1"/>
  <c r="K1450" i="1" s="1"/>
  <c r="K1451" i="1" s="1"/>
  <c r="K1452" i="1" s="1"/>
  <c r="K1453" i="1" s="1"/>
  <c r="K1454" i="1" s="1"/>
  <c r="K1455" i="1" s="1"/>
  <c r="K1456" i="1" s="1"/>
  <c r="K1457" i="1" s="1"/>
  <c r="K1458" i="1" s="1"/>
  <c r="K1459" i="1" s="1"/>
  <c r="K1460" i="1" s="1"/>
  <c r="K1461" i="1" s="1"/>
  <c r="K1462" i="1" s="1"/>
  <c r="K1463" i="1" s="1"/>
  <c r="K1464" i="1" s="1"/>
  <c r="K1465" i="1" s="1"/>
  <c r="K1466" i="1" s="1"/>
  <c r="K1467" i="1" s="1"/>
  <c r="K1468" i="1" s="1"/>
  <c r="K1469" i="1" s="1"/>
  <c r="K1470" i="1" s="1"/>
  <c r="K1471" i="1" s="1"/>
  <c r="K1472" i="1" s="1"/>
  <c r="K1473" i="1" s="1"/>
  <c r="K1474" i="1" s="1"/>
  <c r="K1475" i="1" s="1"/>
  <c r="K1476" i="1" s="1"/>
  <c r="K1477" i="1" s="1"/>
  <c r="K1478" i="1" s="1"/>
  <c r="K1479" i="1" s="1"/>
  <c r="K1480" i="1" s="1"/>
  <c r="K1481" i="1" s="1"/>
  <c r="K1482" i="1" s="1"/>
  <c r="K597" i="1"/>
  <c r="K598" i="1" s="1"/>
  <c r="K599" i="1" s="1"/>
  <c r="K600" i="1" s="1"/>
  <c r="K601" i="1" s="1"/>
  <c r="K602" i="1" s="1"/>
  <c r="K603" i="1" s="1"/>
  <c r="K604" i="1" s="1"/>
  <c r="K605" i="1" s="1"/>
  <c r="K606" i="1" s="1"/>
  <c r="K607" i="1" s="1"/>
  <c r="K608" i="1" s="1"/>
  <c r="K609" i="1" s="1"/>
  <c r="K610" i="1" s="1"/>
  <c r="K611" i="1" s="1"/>
  <c r="K612" i="1" s="1"/>
  <c r="K613" i="1" s="1"/>
  <c r="K614" i="1" s="1"/>
  <c r="K615" i="1" s="1"/>
  <c r="K616" i="1" s="1"/>
  <c r="K617" i="1" s="1"/>
  <c r="K618" i="1" s="1"/>
  <c r="K619" i="1" s="1"/>
  <c r="K620" i="1" s="1"/>
  <c r="K621" i="1" s="1"/>
  <c r="K622" i="1" s="1"/>
  <c r="K623" i="1" s="1"/>
  <c r="K624" i="1" s="1"/>
  <c r="K625" i="1" s="1"/>
  <c r="K626" i="1" s="1"/>
  <c r="K627" i="1" s="1"/>
  <c r="K628" i="1" s="1"/>
  <c r="K629" i="1" s="1"/>
  <c r="K630" i="1" s="1"/>
  <c r="K631" i="1" s="1"/>
  <c r="K632" i="1" s="1"/>
  <c r="K633" i="1" s="1"/>
  <c r="K634" i="1" s="1"/>
  <c r="K635" i="1" s="1"/>
  <c r="K636" i="1" s="1"/>
  <c r="K637" i="1" s="1"/>
  <c r="K638" i="1" s="1"/>
  <c r="K639" i="1" s="1"/>
  <c r="K640" i="1" s="1"/>
  <c r="K641" i="1" s="1"/>
  <c r="K642" i="1" s="1"/>
  <c r="K643" i="1" s="1"/>
  <c r="K644" i="1" s="1"/>
  <c r="K645" i="1" s="1"/>
  <c r="K646" i="1" s="1"/>
  <c r="K647" i="1" s="1"/>
  <c r="K648" i="1" s="1"/>
  <c r="K649" i="1" s="1"/>
  <c r="K650" i="1" s="1"/>
  <c r="K651" i="1" s="1"/>
  <c r="K652" i="1" s="1"/>
  <c r="K653" i="1" s="1"/>
  <c r="K654" i="1" s="1"/>
  <c r="K655" i="1" s="1"/>
  <c r="K656" i="1" s="1"/>
  <c r="K657" i="1" s="1"/>
  <c r="K658" i="1" s="1"/>
  <c r="K659" i="1" s="1"/>
  <c r="K660" i="1" s="1"/>
  <c r="K661" i="1" s="1"/>
  <c r="K662" i="1" s="1"/>
  <c r="K663" i="1" s="1"/>
  <c r="K664" i="1" s="1"/>
  <c r="K665" i="1" s="1"/>
  <c r="K666" i="1" s="1"/>
  <c r="K667" i="1" s="1"/>
  <c r="K668" i="1" s="1"/>
  <c r="K669" i="1" s="1"/>
  <c r="K670" i="1" s="1"/>
  <c r="K671" i="1" s="1"/>
  <c r="K672" i="1" s="1"/>
  <c r="K673" i="1" s="1"/>
  <c r="K674" i="1" s="1"/>
  <c r="K675" i="1" s="1"/>
  <c r="K676" i="1" s="1"/>
  <c r="K677" i="1" s="1"/>
  <c r="K678" i="1" s="1"/>
  <c r="K679" i="1" s="1"/>
  <c r="K680" i="1" s="1"/>
  <c r="K681" i="1" s="1"/>
  <c r="K682" i="1" s="1"/>
  <c r="K683" i="1" s="1"/>
  <c r="K684" i="1" s="1"/>
  <c r="K685" i="1" s="1"/>
  <c r="K686" i="1" s="1"/>
  <c r="K687" i="1" s="1"/>
  <c r="K688" i="1" s="1"/>
  <c r="K689" i="1" s="1"/>
  <c r="K690" i="1" s="1"/>
  <c r="K691" i="1" s="1"/>
  <c r="K692" i="1" s="1"/>
  <c r="K693" i="1" s="1"/>
  <c r="K694" i="1" s="1"/>
  <c r="K695" i="1" s="1"/>
  <c r="K696" i="1" s="1"/>
  <c r="K697" i="1" s="1"/>
  <c r="K698" i="1" s="1"/>
  <c r="K699" i="1" s="1"/>
  <c r="K700" i="1" s="1"/>
  <c r="K701" i="1" s="1"/>
  <c r="K702" i="1" s="1"/>
  <c r="K703" i="1" s="1"/>
  <c r="K704" i="1" s="1"/>
  <c r="K705" i="1" s="1"/>
  <c r="K706" i="1" s="1"/>
  <c r="K707" i="1" s="1"/>
  <c r="K708" i="1" s="1"/>
  <c r="K709" i="1" s="1"/>
  <c r="K710" i="1" s="1"/>
  <c r="K711" i="1" s="1"/>
  <c r="K712" i="1" s="1"/>
  <c r="K713" i="1" s="1"/>
  <c r="K714" i="1" s="1"/>
  <c r="K715" i="1" s="1"/>
  <c r="K716" i="1" s="1"/>
  <c r="K717" i="1" s="1"/>
  <c r="K718" i="1" s="1"/>
  <c r="K719" i="1" s="1"/>
  <c r="K720" i="1" s="1"/>
  <c r="K721" i="1" s="1"/>
  <c r="K722" i="1" s="1"/>
  <c r="K723" i="1" s="1"/>
  <c r="K724" i="1" s="1"/>
  <c r="K725" i="1" s="1"/>
  <c r="K726" i="1" s="1"/>
  <c r="K727" i="1" s="1"/>
  <c r="K728" i="1" s="1"/>
  <c r="K729" i="1" s="1"/>
  <c r="K730" i="1" s="1"/>
  <c r="K731" i="1" s="1"/>
  <c r="K732" i="1" s="1"/>
  <c r="K733" i="1" s="1"/>
  <c r="K734" i="1" s="1"/>
  <c r="K735" i="1" s="1"/>
  <c r="K736" i="1" s="1"/>
  <c r="K737" i="1" s="1"/>
  <c r="K738" i="1" s="1"/>
  <c r="K739" i="1" s="1"/>
  <c r="K740" i="1" s="1"/>
  <c r="K741" i="1" s="1"/>
  <c r="K742" i="1" s="1"/>
  <c r="K743" i="1" s="1"/>
  <c r="K744" i="1" s="1"/>
  <c r="K745" i="1" s="1"/>
  <c r="K746" i="1" s="1"/>
  <c r="K747" i="1" s="1"/>
  <c r="K748" i="1" s="1"/>
  <c r="K749" i="1" s="1"/>
  <c r="K750" i="1" s="1"/>
  <c r="K751" i="1" s="1"/>
  <c r="K752" i="1" s="1"/>
  <c r="K753" i="1" s="1"/>
  <c r="K754" i="1" s="1"/>
  <c r="K755" i="1" s="1"/>
  <c r="K756" i="1" s="1"/>
  <c r="K757" i="1" s="1"/>
  <c r="K758" i="1" s="1"/>
  <c r="K759" i="1" s="1"/>
  <c r="K760" i="1" s="1"/>
  <c r="K761" i="1" s="1"/>
  <c r="K762" i="1" s="1"/>
  <c r="K763" i="1" s="1"/>
  <c r="K764" i="1" s="1"/>
  <c r="K765" i="1" s="1"/>
  <c r="K766" i="1" s="1"/>
  <c r="K767" i="1" s="1"/>
  <c r="K768" i="1" s="1"/>
  <c r="K769" i="1" s="1"/>
  <c r="K770" i="1" s="1"/>
  <c r="K771" i="1" s="1"/>
  <c r="K772" i="1" s="1"/>
  <c r="K773" i="1" s="1"/>
  <c r="K774" i="1" s="1"/>
  <c r="K775" i="1" s="1"/>
  <c r="K776" i="1" s="1"/>
  <c r="K777" i="1" s="1"/>
  <c r="K778" i="1" s="1"/>
  <c r="K779" i="1" s="1"/>
  <c r="K780" i="1" s="1"/>
  <c r="K781" i="1" s="1"/>
  <c r="K782" i="1" s="1"/>
  <c r="K783" i="1" s="1"/>
  <c r="K784" i="1" s="1"/>
  <c r="K785" i="1" s="1"/>
  <c r="K786" i="1" s="1"/>
  <c r="K787" i="1" s="1"/>
  <c r="K788" i="1" s="1"/>
  <c r="K789" i="1" s="1"/>
  <c r="K790" i="1" s="1"/>
  <c r="K791" i="1" s="1"/>
  <c r="K792" i="1" s="1"/>
  <c r="K793" i="1" s="1"/>
  <c r="K794" i="1" s="1"/>
  <c r="K795" i="1" s="1"/>
  <c r="K796" i="1" s="1"/>
  <c r="K797" i="1" s="1"/>
  <c r="K798" i="1" s="1"/>
  <c r="K799" i="1" s="1"/>
  <c r="K800" i="1" s="1"/>
  <c r="K801" i="1" s="1"/>
  <c r="K802" i="1" s="1"/>
  <c r="K803" i="1" s="1"/>
  <c r="K804" i="1" s="1"/>
  <c r="K805" i="1" s="1"/>
  <c r="K806" i="1" s="1"/>
  <c r="K807" i="1" s="1"/>
  <c r="K808" i="1" s="1"/>
  <c r="K809" i="1" s="1"/>
  <c r="K810" i="1" s="1"/>
  <c r="K811" i="1" s="1"/>
  <c r="K812" i="1" s="1"/>
  <c r="K813" i="1" s="1"/>
  <c r="K814" i="1" s="1"/>
  <c r="K815" i="1" s="1"/>
  <c r="K816" i="1" s="1"/>
  <c r="K817" i="1" s="1"/>
  <c r="K818" i="1" s="1"/>
  <c r="K819" i="1" s="1"/>
  <c r="K820" i="1" s="1"/>
  <c r="K821" i="1" s="1"/>
  <c r="K822" i="1" s="1"/>
  <c r="K823" i="1" s="1"/>
  <c r="K824" i="1" s="1"/>
  <c r="K825" i="1" s="1"/>
  <c r="K826" i="1" s="1"/>
  <c r="K827" i="1" s="1"/>
  <c r="K828" i="1" s="1"/>
  <c r="K829" i="1" s="1"/>
  <c r="K830" i="1" s="1"/>
  <c r="K831" i="1" s="1"/>
  <c r="K832" i="1" s="1"/>
  <c r="K833" i="1" s="1"/>
  <c r="K834" i="1" s="1"/>
  <c r="K835" i="1" s="1"/>
  <c r="K836" i="1" s="1"/>
  <c r="K837" i="1" s="1"/>
  <c r="K838" i="1" s="1"/>
  <c r="K839" i="1" s="1"/>
  <c r="K840" i="1" s="1"/>
  <c r="K841" i="1" s="1"/>
  <c r="K842" i="1" s="1"/>
  <c r="K843" i="1" s="1"/>
  <c r="K844" i="1" s="1"/>
  <c r="K845" i="1" s="1"/>
  <c r="K846" i="1" s="1"/>
  <c r="K847" i="1" s="1"/>
  <c r="K848" i="1" s="1"/>
  <c r="K849" i="1" s="1"/>
  <c r="K850" i="1" s="1"/>
  <c r="K851" i="1" s="1"/>
  <c r="K852" i="1" s="1"/>
  <c r="K853" i="1" s="1"/>
  <c r="K854" i="1" s="1"/>
  <c r="K855" i="1" s="1"/>
  <c r="K856" i="1" s="1"/>
  <c r="K857" i="1" s="1"/>
  <c r="K858" i="1" s="1"/>
  <c r="K859" i="1" s="1"/>
  <c r="K860" i="1" s="1"/>
  <c r="K861" i="1" s="1"/>
  <c r="K862" i="1" s="1"/>
  <c r="K863" i="1" s="1"/>
  <c r="K864" i="1" s="1"/>
  <c r="K865" i="1" s="1"/>
  <c r="K866" i="1" s="1"/>
  <c r="K867" i="1" s="1"/>
  <c r="K868" i="1" s="1"/>
  <c r="K869" i="1" s="1"/>
  <c r="K870" i="1" s="1"/>
  <c r="K871" i="1" s="1"/>
  <c r="K872" i="1" s="1"/>
  <c r="K873" i="1" s="1"/>
  <c r="K874" i="1" s="1"/>
  <c r="K875" i="1" s="1"/>
  <c r="K876" i="1" s="1"/>
  <c r="K877" i="1" s="1"/>
  <c r="K878" i="1" s="1"/>
  <c r="K879" i="1" s="1"/>
  <c r="K880" i="1" s="1"/>
  <c r="K881" i="1" s="1"/>
  <c r="K882" i="1" s="1"/>
  <c r="K883" i="1" s="1"/>
  <c r="K884" i="1" s="1"/>
  <c r="K885" i="1" s="1"/>
  <c r="K886" i="1" s="1"/>
  <c r="K887" i="1" s="1"/>
  <c r="K888" i="1" s="1"/>
  <c r="K889" i="1" s="1"/>
  <c r="K890" i="1" s="1"/>
  <c r="K891" i="1" s="1"/>
  <c r="K892" i="1" s="1"/>
  <c r="K893" i="1" s="1"/>
  <c r="K894" i="1" s="1"/>
  <c r="K895" i="1" s="1"/>
  <c r="K896" i="1" s="1"/>
  <c r="K897" i="1" s="1"/>
  <c r="K898" i="1" s="1"/>
  <c r="K899" i="1" s="1"/>
  <c r="K900" i="1" s="1"/>
  <c r="K901" i="1" s="1"/>
  <c r="K902" i="1" s="1"/>
  <c r="K903" i="1" s="1"/>
  <c r="K904" i="1" s="1"/>
  <c r="K905" i="1" s="1"/>
  <c r="K906" i="1" s="1"/>
  <c r="K907" i="1" s="1"/>
  <c r="K908" i="1" s="1"/>
  <c r="K909" i="1" s="1"/>
  <c r="K910" i="1" s="1"/>
  <c r="K911" i="1" s="1"/>
  <c r="K912" i="1" s="1"/>
  <c r="K913" i="1" s="1"/>
  <c r="K914" i="1" s="1"/>
  <c r="K915" i="1" s="1"/>
  <c r="K916" i="1" s="1"/>
  <c r="K917" i="1" s="1"/>
  <c r="K918" i="1" s="1"/>
  <c r="K919" i="1" s="1"/>
  <c r="K920" i="1" s="1"/>
  <c r="K921" i="1" s="1"/>
  <c r="K922" i="1" s="1"/>
  <c r="K923" i="1" s="1"/>
  <c r="K924" i="1" s="1"/>
  <c r="K925" i="1" s="1"/>
  <c r="K926" i="1" s="1"/>
  <c r="K927" i="1" s="1"/>
  <c r="K928" i="1" s="1"/>
  <c r="K929" i="1" s="1"/>
  <c r="K930" i="1" s="1"/>
  <c r="K931" i="1" s="1"/>
  <c r="K932" i="1" s="1"/>
  <c r="K933" i="1" s="1"/>
  <c r="K934" i="1" s="1"/>
  <c r="K935" i="1" s="1"/>
  <c r="K936" i="1" s="1"/>
  <c r="K937" i="1" s="1"/>
  <c r="K938" i="1" s="1"/>
  <c r="K939" i="1" s="1"/>
  <c r="K940" i="1" s="1"/>
  <c r="K941" i="1" s="1"/>
  <c r="K942" i="1" s="1"/>
  <c r="K943" i="1" s="1"/>
  <c r="K944" i="1" s="1"/>
  <c r="K945" i="1" s="1"/>
  <c r="K946" i="1" s="1"/>
  <c r="K947" i="1" s="1"/>
  <c r="K948" i="1" s="1"/>
  <c r="K949" i="1" s="1"/>
  <c r="K950" i="1" s="1"/>
  <c r="K951" i="1" s="1"/>
  <c r="K952" i="1" s="1"/>
  <c r="K953" i="1" s="1"/>
  <c r="K954" i="1" s="1"/>
  <c r="K955" i="1" s="1"/>
  <c r="K956" i="1" s="1"/>
  <c r="K957" i="1" s="1"/>
  <c r="K958" i="1" s="1"/>
  <c r="K959" i="1" s="1"/>
  <c r="K960" i="1" s="1"/>
  <c r="K961" i="1" s="1"/>
  <c r="K962" i="1" s="1"/>
  <c r="K963" i="1" s="1"/>
  <c r="K964" i="1" s="1"/>
  <c r="K965" i="1" s="1"/>
  <c r="K966" i="1" s="1"/>
  <c r="K967" i="1" s="1"/>
  <c r="K968" i="1" s="1"/>
  <c r="K969" i="1" s="1"/>
  <c r="K970" i="1" s="1"/>
  <c r="K971" i="1" s="1"/>
  <c r="K972" i="1" s="1"/>
  <c r="K973" i="1" s="1"/>
  <c r="K974" i="1" s="1"/>
  <c r="K975" i="1" s="1"/>
  <c r="K976" i="1" s="1"/>
  <c r="K977" i="1" s="1"/>
  <c r="K978" i="1" s="1"/>
  <c r="K979" i="1" s="1"/>
  <c r="K980" i="1" s="1"/>
  <c r="K981" i="1" s="1"/>
  <c r="K982" i="1" s="1"/>
  <c r="K983" i="1" s="1"/>
  <c r="K984" i="1" s="1"/>
  <c r="K985" i="1" s="1"/>
  <c r="K986" i="1" s="1"/>
  <c r="K987" i="1" s="1"/>
  <c r="K988" i="1" s="1"/>
  <c r="K989" i="1" s="1"/>
  <c r="K990" i="1" s="1"/>
  <c r="K991" i="1" s="1"/>
  <c r="K992" i="1" s="1"/>
  <c r="K993" i="1" s="1"/>
  <c r="K994" i="1" s="1"/>
  <c r="K995" i="1" s="1"/>
  <c r="K996" i="1" s="1"/>
  <c r="K997" i="1" s="1"/>
  <c r="K998" i="1" s="1"/>
  <c r="K999" i="1" s="1"/>
  <c r="K1000" i="1" s="1"/>
  <c r="K1001" i="1" s="1"/>
  <c r="K1002" i="1" s="1"/>
  <c r="K1003" i="1" s="1"/>
  <c r="K1004" i="1" s="1"/>
  <c r="K1005" i="1" s="1"/>
  <c r="K1006" i="1" s="1"/>
  <c r="K1007" i="1" s="1"/>
  <c r="K1008" i="1" s="1"/>
  <c r="K1009" i="1" s="1"/>
  <c r="K1010" i="1" s="1"/>
  <c r="K1011" i="1" s="1"/>
  <c r="K1012" i="1" s="1"/>
  <c r="K1013" i="1" s="1"/>
  <c r="K1014" i="1" s="1"/>
  <c r="K1015" i="1" s="1"/>
  <c r="K1016" i="1" s="1"/>
  <c r="K1017" i="1" s="1"/>
  <c r="K1018" i="1" s="1"/>
  <c r="K1019" i="1" s="1"/>
  <c r="K1020" i="1" s="1"/>
  <c r="K1021" i="1" s="1"/>
  <c r="K1022" i="1" s="1"/>
  <c r="K1023" i="1" s="1"/>
  <c r="K1024" i="1" s="1"/>
  <c r="K1025" i="1" s="1"/>
  <c r="K1026" i="1" s="1"/>
  <c r="K1027" i="1" s="1"/>
  <c r="I5" i="1"/>
  <c r="K5" i="1" s="1"/>
  <c r="AS8" i="1"/>
  <c r="AS4" i="1"/>
  <c r="L5" i="1"/>
  <c r="AW8" i="1"/>
  <c r="AX4" i="1"/>
  <c r="AW4" i="1"/>
  <c r="AX8" i="1"/>
  <c r="O595" i="1"/>
  <c r="AV5" i="1"/>
  <c r="AV4" i="1"/>
  <c r="AV8" i="1"/>
  <c r="AV7" i="1"/>
  <c r="L595" i="1"/>
  <c r="AW5" i="1"/>
  <c r="AX5" i="1"/>
  <c r="L1483" i="1"/>
  <c r="AW7" i="1"/>
  <c r="AX7" i="1"/>
  <c r="L1028" i="1"/>
  <c r="AW6" i="1"/>
  <c r="AX6" i="1"/>
  <c r="O1028" i="1"/>
  <c r="AV6" i="1"/>
  <c r="M1638" i="1"/>
  <c r="N1638" i="1" s="1"/>
  <c r="O1638" i="1"/>
  <c r="M1590" i="1"/>
  <c r="N1590" i="1" s="1"/>
  <c r="O1590" i="1"/>
  <c r="M1468" i="1"/>
  <c r="N1468" i="1" s="1"/>
  <c r="O1468" i="1"/>
  <c r="M1404" i="1"/>
  <c r="N1404" i="1" s="1"/>
  <c r="O1404" i="1"/>
  <c r="M1372" i="1"/>
  <c r="N1372" i="1" s="1"/>
  <c r="O1372" i="1"/>
  <c r="M1340" i="1"/>
  <c r="N1340" i="1" s="1"/>
  <c r="O1340" i="1"/>
  <c r="M1308" i="1"/>
  <c r="N1308" i="1" s="1"/>
  <c r="O1308" i="1"/>
  <c r="M1782" i="1"/>
  <c r="N1782" i="1" s="1"/>
  <c r="O1782" i="1"/>
  <c r="M1750" i="1"/>
  <c r="N1750" i="1" s="1"/>
  <c r="O1750" i="1"/>
  <c r="M1718" i="1"/>
  <c r="N1718" i="1" s="1"/>
  <c r="O1718" i="1"/>
  <c r="M1686" i="1"/>
  <c r="N1686" i="1" s="1"/>
  <c r="O1686" i="1"/>
  <c r="M1654" i="1"/>
  <c r="N1654" i="1" s="1"/>
  <c r="O1654" i="1"/>
  <c r="M1606" i="1"/>
  <c r="N1606" i="1" s="1"/>
  <c r="O1606" i="1"/>
  <c r="M1558" i="1"/>
  <c r="N1558" i="1" s="1"/>
  <c r="O1558" i="1"/>
  <c r="M1526" i="1"/>
  <c r="N1526" i="1" s="1"/>
  <c r="O1526" i="1"/>
  <c r="M1510" i="1"/>
  <c r="N1510" i="1" s="1"/>
  <c r="O1510" i="1"/>
  <c r="M1452" i="1"/>
  <c r="N1452" i="1" s="1"/>
  <c r="O1452" i="1"/>
  <c r="M1420" i="1"/>
  <c r="N1420" i="1" s="1"/>
  <c r="O1420" i="1"/>
  <c r="M1388" i="1"/>
  <c r="N1388" i="1" s="1"/>
  <c r="O1388" i="1"/>
  <c r="M1356" i="1"/>
  <c r="N1356" i="1" s="1"/>
  <c r="O1356" i="1"/>
  <c r="M1324" i="1"/>
  <c r="N1324" i="1" s="1"/>
  <c r="O1324" i="1"/>
  <c r="M1292" i="1"/>
  <c r="N1292" i="1" s="1"/>
  <c r="O1292" i="1"/>
  <c r="M1798" i="1"/>
  <c r="N1798" i="1" s="1"/>
  <c r="O1798" i="1"/>
  <c r="M1766" i="1"/>
  <c r="N1766" i="1" s="1"/>
  <c r="O1766" i="1"/>
  <c r="M1734" i="1"/>
  <c r="N1734" i="1" s="1"/>
  <c r="O1734" i="1"/>
  <c r="M1702" i="1"/>
  <c r="N1702" i="1" s="1"/>
  <c r="O1702" i="1"/>
  <c r="M1670" i="1"/>
  <c r="N1670" i="1" s="1"/>
  <c r="O1670" i="1"/>
  <c r="M1622" i="1"/>
  <c r="N1622" i="1" s="1"/>
  <c r="O1622" i="1"/>
  <c r="M1574" i="1"/>
  <c r="N1574" i="1" s="1"/>
  <c r="O1574" i="1"/>
  <c r="M1542" i="1"/>
  <c r="N1542" i="1" s="1"/>
  <c r="O1542" i="1"/>
  <c r="M1494" i="1"/>
  <c r="N1494" i="1" s="1"/>
  <c r="O1494" i="1"/>
  <c r="M1436" i="1"/>
  <c r="N1436" i="1" s="1"/>
  <c r="O1436" i="1"/>
  <c r="M1467" i="1"/>
  <c r="N1467" i="1" s="1"/>
  <c r="O1467" i="1"/>
  <c r="M1419" i="1"/>
  <c r="N1419" i="1" s="1"/>
  <c r="O1419" i="1"/>
  <c r="M1387" i="1"/>
  <c r="N1387" i="1" s="1"/>
  <c r="O1387" i="1"/>
  <c r="M1355" i="1"/>
  <c r="N1355" i="1" s="1"/>
  <c r="O1355" i="1"/>
  <c r="M1323" i="1"/>
  <c r="N1323" i="1" s="1"/>
  <c r="O1323" i="1"/>
  <c r="M1291" i="1"/>
  <c r="N1291" i="1" s="1"/>
  <c r="O1291" i="1"/>
  <c r="M1259" i="1"/>
  <c r="N1259" i="1" s="1"/>
  <c r="O1259" i="1"/>
  <c r="M1227" i="1"/>
  <c r="N1227" i="1" s="1"/>
  <c r="O1227" i="1"/>
  <c r="M1179" i="1"/>
  <c r="N1179" i="1" s="1"/>
  <c r="O1179" i="1"/>
  <c r="M1099" i="1"/>
  <c r="N1099" i="1" s="1"/>
  <c r="O1099" i="1"/>
  <c r="M1051" i="1"/>
  <c r="N1051" i="1" s="1"/>
  <c r="O1051" i="1"/>
  <c r="M1797" i="1"/>
  <c r="N1797" i="1" s="1"/>
  <c r="O1797" i="1"/>
  <c r="M1765" i="1"/>
  <c r="N1765" i="1" s="1"/>
  <c r="O1765" i="1"/>
  <c r="M1733" i="1"/>
  <c r="N1733" i="1" s="1"/>
  <c r="O1733" i="1"/>
  <c r="M1701" i="1"/>
  <c r="N1701" i="1" s="1"/>
  <c r="O1701" i="1"/>
  <c r="M1669" i="1"/>
  <c r="N1669" i="1" s="1"/>
  <c r="O1669" i="1"/>
  <c r="M1621" i="1"/>
  <c r="N1621" i="1" s="1"/>
  <c r="O1621" i="1"/>
  <c r="M1589" i="1"/>
  <c r="N1589" i="1" s="1"/>
  <c r="O1589" i="1"/>
  <c r="M1557" i="1"/>
  <c r="N1557" i="1" s="1"/>
  <c r="O1557" i="1"/>
  <c r="M1525" i="1"/>
  <c r="N1525" i="1" s="1"/>
  <c r="O1525" i="1"/>
  <c r="M1493" i="1"/>
  <c r="N1493" i="1" s="1"/>
  <c r="O1493" i="1"/>
  <c r="M5" i="1"/>
  <c r="N5" i="1" s="1"/>
  <c r="O5" i="1"/>
  <c r="M1482" i="1"/>
  <c r="N1482" i="1" s="1"/>
  <c r="O1482" i="1"/>
  <c r="M1466" i="1"/>
  <c r="N1466" i="1" s="1"/>
  <c r="O1466" i="1"/>
  <c r="M1450" i="1"/>
  <c r="N1450" i="1" s="1"/>
  <c r="O1450" i="1"/>
  <c r="M1434" i="1"/>
  <c r="N1434" i="1" s="1"/>
  <c r="O1434" i="1"/>
  <c r="M1418" i="1"/>
  <c r="N1418" i="1" s="1"/>
  <c r="O1418" i="1"/>
  <c r="M1402" i="1"/>
  <c r="N1402" i="1" s="1"/>
  <c r="O1402" i="1"/>
  <c r="M1386" i="1"/>
  <c r="N1386" i="1" s="1"/>
  <c r="O1386" i="1"/>
  <c r="M1370" i="1"/>
  <c r="N1370" i="1" s="1"/>
  <c r="O1370" i="1"/>
  <c r="M1354" i="1"/>
  <c r="N1354" i="1" s="1"/>
  <c r="O1354" i="1"/>
  <c r="M1338" i="1"/>
  <c r="N1338" i="1" s="1"/>
  <c r="O1338" i="1"/>
  <c r="M1322" i="1"/>
  <c r="N1322" i="1" s="1"/>
  <c r="O1322" i="1"/>
  <c r="M1306" i="1"/>
  <c r="N1306" i="1" s="1"/>
  <c r="O1306" i="1"/>
  <c r="M1290" i="1"/>
  <c r="N1290" i="1" s="1"/>
  <c r="O1290" i="1"/>
  <c r="M1274" i="1"/>
  <c r="N1274" i="1" s="1"/>
  <c r="O1274" i="1"/>
  <c r="M1258" i="1"/>
  <c r="N1258" i="1" s="1"/>
  <c r="O1258" i="1"/>
  <c r="M1242" i="1"/>
  <c r="N1242" i="1" s="1"/>
  <c r="O1242" i="1"/>
  <c r="M1226" i="1"/>
  <c r="N1226" i="1" s="1"/>
  <c r="O1226" i="1"/>
  <c r="M1210" i="1"/>
  <c r="N1210" i="1" s="1"/>
  <c r="O1210" i="1"/>
  <c r="M1194" i="1"/>
  <c r="N1194" i="1" s="1"/>
  <c r="O1194" i="1"/>
  <c r="M1178" i="1"/>
  <c r="N1178" i="1" s="1"/>
  <c r="O1178" i="1"/>
  <c r="M1162" i="1"/>
  <c r="N1162" i="1" s="1"/>
  <c r="O1162" i="1"/>
  <c r="M1146" i="1"/>
  <c r="N1146" i="1" s="1"/>
  <c r="O1146" i="1"/>
  <c r="M1130" i="1"/>
  <c r="N1130" i="1" s="1"/>
  <c r="O1130" i="1"/>
  <c r="M1114" i="1"/>
  <c r="N1114" i="1" s="1"/>
  <c r="O1114" i="1"/>
  <c r="M1098" i="1"/>
  <c r="N1098" i="1" s="1"/>
  <c r="O1098" i="1"/>
  <c r="M1082" i="1"/>
  <c r="N1082" i="1" s="1"/>
  <c r="O1082" i="1"/>
  <c r="M1066" i="1"/>
  <c r="N1066" i="1" s="1"/>
  <c r="O1066" i="1"/>
  <c r="M1050" i="1"/>
  <c r="N1050" i="1" s="1"/>
  <c r="O1050" i="1"/>
  <c r="M1034" i="1"/>
  <c r="N1034" i="1" s="1"/>
  <c r="O1034" i="1"/>
  <c r="M1796" i="1"/>
  <c r="N1796" i="1" s="1"/>
  <c r="O1796" i="1"/>
  <c r="M1780" i="1"/>
  <c r="N1780" i="1" s="1"/>
  <c r="O1780" i="1"/>
  <c r="M1764" i="1"/>
  <c r="N1764" i="1" s="1"/>
  <c r="O1764" i="1"/>
  <c r="M1748" i="1"/>
  <c r="N1748" i="1" s="1"/>
  <c r="O1748" i="1"/>
  <c r="M1732" i="1"/>
  <c r="N1732" i="1" s="1"/>
  <c r="O1732" i="1"/>
  <c r="M1716" i="1"/>
  <c r="N1716" i="1" s="1"/>
  <c r="O1716" i="1"/>
  <c r="M1700" i="1"/>
  <c r="N1700" i="1" s="1"/>
  <c r="O1700" i="1"/>
  <c r="M1684" i="1"/>
  <c r="N1684" i="1" s="1"/>
  <c r="O1684" i="1"/>
  <c r="M1668" i="1"/>
  <c r="N1668" i="1" s="1"/>
  <c r="O1668" i="1"/>
  <c r="M1652" i="1"/>
  <c r="N1652" i="1" s="1"/>
  <c r="O1652" i="1"/>
  <c r="M1636" i="1"/>
  <c r="N1636" i="1" s="1"/>
  <c r="O1636" i="1"/>
  <c r="M1620" i="1"/>
  <c r="N1620" i="1" s="1"/>
  <c r="O1620" i="1"/>
  <c r="M1604" i="1"/>
  <c r="N1604" i="1" s="1"/>
  <c r="O1604" i="1"/>
  <c r="M1588" i="1"/>
  <c r="N1588" i="1" s="1"/>
  <c r="O1588" i="1"/>
  <c r="M1572" i="1"/>
  <c r="N1572" i="1" s="1"/>
  <c r="O1572" i="1"/>
  <c r="M1556" i="1"/>
  <c r="N1556" i="1" s="1"/>
  <c r="O1556" i="1"/>
  <c r="M1540" i="1"/>
  <c r="N1540" i="1" s="1"/>
  <c r="O1540" i="1"/>
  <c r="M1524" i="1"/>
  <c r="N1524" i="1" s="1"/>
  <c r="O1524" i="1"/>
  <c r="M1508" i="1"/>
  <c r="N1508" i="1" s="1"/>
  <c r="O1508" i="1"/>
  <c r="M1492" i="1"/>
  <c r="N1492" i="1" s="1"/>
  <c r="O1492" i="1"/>
  <c r="M1481" i="1"/>
  <c r="N1481" i="1" s="1"/>
  <c r="O1481" i="1"/>
  <c r="M1465" i="1"/>
  <c r="N1465" i="1" s="1"/>
  <c r="O1465" i="1"/>
  <c r="M1449" i="1"/>
  <c r="N1449" i="1" s="1"/>
  <c r="O1449" i="1"/>
  <c r="M1433" i="1"/>
  <c r="N1433" i="1" s="1"/>
  <c r="O1433" i="1"/>
  <c r="M1417" i="1"/>
  <c r="N1417" i="1" s="1"/>
  <c r="O1417" i="1"/>
  <c r="M1401" i="1"/>
  <c r="N1401" i="1" s="1"/>
  <c r="O1401" i="1"/>
  <c r="M1385" i="1"/>
  <c r="N1385" i="1" s="1"/>
  <c r="O1385" i="1"/>
  <c r="M1369" i="1"/>
  <c r="N1369" i="1" s="1"/>
  <c r="O1369" i="1"/>
  <c r="M1353" i="1"/>
  <c r="N1353" i="1" s="1"/>
  <c r="O1353" i="1"/>
  <c r="M1337" i="1"/>
  <c r="N1337" i="1" s="1"/>
  <c r="O1337" i="1"/>
  <c r="M1321" i="1"/>
  <c r="N1321" i="1" s="1"/>
  <c r="O1321" i="1"/>
  <c r="M1305" i="1"/>
  <c r="N1305" i="1" s="1"/>
  <c r="O1305" i="1"/>
  <c r="M1289" i="1"/>
  <c r="N1289" i="1" s="1"/>
  <c r="O1289" i="1"/>
  <c r="M1257" i="1"/>
  <c r="N1257" i="1" s="1"/>
  <c r="O1257" i="1"/>
  <c r="M1241" i="1"/>
  <c r="N1241" i="1" s="1"/>
  <c r="O1241" i="1"/>
  <c r="M1225" i="1"/>
  <c r="N1225" i="1" s="1"/>
  <c r="O1225" i="1"/>
  <c r="M1209" i="1"/>
  <c r="N1209" i="1" s="1"/>
  <c r="O1209" i="1"/>
  <c r="M1193" i="1"/>
  <c r="N1193" i="1" s="1"/>
  <c r="O1193" i="1"/>
  <c r="M1177" i="1"/>
  <c r="N1177" i="1" s="1"/>
  <c r="O1177" i="1"/>
  <c r="M1161" i="1"/>
  <c r="N1161" i="1" s="1"/>
  <c r="O1161" i="1"/>
  <c r="M1129" i="1"/>
  <c r="N1129" i="1" s="1"/>
  <c r="O1129" i="1"/>
  <c r="M1113" i="1"/>
  <c r="N1113" i="1" s="1"/>
  <c r="O1113" i="1"/>
  <c r="M1097" i="1"/>
  <c r="N1097" i="1" s="1"/>
  <c r="O1097" i="1"/>
  <c r="M1081" i="1"/>
  <c r="N1081" i="1" s="1"/>
  <c r="O1081" i="1"/>
  <c r="M1795" i="1"/>
  <c r="N1795" i="1" s="1"/>
  <c r="O1795" i="1"/>
  <c r="M1779" i="1"/>
  <c r="N1779" i="1" s="1"/>
  <c r="O1779" i="1"/>
  <c r="M1763" i="1"/>
  <c r="N1763" i="1" s="1"/>
  <c r="O1763" i="1"/>
  <c r="M1747" i="1"/>
  <c r="N1747" i="1" s="1"/>
  <c r="O1747" i="1"/>
  <c r="M1731" i="1"/>
  <c r="N1731" i="1" s="1"/>
  <c r="O1731" i="1"/>
  <c r="M1715" i="1"/>
  <c r="N1715" i="1" s="1"/>
  <c r="O1715" i="1"/>
  <c r="M1699" i="1"/>
  <c r="N1699" i="1" s="1"/>
  <c r="O1699" i="1"/>
  <c r="M1683" i="1"/>
  <c r="N1683" i="1" s="1"/>
  <c r="O1683" i="1"/>
  <c r="M1667" i="1"/>
  <c r="N1667" i="1" s="1"/>
  <c r="O1667" i="1"/>
  <c r="M1651" i="1"/>
  <c r="N1651" i="1" s="1"/>
  <c r="O1651" i="1"/>
  <c r="M1635" i="1"/>
  <c r="N1635" i="1" s="1"/>
  <c r="O1635" i="1"/>
  <c r="M1619" i="1"/>
  <c r="N1619" i="1" s="1"/>
  <c r="O1619" i="1"/>
  <c r="M1603" i="1"/>
  <c r="N1603" i="1" s="1"/>
  <c r="O1603" i="1"/>
  <c r="M1587" i="1"/>
  <c r="N1587" i="1" s="1"/>
  <c r="O1587" i="1"/>
  <c r="M1571" i="1"/>
  <c r="N1571" i="1" s="1"/>
  <c r="O1571" i="1"/>
  <c r="M1555" i="1"/>
  <c r="N1555" i="1" s="1"/>
  <c r="O1555" i="1"/>
  <c r="M1539" i="1"/>
  <c r="N1539" i="1" s="1"/>
  <c r="O1539" i="1"/>
  <c r="M1523" i="1"/>
  <c r="N1523" i="1" s="1"/>
  <c r="O1523" i="1"/>
  <c r="M1507" i="1"/>
  <c r="N1507" i="1" s="1"/>
  <c r="O1507" i="1"/>
  <c r="M1491" i="1"/>
  <c r="N1491" i="1" s="1"/>
  <c r="O1491" i="1"/>
  <c r="M1480" i="1"/>
  <c r="N1480" i="1" s="1"/>
  <c r="O1480" i="1"/>
  <c r="M1464" i="1"/>
  <c r="N1464" i="1" s="1"/>
  <c r="O1464" i="1"/>
  <c r="M1448" i="1"/>
  <c r="N1448" i="1" s="1"/>
  <c r="O1448" i="1"/>
  <c r="M1432" i="1"/>
  <c r="N1432" i="1" s="1"/>
  <c r="O1432" i="1"/>
  <c r="M1416" i="1"/>
  <c r="N1416" i="1" s="1"/>
  <c r="O1416" i="1"/>
  <c r="M1400" i="1"/>
  <c r="N1400" i="1" s="1"/>
  <c r="O1400" i="1"/>
  <c r="M1384" i="1"/>
  <c r="N1384" i="1" s="1"/>
  <c r="O1384" i="1"/>
  <c r="M1368" i="1"/>
  <c r="N1368" i="1" s="1"/>
  <c r="O1368" i="1"/>
  <c r="M1352" i="1"/>
  <c r="N1352" i="1" s="1"/>
  <c r="O1352" i="1"/>
  <c r="M1336" i="1"/>
  <c r="N1336" i="1" s="1"/>
  <c r="O1336" i="1"/>
  <c r="M1320" i="1"/>
  <c r="N1320" i="1" s="1"/>
  <c r="O1320" i="1"/>
  <c r="M1304" i="1"/>
  <c r="N1304" i="1" s="1"/>
  <c r="O1304" i="1"/>
  <c r="M1288" i="1"/>
  <c r="N1288" i="1" s="1"/>
  <c r="O1288" i="1"/>
  <c r="M1272" i="1"/>
  <c r="N1272" i="1" s="1"/>
  <c r="O1272" i="1"/>
  <c r="M1256" i="1"/>
  <c r="N1256" i="1" s="1"/>
  <c r="O1256" i="1"/>
  <c r="M1240" i="1"/>
  <c r="N1240" i="1" s="1"/>
  <c r="O1240" i="1"/>
  <c r="M1224" i="1"/>
  <c r="N1224" i="1" s="1"/>
  <c r="O1224" i="1"/>
  <c r="M1208" i="1"/>
  <c r="N1208" i="1" s="1"/>
  <c r="O1208" i="1"/>
  <c r="M1192" i="1"/>
  <c r="N1192" i="1" s="1"/>
  <c r="O1192" i="1"/>
  <c r="M1176" i="1"/>
  <c r="N1176" i="1" s="1"/>
  <c r="O1176" i="1"/>
  <c r="M1160" i="1"/>
  <c r="N1160" i="1" s="1"/>
  <c r="O1160" i="1"/>
  <c r="M1144" i="1"/>
  <c r="N1144" i="1" s="1"/>
  <c r="O1144" i="1"/>
  <c r="M1128" i="1"/>
  <c r="N1128" i="1" s="1"/>
  <c r="O1128" i="1"/>
  <c r="M1112" i="1"/>
  <c r="N1112" i="1" s="1"/>
  <c r="O1112" i="1"/>
  <c r="M1096" i="1"/>
  <c r="N1096" i="1" s="1"/>
  <c r="O1096" i="1"/>
  <c r="M1080" i="1"/>
  <c r="N1080" i="1" s="1"/>
  <c r="O1080" i="1"/>
  <c r="M1064" i="1"/>
  <c r="N1064" i="1" s="1"/>
  <c r="O1064" i="1"/>
  <c r="M1048" i="1"/>
  <c r="N1048" i="1" s="1"/>
  <c r="O1048" i="1"/>
  <c r="M1032" i="1"/>
  <c r="N1032" i="1" s="1"/>
  <c r="O1032" i="1"/>
  <c r="M1794" i="1"/>
  <c r="N1794" i="1" s="1"/>
  <c r="O1794" i="1"/>
  <c r="M1778" i="1"/>
  <c r="N1778" i="1" s="1"/>
  <c r="O1778" i="1"/>
  <c r="M1762" i="1"/>
  <c r="N1762" i="1" s="1"/>
  <c r="O1762" i="1"/>
  <c r="M1746" i="1"/>
  <c r="N1746" i="1" s="1"/>
  <c r="O1746" i="1"/>
  <c r="M1730" i="1"/>
  <c r="N1730" i="1" s="1"/>
  <c r="O1730" i="1"/>
  <c r="M1714" i="1"/>
  <c r="N1714" i="1" s="1"/>
  <c r="O1714" i="1"/>
  <c r="M1698" i="1"/>
  <c r="N1698" i="1" s="1"/>
  <c r="O1698" i="1"/>
  <c r="M1682" i="1"/>
  <c r="N1682" i="1" s="1"/>
  <c r="O1682" i="1"/>
  <c r="M1666" i="1"/>
  <c r="N1666" i="1" s="1"/>
  <c r="O1666" i="1"/>
  <c r="M1650" i="1"/>
  <c r="N1650" i="1" s="1"/>
  <c r="O1650" i="1"/>
  <c r="M1634" i="1"/>
  <c r="N1634" i="1" s="1"/>
  <c r="O1634" i="1"/>
  <c r="M1618" i="1"/>
  <c r="N1618" i="1" s="1"/>
  <c r="O1618" i="1"/>
  <c r="M1602" i="1"/>
  <c r="N1602" i="1" s="1"/>
  <c r="O1602" i="1"/>
  <c r="M1586" i="1"/>
  <c r="N1586" i="1" s="1"/>
  <c r="O1586" i="1"/>
  <c r="M1570" i="1"/>
  <c r="N1570" i="1" s="1"/>
  <c r="O1570" i="1"/>
  <c r="M1554" i="1"/>
  <c r="N1554" i="1" s="1"/>
  <c r="O1554" i="1"/>
  <c r="M1538" i="1"/>
  <c r="N1538" i="1" s="1"/>
  <c r="O1538" i="1"/>
  <c r="M1522" i="1"/>
  <c r="N1522" i="1" s="1"/>
  <c r="O1522" i="1"/>
  <c r="M1506" i="1"/>
  <c r="N1506" i="1" s="1"/>
  <c r="O1506" i="1"/>
  <c r="M1490" i="1"/>
  <c r="N1490" i="1" s="1"/>
  <c r="O1490" i="1"/>
  <c r="M1115" i="1"/>
  <c r="N1115" i="1" s="1"/>
  <c r="O1115" i="1"/>
  <c r="M1793" i="1"/>
  <c r="N1793" i="1" s="1"/>
  <c r="O1793" i="1"/>
  <c r="M1777" i="1"/>
  <c r="N1777" i="1" s="1"/>
  <c r="O1777" i="1"/>
  <c r="M1761" i="1"/>
  <c r="N1761" i="1" s="1"/>
  <c r="O1761" i="1"/>
  <c r="M1745" i="1"/>
  <c r="N1745" i="1" s="1"/>
  <c r="O1745" i="1"/>
  <c r="M1729" i="1"/>
  <c r="N1729" i="1" s="1"/>
  <c r="O1729" i="1"/>
  <c r="M1713" i="1"/>
  <c r="N1713" i="1" s="1"/>
  <c r="O1713" i="1"/>
  <c r="M1697" i="1"/>
  <c r="N1697" i="1" s="1"/>
  <c r="O1697" i="1"/>
  <c r="M1681" i="1"/>
  <c r="N1681" i="1" s="1"/>
  <c r="O1681" i="1"/>
  <c r="M1665" i="1"/>
  <c r="N1665" i="1" s="1"/>
  <c r="O1665" i="1"/>
  <c r="M1649" i="1"/>
  <c r="N1649" i="1" s="1"/>
  <c r="O1649" i="1"/>
  <c r="M1633" i="1"/>
  <c r="N1633" i="1" s="1"/>
  <c r="O1633" i="1"/>
  <c r="M1617" i="1"/>
  <c r="N1617" i="1" s="1"/>
  <c r="O1617" i="1"/>
  <c r="M1601" i="1"/>
  <c r="N1601" i="1" s="1"/>
  <c r="O1601" i="1"/>
  <c r="M1585" i="1"/>
  <c r="N1585" i="1" s="1"/>
  <c r="O1585" i="1"/>
  <c r="M1569" i="1"/>
  <c r="N1569" i="1" s="1"/>
  <c r="O1569" i="1"/>
  <c r="M1553" i="1"/>
  <c r="N1553" i="1" s="1"/>
  <c r="O1553" i="1"/>
  <c r="M1537" i="1"/>
  <c r="N1537" i="1" s="1"/>
  <c r="O1537" i="1"/>
  <c r="M1521" i="1"/>
  <c r="N1521" i="1" s="1"/>
  <c r="O1521" i="1"/>
  <c r="M1505" i="1"/>
  <c r="N1505" i="1" s="1"/>
  <c r="O1505" i="1"/>
  <c r="M1489" i="1"/>
  <c r="N1489" i="1" s="1"/>
  <c r="O1489" i="1"/>
  <c r="M1163" i="1"/>
  <c r="N1163" i="1" s="1"/>
  <c r="O1163" i="1"/>
  <c r="M175" i="1"/>
  <c r="N175" i="1" s="1"/>
  <c r="O175" i="1"/>
  <c r="M111" i="1"/>
  <c r="N111" i="1" s="1"/>
  <c r="O111" i="1"/>
  <c r="M1478" i="1"/>
  <c r="N1478" i="1" s="1"/>
  <c r="O1478" i="1"/>
  <c r="M1462" i="1"/>
  <c r="N1462" i="1" s="1"/>
  <c r="O1462" i="1"/>
  <c r="M1446" i="1"/>
  <c r="N1446" i="1" s="1"/>
  <c r="O1446" i="1"/>
  <c r="M1430" i="1"/>
  <c r="N1430" i="1" s="1"/>
  <c r="O1430" i="1"/>
  <c r="M1414" i="1"/>
  <c r="N1414" i="1" s="1"/>
  <c r="O1414" i="1"/>
  <c r="M1398" i="1"/>
  <c r="N1398" i="1" s="1"/>
  <c r="O1398" i="1"/>
  <c r="M1382" i="1"/>
  <c r="N1382" i="1" s="1"/>
  <c r="O1382" i="1"/>
  <c r="M1366" i="1"/>
  <c r="N1366" i="1" s="1"/>
  <c r="O1366" i="1"/>
  <c r="M1350" i="1"/>
  <c r="N1350" i="1" s="1"/>
  <c r="O1350" i="1"/>
  <c r="M1334" i="1"/>
  <c r="N1334" i="1" s="1"/>
  <c r="O1334" i="1"/>
  <c r="M1318" i="1"/>
  <c r="N1318" i="1" s="1"/>
  <c r="O1318" i="1"/>
  <c r="M1302" i="1"/>
  <c r="N1302" i="1" s="1"/>
  <c r="O1302" i="1"/>
  <c r="M1286" i="1"/>
  <c r="N1286" i="1" s="1"/>
  <c r="O1286" i="1"/>
  <c r="M1270" i="1"/>
  <c r="N1270" i="1" s="1"/>
  <c r="O1270" i="1"/>
  <c r="M1254" i="1"/>
  <c r="N1254" i="1" s="1"/>
  <c r="O1254" i="1"/>
  <c r="M1238" i="1"/>
  <c r="N1238" i="1" s="1"/>
  <c r="O1238" i="1"/>
  <c r="M1222" i="1"/>
  <c r="N1222" i="1" s="1"/>
  <c r="O1222" i="1"/>
  <c r="M1206" i="1"/>
  <c r="N1206" i="1" s="1"/>
  <c r="O1206" i="1"/>
  <c r="M1190" i="1"/>
  <c r="N1190" i="1" s="1"/>
  <c r="O1190" i="1"/>
  <c r="M1174" i="1"/>
  <c r="N1174" i="1" s="1"/>
  <c r="O1174" i="1"/>
  <c r="M1158" i="1"/>
  <c r="N1158" i="1" s="1"/>
  <c r="O1158" i="1"/>
  <c r="M1142" i="1"/>
  <c r="N1142" i="1" s="1"/>
  <c r="O1142" i="1"/>
  <c r="M1126" i="1"/>
  <c r="N1126" i="1" s="1"/>
  <c r="O1126" i="1"/>
  <c r="M1110" i="1"/>
  <c r="N1110" i="1" s="1"/>
  <c r="O1110" i="1"/>
  <c r="M1094" i="1"/>
  <c r="N1094" i="1" s="1"/>
  <c r="O1094" i="1"/>
  <c r="M1078" i="1"/>
  <c r="N1078" i="1" s="1"/>
  <c r="O1078" i="1"/>
  <c r="M1062" i="1"/>
  <c r="N1062" i="1" s="1"/>
  <c r="O1062" i="1"/>
  <c r="M1046" i="1"/>
  <c r="N1046" i="1" s="1"/>
  <c r="O1046" i="1"/>
  <c r="M1030" i="1"/>
  <c r="N1030" i="1" s="1"/>
  <c r="O1030" i="1"/>
  <c r="M1792" i="1"/>
  <c r="N1792" i="1" s="1"/>
  <c r="O1792" i="1"/>
  <c r="M1776" i="1"/>
  <c r="N1776" i="1" s="1"/>
  <c r="O1776" i="1"/>
  <c r="M1760" i="1"/>
  <c r="N1760" i="1" s="1"/>
  <c r="O1760" i="1"/>
  <c r="M1744" i="1"/>
  <c r="N1744" i="1" s="1"/>
  <c r="O1744" i="1"/>
  <c r="M1728" i="1"/>
  <c r="N1728" i="1" s="1"/>
  <c r="O1728" i="1"/>
  <c r="M1712" i="1"/>
  <c r="N1712" i="1" s="1"/>
  <c r="O1712" i="1"/>
  <c r="M1696" i="1"/>
  <c r="N1696" i="1" s="1"/>
  <c r="O1696" i="1"/>
  <c r="M1680" i="1"/>
  <c r="N1680" i="1" s="1"/>
  <c r="O1680" i="1"/>
  <c r="M1664" i="1"/>
  <c r="N1664" i="1" s="1"/>
  <c r="O1664" i="1"/>
  <c r="M1648" i="1"/>
  <c r="N1648" i="1" s="1"/>
  <c r="O1648" i="1"/>
  <c r="M1632" i="1"/>
  <c r="N1632" i="1" s="1"/>
  <c r="O1632" i="1"/>
  <c r="M1616" i="1"/>
  <c r="N1616" i="1" s="1"/>
  <c r="O1616" i="1"/>
  <c r="M1600" i="1"/>
  <c r="N1600" i="1" s="1"/>
  <c r="O1600" i="1"/>
  <c r="M1584" i="1"/>
  <c r="N1584" i="1" s="1"/>
  <c r="O1584" i="1"/>
  <c r="M1568" i="1"/>
  <c r="N1568" i="1" s="1"/>
  <c r="O1568" i="1"/>
  <c r="M1552" i="1"/>
  <c r="N1552" i="1" s="1"/>
  <c r="O1552" i="1"/>
  <c r="M1536" i="1"/>
  <c r="N1536" i="1" s="1"/>
  <c r="O1536" i="1"/>
  <c r="M1520" i="1"/>
  <c r="N1520" i="1" s="1"/>
  <c r="O1520" i="1"/>
  <c r="M1504" i="1"/>
  <c r="N1504" i="1" s="1"/>
  <c r="O1504" i="1"/>
  <c r="M1488" i="1"/>
  <c r="N1488" i="1" s="1"/>
  <c r="O1488" i="1"/>
  <c r="M1195" i="1"/>
  <c r="N1195" i="1" s="1"/>
  <c r="O1195" i="1"/>
  <c r="M46" i="1"/>
  <c r="N46" i="1" s="1"/>
  <c r="O46" i="1"/>
  <c r="AE925" i="1"/>
  <c r="O925" i="1"/>
  <c r="M1477" i="1"/>
  <c r="N1477" i="1" s="1"/>
  <c r="O1477" i="1"/>
  <c r="M1461" i="1"/>
  <c r="N1461" i="1" s="1"/>
  <c r="O1461" i="1"/>
  <c r="M1445" i="1"/>
  <c r="N1445" i="1" s="1"/>
  <c r="O1445" i="1"/>
  <c r="M1429" i="1"/>
  <c r="N1429" i="1" s="1"/>
  <c r="O1429" i="1"/>
  <c r="M1413" i="1"/>
  <c r="N1413" i="1" s="1"/>
  <c r="O1413" i="1"/>
  <c r="M1397" i="1"/>
  <c r="N1397" i="1" s="1"/>
  <c r="O1397" i="1"/>
  <c r="M1381" i="1"/>
  <c r="N1381" i="1" s="1"/>
  <c r="O1381" i="1"/>
  <c r="M1365" i="1"/>
  <c r="N1365" i="1" s="1"/>
  <c r="O1365" i="1"/>
  <c r="M1349" i="1"/>
  <c r="N1349" i="1" s="1"/>
  <c r="O1349" i="1"/>
  <c r="M1333" i="1"/>
  <c r="N1333" i="1" s="1"/>
  <c r="O1333" i="1"/>
  <c r="M1317" i="1"/>
  <c r="N1317" i="1" s="1"/>
  <c r="O1317" i="1"/>
  <c r="M1301" i="1"/>
  <c r="N1301" i="1" s="1"/>
  <c r="O1301" i="1"/>
  <c r="M1285" i="1"/>
  <c r="N1285" i="1" s="1"/>
  <c r="O1285" i="1"/>
  <c r="M1791" i="1"/>
  <c r="N1791" i="1" s="1"/>
  <c r="O1791" i="1"/>
  <c r="M1775" i="1"/>
  <c r="N1775" i="1" s="1"/>
  <c r="O1775" i="1"/>
  <c r="M1759" i="1"/>
  <c r="N1759" i="1" s="1"/>
  <c r="O1759" i="1"/>
  <c r="M1743" i="1"/>
  <c r="N1743" i="1" s="1"/>
  <c r="O1743" i="1"/>
  <c r="M1727" i="1"/>
  <c r="N1727" i="1" s="1"/>
  <c r="O1727" i="1"/>
  <c r="M1711" i="1"/>
  <c r="N1711" i="1" s="1"/>
  <c r="O1711" i="1"/>
  <c r="M1695" i="1"/>
  <c r="N1695" i="1" s="1"/>
  <c r="O1695" i="1"/>
  <c r="M1679" i="1"/>
  <c r="N1679" i="1" s="1"/>
  <c r="O1679" i="1"/>
  <c r="M1663" i="1"/>
  <c r="N1663" i="1" s="1"/>
  <c r="O1663" i="1"/>
  <c r="M1647" i="1"/>
  <c r="N1647" i="1" s="1"/>
  <c r="O1647" i="1"/>
  <c r="M1631" i="1"/>
  <c r="N1631" i="1" s="1"/>
  <c r="O1631" i="1"/>
  <c r="M1615" i="1"/>
  <c r="N1615" i="1" s="1"/>
  <c r="O1615" i="1"/>
  <c r="M1599" i="1"/>
  <c r="N1599" i="1" s="1"/>
  <c r="O1599" i="1"/>
  <c r="M1583" i="1"/>
  <c r="N1583" i="1" s="1"/>
  <c r="O1583" i="1"/>
  <c r="M1567" i="1"/>
  <c r="N1567" i="1" s="1"/>
  <c r="O1567" i="1"/>
  <c r="M1551" i="1"/>
  <c r="N1551" i="1" s="1"/>
  <c r="O1551" i="1"/>
  <c r="M1535" i="1"/>
  <c r="N1535" i="1" s="1"/>
  <c r="O1535" i="1"/>
  <c r="M1519" i="1"/>
  <c r="N1519" i="1" s="1"/>
  <c r="O1519" i="1"/>
  <c r="M1503" i="1"/>
  <c r="N1503" i="1" s="1"/>
  <c r="O1503" i="1"/>
  <c r="M1487" i="1"/>
  <c r="N1487" i="1" s="1"/>
  <c r="O1487" i="1"/>
  <c r="M1653" i="1"/>
  <c r="N1653" i="1" s="1"/>
  <c r="O1653" i="1"/>
  <c r="M1483" i="1"/>
  <c r="N1483" i="1" s="1"/>
  <c r="O1483" i="1"/>
  <c r="M1790" i="1"/>
  <c r="N1790" i="1" s="1"/>
  <c r="O1790" i="1"/>
  <c r="M1774" i="1"/>
  <c r="N1774" i="1" s="1"/>
  <c r="O1774" i="1"/>
  <c r="M1758" i="1"/>
  <c r="N1758" i="1" s="1"/>
  <c r="O1758" i="1"/>
  <c r="M1742" i="1"/>
  <c r="N1742" i="1" s="1"/>
  <c r="O1742" i="1"/>
  <c r="M1726" i="1"/>
  <c r="N1726" i="1" s="1"/>
  <c r="O1726" i="1"/>
  <c r="M1710" i="1"/>
  <c r="N1710" i="1" s="1"/>
  <c r="O1710" i="1"/>
  <c r="M1694" i="1"/>
  <c r="N1694" i="1" s="1"/>
  <c r="O1694" i="1"/>
  <c r="M1678" i="1"/>
  <c r="N1678" i="1" s="1"/>
  <c r="O1678" i="1"/>
  <c r="M1662" i="1"/>
  <c r="N1662" i="1" s="1"/>
  <c r="O1662" i="1"/>
  <c r="M1646" i="1"/>
  <c r="N1646" i="1" s="1"/>
  <c r="O1646" i="1"/>
  <c r="M1630" i="1"/>
  <c r="N1630" i="1" s="1"/>
  <c r="O1630" i="1"/>
  <c r="M1614" i="1"/>
  <c r="N1614" i="1" s="1"/>
  <c r="O1614" i="1"/>
  <c r="M1598" i="1"/>
  <c r="N1598" i="1" s="1"/>
  <c r="O1598" i="1"/>
  <c r="M1582" i="1"/>
  <c r="N1582" i="1" s="1"/>
  <c r="O1582" i="1"/>
  <c r="M1566" i="1"/>
  <c r="N1566" i="1" s="1"/>
  <c r="O1566" i="1"/>
  <c r="M1550" i="1"/>
  <c r="N1550" i="1" s="1"/>
  <c r="O1550" i="1"/>
  <c r="M1534" i="1"/>
  <c r="N1534" i="1" s="1"/>
  <c r="O1534" i="1"/>
  <c r="M1518" i="1"/>
  <c r="N1518" i="1" s="1"/>
  <c r="O1518" i="1"/>
  <c r="M1502" i="1"/>
  <c r="N1502" i="1" s="1"/>
  <c r="O1502" i="1"/>
  <c r="M1486" i="1"/>
  <c r="N1486" i="1" s="1"/>
  <c r="O1486" i="1"/>
  <c r="M1019" i="1"/>
  <c r="N1019" i="1" s="1"/>
  <c r="O1019" i="1"/>
  <c r="M1003" i="1"/>
  <c r="N1003" i="1" s="1"/>
  <c r="O1003" i="1"/>
  <c r="M987" i="1"/>
  <c r="N987" i="1" s="1"/>
  <c r="O987" i="1"/>
  <c r="M971" i="1"/>
  <c r="N971" i="1" s="1"/>
  <c r="O971" i="1"/>
  <c r="M955" i="1"/>
  <c r="N955" i="1" s="1"/>
  <c r="O955" i="1"/>
  <c r="M939" i="1"/>
  <c r="N939" i="1" s="1"/>
  <c r="O939" i="1"/>
  <c r="M923" i="1"/>
  <c r="N923" i="1" s="1"/>
  <c r="O923" i="1"/>
  <c r="M907" i="1"/>
  <c r="N907" i="1" s="1"/>
  <c r="O907" i="1"/>
  <c r="M891" i="1"/>
  <c r="N891" i="1" s="1"/>
  <c r="O891" i="1"/>
  <c r="M875" i="1"/>
  <c r="N875" i="1" s="1"/>
  <c r="O875" i="1"/>
  <c r="M859" i="1"/>
  <c r="N859" i="1" s="1"/>
  <c r="O859" i="1"/>
  <c r="M843" i="1"/>
  <c r="N843" i="1" s="1"/>
  <c r="O843" i="1"/>
  <c r="M827" i="1"/>
  <c r="N827" i="1" s="1"/>
  <c r="O827" i="1"/>
  <c r="M811" i="1"/>
  <c r="N811" i="1" s="1"/>
  <c r="O811" i="1"/>
  <c r="M795" i="1"/>
  <c r="N795" i="1" s="1"/>
  <c r="O795" i="1"/>
  <c r="M779" i="1"/>
  <c r="N779" i="1" s="1"/>
  <c r="O779" i="1"/>
  <c r="M763" i="1"/>
  <c r="N763" i="1" s="1"/>
  <c r="O763" i="1"/>
  <c r="M747" i="1"/>
  <c r="N747" i="1" s="1"/>
  <c r="O747" i="1"/>
  <c r="M731" i="1"/>
  <c r="N731" i="1" s="1"/>
  <c r="O731" i="1"/>
  <c r="M715" i="1"/>
  <c r="N715" i="1" s="1"/>
  <c r="O715" i="1"/>
  <c r="M699" i="1"/>
  <c r="N699" i="1" s="1"/>
  <c r="O699" i="1"/>
  <c r="M683" i="1"/>
  <c r="N683" i="1" s="1"/>
  <c r="O683" i="1"/>
  <c r="M667" i="1"/>
  <c r="N667" i="1" s="1"/>
  <c r="O667" i="1"/>
  <c r="M651" i="1"/>
  <c r="N651" i="1" s="1"/>
  <c r="O651" i="1"/>
  <c r="M635" i="1"/>
  <c r="N635" i="1" s="1"/>
  <c r="O635" i="1"/>
  <c r="M619" i="1"/>
  <c r="N619" i="1" s="1"/>
  <c r="O619" i="1"/>
  <c r="M603" i="1"/>
  <c r="N603" i="1" s="1"/>
  <c r="O603" i="1"/>
  <c r="M1475" i="1"/>
  <c r="N1475" i="1" s="1"/>
  <c r="O1475" i="1"/>
  <c r="M1459" i="1"/>
  <c r="N1459" i="1" s="1"/>
  <c r="O1459" i="1"/>
  <c r="M1443" i="1"/>
  <c r="N1443" i="1" s="1"/>
  <c r="O1443" i="1"/>
  <c r="M1427" i="1"/>
  <c r="N1427" i="1" s="1"/>
  <c r="O1427" i="1"/>
  <c r="M1411" i="1"/>
  <c r="N1411" i="1" s="1"/>
  <c r="O1411" i="1"/>
  <c r="M1395" i="1"/>
  <c r="N1395" i="1" s="1"/>
  <c r="O1395" i="1"/>
  <c r="M1379" i="1"/>
  <c r="N1379" i="1" s="1"/>
  <c r="O1379" i="1"/>
  <c r="M1363" i="1"/>
  <c r="N1363" i="1" s="1"/>
  <c r="O1363" i="1"/>
  <c r="M1347" i="1"/>
  <c r="N1347" i="1" s="1"/>
  <c r="O1347" i="1"/>
  <c r="M1331" i="1"/>
  <c r="N1331" i="1" s="1"/>
  <c r="O1331" i="1"/>
  <c r="M1315" i="1"/>
  <c r="N1315" i="1" s="1"/>
  <c r="O1315" i="1"/>
  <c r="M1299" i="1"/>
  <c r="N1299" i="1" s="1"/>
  <c r="O1299" i="1"/>
  <c r="M1283" i="1"/>
  <c r="N1283" i="1" s="1"/>
  <c r="O1283" i="1"/>
  <c r="M1805" i="1"/>
  <c r="N1805" i="1" s="1"/>
  <c r="O1805" i="1"/>
  <c r="M1789" i="1"/>
  <c r="N1789" i="1" s="1"/>
  <c r="O1789" i="1"/>
  <c r="M1773" i="1"/>
  <c r="N1773" i="1" s="1"/>
  <c r="O1773" i="1"/>
  <c r="M1757" i="1"/>
  <c r="N1757" i="1" s="1"/>
  <c r="O1757" i="1"/>
  <c r="M1741" i="1"/>
  <c r="N1741" i="1" s="1"/>
  <c r="O1741" i="1"/>
  <c r="M1725" i="1"/>
  <c r="N1725" i="1" s="1"/>
  <c r="O1725" i="1"/>
  <c r="M1709" i="1"/>
  <c r="N1709" i="1" s="1"/>
  <c r="O1709" i="1"/>
  <c r="M1693" i="1"/>
  <c r="N1693" i="1" s="1"/>
  <c r="O1693" i="1"/>
  <c r="M1677" i="1"/>
  <c r="N1677" i="1" s="1"/>
  <c r="O1677" i="1"/>
  <c r="M1661" i="1"/>
  <c r="N1661" i="1" s="1"/>
  <c r="O1661" i="1"/>
  <c r="M1645" i="1"/>
  <c r="N1645" i="1" s="1"/>
  <c r="O1645" i="1"/>
  <c r="M1629" i="1"/>
  <c r="N1629" i="1" s="1"/>
  <c r="O1629" i="1"/>
  <c r="M1613" i="1"/>
  <c r="N1613" i="1" s="1"/>
  <c r="O1613" i="1"/>
  <c r="M1597" i="1"/>
  <c r="N1597" i="1" s="1"/>
  <c r="O1597" i="1"/>
  <c r="M1581" i="1"/>
  <c r="N1581" i="1" s="1"/>
  <c r="O1581" i="1"/>
  <c r="M1565" i="1"/>
  <c r="N1565" i="1" s="1"/>
  <c r="O1565" i="1"/>
  <c r="M1549" i="1"/>
  <c r="N1549" i="1" s="1"/>
  <c r="O1549" i="1"/>
  <c r="M1533" i="1"/>
  <c r="N1533" i="1" s="1"/>
  <c r="O1533" i="1"/>
  <c r="M1517" i="1"/>
  <c r="N1517" i="1" s="1"/>
  <c r="O1517" i="1"/>
  <c r="M1501" i="1"/>
  <c r="N1501" i="1" s="1"/>
  <c r="O1501" i="1"/>
  <c r="M1485" i="1"/>
  <c r="N1485" i="1" s="1"/>
  <c r="O1485" i="1"/>
  <c r="M1435" i="1"/>
  <c r="N1435" i="1" s="1"/>
  <c r="O1435" i="1"/>
  <c r="M1403" i="1"/>
  <c r="N1403" i="1" s="1"/>
  <c r="O1403" i="1"/>
  <c r="M1371" i="1"/>
  <c r="N1371" i="1" s="1"/>
  <c r="O1371" i="1"/>
  <c r="M1339" i="1"/>
  <c r="N1339" i="1" s="1"/>
  <c r="O1339" i="1"/>
  <c r="M1307" i="1"/>
  <c r="N1307" i="1" s="1"/>
  <c r="O1307" i="1"/>
  <c r="M1275" i="1"/>
  <c r="N1275" i="1" s="1"/>
  <c r="O1275" i="1"/>
  <c r="M1243" i="1"/>
  <c r="N1243" i="1" s="1"/>
  <c r="O1243" i="1"/>
  <c r="M1211" i="1"/>
  <c r="N1211" i="1" s="1"/>
  <c r="O1211" i="1"/>
  <c r="M1147" i="1"/>
  <c r="N1147" i="1" s="1"/>
  <c r="O1147" i="1"/>
  <c r="M1083" i="1"/>
  <c r="N1083" i="1" s="1"/>
  <c r="O1083" i="1"/>
  <c r="M1035" i="1"/>
  <c r="N1035" i="1" s="1"/>
  <c r="O1035" i="1"/>
  <c r="M1781" i="1"/>
  <c r="N1781" i="1" s="1"/>
  <c r="O1781" i="1"/>
  <c r="M1749" i="1"/>
  <c r="N1749" i="1" s="1"/>
  <c r="O1749" i="1"/>
  <c r="M1717" i="1"/>
  <c r="N1717" i="1" s="1"/>
  <c r="O1717" i="1"/>
  <c r="M1685" i="1"/>
  <c r="N1685" i="1" s="1"/>
  <c r="O1685" i="1"/>
  <c r="M1637" i="1"/>
  <c r="N1637" i="1" s="1"/>
  <c r="O1637" i="1"/>
  <c r="M1605" i="1"/>
  <c r="N1605" i="1" s="1"/>
  <c r="O1605" i="1"/>
  <c r="M1573" i="1"/>
  <c r="N1573" i="1" s="1"/>
  <c r="O1573" i="1"/>
  <c r="M1541" i="1"/>
  <c r="N1541" i="1" s="1"/>
  <c r="O1541" i="1"/>
  <c r="M1509" i="1"/>
  <c r="N1509" i="1" s="1"/>
  <c r="O1509" i="1"/>
  <c r="M587" i="1"/>
  <c r="N587" i="1" s="1"/>
  <c r="O587" i="1"/>
  <c r="M571" i="1"/>
  <c r="N571" i="1" s="1"/>
  <c r="O571" i="1"/>
  <c r="M555" i="1"/>
  <c r="N555" i="1" s="1"/>
  <c r="O555" i="1"/>
  <c r="M539" i="1"/>
  <c r="N539" i="1" s="1"/>
  <c r="O539" i="1"/>
  <c r="M523" i="1"/>
  <c r="N523" i="1" s="1"/>
  <c r="O523" i="1"/>
  <c r="M507" i="1"/>
  <c r="N507" i="1" s="1"/>
  <c r="O507" i="1"/>
  <c r="M491" i="1"/>
  <c r="N491" i="1" s="1"/>
  <c r="O491" i="1"/>
  <c r="M475" i="1"/>
  <c r="N475" i="1" s="1"/>
  <c r="O475" i="1"/>
  <c r="M459" i="1"/>
  <c r="N459" i="1" s="1"/>
  <c r="O459" i="1"/>
  <c r="M443" i="1"/>
  <c r="N443" i="1" s="1"/>
  <c r="O443" i="1"/>
  <c r="M427" i="1"/>
  <c r="N427" i="1" s="1"/>
  <c r="O427" i="1"/>
  <c r="M411" i="1"/>
  <c r="N411" i="1" s="1"/>
  <c r="O411" i="1"/>
  <c r="M395" i="1"/>
  <c r="N395" i="1" s="1"/>
  <c r="O395" i="1"/>
  <c r="M379" i="1"/>
  <c r="N379" i="1" s="1"/>
  <c r="O379" i="1"/>
  <c r="M363" i="1"/>
  <c r="N363" i="1" s="1"/>
  <c r="O363" i="1"/>
  <c r="M347" i="1"/>
  <c r="N347" i="1" s="1"/>
  <c r="O347" i="1"/>
  <c r="M331" i="1"/>
  <c r="N331" i="1" s="1"/>
  <c r="O331" i="1"/>
  <c r="M315" i="1"/>
  <c r="N315" i="1" s="1"/>
  <c r="O315" i="1"/>
  <c r="M299" i="1"/>
  <c r="N299" i="1" s="1"/>
  <c r="O299" i="1"/>
  <c r="M283" i="1"/>
  <c r="N283" i="1" s="1"/>
  <c r="O283" i="1"/>
  <c r="M267" i="1"/>
  <c r="N267" i="1" s="1"/>
  <c r="O267" i="1"/>
  <c r="M251" i="1"/>
  <c r="N251" i="1" s="1"/>
  <c r="O251" i="1"/>
  <c r="M235" i="1"/>
  <c r="N235" i="1" s="1"/>
  <c r="O235" i="1"/>
  <c r="AE11" i="1"/>
  <c r="O11" i="1"/>
  <c r="M1018" i="1"/>
  <c r="N1018" i="1" s="1"/>
  <c r="O1018" i="1"/>
  <c r="M1474" i="1"/>
  <c r="N1474" i="1" s="1"/>
  <c r="O1474" i="1"/>
  <c r="M1458" i="1"/>
  <c r="N1458" i="1" s="1"/>
  <c r="O1458" i="1"/>
  <c r="M1442" i="1"/>
  <c r="N1442" i="1" s="1"/>
  <c r="O1442" i="1"/>
  <c r="M1426" i="1"/>
  <c r="N1426" i="1" s="1"/>
  <c r="O1426" i="1"/>
  <c r="M1410" i="1"/>
  <c r="N1410" i="1" s="1"/>
  <c r="O1410" i="1"/>
  <c r="M1394" i="1"/>
  <c r="N1394" i="1" s="1"/>
  <c r="O1394" i="1"/>
  <c r="M1378" i="1"/>
  <c r="N1378" i="1" s="1"/>
  <c r="O1378" i="1"/>
  <c r="M1362" i="1"/>
  <c r="N1362" i="1" s="1"/>
  <c r="O1362" i="1"/>
  <c r="M1346" i="1"/>
  <c r="N1346" i="1" s="1"/>
  <c r="O1346" i="1"/>
  <c r="M1330" i="1"/>
  <c r="N1330" i="1" s="1"/>
  <c r="O1330" i="1"/>
  <c r="M1314" i="1"/>
  <c r="N1314" i="1" s="1"/>
  <c r="O1314" i="1"/>
  <c r="M1298" i="1"/>
  <c r="N1298" i="1" s="1"/>
  <c r="O1298" i="1"/>
  <c r="M1282" i="1"/>
  <c r="N1282" i="1" s="1"/>
  <c r="O1282" i="1"/>
  <c r="M1804" i="1"/>
  <c r="N1804" i="1" s="1"/>
  <c r="O1804" i="1"/>
  <c r="M1788" i="1"/>
  <c r="N1788" i="1" s="1"/>
  <c r="O1788" i="1"/>
  <c r="M1772" i="1"/>
  <c r="N1772" i="1" s="1"/>
  <c r="O1772" i="1"/>
  <c r="M1756" i="1"/>
  <c r="N1756" i="1" s="1"/>
  <c r="O1756" i="1"/>
  <c r="M1740" i="1"/>
  <c r="N1740" i="1" s="1"/>
  <c r="O1740" i="1"/>
  <c r="M1724" i="1"/>
  <c r="N1724" i="1" s="1"/>
  <c r="O1724" i="1"/>
  <c r="M1708" i="1"/>
  <c r="N1708" i="1" s="1"/>
  <c r="O1708" i="1"/>
  <c r="M1692" i="1"/>
  <c r="N1692" i="1" s="1"/>
  <c r="O1692" i="1"/>
  <c r="M1676" i="1"/>
  <c r="N1676" i="1" s="1"/>
  <c r="O1676" i="1"/>
  <c r="M1660" i="1"/>
  <c r="N1660" i="1" s="1"/>
  <c r="O1660" i="1"/>
  <c r="M1644" i="1"/>
  <c r="N1644" i="1" s="1"/>
  <c r="O1644" i="1"/>
  <c r="M1628" i="1"/>
  <c r="N1628" i="1" s="1"/>
  <c r="O1628" i="1"/>
  <c r="M1612" i="1"/>
  <c r="N1612" i="1" s="1"/>
  <c r="O1612" i="1"/>
  <c r="M1596" i="1"/>
  <c r="N1596" i="1" s="1"/>
  <c r="O1596" i="1"/>
  <c r="M1580" i="1"/>
  <c r="N1580" i="1" s="1"/>
  <c r="O1580" i="1"/>
  <c r="M1564" i="1"/>
  <c r="N1564" i="1" s="1"/>
  <c r="O1564" i="1"/>
  <c r="M1548" i="1"/>
  <c r="N1548" i="1" s="1"/>
  <c r="O1548" i="1"/>
  <c r="M1532" i="1"/>
  <c r="N1532" i="1" s="1"/>
  <c r="O1532" i="1"/>
  <c r="M1516" i="1"/>
  <c r="N1516" i="1" s="1"/>
  <c r="O1516" i="1"/>
  <c r="M1500" i="1"/>
  <c r="N1500" i="1" s="1"/>
  <c r="O1500" i="1"/>
  <c r="M1484" i="1"/>
  <c r="N1484" i="1" s="1"/>
  <c r="O1484" i="1"/>
  <c r="M1451" i="1"/>
  <c r="N1451" i="1" s="1"/>
  <c r="O1451" i="1"/>
  <c r="M1376" i="1"/>
  <c r="N1376" i="1" s="1"/>
  <c r="O1376" i="1"/>
  <c r="M1360" i="1"/>
  <c r="N1360" i="1" s="1"/>
  <c r="O1360" i="1"/>
  <c r="M1344" i="1"/>
  <c r="N1344" i="1" s="1"/>
  <c r="O1344" i="1"/>
  <c r="M1328" i="1"/>
  <c r="N1328" i="1" s="1"/>
  <c r="O1328" i="1"/>
  <c r="M1312" i="1"/>
  <c r="N1312" i="1" s="1"/>
  <c r="O1312" i="1"/>
  <c r="M1296" i="1"/>
  <c r="N1296" i="1" s="1"/>
  <c r="O1296" i="1"/>
  <c r="M1280" i="1"/>
  <c r="N1280" i="1" s="1"/>
  <c r="O1280" i="1"/>
  <c r="M1802" i="1"/>
  <c r="N1802" i="1" s="1"/>
  <c r="O1802" i="1"/>
  <c r="M1786" i="1"/>
  <c r="N1786" i="1" s="1"/>
  <c r="O1786" i="1"/>
  <c r="M1770" i="1"/>
  <c r="N1770" i="1" s="1"/>
  <c r="O1770" i="1"/>
  <c r="M1754" i="1"/>
  <c r="N1754" i="1" s="1"/>
  <c r="O1754" i="1"/>
  <c r="M1738" i="1"/>
  <c r="N1738" i="1" s="1"/>
  <c r="O1738" i="1"/>
  <c r="M1722" i="1"/>
  <c r="N1722" i="1" s="1"/>
  <c r="O1722" i="1"/>
  <c r="M1706" i="1"/>
  <c r="N1706" i="1" s="1"/>
  <c r="O1706" i="1"/>
  <c r="M1690" i="1"/>
  <c r="N1690" i="1" s="1"/>
  <c r="O1690" i="1"/>
  <c r="M1674" i="1"/>
  <c r="N1674" i="1" s="1"/>
  <c r="O1674" i="1"/>
  <c r="M1658" i="1"/>
  <c r="N1658" i="1" s="1"/>
  <c r="O1658" i="1"/>
  <c r="M1642" i="1"/>
  <c r="N1642" i="1" s="1"/>
  <c r="O1642" i="1"/>
  <c r="M1626" i="1"/>
  <c r="N1626" i="1" s="1"/>
  <c r="O1626" i="1"/>
  <c r="M1610" i="1"/>
  <c r="N1610" i="1" s="1"/>
  <c r="O1610" i="1"/>
  <c r="M1594" i="1"/>
  <c r="N1594" i="1" s="1"/>
  <c r="O1594" i="1"/>
  <c r="M1578" i="1"/>
  <c r="N1578" i="1" s="1"/>
  <c r="O1578" i="1"/>
  <c r="M1562" i="1"/>
  <c r="N1562" i="1" s="1"/>
  <c r="O1562" i="1"/>
  <c r="M1546" i="1"/>
  <c r="N1546" i="1" s="1"/>
  <c r="O1546" i="1"/>
  <c r="M1530" i="1"/>
  <c r="N1530" i="1" s="1"/>
  <c r="O1530" i="1"/>
  <c r="M1514" i="1"/>
  <c r="N1514" i="1" s="1"/>
  <c r="O1514" i="1"/>
  <c r="M1498" i="1"/>
  <c r="N1498" i="1" s="1"/>
  <c r="O1498" i="1"/>
  <c r="M216" i="1"/>
  <c r="N216" i="1" s="1"/>
  <c r="O216" i="1"/>
  <c r="M152" i="1"/>
  <c r="N152" i="1" s="1"/>
  <c r="O152" i="1"/>
  <c r="M88" i="1"/>
  <c r="N88" i="1" s="1"/>
  <c r="O88" i="1"/>
  <c r="M1471" i="1"/>
  <c r="N1471" i="1" s="1"/>
  <c r="O1471" i="1"/>
  <c r="M1455" i="1"/>
  <c r="N1455" i="1" s="1"/>
  <c r="O1455" i="1"/>
  <c r="M1439" i="1"/>
  <c r="N1439" i="1" s="1"/>
  <c r="O1439" i="1"/>
  <c r="M1423" i="1"/>
  <c r="N1423" i="1" s="1"/>
  <c r="O1423" i="1"/>
  <c r="M1407" i="1"/>
  <c r="N1407" i="1" s="1"/>
  <c r="O1407" i="1"/>
  <c r="M1391" i="1"/>
  <c r="N1391" i="1" s="1"/>
  <c r="O1391" i="1"/>
  <c r="M1375" i="1"/>
  <c r="N1375" i="1" s="1"/>
  <c r="O1375" i="1"/>
  <c r="M1359" i="1"/>
  <c r="N1359" i="1" s="1"/>
  <c r="O1359" i="1"/>
  <c r="M1343" i="1"/>
  <c r="N1343" i="1" s="1"/>
  <c r="O1343" i="1"/>
  <c r="M1327" i="1"/>
  <c r="N1327" i="1" s="1"/>
  <c r="O1327" i="1"/>
  <c r="M1311" i="1"/>
  <c r="N1311" i="1" s="1"/>
  <c r="O1311" i="1"/>
  <c r="M1295" i="1"/>
  <c r="N1295" i="1" s="1"/>
  <c r="O1295" i="1"/>
  <c r="M1279" i="1"/>
  <c r="N1279" i="1" s="1"/>
  <c r="O1279" i="1"/>
  <c r="M1801" i="1"/>
  <c r="N1801" i="1" s="1"/>
  <c r="O1801" i="1"/>
  <c r="M1785" i="1"/>
  <c r="N1785" i="1" s="1"/>
  <c r="O1785" i="1"/>
  <c r="M1769" i="1"/>
  <c r="N1769" i="1" s="1"/>
  <c r="O1769" i="1"/>
  <c r="M1753" i="1"/>
  <c r="N1753" i="1" s="1"/>
  <c r="O1753" i="1"/>
  <c r="M1737" i="1"/>
  <c r="N1737" i="1" s="1"/>
  <c r="O1737" i="1"/>
  <c r="M1721" i="1"/>
  <c r="N1721" i="1" s="1"/>
  <c r="O1721" i="1"/>
  <c r="M1705" i="1"/>
  <c r="N1705" i="1" s="1"/>
  <c r="O1705" i="1"/>
  <c r="M1689" i="1"/>
  <c r="N1689" i="1" s="1"/>
  <c r="O1689" i="1"/>
  <c r="M1673" i="1"/>
  <c r="N1673" i="1" s="1"/>
  <c r="O1673" i="1"/>
  <c r="M1657" i="1"/>
  <c r="N1657" i="1" s="1"/>
  <c r="O1657" i="1"/>
  <c r="M1641" i="1"/>
  <c r="N1641" i="1" s="1"/>
  <c r="O1641" i="1"/>
  <c r="M1625" i="1"/>
  <c r="N1625" i="1" s="1"/>
  <c r="O1625" i="1"/>
  <c r="M1609" i="1"/>
  <c r="N1609" i="1" s="1"/>
  <c r="O1609" i="1"/>
  <c r="M1593" i="1"/>
  <c r="N1593" i="1" s="1"/>
  <c r="O1593" i="1"/>
  <c r="M1577" i="1"/>
  <c r="N1577" i="1" s="1"/>
  <c r="O1577" i="1"/>
  <c r="M1561" i="1"/>
  <c r="N1561" i="1" s="1"/>
  <c r="O1561" i="1"/>
  <c r="M1545" i="1"/>
  <c r="N1545" i="1" s="1"/>
  <c r="O1545" i="1"/>
  <c r="M1529" i="1"/>
  <c r="N1529" i="1" s="1"/>
  <c r="O1529" i="1"/>
  <c r="M1513" i="1"/>
  <c r="N1513" i="1" s="1"/>
  <c r="O1513" i="1"/>
  <c r="M1497" i="1"/>
  <c r="N1497" i="1" s="1"/>
  <c r="O1497" i="1"/>
  <c r="M1131" i="1"/>
  <c r="N1131" i="1" s="1"/>
  <c r="O1131" i="1"/>
  <c r="M1014" i="1"/>
  <c r="N1014" i="1" s="1"/>
  <c r="O1014" i="1"/>
  <c r="M1470" i="1"/>
  <c r="N1470" i="1" s="1"/>
  <c r="O1470" i="1"/>
  <c r="M1454" i="1"/>
  <c r="N1454" i="1" s="1"/>
  <c r="O1454" i="1"/>
  <c r="M1438" i="1"/>
  <c r="N1438" i="1" s="1"/>
  <c r="O1438" i="1"/>
  <c r="M1422" i="1"/>
  <c r="N1422" i="1" s="1"/>
  <c r="O1422" i="1"/>
  <c r="M1406" i="1"/>
  <c r="N1406" i="1" s="1"/>
  <c r="O1406" i="1"/>
  <c r="M1390" i="1"/>
  <c r="N1390" i="1" s="1"/>
  <c r="O1390" i="1"/>
  <c r="M1374" i="1"/>
  <c r="N1374" i="1" s="1"/>
  <c r="O1374" i="1"/>
  <c r="M1358" i="1"/>
  <c r="N1358" i="1" s="1"/>
  <c r="O1358" i="1"/>
  <c r="M1342" i="1"/>
  <c r="N1342" i="1" s="1"/>
  <c r="O1342" i="1"/>
  <c r="M1326" i="1"/>
  <c r="N1326" i="1" s="1"/>
  <c r="O1326" i="1"/>
  <c r="M1310" i="1"/>
  <c r="N1310" i="1" s="1"/>
  <c r="O1310" i="1"/>
  <c r="M1294" i="1"/>
  <c r="N1294" i="1" s="1"/>
  <c r="O1294" i="1"/>
  <c r="M1800" i="1"/>
  <c r="N1800" i="1" s="1"/>
  <c r="O1800" i="1"/>
  <c r="M1784" i="1"/>
  <c r="N1784" i="1" s="1"/>
  <c r="O1784" i="1"/>
  <c r="M1768" i="1"/>
  <c r="N1768" i="1" s="1"/>
  <c r="O1768" i="1"/>
  <c r="M1752" i="1"/>
  <c r="N1752" i="1" s="1"/>
  <c r="O1752" i="1"/>
  <c r="M1736" i="1"/>
  <c r="N1736" i="1" s="1"/>
  <c r="O1736" i="1"/>
  <c r="M1720" i="1"/>
  <c r="N1720" i="1" s="1"/>
  <c r="O1720" i="1"/>
  <c r="M1704" i="1"/>
  <c r="N1704" i="1" s="1"/>
  <c r="O1704" i="1"/>
  <c r="M1688" i="1"/>
  <c r="N1688" i="1" s="1"/>
  <c r="O1688" i="1"/>
  <c r="M1672" i="1"/>
  <c r="N1672" i="1" s="1"/>
  <c r="O1672" i="1"/>
  <c r="M1656" i="1"/>
  <c r="N1656" i="1" s="1"/>
  <c r="O1656" i="1"/>
  <c r="M1640" i="1"/>
  <c r="N1640" i="1" s="1"/>
  <c r="O1640" i="1"/>
  <c r="M1624" i="1"/>
  <c r="N1624" i="1" s="1"/>
  <c r="O1624" i="1"/>
  <c r="M1608" i="1"/>
  <c r="N1608" i="1" s="1"/>
  <c r="O1608" i="1"/>
  <c r="M1592" i="1"/>
  <c r="N1592" i="1" s="1"/>
  <c r="O1592" i="1"/>
  <c r="M1576" i="1"/>
  <c r="N1576" i="1" s="1"/>
  <c r="O1576" i="1"/>
  <c r="M1560" i="1"/>
  <c r="N1560" i="1" s="1"/>
  <c r="O1560" i="1"/>
  <c r="M1544" i="1"/>
  <c r="N1544" i="1" s="1"/>
  <c r="O1544" i="1"/>
  <c r="M1528" i="1"/>
  <c r="N1528" i="1" s="1"/>
  <c r="O1528" i="1"/>
  <c r="M1512" i="1"/>
  <c r="N1512" i="1" s="1"/>
  <c r="O1512" i="1"/>
  <c r="M1496" i="1"/>
  <c r="N1496" i="1" s="1"/>
  <c r="O1496" i="1"/>
  <c r="M1067" i="1"/>
  <c r="N1067" i="1" s="1"/>
  <c r="O1067" i="1"/>
  <c r="M1623" i="1"/>
  <c r="N1623" i="1" s="1"/>
  <c r="O1623" i="1"/>
  <c r="M1607" i="1"/>
  <c r="N1607" i="1" s="1"/>
  <c r="O1607" i="1"/>
  <c r="M1591" i="1"/>
  <c r="N1591" i="1" s="1"/>
  <c r="O1591" i="1"/>
  <c r="M1575" i="1"/>
  <c r="N1575" i="1" s="1"/>
  <c r="O1575" i="1"/>
  <c r="M1559" i="1"/>
  <c r="N1559" i="1" s="1"/>
  <c r="O1559" i="1"/>
  <c r="M1543" i="1"/>
  <c r="N1543" i="1" s="1"/>
  <c r="O1543" i="1"/>
  <c r="M1527" i="1"/>
  <c r="N1527" i="1" s="1"/>
  <c r="O1527" i="1"/>
  <c r="M1511" i="1"/>
  <c r="N1511" i="1" s="1"/>
  <c r="O1511" i="1"/>
  <c r="M1495" i="1"/>
  <c r="N1495" i="1" s="1"/>
  <c r="O1495" i="1"/>
  <c r="AE1644" i="1"/>
  <c r="AE1612" i="1"/>
  <c r="AE1388" i="1"/>
  <c r="AE1356" i="1"/>
  <c r="AE152" i="1"/>
  <c r="M1273" i="1"/>
  <c r="N1273" i="1" s="1"/>
  <c r="S1273" i="1" s="1"/>
  <c r="AE1273" i="1"/>
  <c r="M1145" i="1"/>
  <c r="N1145" i="1" s="1"/>
  <c r="S1145" i="1" s="1"/>
  <c r="AE1145" i="1"/>
  <c r="AE1660" i="1"/>
  <c r="AE1404" i="1"/>
  <c r="AE427" i="1"/>
  <c r="AE1628" i="1"/>
  <c r="AE1372" i="1"/>
  <c r="AE1596" i="1"/>
  <c r="AE1340" i="1"/>
  <c r="AE1580" i="1"/>
  <c r="AE1324" i="1"/>
  <c r="AE1564" i="1"/>
  <c r="AE1308" i="1"/>
  <c r="AE1804" i="1"/>
  <c r="AE1548" i="1"/>
  <c r="AE1292" i="1"/>
  <c r="AE1788" i="1"/>
  <c r="AE1532" i="1"/>
  <c r="AE1772" i="1"/>
  <c r="AE1516" i="1"/>
  <c r="AE1227" i="1"/>
  <c r="AE1756" i="1"/>
  <c r="AE1500" i="1"/>
  <c r="AE1190" i="1"/>
  <c r="AE1740" i="1"/>
  <c r="AE1484" i="1"/>
  <c r="AE1724" i="1"/>
  <c r="AE1468" i="1"/>
  <c r="AE1099" i="1"/>
  <c r="AE1708" i="1"/>
  <c r="AE1452" i="1"/>
  <c r="AE1051" i="1"/>
  <c r="AE1692" i="1"/>
  <c r="AE1436" i="1"/>
  <c r="AE939" i="1"/>
  <c r="AE1676" i="1"/>
  <c r="AE1420" i="1"/>
  <c r="AE683" i="1"/>
  <c r="M577" i="1"/>
  <c r="N577" i="1" s="1"/>
  <c r="S577" i="1" s="1"/>
  <c r="AE577" i="1"/>
  <c r="M545" i="1"/>
  <c r="N545" i="1" s="1"/>
  <c r="S545" i="1" s="1"/>
  <c r="AE545" i="1"/>
  <c r="M513" i="1"/>
  <c r="N513" i="1" s="1"/>
  <c r="S513" i="1" s="1"/>
  <c r="AE513" i="1"/>
  <c r="M433" i="1"/>
  <c r="N433" i="1" s="1"/>
  <c r="S433" i="1" s="1"/>
  <c r="AE433" i="1"/>
  <c r="M592" i="1"/>
  <c r="N592" i="1" s="1"/>
  <c r="S592" i="1" s="1"/>
  <c r="AE592" i="1"/>
  <c r="M576" i="1"/>
  <c r="N576" i="1" s="1"/>
  <c r="S576" i="1" s="1"/>
  <c r="AE576" i="1"/>
  <c r="M560" i="1"/>
  <c r="N560" i="1" s="1"/>
  <c r="S560" i="1" s="1"/>
  <c r="AE560" i="1"/>
  <c r="M544" i="1"/>
  <c r="N544" i="1" s="1"/>
  <c r="S544" i="1" s="1"/>
  <c r="AE544" i="1"/>
  <c r="M528" i="1"/>
  <c r="N528" i="1" s="1"/>
  <c r="S528" i="1" s="1"/>
  <c r="AE528" i="1"/>
  <c r="M512" i="1"/>
  <c r="N512" i="1" s="1"/>
  <c r="S512" i="1" s="1"/>
  <c r="AE512" i="1"/>
  <c r="M496" i="1"/>
  <c r="N496" i="1" s="1"/>
  <c r="S496" i="1" s="1"/>
  <c r="AE496" i="1"/>
  <c r="M480" i="1"/>
  <c r="N480" i="1" s="1"/>
  <c r="S480" i="1" s="1"/>
  <c r="AE480" i="1"/>
  <c r="M464" i="1"/>
  <c r="N464" i="1" s="1"/>
  <c r="S464" i="1" s="1"/>
  <c r="AE464" i="1"/>
  <c r="M448" i="1"/>
  <c r="N448" i="1" s="1"/>
  <c r="S448" i="1" s="1"/>
  <c r="AE448" i="1"/>
  <c r="M432" i="1"/>
  <c r="N432" i="1" s="1"/>
  <c r="AE432" i="1"/>
  <c r="M416" i="1"/>
  <c r="N416" i="1" s="1"/>
  <c r="S416" i="1" s="1"/>
  <c r="AE416" i="1"/>
  <c r="M400" i="1"/>
  <c r="N400" i="1" s="1"/>
  <c r="S400" i="1" s="1"/>
  <c r="AE400" i="1"/>
  <c r="M384" i="1"/>
  <c r="N384" i="1" s="1"/>
  <c r="S384" i="1" s="1"/>
  <c r="AE384" i="1"/>
  <c r="M368" i="1"/>
  <c r="N368" i="1" s="1"/>
  <c r="S368" i="1" s="1"/>
  <c r="AE368" i="1"/>
  <c r="M352" i="1"/>
  <c r="N352" i="1" s="1"/>
  <c r="S352" i="1" s="1"/>
  <c r="AE352" i="1"/>
  <c r="M336" i="1"/>
  <c r="N336" i="1" s="1"/>
  <c r="S336" i="1" s="1"/>
  <c r="AE336" i="1"/>
  <c r="M320" i="1"/>
  <c r="N320" i="1" s="1"/>
  <c r="S320" i="1" s="1"/>
  <c r="AE320" i="1"/>
  <c r="M304" i="1"/>
  <c r="N304" i="1" s="1"/>
  <c r="S304" i="1" s="1"/>
  <c r="AE304" i="1"/>
  <c r="M288" i="1"/>
  <c r="N288" i="1" s="1"/>
  <c r="S288" i="1" s="1"/>
  <c r="AE288" i="1"/>
  <c r="M272" i="1"/>
  <c r="N272" i="1" s="1"/>
  <c r="S272" i="1" s="1"/>
  <c r="AE272" i="1"/>
  <c r="M256" i="1"/>
  <c r="N256" i="1" s="1"/>
  <c r="S256" i="1" s="1"/>
  <c r="AE256" i="1"/>
  <c r="M240" i="1"/>
  <c r="N240" i="1" s="1"/>
  <c r="S240" i="1" s="1"/>
  <c r="AE240" i="1"/>
  <c r="M224" i="1"/>
  <c r="N224" i="1" s="1"/>
  <c r="S224" i="1" s="1"/>
  <c r="AE224" i="1"/>
  <c r="M208" i="1"/>
  <c r="N208" i="1" s="1"/>
  <c r="S208" i="1" s="1"/>
  <c r="AE208" i="1"/>
  <c r="M192" i="1"/>
  <c r="N192" i="1" s="1"/>
  <c r="S192" i="1" s="1"/>
  <c r="AE192" i="1"/>
  <c r="M176" i="1"/>
  <c r="N176" i="1" s="1"/>
  <c r="S176" i="1" s="1"/>
  <c r="AE176" i="1"/>
  <c r="M160" i="1"/>
  <c r="N160" i="1" s="1"/>
  <c r="S160" i="1" s="1"/>
  <c r="AE160" i="1"/>
  <c r="M144" i="1"/>
  <c r="N144" i="1" s="1"/>
  <c r="S144" i="1" s="1"/>
  <c r="AE144" i="1"/>
  <c r="M128" i="1"/>
  <c r="N128" i="1" s="1"/>
  <c r="S128" i="1" s="1"/>
  <c r="AE128" i="1"/>
  <c r="M112" i="1"/>
  <c r="N112" i="1" s="1"/>
  <c r="S112" i="1" s="1"/>
  <c r="AE112" i="1"/>
  <c r="M96" i="1"/>
  <c r="N96" i="1" s="1"/>
  <c r="S96" i="1" s="1"/>
  <c r="AE96" i="1"/>
  <c r="M80" i="1"/>
  <c r="N80" i="1" s="1"/>
  <c r="S80" i="1" s="1"/>
  <c r="AE80" i="1"/>
  <c r="M64" i="1"/>
  <c r="N64" i="1" s="1"/>
  <c r="S64" i="1" s="1"/>
  <c r="AE64" i="1"/>
  <c r="M48" i="1"/>
  <c r="N48" i="1" s="1"/>
  <c r="S48" i="1" s="1"/>
  <c r="AE48" i="1"/>
  <c r="M32" i="1"/>
  <c r="N32" i="1" s="1"/>
  <c r="AE32" i="1"/>
  <c r="AE16" i="1"/>
  <c r="M16" i="1"/>
  <c r="N16" i="1" s="1"/>
  <c r="S16" i="1" s="1"/>
  <c r="M1023" i="1"/>
  <c r="N1023" i="1" s="1"/>
  <c r="S1023" i="1" s="1"/>
  <c r="AE1023" i="1"/>
  <c r="M1007" i="1"/>
  <c r="N1007" i="1" s="1"/>
  <c r="S1007" i="1" s="1"/>
  <c r="AE1007" i="1"/>
  <c r="M991" i="1"/>
  <c r="N991" i="1" s="1"/>
  <c r="S991" i="1" s="1"/>
  <c r="AE991" i="1"/>
  <c r="M975" i="1"/>
  <c r="N975" i="1" s="1"/>
  <c r="S975" i="1" s="1"/>
  <c r="AE975" i="1"/>
  <c r="M959" i="1"/>
  <c r="N959" i="1" s="1"/>
  <c r="S959" i="1" s="1"/>
  <c r="AE959" i="1"/>
  <c r="M943" i="1"/>
  <c r="N943" i="1" s="1"/>
  <c r="S943" i="1" s="1"/>
  <c r="AE943" i="1"/>
  <c r="M927" i="1"/>
  <c r="N927" i="1" s="1"/>
  <c r="AE927" i="1"/>
  <c r="M911" i="1"/>
  <c r="N911" i="1" s="1"/>
  <c r="S911" i="1" s="1"/>
  <c r="AE911" i="1"/>
  <c r="M895" i="1"/>
  <c r="N895" i="1" s="1"/>
  <c r="S895" i="1" s="1"/>
  <c r="AE895" i="1"/>
  <c r="M879" i="1"/>
  <c r="N879" i="1" s="1"/>
  <c r="S879" i="1" s="1"/>
  <c r="AE879" i="1"/>
  <c r="M863" i="1"/>
  <c r="N863" i="1" s="1"/>
  <c r="S863" i="1" s="1"/>
  <c r="AE863" i="1"/>
  <c r="M847" i="1"/>
  <c r="N847" i="1" s="1"/>
  <c r="S847" i="1" s="1"/>
  <c r="AE847" i="1"/>
  <c r="M831" i="1"/>
  <c r="N831" i="1" s="1"/>
  <c r="S831" i="1" s="1"/>
  <c r="AE831" i="1"/>
  <c r="M815" i="1"/>
  <c r="N815" i="1" s="1"/>
  <c r="S815" i="1" s="1"/>
  <c r="AE815" i="1"/>
  <c r="M799" i="1"/>
  <c r="N799" i="1" s="1"/>
  <c r="AE799" i="1"/>
  <c r="M783" i="1"/>
  <c r="N783" i="1" s="1"/>
  <c r="S783" i="1" s="1"/>
  <c r="AE783" i="1"/>
  <c r="M767" i="1"/>
  <c r="N767" i="1" s="1"/>
  <c r="S767" i="1" s="1"/>
  <c r="AE767" i="1"/>
  <c r="M751" i="1"/>
  <c r="N751" i="1" s="1"/>
  <c r="S751" i="1" s="1"/>
  <c r="AE751" i="1"/>
  <c r="M735" i="1"/>
  <c r="N735" i="1" s="1"/>
  <c r="S735" i="1" s="1"/>
  <c r="AE735" i="1"/>
  <c r="M719" i="1"/>
  <c r="N719" i="1" s="1"/>
  <c r="S719" i="1" s="1"/>
  <c r="AE719" i="1"/>
  <c r="M703" i="1"/>
  <c r="N703" i="1" s="1"/>
  <c r="S703" i="1" s="1"/>
  <c r="AE703" i="1"/>
  <c r="M687" i="1"/>
  <c r="N687" i="1" s="1"/>
  <c r="AE687" i="1"/>
  <c r="M671" i="1"/>
  <c r="N671" i="1" s="1"/>
  <c r="AE671" i="1"/>
  <c r="M655" i="1"/>
  <c r="N655" i="1" s="1"/>
  <c r="S655" i="1" s="1"/>
  <c r="AE655" i="1"/>
  <c r="M639" i="1"/>
  <c r="N639" i="1" s="1"/>
  <c r="S639" i="1" s="1"/>
  <c r="AE639" i="1"/>
  <c r="M623" i="1"/>
  <c r="N623" i="1" s="1"/>
  <c r="S623" i="1" s="1"/>
  <c r="AE623" i="1"/>
  <c r="M607" i="1"/>
  <c r="N607" i="1" s="1"/>
  <c r="S607" i="1" s="1"/>
  <c r="AE607" i="1"/>
  <c r="M1479" i="1"/>
  <c r="N1479" i="1" s="1"/>
  <c r="S1479" i="1" s="1"/>
  <c r="AE1479" i="1"/>
  <c r="M1463" i="1"/>
  <c r="N1463" i="1" s="1"/>
  <c r="S1463" i="1" s="1"/>
  <c r="AE1463" i="1"/>
  <c r="M1447" i="1"/>
  <c r="N1447" i="1" s="1"/>
  <c r="AE1447" i="1"/>
  <c r="M1431" i="1"/>
  <c r="N1431" i="1" s="1"/>
  <c r="AE1431" i="1"/>
  <c r="M1415" i="1"/>
  <c r="N1415" i="1" s="1"/>
  <c r="S1415" i="1" s="1"/>
  <c r="AE1415" i="1"/>
  <c r="M1399" i="1"/>
  <c r="N1399" i="1" s="1"/>
  <c r="S1399" i="1" s="1"/>
  <c r="AE1399" i="1"/>
  <c r="M1383" i="1"/>
  <c r="N1383" i="1" s="1"/>
  <c r="S1383" i="1" s="1"/>
  <c r="AE1383" i="1"/>
  <c r="M1367" i="1"/>
  <c r="N1367" i="1" s="1"/>
  <c r="S1367" i="1" s="1"/>
  <c r="AE1367" i="1"/>
  <c r="M1351" i="1"/>
  <c r="N1351" i="1" s="1"/>
  <c r="S1351" i="1" s="1"/>
  <c r="AE1351" i="1"/>
  <c r="M1335" i="1"/>
  <c r="N1335" i="1" s="1"/>
  <c r="S1335" i="1" s="1"/>
  <c r="AE1335" i="1"/>
  <c r="M1319" i="1"/>
  <c r="N1319" i="1" s="1"/>
  <c r="S1319" i="1" s="1"/>
  <c r="AE1319" i="1"/>
  <c r="M1303" i="1"/>
  <c r="N1303" i="1" s="1"/>
  <c r="S1303" i="1" s="1"/>
  <c r="AE1303" i="1"/>
  <c r="M1287" i="1"/>
  <c r="N1287" i="1" s="1"/>
  <c r="S1287" i="1" s="1"/>
  <c r="AE1287" i="1"/>
  <c r="M1271" i="1"/>
  <c r="N1271" i="1" s="1"/>
  <c r="S1271" i="1" s="1"/>
  <c r="AE1271" i="1"/>
  <c r="M1255" i="1"/>
  <c r="N1255" i="1" s="1"/>
  <c r="S1255" i="1" s="1"/>
  <c r="AE1255" i="1"/>
  <c r="M1239" i="1"/>
  <c r="N1239" i="1" s="1"/>
  <c r="S1239" i="1" s="1"/>
  <c r="AE1239" i="1"/>
  <c r="M1223" i="1"/>
  <c r="N1223" i="1" s="1"/>
  <c r="S1223" i="1" s="1"/>
  <c r="AE1223" i="1"/>
  <c r="M1207" i="1"/>
  <c r="N1207" i="1" s="1"/>
  <c r="S1207" i="1" s="1"/>
  <c r="AE1207" i="1"/>
  <c r="M1191" i="1"/>
  <c r="N1191" i="1" s="1"/>
  <c r="S1191" i="1" s="1"/>
  <c r="AE1191" i="1"/>
  <c r="M1175" i="1"/>
  <c r="N1175" i="1" s="1"/>
  <c r="S1175" i="1" s="1"/>
  <c r="AE1175" i="1"/>
  <c r="M1159" i="1"/>
  <c r="N1159" i="1" s="1"/>
  <c r="S1159" i="1" s="1"/>
  <c r="AE1159" i="1"/>
  <c r="M1143" i="1"/>
  <c r="N1143" i="1" s="1"/>
  <c r="S1143" i="1" s="1"/>
  <c r="AE1143" i="1"/>
  <c r="M1127" i="1"/>
  <c r="N1127" i="1" s="1"/>
  <c r="S1127" i="1" s="1"/>
  <c r="AE1127" i="1"/>
  <c r="M1111" i="1"/>
  <c r="N1111" i="1" s="1"/>
  <c r="S1111" i="1" s="1"/>
  <c r="AE1111" i="1"/>
  <c r="M1095" i="1"/>
  <c r="N1095" i="1" s="1"/>
  <c r="S1095" i="1" s="1"/>
  <c r="AE1095" i="1"/>
  <c r="M1079" i="1"/>
  <c r="N1079" i="1" s="1"/>
  <c r="S1079" i="1" s="1"/>
  <c r="AE1079" i="1"/>
  <c r="M1063" i="1"/>
  <c r="N1063" i="1" s="1"/>
  <c r="S1063" i="1" s="1"/>
  <c r="AE1063" i="1"/>
  <c r="M1047" i="1"/>
  <c r="N1047" i="1" s="1"/>
  <c r="S1047" i="1" s="1"/>
  <c r="AE1047" i="1"/>
  <c r="M1031" i="1"/>
  <c r="N1031" i="1" s="1"/>
  <c r="S1031" i="1" s="1"/>
  <c r="AE1031" i="1"/>
  <c r="M481" i="1"/>
  <c r="N481" i="1" s="1"/>
  <c r="S481" i="1" s="1"/>
  <c r="AE481" i="1"/>
  <c r="M589" i="1"/>
  <c r="N589" i="1" s="1"/>
  <c r="S589" i="1" s="1"/>
  <c r="AE589" i="1"/>
  <c r="M573" i="1"/>
  <c r="N573" i="1" s="1"/>
  <c r="S573" i="1" s="1"/>
  <c r="AE573" i="1"/>
  <c r="M557" i="1"/>
  <c r="N557" i="1" s="1"/>
  <c r="S557" i="1" s="1"/>
  <c r="AE557" i="1"/>
  <c r="M541" i="1"/>
  <c r="N541" i="1" s="1"/>
  <c r="S541" i="1" s="1"/>
  <c r="AE541" i="1"/>
  <c r="M525" i="1"/>
  <c r="N525" i="1" s="1"/>
  <c r="AE525" i="1"/>
  <c r="M509" i="1"/>
  <c r="N509" i="1" s="1"/>
  <c r="S509" i="1" s="1"/>
  <c r="AE509" i="1"/>
  <c r="M493" i="1"/>
  <c r="N493" i="1" s="1"/>
  <c r="S493" i="1" s="1"/>
  <c r="AE493" i="1"/>
  <c r="M477" i="1"/>
  <c r="N477" i="1" s="1"/>
  <c r="S477" i="1" s="1"/>
  <c r="AE477" i="1"/>
  <c r="M461" i="1"/>
  <c r="N461" i="1" s="1"/>
  <c r="S461" i="1" s="1"/>
  <c r="AE461" i="1"/>
  <c r="M445" i="1"/>
  <c r="N445" i="1" s="1"/>
  <c r="S445" i="1" s="1"/>
  <c r="AE445" i="1"/>
  <c r="M429" i="1"/>
  <c r="N429" i="1" s="1"/>
  <c r="S429" i="1" s="1"/>
  <c r="AE429" i="1"/>
  <c r="M413" i="1"/>
  <c r="N413" i="1" s="1"/>
  <c r="S413" i="1" s="1"/>
  <c r="AE413" i="1"/>
  <c r="M397" i="1"/>
  <c r="N397" i="1" s="1"/>
  <c r="S397" i="1" s="1"/>
  <c r="AE397" i="1"/>
  <c r="M381" i="1"/>
  <c r="N381" i="1" s="1"/>
  <c r="S381" i="1" s="1"/>
  <c r="AE381" i="1"/>
  <c r="M365" i="1"/>
  <c r="N365" i="1" s="1"/>
  <c r="S365" i="1" s="1"/>
  <c r="AE365" i="1"/>
  <c r="M349" i="1"/>
  <c r="N349" i="1" s="1"/>
  <c r="S349" i="1" s="1"/>
  <c r="AE349" i="1"/>
  <c r="M333" i="1"/>
  <c r="N333" i="1" s="1"/>
  <c r="S333" i="1" s="1"/>
  <c r="AE333" i="1"/>
  <c r="M317" i="1"/>
  <c r="N317" i="1" s="1"/>
  <c r="S317" i="1" s="1"/>
  <c r="AE317" i="1"/>
  <c r="M301" i="1"/>
  <c r="N301" i="1" s="1"/>
  <c r="S301" i="1" s="1"/>
  <c r="AE301" i="1"/>
  <c r="M285" i="1"/>
  <c r="N285" i="1" s="1"/>
  <c r="S285" i="1" s="1"/>
  <c r="AE285" i="1"/>
  <c r="M269" i="1"/>
  <c r="N269" i="1" s="1"/>
  <c r="S269" i="1" s="1"/>
  <c r="AE269" i="1"/>
  <c r="M253" i="1"/>
  <c r="N253" i="1" s="1"/>
  <c r="S253" i="1" s="1"/>
  <c r="AE253" i="1"/>
  <c r="M237" i="1"/>
  <c r="N237" i="1" s="1"/>
  <c r="S237" i="1" s="1"/>
  <c r="AE237" i="1"/>
  <c r="M221" i="1"/>
  <c r="N221" i="1" s="1"/>
  <c r="S221" i="1" s="1"/>
  <c r="AE221" i="1"/>
  <c r="M205" i="1"/>
  <c r="N205" i="1" s="1"/>
  <c r="S205" i="1" s="1"/>
  <c r="AE205" i="1"/>
  <c r="M189" i="1"/>
  <c r="N189" i="1" s="1"/>
  <c r="S189" i="1" s="1"/>
  <c r="AE189" i="1"/>
  <c r="M173" i="1"/>
  <c r="N173" i="1" s="1"/>
  <c r="S173" i="1" s="1"/>
  <c r="AE173" i="1"/>
  <c r="M157" i="1"/>
  <c r="N157" i="1" s="1"/>
  <c r="S157" i="1" s="1"/>
  <c r="AE157" i="1"/>
  <c r="M141" i="1"/>
  <c r="N141" i="1" s="1"/>
  <c r="S141" i="1" s="1"/>
  <c r="AE141" i="1"/>
  <c r="M125" i="1"/>
  <c r="N125" i="1" s="1"/>
  <c r="S125" i="1" s="1"/>
  <c r="AE125" i="1"/>
  <c r="M109" i="1"/>
  <c r="N109" i="1" s="1"/>
  <c r="S109" i="1" s="1"/>
  <c r="AE109" i="1"/>
  <c r="M93" i="1"/>
  <c r="N93" i="1" s="1"/>
  <c r="S93" i="1" s="1"/>
  <c r="AE93" i="1"/>
  <c r="M77" i="1"/>
  <c r="N77" i="1" s="1"/>
  <c r="S77" i="1" s="1"/>
  <c r="AE77" i="1"/>
  <c r="M61" i="1"/>
  <c r="N61" i="1" s="1"/>
  <c r="S61" i="1" s="1"/>
  <c r="AE61" i="1"/>
  <c r="M45" i="1"/>
  <c r="N45" i="1" s="1"/>
  <c r="S45" i="1" s="1"/>
  <c r="AE45" i="1"/>
  <c r="M29" i="1"/>
  <c r="N29" i="1" s="1"/>
  <c r="S29" i="1" s="1"/>
  <c r="AE29" i="1"/>
  <c r="M13" i="1"/>
  <c r="N13" i="1" s="1"/>
  <c r="S13" i="1" s="1"/>
  <c r="AE13" i="1"/>
  <c r="M1020" i="1"/>
  <c r="N1020" i="1" s="1"/>
  <c r="S1020" i="1" s="1"/>
  <c r="AE1020" i="1"/>
  <c r="M1004" i="1"/>
  <c r="N1004" i="1" s="1"/>
  <c r="S1004" i="1" s="1"/>
  <c r="AE1004" i="1"/>
  <c r="M988" i="1"/>
  <c r="N988" i="1" s="1"/>
  <c r="S988" i="1" s="1"/>
  <c r="AE988" i="1"/>
  <c r="M972" i="1"/>
  <c r="N972" i="1" s="1"/>
  <c r="S972" i="1" s="1"/>
  <c r="AE972" i="1"/>
  <c r="M956" i="1"/>
  <c r="N956" i="1" s="1"/>
  <c r="S956" i="1" s="1"/>
  <c r="AE956" i="1"/>
  <c r="M940" i="1"/>
  <c r="N940" i="1" s="1"/>
  <c r="S940" i="1" s="1"/>
  <c r="AE940" i="1"/>
  <c r="M924" i="1"/>
  <c r="N924" i="1" s="1"/>
  <c r="S924" i="1" s="1"/>
  <c r="AE924" i="1"/>
  <c r="M908" i="1"/>
  <c r="N908" i="1" s="1"/>
  <c r="S908" i="1" s="1"/>
  <c r="AE908" i="1"/>
  <c r="M892" i="1"/>
  <c r="N892" i="1" s="1"/>
  <c r="S892" i="1" s="1"/>
  <c r="AE892" i="1"/>
  <c r="M876" i="1"/>
  <c r="N876" i="1" s="1"/>
  <c r="S876" i="1" s="1"/>
  <c r="AE876" i="1"/>
  <c r="M860" i="1"/>
  <c r="N860" i="1" s="1"/>
  <c r="S860" i="1" s="1"/>
  <c r="AE860" i="1"/>
  <c r="M844" i="1"/>
  <c r="N844" i="1" s="1"/>
  <c r="S844" i="1" s="1"/>
  <c r="AE844" i="1"/>
  <c r="M828" i="1"/>
  <c r="N828" i="1" s="1"/>
  <c r="S828" i="1" s="1"/>
  <c r="AE828" i="1"/>
  <c r="M812" i="1"/>
  <c r="N812" i="1" s="1"/>
  <c r="S812" i="1" s="1"/>
  <c r="AE812" i="1"/>
  <c r="M796" i="1"/>
  <c r="N796" i="1" s="1"/>
  <c r="S796" i="1" s="1"/>
  <c r="AE796" i="1"/>
  <c r="M780" i="1"/>
  <c r="N780" i="1" s="1"/>
  <c r="S780" i="1" s="1"/>
  <c r="AE780" i="1"/>
  <c r="M764" i="1"/>
  <c r="N764" i="1" s="1"/>
  <c r="S764" i="1" s="1"/>
  <c r="AE764" i="1"/>
  <c r="M748" i="1"/>
  <c r="N748" i="1" s="1"/>
  <c r="S748" i="1" s="1"/>
  <c r="AE748" i="1"/>
  <c r="M732" i="1"/>
  <c r="N732" i="1" s="1"/>
  <c r="S732" i="1" s="1"/>
  <c r="AE732" i="1"/>
  <c r="M716" i="1"/>
  <c r="N716" i="1" s="1"/>
  <c r="S716" i="1" s="1"/>
  <c r="AE716" i="1"/>
  <c r="M700" i="1"/>
  <c r="N700" i="1" s="1"/>
  <c r="S700" i="1" s="1"/>
  <c r="AE700" i="1"/>
  <c r="M684" i="1"/>
  <c r="N684" i="1" s="1"/>
  <c r="S684" i="1" s="1"/>
  <c r="AE684" i="1"/>
  <c r="M668" i="1"/>
  <c r="N668" i="1" s="1"/>
  <c r="S668" i="1" s="1"/>
  <c r="AE668" i="1"/>
  <c r="M652" i="1"/>
  <c r="N652" i="1" s="1"/>
  <c r="S652" i="1" s="1"/>
  <c r="AE652" i="1"/>
  <c r="M636" i="1"/>
  <c r="N636" i="1" s="1"/>
  <c r="S636" i="1" s="1"/>
  <c r="AE636" i="1"/>
  <c r="M620" i="1"/>
  <c r="N620" i="1" s="1"/>
  <c r="S620" i="1" s="1"/>
  <c r="AE620" i="1"/>
  <c r="M604" i="1"/>
  <c r="N604" i="1" s="1"/>
  <c r="S604" i="1" s="1"/>
  <c r="AE604" i="1"/>
  <c r="M1476" i="1"/>
  <c r="N1476" i="1" s="1"/>
  <c r="S1476" i="1" s="1"/>
  <c r="AE1476" i="1"/>
  <c r="M1460" i="1"/>
  <c r="N1460" i="1" s="1"/>
  <c r="S1460" i="1" s="1"/>
  <c r="AE1460" i="1"/>
  <c r="M1444" i="1"/>
  <c r="N1444" i="1" s="1"/>
  <c r="S1444" i="1" s="1"/>
  <c r="AE1444" i="1"/>
  <c r="M1428" i="1"/>
  <c r="N1428" i="1" s="1"/>
  <c r="S1428" i="1" s="1"/>
  <c r="AE1428" i="1"/>
  <c r="M1412" i="1"/>
  <c r="N1412" i="1" s="1"/>
  <c r="S1412" i="1" s="1"/>
  <c r="AE1412" i="1"/>
  <c r="M1396" i="1"/>
  <c r="N1396" i="1" s="1"/>
  <c r="S1396" i="1" s="1"/>
  <c r="AE1396" i="1"/>
  <c r="M1380" i="1"/>
  <c r="N1380" i="1" s="1"/>
  <c r="S1380" i="1" s="1"/>
  <c r="AE1380" i="1"/>
  <c r="M1364" i="1"/>
  <c r="N1364" i="1" s="1"/>
  <c r="S1364" i="1" s="1"/>
  <c r="AE1364" i="1"/>
  <c r="M1348" i="1"/>
  <c r="N1348" i="1" s="1"/>
  <c r="S1348" i="1" s="1"/>
  <c r="AE1348" i="1"/>
  <c r="M1332" i="1"/>
  <c r="N1332" i="1" s="1"/>
  <c r="S1332" i="1" s="1"/>
  <c r="AE1332" i="1"/>
  <c r="M1316" i="1"/>
  <c r="N1316" i="1" s="1"/>
  <c r="S1316" i="1" s="1"/>
  <c r="AE1316" i="1"/>
  <c r="M1300" i="1"/>
  <c r="N1300" i="1" s="1"/>
  <c r="S1300" i="1" s="1"/>
  <c r="AE1300" i="1"/>
  <c r="M1284" i="1"/>
  <c r="N1284" i="1" s="1"/>
  <c r="S1284" i="1" s="1"/>
  <c r="AE1284" i="1"/>
  <c r="M1268" i="1"/>
  <c r="N1268" i="1" s="1"/>
  <c r="S1268" i="1" s="1"/>
  <c r="AE1268" i="1"/>
  <c r="M1252" i="1"/>
  <c r="N1252" i="1" s="1"/>
  <c r="S1252" i="1" s="1"/>
  <c r="AE1252" i="1"/>
  <c r="M1236" i="1"/>
  <c r="N1236" i="1" s="1"/>
  <c r="S1236" i="1" s="1"/>
  <c r="AE1236" i="1"/>
  <c r="M593" i="1"/>
  <c r="N593" i="1" s="1"/>
  <c r="S593" i="1" s="1"/>
  <c r="AE593" i="1"/>
  <c r="M561" i="1"/>
  <c r="N561" i="1" s="1"/>
  <c r="S561" i="1" s="1"/>
  <c r="AE561" i="1"/>
  <c r="M529" i="1"/>
  <c r="N529" i="1" s="1"/>
  <c r="S529" i="1" s="1"/>
  <c r="AE529" i="1"/>
  <c r="M497" i="1"/>
  <c r="N497" i="1" s="1"/>
  <c r="S497" i="1" s="1"/>
  <c r="AE497" i="1"/>
  <c r="M449" i="1"/>
  <c r="N449" i="1" s="1"/>
  <c r="S449" i="1" s="1"/>
  <c r="AE449" i="1"/>
  <c r="M588" i="1"/>
  <c r="N588" i="1" s="1"/>
  <c r="S588" i="1" s="1"/>
  <c r="AE588" i="1"/>
  <c r="M572" i="1"/>
  <c r="N572" i="1" s="1"/>
  <c r="S572" i="1" s="1"/>
  <c r="AE572" i="1"/>
  <c r="M556" i="1"/>
  <c r="N556" i="1" s="1"/>
  <c r="S556" i="1" s="1"/>
  <c r="AE556" i="1"/>
  <c r="M540" i="1"/>
  <c r="N540" i="1" s="1"/>
  <c r="S540" i="1" s="1"/>
  <c r="AE540" i="1"/>
  <c r="M524" i="1"/>
  <c r="N524" i="1" s="1"/>
  <c r="S524" i="1" s="1"/>
  <c r="AE524" i="1"/>
  <c r="M508" i="1"/>
  <c r="N508" i="1" s="1"/>
  <c r="S508" i="1" s="1"/>
  <c r="AE508" i="1"/>
  <c r="M492" i="1"/>
  <c r="N492" i="1" s="1"/>
  <c r="S492" i="1" s="1"/>
  <c r="AE492" i="1"/>
  <c r="M476" i="1"/>
  <c r="N476" i="1" s="1"/>
  <c r="S476" i="1" s="1"/>
  <c r="AE476" i="1"/>
  <c r="M460" i="1"/>
  <c r="N460" i="1" s="1"/>
  <c r="S460" i="1" s="1"/>
  <c r="AE460" i="1"/>
  <c r="M586" i="1"/>
  <c r="N586" i="1" s="1"/>
  <c r="S586" i="1" s="1"/>
  <c r="AE586" i="1"/>
  <c r="M570" i="1"/>
  <c r="N570" i="1" s="1"/>
  <c r="S570" i="1" s="1"/>
  <c r="AE570" i="1"/>
  <c r="M554" i="1"/>
  <c r="N554" i="1" s="1"/>
  <c r="S554" i="1" s="1"/>
  <c r="AE554" i="1"/>
  <c r="M538" i="1"/>
  <c r="N538" i="1" s="1"/>
  <c r="S538" i="1" s="1"/>
  <c r="AE538" i="1"/>
  <c r="M522" i="1"/>
  <c r="N522" i="1" s="1"/>
  <c r="S522" i="1" s="1"/>
  <c r="AE522" i="1"/>
  <c r="M506" i="1"/>
  <c r="N506" i="1" s="1"/>
  <c r="S506" i="1" s="1"/>
  <c r="AE506" i="1"/>
  <c r="M490" i="1"/>
  <c r="N490" i="1" s="1"/>
  <c r="S490" i="1" s="1"/>
  <c r="AE490" i="1"/>
  <c r="M474" i="1"/>
  <c r="N474" i="1" s="1"/>
  <c r="S474" i="1" s="1"/>
  <c r="AE474" i="1"/>
  <c r="M458" i="1"/>
  <c r="N458" i="1" s="1"/>
  <c r="S458" i="1" s="1"/>
  <c r="AE458" i="1"/>
  <c r="M442" i="1"/>
  <c r="N442" i="1" s="1"/>
  <c r="S442" i="1" s="1"/>
  <c r="AE442" i="1"/>
  <c r="M426" i="1"/>
  <c r="N426" i="1" s="1"/>
  <c r="S426" i="1" s="1"/>
  <c r="AE426" i="1"/>
  <c r="M410" i="1"/>
  <c r="N410" i="1" s="1"/>
  <c r="S410" i="1" s="1"/>
  <c r="AE410" i="1"/>
  <c r="M394" i="1"/>
  <c r="N394" i="1" s="1"/>
  <c r="S394" i="1" s="1"/>
  <c r="AE394" i="1"/>
  <c r="M378" i="1"/>
  <c r="N378" i="1" s="1"/>
  <c r="S378" i="1" s="1"/>
  <c r="AE378" i="1"/>
  <c r="M362" i="1"/>
  <c r="N362" i="1" s="1"/>
  <c r="S362" i="1" s="1"/>
  <c r="AE362" i="1"/>
  <c r="M346" i="1"/>
  <c r="N346" i="1" s="1"/>
  <c r="S346" i="1" s="1"/>
  <c r="AE346" i="1"/>
  <c r="M330" i="1"/>
  <c r="N330" i="1" s="1"/>
  <c r="S330" i="1" s="1"/>
  <c r="AE330" i="1"/>
  <c r="M314" i="1"/>
  <c r="N314" i="1" s="1"/>
  <c r="S314" i="1" s="1"/>
  <c r="AE314" i="1"/>
  <c r="M298" i="1"/>
  <c r="N298" i="1" s="1"/>
  <c r="S298" i="1" s="1"/>
  <c r="AE298" i="1"/>
  <c r="M282" i="1"/>
  <c r="N282" i="1" s="1"/>
  <c r="S282" i="1" s="1"/>
  <c r="AE282" i="1"/>
  <c r="M266" i="1"/>
  <c r="N266" i="1" s="1"/>
  <c r="S266" i="1" s="1"/>
  <c r="AE266" i="1"/>
  <c r="M250" i="1"/>
  <c r="N250" i="1" s="1"/>
  <c r="S250" i="1" s="1"/>
  <c r="AE250" i="1"/>
  <c r="M234" i="1"/>
  <c r="N234" i="1" s="1"/>
  <c r="S234" i="1" s="1"/>
  <c r="AE234" i="1"/>
  <c r="M218" i="1"/>
  <c r="N218" i="1" s="1"/>
  <c r="S218" i="1" s="1"/>
  <c r="AE218" i="1"/>
  <c r="M202" i="1"/>
  <c r="N202" i="1" s="1"/>
  <c r="S202" i="1" s="1"/>
  <c r="AE202" i="1"/>
  <c r="M186" i="1"/>
  <c r="N186" i="1" s="1"/>
  <c r="S186" i="1" s="1"/>
  <c r="AE186" i="1"/>
  <c r="M170" i="1"/>
  <c r="N170" i="1" s="1"/>
  <c r="S170" i="1" s="1"/>
  <c r="AE170" i="1"/>
  <c r="M154" i="1"/>
  <c r="N154" i="1" s="1"/>
  <c r="S154" i="1" s="1"/>
  <c r="AE154" i="1"/>
  <c r="M138" i="1"/>
  <c r="N138" i="1" s="1"/>
  <c r="S138" i="1" s="1"/>
  <c r="AE138" i="1"/>
  <c r="M122" i="1"/>
  <c r="N122" i="1" s="1"/>
  <c r="S122" i="1" s="1"/>
  <c r="AE122" i="1"/>
  <c r="M106" i="1"/>
  <c r="N106" i="1" s="1"/>
  <c r="S106" i="1" s="1"/>
  <c r="AE106" i="1"/>
  <c r="M90" i="1"/>
  <c r="N90" i="1" s="1"/>
  <c r="S90" i="1" s="1"/>
  <c r="AE90" i="1"/>
  <c r="M74" i="1"/>
  <c r="N74" i="1" s="1"/>
  <c r="S74" i="1" s="1"/>
  <c r="AE74" i="1"/>
  <c r="M58" i="1"/>
  <c r="N58" i="1" s="1"/>
  <c r="S58" i="1" s="1"/>
  <c r="AE58" i="1"/>
  <c r="M42" i="1"/>
  <c r="N42" i="1" s="1"/>
  <c r="S42" i="1" s="1"/>
  <c r="AE42" i="1"/>
  <c r="M26" i="1"/>
  <c r="N26" i="1" s="1"/>
  <c r="S26" i="1" s="1"/>
  <c r="AE26" i="1"/>
  <c r="AE10" i="1"/>
  <c r="M10" i="1"/>
  <c r="N10" i="1" s="1"/>
  <c r="S10" i="1" s="1"/>
  <c r="M1017" i="1"/>
  <c r="N1017" i="1" s="1"/>
  <c r="S1017" i="1" s="1"/>
  <c r="AE1017" i="1"/>
  <c r="M1001" i="1"/>
  <c r="N1001" i="1" s="1"/>
  <c r="S1001" i="1" s="1"/>
  <c r="AE1001" i="1"/>
  <c r="M985" i="1"/>
  <c r="N985" i="1" s="1"/>
  <c r="S985" i="1" s="1"/>
  <c r="AE985" i="1"/>
  <c r="M969" i="1"/>
  <c r="N969" i="1" s="1"/>
  <c r="S969" i="1" s="1"/>
  <c r="AE969" i="1"/>
  <c r="M953" i="1"/>
  <c r="N953" i="1" s="1"/>
  <c r="S953" i="1" s="1"/>
  <c r="AE953" i="1"/>
  <c r="M937" i="1"/>
  <c r="N937" i="1" s="1"/>
  <c r="S937" i="1" s="1"/>
  <c r="AE937" i="1"/>
  <c r="M921" i="1"/>
  <c r="N921" i="1" s="1"/>
  <c r="S921" i="1" s="1"/>
  <c r="AE921" i="1"/>
  <c r="M905" i="1"/>
  <c r="N905" i="1" s="1"/>
  <c r="S905" i="1" s="1"/>
  <c r="AE905" i="1"/>
  <c r="M889" i="1"/>
  <c r="N889" i="1" s="1"/>
  <c r="S889" i="1" s="1"/>
  <c r="AE889" i="1"/>
  <c r="M873" i="1"/>
  <c r="N873" i="1" s="1"/>
  <c r="S873" i="1" s="1"/>
  <c r="AE873" i="1"/>
  <c r="M857" i="1"/>
  <c r="N857" i="1" s="1"/>
  <c r="S857" i="1" s="1"/>
  <c r="AE857" i="1"/>
  <c r="M841" i="1"/>
  <c r="N841" i="1" s="1"/>
  <c r="S841" i="1" s="1"/>
  <c r="AE841" i="1"/>
  <c r="M825" i="1"/>
  <c r="N825" i="1" s="1"/>
  <c r="S825" i="1" s="1"/>
  <c r="AE825" i="1"/>
  <c r="M809" i="1"/>
  <c r="N809" i="1" s="1"/>
  <c r="S809" i="1" s="1"/>
  <c r="AE809" i="1"/>
  <c r="M793" i="1"/>
  <c r="N793" i="1" s="1"/>
  <c r="S793" i="1" s="1"/>
  <c r="AE793" i="1"/>
  <c r="M777" i="1"/>
  <c r="N777" i="1" s="1"/>
  <c r="S777" i="1" s="1"/>
  <c r="AE777" i="1"/>
  <c r="M761" i="1"/>
  <c r="N761" i="1" s="1"/>
  <c r="S761" i="1" s="1"/>
  <c r="AE761" i="1"/>
  <c r="M745" i="1"/>
  <c r="N745" i="1" s="1"/>
  <c r="S745" i="1" s="1"/>
  <c r="AE745" i="1"/>
  <c r="M729" i="1"/>
  <c r="N729" i="1" s="1"/>
  <c r="S729" i="1" s="1"/>
  <c r="AE729" i="1"/>
  <c r="M713" i="1"/>
  <c r="N713" i="1" s="1"/>
  <c r="S713" i="1" s="1"/>
  <c r="AE713" i="1"/>
  <c r="M697" i="1"/>
  <c r="N697" i="1" s="1"/>
  <c r="S697" i="1" s="1"/>
  <c r="AE697" i="1"/>
  <c r="M681" i="1"/>
  <c r="N681" i="1" s="1"/>
  <c r="S681" i="1" s="1"/>
  <c r="AE681" i="1"/>
  <c r="M665" i="1"/>
  <c r="N665" i="1" s="1"/>
  <c r="S665" i="1" s="1"/>
  <c r="AE665" i="1"/>
  <c r="M649" i="1"/>
  <c r="N649" i="1" s="1"/>
  <c r="S649" i="1" s="1"/>
  <c r="AE649" i="1"/>
  <c r="M633" i="1"/>
  <c r="N633" i="1" s="1"/>
  <c r="S633" i="1" s="1"/>
  <c r="AE633" i="1"/>
  <c r="M617" i="1"/>
  <c r="N617" i="1" s="1"/>
  <c r="S617" i="1" s="1"/>
  <c r="AE617" i="1"/>
  <c r="M601" i="1"/>
  <c r="N601" i="1" s="1"/>
  <c r="S601" i="1" s="1"/>
  <c r="AE601" i="1"/>
  <c r="M1473" i="1"/>
  <c r="N1473" i="1" s="1"/>
  <c r="S1473" i="1" s="1"/>
  <c r="AE1473" i="1"/>
  <c r="M1457" i="1"/>
  <c r="N1457" i="1" s="1"/>
  <c r="S1457" i="1" s="1"/>
  <c r="AE1457" i="1"/>
  <c r="M1441" i="1"/>
  <c r="N1441" i="1" s="1"/>
  <c r="S1441" i="1" s="1"/>
  <c r="AE1441" i="1"/>
  <c r="M1425" i="1"/>
  <c r="N1425" i="1" s="1"/>
  <c r="S1425" i="1" s="1"/>
  <c r="AE1425" i="1"/>
  <c r="M1409" i="1"/>
  <c r="N1409" i="1" s="1"/>
  <c r="S1409" i="1" s="1"/>
  <c r="AE1409" i="1"/>
  <c r="M1393" i="1"/>
  <c r="N1393" i="1" s="1"/>
  <c r="S1393" i="1" s="1"/>
  <c r="AE1393" i="1"/>
  <c r="M1377" i="1"/>
  <c r="N1377" i="1" s="1"/>
  <c r="S1377" i="1" s="1"/>
  <c r="AE1377" i="1"/>
  <c r="M1361" i="1"/>
  <c r="N1361" i="1" s="1"/>
  <c r="S1361" i="1" s="1"/>
  <c r="AE1361" i="1"/>
  <c r="M1345" i="1"/>
  <c r="N1345" i="1" s="1"/>
  <c r="S1345" i="1" s="1"/>
  <c r="AE1345" i="1"/>
  <c r="M1329" i="1"/>
  <c r="N1329" i="1" s="1"/>
  <c r="S1329" i="1" s="1"/>
  <c r="AE1329" i="1"/>
  <c r="M1313" i="1"/>
  <c r="N1313" i="1" s="1"/>
  <c r="S1313" i="1" s="1"/>
  <c r="AE1313" i="1"/>
  <c r="M1297" i="1"/>
  <c r="N1297" i="1" s="1"/>
  <c r="S1297" i="1" s="1"/>
  <c r="AE1297" i="1"/>
  <c r="M1281" i="1"/>
  <c r="N1281" i="1" s="1"/>
  <c r="S1281" i="1" s="1"/>
  <c r="AE1281" i="1"/>
  <c r="M1265" i="1"/>
  <c r="N1265" i="1" s="1"/>
  <c r="S1265" i="1" s="1"/>
  <c r="AE1265" i="1"/>
  <c r="M1249" i="1"/>
  <c r="N1249" i="1" s="1"/>
  <c r="S1249" i="1" s="1"/>
  <c r="AE1249" i="1"/>
  <c r="M1233" i="1"/>
  <c r="N1233" i="1" s="1"/>
  <c r="S1233" i="1" s="1"/>
  <c r="AE1233" i="1"/>
  <c r="M1217" i="1"/>
  <c r="N1217" i="1" s="1"/>
  <c r="S1217" i="1" s="1"/>
  <c r="AE1217" i="1"/>
  <c r="M1201" i="1"/>
  <c r="N1201" i="1" s="1"/>
  <c r="S1201" i="1" s="1"/>
  <c r="AE1201" i="1"/>
  <c r="M1185" i="1"/>
  <c r="N1185" i="1" s="1"/>
  <c r="S1185" i="1" s="1"/>
  <c r="AE1185" i="1"/>
  <c r="M1169" i="1"/>
  <c r="N1169" i="1" s="1"/>
  <c r="S1169" i="1" s="1"/>
  <c r="AE1169" i="1"/>
  <c r="M1153" i="1"/>
  <c r="N1153" i="1" s="1"/>
  <c r="S1153" i="1" s="1"/>
  <c r="AE1153" i="1"/>
  <c r="M1137" i="1"/>
  <c r="N1137" i="1" s="1"/>
  <c r="S1137" i="1" s="1"/>
  <c r="AE1137" i="1"/>
  <c r="M1121" i="1"/>
  <c r="N1121" i="1" s="1"/>
  <c r="S1121" i="1" s="1"/>
  <c r="AE1121" i="1"/>
  <c r="M1105" i="1"/>
  <c r="N1105" i="1" s="1"/>
  <c r="S1105" i="1" s="1"/>
  <c r="AE1105" i="1"/>
  <c r="M1089" i="1"/>
  <c r="N1089" i="1" s="1"/>
  <c r="S1089" i="1" s="1"/>
  <c r="AE1089" i="1"/>
  <c r="M1073" i="1"/>
  <c r="N1073" i="1" s="1"/>
  <c r="S1073" i="1" s="1"/>
  <c r="AE1073" i="1"/>
  <c r="M1057" i="1"/>
  <c r="N1057" i="1" s="1"/>
  <c r="S1057" i="1" s="1"/>
  <c r="AE1057" i="1"/>
  <c r="M1041" i="1"/>
  <c r="N1041" i="1" s="1"/>
  <c r="S1041" i="1" s="1"/>
  <c r="AE1041" i="1"/>
  <c r="M1803" i="1"/>
  <c r="N1803" i="1" s="1"/>
  <c r="S1803" i="1" s="1"/>
  <c r="AE1803" i="1"/>
  <c r="M1787" i="1"/>
  <c r="N1787" i="1" s="1"/>
  <c r="S1787" i="1" s="1"/>
  <c r="AE1787" i="1"/>
  <c r="M1771" i="1"/>
  <c r="N1771" i="1" s="1"/>
  <c r="S1771" i="1" s="1"/>
  <c r="AE1771" i="1"/>
  <c r="M1755" i="1"/>
  <c r="N1755" i="1" s="1"/>
  <c r="S1755" i="1" s="1"/>
  <c r="AE1755" i="1"/>
  <c r="M1739" i="1"/>
  <c r="N1739" i="1" s="1"/>
  <c r="S1739" i="1" s="1"/>
  <c r="AE1739" i="1"/>
  <c r="M1723" i="1"/>
  <c r="N1723" i="1" s="1"/>
  <c r="S1723" i="1" s="1"/>
  <c r="AE1723" i="1"/>
  <c r="M1707" i="1"/>
  <c r="N1707" i="1" s="1"/>
  <c r="S1707" i="1" s="1"/>
  <c r="AE1707" i="1"/>
  <c r="M1691" i="1"/>
  <c r="N1691" i="1" s="1"/>
  <c r="S1691" i="1" s="1"/>
  <c r="AE1691" i="1"/>
  <c r="M1675" i="1"/>
  <c r="N1675" i="1" s="1"/>
  <c r="S1675" i="1" s="1"/>
  <c r="AE1675" i="1"/>
  <c r="M1659" i="1"/>
  <c r="N1659" i="1" s="1"/>
  <c r="S1659" i="1" s="1"/>
  <c r="AE1659" i="1"/>
  <c r="M1643" i="1"/>
  <c r="N1643" i="1" s="1"/>
  <c r="S1643" i="1" s="1"/>
  <c r="AE1643" i="1"/>
  <c r="M1627" i="1"/>
  <c r="N1627" i="1" s="1"/>
  <c r="S1627" i="1" s="1"/>
  <c r="AE1627" i="1"/>
  <c r="M1611" i="1"/>
  <c r="N1611" i="1" s="1"/>
  <c r="S1611" i="1" s="1"/>
  <c r="AE1611" i="1"/>
  <c r="M1595" i="1"/>
  <c r="N1595" i="1" s="1"/>
  <c r="S1595" i="1" s="1"/>
  <c r="AE1595" i="1"/>
  <c r="M1579" i="1"/>
  <c r="N1579" i="1" s="1"/>
  <c r="S1579" i="1" s="1"/>
  <c r="AE1579" i="1"/>
  <c r="M1563" i="1"/>
  <c r="N1563" i="1" s="1"/>
  <c r="S1563" i="1" s="1"/>
  <c r="AE1563" i="1"/>
  <c r="M1547" i="1"/>
  <c r="N1547" i="1" s="1"/>
  <c r="S1547" i="1" s="1"/>
  <c r="AE1547" i="1"/>
  <c r="M1531" i="1"/>
  <c r="N1531" i="1" s="1"/>
  <c r="S1531" i="1" s="1"/>
  <c r="AE1531" i="1"/>
  <c r="M1515" i="1"/>
  <c r="N1515" i="1" s="1"/>
  <c r="S1515" i="1" s="1"/>
  <c r="AE1515" i="1"/>
  <c r="M1499" i="1"/>
  <c r="N1499" i="1" s="1"/>
  <c r="S1499" i="1" s="1"/>
  <c r="AE1499" i="1"/>
  <c r="M585" i="1"/>
  <c r="N585" i="1" s="1"/>
  <c r="S585" i="1" s="1"/>
  <c r="AE585" i="1"/>
  <c r="M569" i="1"/>
  <c r="N569" i="1" s="1"/>
  <c r="S569" i="1" s="1"/>
  <c r="AE569" i="1"/>
  <c r="M553" i="1"/>
  <c r="N553" i="1" s="1"/>
  <c r="S553" i="1" s="1"/>
  <c r="AE553" i="1"/>
  <c r="M537" i="1"/>
  <c r="N537" i="1" s="1"/>
  <c r="S537" i="1" s="1"/>
  <c r="AE537" i="1"/>
  <c r="M521" i="1"/>
  <c r="N521" i="1" s="1"/>
  <c r="S521" i="1" s="1"/>
  <c r="AE521" i="1"/>
  <c r="M505" i="1"/>
  <c r="N505" i="1" s="1"/>
  <c r="S505" i="1" s="1"/>
  <c r="AE505" i="1"/>
  <c r="M489" i="1"/>
  <c r="N489" i="1" s="1"/>
  <c r="S489" i="1" s="1"/>
  <c r="AE489" i="1"/>
  <c r="M473" i="1"/>
  <c r="N473" i="1" s="1"/>
  <c r="S473" i="1" s="1"/>
  <c r="AE473" i="1"/>
  <c r="M457" i="1"/>
  <c r="N457" i="1" s="1"/>
  <c r="S457" i="1" s="1"/>
  <c r="AE457" i="1"/>
  <c r="M441" i="1"/>
  <c r="N441" i="1" s="1"/>
  <c r="S441" i="1" s="1"/>
  <c r="AE441" i="1"/>
  <c r="M425" i="1"/>
  <c r="N425" i="1" s="1"/>
  <c r="S425" i="1" s="1"/>
  <c r="AE425" i="1"/>
  <c r="M409" i="1"/>
  <c r="N409" i="1" s="1"/>
  <c r="S409" i="1" s="1"/>
  <c r="AE409" i="1"/>
  <c r="M393" i="1"/>
  <c r="N393" i="1" s="1"/>
  <c r="S393" i="1" s="1"/>
  <c r="AE393" i="1"/>
  <c r="M377" i="1"/>
  <c r="N377" i="1" s="1"/>
  <c r="S377" i="1" s="1"/>
  <c r="AE377" i="1"/>
  <c r="M361" i="1"/>
  <c r="N361" i="1" s="1"/>
  <c r="S361" i="1" s="1"/>
  <c r="AE361" i="1"/>
  <c r="M345" i="1"/>
  <c r="N345" i="1" s="1"/>
  <c r="S345" i="1" s="1"/>
  <c r="AE345" i="1"/>
  <c r="M329" i="1"/>
  <c r="N329" i="1" s="1"/>
  <c r="S329" i="1" s="1"/>
  <c r="AE329" i="1"/>
  <c r="M313" i="1"/>
  <c r="N313" i="1" s="1"/>
  <c r="S313" i="1" s="1"/>
  <c r="AE313" i="1"/>
  <c r="M297" i="1"/>
  <c r="N297" i="1" s="1"/>
  <c r="S297" i="1" s="1"/>
  <c r="AE297" i="1"/>
  <c r="M281" i="1"/>
  <c r="N281" i="1" s="1"/>
  <c r="S281" i="1" s="1"/>
  <c r="AE281" i="1"/>
  <c r="M265" i="1"/>
  <c r="N265" i="1" s="1"/>
  <c r="S265" i="1" s="1"/>
  <c r="AE265" i="1"/>
  <c r="M249" i="1"/>
  <c r="N249" i="1" s="1"/>
  <c r="S249" i="1" s="1"/>
  <c r="AE249" i="1"/>
  <c r="M233" i="1"/>
  <c r="N233" i="1" s="1"/>
  <c r="S233" i="1" s="1"/>
  <c r="AE233" i="1"/>
  <c r="M217" i="1"/>
  <c r="N217" i="1" s="1"/>
  <c r="S217" i="1" s="1"/>
  <c r="AE217" i="1"/>
  <c r="M201" i="1"/>
  <c r="N201" i="1" s="1"/>
  <c r="S201" i="1" s="1"/>
  <c r="AE201" i="1"/>
  <c r="M185" i="1"/>
  <c r="N185" i="1" s="1"/>
  <c r="S185" i="1" s="1"/>
  <c r="AE185" i="1"/>
  <c r="M169" i="1"/>
  <c r="N169" i="1" s="1"/>
  <c r="S169" i="1" s="1"/>
  <c r="AE169" i="1"/>
  <c r="M153" i="1"/>
  <c r="N153" i="1" s="1"/>
  <c r="S153" i="1" s="1"/>
  <c r="AE153" i="1"/>
  <c r="M137" i="1"/>
  <c r="N137" i="1" s="1"/>
  <c r="S137" i="1" s="1"/>
  <c r="AE137" i="1"/>
  <c r="M121" i="1"/>
  <c r="N121" i="1" s="1"/>
  <c r="S121" i="1" s="1"/>
  <c r="AE121" i="1"/>
  <c r="M105" i="1"/>
  <c r="N105" i="1" s="1"/>
  <c r="S105" i="1" s="1"/>
  <c r="AE105" i="1"/>
  <c r="M89" i="1"/>
  <c r="N89" i="1" s="1"/>
  <c r="S89" i="1" s="1"/>
  <c r="AE89" i="1"/>
  <c r="M73" i="1"/>
  <c r="N73" i="1" s="1"/>
  <c r="S73" i="1" s="1"/>
  <c r="AE73" i="1"/>
  <c r="M57" i="1"/>
  <c r="N57" i="1" s="1"/>
  <c r="S57" i="1" s="1"/>
  <c r="AE57" i="1"/>
  <c r="M41" i="1"/>
  <c r="N41" i="1" s="1"/>
  <c r="S41" i="1" s="1"/>
  <c r="AE41" i="1"/>
  <c r="M25" i="1"/>
  <c r="N25" i="1" s="1"/>
  <c r="S25" i="1" s="1"/>
  <c r="AE25" i="1"/>
  <c r="AE9" i="1"/>
  <c r="M9" i="1"/>
  <c r="N9" i="1" s="1"/>
  <c r="S9" i="1" s="1"/>
  <c r="M1016" i="1"/>
  <c r="N1016" i="1" s="1"/>
  <c r="S1016" i="1" s="1"/>
  <c r="AE1016" i="1"/>
  <c r="M1000" i="1"/>
  <c r="N1000" i="1" s="1"/>
  <c r="S1000" i="1" s="1"/>
  <c r="AE1000" i="1"/>
  <c r="M984" i="1"/>
  <c r="N984" i="1" s="1"/>
  <c r="S984" i="1" s="1"/>
  <c r="AE984" i="1"/>
  <c r="M968" i="1"/>
  <c r="N968" i="1" s="1"/>
  <c r="S968" i="1" s="1"/>
  <c r="AE968" i="1"/>
  <c r="M952" i="1"/>
  <c r="N952" i="1" s="1"/>
  <c r="S952" i="1" s="1"/>
  <c r="AE952" i="1"/>
  <c r="M936" i="1"/>
  <c r="N936" i="1" s="1"/>
  <c r="S936" i="1" s="1"/>
  <c r="AE936" i="1"/>
  <c r="M920" i="1"/>
  <c r="N920" i="1" s="1"/>
  <c r="S920" i="1" s="1"/>
  <c r="AE920" i="1"/>
  <c r="M904" i="1"/>
  <c r="N904" i="1" s="1"/>
  <c r="S904" i="1" s="1"/>
  <c r="AE904" i="1"/>
  <c r="M888" i="1"/>
  <c r="N888" i="1" s="1"/>
  <c r="S888" i="1" s="1"/>
  <c r="AE888" i="1"/>
  <c r="M872" i="1"/>
  <c r="N872" i="1" s="1"/>
  <c r="S872" i="1" s="1"/>
  <c r="AE872" i="1"/>
  <c r="M856" i="1"/>
  <c r="N856" i="1" s="1"/>
  <c r="S856" i="1" s="1"/>
  <c r="AE856" i="1"/>
  <c r="M840" i="1"/>
  <c r="N840" i="1" s="1"/>
  <c r="S840" i="1" s="1"/>
  <c r="AE840" i="1"/>
  <c r="M824" i="1"/>
  <c r="N824" i="1" s="1"/>
  <c r="S824" i="1" s="1"/>
  <c r="AE824" i="1"/>
  <c r="M808" i="1"/>
  <c r="N808" i="1" s="1"/>
  <c r="S808" i="1" s="1"/>
  <c r="AE808" i="1"/>
  <c r="M792" i="1"/>
  <c r="N792" i="1" s="1"/>
  <c r="S792" i="1" s="1"/>
  <c r="AE792" i="1"/>
  <c r="M776" i="1"/>
  <c r="N776" i="1" s="1"/>
  <c r="S776" i="1" s="1"/>
  <c r="AE776" i="1"/>
  <c r="M760" i="1"/>
  <c r="N760" i="1" s="1"/>
  <c r="S760" i="1" s="1"/>
  <c r="AE760" i="1"/>
  <c r="M744" i="1"/>
  <c r="N744" i="1" s="1"/>
  <c r="S744" i="1" s="1"/>
  <c r="AE744" i="1"/>
  <c r="M728" i="1"/>
  <c r="N728" i="1" s="1"/>
  <c r="S728" i="1" s="1"/>
  <c r="AE728" i="1"/>
  <c r="M712" i="1"/>
  <c r="N712" i="1" s="1"/>
  <c r="S712" i="1" s="1"/>
  <c r="AE712" i="1"/>
  <c r="M696" i="1"/>
  <c r="N696" i="1" s="1"/>
  <c r="S696" i="1" s="1"/>
  <c r="AE696" i="1"/>
  <c r="M680" i="1"/>
  <c r="N680" i="1" s="1"/>
  <c r="S680" i="1" s="1"/>
  <c r="AE680" i="1"/>
  <c r="M664" i="1"/>
  <c r="N664" i="1" s="1"/>
  <c r="S664" i="1" s="1"/>
  <c r="AE664" i="1"/>
  <c r="M648" i="1"/>
  <c r="N648" i="1" s="1"/>
  <c r="S648" i="1" s="1"/>
  <c r="AE648" i="1"/>
  <c r="M632" i="1"/>
  <c r="N632" i="1" s="1"/>
  <c r="S632" i="1" s="1"/>
  <c r="AE632" i="1"/>
  <c r="M616" i="1"/>
  <c r="N616" i="1" s="1"/>
  <c r="S616" i="1" s="1"/>
  <c r="AE616" i="1"/>
  <c r="M600" i="1"/>
  <c r="N600" i="1" s="1"/>
  <c r="S600" i="1" s="1"/>
  <c r="AE600" i="1"/>
  <c r="M1472" i="1"/>
  <c r="N1472" i="1" s="1"/>
  <c r="S1472" i="1" s="1"/>
  <c r="AE1472" i="1"/>
  <c r="M1456" i="1"/>
  <c r="N1456" i="1" s="1"/>
  <c r="S1456" i="1" s="1"/>
  <c r="AE1456" i="1"/>
  <c r="M1440" i="1"/>
  <c r="N1440" i="1" s="1"/>
  <c r="S1440" i="1" s="1"/>
  <c r="AE1440" i="1"/>
  <c r="M1424" i="1"/>
  <c r="N1424" i="1" s="1"/>
  <c r="S1424" i="1" s="1"/>
  <c r="AE1424" i="1"/>
  <c r="M1408" i="1"/>
  <c r="N1408" i="1" s="1"/>
  <c r="S1408" i="1" s="1"/>
  <c r="AE1408" i="1"/>
  <c r="M1392" i="1"/>
  <c r="N1392" i="1" s="1"/>
  <c r="S1392" i="1" s="1"/>
  <c r="AE1392" i="1"/>
  <c r="M584" i="1"/>
  <c r="N584" i="1" s="1"/>
  <c r="S584" i="1" s="1"/>
  <c r="AE584" i="1"/>
  <c r="M568" i="1"/>
  <c r="N568" i="1" s="1"/>
  <c r="S568" i="1" s="1"/>
  <c r="AE568" i="1"/>
  <c r="M552" i="1"/>
  <c r="N552" i="1" s="1"/>
  <c r="S552" i="1" s="1"/>
  <c r="AE552" i="1"/>
  <c r="M536" i="1"/>
  <c r="N536" i="1" s="1"/>
  <c r="S536" i="1" s="1"/>
  <c r="AE536" i="1"/>
  <c r="M520" i="1"/>
  <c r="N520" i="1" s="1"/>
  <c r="S520" i="1" s="1"/>
  <c r="AE520" i="1"/>
  <c r="M504" i="1"/>
  <c r="N504" i="1" s="1"/>
  <c r="S504" i="1" s="1"/>
  <c r="AE504" i="1"/>
  <c r="M488" i="1"/>
  <c r="N488" i="1" s="1"/>
  <c r="S488" i="1" s="1"/>
  <c r="AE488" i="1"/>
  <c r="M472" i="1"/>
  <c r="N472" i="1" s="1"/>
  <c r="S472" i="1" s="1"/>
  <c r="AE472" i="1"/>
  <c r="M456" i="1"/>
  <c r="N456" i="1" s="1"/>
  <c r="S456" i="1" s="1"/>
  <c r="AE456" i="1"/>
  <c r="M440" i="1"/>
  <c r="N440" i="1" s="1"/>
  <c r="S440" i="1" s="1"/>
  <c r="AE440" i="1"/>
  <c r="M424" i="1"/>
  <c r="N424" i="1" s="1"/>
  <c r="S424" i="1" s="1"/>
  <c r="AE424" i="1"/>
  <c r="M582" i="1"/>
  <c r="N582" i="1" s="1"/>
  <c r="S582" i="1" s="1"/>
  <c r="AE582" i="1"/>
  <c r="M566" i="1"/>
  <c r="N566" i="1" s="1"/>
  <c r="S566" i="1" s="1"/>
  <c r="AE566" i="1"/>
  <c r="M550" i="1"/>
  <c r="N550" i="1" s="1"/>
  <c r="AE550" i="1"/>
  <c r="M534" i="1"/>
  <c r="N534" i="1" s="1"/>
  <c r="S534" i="1" s="1"/>
  <c r="AE534" i="1"/>
  <c r="M518" i="1"/>
  <c r="N518" i="1" s="1"/>
  <c r="S518" i="1" s="1"/>
  <c r="AE518" i="1"/>
  <c r="M502" i="1"/>
  <c r="N502" i="1" s="1"/>
  <c r="S502" i="1" s="1"/>
  <c r="AE502" i="1"/>
  <c r="M486" i="1"/>
  <c r="N486" i="1" s="1"/>
  <c r="S486" i="1" s="1"/>
  <c r="AE486" i="1"/>
  <c r="M470" i="1"/>
  <c r="N470" i="1" s="1"/>
  <c r="S470" i="1" s="1"/>
  <c r="AE470" i="1"/>
  <c r="M454" i="1"/>
  <c r="N454" i="1" s="1"/>
  <c r="S454" i="1" s="1"/>
  <c r="AE454" i="1"/>
  <c r="M438" i="1"/>
  <c r="N438" i="1" s="1"/>
  <c r="S438" i="1" s="1"/>
  <c r="AE438" i="1"/>
  <c r="M422" i="1"/>
  <c r="N422" i="1" s="1"/>
  <c r="AE422" i="1"/>
  <c r="M406" i="1"/>
  <c r="N406" i="1" s="1"/>
  <c r="S406" i="1" s="1"/>
  <c r="AE406" i="1"/>
  <c r="M390" i="1"/>
  <c r="N390" i="1" s="1"/>
  <c r="S390" i="1" s="1"/>
  <c r="AE390" i="1"/>
  <c r="M374" i="1"/>
  <c r="N374" i="1" s="1"/>
  <c r="S374" i="1" s="1"/>
  <c r="AE374" i="1"/>
  <c r="M358" i="1"/>
  <c r="N358" i="1" s="1"/>
  <c r="S358" i="1" s="1"/>
  <c r="AE358" i="1"/>
  <c r="M342" i="1"/>
  <c r="N342" i="1" s="1"/>
  <c r="S342" i="1" s="1"/>
  <c r="AE342" i="1"/>
  <c r="M326" i="1"/>
  <c r="N326" i="1" s="1"/>
  <c r="S326" i="1" s="1"/>
  <c r="AE326" i="1"/>
  <c r="M310" i="1"/>
  <c r="N310" i="1" s="1"/>
  <c r="S310" i="1" s="1"/>
  <c r="AE310" i="1"/>
  <c r="M294" i="1"/>
  <c r="N294" i="1" s="1"/>
  <c r="AE294" i="1"/>
  <c r="M278" i="1"/>
  <c r="N278" i="1" s="1"/>
  <c r="S278" i="1" s="1"/>
  <c r="AE278" i="1"/>
  <c r="M262" i="1"/>
  <c r="N262" i="1" s="1"/>
  <c r="S262" i="1" s="1"/>
  <c r="AE262" i="1"/>
  <c r="M246" i="1"/>
  <c r="N246" i="1" s="1"/>
  <c r="S246" i="1" s="1"/>
  <c r="AE246" i="1"/>
  <c r="M230" i="1"/>
  <c r="N230" i="1" s="1"/>
  <c r="S230" i="1" s="1"/>
  <c r="AE230" i="1"/>
  <c r="M214" i="1"/>
  <c r="N214" i="1" s="1"/>
  <c r="S214" i="1" s="1"/>
  <c r="AE214" i="1"/>
  <c r="M198" i="1"/>
  <c r="N198" i="1" s="1"/>
  <c r="S198" i="1" s="1"/>
  <c r="AE198" i="1"/>
  <c r="M182" i="1"/>
  <c r="N182" i="1" s="1"/>
  <c r="S182" i="1" s="1"/>
  <c r="AE182" i="1"/>
  <c r="M166" i="1"/>
  <c r="N166" i="1" s="1"/>
  <c r="AE166" i="1"/>
  <c r="M150" i="1"/>
  <c r="N150" i="1" s="1"/>
  <c r="S150" i="1" s="1"/>
  <c r="AE150" i="1"/>
  <c r="M134" i="1"/>
  <c r="N134" i="1" s="1"/>
  <c r="S134" i="1" s="1"/>
  <c r="AE134" i="1"/>
  <c r="M118" i="1"/>
  <c r="N118" i="1" s="1"/>
  <c r="S118" i="1" s="1"/>
  <c r="AE118" i="1"/>
  <c r="M102" i="1"/>
  <c r="N102" i="1" s="1"/>
  <c r="S102" i="1" s="1"/>
  <c r="AE102" i="1"/>
  <c r="M86" i="1"/>
  <c r="N86" i="1" s="1"/>
  <c r="S86" i="1" s="1"/>
  <c r="AE86" i="1"/>
  <c r="M70" i="1"/>
  <c r="N70" i="1" s="1"/>
  <c r="S70" i="1" s="1"/>
  <c r="AE70" i="1"/>
  <c r="M54" i="1"/>
  <c r="N54" i="1" s="1"/>
  <c r="S54" i="1" s="1"/>
  <c r="AE54" i="1"/>
  <c r="M38" i="1"/>
  <c r="N38" i="1" s="1"/>
  <c r="AE38" i="1"/>
  <c r="M22" i="1"/>
  <c r="N22" i="1" s="1"/>
  <c r="S22" i="1" s="1"/>
  <c r="AE22" i="1"/>
  <c r="M6" i="1"/>
  <c r="N6" i="1" s="1"/>
  <c r="S6" i="1" s="1"/>
  <c r="AE6" i="1"/>
  <c r="M1013" i="1"/>
  <c r="N1013" i="1" s="1"/>
  <c r="S1013" i="1" s="1"/>
  <c r="AE1013" i="1"/>
  <c r="M997" i="1"/>
  <c r="N997" i="1" s="1"/>
  <c r="S997" i="1" s="1"/>
  <c r="AE997" i="1"/>
  <c r="M981" i="1"/>
  <c r="N981" i="1" s="1"/>
  <c r="S981" i="1" s="1"/>
  <c r="AE981" i="1"/>
  <c r="M965" i="1"/>
  <c r="N965" i="1" s="1"/>
  <c r="S965" i="1" s="1"/>
  <c r="AE965" i="1"/>
  <c r="M949" i="1"/>
  <c r="N949" i="1" s="1"/>
  <c r="S949" i="1" s="1"/>
  <c r="AE949" i="1"/>
  <c r="M933" i="1"/>
  <c r="N933" i="1" s="1"/>
  <c r="S933" i="1" s="1"/>
  <c r="AE933" i="1"/>
  <c r="M917" i="1"/>
  <c r="N917" i="1" s="1"/>
  <c r="S917" i="1" s="1"/>
  <c r="AE917" i="1"/>
  <c r="M901" i="1"/>
  <c r="N901" i="1" s="1"/>
  <c r="S901" i="1" s="1"/>
  <c r="AE901" i="1"/>
  <c r="M885" i="1"/>
  <c r="N885" i="1" s="1"/>
  <c r="S885" i="1" s="1"/>
  <c r="AE885" i="1"/>
  <c r="M869" i="1"/>
  <c r="N869" i="1" s="1"/>
  <c r="S869" i="1" s="1"/>
  <c r="AE869" i="1"/>
  <c r="M853" i="1"/>
  <c r="N853" i="1" s="1"/>
  <c r="S853" i="1" s="1"/>
  <c r="AE853" i="1"/>
  <c r="M837" i="1"/>
  <c r="N837" i="1" s="1"/>
  <c r="S837" i="1" s="1"/>
  <c r="AE837" i="1"/>
  <c r="M821" i="1"/>
  <c r="N821" i="1" s="1"/>
  <c r="S821" i="1" s="1"/>
  <c r="AE821" i="1"/>
  <c r="M805" i="1"/>
  <c r="N805" i="1" s="1"/>
  <c r="AE805" i="1"/>
  <c r="M789" i="1"/>
  <c r="N789" i="1" s="1"/>
  <c r="S789" i="1" s="1"/>
  <c r="AE789" i="1"/>
  <c r="M773" i="1"/>
  <c r="N773" i="1" s="1"/>
  <c r="S773" i="1" s="1"/>
  <c r="AE773" i="1"/>
  <c r="M757" i="1"/>
  <c r="N757" i="1" s="1"/>
  <c r="S757" i="1" s="1"/>
  <c r="AE757" i="1"/>
  <c r="M741" i="1"/>
  <c r="N741" i="1" s="1"/>
  <c r="S741" i="1" s="1"/>
  <c r="AE741" i="1"/>
  <c r="M725" i="1"/>
  <c r="N725" i="1" s="1"/>
  <c r="S725" i="1" s="1"/>
  <c r="AE725" i="1"/>
  <c r="M709" i="1"/>
  <c r="N709" i="1" s="1"/>
  <c r="S709" i="1" s="1"/>
  <c r="AE709" i="1"/>
  <c r="M693" i="1"/>
  <c r="N693" i="1" s="1"/>
  <c r="S693" i="1" s="1"/>
  <c r="AE693" i="1"/>
  <c r="M677" i="1"/>
  <c r="N677" i="1" s="1"/>
  <c r="AE677" i="1"/>
  <c r="M661" i="1"/>
  <c r="N661" i="1" s="1"/>
  <c r="S661" i="1" s="1"/>
  <c r="AE661" i="1"/>
  <c r="M645" i="1"/>
  <c r="N645" i="1" s="1"/>
  <c r="S645" i="1" s="1"/>
  <c r="AE645" i="1"/>
  <c r="M629" i="1"/>
  <c r="N629" i="1" s="1"/>
  <c r="S629" i="1" s="1"/>
  <c r="AE629" i="1"/>
  <c r="M613" i="1"/>
  <c r="N613" i="1" s="1"/>
  <c r="S613" i="1" s="1"/>
  <c r="AE613" i="1"/>
  <c r="M597" i="1"/>
  <c r="N597" i="1" s="1"/>
  <c r="S597" i="1" s="1"/>
  <c r="AE597" i="1"/>
  <c r="M1469" i="1"/>
  <c r="N1469" i="1" s="1"/>
  <c r="S1469" i="1" s="1"/>
  <c r="AE1469" i="1"/>
  <c r="M1453" i="1"/>
  <c r="N1453" i="1" s="1"/>
  <c r="S1453" i="1" s="1"/>
  <c r="AE1453" i="1"/>
  <c r="M1437" i="1"/>
  <c r="N1437" i="1" s="1"/>
  <c r="AE1437" i="1"/>
  <c r="M1421" i="1"/>
  <c r="N1421" i="1" s="1"/>
  <c r="S1421" i="1" s="1"/>
  <c r="AE1421" i="1"/>
  <c r="M1405" i="1"/>
  <c r="N1405" i="1" s="1"/>
  <c r="S1405" i="1" s="1"/>
  <c r="AE1405" i="1"/>
  <c r="M1389" i="1"/>
  <c r="N1389" i="1" s="1"/>
  <c r="S1389" i="1" s="1"/>
  <c r="AE1389" i="1"/>
  <c r="M1373" i="1"/>
  <c r="N1373" i="1" s="1"/>
  <c r="S1373" i="1" s="1"/>
  <c r="AE1373" i="1"/>
  <c r="M1357" i="1"/>
  <c r="N1357" i="1" s="1"/>
  <c r="S1357" i="1" s="1"/>
  <c r="AE1357" i="1"/>
  <c r="M1341" i="1"/>
  <c r="N1341" i="1" s="1"/>
  <c r="S1341" i="1" s="1"/>
  <c r="AE1341" i="1"/>
  <c r="M1325" i="1"/>
  <c r="N1325" i="1" s="1"/>
  <c r="S1325" i="1" s="1"/>
  <c r="AE1325" i="1"/>
  <c r="M1309" i="1"/>
  <c r="N1309" i="1" s="1"/>
  <c r="AE1309" i="1"/>
  <c r="M1293" i="1"/>
  <c r="N1293" i="1" s="1"/>
  <c r="S1293" i="1" s="1"/>
  <c r="AE1293" i="1"/>
  <c r="M1277" i="1"/>
  <c r="N1277" i="1" s="1"/>
  <c r="S1277" i="1" s="1"/>
  <c r="AE1277" i="1"/>
  <c r="M1261" i="1"/>
  <c r="N1261" i="1" s="1"/>
  <c r="S1261" i="1" s="1"/>
  <c r="AE1261" i="1"/>
  <c r="M1245" i="1"/>
  <c r="N1245" i="1" s="1"/>
  <c r="S1245" i="1" s="1"/>
  <c r="AE1245" i="1"/>
  <c r="M1229" i="1"/>
  <c r="N1229" i="1" s="1"/>
  <c r="S1229" i="1" s="1"/>
  <c r="AE1229" i="1"/>
  <c r="M1213" i="1"/>
  <c r="N1213" i="1" s="1"/>
  <c r="S1213" i="1" s="1"/>
  <c r="AE1213" i="1"/>
  <c r="M1197" i="1"/>
  <c r="N1197" i="1" s="1"/>
  <c r="S1197" i="1" s="1"/>
  <c r="AE1197" i="1"/>
  <c r="M1181" i="1"/>
  <c r="N1181" i="1" s="1"/>
  <c r="AE1181" i="1"/>
  <c r="M1165" i="1"/>
  <c r="N1165" i="1" s="1"/>
  <c r="S1165" i="1" s="1"/>
  <c r="AE1165" i="1"/>
  <c r="M1149" i="1"/>
  <c r="N1149" i="1" s="1"/>
  <c r="S1149" i="1" s="1"/>
  <c r="AE1149" i="1"/>
  <c r="M1133" i="1"/>
  <c r="N1133" i="1" s="1"/>
  <c r="S1133" i="1" s="1"/>
  <c r="AE1133" i="1"/>
  <c r="M1117" i="1"/>
  <c r="N1117" i="1" s="1"/>
  <c r="S1117" i="1" s="1"/>
  <c r="AE1117" i="1"/>
  <c r="M1101" i="1"/>
  <c r="N1101" i="1" s="1"/>
  <c r="S1101" i="1" s="1"/>
  <c r="AE1101" i="1"/>
  <c r="M1085" i="1"/>
  <c r="N1085" i="1" s="1"/>
  <c r="S1085" i="1" s="1"/>
  <c r="AE1085" i="1"/>
  <c r="M1069" i="1"/>
  <c r="N1069" i="1" s="1"/>
  <c r="S1069" i="1" s="1"/>
  <c r="AE1069" i="1"/>
  <c r="M1053" i="1"/>
  <c r="N1053" i="1" s="1"/>
  <c r="AE1053" i="1"/>
  <c r="M1037" i="1"/>
  <c r="N1037" i="1" s="1"/>
  <c r="S1037" i="1" s="1"/>
  <c r="AE1037" i="1"/>
  <c r="M1799" i="1"/>
  <c r="N1799" i="1" s="1"/>
  <c r="S1799" i="1" s="1"/>
  <c r="AE1799" i="1"/>
  <c r="M1783" i="1"/>
  <c r="N1783" i="1" s="1"/>
  <c r="S1783" i="1" s="1"/>
  <c r="AE1783" i="1"/>
  <c r="M1767" i="1"/>
  <c r="N1767" i="1" s="1"/>
  <c r="S1767" i="1" s="1"/>
  <c r="AE1767" i="1"/>
  <c r="M1751" i="1"/>
  <c r="N1751" i="1" s="1"/>
  <c r="S1751" i="1" s="1"/>
  <c r="AE1751" i="1"/>
  <c r="M1735" i="1"/>
  <c r="N1735" i="1" s="1"/>
  <c r="S1735" i="1" s="1"/>
  <c r="AE1735" i="1"/>
  <c r="M1719" i="1"/>
  <c r="N1719" i="1" s="1"/>
  <c r="S1719" i="1" s="1"/>
  <c r="AE1719" i="1"/>
  <c r="M1703" i="1"/>
  <c r="N1703" i="1" s="1"/>
  <c r="S1703" i="1" s="1"/>
  <c r="AE1703" i="1"/>
  <c r="M1687" i="1"/>
  <c r="N1687" i="1" s="1"/>
  <c r="S1687" i="1" s="1"/>
  <c r="AE1687" i="1"/>
  <c r="M1671" i="1"/>
  <c r="N1671" i="1" s="1"/>
  <c r="S1671" i="1" s="1"/>
  <c r="AE1671" i="1"/>
  <c r="M1655" i="1"/>
  <c r="N1655" i="1" s="1"/>
  <c r="S1655" i="1" s="1"/>
  <c r="AE1655" i="1"/>
  <c r="M1639" i="1"/>
  <c r="N1639" i="1" s="1"/>
  <c r="S1639" i="1" s="1"/>
  <c r="AE1639" i="1"/>
  <c r="M581" i="1"/>
  <c r="N581" i="1" s="1"/>
  <c r="S581" i="1" s="1"/>
  <c r="AE581" i="1"/>
  <c r="M565" i="1"/>
  <c r="N565" i="1" s="1"/>
  <c r="S565" i="1" s="1"/>
  <c r="AE565" i="1"/>
  <c r="M549" i="1"/>
  <c r="N549" i="1" s="1"/>
  <c r="S549" i="1" s="1"/>
  <c r="AE549" i="1"/>
  <c r="M533" i="1"/>
  <c r="N533" i="1" s="1"/>
  <c r="AE533" i="1"/>
  <c r="M580" i="1"/>
  <c r="N580" i="1" s="1"/>
  <c r="S580" i="1" s="1"/>
  <c r="AE580" i="1"/>
  <c r="M564" i="1"/>
  <c r="N564" i="1" s="1"/>
  <c r="S564" i="1" s="1"/>
  <c r="AE564" i="1"/>
  <c r="M548" i="1"/>
  <c r="N548" i="1" s="1"/>
  <c r="S548" i="1" s="1"/>
  <c r="AE548" i="1"/>
  <c r="M532" i="1"/>
  <c r="N532" i="1" s="1"/>
  <c r="S532" i="1" s="1"/>
  <c r="AE532" i="1"/>
  <c r="M516" i="1"/>
  <c r="N516" i="1" s="1"/>
  <c r="S516" i="1" s="1"/>
  <c r="AE516" i="1"/>
  <c r="M500" i="1"/>
  <c r="N500" i="1" s="1"/>
  <c r="S500" i="1" s="1"/>
  <c r="AE500" i="1"/>
  <c r="M484" i="1"/>
  <c r="N484" i="1" s="1"/>
  <c r="S484" i="1" s="1"/>
  <c r="AE484" i="1"/>
  <c r="M468" i="1"/>
  <c r="N468" i="1" s="1"/>
  <c r="S468" i="1" s="1"/>
  <c r="AE468" i="1"/>
  <c r="M452" i="1"/>
  <c r="N452" i="1" s="1"/>
  <c r="S452" i="1" s="1"/>
  <c r="AE452" i="1"/>
  <c r="M436" i="1"/>
  <c r="N436" i="1" s="1"/>
  <c r="S436" i="1" s="1"/>
  <c r="AE436" i="1"/>
  <c r="M420" i="1"/>
  <c r="N420" i="1" s="1"/>
  <c r="S420" i="1" s="1"/>
  <c r="AE420" i="1"/>
  <c r="M404" i="1"/>
  <c r="N404" i="1" s="1"/>
  <c r="S404" i="1" s="1"/>
  <c r="AE404" i="1"/>
  <c r="M388" i="1"/>
  <c r="N388" i="1" s="1"/>
  <c r="S388" i="1" s="1"/>
  <c r="AE388" i="1"/>
  <c r="M372" i="1"/>
  <c r="N372" i="1" s="1"/>
  <c r="S372" i="1" s="1"/>
  <c r="AE372" i="1"/>
  <c r="M356" i="1"/>
  <c r="N356" i="1" s="1"/>
  <c r="S356" i="1" s="1"/>
  <c r="AE356" i="1"/>
  <c r="M340" i="1"/>
  <c r="N340" i="1" s="1"/>
  <c r="S340" i="1" s="1"/>
  <c r="AE340" i="1"/>
  <c r="M324" i="1"/>
  <c r="N324" i="1" s="1"/>
  <c r="S324" i="1" s="1"/>
  <c r="AE324" i="1"/>
  <c r="M308" i="1"/>
  <c r="N308" i="1" s="1"/>
  <c r="S308" i="1" s="1"/>
  <c r="AE308" i="1"/>
  <c r="M292" i="1"/>
  <c r="N292" i="1" s="1"/>
  <c r="S292" i="1" s="1"/>
  <c r="AE292" i="1"/>
  <c r="M276" i="1"/>
  <c r="N276" i="1" s="1"/>
  <c r="S276" i="1" s="1"/>
  <c r="AE276" i="1"/>
  <c r="M260" i="1"/>
  <c r="N260" i="1" s="1"/>
  <c r="S260" i="1" s="1"/>
  <c r="AE260" i="1"/>
  <c r="M244" i="1"/>
  <c r="N244" i="1" s="1"/>
  <c r="S244" i="1" s="1"/>
  <c r="AE244" i="1"/>
  <c r="M228" i="1"/>
  <c r="N228" i="1" s="1"/>
  <c r="S228" i="1" s="1"/>
  <c r="AE228" i="1"/>
  <c r="M212" i="1"/>
  <c r="N212" i="1" s="1"/>
  <c r="S212" i="1" s="1"/>
  <c r="AE212" i="1"/>
  <c r="M196" i="1"/>
  <c r="N196" i="1" s="1"/>
  <c r="S196" i="1" s="1"/>
  <c r="AE196" i="1"/>
  <c r="M180" i="1"/>
  <c r="N180" i="1" s="1"/>
  <c r="S180" i="1" s="1"/>
  <c r="AE180" i="1"/>
  <c r="M164" i="1"/>
  <c r="N164" i="1" s="1"/>
  <c r="S164" i="1" s="1"/>
  <c r="AE164" i="1"/>
  <c r="M148" i="1"/>
  <c r="N148" i="1" s="1"/>
  <c r="S148" i="1" s="1"/>
  <c r="AE148" i="1"/>
  <c r="M132" i="1"/>
  <c r="N132" i="1" s="1"/>
  <c r="S132" i="1" s="1"/>
  <c r="AE132" i="1"/>
  <c r="M116" i="1"/>
  <c r="N116" i="1" s="1"/>
  <c r="S116" i="1" s="1"/>
  <c r="AE116" i="1"/>
  <c r="M100" i="1"/>
  <c r="N100" i="1" s="1"/>
  <c r="S100" i="1" s="1"/>
  <c r="AE100" i="1"/>
  <c r="M84" i="1"/>
  <c r="N84" i="1" s="1"/>
  <c r="S84" i="1" s="1"/>
  <c r="AE84" i="1"/>
  <c r="M68" i="1"/>
  <c r="N68" i="1" s="1"/>
  <c r="S68" i="1" s="1"/>
  <c r="AE68" i="1"/>
  <c r="M52" i="1"/>
  <c r="N52" i="1" s="1"/>
  <c r="S52" i="1" s="1"/>
  <c r="AE52" i="1"/>
  <c r="M36" i="1"/>
  <c r="N36" i="1" s="1"/>
  <c r="S36" i="1" s="1"/>
  <c r="AE36" i="1"/>
  <c r="M20" i="1"/>
  <c r="N20" i="1" s="1"/>
  <c r="S20" i="1" s="1"/>
  <c r="AE20" i="1"/>
  <c r="M1027" i="1"/>
  <c r="N1027" i="1" s="1"/>
  <c r="S1027" i="1" s="1"/>
  <c r="AE1027" i="1"/>
  <c r="M1011" i="1"/>
  <c r="N1011" i="1" s="1"/>
  <c r="S1011" i="1" s="1"/>
  <c r="AE1011" i="1"/>
  <c r="M995" i="1"/>
  <c r="N995" i="1" s="1"/>
  <c r="S995" i="1" s="1"/>
  <c r="AE995" i="1"/>
  <c r="M979" i="1"/>
  <c r="N979" i="1" s="1"/>
  <c r="S979" i="1" s="1"/>
  <c r="AE979" i="1"/>
  <c r="M963" i="1"/>
  <c r="N963" i="1" s="1"/>
  <c r="S963" i="1" s="1"/>
  <c r="AE963" i="1"/>
  <c r="M947" i="1"/>
  <c r="N947" i="1" s="1"/>
  <c r="S947" i="1" s="1"/>
  <c r="AE947" i="1"/>
  <c r="M931" i="1"/>
  <c r="N931" i="1" s="1"/>
  <c r="S931" i="1" s="1"/>
  <c r="AE931" i="1"/>
  <c r="M915" i="1"/>
  <c r="N915" i="1" s="1"/>
  <c r="S915" i="1" s="1"/>
  <c r="AE915" i="1"/>
  <c r="M899" i="1"/>
  <c r="N899" i="1" s="1"/>
  <c r="S899" i="1" s="1"/>
  <c r="AE899" i="1"/>
  <c r="M883" i="1"/>
  <c r="N883" i="1" s="1"/>
  <c r="S883" i="1" s="1"/>
  <c r="AE883" i="1"/>
  <c r="M867" i="1"/>
  <c r="N867" i="1" s="1"/>
  <c r="S867" i="1" s="1"/>
  <c r="AE867" i="1"/>
  <c r="M851" i="1"/>
  <c r="N851" i="1" s="1"/>
  <c r="S851" i="1" s="1"/>
  <c r="AE851" i="1"/>
  <c r="M835" i="1"/>
  <c r="N835" i="1" s="1"/>
  <c r="S835" i="1" s="1"/>
  <c r="AE835" i="1"/>
  <c r="M819" i="1"/>
  <c r="N819" i="1" s="1"/>
  <c r="S819" i="1" s="1"/>
  <c r="AE819" i="1"/>
  <c r="M803" i="1"/>
  <c r="N803" i="1" s="1"/>
  <c r="S803" i="1" s="1"/>
  <c r="AE803" i="1"/>
  <c r="M787" i="1"/>
  <c r="N787" i="1" s="1"/>
  <c r="S787" i="1" s="1"/>
  <c r="AE787" i="1"/>
  <c r="M771" i="1"/>
  <c r="N771" i="1" s="1"/>
  <c r="S771" i="1" s="1"/>
  <c r="AE771" i="1"/>
  <c r="M755" i="1"/>
  <c r="N755" i="1" s="1"/>
  <c r="S755" i="1" s="1"/>
  <c r="AE755" i="1"/>
  <c r="M739" i="1"/>
  <c r="N739" i="1" s="1"/>
  <c r="S739" i="1" s="1"/>
  <c r="AE739" i="1"/>
  <c r="M723" i="1"/>
  <c r="N723" i="1" s="1"/>
  <c r="S723" i="1" s="1"/>
  <c r="AE723" i="1"/>
  <c r="M707" i="1"/>
  <c r="N707" i="1" s="1"/>
  <c r="S707" i="1" s="1"/>
  <c r="AE707" i="1"/>
  <c r="M691" i="1"/>
  <c r="N691" i="1" s="1"/>
  <c r="S691" i="1" s="1"/>
  <c r="AE691" i="1"/>
  <c r="M675" i="1"/>
  <c r="N675" i="1" s="1"/>
  <c r="S675" i="1" s="1"/>
  <c r="AE675" i="1"/>
  <c r="M659" i="1"/>
  <c r="N659" i="1" s="1"/>
  <c r="S659" i="1" s="1"/>
  <c r="AE659" i="1"/>
  <c r="M643" i="1"/>
  <c r="N643" i="1" s="1"/>
  <c r="S643" i="1" s="1"/>
  <c r="AE643" i="1"/>
  <c r="M465" i="1"/>
  <c r="N465" i="1" s="1"/>
  <c r="S465" i="1" s="1"/>
  <c r="AE465" i="1"/>
  <c r="M1264" i="1"/>
  <c r="N1264" i="1" s="1"/>
  <c r="S1264" i="1" s="1"/>
  <c r="AE1264" i="1"/>
  <c r="M1248" i="1"/>
  <c r="N1248" i="1" s="1"/>
  <c r="S1248" i="1" s="1"/>
  <c r="AE1248" i="1"/>
  <c r="M1232" i="1"/>
  <c r="N1232" i="1" s="1"/>
  <c r="S1232" i="1" s="1"/>
  <c r="AE1232" i="1"/>
  <c r="M1216" i="1"/>
  <c r="N1216" i="1" s="1"/>
  <c r="S1216" i="1" s="1"/>
  <c r="AE1216" i="1"/>
  <c r="M1200" i="1"/>
  <c r="N1200" i="1" s="1"/>
  <c r="S1200" i="1" s="1"/>
  <c r="AE1200" i="1"/>
  <c r="M1184" i="1"/>
  <c r="N1184" i="1" s="1"/>
  <c r="S1184" i="1" s="1"/>
  <c r="AE1184" i="1"/>
  <c r="M1168" i="1"/>
  <c r="N1168" i="1" s="1"/>
  <c r="S1168" i="1" s="1"/>
  <c r="AE1168" i="1"/>
  <c r="M1152" i="1"/>
  <c r="N1152" i="1" s="1"/>
  <c r="AE1152" i="1"/>
  <c r="M1136" i="1"/>
  <c r="N1136" i="1" s="1"/>
  <c r="S1136" i="1" s="1"/>
  <c r="AE1136" i="1"/>
  <c r="M1120" i="1"/>
  <c r="N1120" i="1" s="1"/>
  <c r="S1120" i="1" s="1"/>
  <c r="AE1120" i="1"/>
  <c r="M1104" i="1"/>
  <c r="N1104" i="1" s="1"/>
  <c r="S1104" i="1" s="1"/>
  <c r="AE1104" i="1"/>
  <c r="M1088" i="1"/>
  <c r="N1088" i="1" s="1"/>
  <c r="S1088" i="1" s="1"/>
  <c r="AE1088" i="1"/>
  <c r="M1072" i="1"/>
  <c r="N1072" i="1" s="1"/>
  <c r="S1072" i="1" s="1"/>
  <c r="AE1072" i="1"/>
  <c r="M1056" i="1"/>
  <c r="N1056" i="1" s="1"/>
  <c r="S1056" i="1" s="1"/>
  <c r="AE1056" i="1"/>
  <c r="M1040" i="1"/>
  <c r="N1040" i="1" s="1"/>
  <c r="S1040" i="1" s="1"/>
  <c r="AE1040" i="1"/>
  <c r="AE1483" i="1"/>
  <c r="AE1467" i="1"/>
  <c r="AE1451" i="1"/>
  <c r="AE1435" i="1"/>
  <c r="AE1419" i="1"/>
  <c r="AE1403" i="1"/>
  <c r="AE1387" i="1"/>
  <c r="AE1371" i="1"/>
  <c r="AE1355" i="1"/>
  <c r="AE1339" i="1"/>
  <c r="AE1323" i="1"/>
  <c r="AE1307" i="1"/>
  <c r="AE1291" i="1"/>
  <c r="AE1272" i="1"/>
  <c r="AE1226" i="1"/>
  <c r="AE1144" i="1"/>
  <c r="AE1098" i="1"/>
  <c r="AE1050" i="1"/>
  <c r="AE923" i="1"/>
  <c r="AE667" i="1"/>
  <c r="AE411" i="1"/>
  <c r="M408" i="1"/>
  <c r="N408" i="1" s="1"/>
  <c r="S408" i="1" s="1"/>
  <c r="AE408" i="1"/>
  <c r="M392" i="1"/>
  <c r="N392" i="1" s="1"/>
  <c r="S392" i="1" s="1"/>
  <c r="AE392" i="1"/>
  <c r="M376" i="1"/>
  <c r="N376" i="1" s="1"/>
  <c r="S376" i="1" s="1"/>
  <c r="AE376" i="1"/>
  <c r="M360" i="1"/>
  <c r="N360" i="1" s="1"/>
  <c r="S360" i="1" s="1"/>
  <c r="AE360" i="1"/>
  <c r="M344" i="1"/>
  <c r="N344" i="1" s="1"/>
  <c r="S344" i="1" s="1"/>
  <c r="AE344" i="1"/>
  <c r="M328" i="1"/>
  <c r="N328" i="1" s="1"/>
  <c r="S328" i="1" s="1"/>
  <c r="AE328" i="1"/>
  <c r="M312" i="1"/>
  <c r="N312" i="1" s="1"/>
  <c r="S312" i="1" s="1"/>
  <c r="AE312" i="1"/>
  <c r="M296" i="1"/>
  <c r="N296" i="1" s="1"/>
  <c r="S296" i="1" s="1"/>
  <c r="AE296" i="1"/>
  <c r="M280" i="1"/>
  <c r="N280" i="1" s="1"/>
  <c r="S280" i="1" s="1"/>
  <c r="AE280" i="1"/>
  <c r="M264" i="1"/>
  <c r="N264" i="1" s="1"/>
  <c r="S264" i="1" s="1"/>
  <c r="AE264" i="1"/>
  <c r="M248" i="1"/>
  <c r="N248" i="1" s="1"/>
  <c r="S248" i="1" s="1"/>
  <c r="AE248" i="1"/>
  <c r="M232" i="1"/>
  <c r="N232" i="1" s="1"/>
  <c r="S232" i="1" s="1"/>
  <c r="AE232" i="1"/>
  <c r="M200" i="1"/>
  <c r="N200" i="1" s="1"/>
  <c r="S200" i="1" s="1"/>
  <c r="AE200" i="1"/>
  <c r="M184" i="1"/>
  <c r="N184" i="1" s="1"/>
  <c r="S184" i="1" s="1"/>
  <c r="AE184" i="1"/>
  <c r="M168" i="1"/>
  <c r="N168" i="1" s="1"/>
  <c r="S168" i="1" s="1"/>
  <c r="AE168" i="1"/>
  <c r="M136" i="1"/>
  <c r="N136" i="1" s="1"/>
  <c r="S136" i="1" s="1"/>
  <c r="AE136" i="1"/>
  <c r="M120" i="1"/>
  <c r="N120" i="1" s="1"/>
  <c r="S120" i="1" s="1"/>
  <c r="AE120" i="1"/>
  <c r="M104" i="1"/>
  <c r="N104" i="1" s="1"/>
  <c r="S104" i="1" s="1"/>
  <c r="AE104" i="1"/>
  <c r="M72" i="1"/>
  <c r="N72" i="1" s="1"/>
  <c r="S72" i="1" s="1"/>
  <c r="AE72" i="1"/>
  <c r="M56" i="1"/>
  <c r="N56" i="1" s="1"/>
  <c r="S56" i="1" s="1"/>
  <c r="AE56" i="1"/>
  <c r="M40" i="1"/>
  <c r="N40" i="1" s="1"/>
  <c r="S40" i="1" s="1"/>
  <c r="AE40" i="1"/>
  <c r="M24" i="1"/>
  <c r="N24" i="1" s="1"/>
  <c r="S24" i="1" s="1"/>
  <c r="AE24" i="1"/>
  <c r="M8" i="1"/>
  <c r="N8" i="1" s="1"/>
  <c r="S8" i="1" s="1"/>
  <c r="AE8" i="1"/>
  <c r="M1015" i="1"/>
  <c r="N1015" i="1" s="1"/>
  <c r="S1015" i="1" s="1"/>
  <c r="AE1015" i="1"/>
  <c r="M999" i="1"/>
  <c r="N999" i="1" s="1"/>
  <c r="S999" i="1" s="1"/>
  <c r="AE999" i="1"/>
  <c r="M983" i="1"/>
  <c r="N983" i="1" s="1"/>
  <c r="S983" i="1" s="1"/>
  <c r="AE983" i="1"/>
  <c r="M967" i="1"/>
  <c r="N967" i="1" s="1"/>
  <c r="S967" i="1" s="1"/>
  <c r="AE967" i="1"/>
  <c r="M951" i="1"/>
  <c r="N951" i="1" s="1"/>
  <c r="S951" i="1" s="1"/>
  <c r="AE951" i="1"/>
  <c r="M935" i="1"/>
  <c r="N935" i="1" s="1"/>
  <c r="S935" i="1" s="1"/>
  <c r="AE935" i="1"/>
  <c r="M919" i="1"/>
  <c r="N919" i="1" s="1"/>
  <c r="S919" i="1" s="1"/>
  <c r="AE919" i="1"/>
  <c r="M903" i="1"/>
  <c r="N903" i="1" s="1"/>
  <c r="S903" i="1" s="1"/>
  <c r="AE903" i="1"/>
  <c r="M887" i="1"/>
  <c r="N887" i="1" s="1"/>
  <c r="S887" i="1" s="1"/>
  <c r="AE887" i="1"/>
  <c r="M871" i="1"/>
  <c r="N871" i="1" s="1"/>
  <c r="S871" i="1" s="1"/>
  <c r="AE871" i="1"/>
  <c r="M855" i="1"/>
  <c r="N855" i="1" s="1"/>
  <c r="S855" i="1" s="1"/>
  <c r="AE855" i="1"/>
  <c r="M839" i="1"/>
  <c r="N839" i="1" s="1"/>
  <c r="S839" i="1" s="1"/>
  <c r="AE839" i="1"/>
  <c r="M823" i="1"/>
  <c r="N823" i="1" s="1"/>
  <c r="S823" i="1" s="1"/>
  <c r="AE823" i="1"/>
  <c r="M807" i="1"/>
  <c r="N807" i="1" s="1"/>
  <c r="S807" i="1" s="1"/>
  <c r="AE807" i="1"/>
  <c r="M791" i="1"/>
  <c r="N791" i="1" s="1"/>
  <c r="S791" i="1" s="1"/>
  <c r="AE791" i="1"/>
  <c r="M775" i="1"/>
  <c r="N775" i="1" s="1"/>
  <c r="S775" i="1" s="1"/>
  <c r="AE775" i="1"/>
  <c r="M759" i="1"/>
  <c r="N759" i="1" s="1"/>
  <c r="S759" i="1" s="1"/>
  <c r="AE759" i="1"/>
  <c r="M743" i="1"/>
  <c r="N743" i="1" s="1"/>
  <c r="S743" i="1" s="1"/>
  <c r="AE743" i="1"/>
  <c r="M727" i="1"/>
  <c r="N727" i="1" s="1"/>
  <c r="S727" i="1" s="1"/>
  <c r="AE727" i="1"/>
  <c r="M711" i="1"/>
  <c r="N711" i="1" s="1"/>
  <c r="S711" i="1" s="1"/>
  <c r="AE711" i="1"/>
  <c r="M695" i="1"/>
  <c r="N695" i="1" s="1"/>
  <c r="S695" i="1" s="1"/>
  <c r="AE695" i="1"/>
  <c r="M679" i="1"/>
  <c r="N679" i="1" s="1"/>
  <c r="S679" i="1" s="1"/>
  <c r="AE679" i="1"/>
  <c r="M663" i="1"/>
  <c r="N663" i="1" s="1"/>
  <c r="S663" i="1" s="1"/>
  <c r="AE663" i="1"/>
  <c r="M647" i="1"/>
  <c r="N647" i="1" s="1"/>
  <c r="S647" i="1" s="1"/>
  <c r="AE647" i="1"/>
  <c r="M631" i="1"/>
  <c r="N631" i="1" s="1"/>
  <c r="S631" i="1" s="1"/>
  <c r="AE631" i="1"/>
  <c r="M615" i="1"/>
  <c r="N615" i="1" s="1"/>
  <c r="S615" i="1" s="1"/>
  <c r="AE615" i="1"/>
  <c r="M599" i="1"/>
  <c r="N599" i="1" s="1"/>
  <c r="S599" i="1" s="1"/>
  <c r="AE599" i="1"/>
  <c r="M1263" i="1"/>
  <c r="N1263" i="1" s="1"/>
  <c r="S1263" i="1" s="1"/>
  <c r="AE1263" i="1"/>
  <c r="M1247" i="1"/>
  <c r="N1247" i="1" s="1"/>
  <c r="S1247" i="1" s="1"/>
  <c r="AE1247" i="1"/>
  <c r="M1231" i="1"/>
  <c r="N1231" i="1" s="1"/>
  <c r="S1231" i="1" s="1"/>
  <c r="AE1231" i="1"/>
  <c r="M1215" i="1"/>
  <c r="N1215" i="1" s="1"/>
  <c r="S1215" i="1" s="1"/>
  <c r="AE1215" i="1"/>
  <c r="M1199" i="1"/>
  <c r="N1199" i="1" s="1"/>
  <c r="S1199" i="1" s="1"/>
  <c r="AE1199" i="1"/>
  <c r="M1183" i="1"/>
  <c r="N1183" i="1" s="1"/>
  <c r="S1183" i="1" s="1"/>
  <c r="AE1183" i="1"/>
  <c r="M1167" i="1"/>
  <c r="N1167" i="1" s="1"/>
  <c r="S1167" i="1" s="1"/>
  <c r="AE1167" i="1"/>
  <c r="M1151" i="1"/>
  <c r="N1151" i="1" s="1"/>
  <c r="S1151" i="1" s="1"/>
  <c r="AE1151" i="1"/>
  <c r="M1135" i="1"/>
  <c r="N1135" i="1" s="1"/>
  <c r="S1135" i="1" s="1"/>
  <c r="AE1135" i="1"/>
  <c r="M1119" i="1"/>
  <c r="N1119" i="1" s="1"/>
  <c r="S1119" i="1" s="1"/>
  <c r="AE1119" i="1"/>
  <c r="M1103" i="1"/>
  <c r="N1103" i="1" s="1"/>
  <c r="S1103" i="1" s="1"/>
  <c r="AE1103" i="1"/>
  <c r="M1087" i="1"/>
  <c r="N1087" i="1" s="1"/>
  <c r="S1087" i="1" s="1"/>
  <c r="AE1087" i="1"/>
  <c r="M1071" i="1"/>
  <c r="N1071" i="1" s="1"/>
  <c r="S1071" i="1" s="1"/>
  <c r="AE1071" i="1"/>
  <c r="M1055" i="1"/>
  <c r="N1055" i="1" s="1"/>
  <c r="S1055" i="1" s="1"/>
  <c r="AE1055" i="1"/>
  <c r="M1039" i="1"/>
  <c r="N1039" i="1" s="1"/>
  <c r="S1039" i="1" s="1"/>
  <c r="AE1039" i="1"/>
  <c r="AE1802" i="1"/>
  <c r="AE1786" i="1"/>
  <c r="AE1770" i="1"/>
  <c r="AE1754" i="1"/>
  <c r="AE1738" i="1"/>
  <c r="AE1722" i="1"/>
  <c r="AE1706" i="1"/>
  <c r="AE1690" i="1"/>
  <c r="AE1674" i="1"/>
  <c r="AE1658" i="1"/>
  <c r="AE1642" i="1"/>
  <c r="AE1626" i="1"/>
  <c r="AE1610" i="1"/>
  <c r="AE1594" i="1"/>
  <c r="AE1578" i="1"/>
  <c r="AE1562" i="1"/>
  <c r="AE1546" i="1"/>
  <c r="AE1530" i="1"/>
  <c r="AE1514" i="1"/>
  <c r="AE1498" i="1"/>
  <c r="AE1482" i="1"/>
  <c r="AE1466" i="1"/>
  <c r="AE1450" i="1"/>
  <c r="AE1434" i="1"/>
  <c r="AE1418" i="1"/>
  <c r="AE1402" i="1"/>
  <c r="AE1386" i="1"/>
  <c r="AE1370" i="1"/>
  <c r="AE1354" i="1"/>
  <c r="AE1338" i="1"/>
  <c r="AE1322" i="1"/>
  <c r="AE1306" i="1"/>
  <c r="AE1290" i="1"/>
  <c r="AE1270" i="1"/>
  <c r="AE1225" i="1"/>
  <c r="AE1179" i="1"/>
  <c r="AE1142" i="1"/>
  <c r="AE1097" i="1"/>
  <c r="AE1048" i="1"/>
  <c r="AE907" i="1"/>
  <c r="AE651" i="1"/>
  <c r="AE395" i="1"/>
  <c r="AE111" i="1"/>
  <c r="M583" i="1"/>
  <c r="N583" i="1" s="1"/>
  <c r="S583" i="1" s="1"/>
  <c r="AE583" i="1"/>
  <c r="M567" i="1"/>
  <c r="N567" i="1" s="1"/>
  <c r="S567" i="1" s="1"/>
  <c r="AE567" i="1"/>
  <c r="M551" i="1"/>
  <c r="N551" i="1" s="1"/>
  <c r="S551" i="1" s="1"/>
  <c r="AE551" i="1"/>
  <c r="M535" i="1"/>
  <c r="N535" i="1" s="1"/>
  <c r="S535" i="1" s="1"/>
  <c r="AE535" i="1"/>
  <c r="M519" i="1"/>
  <c r="N519" i="1" s="1"/>
  <c r="S519" i="1" s="1"/>
  <c r="AE519" i="1"/>
  <c r="M503" i="1"/>
  <c r="N503" i="1" s="1"/>
  <c r="AE503" i="1"/>
  <c r="M487" i="1"/>
  <c r="N487" i="1" s="1"/>
  <c r="AE487" i="1"/>
  <c r="M471" i="1"/>
  <c r="N471" i="1" s="1"/>
  <c r="S471" i="1" s="1"/>
  <c r="AE471" i="1"/>
  <c r="M455" i="1"/>
  <c r="N455" i="1" s="1"/>
  <c r="S455" i="1" s="1"/>
  <c r="AE455" i="1"/>
  <c r="M439" i="1"/>
  <c r="N439" i="1" s="1"/>
  <c r="S439" i="1" s="1"/>
  <c r="AE439" i="1"/>
  <c r="M423" i="1"/>
  <c r="N423" i="1" s="1"/>
  <c r="S423" i="1" s="1"/>
  <c r="AE423" i="1"/>
  <c r="M407" i="1"/>
  <c r="N407" i="1" s="1"/>
  <c r="S407" i="1" s="1"/>
  <c r="AE407" i="1"/>
  <c r="M391" i="1"/>
  <c r="N391" i="1" s="1"/>
  <c r="S391" i="1" s="1"/>
  <c r="AE391" i="1"/>
  <c r="M375" i="1"/>
  <c r="N375" i="1" s="1"/>
  <c r="AE375" i="1"/>
  <c r="M359" i="1"/>
  <c r="N359" i="1" s="1"/>
  <c r="AE359" i="1"/>
  <c r="M343" i="1"/>
  <c r="N343" i="1" s="1"/>
  <c r="S343" i="1" s="1"/>
  <c r="AE343" i="1"/>
  <c r="M327" i="1"/>
  <c r="N327" i="1" s="1"/>
  <c r="S327" i="1" s="1"/>
  <c r="AE327" i="1"/>
  <c r="M311" i="1"/>
  <c r="N311" i="1" s="1"/>
  <c r="S311" i="1" s="1"/>
  <c r="AE311" i="1"/>
  <c r="M295" i="1"/>
  <c r="N295" i="1" s="1"/>
  <c r="S295" i="1" s="1"/>
  <c r="AE295" i="1"/>
  <c r="M279" i="1"/>
  <c r="N279" i="1" s="1"/>
  <c r="S279" i="1" s="1"/>
  <c r="AE279" i="1"/>
  <c r="M263" i="1"/>
  <c r="N263" i="1" s="1"/>
  <c r="S263" i="1" s="1"/>
  <c r="AE263" i="1"/>
  <c r="M247" i="1"/>
  <c r="N247" i="1" s="1"/>
  <c r="AE247" i="1"/>
  <c r="M231" i="1"/>
  <c r="N231" i="1" s="1"/>
  <c r="AE231" i="1"/>
  <c r="M215" i="1"/>
  <c r="N215" i="1" s="1"/>
  <c r="S215" i="1" s="1"/>
  <c r="AE215" i="1"/>
  <c r="M199" i="1"/>
  <c r="N199" i="1" s="1"/>
  <c r="S199" i="1" s="1"/>
  <c r="AE199" i="1"/>
  <c r="M183" i="1"/>
  <c r="N183" i="1" s="1"/>
  <c r="S183" i="1" s="1"/>
  <c r="AE183" i="1"/>
  <c r="M167" i="1"/>
  <c r="N167" i="1" s="1"/>
  <c r="S167" i="1" s="1"/>
  <c r="AE167" i="1"/>
  <c r="M151" i="1"/>
  <c r="N151" i="1" s="1"/>
  <c r="S151" i="1" s="1"/>
  <c r="AE151" i="1"/>
  <c r="M135" i="1"/>
  <c r="N135" i="1" s="1"/>
  <c r="S135" i="1" s="1"/>
  <c r="AE135" i="1"/>
  <c r="M119" i="1"/>
  <c r="N119" i="1" s="1"/>
  <c r="AE119" i="1"/>
  <c r="M103" i="1"/>
  <c r="N103" i="1" s="1"/>
  <c r="AE103" i="1"/>
  <c r="M87" i="1"/>
  <c r="N87" i="1" s="1"/>
  <c r="S87" i="1" s="1"/>
  <c r="AE87" i="1"/>
  <c r="M71" i="1"/>
  <c r="N71" i="1" s="1"/>
  <c r="S71" i="1" s="1"/>
  <c r="AE71" i="1"/>
  <c r="M55" i="1"/>
  <c r="N55" i="1" s="1"/>
  <c r="S55" i="1" s="1"/>
  <c r="AE55" i="1"/>
  <c r="M39" i="1"/>
  <c r="N39" i="1" s="1"/>
  <c r="S39" i="1" s="1"/>
  <c r="AE39" i="1"/>
  <c r="M23" i="1"/>
  <c r="N23" i="1" s="1"/>
  <c r="S23" i="1" s="1"/>
  <c r="AE23" i="1"/>
  <c r="M7" i="1"/>
  <c r="N7" i="1" s="1"/>
  <c r="S7" i="1" s="1"/>
  <c r="AE7" i="1"/>
  <c r="M998" i="1"/>
  <c r="N998" i="1" s="1"/>
  <c r="AE998" i="1"/>
  <c r="M982" i="1"/>
  <c r="N982" i="1" s="1"/>
  <c r="AE982" i="1"/>
  <c r="M966" i="1"/>
  <c r="N966" i="1" s="1"/>
  <c r="S966" i="1" s="1"/>
  <c r="AE966" i="1"/>
  <c r="M950" i="1"/>
  <c r="N950" i="1" s="1"/>
  <c r="S950" i="1" s="1"/>
  <c r="AE950" i="1"/>
  <c r="M934" i="1"/>
  <c r="N934" i="1" s="1"/>
  <c r="S934" i="1" s="1"/>
  <c r="AE934" i="1"/>
  <c r="M918" i="1"/>
  <c r="N918" i="1" s="1"/>
  <c r="S918" i="1" s="1"/>
  <c r="AE918" i="1"/>
  <c r="M902" i="1"/>
  <c r="N902" i="1" s="1"/>
  <c r="S902" i="1" s="1"/>
  <c r="AE902" i="1"/>
  <c r="AE886" i="1"/>
  <c r="M886" i="1"/>
  <c r="N886" i="1" s="1"/>
  <c r="S886" i="1" s="1"/>
  <c r="M870" i="1"/>
  <c r="N870" i="1" s="1"/>
  <c r="AE870" i="1"/>
  <c r="M854" i="1"/>
  <c r="N854" i="1" s="1"/>
  <c r="AE854" i="1"/>
  <c r="AE838" i="1"/>
  <c r="M838" i="1"/>
  <c r="N838" i="1" s="1"/>
  <c r="S838" i="1" s="1"/>
  <c r="M822" i="1"/>
  <c r="N822" i="1" s="1"/>
  <c r="S822" i="1" s="1"/>
  <c r="AE822" i="1"/>
  <c r="M806" i="1"/>
  <c r="N806" i="1" s="1"/>
  <c r="S806" i="1" s="1"/>
  <c r="AE806" i="1"/>
  <c r="M790" i="1"/>
  <c r="N790" i="1" s="1"/>
  <c r="S790" i="1" s="1"/>
  <c r="AE790" i="1"/>
  <c r="M774" i="1"/>
  <c r="N774" i="1" s="1"/>
  <c r="S774" i="1" s="1"/>
  <c r="AE774" i="1"/>
  <c r="M758" i="1"/>
  <c r="N758" i="1" s="1"/>
  <c r="S758" i="1" s="1"/>
  <c r="AE758" i="1"/>
  <c r="M742" i="1"/>
  <c r="N742" i="1" s="1"/>
  <c r="AE742" i="1"/>
  <c r="M726" i="1"/>
  <c r="N726" i="1" s="1"/>
  <c r="AE726" i="1"/>
  <c r="M710" i="1"/>
  <c r="N710" i="1" s="1"/>
  <c r="S710" i="1" s="1"/>
  <c r="AE710" i="1"/>
  <c r="M694" i="1"/>
  <c r="N694" i="1" s="1"/>
  <c r="S694" i="1" s="1"/>
  <c r="AE694" i="1"/>
  <c r="M678" i="1"/>
  <c r="N678" i="1" s="1"/>
  <c r="S678" i="1" s="1"/>
  <c r="AE678" i="1"/>
  <c r="M662" i="1"/>
  <c r="N662" i="1" s="1"/>
  <c r="S662" i="1" s="1"/>
  <c r="AE662" i="1"/>
  <c r="M646" i="1"/>
  <c r="N646" i="1" s="1"/>
  <c r="S646" i="1" s="1"/>
  <c r="AE646" i="1"/>
  <c r="M630" i="1"/>
  <c r="N630" i="1" s="1"/>
  <c r="S630" i="1" s="1"/>
  <c r="AE630" i="1"/>
  <c r="M614" i="1"/>
  <c r="N614" i="1" s="1"/>
  <c r="AE614" i="1"/>
  <c r="M598" i="1"/>
  <c r="N598" i="1" s="1"/>
  <c r="AE598" i="1"/>
  <c r="M1278" i="1"/>
  <c r="N1278" i="1" s="1"/>
  <c r="S1278" i="1" s="1"/>
  <c r="AE1278" i="1"/>
  <c r="M1262" i="1"/>
  <c r="N1262" i="1" s="1"/>
  <c r="S1262" i="1" s="1"/>
  <c r="AE1262" i="1"/>
  <c r="M1246" i="1"/>
  <c r="N1246" i="1" s="1"/>
  <c r="S1246" i="1" s="1"/>
  <c r="AE1246" i="1"/>
  <c r="M1230" i="1"/>
  <c r="N1230" i="1" s="1"/>
  <c r="S1230" i="1" s="1"/>
  <c r="AE1230" i="1"/>
  <c r="M1214" i="1"/>
  <c r="N1214" i="1" s="1"/>
  <c r="S1214" i="1" s="1"/>
  <c r="AE1214" i="1"/>
  <c r="M1198" i="1"/>
  <c r="N1198" i="1" s="1"/>
  <c r="S1198" i="1" s="1"/>
  <c r="AE1198" i="1"/>
  <c r="M1182" i="1"/>
  <c r="N1182" i="1" s="1"/>
  <c r="AE1182" i="1"/>
  <c r="M1166" i="1"/>
  <c r="N1166" i="1" s="1"/>
  <c r="AE1166" i="1"/>
  <c r="M1150" i="1"/>
  <c r="N1150" i="1" s="1"/>
  <c r="S1150" i="1" s="1"/>
  <c r="AE1150" i="1"/>
  <c r="M1134" i="1"/>
  <c r="N1134" i="1" s="1"/>
  <c r="S1134" i="1" s="1"/>
  <c r="AE1134" i="1"/>
  <c r="M1118" i="1"/>
  <c r="N1118" i="1" s="1"/>
  <c r="S1118" i="1" s="1"/>
  <c r="AE1118" i="1"/>
  <c r="M1102" i="1"/>
  <c r="N1102" i="1" s="1"/>
  <c r="S1102" i="1" s="1"/>
  <c r="AE1102" i="1"/>
  <c r="M1086" i="1"/>
  <c r="N1086" i="1" s="1"/>
  <c r="S1086" i="1" s="1"/>
  <c r="AE1086" i="1"/>
  <c r="M1070" i="1"/>
  <c r="N1070" i="1" s="1"/>
  <c r="S1070" i="1" s="1"/>
  <c r="AE1070" i="1"/>
  <c r="M1054" i="1"/>
  <c r="N1054" i="1" s="1"/>
  <c r="AE1054" i="1"/>
  <c r="M1038" i="1"/>
  <c r="N1038" i="1" s="1"/>
  <c r="AE1038" i="1"/>
  <c r="AE1801" i="1"/>
  <c r="AE1785" i="1"/>
  <c r="AE1769" i="1"/>
  <c r="AE1753" i="1"/>
  <c r="AE1737" i="1"/>
  <c r="AE1721" i="1"/>
  <c r="AE1705" i="1"/>
  <c r="AE1689" i="1"/>
  <c r="AE1673" i="1"/>
  <c r="AE1657" i="1"/>
  <c r="AE1641" i="1"/>
  <c r="AE1625" i="1"/>
  <c r="AE1609" i="1"/>
  <c r="AE1593" i="1"/>
  <c r="AE1577" i="1"/>
  <c r="AE1561" i="1"/>
  <c r="AE1545" i="1"/>
  <c r="AE1529" i="1"/>
  <c r="AE1513" i="1"/>
  <c r="AE1497" i="1"/>
  <c r="AE1481" i="1"/>
  <c r="AE1465" i="1"/>
  <c r="AE1449" i="1"/>
  <c r="AE1433" i="1"/>
  <c r="AE1417" i="1"/>
  <c r="AE1401" i="1"/>
  <c r="AE1385" i="1"/>
  <c r="AE1369" i="1"/>
  <c r="AE1353" i="1"/>
  <c r="AE1337" i="1"/>
  <c r="AE1321" i="1"/>
  <c r="AE1305" i="1"/>
  <c r="AE1289" i="1"/>
  <c r="AE1224" i="1"/>
  <c r="AE1178" i="1"/>
  <c r="AE1096" i="1"/>
  <c r="AE1046" i="1"/>
  <c r="AE891" i="1"/>
  <c r="AE635" i="1"/>
  <c r="AE379" i="1"/>
  <c r="AE88" i="1"/>
  <c r="AE1800" i="1"/>
  <c r="AE1784" i="1"/>
  <c r="AE1768" i="1"/>
  <c r="AE1752" i="1"/>
  <c r="AE1736" i="1"/>
  <c r="AE1720" i="1"/>
  <c r="AE1704" i="1"/>
  <c r="AE1688" i="1"/>
  <c r="AE1672" i="1"/>
  <c r="AE1656" i="1"/>
  <c r="AE1640" i="1"/>
  <c r="AE1624" i="1"/>
  <c r="AE1608" i="1"/>
  <c r="AE1592" i="1"/>
  <c r="AE1576" i="1"/>
  <c r="AE1560" i="1"/>
  <c r="AE1544" i="1"/>
  <c r="AE1528" i="1"/>
  <c r="AE1512" i="1"/>
  <c r="AE1496" i="1"/>
  <c r="AE1480" i="1"/>
  <c r="AE1464" i="1"/>
  <c r="AE1448" i="1"/>
  <c r="AE1432" i="1"/>
  <c r="AE1416" i="1"/>
  <c r="AE1400" i="1"/>
  <c r="AE1384" i="1"/>
  <c r="AE1368" i="1"/>
  <c r="AE1352" i="1"/>
  <c r="AE1336" i="1"/>
  <c r="AE1320" i="1"/>
  <c r="AE1304" i="1"/>
  <c r="AE1288" i="1"/>
  <c r="AE1259" i="1"/>
  <c r="AE1222" i="1"/>
  <c r="AE1177" i="1"/>
  <c r="AE1131" i="1"/>
  <c r="AE1094" i="1"/>
  <c r="AE1035" i="1"/>
  <c r="AE875" i="1"/>
  <c r="AE619" i="1"/>
  <c r="AE363" i="1"/>
  <c r="M517" i="1"/>
  <c r="N517" i="1" s="1"/>
  <c r="S517" i="1" s="1"/>
  <c r="AE517" i="1"/>
  <c r="M501" i="1"/>
  <c r="N501" i="1" s="1"/>
  <c r="S501" i="1" s="1"/>
  <c r="AE501" i="1"/>
  <c r="M485" i="1"/>
  <c r="N485" i="1" s="1"/>
  <c r="S485" i="1" s="1"/>
  <c r="AE485" i="1"/>
  <c r="M469" i="1"/>
  <c r="N469" i="1" s="1"/>
  <c r="S469" i="1" s="1"/>
  <c r="AE469" i="1"/>
  <c r="M453" i="1"/>
  <c r="N453" i="1" s="1"/>
  <c r="S453" i="1" s="1"/>
  <c r="AE453" i="1"/>
  <c r="M437" i="1"/>
  <c r="N437" i="1" s="1"/>
  <c r="S437" i="1" s="1"/>
  <c r="AE437" i="1"/>
  <c r="M421" i="1"/>
  <c r="N421" i="1" s="1"/>
  <c r="S421" i="1" s="1"/>
  <c r="AE421" i="1"/>
  <c r="M405" i="1"/>
  <c r="N405" i="1" s="1"/>
  <c r="S405" i="1" s="1"/>
  <c r="AE405" i="1"/>
  <c r="M389" i="1"/>
  <c r="N389" i="1" s="1"/>
  <c r="S389" i="1" s="1"/>
  <c r="AE389" i="1"/>
  <c r="M373" i="1"/>
  <c r="N373" i="1" s="1"/>
  <c r="S373" i="1" s="1"/>
  <c r="AE373" i="1"/>
  <c r="M357" i="1"/>
  <c r="N357" i="1" s="1"/>
  <c r="S357" i="1" s="1"/>
  <c r="AE357" i="1"/>
  <c r="M341" i="1"/>
  <c r="N341" i="1" s="1"/>
  <c r="S341" i="1" s="1"/>
  <c r="AE341" i="1"/>
  <c r="M325" i="1"/>
  <c r="N325" i="1" s="1"/>
  <c r="S325" i="1" s="1"/>
  <c r="AE325" i="1"/>
  <c r="M309" i="1"/>
  <c r="N309" i="1" s="1"/>
  <c r="S309" i="1" s="1"/>
  <c r="AE309" i="1"/>
  <c r="M293" i="1"/>
  <c r="N293" i="1" s="1"/>
  <c r="S293" i="1" s="1"/>
  <c r="AE293" i="1"/>
  <c r="M277" i="1"/>
  <c r="N277" i="1" s="1"/>
  <c r="S277" i="1" s="1"/>
  <c r="AE277" i="1"/>
  <c r="M261" i="1"/>
  <c r="N261" i="1" s="1"/>
  <c r="S261" i="1" s="1"/>
  <c r="AE261" i="1"/>
  <c r="M245" i="1"/>
  <c r="N245" i="1" s="1"/>
  <c r="S245" i="1" s="1"/>
  <c r="AE245" i="1"/>
  <c r="M229" i="1"/>
  <c r="N229" i="1" s="1"/>
  <c r="S229" i="1" s="1"/>
  <c r="AE229" i="1"/>
  <c r="M213" i="1"/>
  <c r="N213" i="1" s="1"/>
  <c r="S213" i="1" s="1"/>
  <c r="AE213" i="1"/>
  <c r="M197" i="1"/>
  <c r="N197" i="1" s="1"/>
  <c r="S197" i="1" s="1"/>
  <c r="AE197" i="1"/>
  <c r="M181" i="1"/>
  <c r="N181" i="1" s="1"/>
  <c r="S181" i="1" s="1"/>
  <c r="AE181" i="1"/>
  <c r="M165" i="1"/>
  <c r="N165" i="1" s="1"/>
  <c r="S165" i="1" s="1"/>
  <c r="AE165" i="1"/>
  <c r="M149" i="1"/>
  <c r="N149" i="1" s="1"/>
  <c r="S149" i="1" s="1"/>
  <c r="AE149" i="1"/>
  <c r="M133" i="1"/>
  <c r="N133" i="1" s="1"/>
  <c r="S133" i="1" s="1"/>
  <c r="AE133" i="1"/>
  <c r="M117" i="1"/>
  <c r="N117" i="1" s="1"/>
  <c r="S117" i="1" s="1"/>
  <c r="AE117" i="1"/>
  <c r="M101" i="1"/>
  <c r="N101" i="1" s="1"/>
  <c r="S101" i="1" s="1"/>
  <c r="AE101" i="1"/>
  <c r="M85" i="1"/>
  <c r="N85" i="1" s="1"/>
  <c r="S85" i="1" s="1"/>
  <c r="AE85" i="1"/>
  <c r="M69" i="1"/>
  <c r="N69" i="1" s="1"/>
  <c r="S69" i="1" s="1"/>
  <c r="AE69" i="1"/>
  <c r="M53" i="1"/>
  <c r="N53" i="1" s="1"/>
  <c r="S53" i="1" s="1"/>
  <c r="AE53" i="1"/>
  <c r="M37" i="1"/>
  <c r="N37" i="1" s="1"/>
  <c r="S37" i="1" s="1"/>
  <c r="AE37" i="1"/>
  <c r="M21" i="1"/>
  <c r="N21" i="1" s="1"/>
  <c r="S21" i="1" s="1"/>
  <c r="AE21" i="1"/>
  <c r="M595" i="1"/>
  <c r="N595" i="1" s="1"/>
  <c r="AE595" i="1"/>
  <c r="M1012" i="1"/>
  <c r="N1012" i="1" s="1"/>
  <c r="S1012" i="1" s="1"/>
  <c r="AE1012" i="1"/>
  <c r="M996" i="1"/>
  <c r="N996" i="1" s="1"/>
  <c r="S996" i="1" s="1"/>
  <c r="AE996" i="1"/>
  <c r="M980" i="1"/>
  <c r="N980" i="1" s="1"/>
  <c r="S980" i="1" s="1"/>
  <c r="AE980" i="1"/>
  <c r="M964" i="1"/>
  <c r="N964" i="1" s="1"/>
  <c r="S964" i="1" s="1"/>
  <c r="AE964" i="1"/>
  <c r="M948" i="1"/>
  <c r="N948" i="1" s="1"/>
  <c r="S948" i="1" s="1"/>
  <c r="AE948" i="1"/>
  <c r="M932" i="1"/>
  <c r="N932" i="1" s="1"/>
  <c r="S932" i="1" s="1"/>
  <c r="AE932" i="1"/>
  <c r="M916" i="1"/>
  <c r="N916" i="1" s="1"/>
  <c r="S916" i="1" s="1"/>
  <c r="AE916" i="1"/>
  <c r="M900" i="1"/>
  <c r="N900" i="1" s="1"/>
  <c r="S900" i="1" s="1"/>
  <c r="AE900" i="1"/>
  <c r="M884" i="1"/>
  <c r="N884" i="1" s="1"/>
  <c r="S884" i="1" s="1"/>
  <c r="AE884" i="1"/>
  <c r="M868" i="1"/>
  <c r="N868" i="1" s="1"/>
  <c r="S868" i="1" s="1"/>
  <c r="AE868" i="1"/>
  <c r="M852" i="1"/>
  <c r="N852" i="1" s="1"/>
  <c r="S852" i="1" s="1"/>
  <c r="AE852" i="1"/>
  <c r="M836" i="1"/>
  <c r="N836" i="1" s="1"/>
  <c r="S836" i="1" s="1"/>
  <c r="AE836" i="1"/>
  <c r="M820" i="1"/>
  <c r="N820" i="1" s="1"/>
  <c r="S820" i="1" s="1"/>
  <c r="AE820" i="1"/>
  <c r="M804" i="1"/>
  <c r="N804" i="1" s="1"/>
  <c r="S804" i="1" s="1"/>
  <c r="AE804" i="1"/>
  <c r="M788" i="1"/>
  <c r="N788" i="1" s="1"/>
  <c r="S788" i="1" s="1"/>
  <c r="AE788" i="1"/>
  <c r="M772" i="1"/>
  <c r="N772" i="1" s="1"/>
  <c r="S772" i="1" s="1"/>
  <c r="AE772" i="1"/>
  <c r="M756" i="1"/>
  <c r="N756" i="1" s="1"/>
  <c r="S756" i="1" s="1"/>
  <c r="AE756" i="1"/>
  <c r="M740" i="1"/>
  <c r="N740" i="1" s="1"/>
  <c r="S740" i="1" s="1"/>
  <c r="AE740" i="1"/>
  <c r="M724" i="1"/>
  <c r="N724" i="1" s="1"/>
  <c r="S724" i="1" s="1"/>
  <c r="AE724" i="1"/>
  <c r="M708" i="1"/>
  <c r="N708" i="1" s="1"/>
  <c r="S708" i="1" s="1"/>
  <c r="AE708" i="1"/>
  <c r="M692" i="1"/>
  <c r="N692" i="1" s="1"/>
  <c r="S692" i="1" s="1"/>
  <c r="AE692" i="1"/>
  <c r="M676" i="1"/>
  <c r="N676" i="1" s="1"/>
  <c r="S676" i="1" s="1"/>
  <c r="AE676" i="1"/>
  <c r="M660" i="1"/>
  <c r="N660" i="1" s="1"/>
  <c r="S660" i="1" s="1"/>
  <c r="AE660" i="1"/>
  <c r="M644" i="1"/>
  <c r="N644" i="1" s="1"/>
  <c r="S644" i="1" s="1"/>
  <c r="AE644" i="1"/>
  <c r="M628" i="1"/>
  <c r="N628" i="1" s="1"/>
  <c r="S628" i="1" s="1"/>
  <c r="AE628" i="1"/>
  <c r="M612" i="1"/>
  <c r="N612" i="1" s="1"/>
  <c r="S612" i="1" s="1"/>
  <c r="AE612" i="1"/>
  <c r="M596" i="1"/>
  <c r="N596" i="1" s="1"/>
  <c r="S596" i="1" s="1"/>
  <c r="AE596" i="1"/>
  <c r="M1276" i="1"/>
  <c r="N1276" i="1" s="1"/>
  <c r="S1276" i="1" s="1"/>
  <c r="AE1276" i="1"/>
  <c r="M1260" i="1"/>
  <c r="N1260" i="1" s="1"/>
  <c r="S1260" i="1" s="1"/>
  <c r="AE1260" i="1"/>
  <c r="M1244" i="1"/>
  <c r="N1244" i="1" s="1"/>
  <c r="S1244" i="1" s="1"/>
  <c r="AE1244" i="1"/>
  <c r="M1228" i="1"/>
  <c r="N1228" i="1" s="1"/>
  <c r="S1228" i="1" s="1"/>
  <c r="AE1228" i="1"/>
  <c r="M1212" i="1"/>
  <c r="N1212" i="1" s="1"/>
  <c r="S1212" i="1" s="1"/>
  <c r="AE1212" i="1"/>
  <c r="M1196" i="1"/>
  <c r="N1196" i="1" s="1"/>
  <c r="S1196" i="1" s="1"/>
  <c r="AE1196" i="1"/>
  <c r="M1180" i="1"/>
  <c r="N1180" i="1" s="1"/>
  <c r="S1180" i="1" s="1"/>
  <c r="AE1180" i="1"/>
  <c r="M1164" i="1"/>
  <c r="N1164" i="1" s="1"/>
  <c r="S1164" i="1" s="1"/>
  <c r="AE1164" i="1"/>
  <c r="M1148" i="1"/>
  <c r="N1148" i="1" s="1"/>
  <c r="S1148" i="1" s="1"/>
  <c r="AE1148" i="1"/>
  <c r="M1132" i="1"/>
  <c r="N1132" i="1" s="1"/>
  <c r="S1132" i="1" s="1"/>
  <c r="AE1132" i="1"/>
  <c r="M1116" i="1"/>
  <c r="N1116" i="1" s="1"/>
  <c r="S1116" i="1" s="1"/>
  <c r="AE1116" i="1"/>
  <c r="M1100" i="1"/>
  <c r="N1100" i="1" s="1"/>
  <c r="S1100" i="1" s="1"/>
  <c r="AE1100" i="1"/>
  <c r="M1084" i="1"/>
  <c r="N1084" i="1" s="1"/>
  <c r="S1084" i="1" s="1"/>
  <c r="AE1084" i="1"/>
  <c r="M1068" i="1"/>
  <c r="N1068" i="1" s="1"/>
  <c r="S1068" i="1" s="1"/>
  <c r="AE1068" i="1"/>
  <c r="M1052" i="1"/>
  <c r="N1052" i="1" s="1"/>
  <c r="S1052" i="1" s="1"/>
  <c r="AE1052" i="1"/>
  <c r="M1036" i="1"/>
  <c r="N1036" i="1" s="1"/>
  <c r="S1036" i="1" s="1"/>
  <c r="AE1036" i="1"/>
  <c r="AE1623" i="1"/>
  <c r="AE1607" i="1"/>
  <c r="AE1591" i="1"/>
  <c r="AE1575" i="1"/>
  <c r="AE1559" i="1"/>
  <c r="AE1543" i="1"/>
  <c r="AE1527" i="1"/>
  <c r="AE1511" i="1"/>
  <c r="AE1495" i="1"/>
  <c r="AE1258" i="1"/>
  <c r="AE1176" i="1"/>
  <c r="AE1130" i="1"/>
  <c r="AE1034" i="1"/>
  <c r="AE859" i="1"/>
  <c r="AE603" i="1"/>
  <c r="AE347" i="1"/>
  <c r="AE46" i="1"/>
  <c r="M627" i="1"/>
  <c r="N627" i="1" s="1"/>
  <c r="AE627" i="1"/>
  <c r="M611" i="1"/>
  <c r="N611" i="1" s="1"/>
  <c r="AE611" i="1"/>
  <c r="M1028" i="1"/>
  <c r="N1028" i="1" s="1"/>
  <c r="AE1028" i="1"/>
  <c r="AE1798" i="1"/>
  <c r="AE1782" i="1"/>
  <c r="AE1766" i="1"/>
  <c r="AE1750" i="1"/>
  <c r="AE1734" i="1"/>
  <c r="AE1718" i="1"/>
  <c r="AE1702" i="1"/>
  <c r="AE1686" i="1"/>
  <c r="AE1670" i="1"/>
  <c r="AE1654" i="1"/>
  <c r="AE1638" i="1"/>
  <c r="AE1622" i="1"/>
  <c r="AE1606" i="1"/>
  <c r="AE1590" i="1"/>
  <c r="AE1574" i="1"/>
  <c r="AE1558" i="1"/>
  <c r="AE1542" i="1"/>
  <c r="AE1526" i="1"/>
  <c r="AE1510" i="1"/>
  <c r="AE1494" i="1"/>
  <c r="AE1478" i="1"/>
  <c r="AE1462" i="1"/>
  <c r="AE1446" i="1"/>
  <c r="AE1430" i="1"/>
  <c r="AE1414" i="1"/>
  <c r="AE1398" i="1"/>
  <c r="AE1382" i="1"/>
  <c r="AE1366" i="1"/>
  <c r="AE1350" i="1"/>
  <c r="AE1334" i="1"/>
  <c r="AE1318" i="1"/>
  <c r="AE1302" i="1"/>
  <c r="AE1286" i="1"/>
  <c r="AE1257" i="1"/>
  <c r="AE1211" i="1"/>
  <c r="AE1174" i="1"/>
  <c r="AE1129" i="1"/>
  <c r="AE1083" i="1"/>
  <c r="AE1032" i="1"/>
  <c r="AE843" i="1"/>
  <c r="AE587" i="1"/>
  <c r="AE331" i="1"/>
  <c r="M579" i="1"/>
  <c r="N579" i="1" s="1"/>
  <c r="AE579" i="1"/>
  <c r="M563" i="1"/>
  <c r="N563" i="1" s="1"/>
  <c r="AE563" i="1"/>
  <c r="M547" i="1"/>
  <c r="N547" i="1" s="1"/>
  <c r="S547" i="1" s="1"/>
  <c r="AE547" i="1"/>
  <c r="M531" i="1"/>
  <c r="N531" i="1" s="1"/>
  <c r="S531" i="1" s="1"/>
  <c r="AE531" i="1"/>
  <c r="M515" i="1"/>
  <c r="N515" i="1" s="1"/>
  <c r="S515" i="1" s="1"/>
  <c r="AE515" i="1"/>
  <c r="M499" i="1"/>
  <c r="N499" i="1" s="1"/>
  <c r="S499" i="1" s="1"/>
  <c r="AE499" i="1"/>
  <c r="M483" i="1"/>
  <c r="N483" i="1" s="1"/>
  <c r="S483" i="1" s="1"/>
  <c r="AE483" i="1"/>
  <c r="M467" i="1"/>
  <c r="N467" i="1" s="1"/>
  <c r="S467" i="1" s="1"/>
  <c r="AE467" i="1"/>
  <c r="M451" i="1"/>
  <c r="N451" i="1" s="1"/>
  <c r="AE451" i="1"/>
  <c r="M435" i="1"/>
  <c r="N435" i="1" s="1"/>
  <c r="AE435" i="1"/>
  <c r="M419" i="1"/>
  <c r="N419" i="1" s="1"/>
  <c r="S419" i="1" s="1"/>
  <c r="AE419" i="1"/>
  <c r="M403" i="1"/>
  <c r="N403" i="1" s="1"/>
  <c r="S403" i="1" s="1"/>
  <c r="AE403" i="1"/>
  <c r="M387" i="1"/>
  <c r="N387" i="1" s="1"/>
  <c r="S387" i="1" s="1"/>
  <c r="AE387" i="1"/>
  <c r="M371" i="1"/>
  <c r="N371" i="1" s="1"/>
  <c r="S371" i="1" s="1"/>
  <c r="AE371" i="1"/>
  <c r="M355" i="1"/>
  <c r="N355" i="1" s="1"/>
  <c r="S355" i="1" s="1"/>
  <c r="AE355" i="1"/>
  <c r="M339" i="1"/>
  <c r="N339" i="1" s="1"/>
  <c r="S339" i="1" s="1"/>
  <c r="AE339" i="1"/>
  <c r="M323" i="1"/>
  <c r="N323" i="1" s="1"/>
  <c r="AE323" i="1"/>
  <c r="M307" i="1"/>
  <c r="N307" i="1" s="1"/>
  <c r="AE307" i="1"/>
  <c r="M291" i="1"/>
  <c r="N291" i="1" s="1"/>
  <c r="S291" i="1" s="1"/>
  <c r="AE291" i="1"/>
  <c r="M275" i="1"/>
  <c r="N275" i="1" s="1"/>
  <c r="S275" i="1" s="1"/>
  <c r="AE275" i="1"/>
  <c r="M259" i="1"/>
  <c r="N259" i="1" s="1"/>
  <c r="S259" i="1" s="1"/>
  <c r="AE259" i="1"/>
  <c r="M243" i="1"/>
  <c r="N243" i="1" s="1"/>
  <c r="S243" i="1" s="1"/>
  <c r="AE243" i="1"/>
  <c r="M227" i="1"/>
  <c r="N227" i="1" s="1"/>
  <c r="S227" i="1" s="1"/>
  <c r="AE227" i="1"/>
  <c r="M211" i="1"/>
  <c r="N211" i="1" s="1"/>
  <c r="S211" i="1" s="1"/>
  <c r="AE211" i="1"/>
  <c r="M195" i="1"/>
  <c r="N195" i="1" s="1"/>
  <c r="AE195" i="1"/>
  <c r="M179" i="1"/>
  <c r="N179" i="1" s="1"/>
  <c r="AE179" i="1"/>
  <c r="M163" i="1"/>
  <c r="N163" i="1" s="1"/>
  <c r="S163" i="1" s="1"/>
  <c r="AE163" i="1"/>
  <c r="M147" i="1"/>
  <c r="N147" i="1" s="1"/>
  <c r="S147" i="1" s="1"/>
  <c r="AE147" i="1"/>
  <c r="M131" i="1"/>
  <c r="N131" i="1" s="1"/>
  <c r="S131" i="1" s="1"/>
  <c r="AE131" i="1"/>
  <c r="M115" i="1"/>
  <c r="N115" i="1" s="1"/>
  <c r="S115" i="1" s="1"/>
  <c r="AE115" i="1"/>
  <c r="M99" i="1"/>
  <c r="N99" i="1" s="1"/>
  <c r="S99" i="1" s="1"/>
  <c r="AE99" i="1"/>
  <c r="M83" i="1"/>
  <c r="N83" i="1" s="1"/>
  <c r="S83" i="1" s="1"/>
  <c r="AE83" i="1"/>
  <c r="M67" i="1"/>
  <c r="N67" i="1" s="1"/>
  <c r="AE67" i="1"/>
  <c r="M51" i="1"/>
  <c r="N51" i="1" s="1"/>
  <c r="AE51" i="1"/>
  <c r="M35" i="1"/>
  <c r="N35" i="1" s="1"/>
  <c r="S35" i="1" s="1"/>
  <c r="AE35" i="1"/>
  <c r="M19" i="1"/>
  <c r="N19" i="1" s="1"/>
  <c r="S19" i="1" s="1"/>
  <c r="AE19" i="1"/>
  <c r="M1026" i="1"/>
  <c r="N1026" i="1" s="1"/>
  <c r="S1026" i="1" s="1"/>
  <c r="AE1026" i="1"/>
  <c r="M1010" i="1"/>
  <c r="N1010" i="1" s="1"/>
  <c r="S1010" i="1" s="1"/>
  <c r="AE1010" i="1"/>
  <c r="M994" i="1"/>
  <c r="N994" i="1" s="1"/>
  <c r="S994" i="1" s="1"/>
  <c r="AE994" i="1"/>
  <c r="M978" i="1"/>
  <c r="N978" i="1" s="1"/>
  <c r="S978" i="1" s="1"/>
  <c r="AE978" i="1"/>
  <c r="M962" i="1"/>
  <c r="N962" i="1" s="1"/>
  <c r="AE962" i="1"/>
  <c r="M946" i="1"/>
  <c r="N946" i="1" s="1"/>
  <c r="AE946" i="1"/>
  <c r="M930" i="1"/>
  <c r="N930" i="1" s="1"/>
  <c r="S930" i="1" s="1"/>
  <c r="AE930" i="1"/>
  <c r="M914" i="1"/>
  <c r="N914" i="1" s="1"/>
  <c r="S914" i="1" s="1"/>
  <c r="AE914" i="1"/>
  <c r="M898" i="1"/>
  <c r="N898" i="1" s="1"/>
  <c r="S898" i="1" s="1"/>
  <c r="AE898" i="1"/>
  <c r="M882" i="1"/>
  <c r="N882" i="1" s="1"/>
  <c r="S882" i="1" s="1"/>
  <c r="AE882" i="1"/>
  <c r="AE866" i="1"/>
  <c r="M866" i="1"/>
  <c r="N866" i="1" s="1"/>
  <c r="S866" i="1" s="1"/>
  <c r="M850" i="1"/>
  <c r="N850" i="1" s="1"/>
  <c r="S850" i="1" s="1"/>
  <c r="AE850" i="1"/>
  <c r="M834" i="1"/>
  <c r="N834" i="1" s="1"/>
  <c r="AE834" i="1"/>
  <c r="M818" i="1"/>
  <c r="N818" i="1" s="1"/>
  <c r="S818" i="1" s="1"/>
  <c r="AE818" i="1"/>
  <c r="M802" i="1"/>
  <c r="N802" i="1" s="1"/>
  <c r="S802" i="1" s="1"/>
  <c r="AE802" i="1"/>
  <c r="M786" i="1"/>
  <c r="N786" i="1" s="1"/>
  <c r="S786" i="1" s="1"/>
  <c r="AE786" i="1"/>
  <c r="M770" i="1"/>
  <c r="N770" i="1" s="1"/>
  <c r="S770" i="1" s="1"/>
  <c r="AE770" i="1"/>
  <c r="M754" i="1"/>
  <c r="N754" i="1" s="1"/>
  <c r="S754" i="1" s="1"/>
  <c r="AE754" i="1"/>
  <c r="M738" i="1"/>
  <c r="N738" i="1" s="1"/>
  <c r="S738" i="1" s="1"/>
  <c r="AE738" i="1"/>
  <c r="M722" i="1"/>
  <c r="N722" i="1" s="1"/>
  <c r="S722" i="1" s="1"/>
  <c r="AE722" i="1"/>
  <c r="AE706" i="1"/>
  <c r="M706" i="1"/>
  <c r="N706" i="1" s="1"/>
  <c r="S706" i="1" s="1"/>
  <c r="M690" i="1"/>
  <c r="N690" i="1" s="1"/>
  <c r="AE690" i="1"/>
  <c r="M674" i="1"/>
  <c r="N674" i="1" s="1"/>
  <c r="S674" i="1" s="1"/>
  <c r="AE674" i="1"/>
  <c r="M658" i="1"/>
  <c r="N658" i="1" s="1"/>
  <c r="S658" i="1" s="1"/>
  <c r="AE658" i="1"/>
  <c r="M642" i="1"/>
  <c r="N642" i="1" s="1"/>
  <c r="S642" i="1" s="1"/>
  <c r="AE642" i="1"/>
  <c r="M626" i="1"/>
  <c r="N626" i="1" s="1"/>
  <c r="S626" i="1" s="1"/>
  <c r="AE626" i="1"/>
  <c r="M610" i="1"/>
  <c r="N610" i="1" s="1"/>
  <c r="S610" i="1" s="1"/>
  <c r="AE610" i="1"/>
  <c r="AE1797" i="1"/>
  <c r="AE1781" i="1"/>
  <c r="AE1765" i="1"/>
  <c r="AE1749" i="1"/>
  <c r="AE1733" i="1"/>
  <c r="AE1717" i="1"/>
  <c r="AE1701" i="1"/>
  <c r="AE1685" i="1"/>
  <c r="AE1669" i="1"/>
  <c r="AE1653" i="1"/>
  <c r="AE1637" i="1"/>
  <c r="AE1621" i="1"/>
  <c r="AE1605" i="1"/>
  <c r="AE1589" i="1"/>
  <c r="AE1573" i="1"/>
  <c r="AE1557" i="1"/>
  <c r="AE1541" i="1"/>
  <c r="AE1525" i="1"/>
  <c r="AE1509" i="1"/>
  <c r="AE1493" i="1"/>
  <c r="AE1477" i="1"/>
  <c r="AE1461" i="1"/>
  <c r="AE1445" i="1"/>
  <c r="AE1429" i="1"/>
  <c r="AE1413" i="1"/>
  <c r="AE1397" i="1"/>
  <c r="AE1381" i="1"/>
  <c r="AE1365" i="1"/>
  <c r="AE1349" i="1"/>
  <c r="AE1333" i="1"/>
  <c r="AE1317" i="1"/>
  <c r="AE1301" i="1"/>
  <c r="AE1285" i="1"/>
  <c r="AE1256" i="1"/>
  <c r="AE1210" i="1"/>
  <c r="AE1128" i="1"/>
  <c r="AE1082" i="1"/>
  <c r="AE1030" i="1"/>
  <c r="AE827" i="1"/>
  <c r="AE571" i="1"/>
  <c r="AE315" i="1"/>
  <c r="M11" i="1"/>
  <c r="N11" i="1" s="1"/>
  <c r="M594" i="1"/>
  <c r="N594" i="1" s="1"/>
  <c r="S594" i="1" s="1"/>
  <c r="AE594" i="1"/>
  <c r="M578" i="1"/>
  <c r="N578" i="1" s="1"/>
  <c r="S578" i="1" s="1"/>
  <c r="AE578" i="1"/>
  <c r="M562" i="1"/>
  <c r="N562" i="1" s="1"/>
  <c r="S562" i="1" s="1"/>
  <c r="AE562" i="1"/>
  <c r="M546" i="1"/>
  <c r="N546" i="1" s="1"/>
  <c r="S546" i="1" s="1"/>
  <c r="AE546" i="1"/>
  <c r="M530" i="1"/>
  <c r="N530" i="1" s="1"/>
  <c r="AE530" i="1"/>
  <c r="M514" i="1"/>
  <c r="N514" i="1" s="1"/>
  <c r="AE514" i="1"/>
  <c r="M498" i="1"/>
  <c r="N498" i="1" s="1"/>
  <c r="S498" i="1" s="1"/>
  <c r="AE498" i="1"/>
  <c r="M482" i="1"/>
  <c r="N482" i="1" s="1"/>
  <c r="S482" i="1" s="1"/>
  <c r="AE482" i="1"/>
  <c r="M466" i="1"/>
  <c r="N466" i="1" s="1"/>
  <c r="S466" i="1" s="1"/>
  <c r="AE466" i="1"/>
  <c r="M450" i="1"/>
  <c r="N450" i="1" s="1"/>
  <c r="S450" i="1" s="1"/>
  <c r="AE450" i="1"/>
  <c r="M434" i="1"/>
  <c r="N434" i="1" s="1"/>
  <c r="S434" i="1" s="1"/>
  <c r="AE434" i="1"/>
  <c r="M418" i="1"/>
  <c r="N418" i="1" s="1"/>
  <c r="S418" i="1" s="1"/>
  <c r="AE418" i="1"/>
  <c r="M402" i="1"/>
  <c r="N402" i="1" s="1"/>
  <c r="AE402" i="1"/>
  <c r="M386" i="1"/>
  <c r="N386" i="1" s="1"/>
  <c r="AE386" i="1"/>
  <c r="M370" i="1"/>
  <c r="N370" i="1" s="1"/>
  <c r="S370" i="1" s="1"/>
  <c r="AE370" i="1"/>
  <c r="M354" i="1"/>
  <c r="N354" i="1" s="1"/>
  <c r="S354" i="1" s="1"/>
  <c r="AE354" i="1"/>
  <c r="M338" i="1"/>
  <c r="N338" i="1" s="1"/>
  <c r="S338" i="1" s="1"/>
  <c r="AE338" i="1"/>
  <c r="M322" i="1"/>
  <c r="N322" i="1" s="1"/>
  <c r="S322" i="1" s="1"/>
  <c r="AE322" i="1"/>
  <c r="M306" i="1"/>
  <c r="N306" i="1" s="1"/>
  <c r="S306" i="1" s="1"/>
  <c r="AE306" i="1"/>
  <c r="M290" i="1"/>
  <c r="N290" i="1" s="1"/>
  <c r="S290" i="1" s="1"/>
  <c r="AE290" i="1"/>
  <c r="M274" i="1"/>
  <c r="N274" i="1" s="1"/>
  <c r="AE274" i="1"/>
  <c r="M258" i="1"/>
  <c r="N258" i="1" s="1"/>
  <c r="AE258" i="1"/>
  <c r="M242" i="1"/>
  <c r="N242" i="1" s="1"/>
  <c r="S242" i="1" s="1"/>
  <c r="AE242" i="1"/>
  <c r="M226" i="1"/>
  <c r="N226" i="1" s="1"/>
  <c r="S226" i="1" s="1"/>
  <c r="AE226" i="1"/>
  <c r="M210" i="1"/>
  <c r="N210" i="1" s="1"/>
  <c r="S210" i="1" s="1"/>
  <c r="AE210" i="1"/>
  <c r="M194" i="1"/>
  <c r="N194" i="1" s="1"/>
  <c r="S194" i="1" s="1"/>
  <c r="AE194" i="1"/>
  <c r="M178" i="1"/>
  <c r="N178" i="1" s="1"/>
  <c r="S178" i="1" s="1"/>
  <c r="AE178" i="1"/>
  <c r="M162" i="1"/>
  <c r="N162" i="1" s="1"/>
  <c r="S162" i="1" s="1"/>
  <c r="AE162" i="1"/>
  <c r="M146" i="1"/>
  <c r="N146" i="1" s="1"/>
  <c r="AE146" i="1"/>
  <c r="M130" i="1"/>
  <c r="N130" i="1" s="1"/>
  <c r="S130" i="1" s="1"/>
  <c r="AE130" i="1"/>
  <c r="M114" i="1"/>
  <c r="N114" i="1" s="1"/>
  <c r="S114" i="1" s="1"/>
  <c r="AE114" i="1"/>
  <c r="M98" i="1"/>
  <c r="N98" i="1" s="1"/>
  <c r="S98" i="1" s="1"/>
  <c r="AE98" i="1"/>
  <c r="M82" i="1"/>
  <c r="N82" i="1" s="1"/>
  <c r="S82" i="1" s="1"/>
  <c r="AE82" i="1"/>
  <c r="M66" i="1"/>
  <c r="N66" i="1" s="1"/>
  <c r="S66" i="1" s="1"/>
  <c r="AE66" i="1"/>
  <c r="M50" i="1"/>
  <c r="N50" i="1" s="1"/>
  <c r="S50" i="1" s="1"/>
  <c r="AE50" i="1"/>
  <c r="M34" i="1"/>
  <c r="N34" i="1" s="1"/>
  <c r="S34" i="1" s="1"/>
  <c r="AE34" i="1"/>
  <c r="M18" i="1"/>
  <c r="N18" i="1" s="1"/>
  <c r="AI18" i="1" s="1"/>
  <c r="AE18" i="1"/>
  <c r="M1025" i="1"/>
  <c r="N1025" i="1" s="1"/>
  <c r="AE1025" i="1"/>
  <c r="M1009" i="1"/>
  <c r="N1009" i="1" s="1"/>
  <c r="S1009" i="1" s="1"/>
  <c r="AE1009" i="1"/>
  <c r="M993" i="1"/>
  <c r="N993" i="1" s="1"/>
  <c r="S993" i="1" s="1"/>
  <c r="AE993" i="1"/>
  <c r="M977" i="1"/>
  <c r="N977" i="1" s="1"/>
  <c r="S977" i="1" s="1"/>
  <c r="AE977" i="1"/>
  <c r="M961" i="1"/>
  <c r="N961" i="1" s="1"/>
  <c r="S961" i="1" s="1"/>
  <c r="AE961" i="1"/>
  <c r="M945" i="1"/>
  <c r="N945" i="1" s="1"/>
  <c r="S945" i="1" s="1"/>
  <c r="AE945" i="1"/>
  <c r="M929" i="1"/>
  <c r="N929" i="1" s="1"/>
  <c r="S929" i="1" s="1"/>
  <c r="AE929" i="1"/>
  <c r="M913" i="1"/>
  <c r="N913" i="1" s="1"/>
  <c r="AE913" i="1"/>
  <c r="M897" i="1"/>
  <c r="N897" i="1" s="1"/>
  <c r="AE897" i="1"/>
  <c r="M881" i="1"/>
  <c r="N881" i="1" s="1"/>
  <c r="S881" i="1" s="1"/>
  <c r="AE881" i="1"/>
  <c r="M865" i="1"/>
  <c r="N865" i="1" s="1"/>
  <c r="S865" i="1" s="1"/>
  <c r="AE865" i="1"/>
  <c r="M849" i="1"/>
  <c r="N849" i="1" s="1"/>
  <c r="S849" i="1" s="1"/>
  <c r="AE849" i="1"/>
  <c r="M833" i="1"/>
  <c r="N833" i="1" s="1"/>
  <c r="S833" i="1" s="1"/>
  <c r="AE833" i="1"/>
  <c r="M817" i="1"/>
  <c r="N817" i="1" s="1"/>
  <c r="S817" i="1" s="1"/>
  <c r="AE817" i="1"/>
  <c r="M801" i="1"/>
  <c r="N801" i="1" s="1"/>
  <c r="S801" i="1" s="1"/>
  <c r="AE801" i="1"/>
  <c r="M785" i="1"/>
  <c r="N785" i="1" s="1"/>
  <c r="S785" i="1" s="1"/>
  <c r="AE785" i="1"/>
  <c r="M769" i="1"/>
  <c r="N769" i="1" s="1"/>
  <c r="S769" i="1" s="1"/>
  <c r="AE769" i="1"/>
  <c r="M753" i="1"/>
  <c r="N753" i="1" s="1"/>
  <c r="S753" i="1" s="1"/>
  <c r="AE753" i="1"/>
  <c r="M737" i="1"/>
  <c r="N737" i="1" s="1"/>
  <c r="S737" i="1" s="1"/>
  <c r="AE737" i="1"/>
  <c r="M721" i="1"/>
  <c r="N721" i="1" s="1"/>
  <c r="S721" i="1" s="1"/>
  <c r="AE721" i="1"/>
  <c r="M705" i="1"/>
  <c r="N705" i="1" s="1"/>
  <c r="S705" i="1" s="1"/>
  <c r="AE705" i="1"/>
  <c r="M689" i="1"/>
  <c r="N689" i="1" s="1"/>
  <c r="S689" i="1" s="1"/>
  <c r="AE689" i="1"/>
  <c r="M673" i="1"/>
  <c r="N673" i="1" s="1"/>
  <c r="S673" i="1" s="1"/>
  <c r="AE673" i="1"/>
  <c r="M657" i="1"/>
  <c r="N657" i="1" s="1"/>
  <c r="AE657" i="1"/>
  <c r="M641" i="1"/>
  <c r="N641" i="1" s="1"/>
  <c r="AE641" i="1"/>
  <c r="M625" i="1"/>
  <c r="N625" i="1" s="1"/>
  <c r="S625" i="1" s="1"/>
  <c r="AE625" i="1"/>
  <c r="M609" i="1"/>
  <c r="N609" i="1" s="1"/>
  <c r="S609" i="1" s="1"/>
  <c r="AE609" i="1"/>
  <c r="M1065" i="1"/>
  <c r="N1065" i="1" s="1"/>
  <c r="S1065" i="1" s="1"/>
  <c r="AE1065" i="1"/>
  <c r="M1049" i="1"/>
  <c r="N1049" i="1" s="1"/>
  <c r="S1049" i="1" s="1"/>
  <c r="AE1049" i="1"/>
  <c r="M1033" i="1"/>
  <c r="N1033" i="1" s="1"/>
  <c r="AE1033" i="1"/>
  <c r="AE1796" i="1"/>
  <c r="AE1780" i="1"/>
  <c r="AE1764" i="1"/>
  <c r="AE1748" i="1"/>
  <c r="AE1732" i="1"/>
  <c r="AE1716" i="1"/>
  <c r="AE1700" i="1"/>
  <c r="AE1684" i="1"/>
  <c r="AE1668" i="1"/>
  <c r="AE1652" i="1"/>
  <c r="AE1636" i="1"/>
  <c r="AE1620" i="1"/>
  <c r="AE1604" i="1"/>
  <c r="AE1588" i="1"/>
  <c r="AE1572" i="1"/>
  <c r="AE1556" i="1"/>
  <c r="AE1540" i="1"/>
  <c r="AE1524" i="1"/>
  <c r="AE1508" i="1"/>
  <c r="AE1492" i="1"/>
  <c r="AE1254" i="1"/>
  <c r="AE1209" i="1"/>
  <c r="AE1163" i="1"/>
  <c r="AE1126" i="1"/>
  <c r="AE1081" i="1"/>
  <c r="AE1019" i="1"/>
  <c r="AE811" i="1"/>
  <c r="AE555" i="1"/>
  <c r="AE299" i="1"/>
  <c r="M417" i="1"/>
  <c r="N417" i="1" s="1"/>
  <c r="S417" i="1" s="1"/>
  <c r="AE417" i="1"/>
  <c r="M401" i="1"/>
  <c r="N401" i="1" s="1"/>
  <c r="S401" i="1" s="1"/>
  <c r="AE401" i="1"/>
  <c r="M385" i="1"/>
  <c r="N385" i="1" s="1"/>
  <c r="S385" i="1" s="1"/>
  <c r="AE385" i="1"/>
  <c r="M369" i="1"/>
  <c r="N369" i="1" s="1"/>
  <c r="S369" i="1" s="1"/>
  <c r="AE369" i="1"/>
  <c r="M353" i="1"/>
  <c r="N353" i="1" s="1"/>
  <c r="S353" i="1" s="1"/>
  <c r="AE353" i="1"/>
  <c r="M337" i="1"/>
  <c r="N337" i="1" s="1"/>
  <c r="S337" i="1" s="1"/>
  <c r="AE337" i="1"/>
  <c r="M321" i="1"/>
  <c r="N321" i="1" s="1"/>
  <c r="S321" i="1" s="1"/>
  <c r="AE321" i="1"/>
  <c r="M305" i="1"/>
  <c r="N305" i="1" s="1"/>
  <c r="S305" i="1" s="1"/>
  <c r="AE305" i="1"/>
  <c r="M289" i="1"/>
  <c r="N289" i="1" s="1"/>
  <c r="S289" i="1" s="1"/>
  <c r="AE289" i="1"/>
  <c r="M273" i="1"/>
  <c r="N273" i="1" s="1"/>
  <c r="S273" i="1" s="1"/>
  <c r="AE273" i="1"/>
  <c r="M257" i="1"/>
  <c r="N257" i="1" s="1"/>
  <c r="S257" i="1" s="1"/>
  <c r="AE257" i="1"/>
  <c r="M241" i="1"/>
  <c r="N241" i="1" s="1"/>
  <c r="S241" i="1" s="1"/>
  <c r="AE241" i="1"/>
  <c r="M225" i="1"/>
  <c r="N225" i="1" s="1"/>
  <c r="S225" i="1" s="1"/>
  <c r="AE225" i="1"/>
  <c r="M209" i="1"/>
  <c r="N209" i="1" s="1"/>
  <c r="S209" i="1" s="1"/>
  <c r="AE209" i="1"/>
  <c r="M193" i="1"/>
  <c r="N193" i="1" s="1"/>
  <c r="S193" i="1" s="1"/>
  <c r="AE193" i="1"/>
  <c r="M177" i="1"/>
  <c r="N177" i="1" s="1"/>
  <c r="S177" i="1" s="1"/>
  <c r="AE177" i="1"/>
  <c r="M161" i="1"/>
  <c r="N161" i="1" s="1"/>
  <c r="S161" i="1" s="1"/>
  <c r="AE161" i="1"/>
  <c r="M145" i="1"/>
  <c r="N145" i="1" s="1"/>
  <c r="S145" i="1" s="1"/>
  <c r="AE145" i="1"/>
  <c r="M129" i="1"/>
  <c r="N129" i="1" s="1"/>
  <c r="S129" i="1" s="1"/>
  <c r="AE129" i="1"/>
  <c r="M113" i="1"/>
  <c r="N113" i="1" s="1"/>
  <c r="S113" i="1" s="1"/>
  <c r="AE113" i="1"/>
  <c r="M97" i="1"/>
  <c r="N97" i="1" s="1"/>
  <c r="S97" i="1" s="1"/>
  <c r="AE97" i="1"/>
  <c r="M81" i="1"/>
  <c r="N81" i="1" s="1"/>
  <c r="S81" i="1" s="1"/>
  <c r="AE81" i="1"/>
  <c r="M65" i="1"/>
  <c r="N65" i="1" s="1"/>
  <c r="S65" i="1" s="1"/>
  <c r="AE65" i="1"/>
  <c r="M49" i="1"/>
  <c r="N49" i="1" s="1"/>
  <c r="S49" i="1" s="1"/>
  <c r="AE49" i="1"/>
  <c r="M33" i="1"/>
  <c r="N33" i="1" s="1"/>
  <c r="S33" i="1" s="1"/>
  <c r="AE33" i="1"/>
  <c r="M17" i="1"/>
  <c r="N17" i="1" s="1"/>
  <c r="AE17" i="1"/>
  <c r="M1024" i="1"/>
  <c r="N1024" i="1" s="1"/>
  <c r="S1024" i="1" s="1"/>
  <c r="AE1024" i="1"/>
  <c r="M1008" i="1"/>
  <c r="N1008" i="1" s="1"/>
  <c r="S1008" i="1" s="1"/>
  <c r="AE1008" i="1"/>
  <c r="M992" i="1"/>
  <c r="N992" i="1" s="1"/>
  <c r="S992" i="1" s="1"/>
  <c r="AE992" i="1"/>
  <c r="M976" i="1"/>
  <c r="N976" i="1" s="1"/>
  <c r="S976" i="1" s="1"/>
  <c r="AE976" i="1"/>
  <c r="M960" i="1"/>
  <c r="N960" i="1" s="1"/>
  <c r="S960" i="1" s="1"/>
  <c r="AE960" i="1"/>
  <c r="M944" i="1"/>
  <c r="N944" i="1" s="1"/>
  <c r="S944" i="1" s="1"/>
  <c r="AE944" i="1"/>
  <c r="M928" i="1"/>
  <c r="N928" i="1" s="1"/>
  <c r="S928" i="1" s="1"/>
  <c r="AE928" i="1"/>
  <c r="M912" i="1"/>
  <c r="N912" i="1" s="1"/>
  <c r="S912" i="1" s="1"/>
  <c r="AE912" i="1"/>
  <c r="M896" i="1"/>
  <c r="N896" i="1" s="1"/>
  <c r="S896" i="1" s="1"/>
  <c r="AE896" i="1"/>
  <c r="M880" i="1"/>
  <c r="N880" i="1" s="1"/>
  <c r="S880" i="1" s="1"/>
  <c r="AE880" i="1"/>
  <c r="M864" i="1"/>
  <c r="N864" i="1" s="1"/>
  <c r="S864" i="1" s="1"/>
  <c r="AE864" i="1"/>
  <c r="M848" i="1"/>
  <c r="N848" i="1" s="1"/>
  <c r="S848" i="1" s="1"/>
  <c r="AE848" i="1"/>
  <c r="M832" i="1"/>
  <c r="N832" i="1" s="1"/>
  <c r="S832" i="1" s="1"/>
  <c r="AE832" i="1"/>
  <c r="M816" i="1"/>
  <c r="N816" i="1" s="1"/>
  <c r="S816" i="1" s="1"/>
  <c r="AE816" i="1"/>
  <c r="M800" i="1"/>
  <c r="N800" i="1" s="1"/>
  <c r="S800" i="1" s="1"/>
  <c r="AE800" i="1"/>
  <c r="M784" i="1"/>
  <c r="N784" i="1" s="1"/>
  <c r="S784" i="1" s="1"/>
  <c r="AE784" i="1"/>
  <c r="M768" i="1"/>
  <c r="N768" i="1" s="1"/>
  <c r="S768" i="1" s="1"/>
  <c r="AE768" i="1"/>
  <c r="M752" i="1"/>
  <c r="N752" i="1" s="1"/>
  <c r="S752" i="1" s="1"/>
  <c r="AE752" i="1"/>
  <c r="M736" i="1"/>
  <c r="N736" i="1" s="1"/>
  <c r="S736" i="1" s="1"/>
  <c r="AE736" i="1"/>
  <c r="M720" i="1"/>
  <c r="N720" i="1" s="1"/>
  <c r="S720" i="1" s="1"/>
  <c r="AE720" i="1"/>
  <c r="M704" i="1"/>
  <c r="N704" i="1" s="1"/>
  <c r="S704" i="1" s="1"/>
  <c r="AE704" i="1"/>
  <c r="M688" i="1"/>
  <c r="N688" i="1" s="1"/>
  <c r="S688" i="1" s="1"/>
  <c r="AE688" i="1"/>
  <c r="M672" i="1"/>
  <c r="N672" i="1" s="1"/>
  <c r="S672" i="1" s="1"/>
  <c r="AE672" i="1"/>
  <c r="M656" i="1"/>
  <c r="N656" i="1" s="1"/>
  <c r="S656" i="1" s="1"/>
  <c r="AE656" i="1"/>
  <c r="M640" i="1"/>
  <c r="N640" i="1" s="1"/>
  <c r="S640" i="1" s="1"/>
  <c r="AE640" i="1"/>
  <c r="M624" i="1"/>
  <c r="N624" i="1" s="1"/>
  <c r="S624" i="1" s="1"/>
  <c r="AE624" i="1"/>
  <c r="M608" i="1"/>
  <c r="N608" i="1" s="1"/>
  <c r="S608" i="1" s="1"/>
  <c r="AE608" i="1"/>
  <c r="AE1795" i="1"/>
  <c r="AE1779" i="1"/>
  <c r="AE1763" i="1"/>
  <c r="AE1747" i="1"/>
  <c r="AE1731" i="1"/>
  <c r="AE1715" i="1"/>
  <c r="AE1699" i="1"/>
  <c r="AE1683" i="1"/>
  <c r="AE1667" i="1"/>
  <c r="AE1651" i="1"/>
  <c r="AE1635" i="1"/>
  <c r="AE1619" i="1"/>
  <c r="AE1603" i="1"/>
  <c r="AE1587" i="1"/>
  <c r="AE1571" i="1"/>
  <c r="AE1555" i="1"/>
  <c r="AE1539" i="1"/>
  <c r="AE1523" i="1"/>
  <c r="AE1507" i="1"/>
  <c r="AE1491" i="1"/>
  <c r="AE1475" i="1"/>
  <c r="AE1459" i="1"/>
  <c r="AE1443" i="1"/>
  <c r="AE1427" i="1"/>
  <c r="AE1411" i="1"/>
  <c r="AE1395" i="1"/>
  <c r="AE1379" i="1"/>
  <c r="AE1363" i="1"/>
  <c r="AE1347" i="1"/>
  <c r="AE1331" i="1"/>
  <c r="AE1315" i="1"/>
  <c r="AE1299" i="1"/>
  <c r="AE1283" i="1"/>
  <c r="AE1208" i="1"/>
  <c r="AE1162" i="1"/>
  <c r="AE1080" i="1"/>
  <c r="AE1018" i="1"/>
  <c r="AE795" i="1"/>
  <c r="AE539" i="1"/>
  <c r="AE283" i="1"/>
  <c r="AE1794" i="1"/>
  <c r="AE1778" i="1"/>
  <c r="AE1762" i="1"/>
  <c r="AE1746" i="1"/>
  <c r="AE1730" i="1"/>
  <c r="AE1714" i="1"/>
  <c r="AE1698" i="1"/>
  <c r="AE1682" i="1"/>
  <c r="AE1666" i="1"/>
  <c r="AE1650" i="1"/>
  <c r="AE1634" i="1"/>
  <c r="AE1618" i="1"/>
  <c r="AE1602" i="1"/>
  <c r="AE1586" i="1"/>
  <c r="AE1570" i="1"/>
  <c r="AE1554" i="1"/>
  <c r="AE1538" i="1"/>
  <c r="AE1522" i="1"/>
  <c r="AE1506" i="1"/>
  <c r="AE1490" i="1"/>
  <c r="AE1474" i="1"/>
  <c r="AE1458" i="1"/>
  <c r="AE1442" i="1"/>
  <c r="AE1426" i="1"/>
  <c r="AE1410" i="1"/>
  <c r="AE1394" i="1"/>
  <c r="AE1378" i="1"/>
  <c r="AE1362" i="1"/>
  <c r="AE1346" i="1"/>
  <c r="AE1330" i="1"/>
  <c r="AE1314" i="1"/>
  <c r="AE1298" i="1"/>
  <c r="AE1282" i="1"/>
  <c r="AE1243" i="1"/>
  <c r="AE1206" i="1"/>
  <c r="AE1161" i="1"/>
  <c r="AE1115" i="1"/>
  <c r="AE1078" i="1"/>
  <c r="AE779" i="1"/>
  <c r="AE523" i="1"/>
  <c r="AE267" i="1"/>
  <c r="M591" i="1"/>
  <c r="N591" i="1" s="1"/>
  <c r="S591" i="1" s="1"/>
  <c r="AE591" i="1"/>
  <c r="M575" i="1"/>
  <c r="N575" i="1" s="1"/>
  <c r="S575" i="1" s="1"/>
  <c r="AE575" i="1"/>
  <c r="M559" i="1"/>
  <c r="N559" i="1" s="1"/>
  <c r="S559" i="1" s="1"/>
  <c r="AE559" i="1"/>
  <c r="M543" i="1"/>
  <c r="N543" i="1" s="1"/>
  <c r="S543" i="1" s="1"/>
  <c r="AE543" i="1"/>
  <c r="M527" i="1"/>
  <c r="N527" i="1" s="1"/>
  <c r="S527" i="1" s="1"/>
  <c r="AE527" i="1"/>
  <c r="M511" i="1"/>
  <c r="N511" i="1" s="1"/>
  <c r="S511" i="1" s="1"/>
  <c r="AE511" i="1"/>
  <c r="M495" i="1"/>
  <c r="N495" i="1" s="1"/>
  <c r="S495" i="1" s="1"/>
  <c r="AE495" i="1"/>
  <c r="M479" i="1"/>
  <c r="N479" i="1" s="1"/>
  <c r="S479" i="1" s="1"/>
  <c r="AE479" i="1"/>
  <c r="M463" i="1"/>
  <c r="N463" i="1" s="1"/>
  <c r="S463" i="1" s="1"/>
  <c r="AE463" i="1"/>
  <c r="M447" i="1"/>
  <c r="N447" i="1" s="1"/>
  <c r="S447" i="1" s="1"/>
  <c r="AE447" i="1"/>
  <c r="M431" i="1"/>
  <c r="N431" i="1" s="1"/>
  <c r="S431" i="1" s="1"/>
  <c r="AE431" i="1"/>
  <c r="M415" i="1"/>
  <c r="N415" i="1" s="1"/>
  <c r="S415" i="1" s="1"/>
  <c r="AE415" i="1"/>
  <c r="M399" i="1"/>
  <c r="N399" i="1" s="1"/>
  <c r="S399" i="1" s="1"/>
  <c r="AE399" i="1"/>
  <c r="M383" i="1"/>
  <c r="N383" i="1" s="1"/>
  <c r="AE383" i="1"/>
  <c r="M367" i="1"/>
  <c r="N367" i="1" s="1"/>
  <c r="S367" i="1" s="1"/>
  <c r="AE367" i="1"/>
  <c r="M351" i="1"/>
  <c r="N351" i="1" s="1"/>
  <c r="S351" i="1" s="1"/>
  <c r="AE351" i="1"/>
  <c r="M335" i="1"/>
  <c r="N335" i="1" s="1"/>
  <c r="S335" i="1" s="1"/>
  <c r="AE335" i="1"/>
  <c r="M319" i="1"/>
  <c r="N319" i="1" s="1"/>
  <c r="S319" i="1" s="1"/>
  <c r="AE319" i="1"/>
  <c r="M303" i="1"/>
  <c r="N303" i="1" s="1"/>
  <c r="S303" i="1" s="1"/>
  <c r="AE303" i="1"/>
  <c r="M287" i="1"/>
  <c r="N287" i="1" s="1"/>
  <c r="S287" i="1" s="1"/>
  <c r="AE287" i="1"/>
  <c r="M271" i="1"/>
  <c r="N271" i="1" s="1"/>
  <c r="S271" i="1" s="1"/>
  <c r="AE271" i="1"/>
  <c r="M255" i="1"/>
  <c r="N255" i="1" s="1"/>
  <c r="AE255" i="1"/>
  <c r="M239" i="1"/>
  <c r="N239" i="1" s="1"/>
  <c r="S239" i="1" s="1"/>
  <c r="AE239" i="1"/>
  <c r="M223" i="1"/>
  <c r="N223" i="1" s="1"/>
  <c r="S223" i="1" s="1"/>
  <c r="AE223" i="1"/>
  <c r="M207" i="1"/>
  <c r="N207" i="1" s="1"/>
  <c r="S207" i="1" s="1"/>
  <c r="AE207" i="1"/>
  <c r="M191" i="1"/>
  <c r="N191" i="1" s="1"/>
  <c r="S191" i="1" s="1"/>
  <c r="AE191" i="1"/>
  <c r="M159" i="1"/>
  <c r="N159" i="1" s="1"/>
  <c r="S159" i="1" s="1"/>
  <c r="AE159" i="1"/>
  <c r="M143" i="1"/>
  <c r="N143" i="1" s="1"/>
  <c r="S143" i="1" s="1"/>
  <c r="AE143" i="1"/>
  <c r="M127" i="1"/>
  <c r="N127" i="1" s="1"/>
  <c r="S127" i="1" s="1"/>
  <c r="AE127" i="1"/>
  <c r="M95" i="1"/>
  <c r="N95" i="1" s="1"/>
  <c r="S95" i="1" s="1"/>
  <c r="AE95" i="1"/>
  <c r="M79" i="1"/>
  <c r="N79" i="1" s="1"/>
  <c r="S79" i="1" s="1"/>
  <c r="AE79" i="1"/>
  <c r="M63" i="1"/>
  <c r="N63" i="1" s="1"/>
  <c r="S63" i="1" s="1"/>
  <c r="AE63" i="1"/>
  <c r="M47" i="1"/>
  <c r="N47" i="1" s="1"/>
  <c r="S47" i="1" s="1"/>
  <c r="AE47" i="1"/>
  <c r="M31" i="1"/>
  <c r="N31" i="1" s="1"/>
  <c r="S31" i="1" s="1"/>
  <c r="AE31" i="1"/>
  <c r="M15" i="1"/>
  <c r="N15" i="1" s="1"/>
  <c r="S15" i="1" s="1"/>
  <c r="AE15" i="1"/>
  <c r="M1022" i="1"/>
  <c r="N1022" i="1" s="1"/>
  <c r="S1022" i="1" s="1"/>
  <c r="AE1022" i="1"/>
  <c r="M1006" i="1"/>
  <c r="N1006" i="1" s="1"/>
  <c r="S1006" i="1" s="1"/>
  <c r="AE1006" i="1"/>
  <c r="M990" i="1"/>
  <c r="N990" i="1" s="1"/>
  <c r="S990" i="1" s="1"/>
  <c r="AE990" i="1"/>
  <c r="M974" i="1"/>
  <c r="N974" i="1" s="1"/>
  <c r="S974" i="1" s="1"/>
  <c r="AE974" i="1"/>
  <c r="M958" i="1"/>
  <c r="N958" i="1" s="1"/>
  <c r="S958" i="1" s="1"/>
  <c r="AE958" i="1"/>
  <c r="M942" i="1"/>
  <c r="N942" i="1" s="1"/>
  <c r="S942" i="1" s="1"/>
  <c r="AE942" i="1"/>
  <c r="M926" i="1"/>
  <c r="N926" i="1" s="1"/>
  <c r="S926" i="1" s="1"/>
  <c r="AE926" i="1"/>
  <c r="M910" i="1"/>
  <c r="N910" i="1" s="1"/>
  <c r="S910" i="1" s="1"/>
  <c r="AE910" i="1"/>
  <c r="M894" i="1"/>
  <c r="N894" i="1" s="1"/>
  <c r="S894" i="1" s="1"/>
  <c r="AE894" i="1"/>
  <c r="M878" i="1"/>
  <c r="N878" i="1" s="1"/>
  <c r="S878" i="1" s="1"/>
  <c r="AE878" i="1"/>
  <c r="M862" i="1"/>
  <c r="N862" i="1" s="1"/>
  <c r="AE862" i="1"/>
  <c r="M846" i="1"/>
  <c r="N846" i="1" s="1"/>
  <c r="S846" i="1" s="1"/>
  <c r="AE846" i="1"/>
  <c r="M830" i="1"/>
  <c r="N830" i="1" s="1"/>
  <c r="S830" i="1" s="1"/>
  <c r="AE830" i="1"/>
  <c r="M814" i="1"/>
  <c r="N814" i="1" s="1"/>
  <c r="S814" i="1" s="1"/>
  <c r="AE814" i="1"/>
  <c r="M798" i="1"/>
  <c r="N798" i="1" s="1"/>
  <c r="S798" i="1" s="1"/>
  <c r="AE798" i="1"/>
  <c r="M782" i="1"/>
  <c r="N782" i="1" s="1"/>
  <c r="S782" i="1" s="1"/>
  <c r="AE782" i="1"/>
  <c r="M766" i="1"/>
  <c r="N766" i="1" s="1"/>
  <c r="S766" i="1" s="1"/>
  <c r="AE766" i="1"/>
  <c r="M750" i="1"/>
  <c r="N750" i="1" s="1"/>
  <c r="S750" i="1" s="1"/>
  <c r="AE750" i="1"/>
  <c r="M734" i="1"/>
  <c r="N734" i="1" s="1"/>
  <c r="S734" i="1" s="1"/>
  <c r="AE734" i="1"/>
  <c r="M718" i="1"/>
  <c r="N718" i="1" s="1"/>
  <c r="S718" i="1" s="1"/>
  <c r="AE718" i="1"/>
  <c r="M702" i="1"/>
  <c r="N702" i="1" s="1"/>
  <c r="S702" i="1" s="1"/>
  <c r="AE702" i="1"/>
  <c r="M686" i="1"/>
  <c r="N686" i="1" s="1"/>
  <c r="S686" i="1" s="1"/>
  <c r="AE686" i="1"/>
  <c r="M670" i="1"/>
  <c r="N670" i="1" s="1"/>
  <c r="S670" i="1" s="1"/>
  <c r="AE670" i="1"/>
  <c r="M654" i="1"/>
  <c r="N654" i="1" s="1"/>
  <c r="S654" i="1" s="1"/>
  <c r="AE654" i="1"/>
  <c r="M638" i="1"/>
  <c r="N638" i="1" s="1"/>
  <c r="S638" i="1" s="1"/>
  <c r="AE638" i="1"/>
  <c r="M622" i="1"/>
  <c r="N622" i="1" s="1"/>
  <c r="S622" i="1" s="1"/>
  <c r="AE622" i="1"/>
  <c r="M606" i="1"/>
  <c r="N606" i="1" s="1"/>
  <c r="AE606" i="1"/>
  <c r="AE1793" i="1"/>
  <c r="AE1777" i="1"/>
  <c r="AE1761" i="1"/>
  <c r="AE1745" i="1"/>
  <c r="AE1729" i="1"/>
  <c r="AE1713" i="1"/>
  <c r="AE1697" i="1"/>
  <c r="AE1681" i="1"/>
  <c r="AE1665" i="1"/>
  <c r="AE1649" i="1"/>
  <c r="AE1633" i="1"/>
  <c r="AE1617" i="1"/>
  <c r="AE1601" i="1"/>
  <c r="AE1585" i="1"/>
  <c r="AE1569" i="1"/>
  <c r="AE1553" i="1"/>
  <c r="AE1537" i="1"/>
  <c r="AE1521" i="1"/>
  <c r="AE1505" i="1"/>
  <c r="AE1489" i="1"/>
  <c r="AE1242" i="1"/>
  <c r="AE1160" i="1"/>
  <c r="AE1114" i="1"/>
  <c r="AE1014" i="1"/>
  <c r="AE763" i="1"/>
  <c r="AE507" i="1"/>
  <c r="AE251" i="1"/>
  <c r="M590" i="1"/>
  <c r="N590" i="1" s="1"/>
  <c r="S590" i="1" s="1"/>
  <c r="AE590" i="1"/>
  <c r="M574" i="1"/>
  <c r="N574" i="1" s="1"/>
  <c r="S574" i="1" s="1"/>
  <c r="AE574" i="1"/>
  <c r="M558" i="1"/>
  <c r="N558" i="1" s="1"/>
  <c r="S558" i="1" s="1"/>
  <c r="AE558" i="1"/>
  <c r="M542" i="1"/>
  <c r="N542" i="1" s="1"/>
  <c r="S542" i="1" s="1"/>
  <c r="AE542" i="1"/>
  <c r="M526" i="1"/>
  <c r="N526" i="1" s="1"/>
  <c r="S526" i="1" s="1"/>
  <c r="AE526" i="1"/>
  <c r="M510" i="1"/>
  <c r="N510" i="1" s="1"/>
  <c r="S510" i="1" s="1"/>
  <c r="AE510" i="1"/>
  <c r="M494" i="1"/>
  <c r="N494" i="1" s="1"/>
  <c r="S494" i="1" s="1"/>
  <c r="AE494" i="1"/>
  <c r="M478" i="1"/>
  <c r="N478" i="1" s="1"/>
  <c r="S478" i="1" s="1"/>
  <c r="AE478" i="1"/>
  <c r="M462" i="1"/>
  <c r="N462" i="1" s="1"/>
  <c r="AE462" i="1"/>
  <c r="M446" i="1"/>
  <c r="N446" i="1" s="1"/>
  <c r="S446" i="1" s="1"/>
  <c r="AE446" i="1"/>
  <c r="M430" i="1"/>
  <c r="N430" i="1" s="1"/>
  <c r="S430" i="1" s="1"/>
  <c r="AE430" i="1"/>
  <c r="M414" i="1"/>
  <c r="N414" i="1" s="1"/>
  <c r="S414" i="1" s="1"/>
  <c r="AE414" i="1"/>
  <c r="M398" i="1"/>
  <c r="N398" i="1" s="1"/>
  <c r="S398" i="1" s="1"/>
  <c r="AE398" i="1"/>
  <c r="M382" i="1"/>
  <c r="N382" i="1" s="1"/>
  <c r="S382" i="1" s="1"/>
  <c r="AE382" i="1"/>
  <c r="M366" i="1"/>
  <c r="N366" i="1" s="1"/>
  <c r="S366" i="1" s="1"/>
  <c r="AE366" i="1"/>
  <c r="M350" i="1"/>
  <c r="N350" i="1" s="1"/>
  <c r="S350" i="1" s="1"/>
  <c r="AE350" i="1"/>
  <c r="M334" i="1"/>
  <c r="N334" i="1" s="1"/>
  <c r="S334" i="1" s="1"/>
  <c r="AE334" i="1"/>
  <c r="M318" i="1"/>
  <c r="N318" i="1" s="1"/>
  <c r="S318" i="1" s="1"/>
  <c r="AE318" i="1"/>
  <c r="M302" i="1"/>
  <c r="N302" i="1" s="1"/>
  <c r="S302" i="1" s="1"/>
  <c r="AE302" i="1"/>
  <c r="M286" i="1"/>
  <c r="N286" i="1" s="1"/>
  <c r="S286" i="1" s="1"/>
  <c r="AE286" i="1"/>
  <c r="M270" i="1"/>
  <c r="N270" i="1" s="1"/>
  <c r="S270" i="1" s="1"/>
  <c r="AE270" i="1"/>
  <c r="M254" i="1"/>
  <c r="N254" i="1" s="1"/>
  <c r="S254" i="1" s="1"/>
  <c r="AE254" i="1"/>
  <c r="M238" i="1"/>
  <c r="N238" i="1" s="1"/>
  <c r="S238" i="1" s="1"/>
  <c r="AE238" i="1"/>
  <c r="M222" i="1"/>
  <c r="N222" i="1" s="1"/>
  <c r="S222" i="1" s="1"/>
  <c r="AE222" i="1"/>
  <c r="M206" i="1"/>
  <c r="N206" i="1" s="1"/>
  <c r="S206" i="1" s="1"/>
  <c r="AE206" i="1"/>
  <c r="M190" i="1"/>
  <c r="N190" i="1" s="1"/>
  <c r="S190" i="1" s="1"/>
  <c r="AE190" i="1"/>
  <c r="M174" i="1"/>
  <c r="N174" i="1" s="1"/>
  <c r="S174" i="1" s="1"/>
  <c r="AE174" i="1"/>
  <c r="M158" i="1"/>
  <c r="N158" i="1" s="1"/>
  <c r="S158" i="1" s="1"/>
  <c r="AE158" i="1"/>
  <c r="M142" i="1"/>
  <c r="N142" i="1" s="1"/>
  <c r="S142" i="1" s="1"/>
  <c r="AE142" i="1"/>
  <c r="M126" i="1"/>
  <c r="N126" i="1" s="1"/>
  <c r="S126" i="1" s="1"/>
  <c r="AE126" i="1"/>
  <c r="M110" i="1"/>
  <c r="N110" i="1" s="1"/>
  <c r="S110" i="1" s="1"/>
  <c r="AE110" i="1"/>
  <c r="M94" i="1"/>
  <c r="N94" i="1" s="1"/>
  <c r="S94" i="1" s="1"/>
  <c r="AE94" i="1"/>
  <c r="M78" i="1"/>
  <c r="N78" i="1" s="1"/>
  <c r="AE78" i="1"/>
  <c r="M62" i="1"/>
  <c r="N62" i="1" s="1"/>
  <c r="S62" i="1" s="1"/>
  <c r="AE62" i="1"/>
  <c r="M30" i="1"/>
  <c r="N30" i="1" s="1"/>
  <c r="S30" i="1" s="1"/>
  <c r="AE30" i="1"/>
  <c r="M14" i="1"/>
  <c r="N14" i="1" s="1"/>
  <c r="S14" i="1" s="1"/>
  <c r="AE14" i="1"/>
  <c r="M1021" i="1"/>
  <c r="N1021" i="1" s="1"/>
  <c r="S1021" i="1" s="1"/>
  <c r="AE1021" i="1"/>
  <c r="M1005" i="1"/>
  <c r="N1005" i="1" s="1"/>
  <c r="S1005" i="1" s="1"/>
  <c r="AE1005" i="1"/>
  <c r="M989" i="1"/>
  <c r="N989" i="1" s="1"/>
  <c r="S989" i="1" s="1"/>
  <c r="AE989" i="1"/>
  <c r="M973" i="1"/>
  <c r="N973" i="1" s="1"/>
  <c r="S973" i="1" s="1"/>
  <c r="AE973" i="1"/>
  <c r="M957" i="1"/>
  <c r="N957" i="1" s="1"/>
  <c r="S957" i="1" s="1"/>
  <c r="AE957" i="1"/>
  <c r="M941" i="1"/>
  <c r="N941" i="1" s="1"/>
  <c r="S941" i="1" s="1"/>
  <c r="AE941" i="1"/>
  <c r="M909" i="1"/>
  <c r="N909" i="1" s="1"/>
  <c r="S909" i="1" s="1"/>
  <c r="AE909" i="1"/>
  <c r="M893" i="1"/>
  <c r="N893" i="1" s="1"/>
  <c r="S893" i="1" s="1"/>
  <c r="AE893" i="1"/>
  <c r="M877" i="1"/>
  <c r="N877" i="1" s="1"/>
  <c r="S877" i="1" s="1"/>
  <c r="AE877" i="1"/>
  <c r="M861" i="1"/>
  <c r="N861" i="1" s="1"/>
  <c r="S861" i="1" s="1"/>
  <c r="AE861" i="1"/>
  <c r="M845" i="1"/>
  <c r="N845" i="1" s="1"/>
  <c r="S845" i="1" s="1"/>
  <c r="AE845" i="1"/>
  <c r="M829" i="1"/>
  <c r="N829" i="1" s="1"/>
  <c r="S829" i="1" s="1"/>
  <c r="AE829" i="1"/>
  <c r="M813" i="1"/>
  <c r="N813" i="1" s="1"/>
  <c r="S813" i="1" s="1"/>
  <c r="AE813" i="1"/>
  <c r="M797" i="1"/>
  <c r="N797" i="1" s="1"/>
  <c r="S797" i="1" s="1"/>
  <c r="AE797" i="1"/>
  <c r="M781" i="1"/>
  <c r="N781" i="1" s="1"/>
  <c r="S781" i="1" s="1"/>
  <c r="AE781" i="1"/>
  <c r="M765" i="1"/>
  <c r="N765" i="1" s="1"/>
  <c r="S765" i="1" s="1"/>
  <c r="AE765" i="1"/>
  <c r="M749" i="1"/>
  <c r="N749" i="1" s="1"/>
  <c r="S749" i="1" s="1"/>
  <c r="AE749" i="1"/>
  <c r="M733" i="1"/>
  <c r="N733" i="1" s="1"/>
  <c r="S733" i="1" s="1"/>
  <c r="AE733" i="1"/>
  <c r="M717" i="1"/>
  <c r="N717" i="1" s="1"/>
  <c r="S717" i="1" s="1"/>
  <c r="AE717" i="1"/>
  <c r="M701" i="1"/>
  <c r="N701" i="1" s="1"/>
  <c r="S701" i="1" s="1"/>
  <c r="AE701" i="1"/>
  <c r="M685" i="1"/>
  <c r="N685" i="1" s="1"/>
  <c r="S685" i="1" s="1"/>
  <c r="AE685" i="1"/>
  <c r="M669" i="1"/>
  <c r="N669" i="1" s="1"/>
  <c r="S669" i="1" s="1"/>
  <c r="AE669" i="1"/>
  <c r="M653" i="1"/>
  <c r="N653" i="1" s="1"/>
  <c r="S653" i="1" s="1"/>
  <c r="AE653" i="1"/>
  <c r="M637" i="1"/>
  <c r="N637" i="1" s="1"/>
  <c r="S637" i="1" s="1"/>
  <c r="AE637" i="1"/>
  <c r="M621" i="1"/>
  <c r="N621" i="1" s="1"/>
  <c r="S621" i="1" s="1"/>
  <c r="AE621" i="1"/>
  <c r="M605" i="1"/>
  <c r="N605" i="1" s="1"/>
  <c r="S605" i="1" s="1"/>
  <c r="AE605" i="1"/>
  <c r="M1269" i="1"/>
  <c r="N1269" i="1" s="1"/>
  <c r="S1269" i="1" s="1"/>
  <c r="AE1269" i="1"/>
  <c r="M1253" i="1"/>
  <c r="N1253" i="1" s="1"/>
  <c r="S1253" i="1" s="1"/>
  <c r="AE1253" i="1"/>
  <c r="M1237" i="1"/>
  <c r="N1237" i="1" s="1"/>
  <c r="S1237" i="1" s="1"/>
  <c r="AE1237" i="1"/>
  <c r="M1221" i="1"/>
  <c r="N1221" i="1" s="1"/>
  <c r="S1221" i="1" s="1"/>
  <c r="AE1221" i="1"/>
  <c r="M1205" i="1"/>
  <c r="N1205" i="1" s="1"/>
  <c r="S1205" i="1" s="1"/>
  <c r="AE1205" i="1"/>
  <c r="M1189" i="1"/>
  <c r="N1189" i="1" s="1"/>
  <c r="S1189" i="1" s="1"/>
  <c r="AE1189" i="1"/>
  <c r="M1173" i="1"/>
  <c r="N1173" i="1" s="1"/>
  <c r="S1173" i="1" s="1"/>
  <c r="AE1173" i="1"/>
  <c r="M1157" i="1"/>
  <c r="N1157" i="1" s="1"/>
  <c r="S1157" i="1" s="1"/>
  <c r="AE1157" i="1"/>
  <c r="M1141" i="1"/>
  <c r="N1141" i="1" s="1"/>
  <c r="S1141" i="1" s="1"/>
  <c r="AE1141" i="1"/>
  <c r="M1125" i="1"/>
  <c r="N1125" i="1" s="1"/>
  <c r="S1125" i="1" s="1"/>
  <c r="AE1125" i="1"/>
  <c r="M1109" i="1"/>
  <c r="N1109" i="1" s="1"/>
  <c r="S1109" i="1" s="1"/>
  <c r="AE1109" i="1"/>
  <c r="M1093" i="1"/>
  <c r="N1093" i="1" s="1"/>
  <c r="S1093" i="1" s="1"/>
  <c r="AE1093" i="1"/>
  <c r="M1077" i="1"/>
  <c r="N1077" i="1" s="1"/>
  <c r="S1077" i="1" s="1"/>
  <c r="AE1077" i="1"/>
  <c r="M1061" i="1"/>
  <c r="N1061" i="1" s="1"/>
  <c r="S1061" i="1" s="1"/>
  <c r="AE1061" i="1"/>
  <c r="M1045" i="1"/>
  <c r="N1045" i="1" s="1"/>
  <c r="S1045" i="1" s="1"/>
  <c r="AE1045" i="1"/>
  <c r="M1029" i="1"/>
  <c r="N1029" i="1" s="1"/>
  <c r="S1029" i="1" s="1"/>
  <c r="AE1029" i="1"/>
  <c r="AE1792" i="1"/>
  <c r="AE1776" i="1"/>
  <c r="AE1760" i="1"/>
  <c r="AE1744" i="1"/>
  <c r="AE1728" i="1"/>
  <c r="AE1712" i="1"/>
  <c r="AE1696" i="1"/>
  <c r="AE1680" i="1"/>
  <c r="AE1664" i="1"/>
  <c r="AE1648" i="1"/>
  <c r="AE1632" i="1"/>
  <c r="AE1616" i="1"/>
  <c r="AE1600" i="1"/>
  <c r="AE1584" i="1"/>
  <c r="AE1568" i="1"/>
  <c r="AE1552" i="1"/>
  <c r="AE1536" i="1"/>
  <c r="AE1520" i="1"/>
  <c r="AE1504" i="1"/>
  <c r="AE1488" i="1"/>
  <c r="AE1376" i="1"/>
  <c r="AE1360" i="1"/>
  <c r="AE1344" i="1"/>
  <c r="AE1328" i="1"/>
  <c r="AE1312" i="1"/>
  <c r="AE1296" i="1"/>
  <c r="AE1280" i="1"/>
  <c r="AE1241" i="1"/>
  <c r="AE1195" i="1"/>
  <c r="AE1158" i="1"/>
  <c r="AE1113" i="1"/>
  <c r="AE1067" i="1"/>
  <c r="AE1003" i="1"/>
  <c r="AE747" i="1"/>
  <c r="AE491" i="1"/>
  <c r="AE235" i="1"/>
  <c r="M1220" i="1"/>
  <c r="N1220" i="1" s="1"/>
  <c r="S1220" i="1" s="1"/>
  <c r="AE1220" i="1"/>
  <c r="M1204" i="1"/>
  <c r="N1204" i="1" s="1"/>
  <c r="S1204" i="1" s="1"/>
  <c r="AE1204" i="1"/>
  <c r="M1188" i="1"/>
  <c r="N1188" i="1" s="1"/>
  <c r="S1188" i="1" s="1"/>
  <c r="AE1188" i="1"/>
  <c r="M1172" i="1"/>
  <c r="N1172" i="1" s="1"/>
  <c r="S1172" i="1" s="1"/>
  <c r="AE1172" i="1"/>
  <c r="M1156" i="1"/>
  <c r="N1156" i="1" s="1"/>
  <c r="S1156" i="1" s="1"/>
  <c r="AE1156" i="1"/>
  <c r="M1140" i="1"/>
  <c r="N1140" i="1" s="1"/>
  <c r="S1140" i="1" s="1"/>
  <c r="AE1140" i="1"/>
  <c r="M1124" i="1"/>
  <c r="N1124" i="1" s="1"/>
  <c r="S1124" i="1" s="1"/>
  <c r="AE1124" i="1"/>
  <c r="M1108" i="1"/>
  <c r="N1108" i="1" s="1"/>
  <c r="S1108" i="1" s="1"/>
  <c r="AE1108" i="1"/>
  <c r="M1092" i="1"/>
  <c r="N1092" i="1" s="1"/>
  <c r="S1092" i="1" s="1"/>
  <c r="AE1092" i="1"/>
  <c r="M1076" i="1"/>
  <c r="N1076" i="1" s="1"/>
  <c r="AE1076" i="1"/>
  <c r="M1060" i="1"/>
  <c r="N1060" i="1" s="1"/>
  <c r="S1060" i="1" s="1"/>
  <c r="AE1060" i="1"/>
  <c r="M1044" i="1"/>
  <c r="N1044" i="1" s="1"/>
  <c r="S1044" i="1" s="1"/>
  <c r="AE1044" i="1"/>
  <c r="AE1791" i="1"/>
  <c r="AE1775" i="1"/>
  <c r="AE1759" i="1"/>
  <c r="AE1743" i="1"/>
  <c r="AE1727" i="1"/>
  <c r="AE1711" i="1"/>
  <c r="AE1695" i="1"/>
  <c r="AE1679" i="1"/>
  <c r="AE1663" i="1"/>
  <c r="AE1647" i="1"/>
  <c r="AE1631" i="1"/>
  <c r="AE1615" i="1"/>
  <c r="AE1599" i="1"/>
  <c r="AE1583" i="1"/>
  <c r="AE1567" i="1"/>
  <c r="AE1551" i="1"/>
  <c r="AE1535" i="1"/>
  <c r="AE1519" i="1"/>
  <c r="AE1503" i="1"/>
  <c r="AE1487" i="1"/>
  <c r="AE1471" i="1"/>
  <c r="AE1455" i="1"/>
  <c r="AE1439" i="1"/>
  <c r="AE1423" i="1"/>
  <c r="AE1407" i="1"/>
  <c r="AE1391" i="1"/>
  <c r="AE1375" i="1"/>
  <c r="AE1359" i="1"/>
  <c r="AE1343" i="1"/>
  <c r="AE1327" i="1"/>
  <c r="AE1311" i="1"/>
  <c r="AE1295" i="1"/>
  <c r="AE1279" i="1"/>
  <c r="AE1240" i="1"/>
  <c r="AE1194" i="1"/>
  <c r="AE1112" i="1"/>
  <c r="AE1066" i="1"/>
  <c r="AE987" i="1"/>
  <c r="AE731" i="1"/>
  <c r="AE475" i="1"/>
  <c r="AE216" i="1"/>
  <c r="M444" i="1"/>
  <c r="N444" i="1" s="1"/>
  <c r="AE444" i="1"/>
  <c r="M428" i="1"/>
  <c r="N428" i="1" s="1"/>
  <c r="S428" i="1" s="1"/>
  <c r="AE428" i="1"/>
  <c r="M412" i="1"/>
  <c r="N412" i="1" s="1"/>
  <c r="S412" i="1" s="1"/>
  <c r="AE412" i="1"/>
  <c r="M396" i="1"/>
  <c r="N396" i="1" s="1"/>
  <c r="S396" i="1" s="1"/>
  <c r="AE396" i="1"/>
  <c r="M380" i="1"/>
  <c r="N380" i="1" s="1"/>
  <c r="S380" i="1" s="1"/>
  <c r="AE380" i="1"/>
  <c r="M364" i="1"/>
  <c r="N364" i="1" s="1"/>
  <c r="S364" i="1" s="1"/>
  <c r="AE364" i="1"/>
  <c r="M348" i="1"/>
  <c r="N348" i="1" s="1"/>
  <c r="S348" i="1" s="1"/>
  <c r="AE348" i="1"/>
  <c r="M332" i="1"/>
  <c r="N332" i="1" s="1"/>
  <c r="AE332" i="1"/>
  <c r="M316" i="1"/>
  <c r="N316" i="1" s="1"/>
  <c r="AE316" i="1"/>
  <c r="M300" i="1"/>
  <c r="N300" i="1" s="1"/>
  <c r="S300" i="1" s="1"/>
  <c r="AE300" i="1"/>
  <c r="M284" i="1"/>
  <c r="N284" i="1" s="1"/>
  <c r="S284" i="1" s="1"/>
  <c r="AE284" i="1"/>
  <c r="M268" i="1"/>
  <c r="N268" i="1" s="1"/>
  <c r="S268" i="1" s="1"/>
  <c r="AE268" i="1"/>
  <c r="M252" i="1"/>
  <c r="N252" i="1" s="1"/>
  <c r="S252" i="1" s="1"/>
  <c r="AE252" i="1"/>
  <c r="M236" i="1"/>
  <c r="N236" i="1" s="1"/>
  <c r="S236" i="1" s="1"/>
  <c r="AE236" i="1"/>
  <c r="M220" i="1"/>
  <c r="N220" i="1" s="1"/>
  <c r="S220" i="1" s="1"/>
  <c r="AE220" i="1"/>
  <c r="M204" i="1"/>
  <c r="N204" i="1" s="1"/>
  <c r="AE204" i="1"/>
  <c r="M188" i="1"/>
  <c r="N188" i="1" s="1"/>
  <c r="AE188" i="1"/>
  <c r="M172" i="1"/>
  <c r="N172" i="1" s="1"/>
  <c r="S172" i="1" s="1"/>
  <c r="AE172" i="1"/>
  <c r="M156" i="1"/>
  <c r="N156" i="1" s="1"/>
  <c r="S156" i="1" s="1"/>
  <c r="AE156" i="1"/>
  <c r="M140" i="1"/>
  <c r="N140" i="1" s="1"/>
  <c r="S140" i="1" s="1"/>
  <c r="AE140" i="1"/>
  <c r="M124" i="1"/>
  <c r="N124" i="1" s="1"/>
  <c r="S124" i="1" s="1"/>
  <c r="AE124" i="1"/>
  <c r="M108" i="1"/>
  <c r="N108" i="1" s="1"/>
  <c r="S108" i="1" s="1"/>
  <c r="AE108" i="1"/>
  <c r="M92" i="1"/>
  <c r="N92" i="1" s="1"/>
  <c r="S92" i="1" s="1"/>
  <c r="AE92" i="1"/>
  <c r="M76" i="1"/>
  <c r="N76" i="1" s="1"/>
  <c r="AE76" i="1"/>
  <c r="M60" i="1"/>
  <c r="N60" i="1" s="1"/>
  <c r="AE60" i="1"/>
  <c r="M44" i="1"/>
  <c r="N44" i="1" s="1"/>
  <c r="S44" i="1" s="1"/>
  <c r="AE44" i="1"/>
  <c r="M28" i="1"/>
  <c r="N28" i="1" s="1"/>
  <c r="S28" i="1" s="1"/>
  <c r="AE28" i="1"/>
  <c r="AE12" i="1"/>
  <c r="M12" i="1"/>
  <c r="N12" i="1" s="1"/>
  <c r="S12" i="1" s="1"/>
  <c r="M1267" i="1"/>
  <c r="N1267" i="1" s="1"/>
  <c r="S1267" i="1" s="1"/>
  <c r="AE1267" i="1"/>
  <c r="M1251" i="1"/>
  <c r="N1251" i="1" s="1"/>
  <c r="S1251" i="1" s="1"/>
  <c r="AE1251" i="1"/>
  <c r="M1235" i="1"/>
  <c r="N1235" i="1" s="1"/>
  <c r="S1235" i="1" s="1"/>
  <c r="AE1235" i="1"/>
  <c r="M1219" i="1"/>
  <c r="N1219" i="1" s="1"/>
  <c r="AE1219" i="1"/>
  <c r="M1203" i="1"/>
  <c r="N1203" i="1" s="1"/>
  <c r="AE1203" i="1"/>
  <c r="M1187" i="1"/>
  <c r="N1187" i="1" s="1"/>
  <c r="S1187" i="1" s="1"/>
  <c r="AE1187" i="1"/>
  <c r="M1171" i="1"/>
  <c r="N1171" i="1" s="1"/>
  <c r="S1171" i="1" s="1"/>
  <c r="AE1171" i="1"/>
  <c r="M1155" i="1"/>
  <c r="N1155" i="1" s="1"/>
  <c r="S1155" i="1" s="1"/>
  <c r="AE1155" i="1"/>
  <c r="M1139" i="1"/>
  <c r="N1139" i="1" s="1"/>
  <c r="S1139" i="1" s="1"/>
  <c r="AE1139" i="1"/>
  <c r="M1123" i="1"/>
  <c r="N1123" i="1" s="1"/>
  <c r="S1123" i="1" s="1"/>
  <c r="AE1123" i="1"/>
  <c r="M1107" i="1"/>
  <c r="N1107" i="1" s="1"/>
  <c r="S1107" i="1" s="1"/>
  <c r="AE1107" i="1"/>
  <c r="M1091" i="1"/>
  <c r="N1091" i="1" s="1"/>
  <c r="AE1091" i="1"/>
  <c r="M1075" i="1"/>
  <c r="N1075" i="1" s="1"/>
  <c r="AE1075" i="1"/>
  <c r="M1059" i="1"/>
  <c r="N1059" i="1" s="1"/>
  <c r="S1059" i="1" s="1"/>
  <c r="AE1059" i="1"/>
  <c r="M1043" i="1"/>
  <c r="N1043" i="1" s="1"/>
  <c r="S1043" i="1" s="1"/>
  <c r="AE1043" i="1"/>
  <c r="AE5" i="1"/>
  <c r="AE1790" i="1"/>
  <c r="AE1774" i="1"/>
  <c r="AE1758" i="1"/>
  <c r="AE1742" i="1"/>
  <c r="AE1726" i="1"/>
  <c r="AE1710" i="1"/>
  <c r="AE1694" i="1"/>
  <c r="AE1678" i="1"/>
  <c r="AE1662" i="1"/>
  <c r="AE1646" i="1"/>
  <c r="AE1630" i="1"/>
  <c r="AE1614" i="1"/>
  <c r="AE1598" i="1"/>
  <c r="AE1582" i="1"/>
  <c r="AE1566" i="1"/>
  <c r="AE1550" i="1"/>
  <c r="AE1534" i="1"/>
  <c r="AE1518" i="1"/>
  <c r="AE1502" i="1"/>
  <c r="AE1486" i="1"/>
  <c r="AE1470" i="1"/>
  <c r="AE1454" i="1"/>
  <c r="AE1438" i="1"/>
  <c r="AE1422" i="1"/>
  <c r="AE1406" i="1"/>
  <c r="AE1390" i="1"/>
  <c r="AE1374" i="1"/>
  <c r="AE1358" i="1"/>
  <c r="AE1342" i="1"/>
  <c r="AE1326" i="1"/>
  <c r="AE1310" i="1"/>
  <c r="AE1294" i="1"/>
  <c r="AE1275" i="1"/>
  <c r="AE1238" i="1"/>
  <c r="AE1193" i="1"/>
  <c r="AE1147" i="1"/>
  <c r="AE1110" i="1"/>
  <c r="AE1064" i="1"/>
  <c r="AE971" i="1"/>
  <c r="AE715" i="1"/>
  <c r="AE459" i="1"/>
  <c r="M219" i="1"/>
  <c r="N219" i="1" s="1"/>
  <c r="S219" i="1" s="1"/>
  <c r="AE219" i="1"/>
  <c r="M203" i="1"/>
  <c r="N203" i="1" s="1"/>
  <c r="S203" i="1" s="1"/>
  <c r="AE203" i="1"/>
  <c r="M187" i="1"/>
  <c r="N187" i="1" s="1"/>
  <c r="S187" i="1" s="1"/>
  <c r="AE187" i="1"/>
  <c r="M171" i="1"/>
  <c r="N171" i="1" s="1"/>
  <c r="S171" i="1" s="1"/>
  <c r="AE171" i="1"/>
  <c r="M155" i="1"/>
  <c r="N155" i="1" s="1"/>
  <c r="S155" i="1" s="1"/>
  <c r="AE155" i="1"/>
  <c r="M139" i="1"/>
  <c r="N139" i="1" s="1"/>
  <c r="S139" i="1" s="1"/>
  <c r="AE139" i="1"/>
  <c r="M123" i="1"/>
  <c r="N123" i="1" s="1"/>
  <c r="S123" i="1" s="1"/>
  <c r="AE123" i="1"/>
  <c r="M107" i="1"/>
  <c r="N107" i="1" s="1"/>
  <c r="S107" i="1" s="1"/>
  <c r="AE107" i="1"/>
  <c r="M91" i="1"/>
  <c r="N91" i="1" s="1"/>
  <c r="S91" i="1" s="1"/>
  <c r="AE91" i="1"/>
  <c r="M75" i="1"/>
  <c r="N75" i="1" s="1"/>
  <c r="S75" i="1" s="1"/>
  <c r="AE75" i="1"/>
  <c r="M59" i="1"/>
  <c r="N59" i="1" s="1"/>
  <c r="S59" i="1" s="1"/>
  <c r="AE59" i="1"/>
  <c r="M43" i="1"/>
  <c r="N43" i="1" s="1"/>
  <c r="S43" i="1" s="1"/>
  <c r="AE43" i="1"/>
  <c r="M27" i="1"/>
  <c r="N27" i="1" s="1"/>
  <c r="S27" i="1" s="1"/>
  <c r="AE27" i="1"/>
  <c r="M1002" i="1"/>
  <c r="N1002" i="1" s="1"/>
  <c r="S1002" i="1" s="1"/>
  <c r="AE1002" i="1"/>
  <c r="M986" i="1"/>
  <c r="N986" i="1" s="1"/>
  <c r="S986" i="1" s="1"/>
  <c r="AE986" i="1"/>
  <c r="M970" i="1"/>
  <c r="N970" i="1" s="1"/>
  <c r="S970" i="1" s="1"/>
  <c r="AE970" i="1"/>
  <c r="M954" i="1"/>
  <c r="N954" i="1" s="1"/>
  <c r="S954" i="1" s="1"/>
  <c r="AE954" i="1"/>
  <c r="M938" i="1"/>
  <c r="N938" i="1" s="1"/>
  <c r="S938" i="1" s="1"/>
  <c r="AE938" i="1"/>
  <c r="M922" i="1"/>
  <c r="N922" i="1" s="1"/>
  <c r="S922" i="1" s="1"/>
  <c r="AE922" i="1"/>
  <c r="M906" i="1"/>
  <c r="N906" i="1" s="1"/>
  <c r="S906" i="1" s="1"/>
  <c r="AE906" i="1"/>
  <c r="M890" i="1"/>
  <c r="N890" i="1" s="1"/>
  <c r="S890" i="1" s="1"/>
  <c r="AE890" i="1"/>
  <c r="M874" i="1"/>
  <c r="N874" i="1" s="1"/>
  <c r="S874" i="1" s="1"/>
  <c r="AE874" i="1"/>
  <c r="M858" i="1"/>
  <c r="N858" i="1" s="1"/>
  <c r="S858" i="1" s="1"/>
  <c r="AE858" i="1"/>
  <c r="M842" i="1"/>
  <c r="N842" i="1" s="1"/>
  <c r="S842" i="1" s="1"/>
  <c r="AE842" i="1"/>
  <c r="M826" i="1"/>
  <c r="N826" i="1" s="1"/>
  <c r="S826" i="1" s="1"/>
  <c r="AE826" i="1"/>
  <c r="M810" i="1"/>
  <c r="N810" i="1" s="1"/>
  <c r="S810" i="1" s="1"/>
  <c r="AE810" i="1"/>
  <c r="M794" i="1"/>
  <c r="N794" i="1" s="1"/>
  <c r="S794" i="1" s="1"/>
  <c r="AE794" i="1"/>
  <c r="M778" i="1"/>
  <c r="N778" i="1" s="1"/>
  <c r="S778" i="1" s="1"/>
  <c r="AE778" i="1"/>
  <c r="M762" i="1"/>
  <c r="N762" i="1" s="1"/>
  <c r="S762" i="1" s="1"/>
  <c r="AE762" i="1"/>
  <c r="M746" i="1"/>
  <c r="N746" i="1" s="1"/>
  <c r="AE746" i="1"/>
  <c r="M730" i="1"/>
  <c r="N730" i="1" s="1"/>
  <c r="S730" i="1" s="1"/>
  <c r="AE730" i="1"/>
  <c r="M714" i="1"/>
  <c r="N714" i="1" s="1"/>
  <c r="S714" i="1" s="1"/>
  <c r="AE714" i="1"/>
  <c r="M698" i="1"/>
  <c r="N698" i="1" s="1"/>
  <c r="S698" i="1" s="1"/>
  <c r="AE698" i="1"/>
  <c r="M682" i="1"/>
  <c r="N682" i="1" s="1"/>
  <c r="AE682" i="1"/>
  <c r="M666" i="1"/>
  <c r="N666" i="1" s="1"/>
  <c r="S666" i="1" s="1"/>
  <c r="AE666" i="1"/>
  <c r="M650" i="1"/>
  <c r="N650" i="1" s="1"/>
  <c r="S650" i="1" s="1"/>
  <c r="AE650" i="1"/>
  <c r="M634" i="1"/>
  <c r="N634" i="1" s="1"/>
  <c r="S634" i="1" s="1"/>
  <c r="AE634" i="1"/>
  <c r="M618" i="1"/>
  <c r="N618" i="1" s="1"/>
  <c r="AE618" i="1"/>
  <c r="M602" i="1"/>
  <c r="N602" i="1" s="1"/>
  <c r="S602" i="1" s="1"/>
  <c r="AE602" i="1"/>
  <c r="M1266" i="1"/>
  <c r="N1266" i="1" s="1"/>
  <c r="S1266" i="1" s="1"/>
  <c r="AE1266" i="1"/>
  <c r="M1250" i="1"/>
  <c r="N1250" i="1" s="1"/>
  <c r="S1250" i="1" s="1"/>
  <c r="AE1250" i="1"/>
  <c r="M1234" i="1"/>
  <c r="N1234" i="1" s="1"/>
  <c r="S1234" i="1" s="1"/>
  <c r="AE1234" i="1"/>
  <c r="M1218" i="1"/>
  <c r="N1218" i="1" s="1"/>
  <c r="S1218" i="1" s="1"/>
  <c r="AE1218" i="1"/>
  <c r="M1202" i="1"/>
  <c r="N1202" i="1" s="1"/>
  <c r="S1202" i="1" s="1"/>
  <c r="AE1202" i="1"/>
  <c r="M1186" i="1"/>
  <c r="N1186" i="1" s="1"/>
  <c r="S1186" i="1" s="1"/>
  <c r="AE1186" i="1"/>
  <c r="M1170" i="1"/>
  <c r="N1170" i="1" s="1"/>
  <c r="AE1170" i="1"/>
  <c r="M1154" i="1"/>
  <c r="N1154" i="1" s="1"/>
  <c r="S1154" i="1" s="1"/>
  <c r="AE1154" i="1"/>
  <c r="M1138" i="1"/>
  <c r="N1138" i="1" s="1"/>
  <c r="S1138" i="1" s="1"/>
  <c r="AE1138" i="1"/>
  <c r="M1122" i="1"/>
  <c r="N1122" i="1" s="1"/>
  <c r="S1122" i="1" s="1"/>
  <c r="AE1122" i="1"/>
  <c r="M1106" i="1"/>
  <c r="N1106" i="1" s="1"/>
  <c r="S1106" i="1" s="1"/>
  <c r="AE1106" i="1"/>
  <c r="M1090" i="1"/>
  <c r="N1090" i="1" s="1"/>
  <c r="S1090" i="1" s="1"/>
  <c r="AE1090" i="1"/>
  <c r="M1074" i="1"/>
  <c r="N1074" i="1" s="1"/>
  <c r="S1074" i="1" s="1"/>
  <c r="AE1074" i="1"/>
  <c r="M1058" i="1"/>
  <c r="N1058" i="1" s="1"/>
  <c r="S1058" i="1" s="1"/>
  <c r="AE1058" i="1"/>
  <c r="M1042" i="1"/>
  <c r="N1042" i="1" s="1"/>
  <c r="AE1042" i="1"/>
  <c r="AE1805" i="1"/>
  <c r="AE1789" i="1"/>
  <c r="AE1773" i="1"/>
  <c r="AE1757" i="1"/>
  <c r="AE1741" i="1"/>
  <c r="AE1725" i="1"/>
  <c r="AE1709" i="1"/>
  <c r="AE1693" i="1"/>
  <c r="AE1677" i="1"/>
  <c r="AE1661" i="1"/>
  <c r="AE1645" i="1"/>
  <c r="AE1629" i="1"/>
  <c r="AE1613" i="1"/>
  <c r="AE1597" i="1"/>
  <c r="AE1581" i="1"/>
  <c r="AE1565" i="1"/>
  <c r="AE1549" i="1"/>
  <c r="AE1533" i="1"/>
  <c r="AE1517" i="1"/>
  <c r="AE1501" i="1"/>
  <c r="AE1485" i="1"/>
  <c r="AE1274" i="1"/>
  <c r="AE1192" i="1"/>
  <c r="AE1146" i="1"/>
  <c r="AE1062" i="1"/>
  <c r="AE955" i="1"/>
  <c r="AE699" i="1"/>
  <c r="AE443" i="1"/>
  <c r="AE175" i="1"/>
  <c r="M925" i="1"/>
  <c r="N925" i="1" s="1"/>
  <c r="P9" i="5"/>
  <c r="I12" i="5"/>
  <c r="Q11" i="5"/>
  <c r="K11" i="5"/>
  <c r="O11" i="5" s="1"/>
  <c r="Q9" i="5"/>
  <c r="K8" i="5"/>
  <c r="J8" i="5"/>
  <c r="L8" i="5" s="1"/>
  <c r="J9" i="5"/>
  <c r="L9" i="5" s="1"/>
  <c r="K9" i="5"/>
  <c r="O9" i="5" s="1"/>
  <c r="K10" i="5"/>
  <c r="O10" i="5" s="1"/>
  <c r="Q10" i="5"/>
  <c r="Q8" i="5"/>
  <c r="P11" i="5"/>
  <c r="M11" i="5"/>
  <c r="M8" i="5"/>
  <c r="M10" i="5"/>
  <c r="J11" i="5"/>
  <c r="L11" i="5" s="1"/>
  <c r="J10" i="5"/>
  <c r="L10" i="5" s="1"/>
  <c r="S775" i="5"/>
  <c r="M9" i="5" s="1"/>
  <c r="P10" i="5"/>
  <c r="P8" i="5"/>
  <c r="J5" i="1" l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J367" i="1" s="1"/>
  <c r="J368" i="1" s="1"/>
  <c r="J369" i="1" s="1"/>
  <c r="J370" i="1" s="1"/>
  <c r="J371" i="1" s="1"/>
  <c r="J372" i="1" s="1"/>
  <c r="J373" i="1" s="1"/>
  <c r="J374" i="1" s="1"/>
  <c r="J375" i="1" s="1"/>
  <c r="J376" i="1" s="1"/>
  <c r="J377" i="1" s="1"/>
  <c r="J378" i="1" s="1"/>
  <c r="J379" i="1" s="1"/>
  <c r="J380" i="1" s="1"/>
  <c r="J381" i="1" s="1"/>
  <c r="J382" i="1" s="1"/>
  <c r="J383" i="1" s="1"/>
  <c r="J384" i="1" s="1"/>
  <c r="J385" i="1" s="1"/>
  <c r="J386" i="1" s="1"/>
  <c r="J387" i="1" s="1"/>
  <c r="J388" i="1" s="1"/>
  <c r="J389" i="1" s="1"/>
  <c r="J390" i="1" s="1"/>
  <c r="J391" i="1" s="1"/>
  <c r="J392" i="1" s="1"/>
  <c r="J393" i="1" s="1"/>
  <c r="J394" i="1" s="1"/>
  <c r="J395" i="1" s="1"/>
  <c r="J396" i="1" s="1"/>
  <c r="J397" i="1" s="1"/>
  <c r="J398" i="1" s="1"/>
  <c r="J399" i="1" s="1"/>
  <c r="J400" i="1" s="1"/>
  <c r="J401" i="1" s="1"/>
  <c r="J402" i="1" s="1"/>
  <c r="J403" i="1" s="1"/>
  <c r="J404" i="1" s="1"/>
  <c r="J405" i="1" s="1"/>
  <c r="J406" i="1" s="1"/>
  <c r="J407" i="1" s="1"/>
  <c r="J408" i="1" s="1"/>
  <c r="J409" i="1" s="1"/>
  <c r="J410" i="1" s="1"/>
  <c r="J411" i="1" s="1"/>
  <c r="J412" i="1" s="1"/>
  <c r="J413" i="1" s="1"/>
  <c r="J414" i="1" s="1"/>
  <c r="J415" i="1" s="1"/>
  <c r="J416" i="1" s="1"/>
  <c r="J417" i="1" s="1"/>
  <c r="J418" i="1" s="1"/>
  <c r="J419" i="1" s="1"/>
  <c r="J420" i="1" s="1"/>
  <c r="J421" i="1" s="1"/>
  <c r="J422" i="1" s="1"/>
  <c r="J423" i="1" s="1"/>
  <c r="J424" i="1" s="1"/>
  <c r="J425" i="1" s="1"/>
  <c r="J426" i="1" s="1"/>
  <c r="J427" i="1" s="1"/>
  <c r="J428" i="1" s="1"/>
  <c r="J429" i="1" s="1"/>
  <c r="J430" i="1" s="1"/>
  <c r="J431" i="1" s="1"/>
  <c r="J432" i="1" s="1"/>
  <c r="J433" i="1" s="1"/>
  <c r="J434" i="1" s="1"/>
  <c r="J435" i="1" s="1"/>
  <c r="J436" i="1" s="1"/>
  <c r="J437" i="1" s="1"/>
  <c r="J438" i="1" s="1"/>
  <c r="J439" i="1" s="1"/>
  <c r="J440" i="1" s="1"/>
  <c r="J441" i="1" s="1"/>
  <c r="J442" i="1" s="1"/>
  <c r="J443" i="1" s="1"/>
  <c r="J444" i="1" s="1"/>
  <c r="J445" i="1" s="1"/>
  <c r="J446" i="1" s="1"/>
  <c r="J447" i="1" s="1"/>
  <c r="J448" i="1" s="1"/>
  <c r="J449" i="1" s="1"/>
  <c r="J450" i="1" s="1"/>
  <c r="J451" i="1" s="1"/>
  <c r="J452" i="1" s="1"/>
  <c r="J453" i="1" s="1"/>
  <c r="J454" i="1" s="1"/>
  <c r="J455" i="1" s="1"/>
  <c r="J456" i="1" s="1"/>
  <c r="J457" i="1" s="1"/>
  <c r="J458" i="1" s="1"/>
  <c r="J459" i="1" s="1"/>
  <c r="J460" i="1" s="1"/>
  <c r="J461" i="1" s="1"/>
  <c r="J462" i="1" s="1"/>
  <c r="J463" i="1" s="1"/>
  <c r="J464" i="1" s="1"/>
  <c r="J465" i="1" s="1"/>
  <c r="J466" i="1" s="1"/>
  <c r="J467" i="1" s="1"/>
  <c r="J468" i="1" s="1"/>
  <c r="J469" i="1" s="1"/>
  <c r="J470" i="1" s="1"/>
  <c r="J471" i="1" s="1"/>
  <c r="J472" i="1" s="1"/>
  <c r="J473" i="1" s="1"/>
  <c r="J474" i="1" s="1"/>
  <c r="J475" i="1" s="1"/>
  <c r="J476" i="1" s="1"/>
  <c r="J477" i="1" s="1"/>
  <c r="J478" i="1" s="1"/>
  <c r="J479" i="1" s="1"/>
  <c r="J480" i="1" s="1"/>
  <c r="J481" i="1" s="1"/>
  <c r="J482" i="1" s="1"/>
  <c r="J483" i="1" s="1"/>
  <c r="J484" i="1" s="1"/>
  <c r="J485" i="1" s="1"/>
  <c r="J486" i="1" s="1"/>
  <c r="J487" i="1" s="1"/>
  <c r="J488" i="1" s="1"/>
  <c r="J489" i="1" s="1"/>
  <c r="J490" i="1" s="1"/>
  <c r="J491" i="1" s="1"/>
  <c r="J492" i="1" s="1"/>
  <c r="J493" i="1" s="1"/>
  <c r="J494" i="1" s="1"/>
  <c r="J495" i="1" s="1"/>
  <c r="J496" i="1" s="1"/>
  <c r="J497" i="1" s="1"/>
  <c r="J498" i="1" s="1"/>
  <c r="J499" i="1" s="1"/>
  <c r="J500" i="1" s="1"/>
  <c r="J501" i="1" s="1"/>
  <c r="J502" i="1" s="1"/>
  <c r="J503" i="1" s="1"/>
  <c r="J504" i="1" s="1"/>
  <c r="J505" i="1" s="1"/>
  <c r="J506" i="1" s="1"/>
  <c r="J507" i="1" s="1"/>
  <c r="J508" i="1" s="1"/>
  <c r="J509" i="1" s="1"/>
  <c r="J510" i="1" s="1"/>
  <c r="J511" i="1" s="1"/>
  <c r="J512" i="1" s="1"/>
  <c r="J513" i="1" s="1"/>
  <c r="J514" i="1" s="1"/>
  <c r="J515" i="1" s="1"/>
  <c r="J516" i="1" s="1"/>
  <c r="J517" i="1" s="1"/>
  <c r="J518" i="1" s="1"/>
  <c r="J519" i="1" s="1"/>
  <c r="J520" i="1" s="1"/>
  <c r="J521" i="1" s="1"/>
  <c r="J522" i="1" s="1"/>
  <c r="J523" i="1" s="1"/>
  <c r="J524" i="1" s="1"/>
  <c r="J525" i="1" s="1"/>
  <c r="J526" i="1" s="1"/>
  <c r="J527" i="1" s="1"/>
  <c r="J528" i="1" s="1"/>
  <c r="J529" i="1" s="1"/>
  <c r="J530" i="1" s="1"/>
  <c r="J531" i="1" s="1"/>
  <c r="J532" i="1" s="1"/>
  <c r="J533" i="1" s="1"/>
  <c r="J534" i="1" s="1"/>
  <c r="J535" i="1" s="1"/>
  <c r="J536" i="1" s="1"/>
  <c r="J537" i="1" s="1"/>
  <c r="J538" i="1" s="1"/>
  <c r="J539" i="1" s="1"/>
  <c r="J540" i="1" s="1"/>
  <c r="J541" i="1" s="1"/>
  <c r="J542" i="1" s="1"/>
  <c r="J543" i="1" s="1"/>
  <c r="J544" i="1" s="1"/>
  <c r="J545" i="1" s="1"/>
  <c r="J546" i="1" s="1"/>
  <c r="J547" i="1" s="1"/>
  <c r="J548" i="1" s="1"/>
  <c r="J549" i="1" s="1"/>
  <c r="J550" i="1" s="1"/>
  <c r="J551" i="1" s="1"/>
  <c r="J552" i="1" s="1"/>
  <c r="J553" i="1" s="1"/>
  <c r="J554" i="1" s="1"/>
  <c r="J555" i="1" s="1"/>
  <c r="J556" i="1" s="1"/>
  <c r="J557" i="1" s="1"/>
  <c r="J558" i="1" s="1"/>
  <c r="J559" i="1" s="1"/>
  <c r="J560" i="1" s="1"/>
  <c r="J561" i="1" s="1"/>
  <c r="J562" i="1" s="1"/>
  <c r="J563" i="1" s="1"/>
  <c r="J564" i="1" s="1"/>
  <c r="J565" i="1" s="1"/>
  <c r="J566" i="1" s="1"/>
  <c r="J567" i="1" s="1"/>
  <c r="J568" i="1" s="1"/>
  <c r="J569" i="1" s="1"/>
  <c r="J570" i="1" s="1"/>
  <c r="J571" i="1" s="1"/>
  <c r="J572" i="1" s="1"/>
  <c r="J573" i="1" s="1"/>
  <c r="J574" i="1" s="1"/>
  <c r="J575" i="1" s="1"/>
  <c r="J576" i="1" s="1"/>
  <c r="J577" i="1" s="1"/>
  <c r="J578" i="1" s="1"/>
  <c r="J579" i="1" s="1"/>
  <c r="J580" i="1" s="1"/>
  <c r="J581" i="1" s="1"/>
  <c r="J582" i="1" s="1"/>
  <c r="J583" i="1" s="1"/>
  <c r="J584" i="1" s="1"/>
  <c r="J585" i="1" s="1"/>
  <c r="J586" i="1" s="1"/>
  <c r="J587" i="1" s="1"/>
  <c r="J588" i="1" s="1"/>
  <c r="J589" i="1" s="1"/>
  <c r="J590" i="1" s="1"/>
  <c r="J591" i="1" s="1"/>
  <c r="J592" i="1" s="1"/>
  <c r="J593" i="1" s="1"/>
  <c r="J594" i="1" s="1"/>
  <c r="J595" i="1" s="1"/>
  <c r="J596" i="1" s="1"/>
  <c r="J597" i="1" s="1"/>
  <c r="J598" i="1" s="1"/>
  <c r="J599" i="1" s="1"/>
  <c r="J600" i="1" s="1"/>
  <c r="J601" i="1" s="1"/>
  <c r="J602" i="1" s="1"/>
  <c r="J603" i="1" s="1"/>
  <c r="J604" i="1" s="1"/>
  <c r="J605" i="1" s="1"/>
  <c r="J606" i="1" s="1"/>
  <c r="J607" i="1" s="1"/>
  <c r="J608" i="1" s="1"/>
  <c r="J609" i="1" s="1"/>
  <c r="J610" i="1" s="1"/>
  <c r="J611" i="1" s="1"/>
  <c r="J612" i="1" s="1"/>
  <c r="J613" i="1" s="1"/>
  <c r="J614" i="1" s="1"/>
  <c r="J615" i="1" s="1"/>
  <c r="J616" i="1" s="1"/>
  <c r="J617" i="1" s="1"/>
  <c r="J618" i="1" s="1"/>
  <c r="J619" i="1" s="1"/>
  <c r="J620" i="1" s="1"/>
  <c r="J621" i="1" s="1"/>
  <c r="J622" i="1" s="1"/>
  <c r="J623" i="1" s="1"/>
  <c r="J624" i="1" s="1"/>
  <c r="J625" i="1" s="1"/>
  <c r="J626" i="1" s="1"/>
  <c r="J627" i="1" s="1"/>
  <c r="J628" i="1" s="1"/>
  <c r="J629" i="1" s="1"/>
  <c r="J630" i="1" s="1"/>
  <c r="J631" i="1" s="1"/>
  <c r="J632" i="1" s="1"/>
  <c r="J633" i="1" s="1"/>
  <c r="J634" i="1" s="1"/>
  <c r="J635" i="1" s="1"/>
  <c r="J636" i="1" s="1"/>
  <c r="J637" i="1" s="1"/>
  <c r="J638" i="1" s="1"/>
  <c r="J639" i="1" s="1"/>
  <c r="J640" i="1" s="1"/>
  <c r="J641" i="1" s="1"/>
  <c r="J642" i="1" s="1"/>
  <c r="J643" i="1" s="1"/>
  <c r="J644" i="1" s="1"/>
  <c r="J645" i="1" s="1"/>
  <c r="J646" i="1" s="1"/>
  <c r="J647" i="1" s="1"/>
  <c r="J648" i="1" s="1"/>
  <c r="J649" i="1" s="1"/>
  <c r="J650" i="1" s="1"/>
  <c r="J651" i="1" s="1"/>
  <c r="J652" i="1" s="1"/>
  <c r="J653" i="1" s="1"/>
  <c r="J654" i="1" s="1"/>
  <c r="J655" i="1" s="1"/>
  <c r="J656" i="1" s="1"/>
  <c r="J657" i="1" s="1"/>
  <c r="J658" i="1" s="1"/>
  <c r="J659" i="1" s="1"/>
  <c r="J660" i="1" s="1"/>
  <c r="J661" i="1" s="1"/>
  <c r="J662" i="1" s="1"/>
  <c r="J663" i="1" s="1"/>
  <c r="J664" i="1" s="1"/>
  <c r="J665" i="1" s="1"/>
  <c r="J666" i="1" s="1"/>
  <c r="J667" i="1" s="1"/>
  <c r="J668" i="1" s="1"/>
  <c r="J669" i="1" s="1"/>
  <c r="J670" i="1" s="1"/>
  <c r="J671" i="1" s="1"/>
  <c r="J672" i="1" s="1"/>
  <c r="J673" i="1" s="1"/>
  <c r="J674" i="1" s="1"/>
  <c r="J675" i="1" s="1"/>
  <c r="J676" i="1" s="1"/>
  <c r="J677" i="1" s="1"/>
  <c r="J678" i="1" s="1"/>
  <c r="J679" i="1" s="1"/>
  <c r="J680" i="1" s="1"/>
  <c r="J681" i="1" s="1"/>
  <c r="J682" i="1" s="1"/>
  <c r="J683" i="1" s="1"/>
  <c r="J684" i="1" s="1"/>
  <c r="J685" i="1" s="1"/>
  <c r="J686" i="1" s="1"/>
  <c r="J687" i="1" s="1"/>
  <c r="J688" i="1" s="1"/>
  <c r="J689" i="1" s="1"/>
  <c r="J690" i="1" s="1"/>
  <c r="J691" i="1" s="1"/>
  <c r="J692" i="1" s="1"/>
  <c r="J693" i="1" s="1"/>
  <c r="J694" i="1" s="1"/>
  <c r="J695" i="1" s="1"/>
  <c r="J696" i="1" s="1"/>
  <c r="J697" i="1" s="1"/>
  <c r="J698" i="1" s="1"/>
  <c r="J699" i="1" s="1"/>
  <c r="J700" i="1" s="1"/>
  <c r="J701" i="1" s="1"/>
  <c r="J702" i="1" s="1"/>
  <c r="J703" i="1" s="1"/>
  <c r="J704" i="1" s="1"/>
  <c r="J705" i="1" s="1"/>
  <c r="J706" i="1" s="1"/>
  <c r="J707" i="1" s="1"/>
  <c r="J708" i="1" s="1"/>
  <c r="J709" i="1" s="1"/>
  <c r="J710" i="1" s="1"/>
  <c r="J711" i="1" s="1"/>
  <c r="J712" i="1" s="1"/>
  <c r="J713" i="1" s="1"/>
  <c r="J714" i="1" s="1"/>
  <c r="J715" i="1" s="1"/>
  <c r="J716" i="1" s="1"/>
  <c r="J717" i="1" s="1"/>
  <c r="J718" i="1" s="1"/>
  <c r="J719" i="1" s="1"/>
  <c r="J720" i="1" s="1"/>
  <c r="J721" i="1" s="1"/>
  <c r="J722" i="1" s="1"/>
  <c r="J723" i="1" s="1"/>
  <c r="J724" i="1" s="1"/>
  <c r="J725" i="1" s="1"/>
  <c r="J726" i="1" s="1"/>
  <c r="J727" i="1" s="1"/>
  <c r="J728" i="1" s="1"/>
  <c r="J729" i="1" s="1"/>
  <c r="J730" i="1" s="1"/>
  <c r="J731" i="1" s="1"/>
  <c r="J732" i="1" s="1"/>
  <c r="J733" i="1" s="1"/>
  <c r="J734" i="1" s="1"/>
  <c r="J735" i="1" s="1"/>
  <c r="J736" i="1" s="1"/>
  <c r="J737" i="1" s="1"/>
  <c r="J738" i="1" s="1"/>
  <c r="J739" i="1" s="1"/>
  <c r="J740" i="1" s="1"/>
  <c r="J741" i="1" s="1"/>
  <c r="J742" i="1" s="1"/>
  <c r="J743" i="1" s="1"/>
  <c r="J744" i="1" s="1"/>
  <c r="J745" i="1" s="1"/>
  <c r="J746" i="1" s="1"/>
  <c r="J747" i="1" s="1"/>
  <c r="J748" i="1" s="1"/>
  <c r="J749" i="1" s="1"/>
  <c r="J750" i="1" s="1"/>
  <c r="J751" i="1" s="1"/>
  <c r="J752" i="1" s="1"/>
  <c r="J753" i="1" s="1"/>
  <c r="J754" i="1" s="1"/>
  <c r="J755" i="1" s="1"/>
  <c r="J756" i="1" s="1"/>
  <c r="J757" i="1" s="1"/>
  <c r="J758" i="1" s="1"/>
  <c r="J759" i="1" s="1"/>
  <c r="J760" i="1" s="1"/>
  <c r="J761" i="1" s="1"/>
  <c r="J762" i="1" s="1"/>
  <c r="J763" i="1" s="1"/>
  <c r="J764" i="1" s="1"/>
  <c r="J765" i="1" s="1"/>
  <c r="J766" i="1" s="1"/>
  <c r="J767" i="1" s="1"/>
  <c r="J768" i="1" s="1"/>
  <c r="J769" i="1" s="1"/>
  <c r="J770" i="1" s="1"/>
  <c r="J771" i="1" s="1"/>
  <c r="J772" i="1" s="1"/>
  <c r="J773" i="1" s="1"/>
  <c r="J774" i="1" s="1"/>
  <c r="J775" i="1" s="1"/>
  <c r="J776" i="1" s="1"/>
  <c r="J777" i="1" s="1"/>
  <c r="J778" i="1" s="1"/>
  <c r="J779" i="1" s="1"/>
  <c r="J780" i="1" s="1"/>
  <c r="J781" i="1" s="1"/>
  <c r="J782" i="1" s="1"/>
  <c r="J783" i="1" s="1"/>
  <c r="J784" i="1" s="1"/>
  <c r="J785" i="1" s="1"/>
  <c r="J786" i="1" s="1"/>
  <c r="J787" i="1" s="1"/>
  <c r="J788" i="1" s="1"/>
  <c r="J789" i="1" s="1"/>
  <c r="J790" i="1" s="1"/>
  <c r="J791" i="1" s="1"/>
  <c r="J792" i="1" s="1"/>
  <c r="J793" i="1" s="1"/>
  <c r="J794" i="1" s="1"/>
  <c r="J795" i="1" s="1"/>
  <c r="J796" i="1" s="1"/>
  <c r="J797" i="1" s="1"/>
  <c r="J798" i="1" s="1"/>
  <c r="J799" i="1" s="1"/>
  <c r="J800" i="1" s="1"/>
  <c r="J801" i="1" s="1"/>
  <c r="J802" i="1" s="1"/>
  <c r="J803" i="1" s="1"/>
  <c r="J804" i="1" s="1"/>
  <c r="J805" i="1" s="1"/>
  <c r="J806" i="1" s="1"/>
  <c r="J807" i="1" s="1"/>
  <c r="J808" i="1" s="1"/>
  <c r="J809" i="1" s="1"/>
  <c r="J810" i="1" s="1"/>
  <c r="J811" i="1" s="1"/>
  <c r="J812" i="1" s="1"/>
  <c r="J813" i="1" s="1"/>
  <c r="J814" i="1" s="1"/>
  <c r="J815" i="1" s="1"/>
  <c r="J816" i="1" s="1"/>
  <c r="J817" i="1" s="1"/>
  <c r="J818" i="1" s="1"/>
  <c r="J819" i="1" s="1"/>
  <c r="J820" i="1" s="1"/>
  <c r="J821" i="1" s="1"/>
  <c r="J822" i="1" s="1"/>
  <c r="J823" i="1" s="1"/>
  <c r="J824" i="1" s="1"/>
  <c r="J825" i="1" s="1"/>
  <c r="J826" i="1" s="1"/>
  <c r="J827" i="1" s="1"/>
  <c r="J828" i="1" s="1"/>
  <c r="J829" i="1" s="1"/>
  <c r="J830" i="1" s="1"/>
  <c r="J831" i="1" s="1"/>
  <c r="J832" i="1" s="1"/>
  <c r="J833" i="1" s="1"/>
  <c r="J834" i="1" s="1"/>
  <c r="J835" i="1" s="1"/>
  <c r="J836" i="1" s="1"/>
  <c r="J837" i="1" s="1"/>
  <c r="J838" i="1" s="1"/>
  <c r="J839" i="1" s="1"/>
  <c r="J840" i="1" s="1"/>
  <c r="J841" i="1" s="1"/>
  <c r="J842" i="1" s="1"/>
  <c r="J843" i="1" s="1"/>
  <c r="J844" i="1" s="1"/>
  <c r="J845" i="1" s="1"/>
  <c r="J846" i="1" s="1"/>
  <c r="J847" i="1" s="1"/>
  <c r="J848" i="1" s="1"/>
  <c r="J849" i="1" s="1"/>
  <c r="J850" i="1" s="1"/>
  <c r="J851" i="1" s="1"/>
  <c r="J852" i="1" s="1"/>
  <c r="J853" i="1" s="1"/>
  <c r="J854" i="1" s="1"/>
  <c r="J855" i="1" s="1"/>
  <c r="J856" i="1" s="1"/>
  <c r="J857" i="1" s="1"/>
  <c r="J858" i="1" s="1"/>
  <c r="J859" i="1" s="1"/>
  <c r="J860" i="1" s="1"/>
  <c r="J861" i="1" s="1"/>
  <c r="J862" i="1" s="1"/>
  <c r="J863" i="1" s="1"/>
  <c r="J864" i="1" s="1"/>
  <c r="J865" i="1" s="1"/>
  <c r="J866" i="1" s="1"/>
  <c r="J867" i="1" s="1"/>
  <c r="J868" i="1" s="1"/>
  <c r="J869" i="1" s="1"/>
  <c r="J870" i="1" s="1"/>
  <c r="J871" i="1" s="1"/>
  <c r="J872" i="1" s="1"/>
  <c r="J873" i="1" s="1"/>
  <c r="J874" i="1" s="1"/>
  <c r="J875" i="1" s="1"/>
  <c r="J876" i="1" s="1"/>
  <c r="J877" i="1" s="1"/>
  <c r="J878" i="1" s="1"/>
  <c r="J879" i="1" s="1"/>
  <c r="J880" i="1" s="1"/>
  <c r="J881" i="1" s="1"/>
  <c r="J882" i="1" s="1"/>
  <c r="J883" i="1" s="1"/>
  <c r="J884" i="1" s="1"/>
  <c r="J885" i="1" s="1"/>
  <c r="J886" i="1" s="1"/>
  <c r="J887" i="1" s="1"/>
  <c r="J888" i="1" s="1"/>
  <c r="J889" i="1" s="1"/>
  <c r="J890" i="1" s="1"/>
  <c r="J891" i="1" s="1"/>
  <c r="J892" i="1" s="1"/>
  <c r="J893" i="1" s="1"/>
  <c r="J894" i="1" s="1"/>
  <c r="J895" i="1" s="1"/>
  <c r="J896" i="1" s="1"/>
  <c r="J897" i="1" s="1"/>
  <c r="J898" i="1" s="1"/>
  <c r="J899" i="1" s="1"/>
  <c r="J900" i="1" s="1"/>
  <c r="J901" i="1" s="1"/>
  <c r="J902" i="1" s="1"/>
  <c r="J903" i="1" s="1"/>
  <c r="J904" i="1" s="1"/>
  <c r="J905" i="1" s="1"/>
  <c r="J906" i="1" s="1"/>
  <c r="J907" i="1" s="1"/>
  <c r="J908" i="1" s="1"/>
  <c r="J909" i="1" s="1"/>
  <c r="J910" i="1" s="1"/>
  <c r="J911" i="1" s="1"/>
  <c r="J912" i="1" s="1"/>
  <c r="J913" i="1" s="1"/>
  <c r="J914" i="1" s="1"/>
  <c r="J915" i="1" s="1"/>
  <c r="J916" i="1" s="1"/>
  <c r="J917" i="1" s="1"/>
  <c r="J918" i="1" s="1"/>
  <c r="J919" i="1" s="1"/>
  <c r="J920" i="1" s="1"/>
  <c r="J921" i="1" s="1"/>
  <c r="J922" i="1" s="1"/>
  <c r="J923" i="1" s="1"/>
  <c r="J924" i="1" s="1"/>
  <c r="J925" i="1" s="1"/>
  <c r="J926" i="1" s="1"/>
  <c r="J927" i="1" s="1"/>
  <c r="J928" i="1" s="1"/>
  <c r="J929" i="1" s="1"/>
  <c r="J930" i="1" s="1"/>
  <c r="J931" i="1" s="1"/>
  <c r="J932" i="1" s="1"/>
  <c r="J933" i="1" s="1"/>
  <c r="J934" i="1" s="1"/>
  <c r="J935" i="1" s="1"/>
  <c r="J936" i="1" s="1"/>
  <c r="J937" i="1" s="1"/>
  <c r="J938" i="1" s="1"/>
  <c r="J939" i="1" s="1"/>
  <c r="J940" i="1" s="1"/>
  <c r="J941" i="1" s="1"/>
  <c r="J942" i="1" s="1"/>
  <c r="J943" i="1" s="1"/>
  <c r="J944" i="1" s="1"/>
  <c r="J945" i="1" s="1"/>
  <c r="J946" i="1" s="1"/>
  <c r="J947" i="1" s="1"/>
  <c r="J948" i="1" s="1"/>
  <c r="J949" i="1" s="1"/>
  <c r="J950" i="1" s="1"/>
  <c r="J951" i="1" s="1"/>
  <c r="J952" i="1" s="1"/>
  <c r="J953" i="1" s="1"/>
  <c r="J954" i="1" s="1"/>
  <c r="J955" i="1" s="1"/>
  <c r="J956" i="1" s="1"/>
  <c r="J957" i="1" s="1"/>
  <c r="J958" i="1" s="1"/>
  <c r="J959" i="1" s="1"/>
  <c r="J960" i="1" s="1"/>
  <c r="J961" i="1" s="1"/>
  <c r="J962" i="1" s="1"/>
  <c r="J963" i="1" s="1"/>
  <c r="J964" i="1" s="1"/>
  <c r="J965" i="1" s="1"/>
  <c r="J966" i="1" s="1"/>
  <c r="J967" i="1" s="1"/>
  <c r="J968" i="1" s="1"/>
  <c r="J969" i="1" s="1"/>
  <c r="J970" i="1" s="1"/>
  <c r="J971" i="1" s="1"/>
  <c r="J972" i="1" s="1"/>
  <c r="J973" i="1" s="1"/>
  <c r="J974" i="1" s="1"/>
  <c r="J975" i="1" s="1"/>
  <c r="J976" i="1" s="1"/>
  <c r="J977" i="1" s="1"/>
  <c r="J978" i="1" s="1"/>
  <c r="J979" i="1" s="1"/>
  <c r="J980" i="1" s="1"/>
  <c r="J981" i="1" s="1"/>
  <c r="J982" i="1" s="1"/>
  <c r="J983" i="1" s="1"/>
  <c r="J984" i="1" s="1"/>
  <c r="J985" i="1" s="1"/>
  <c r="J986" i="1" s="1"/>
  <c r="J987" i="1" s="1"/>
  <c r="J988" i="1" s="1"/>
  <c r="J989" i="1" s="1"/>
  <c r="J990" i="1" s="1"/>
  <c r="J991" i="1" s="1"/>
  <c r="J992" i="1" s="1"/>
  <c r="J993" i="1" s="1"/>
  <c r="J994" i="1" s="1"/>
  <c r="J995" i="1" s="1"/>
  <c r="J996" i="1" s="1"/>
  <c r="J997" i="1" s="1"/>
  <c r="J998" i="1" s="1"/>
  <c r="J999" i="1" s="1"/>
  <c r="J1000" i="1" s="1"/>
  <c r="J1001" i="1" s="1"/>
  <c r="J1002" i="1" s="1"/>
  <c r="J1003" i="1" s="1"/>
  <c r="J1004" i="1" s="1"/>
  <c r="J1005" i="1" s="1"/>
  <c r="J1006" i="1" s="1"/>
  <c r="J1007" i="1" s="1"/>
  <c r="J1008" i="1" s="1"/>
  <c r="J1009" i="1" s="1"/>
  <c r="J1010" i="1" s="1"/>
  <c r="J1011" i="1" s="1"/>
  <c r="J1012" i="1" s="1"/>
  <c r="J1013" i="1" s="1"/>
  <c r="J1014" i="1" s="1"/>
  <c r="J1015" i="1" s="1"/>
  <c r="J1016" i="1" s="1"/>
  <c r="J1017" i="1" s="1"/>
  <c r="J1018" i="1" s="1"/>
  <c r="J1019" i="1" s="1"/>
  <c r="J1020" i="1" s="1"/>
  <c r="J1021" i="1" s="1"/>
  <c r="J1022" i="1" s="1"/>
  <c r="J1023" i="1" s="1"/>
  <c r="J1024" i="1" s="1"/>
  <c r="J1025" i="1" s="1"/>
  <c r="J1026" i="1" s="1"/>
  <c r="J1027" i="1" s="1"/>
  <c r="J1028" i="1" s="1"/>
  <c r="J1029" i="1" s="1"/>
  <c r="J1030" i="1" s="1"/>
  <c r="J1031" i="1" s="1"/>
  <c r="J1032" i="1" s="1"/>
  <c r="J1033" i="1" s="1"/>
  <c r="J1034" i="1" s="1"/>
  <c r="J1035" i="1" s="1"/>
  <c r="J1036" i="1" s="1"/>
  <c r="J1037" i="1" s="1"/>
  <c r="J1038" i="1" s="1"/>
  <c r="J1039" i="1" s="1"/>
  <c r="J1040" i="1" s="1"/>
  <c r="J1041" i="1" s="1"/>
  <c r="J1042" i="1" s="1"/>
  <c r="J1043" i="1" s="1"/>
  <c r="J1044" i="1" s="1"/>
  <c r="J1045" i="1" s="1"/>
  <c r="J1046" i="1" s="1"/>
  <c r="J1047" i="1" s="1"/>
  <c r="J1048" i="1" s="1"/>
  <c r="J1049" i="1" s="1"/>
  <c r="J1050" i="1" s="1"/>
  <c r="J1051" i="1" s="1"/>
  <c r="J1052" i="1" s="1"/>
  <c r="J1053" i="1" s="1"/>
  <c r="J1054" i="1" s="1"/>
  <c r="J1055" i="1" s="1"/>
  <c r="J1056" i="1" s="1"/>
  <c r="J1057" i="1" s="1"/>
  <c r="J1058" i="1" s="1"/>
  <c r="J1059" i="1" s="1"/>
  <c r="J1060" i="1" s="1"/>
  <c r="J1061" i="1" s="1"/>
  <c r="J1062" i="1" s="1"/>
  <c r="J1063" i="1" s="1"/>
  <c r="J1064" i="1" s="1"/>
  <c r="J1065" i="1" s="1"/>
  <c r="J1066" i="1" s="1"/>
  <c r="J1067" i="1" s="1"/>
  <c r="J1068" i="1" s="1"/>
  <c r="J1069" i="1" s="1"/>
  <c r="J1070" i="1" s="1"/>
  <c r="J1071" i="1" s="1"/>
  <c r="J1072" i="1" s="1"/>
  <c r="J1073" i="1" s="1"/>
  <c r="J1074" i="1" s="1"/>
  <c r="J1075" i="1" s="1"/>
  <c r="J1076" i="1" s="1"/>
  <c r="J1077" i="1" s="1"/>
  <c r="J1078" i="1" s="1"/>
  <c r="J1079" i="1" s="1"/>
  <c r="J1080" i="1" s="1"/>
  <c r="J1081" i="1" s="1"/>
  <c r="J1082" i="1" s="1"/>
  <c r="J1083" i="1" s="1"/>
  <c r="J1084" i="1" s="1"/>
  <c r="J1085" i="1" s="1"/>
  <c r="J1086" i="1" s="1"/>
  <c r="J1087" i="1" s="1"/>
  <c r="J1088" i="1" s="1"/>
  <c r="J1089" i="1" s="1"/>
  <c r="J1090" i="1" s="1"/>
  <c r="J1091" i="1" s="1"/>
  <c r="J1092" i="1" s="1"/>
  <c r="J1093" i="1" s="1"/>
  <c r="J1094" i="1" s="1"/>
  <c r="J1095" i="1" s="1"/>
  <c r="J1096" i="1" s="1"/>
  <c r="J1097" i="1" s="1"/>
  <c r="J1098" i="1" s="1"/>
  <c r="J1099" i="1" s="1"/>
  <c r="J1100" i="1" s="1"/>
  <c r="J1101" i="1" s="1"/>
  <c r="J1102" i="1" s="1"/>
  <c r="J1103" i="1" s="1"/>
  <c r="J1104" i="1" s="1"/>
  <c r="J1105" i="1" s="1"/>
  <c r="J1106" i="1" s="1"/>
  <c r="J1107" i="1" s="1"/>
  <c r="J1108" i="1" s="1"/>
  <c r="J1109" i="1" s="1"/>
  <c r="J1110" i="1" s="1"/>
  <c r="J1111" i="1" s="1"/>
  <c r="J1112" i="1" s="1"/>
  <c r="J1113" i="1" s="1"/>
  <c r="J1114" i="1" s="1"/>
  <c r="J1115" i="1" s="1"/>
  <c r="J1116" i="1" s="1"/>
  <c r="J1117" i="1" s="1"/>
  <c r="J1118" i="1" s="1"/>
  <c r="J1119" i="1" s="1"/>
  <c r="J1120" i="1" s="1"/>
  <c r="J1121" i="1" s="1"/>
  <c r="J1122" i="1" s="1"/>
  <c r="J1123" i="1" s="1"/>
  <c r="J1124" i="1" s="1"/>
  <c r="J1125" i="1" s="1"/>
  <c r="J1126" i="1" s="1"/>
  <c r="J1127" i="1" s="1"/>
  <c r="J1128" i="1" s="1"/>
  <c r="J1129" i="1" s="1"/>
  <c r="J1130" i="1" s="1"/>
  <c r="J1131" i="1" s="1"/>
  <c r="J1132" i="1" s="1"/>
  <c r="J1133" i="1" s="1"/>
  <c r="J1134" i="1" s="1"/>
  <c r="J1135" i="1" s="1"/>
  <c r="J1136" i="1" s="1"/>
  <c r="J1137" i="1" s="1"/>
  <c r="J1138" i="1" s="1"/>
  <c r="J1139" i="1" s="1"/>
  <c r="J1140" i="1" s="1"/>
  <c r="J1141" i="1" s="1"/>
  <c r="J1142" i="1" s="1"/>
  <c r="J1143" i="1" s="1"/>
  <c r="J1144" i="1" s="1"/>
  <c r="J1145" i="1" s="1"/>
  <c r="J1146" i="1" s="1"/>
  <c r="J1147" i="1" s="1"/>
  <c r="J1148" i="1" s="1"/>
  <c r="J1149" i="1" s="1"/>
  <c r="J1150" i="1" s="1"/>
  <c r="J1151" i="1" s="1"/>
  <c r="J1152" i="1" s="1"/>
  <c r="J1153" i="1" s="1"/>
  <c r="J1154" i="1" s="1"/>
  <c r="J1155" i="1" s="1"/>
  <c r="J1156" i="1" s="1"/>
  <c r="J1157" i="1" s="1"/>
  <c r="J1158" i="1" s="1"/>
  <c r="J1159" i="1" s="1"/>
  <c r="J1160" i="1" s="1"/>
  <c r="J1161" i="1" s="1"/>
  <c r="J1162" i="1" s="1"/>
  <c r="J1163" i="1" s="1"/>
  <c r="J1164" i="1" s="1"/>
  <c r="J1165" i="1" s="1"/>
  <c r="J1166" i="1" s="1"/>
  <c r="J1167" i="1" s="1"/>
  <c r="J1168" i="1" s="1"/>
  <c r="J1169" i="1" s="1"/>
  <c r="J1170" i="1" s="1"/>
  <c r="J1171" i="1" s="1"/>
  <c r="J1172" i="1" s="1"/>
  <c r="J1173" i="1" s="1"/>
  <c r="J1174" i="1" s="1"/>
  <c r="J1175" i="1" s="1"/>
  <c r="J1176" i="1" s="1"/>
  <c r="J1177" i="1" s="1"/>
  <c r="J1178" i="1" s="1"/>
  <c r="J1179" i="1" s="1"/>
  <c r="J1180" i="1" s="1"/>
  <c r="J1181" i="1" s="1"/>
  <c r="J1182" i="1" s="1"/>
  <c r="J1183" i="1" s="1"/>
  <c r="J1184" i="1" s="1"/>
  <c r="J1185" i="1" s="1"/>
  <c r="J1186" i="1" s="1"/>
  <c r="J1187" i="1" s="1"/>
  <c r="J1188" i="1" s="1"/>
  <c r="J1189" i="1" s="1"/>
  <c r="J1190" i="1" s="1"/>
  <c r="J1191" i="1" s="1"/>
  <c r="J1192" i="1" s="1"/>
  <c r="J1193" i="1" s="1"/>
  <c r="J1194" i="1" s="1"/>
  <c r="J1195" i="1" s="1"/>
  <c r="J1196" i="1" s="1"/>
  <c r="J1197" i="1" s="1"/>
  <c r="J1198" i="1" s="1"/>
  <c r="J1199" i="1" s="1"/>
  <c r="J1200" i="1" s="1"/>
  <c r="J1201" i="1" s="1"/>
  <c r="J1202" i="1" s="1"/>
  <c r="J1203" i="1" s="1"/>
  <c r="J1204" i="1" s="1"/>
  <c r="J1205" i="1" s="1"/>
  <c r="J1206" i="1" s="1"/>
  <c r="J1207" i="1" s="1"/>
  <c r="J1208" i="1" s="1"/>
  <c r="J1209" i="1" s="1"/>
  <c r="J1210" i="1" s="1"/>
  <c r="J1211" i="1" s="1"/>
  <c r="J1212" i="1" s="1"/>
  <c r="J1213" i="1" s="1"/>
  <c r="J1214" i="1" s="1"/>
  <c r="J1215" i="1" s="1"/>
  <c r="J1216" i="1" s="1"/>
  <c r="J1217" i="1" s="1"/>
  <c r="J1218" i="1" s="1"/>
  <c r="J1219" i="1" s="1"/>
  <c r="J1220" i="1" s="1"/>
  <c r="J1221" i="1" s="1"/>
  <c r="J1222" i="1" s="1"/>
  <c r="J1223" i="1" s="1"/>
  <c r="J1224" i="1" s="1"/>
  <c r="J1225" i="1" s="1"/>
  <c r="J1226" i="1" s="1"/>
  <c r="J1227" i="1" s="1"/>
  <c r="J1228" i="1" s="1"/>
  <c r="J1229" i="1" s="1"/>
  <c r="J1230" i="1" s="1"/>
  <c r="J1231" i="1" s="1"/>
  <c r="J1232" i="1" s="1"/>
  <c r="J1233" i="1" s="1"/>
  <c r="J1234" i="1" s="1"/>
  <c r="J1235" i="1" s="1"/>
  <c r="J1236" i="1" s="1"/>
  <c r="J1237" i="1" s="1"/>
  <c r="J1238" i="1" s="1"/>
  <c r="J1239" i="1" s="1"/>
  <c r="J1240" i="1" s="1"/>
  <c r="J1241" i="1" s="1"/>
  <c r="J1242" i="1" s="1"/>
  <c r="J1243" i="1" s="1"/>
  <c r="J1244" i="1" s="1"/>
  <c r="J1245" i="1" s="1"/>
  <c r="J1246" i="1" s="1"/>
  <c r="J1247" i="1" s="1"/>
  <c r="J1248" i="1" s="1"/>
  <c r="J1249" i="1" s="1"/>
  <c r="J1250" i="1" s="1"/>
  <c r="J1251" i="1" s="1"/>
  <c r="J1252" i="1" s="1"/>
  <c r="J1253" i="1" s="1"/>
  <c r="J1254" i="1" s="1"/>
  <c r="J1255" i="1" s="1"/>
  <c r="J1256" i="1" s="1"/>
  <c r="J1257" i="1" s="1"/>
  <c r="J1258" i="1" s="1"/>
  <c r="J1259" i="1" s="1"/>
  <c r="J1260" i="1" s="1"/>
  <c r="J1261" i="1" s="1"/>
  <c r="J1262" i="1" s="1"/>
  <c r="J1263" i="1" s="1"/>
  <c r="J1264" i="1" s="1"/>
  <c r="J1265" i="1" s="1"/>
  <c r="J1266" i="1" s="1"/>
  <c r="J1267" i="1" s="1"/>
  <c r="J1268" i="1" s="1"/>
  <c r="J1269" i="1" s="1"/>
  <c r="J1270" i="1" s="1"/>
  <c r="J1271" i="1" s="1"/>
  <c r="J1272" i="1" s="1"/>
  <c r="J1273" i="1" s="1"/>
  <c r="J1274" i="1" s="1"/>
  <c r="J1275" i="1" s="1"/>
  <c r="J1276" i="1" s="1"/>
  <c r="J1277" i="1" s="1"/>
  <c r="J1278" i="1" s="1"/>
  <c r="J1279" i="1" s="1"/>
  <c r="J1280" i="1" s="1"/>
  <c r="J1281" i="1" s="1"/>
  <c r="J1282" i="1" s="1"/>
  <c r="J1283" i="1" s="1"/>
  <c r="J1284" i="1" s="1"/>
  <c r="J1285" i="1" s="1"/>
  <c r="J1286" i="1" s="1"/>
  <c r="J1287" i="1" s="1"/>
  <c r="J1288" i="1" s="1"/>
  <c r="J1289" i="1" s="1"/>
  <c r="J1290" i="1" s="1"/>
  <c r="J1291" i="1" s="1"/>
  <c r="J1292" i="1" s="1"/>
  <c r="J1293" i="1" s="1"/>
  <c r="J1294" i="1" s="1"/>
  <c r="J1295" i="1" s="1"/>
  <c r="J1296" i="1" s="1"/>
  <c r="J1297" i="1" s="1"/>
  <c r="J1298" i="1" s="1"/>
  <c r="J1299" i="1" s="1"/>
  <c r="J1300" i="1" s="1"/>
  <c r="J1301" i="1" s="1"/>
  <c r="J1302" i="1" s="1"/>
  <c r="J1303" i="1" s="1"/>
  <c r="J1304" i="1" s="1"/>
  <c r="J1305" i="1" s="1"/>
  <c r="J1306" i="1" s="1"/>
  <c r="J1307" i="1" s="1"/>
  <c r="J1308" i="1" s="1"/>
  <c r="J1309" i="1" s="1"/>
  <c r="J1310" i="1" s="1"/>
  <c r="J1311" i="1" s="1"/>
  <c r="J1312" i="1" s="1"/>
  <c r="J1313" i="1" s="1"/>
  <c r="J1314" i="1" s="1"/>
  <c r="J1315" i="1" s="1"/>
  <c r="J1316" i="1" s="1"/>
  <c r="J1317" i="1" s="1"/>
  <c r="J1318" i="1" s="1"/>
  <c r="J1319" i="1" s="1"/>
  <c r="J1320" i="1" s="1"/>
  <c r="J1321" i="1" s="1"/>
  <c r="J1322" i="1" s="1"/>
  <c r="J1323" i="1" s="1"/>
  <c r="J1324" i="1" s="1"/>
  <c r="J1325" i="1" s="1"/>
  <c r="J1326" i="1" s="1"/>
  <c r="J1327" i="1" s="1"/>
  <c r="J1328" i="1" s="1"/>
  <c r="J1329" i="1" s="1"/>
  <c r="J1330" i="1" s="1"/>
  <c r="J1331" i="1" s="1"/>
  <c r="J1332" i="1" s="1"/>
  <c r="J1333" i="1" s="1"/>
  <c r="J1334" i="1" s="1"/>
  <c r="J1335" i="1" s="1"/>
  <c r="J1336" i="1" s="1"/>
  <c r="J1337" i="1" s="1"/>
  <c r="J1338" i="1" s="1"/>
  <c r="J1339" i="1" s="1"/>
  <c r="J1340" i="1" s="1"/>
  <c r="J1341" i="1" s="1"/>
  <c r="J1342" i="1" s="1"/>
  <c r="J1343" i="1" s="1"/>
  <c r="J1344" i="1" s="1"/>
  <c r="J1345" i="1" s="1"/>
  <c r="J1346" i="1" s="1"/>
  <c r="J1347" i="1" s="1"/>
  <c r="J1348" i="1" s="1"/>
  <c r="J1349" i="1" s="1"/>
  <c r="J1350" i="1" s="1"/>
  <c r="J1351" i="1" s="1"/>
  <c r="J1352" i="1" s="1"/>
  <c r="J1353" i="1" s="1"/>
  <c r="J1354" i="1" s="1"/>
  <c r="J1355" i="1" s="1"/>
  <c r="J1356" i="1" s="1"/>
  <c r="J1357" i="1" s="1"/>
  <c r="J1358" i="1" s="1"/>
  <c r="J1359" i="1" s="1"/>
  <c r="J1360" i="1" s="1"/>
  <c r="J1361" i="1" s="1"/>
  <c r="J1362" i="1" s="1"/>
  <c r="J1363" i="1" s="1"/>
  <c r="J1364" i="1" s="1"/>
  <c r="J1365" i="1" s="1"/>
  <c r="J1366" i="1" s="1"/>
  <c r="J1367" i="1" s="1"/>
  <c r="J1368" i="1" s="1"/>
  <c r="J1369" i="1" s="1"/>
  <c r="J1370" i="1" s="1"/>
  <c r="J1371" i="1" s="1"/>
  <c r="J1372" i="1" s="1"/>
  <c r="J1373" i="1" s="1"/>
  <c r="J1374" i="1" s="1"/>
  <c r="J1375" i="1" s="1"/>
  <c r="J1376" i="1" s="1"/>
  <c r="J1377" i="1" s="1"/>
  <c r="J1378" i="1" s="1"/>
  <c r="J1379" i="1" s="1"/>
  <c r="J1380" i="1" s="1"/>
  <c r="J1381" i="1" s="1"/>
  <c r="J1382" i="1" s="1"/>
  <c r="J1383" i="1" s="1"/>
  <c r="J1384" i="1" s="1"/>
  <c r="J1385" i="1" s="1"/>
  <c r="J1386" i="1" s="1"/>
  <c r="J1387" i="1" s="1"/>
  <c r="J1388" i="1" s="1"/>
  <c r="J1389" i="1" s="1"/>
  <c r="J1390" i="1" s="1"/>
  <c r="J1391" i="1" s="1"/>
  <c r="J1392" i="1" s="1"/>
  <c r="J1393" i="1" s="1"/>
  <c r="J1394" i="1" s="1"/>
  <c r="J1395" i="1" s="1"/>
  <c r="J1396" i="1" s="1"/>
  <c r="J1397" i="1" s="1"/>
  <c r="J1398" i="1" s="1"/>
  <c r="J1399" i="1" s="1"/>
  <c r="J1400" i="1" s="1"/>
  <c r="J1401" i="1" s="1"/>
  <c r="J1402" i="1" s="1"/>
  <c r="J1403" i="1" s="1"/>
  <c r="J1404" i="1" s="1"/>
  <c r="J1405" i="1" s="1"/>
  <c r="J1406" i="1" s="1"/>
  <c r="J1407" i="1" s="1"/>
  <c r="J1408" i="1" s="1"/>
  <c r="J1409" i="1" s="1"/>
  <c r="J1410" i="1" s="1"/>
  <c r="J1411" i="1" s="1"/>
  <c r="J1412" i="1" s="1"/>
  <c r="J1413" i="1" s="1"/>
  <c r="J1414" i="1" s="1"/>
  <c r="J1415" i="1" s="1"/>
  <c r="J1416" i="1" s="1"/>
  <c r="J1417" i="1" s="1"/>
  <c r="J1418" i="1" s="1"/>
  <c r="J1419" i="1" s="1"/>
  <c r="J1420" i="1" s="1"/>
  <c r="J1421" i="1" s="1"/>
  <c r="J1422" i="1" s="1"/>
  <c r="J1423" i="1" s="1"/>
  <c r="J1424" i="1" s="1"/>
  <c r="J1425" i="1" s="1"/>
  <c r="J1426" i="1" s="1"/>
  <c r="J1427" i="1" s="1"/>
  <c r="J1428" i="1" s="1"/>
  <c r="J1429" i="1" s="1"/>
  <c r="J1430" i="1" s="1"/>
  <c r="J1431" i="1" s="1"/>
  <c r="J1432" i="1" s="1"/>
  <c r="J1433" i="1" s="1"/>
  <c r="J1434" i="1" s="1"/>
  <c r="J1435" i="1" s="1"/>
  <c r="J1436" i="1" s="1"/>
  <c r="J1437" i="1" s="1"/>
  <c r="J1438" i="1" s="1"/>
  <c r="J1439" i="1" s="1"/>
  <c r="J1440" i="1" s="1"/>
  <c r="J1441" i="1" s="1"/>
  <c r="J1442" i="1" s="1"/>
  <c r="J1443" i="1" s="1"/>
  <c r="J1444" i="1" s="1"/>
  <c r="J1445" i="1" s="1"/>
  <c r="J1446" i="1" s="1"/>
  <c r="J1447" i="1" s="1"/>
  <c r="J1448" i="1" s="1"/>
  <c r="J1449" i="1" s="1"/>
  <c r="J1450" i="1" s="1"/>
  <c r="J1451" i="1" s="1"/>
  <c r="J1452" i="1" s="1"/>
  <c r="J1453" i="1" s="1"/>
  <c r="J1454" i="1" s="1"/>
  <c r="J1455" i="1" s="1"/>
  <c r="J1456" i="1" s="1"/>
  <c r="J1457" i="1" s="1"/>
  <c r="J1458" i="1" s="1"/>
  <c r="J1459" i="1" s="1"/>
  <c r="J1460" i="1" s="1"/>
  <c r="J1461" i="1" s="1"/>
  <c r="J1462" i="1" s="1"/>
  <c r="J1463" i="1" s="1"/>
  <c r="J1464" i="1" s="1"/>
  <c r="J1465" i="1" s="1"/>
  <c r="J1466" i="1" s="1"/>
  <c r="J1467" i="1" s="1"/>
  <c r="J1468" i="1" s="1"/>
  <c r="J1469" i="1" s="1"/>
  <c r="J1470" i="1" s="1"/>
  <c r="J1471" i="1" s="1"/>
  <c r="J1472" i="1" s="1"/>
  <c r="J1473" i="1" s="1"/>
  <c r="J1474" i="1" s="1"/>
  <c r="J1475" i="1" s="1"/>
  <c r="J1476" i="1" s="1"/>
  <c r="J1477" i="1" s="1"/>
  <c r="J1478" i="1" s="1"/>
  <c r="J1479" i="1" s="1"/>
  <c r="J1480" i="1" s="1"/>
  <c r="J1481" i="1" s="1"/>
  <c r="J1482" i="1" s="1"/>
  <c r="J1483" i="1" s="1"/>
  <c r="J1484" i="1" s="1"/>
  <c r="J1485" i="1" s="1"/>
  <c r="J1486" i="1" s="1"/>
  <c r="J1487" i="1" s="1"/>
  <c r="J1488" i="1" s="1"/>
  <c r="J1489" i="1" s="1"/>
  <c r="J1490" i="1" s="1"/>
  <c r="J1491" i="1" s="1"/>
  <c r="J1492" i="1" s="1"/>
  <c r="J1493" i="1" s="1"/>
  <c r="J1494" i="1" s="1"/>
  <c r="J1495" i="1" s="1"/>
  <c r="J1496" i="1" s="1"/>
  <c r="J1497" i="1" s="1"/>
  <c r="J1498" i="1" s="1"/>
  <c r="J1499" i="1" s="1"/>
  <c r="J1500" i="1" s="1"/>
  <c r="J1501" i="1" s="1"/>
  <c r="J1502" i="1" s="1"/>
  <c r="J1503" i="1" s="1"/>
  <c r="J1504" i="1" s="1"/>
  <c r="J1505" i="1" s="1"/>
  <c r="J1506" i="1" s="1"/>
  <c r="J1507" i="1" s="1"/>
  <c r="J1508" i="1" s="1"/>
  <c r="J1509" i="1" s="1"/>
  <c r="J1510" i="1" s="1"/>
  <c r="J1511" i="1" s="1"/>
  <c r="J1512" i="1" s="1"/>
  <c r="J1513" i="1" s="1"/>
  <c r="J1514" i="1" s="1"/>
  <c r="J1515" i="1" s="1"/>
  <c r="J1516" i="1" s="1"/>
  <c r="J1517" i="1" s="1"/>
  <c r="J1518" i="1" s="1"/>
  <c r="J1519" i="1" s="1"/>
  <c r="J1520" i="1" s="1"/>
  <c r="J1521" i="1" s="1"/>
  <c r="J1522" i="1" s="1"/>
  <c r="J1523" i="1" s="1"/>
  <c r="J1524" i="1" s="1"/>
  <c r="J1525" i="1" s="1"/>
  <c r="J1526" i="1" s="1"/>
  <c r="J1527" i="1" s="1"/>
  <c r="J1528" i="1" s="1"/>
  <c r="J1529" i="1" s="1"/>
  <c r="J1530" i="1" s="1"/>
  <c r="J1531" i="1" s="1"/>
  <c r="J1532" i="1" s="1"/>
  <c r="J1533" i="1" s="1"/>
  <c r="J1534" i="1" s="1"/>
  <c r="J1535" i="1" s="1"/>
  <c r="J1536" i="1" s="1"/>
  <c r="J1537" i="1" s="1"/>
  <c r="J1538" i="1" s="1"/>
  <c r="J1539" i="1" s="1"/>
  <c r="J1540" i="1" s="1"/>
  <c r="J1541" i="1" s="1"/>
  <c r="J1542" i="1" s="1"/>
  <c r="J1543" i="1" s="1"/>
  <c r="J1544" i="1" s="1"/>
  <c r="J1545" i="1" s="1"/>
  <c r="J1546" i="1" s="1"/>
  <c r="J1547" i="1" s="1"/>
  <c r="J1548" i="1" s="1"/>
  <c r="J1549" i="1" s="1"/>
  <c r="J1550" i="1" s="1"/>
  <c r="J1551" i="1" s="1"/>
  <c r="J1552" i="1" s="1"/>
  <c r="J1553" i="1" s="1"/>
  <c r="J1554" i="1" s="1"/>
  <c r="J1555" i="1" s="1"/>
  <c r="J1556" i="1" s="1"/>
  <c r="J1557" i="1" s="1"/>
  <c r="J1558" i="1" s="1"/>
  <c r="J1559" i="1" s="1"/>
  <c r="J1560" i="1" s="1"/>
  <c r="J1561" i="1" s="1"/>
  <c r="J1562" i="1" s="1"/>
  <c r="J1563" i="1" s="1"/>
  <c r="J1564" i="1" s="1"/>
  <c r="J1565" i="1" s="1"/>
  <c r="J1566" i="1" s="1"/>
  <c r="J1567" i="1" s="1"/>
  <c r="J1568" i="1" s="1"/>
  <c r="J1569" i="1" s="1"/>
  <c r="J1570" i="1" s="1"/>
  <c r="J1571" i="1" s="1"/>
  <c r="J1572" i="1" s="1"/>
  <c r="J1573" i="1" s="1"/>
  <c r="J1574" i="1" s="1"/>
  <c r="J1575" i="1" s="1"/>
  <c r="J1576" i="1" s="1"/>
  <c r="J1577" i="1" s="1"/>
  <c r="J1578" i="1" s="1"/>
  <c r="J1579" i="1" s="1"/>
  <c r="J1580" i="1" s="1"/>
  <c r="J1581" i="1" s="1"/>
  <c r="J1582" i="1" s="1"/>
  <c r="J1583" i="1" s="1"/>
  <c r="J1584" i="1" s="1"/>
  <c r="J1585" i="1" s="1"/>
  <c r="J1586" i="1" s="1"/>
  <c r="J1587" i="1" s="1"/>
  <c r="J1588" i="1" s="1"/>
  <c r="J1589" i="1" s="1"/>
  <c r="J1590" i="1" s="1"/>
  <c r="J1591" i="1" s="1"/>
  <c r="J1592" i="1" s="1"/>
  <c r="J1593" i="1" s="1"/>
  <c r="J1594" i="1" s="1"/>
  <c r="J1595" i="1" s="1"/>
  <c r="J1596" i="1" s="1"/>
  <c r="J1597" i="1" s="1"/>
  <c r="J1598" i="1" s="1"/>
  <c r="J1599" i="1" s="1"/>
  <c r="J1600" i="1" s="1"/>
  <c r="J1601" i="1" s="1"/>
  <c r="J1602" i="1" s="1"/>
  <c r="J1603" i="1" s="1"/>
  <c r="J1604" i="1" s="1"/>
  <c r="J1605" i="1" s="1"/>
  <c r="J1606" i="1" s="1"/>
  <c r="J1607" i="1" s="1"/>
  <c r="J1608" i="1" s="1"/>
  <c r="J1609" i="1" s="1"/>
  <c r="J1610" i="1" s="1"/>
  <c r="J1611" i="1" s="1"/>
  <c r="J1612" i="1" s="1"/>
  <c r="J1613" i="1" s="1"/>
  <c r="J1614" i="1" s="1"/>
  <c r="J1615" i="1" s="1"/>
  <c r="J1616" i="1" s="1"/>
  <c r="J1617" i="1" s="1"/>
  <c r="J1618" i="1" s="1"/>
  <c r="J1619" i="1" s="1"/>
  <c r="J1620" i="1" s="1"/>
  <c r="J1621" i="1" s="1"/>
  <c r="J1622" i="1" s="1"/>
  <c r="J1623" i="1" s="1"/>
  <c r="J1624" i="1" s="1"/>
  <c r="J1625" i="1" s="1"/>
  <c r="J1626" i="1" s="1"/>
  <c r="J1627" i="1" s="1"/>
  <c r="J1628" i="1" s="1"/>
  <c r="J1629" i="1" s="1"/>
  <c r="J1630" i="1" s="1"/>
  <c r="J1631" i="1" s="1"/>
  <c r="J1632" i="1" s="1"/>
  <c r="J1633" i="1" s="1"/>
  <c r="J1634" i="1" s="1"/>
  <c r="J1635" i="1" s="1"/>
  <c r="J1636" i="1" s="1"/>
  <c r="J1637" i="1" s="1"/>
  <c r="J1638" i="1" s="1"/>
  <c r="J1639" i="1" s="1"/>
  <c r="J1640" i="1" s="1"/>
  <c r="J1641" i="1" s="1"/>
  <c r="J1642" i="1" s="1"/>
  <c r="J1643" i="1" s="1"/>
  <c r="J1644" i="1" s="1"/>
  <c r="J1645" i="1" s="1"/>
  <c r="J1646" i="1" s="1"/>
  <c r="J1647" i="1" s="1"/>
  <c r="J1648" i="1" s="1"/>
  <c r="J1649" i="1" s="1"/>
  <c r="J1650" i="1" s="1"/>
  <c r="J1651" i="1" s="1"/>
  <c r="J1652" i="1" s="1"/>
  <c r="J1653" i="1" s="1"/>
  <c r="J1654" i="1" s="1"/>
  <c r="J1655" i="1" s="1"/>
  <c r="J1656" i="1" s="1"/>
  <c r="J1657" i="1" s="1"/>
  <c r="J1658" i="1" s="1"/>
  <c r="J1659" i="1" s="1"/>
  <c r="J1660" i="1" s="1"/>
  <c r="J1661" i="1" s="1"/>
  <c r="J1662" i="1" s="1"/>
  <c r="J1663" i="1" s="1"/>
  <c r="J1664" i="1" s="1"/>
  <c r="J1665" i="1" s="1"/>
  <c r="J1666" i="1" s="1"/>
  <c r="J1667" i="1" s="1"/>
  <c r="J1668" i="1" s="1"/>
  <c r="J1669" i="1" s="1"/>
  <c r="J1670" i="1" s="1"/>
  <c r="J1671" i="1" s="1"/>
  <c r="J1672" i="1" s="1"/>
  <c r="J1673" i="1" s="1"/>
  <c r="J1674" i="1" s="1"/>
  <c r="J1675" i="1" s="1"/>
  <c r="J1676" i="1" s="1"/>
  <c r="J1677" i="1" s="1"/>
  <c r="J1678" i="1" s="1"/>
  <c r="J1679" i="1" s="1"/>
  <c r="J1680" i="1" s="1"/>
  <c r="J1681" i="1" s="1"/>
  <c r="J1682" i="1" s="1"/>
  <c r="J1683" i="1" s="1"/>
  <c r="J1684" i="1" s="1"/>
  <c r="J1685" i="1" s="1"/>
  <c r="J1686" i="1" s="1"/>
  <c r="J1687" i="1" s="1"/>
  <c r="J1688" i="1" s="1"/>
  <c r="J1689" i="1" s="1"/>
  <c r="J1690" i="1" s="1"/>
  <c r="J1691" i="1" s="1"/>
  <c r="J1692" i="1" s="1"/>
  <c r="J1693" i="1" s="1"/>
  <c r="J1694" i="1" s="1"/>
  <c r="J1695" i="1" s="1"/>
  <c r="J1696" i="1" s="1"/>
  <c r="J1697" i="1" s="1"/>
  <c r="J1698" i="1" s="1"/>
  <c r="J1699" i="1" s="1"/>
  <c r="J1700" i="1" s="1"/>
  <c r="J1701" i="1" s="1"/>
  <c r="J1702" i="1" s="1"/>
  <c r="J1703" i="1" s="1"/>
  <c r="J1704" i="1" s="1"/>
  <c r="J1705" i="1" s="1"/>
  <c r="J1706" i="1" s="1"/>
  <c r="J1707" i="1" s="1"/>
  <c r="J1708" i="1" s="1"/>
  <c r="J1709" i="1" s="1"/>
  <c r="J1710" i="1" s="1"/>
  <c r="J1711" i="1" s="1"/>
  <c r="J1712" i="1" s="1"/>
  <c r="J1713" i="1" s="1"/>
  <c r="J1714" i="1" s="1"/>
  <c r="J1715" i="1" s="1"/>
  <c r="J1716" i="1" s="1"/>
  <c r="J1717" i="1" s="1"/>
  <c r="J1718" i="1" s="1"/>
  <c r="J1719" i="1" s="1"/>
  <c r="J1720" i="1" s="1"/>
  <c r="J1721" i="1" s="1"/>
  <c r="J1722" i="1" s="1"/>
  <c r="J1723" i="1" s="1"/>
  <c r="J1724" i="1" s="1"/>
  <c r="J1725" i="1" s="1"/>
  <c r="J1726" i="1" s="1"/>
  <c r="J1727" i="1" s="1"/>
  <c r="J1728" i="1" s="1"/>
  <c r="J1729" i="1" s="1"/>
  <c r="J1730" i="1" s="1"/>
  <c r="J1731" i="1" s="1"/>
  <c r="J1732" i="1" s="1"/>
  <c r="J1733" i="1" s="1"/>
  <c r="J1734" i="1" s="1"/>
  <c r="J1735" i="1" s="1"/>
  <c r="J1736" i="1" s="1"/>
  <c r="J1737" i="1" s="1"/>
  <c r="J1738" i="1" s="1"/>
  <c r="J1739" i="1" s="1"/>
  <c r="J1740" i="1" s="1"/>
  <c r="J1741" i="1" s="1"/>
  <c r="J1742" i="1" s="1"/>
  <c r="J1743" i="1" s="1"/>
  <c r="J1744" i="1" s="1"/>
  <c r="J1745" i="1" s="1"/>
  <c r="J1746" i="1" s="1"/>
  <c r="J1747" i="1" s="1"/>
  <c r="J1748" i="1" s="1"/>
  <c r="J1749" i="1" s="1"/>
  <c r="J1750" i="1" s="1"/>
  <c r="J1751" i="1" s="1"/>
  <c r="J1752" i="1" s="1"/>
  <c r="J1753" i="1" s="1"/>
  <c r="J1754" i="1" s="1"/>
  <c r="J1755" i="1" s="1"/>
  <c r="J1756" i="1" s="1"/>
  <c r="J1757" i="1" s="1"/>
  <c r="J1758" i="1" s="1"/>
  <c r="J1759" i="1" s="1"/>
  <c r="J1760" i="1" s="1"/>
  <c r="J1761" i="1" s="1"/>
  <c r="J1762" i="1" s="1"/>
  <c r="J1763" i="1" s="1"/>
  <c r="J1764" i="1" s="1"/>
  <c r="J1765" i="1" s="1"/>
  <c r="J1766" i="1" s="1"/>
  <c r="J1767" i="1" s="1"/>
  <c r="J1768" i="1" s="1"/>
  <c r="J1769" i="1" s="1"/>
  <c r="J1770" i="1" s="1"/>
  <c r="J1771" i="1" s="1"/>
  <c r="J1772" i="1" s="1"/>
  <c r="J1773" i="1" s="1"/>
  <c r="J1774" i="1" s="1"/>
  <c r="J1775" i="1" s="1"/>
  <c r="J1776" i="1" s="1"/>
  <c r="J1777" i="1" s="1"/>
  <c r="J1778" i="1" s="1"/>
  <c r="J1779" i="1" s="1"/>
  <c r="J1780" i="1" s="1"/>
  <c r="J1781" i="1" s="1"/>
  <c r="J1782" i="1" s="1"/>
  <c r="J1783" i="1" s="1"/>
  <c r="J1784" i="1" s="1"/>
  <c r="J1785" i="1" s="1"/>
  <c r="J1786" i="1" s="1"/>
  <c r="J1787" i="1" s="1"/>
  <c r="J1788" i="1" s="1"/>
  <c r="J1789" i="1" s="1"/>
  <c r="J1790" i="1" s="1"/>
  <c r="J1791" i="1" s="1"/>
  <c r="J1792" i="1" s="1"/>
  <c r="J1793" i="1" s="1"/>
  <c r="J1794" i="1" s="1"/>
  <c r="J1795" i="1" s="1"/>
  <c r="J1796" i="1" s="1"/>
  <c r="J1797" i="1" s="1"/>
  <c r="J1798" i="1" s="1"/>
  <c r="J1799" i="1" s="1"/>
  <c r="J1800" i="1" s="1"/>
  <c r="J1801" i="1" s="1"/>
  <c r="J1802" i="1" s="1"/>
  <c r="J1803" i="1" s="1"/>
  <c r="J1804" i="1" s="1"/>
  <c r="J1805" i="1" s="1"/>
  <c r="P1650" i="1"/>
  <c r="P1778" i="1"/>
  <c r="P1384" i="1"/>
  <c r="P1635" i="1"/>
  <c r="P1763" i="1"/>
  <c r="P1177" i="1"/>
  <c r="P1321" i="1"/>
  <c r="P1449" i="1"/>
  <c r="P1702" i="1"/>
  <c r="P1420" i="1"/>
  <c r="P1718" i="1"/>
  <c r="P1590" i="1"/>
  <c r="S1403" i="1"/>
  <c r="S1581" i="1"/>
  <c r="S1709" i="1"/>
  <c r="S1299" i="1"/>
  <c r="S1427" i="1"/>
  <c r="S667" i="1"/>
  <c r="S795" i="1"/>
  <c r="S923" i="1"/>
  <c r="S1502" i="1"/>
  <c r="S1630" i="1"/>
  <c r="S1758" i="1"/>
  <c r="S1535" i="1"/>
  <c r="S1663" i="1"/>
  <c r="S1791" i="1"/>
  <c r="S1397" i="1"/>
  <c r="S1195" i="1"/>
  <c r="S1600" i="1"/>
  <c r="S1728" i="1"/>
  <c r="S1078" i="1"/>
  <c r="S1206" i="1"/>
  <c r="S1334" i="1"/>
  <c r="S1462" i="1"/>
  <c r="S1537" i="1"/>
  <c r="S1665" i="1"/>
  <c r="S1793" i="1"/>
  <c r="S1586" i="1"/>
  <c r="S1714" i="1"/>
  <c r="S1064" i="1"/>
  <c r="S1192" i="1"/>
  <c r="S1320" i="1"/>
  <c r="S1448" i="1"/>
  <c r="S1571" i="1"/>
  <c r="S1699" i="1"/>
  <c r="S1097" i="1"/>
  <c r="S1241" i="1"/>
  <c r="S1385" i="1"/>
  <c r="S1508" i="1"/>
  <c r="S1636" i="1"/>
  <c r="S1764" i="1"/>
  <c r="S1114" i="1"/>
  <c r="S1242" i="1"/>
  <c r="S1370" i="1"/>
  <c r="S1733" i="1"/>
  <c r="S1291" i="1"/>
  <c r="S1570" i="1"/>
  <c r="AF1513" i="1"/>
  <c r="AG1513" i="1" s="1"/>
  <c r="AF1581" i="1"/>
  <c r="AG1581" i="1" s="1"/>
  <c r="AF1147" i="1"/>
  <c r="AG1147" i="1" s="1"/>
  <c r="AF1486" i="1"/>
  <c r="AG1486" i="1" s="1"/>
  <c r="AF1742" i="1"/>
  <c r="AG1742" i="1" s="1"/>
  <c r="AF1112" i="1"/>
  <c r="AG1112" i="1" s="1"/>
  <c r="AF1487" i="1"/>
  <c r="AG1487" i="1" s="1"/>
  <c r="AF1743" i="1"/>
  <c r="AG1743" i="1" s="1"/>
  <c r="AF1140" i="1"/>
  <c r="AG1140" i="1" s="1"/>
  <c r="AF1067" i="1"/>
  <c r="AG1067" i="1" s="1"/>
  <c r="AF1552" i="1"/>
  <c r="AG1552" i="1" s="1"/>
  <c r="AF1029" i="1"/>
  <c r="AG1029" i="1" s="1"/>
  <c r="AF1157" i="1"/>
  <c r="AG1157" i="1" s="1"/>
  <c r="AF605" i="1"/>
  <c r="AG605" i="1" s="1"/>
  <c r="AF733" i="1"/>
  <c r="AG733" i="1" s="1"/>
  <c r="AF861" i="1"/>
  <c r="AG861" i="1" s="1"/>
  <c r="AF1005" i="1"/>
  <c r="AG1005" i="1" s="1"/>
  <c r="AF126" i="1"/>
  <c r="AG126" i="1" s="1"/>
  <c r="AF254" i="1"/>
  <c r="AG254" i="1" s="1"/>
  <c r="AF382" i="1"/>
  <c r="AG382" i="1" s="1"/>
  <c r="AF510" i="1"/>
  <c r="AG510" i="1" s="1"/>
  <c r="AF1114" i="1"/>
  <c r="AG1114" i="1" s="1"/>
  <c r="AF1697" i="1"/>
  <c r="AG1697" i="1" s="1"/>
  <c r="AF1362" i="1"/>
  <c r="AG1362" i="1" s="1"/>
  <c r="AF1618" i="1"/>
  <c r="AG1618" i="1" s="1"/>
  <c r="AF1080" i="1"/>
  <c r="AG1080" i="1" s="1"/>
  <c r="AF1491" i="1"/>
  <c r="AG1491" i="1" s="1"/>
  <c r="AF1747" i="1"/>
  <c r="AG1747" i="1" s="1"/>
  <c r="AF704" i="1"/>
  <c r="AG704" i="1" s="1"/>
  <c r="AF832" i="1"/>
  <c r="AG832" i="1" s="1"/>
  <c r="AF960" i="1"/>
  <c r="AG960" i="1" s="1"/>
  <c r="AF65" i="1"/>
  <c r="AG65" i="1" s="1"/>
  <c r="AF193" i="1"/>
  <c r="AG193" i="1" s="1"/>
  <c r="AF321" i="1"/>
  <c r="AG321" i="1" s="1"/>
  <c r="AF811" i="1"/>
  <c r="AG811" i="1" s="1"/>
  <c r="AF1636" i="1"/>
  <c r="AG1636" i="1" s="1"/>
  <c r="AF1381" i="1"/>
  <c r="AG1381" i="1" s="1"/>
  <c r="AF1637" i="1"/>
  <c r="AG1637" i="1" s="1"/>
  <c r="AF1211" i="1"/>
  <c r="AG1211" i="1" s="1"/>
  <c r="AF1510" i="1"/>
  <c r="AG1510" i="1" s="1"/>
  <c r="AF1766" i="1"/>
  <c r="AG1766" i="1" s="1"/>
  <c r="AF1258" i="1"/>
  <c r="AG1258" i="1" s="1"/>
  <c r="AF1084" i="1"/>
  <c r="AG1084" i="1" s="1"/>
  <c r="AF1212" i="1"/>
  <c r="AG1212" i="1" s="1"/>
  <c r="AF644" i="1"/>
  <c r="AG644" i="1" s="1"/>
  <c r="AF772" i="1"/>
  <c r="AG772" i="1" s="1"/>
  <c r="AF900" i="1"/>
  <c r="AG900" i="1" s="1"/>
  <c r="AF133" i="1"/>
  <c r="AG133" i="1" s="1"/>
  <c r="AF261" i="1"/>
  <c r="AG261" i="1" s="1"/>
  <c r="AF389" i="1"/>
  <c r="AG389" i="1" s="1"/>
  <c r="AF517" i="1"/>
  <c r="AG517" i="1" s="1"/>
  <c r="AF1368" i="1"/>
  <c r="AG1368" i="1" s="1"/>
  <c r="AF1624" i="1"/>
  <c r="AG1624" i="1" s="1"/>
  <c r="AF1046" i="1"/>
  <c r="AG1046" i="1" s="1"/>
  <c r="AF1481" i="1"/>
  <c r="AG1481" i="1" s="1"/>
  <c r="AF1737" i="1"/>
  <c r="AG1737" i="1" s="1"/>
  <c r="AF1338" i="1"/>
  <c r="AG1338" i="1" s="1"/>
  <c r="AF1594" i="1"/>
  <c r="AG1594" i="1" s="1"/>
  <c r="AF1055" i="1"/>
  <c r="AG1055" i="1" s="1"/>
  <c r="AF1183" i="1"/>
  <c r="AG1183" i="1" s="1"/>
  <c r="AF631" i="1"/>
  <c r="AG631" i="1" s="1"/>
  <c r="AF759" i="1"/>
  <c r="AG759" i="1" s="1"/>
  <c r="AF887" i="1"/>
  <c r="AG887" i="1" s="1"/>
  <c r="AF1015" i="1"/>
  <c r="AG1015" i="1" s="1"/>
  <c r="AF136" i="1"/>
  <c r="AG136" i="1" s="1"/>
  <c r="AF296" i="1"/>
  <c r="AG296" i="1" s="1"/>
  <c r="AF411" i="1"/>
  <c r="AG411" i="1" s="1"/>
  <c r="AF1419" i="1"/>
  <c r="AG1419" i="1" s="1"/>
  <c r="AF762" i="1"/>
  <c r="AG762" i="1" s="1"/>
  <c r="AF1503" i="1"/>
  <c r="AG1503" i="1" s="1"/>
  <c r="AF1160" i="1"/>
  <c r="AG1160" i="1" s="1"/>
  <c r="AF1397" i="1"/>
  <c r="AG1397" i="1" s="1"/>
  <c r="AF1134" i="1"/>
  <c r="AG1134" i="1" s="1"/>
  <c r="AF739" i="1"/>
  <c r="AG739" i="1" s="1"/>
  <c r="AF1197" i="1"/>
  <c r="AG1197" i="1" s="1"/>
  <c r="AF438" i="1"/>
  <c r="AG438" i="1" s="1"/>
  <c r="AF297" i="1"/>
  <c r="AG297" i="1" s="1"/>
  <c r="AF1313" i="1"/>
  <c r="AG1313" i="1" s="1"/>
  <c r="AF170" i="1"/>
  <c r="AG170" i="1" s="1"/>
  <c r="AF1476" i="1"/>
  <c r="AG1476" i="1" s="1"/>
  <c r="AF205" i="1"/>
  <c r="AG205" i="1" s="1"/>
  <c r="AF1383" i="1"/>
  <c r="AG1383" i="1" s="1"/>
  <c r="AF112" i="1"/>
  <c r="AG112" i="1" s="1"/>
  <c r="AF1388" i="1"/>
  <c r="AG1388" i="1" s="1"/>
  <c r="AF1597" i="1"/>
  <c r="AG1597" i="1" s="1"/>
  <c r="AF1267" i="1"/>
  <c r="AG1267" i="1" s="1"/>
  <c r="AF335" i="1"/>
  <c r="AG335" i="1" s="1"/>
  <c r="AF1019" i="1"/>
  <c r="AG1019" i="1" s="1"/>
  <c r="AF658" i="1"/>
  <c r="AG658" i="1" s="1"/>
  <c r="AF822" i="1"/>
  <c r="AG822" i="1" s="1"/>
  <c r="AF1719" i="1"/>
  <c r="AG1719" i="1" s="1"/>
  <c r="AF808" i="1"/>
  <c r="AG808" i="1" s="1"/>
  <c r="AF554" i="1"/>
  <c r="AG554" i="1" s="1"/>
  <c r="AF749" i="1"/>
  <c r="AG749" i="1" s="1"/>
  <c r="AF1779" i="1"/>
  <c r="AG1779" i="1" s="1"/>
  <c r="AF1511" i="1"/>
  <c r="AG1511" i="1" s="1"/>
  <c r="AF660" i="1"/>
  <c r="AG660" i="1" s="1"/>
  <c r="AF1178" i="1"/>
  <c r="AG1178" i="1" s="1"/>
  <c r="AF1626" i="1"/>
  <c r="AG1626" i="1" s="1"/>
  <c r="AF775" i="1"/>
  <c r="AG775" i="1" s="1"/>
  <c r="AF923" i="1"/>
  <c r="AG923" i="1" s="1"/>
  <c r="AF650" i="1"/>
  <c r="AG650" i="1" s="1"/>
  <c r="AF171" i="1"/>
  <c r="AG171" i="1" s="1"/>
  <c r="AF396" i="1"/>
  <c r="AG396" i="1" s="1"/>
  <c r="AF1195" i="1"/>
  <c r="AG1195" i="1" s="1"/>
  <c r="AF1745" i="1"/>
  <c r="AG1745" i="1" s="1"/>
  <c r="AF223" i="1"/>
  <c r="AG223" i="1" s="1"/>
  <c r="AF1410" i="1"/>
  <c r="AG1410" i="1" s="1"/>
  <c r="AF1684" i="1"/>
  <c r="AG1684" i="1" s="1"/>
  <c r="AF753" i="1"/>
  <c r="AG753" i="1" s="1"/>
  <c r="AF114" i="1"/>
  <c r="AG114" i="1" s="1"/>
  <c r="AF571" i="1"/>
  <c r="AG571" i="1" s="1"/>
  <c r="AF802" i="1"/>
  <c r="AG802" i="1" s="1"/>
  <c r="AF35" i="1"/>
  <c r="AG35" i="1" s="1"/>
  <c r="AF419" i="1"/>
  <c r="AG419" i="1" s="1"/>
  <c r="AF547" i="1"/>
  <c r="AG547" i="1" s="1"/>
  <c r="AF1527" i="1"/>
  <c r="AG1527" i="1" s="1"/>
  <c r="AF1672" i="1"/>
  <c r="AG1672" i="1" s="1"/>
  <c r="AF1529" i="1"/>
  <c r="AG1529" i="1" s="1"/>
  <c r="AF1150" i="1"/>
  <c r="AG1150" i="1" s="1"/>
  <c r="AF87" i="1"/>
  <c r="AG87" i="1" s="1"/>
  <c r="AF471" i="1"/>
  <c r="AG471" i="1" s="1"/>
  <c r="AF1294" i="1"/>
  <c r="AG1294" i="1" s="1"/>
  <c r="AF1550" i="1"/>
  <c r="AG1550" i="1" s="1"/>
  <c r="AF5" i="1"/>
  <c r="AG5" i="1" s="1"/>
  <c r="AH5" i="1" s="1"/>
  <c r="AF12" i="1"/>
  <c r="AG12" i="1" s="1"/>
  <c r="AF1295" i="1"/>
  <c r="AG1295" i="1" s="1"/>
  <c r="AF1551" i="1"/>
  <c r="AG1551" i="1" s="1"/>
  <c r="AF1044" i="1"/>
  <c r="AG1044" i="1" s="1"/>
  <c r="AF1172" i="1"/>
  <c r="AG1172" i="1" s="1"/>
  <c r="AF1241" i="1"/>
  <c r="AG1241" i="1" s="1"/>
  <c r="AF1616" i="1"/>
  <c r="AG1616" i="1" s="1"/>
  <c r="AF1061" i="1"/>
  <c r="AG1061" i="1" s="1"/>
  <c r="AF1189" i="1"/>
  <c r="AG1189" i="1" s="1"/>
  <c r="AF637" i="1"/>
  <c r="AG637" i="1" s="1"/>
  <c r="AF765" i="1"/>
  <c r="AG765" i="1" s="1"/>
  <c r="AF893" i="1"/>
  <c r="AG893" i="1" s="1"/>
  <c r="AF14" i="1"/>
  <c r="AG14" i="1" s="1"/>
  <c r="AF158" i="1"/>
  <c r="AG158" i="1" s="1"/>
  <c r="AF286" i="1"/>
  <c r="AG286" i="1" s="1"/>
  <c r="AF414" i="1"/>
  <c r="AG414" i="1" s="1"/>
  <c r="AF542" i="1"/>
  <c r="AG542" i="1" s="1"/>
  <c r="AF1505" i="1"/>
  <c r="AG1505" i="1" s="1"/>
  <c r="AF1761" i="1"/>
  <c r="AG1761" i="1" s="1"/>
  <c r="AF523" i="1"/>
  <c r="AG523" i="1" s="1"/>
  <c r="AF1426" i="1"/>
  <c r="AG1426" i="1" s="1"/>
  <c r="AF1682" i="1"/>
  <c r="AG1682" i="1" s="1"/>
  <c r="AF1299" i="1"/>
  <c r="AG1299" i="1" s="1"/>
  <c r="AF1555" i="1"/>
  <c r="AG1555" i="1" s="1"/>
  <c r="AF608" i="1"/>
  <c r="AG608" i="1" s="1"/>
  <c r="AF736" i="1"/>
  <c r="AG736" i="1" s="1"/>
  <c r="AF864" i="1"/>
  <c r="AG864" i="1" s="1"/>
  <c r="AF992" i="1"/>
  <c r="AG992" i="1" s="1"/>
  <c r="AF97" i="1"/>
  <c r="AG97" i="1" s="1"/>
  <c r="AF225" i="1"/>
  <c r="AG225" i="1" s="1"/>
  <c r="AF155" i="1"/>
  <c r="AG155" i="1" s="1"/>
  <c r="AF1568" i="1"/>
  <c r="AG1568" i="1" s="1"/>
  <c r="AF686" i="1"/>
  <c r="AG686" i="1" s="1"/>
  <c r="AF98" i="1"/>
  <c r="AG98" i="1" s="1"/>
  <c r="AF147" i="1"/>
  <c r="AG147" i="1" s="1"/>
  <c r="AF1096" i="1"/>
  <c r="AG1096" i="1" s="1"/>
  <c r="AF199" i="1"/>
  <c r="AG199" i="1" s="1"/>
  <c r="AF1136" i="1"/>
  <c r="AG1136" i="1" s="1"/>
  <c r="AF356" i="1"/>
  <c r="AG356" i="1" s="1"/>
  <c r="AF1325" i="1"/>
  <c r="AG1325" i="1" s="1"/>
  <c r="AF182" i="1"/>
  <c r="AG182" i="1" s="1"/>
  <c r="AF520" i="1"/>
  <c r="AG520" i="1" s="1"/>
  <c r="AF169" i="1"/>
  <c r="AG169" i="1" s="1"/>
  <c r="AF1579" i="1"/>
  <c r="AG1579" i="1" s="1"/>
  <c r="AF937" i="1"/>
  <c r="AG937" i="1" s="1"/>
  <c r="AF426" i="1"/>
  <c r="AG426" i="1" s="1"/>
  <c r="AF716" i="1"/>
  <c r="AG716" i="1" s="1"/>
  <c r="AF333" i="1"/>
  <c r="AG333" i="1" s="1"/>
  <c r="AF623" i="1"/>
  <c r="AG623" i="1" s="1"/>
  <c r="AF1007" i="1"/>
  <c r="AG1007" i="1" s="1"/>
  <c r="AF1468" i="1"/>
  <c r="AG1468" i="1" s="1"/>
  <c r="AF175" i="1"/>
  <c r="AG175" i="1" s="1"/>
  <c r="AF621" i="1"/>
  <c r="AG621" i="1" s="1"/>
  <c r="AF1650" i="1"/>
  <c r="AG1650" i="1" s="1"/>
  <c r="AF209" i="1"/>
  <c r="AG209" i="1" s="1"/>
  <c r="AF315" i="1"/>
  <c r="AG315" i="1" s="1"/>
  <c r="AF1542" i="1"/>
  <c r="AG1542" i="1" s="1"/>
  <c r="AF1228" i="1"/>
  <c r="AG1228" i="1" s="1"/>
  <c r="AF363" i="1"/>
  <c r="AG363" i="1" s="1"/>
  <c r="AF1199" i="1"/>
  <c r="AG1199" i="1" s="1"/>
  <c r="AF903" i="1"/>
  <c r="AG903" i="1" s="1"/>
  <c r="AF312" i="1"/>
  <c r="AG312" i="1" s="1"/>
  <c r="AF1629" i="1"/>
  <c r="AG1629" i="1" s="1"/>
  <c r="AF1202" i="1"/>
  <c r="AG1202" i="1" s="1"/>
  <c r="AF906" i="1"/>
  <c r="AG906" i="1" s="1"/>
  <c r="AF1790" i="1"/>
  <c r="AG1790" i="1" s="1"/>
  <c r="AF268" i="1"/>
  <c r="AG268" i="1" s="1"/>
  <c r="AF1791" i="1"/>
  <c r="AG1791" i="1" s="1"/>
  <c r="AF1600" i="1"/>
  <c r="AG1600" i="1" s="1"/>
  <c r="AF830" i="1"/>
  <c r="AG830" i="1" s="1"/>
  <c r="AF267" i="1"/>
  <c r="AG267" i="1" s="1"/>
  <c r="AF1539" i="1"/>
  <c r="AG1539" i="1" s="1"/>
  <c r="AF1009" i="1"/>
  <c r="AG1009" i="1" s="1"/>
  <c r="AF1685" i="1"/>
  <c r="AG1685" i="1" s="1"/>
  <c r="AF163" i="1"/>
  <c r="AG163" i="1" s="1"/>
  <c r="AF619" i="1"/>
  <c r="AG619" i="1" s="1"/>
  <c r="AF1416" i="1"/>
  <c r="AG1416" i="1" s="1"/>
  <c r="AF1224" i="1"/>
  <c r="AG1224" i="1" s="1"/>
  <c r="AF1785" i="1"/>
  <c r="AG1785" i="1" s="1"/>
  <c r="AF1278" i="1"/>
  <c r="AG1278" i="1" s="1"/>
  <c r="AF710" i="1"/>
  <c r="AG710" i="1" s="1"/>
  <c r="AF966" i="1"/>
  <c r="AG966" i="1" s="1"/>
  <c r="AF215" i="1"/>
  <c r="AG215" i="1" s="1"/>
  <c r="AF343" i="1"/>
  <c r="AG343" i="1" s="1"/>
  <c r="AF111" i="1"/>
  <c r="AG111" i="1" s="1"/>
  <c r="AF1386" i="1"/>
  <c r="AG1386" i="1" s="1"/>
  <c r="AF1642" i="1"/>
  <c r="AG1642" i="1" s="1"/>
  <c r="AF699" i="1"/>
  <c r="AG699" i="1" s="1"/>
  <c r="AF955" i="1"/>
  <c r="AG955" i="1" s="1"/>
  <c r="AF1661" i="1"/>
  <c r="AG1661" i="1" s="1"/>
  <c r="AF1090" i="1"/>
  <c r="AG1090" i="1" s="1"/>
  <c r="AF1218" i="1"/>
  <c r="AG1218" i="1" s="1"/>
  <c r="AF666" i="1"/>
  <c r="AG666" i="1" s="1"/>
  <c r="AF794" i="1"/>
  <c r="AG794" i="1" s="1"/>
  <c r="AF922" i="1"/>
  <c r="AG922" i="1" s="1"/>
  <c r="AF59" i="1"/>
  <c r="AG59" i="1" s="1"/>
  <c r="AF187" i="1"/>
  <c r="AG187" i="1" s="1"/>
  <c r="AF1310" i="1"/>
  <c r="AG1310" i="1" s="1"/>
  <c r="AF1566" i="1"/>
  <c r="AG1566" i="1" s="1"/>
  <c r="AF1043" i="1"/>
  <c r="AG1043" i="1" s="1"/>
  <c r="AF1171" i="1"/>
  <c r="AG1171" i="1" s="1"/>
  <c r="AF28" i="1"/>
  <c r="AG28" i="1" s="1"/>
  <c r="AF156" i="1"/>
  <c r="AG156" i="1" s="1"/>
  <c r="AF284" i="1"/>
  <c r="AG284" i="1" s="1"/>
  <c r="AF412" i="1"/>
  <c r="AG412" i="1" s="1"/>
  <c r="AF1311" i="1"/>
  <c r="AG1311" i="1" s="1"/>
  <c r="AF1567" i="1"/>
  <c r="AG1567" i="1" s="1"/>
  <c r="AF1280" i="1"/>
  <c r="AG1280" i="1" s="1"/>
  <c r="AF1632" i="1"/>
  <c r="AG1632" i="1" s="1"/>
  <c r="AF634" i="1"/>
  <c r="AG634" i="1" s="1"/>
  <c r="AF252" i="1"/>
  <c r="AG252" i="1" s="1"/>
  <c r="AF814" i="1"/>
  <c r="AG814" i="1" s="1"/>
  <c r="AF1162" i="1"/>
  <c r="AG1162" i="1" s="1"/>
  <c r="AF1652" i="1"/>
  <c r="AG1652" i="1" s="1"/>
  <c r="AF1653" i="1"/>
  <c r="AG1653" i="1" s="1"/>
  <c r="AF1495" i="1"/>
  <c r="AG1495" i="1" s="1"/>
  <c r="AF1753" i="1"/>
  <c r="AG1753" i="1" s="1"/>
  <c r="AF1453" i="1"/>
  <c r="AG1453" i="1" s="1"/>
  <c r="AF681" i="1"/>
  <c r="AG681" i="1" s="1"/>
  <c r="AF513" i="1"/>
  <c r="AG513" i="1" s="1"/>
  <c r="AF270" i="1"/>
  <c r="AG270" i="1" s="1"/>
  <c r="AF1668" i="1"/>
  <c r="AG1668" i="1" s="1"/>
  <c r="AF1400" i="1"/>
  <c r="AG1400" i="1" s="1"/>
  <c r="AF1451" i="1"/>
  <c r="AG1451" i="1" s="1"/>
  <c r="AF1324" i="1"/>
  <c r="AG1324" i="1" s="1"/>
  <c r="AF443" i="1"/>
  <c r="AG443" i="1" s="1"/>
  <c r="AF778" i="1"/>
  <c r="AG778" i="1" s="1"/>
  <c r="AF1534" i="1"/>
  <c r="AG1534" i="1" s="1"/>
  <c r="AF140" i="1"/>
  <c r="AG140" i="1" s="1"/>
  <c r="AF702" i="1"/>
  <c r="AG702" i="1" s="1"/>
  <c r="AF63" i="1"/>
  <c r="AG63" i="1" s="1"/>
  <c r="AF479" i="1"/>
  <c r="AG479" i="1" s="1"/>
  <c r="AF1666" i="1"/>
  <c r="AG1666" i="1" s="1"/>
  <c r="AF1795" i="1"/>
  <c r="AG1795" i="1" s="1"/>
  <c r="AF1126" i="1"/>
  <c r="AG1126" i="1" s="1"/>
  <c r="AF881" i="1"/>
  <c r="AG881" i="1" s="1"/>
  <c r="AF370" i="1"/>
  <c r="AG370" i="1" s="1"/>
  <c r="AF1429" i="1"/>
  <c r="AG1429" i="1" s="1"/>
  <c r="AF930" i="1"/>
  <c r="AG930" i="1" s="1"/>
  <c r="AF1302" i="1"/>
  <c r="AG1302" i="1" s="1"/>
  <c r="AF1062" i="1"/>
  <c r="AG1062" i="1" s="1"/>
  <c r="AF1677" i="1"/>
  <c r="AG1677" i="1" s="1"/>
  <c r="AF1326" i="1"/>
  <c r="AG1326" i="1" s="1"/>
  <c r="AF1582" i="1"/>
  <c r="AG1582" i="1" s="1"/>
  <c r="AF1327" i="1"/>
  <c r="AG1327" i="1" s="1"/>
  <c r="AF1583" i="1"/>
  <c r="AG1583" i="1" s="1"/>
  <c r="AF1060" i="1"/>
  <c r="AG1060" i="1" s="1"/>
  <c r="AF1188" i="1"/>
  <c r="AG1188" i="1" s="1"/>
  <c r="AF1296" i="1"/>
  <c r="AG1296" i="1" s="1"/>
  <c r="AF1648" i="1"/>
  <c r="AG1648" i="1" s="1"/>
  <c r="AF1077" i="1"/>
  <c r="AG1077" i="1" s="1"/>
  <c r="AF1205" i="1"/>
  <c r="AG1205" i="1" s="1"/>
  <c r="AF653" i="1"/>
  <c r="AG653" i="1" s="1"/>
  <c r="AF781" i="1"/>
  <c r="AG781" i="1" s="1"/>
  <c r="AF909" i="1"/>
  <c r="AG909" i="1" s="1"/>
  <c r="AF30" i="1"/>
  <c r="AG30" i="1" s="1"/>
  <c r="AF1058" i="1"/>
  <c r="AG1058" i="1" s="1"/>
  <c r="AF124" i="1"/>
  <c r="AG124" i="1" s="1"/>
  <c r="AF1507" i="1"/>
  <c r="AG1507" i="1" s="1"/>
  <c r="AF482" i="1"/>
  <c r="AG482" i="1" s="1"/>
  <c r="AT5" i="1"/>
  <c r="AF950" i="1"/>
  <c r="AG950" i="1" s="1"/>
  <c r="AF100" i="1"/>
  <c r="AG100" i="1" s="1"/>
  <c r="AF693" i="1"/>
  <c r="AG693" i="1" s="1"/>
  <c r="AF680" i="1"/>
  <c r="AG680" i="1" s="1"/>
  <c r="AF1707" i="1"/>
  <c r="AG1707" i="1" s="1"/>
  <c r="AF298" i="1"/>
  <c r="AG298" i="1" s="1"/>
  <c r="AF844" i="1"/>
  <c r="AG844" i="1" s="1"/>
  <c r="AF1255" i="1"/>
  <c r="AG1255" i="1" s="1"/>
  <c r="AF879" i="1"/>
  <c r="AG879" i="1" s="1"/>
  <c r="AF496" i="1"/>
  <c r="AG496" i="1" s="1"/>
  <c r="AF1584" i="1"/>
  <c r="AG1584" i="1" s="1"/>
  <c r="AF142" i="1"/>
  <c r="AG142" i="1" s="1"/>
  <c r="AF1208" i="1"/>
  <c r="AG1208" i="1" s="1"/>
  <c r="AF81" i="1"/>
  <c r="AG81" i="1" s="1"/>
  <c r="AF1413" i="1"/>
  <c r="AG1413" i="1" s="1"/>
  <c r="AF1286" i="1"/>
  <c r="AG1286" i="1" s="1"/>
  <c r="AF1100" i="1"/>
  <c r="AG1100" i="1" s="1"/>
  <c r="AF277" i="1"/>
  <c r="AG277" i="1" s="1"/>
  <c r="AF1370" i="1"/>
  <c r="AG1370" i="1" s="1"/>
  <c r="AF647" i="1"/>
  <c r="AG647" i="1" s="1"/>
  <c r="AF168" i="1"/>
  <c r="AG168" i="1" s="1"/>
  <c r="AF1612" i="1"/>
  <c r="AG1612" i="1" s="1"/>
  <c r="AF1074" i="1"/>
  <c r="AG1074" i="1" s="1"/>
  <c r="AF43" i="1"/>
  <c r="AG43" i="1" s="1"/>
  <c r="AF1155" i="1"/>
  <c r="AG1155" i="1" s="1"/>
  <c r="AF1279" i="1"/>
  <c r="AG1279" i="1" s="1"/>
  <c r="AF1489" i="1"/>
  <c r="AG1489" i="1" s="1"/>
  <c r="AF351" i="1"/>
  <c r="AG351" i="1" s="1"/>
  <c r="AF1283" i="1"/>
  <c r="AG1283" i="1" s="1"/>
  <c r="AF625" i="1"/>
  <c r="AG625" i="1" s="1"/>
  <c r="AF242" i="1"/>
  <c r="AG242" i="1" s="1"/>
  <c r="AF674" i="1"/>
  <c r="AG674" i="1" s="1"/>
  <c r="AF291" i="1"/>
  <c r="AG291" i="1" s="1"/>
  <c r="AF1558" i="1"/>
  <c r="AG1558" i="1" s="1"/>
  <c r="AF1146" i="1"/>
  <c r="AG1146" i="1" s="1"/>
  <c r="AF1693" i="1"/>
  <c r="AG1693" i="1" s="1"/>
  <c r="AF1106" i="1"/>
  <c r="AG1106" i="1" s="1"/>
  <c r="AF1234" i="1"/>
  <c r="AG1234" i="1" s="1"/>
  <c r="AF682" i="1"/>
  <c r="AG682" i="1" s="1"/>
  <c r="AF810" i="1"/>
  <c r="AG810" i="1" s="1"/>
  <c r="AF938" i="1"/>
  <c r="AG938" i="1" s="1"/>
  <c r="AF75" i="1"/>
  <c r="AG75" i="1" s="1"/>
  <c r="AF203" i="1"/>
  <c r="AG203" i="1" s="1"/>
  <c r="AF1342" i="1"/>
  <c r="AG1342" i="1" s="1"/>
  <c r="AF1598" i="1"/>
  <c r="AG1598" i="1" s="1"/>
  <c r="AF1059" i="1"/>
  <c r="AG1059" i="1" s="1"/>
  <c r="AF1187" i="1"/>
  <c r="AG1187" i="1" s="1"/>
  <c r="AF44" i="1"/>
  <c r="AG44" i="1" s="1"/>
  <c r="AF172" i="1"/>
  <c r="AG172" i="1" s="1"/>
  <c r="AF300" i="1"/>
  <c r="AG300" i="1" s="1"/>
  <c r="AF428" i="1"/>
  <c r="AG428" i="1" s="1"/>
  <c r="AF1343" i="1"/>
  <c r="AG1343" i="1" s="1"/>
  <c r="AF1599" i="1"/>
  <c r="AG1599" i="1" s="1"/>
  <c r="AF1312" i="1"/>
  <c r="AG1312" i="1" s="1"/>
  <c r="AF1664" i="1"/>
  <c r="AG1664" i="1" s="1"/>
  <c r="AF1186" i="1"/>
  <c r="AG1186" i="1" s="1"/>
  <c r="AF1502" i="1"/>
  <c r="AG1502" i="1" s="1"/>
  <c r="AF1759" i="1"/>
  <c r="AG1759" i="1" s="1"/>
  <c r="AF1378" i="1"/>
  <c r="AG1378" i="1" s="1"/>
  <c r="AF609" i="1"/>
  <c r="AG609" i="1" s="1"/>
  <c r="AF914" i="1"/>
  <c r="AG914" i="1" s="1"/>
  <c r="AF1497" i="1"/>
  <c r="AG1497" i="1" s="1"/>
  <c r="AF1354" i="1"/>
  <c r="AG1354" i="1" s="1"/>
  <c r="AF867" i="1"/>
  <c r="AG867" i="1" s="1"/>
  <c r="AF310" i="1"/>
  <c r="AG310" i="1" s="1"/>
  <c r="AF1441" i="1"/>
  <c r="AG1441" i="1" s="1"/>
  <c r="AF461" i="1"/>
  <c r="AG461" i="1" s="1"/>
  <c r="AF1775" i="1"/>
  <c r="AG1775" i="1" s="1"/>
  <c r="AF1173" i="1"/>
  <c r="AG1173" i="1" s="1"/>
  <c r="AF1021" i="1"/>
  <c r="AG1021" i="1" s="1"/>
  <c r="AF526" i="1"/>
  <c r="AG526" i="1" s="1"/>
  <c r="AF1394" i="1"/>
  <c r="AG1394" i="1" s="1"/>
  <c r="AF1523" i="1"/>
  <c r="AG1523" i="1" s="1"/>
  <c r="AF1081" i="1"/>
  <c r="AG1081" i="1" s="1"/>
  <c r="AF1669" i="1"/>
  <c r="AG1669" i="1" s="1"/>
  <c r="AF1798" i="1"/>
  <c r="AG1798" i="1" s="1"/>
  <c r="AF21" i="1"/>
  <c r="AG21" i="1" s="1"/>
  <c r="AF1769" i="1"/>
  <c r="AG1769" i="1" s="1"/>
  <c r="AF1071" i="1"/>
  <c r="AG1071" i="1" s="1"/>
  <c r="AF8" i="1"/>
  <c r="AG8" i="1" s="1"/>
  <c r="AF1724" i="1"/>
  <c r="AG1724" i="1" s="1"/>
  <c r="AF1275" i="1"/>
  <c r="AG1275" i="1" s="1"/>
  <c r="AF1535" i="1"/>
  <c r="AG1535" i="1" s="1"/>
  <c r="AF958" i="1"/>
  <c r="AG958" i="1" s="1"/>
  <c r="AF498" i="1"/>
  <c r="AG498" i="1" s="1"/>
  <c r="AF1645" i="1"/>
  <c r="AG1645" i="1" s="1"/>
  <c r="AF1192" i="1"/>
  <c r="AG1192" i="1" s="1"/>
  <c r="AF1709" i="1"/>
  <c r="AG1709" i="1" s="1"/>
  <c r="AF1358" i="1"/>
  <c r="AG1358" i="1" s="1"/>
  <c r="AF1614" i="1"/>
  <c r="AG1614" i="1" s="1"/>
  <c r="AF1359" i="1"/>
  <c r="AG1359" i="1" s="1"/>
  <c r="AF1615" i="1"/>
  <c r="AG1615" i="1" s="1"/>
  <c r="AF1076" i="1"/>
  <c r="AG1076" i="1" s="1"/>
  <c r="AF1204" i="1"/>
  <c r="AG1204" i="1" s="1"/>
  <c r="AF1328" i="1"/>
  <c r="AG1328" i="1" s="1"/>
  <c r="AF1680" i="1"/>
  <c r="AG1680" i="1" s="1"/>
  <c r="AF1093" i="1"/>
  <c r="AG1093" i="1" s="1"/>
  <c r="AF1221" i="1"/>
  <c r="AG1221" i="1" s="1"/>
  <c r="AF669" i="1"/>
  <c r="AG669" i="1" s="1"/>
  <c r="AF797" i="1"/>
  <c r="AG797" i="1" s="1"/>
  <c r="AF941" i="1"/>
  <c r="AG941" i="1" s="1"/>
  <c r="AF62" i="1"/>
  <c r="AG62" i="1" s="1"/>
  <c r="AF890" i="1"/>
  <c r="AG890" i="1" s="1"/>
  <c r="AF1194" i="1"/>
  <c r="AG1194" i="1" s="1"/>
  <c r="AF463" i="1"/>
  <c r="AG463" i="1" s="1"/>
  <c r="AF226" i="1"/>
  <c r="AG226" i="1" s="1"/>
  <c r="AF19" i="1"/>
  <c r="AG19" i="1" s="1"/>
  <c r="AF1782" i="1"/>
  <c r="AG1782" i="1" s="1"/>
  <c r="AF71" i="1"/>
  <c r="AG71" i="1" s="1"/>
  <c r="AF995" i="1"/>
  <c r="AG995" i="1" s="1"/>
  <c r="AF54" i="1"/>
  <c r="AG54" i="1" s="1"/>
  <c r="AF553" i="1"/>
  <c r="AG553" i="1" s="1"/>
  <c r="AF972" i="1"/>
  <c r="AG972" i="1" s="1"/>
  <c r="AF1519" i="1"/>
  <c r="AG1519" i="1" s="1"/>
  <c r="AF720" i="1"/>
  <c r="AG720" i="1" s="1"/>
  <c r="AF162" i="1"/>
  <c r="AG162" i="1" s="1"/>
  <c r="AF292" i="1"/>
  <c r="AG292" i="1" s="1"/>
  <c r="AF885" i="1"/>
  <c r="AG885" i="1" s="1"/>
  <c r="AF616" i="1"/>
  <c r="AG616" i="1" s="1"/>
  <c r="AF489" i="1"/>
  <c r="AG489" i="1" s="1"/>
  <c r="AF1249" i="1"/>
  <c r="AG1249" i="1" s="1"/>
  <c r="AF106" i="1"/>
  <c r="AG106" i="1" s="1"/>
  <c r="AF449" i="1"/>
  <c r="AG449" i="1" s="1"/>
  <c r="AF908" i="1"/>
  <c r="AG908" i="1" s="1"/>
  <c r="AF397" i="1"/>
  <c r="AG397" i="1" s="1"/>
  <c r="AF1319" i="1"/>
  <c r="AG1319" i="1" s="1"/>
  <c r="AF815" i="1"/>
  <c r="AG815" i="1" s="1"/>
  <c r="AF48" i="1"/>
  <c r="AG48" i="1" s="1"/>
  <c r="AF432" i="1"/>
  <c r="AG432" i="1" s="1"/>
  <c r="AF1516" i="1"/>
  <c r="AG1516" i="1" s="1"/>
  <c r="AF1485" i="1"/>
  <c r="AG1485" i="1" s="1"/>
  <c r="AF1390" i="1"/>
  <c r="AG1390" i="1" s="1"/>
  <c r="AF1646" i="1"/>
  <c r="AG1646" i="1" s="1"/>
  <c r="AF1391" i="1"/>
  <c r="AG1391" i="1" s="1"/>
  <c r="AF1647" i="1"/>
  <c r="AG1647" i="1" s="1"/>
  <c r="AF1092" i="1"/>
  <c r="AG1092" i="1" s="1"/>
  <c r="AF1220" i="1"/>
  <c r="AG1220" i="1" s="1"/>
  <c r="AF1360" i="1"/>
  <c r="AG1360" i="1" s="1"/>
  <c r="AF1712" i="1"/>
  <c r="AG1712" i="1" s="1"/>
  <c r="AF1109" i="1"/>
  <c r="AG1109" i="1" s="1"/>
  <c r="AF1237" i="1"/>
  <c r="AG1237" i="1" s="1"/>
  <c r="AF685" i="1"/>
  <c r="AG685" i="1" s="1"/>
  <c r="AF813" i="1"/>
  <c r="AG813" i="1" s="1"/>
  <c r="AF957" i="1"/>
  <c r="AG957" i="1" s="1"/>
  <c r="AF78" i="1"/>
  <c r="AG78" i="1" s="1"/>
  <c r="AF206" i="1"/>
  <c r="AG206" i="1" s="1"/>
  <c r="AF334" i="1"/>
  <c r="AG334" i="1" s="1"/>
  <c r="AF462" i="1"/>
  <c r="AG462" i="1" s="1"/>
  <c r="AF1193" i="1"/>
  <c r="AG1193" i="1" s="1"/>
  <c r="AF1113" i="1"/>
  <c r="AG1113" i="1" s="1"/>
  <c r="AF1634" i="1"/>
  <c r="AG1634" i="1" s="1"/>
  <c r="AF737" i="1"/>
  <c r="AG737" i="1" s="1"/>
  <c r="AF275" i="1"/>
  <c r="AG275" i="1" s="1"/>
  <c r="AF484" i="1"/>
  <c r="AG484" i="1" s="1"/>
  <c r="AF41" i="1"/>
  <c r="AG41" i="1" s="1"/>
  <c r="AF1348" i="1"/>
  <c r="AG1348" i="1" s="1"/>
  <c r="AF1158" i="1"/>
  <c r="AG1158" i="1" s="1"/>
  <c r="AF1242" i="1"/>
  <c r="AG1242" i="1" s="1"/>
  <c r="AF848" i="1"/>
  <c r="AG848" i="1" s="1"/>
  <c r="AF916" i="1"/>
  <c r="AG916" i="1" s="1"/>
  <c r="AF1725" i="1"/>
  <c r="AG1725" i="1" s="1"/>
  <c r="AF91" i="1"/>
  <c r="AG91" i="1" s="1"/>
  <c r="AF60" i="1"/>
  <c r="AG60" i="1" s="1"/>
  <c r="AF1006" i="1"/>
  <c r="AG1006" i="1" s="1"/>
  <c r="AF1206" i="1"/>
  <c r="AG1206" i="1" s="1"/>
  <c r="AF1635" i="1"/>
  <c r="AG1635" i="1" s="1"/>
  <c r="AF1780" i="1"/>
  <c r="AG1780" i="1" s="1"/>
  <c r="AF290" i="1"/>
  <c r="AG290" i="1" s="1"/>
  <c r="AF722" i="1"/>
  <c r="AG722" i="1" s="1"/>
  <c r="AF467" i="1"/>
  <c r="AG467" i="1" s="1"/>
  <c r="AF1222" i="1"/>
  <c r="AG1222" i="1" s="1"/>
  <c r="AF1625" i="1"/>
  <c r="AG1625" i="1" s="1"/>
  <c r="AF630" i="1"/>
  <c r="AG630" i="1" s="1"/>
  <c r="AF135" i="1"/>
  <c r="AG135" i="1" s="1"/>
  <c r="AF519" i="1"/>
  <c r="AG519" i="1" s="1"/>
  <c r="AF1738" i="1"/>
  <c r="AG1738" i="1" s="1"/>
  <c r="AF1307" i="1"/>
  <c r="AG1307" i="1" s="1"/>
  <c r="AF675" i="1"/>
  <c r="AG675" i="1" s="1"/>
  <c r="AF164" i="1"/>
  <c r="AG164" i="1" s="1"/>
  <c r="AF1655" i="1"/>
  <c r="AG1655" i="1" s="1"/>
  <c r="AF1261" i="1"/>
  <c r="AG1261" i="1" s="1"/>
  <c r="AF629" i="1"/>
  <c r="AG629" i="1" s="1"/>
  <c r="AF1013" i="1"/>
  <c r="AG1013" i="1" s="1"/>
  <c r="AF374" i="1"/>
  <c r="AG374" i="1" s="1"/>
  <c r="AF456" i="1"/>
  <c r="AG456" i="1" s="1"/>
  <c r="AF584" i="1"/>
  <c r="AG584" i="1" s="1"/>
  <c r="AF744" i="1"/>
  <c r="AG744" i="1" s="1"/>
  <c r="AF1000" i="1"/>
  <c r="AG1000" i="1" s="1"/>
  <c r="AF105" i="1"/>
  <c r="AG105" i="1" s="1"/>
  <c r="AF233" i="1"/>
  <c r="AG233" i="1" s="1"/>
  <c r="AF1515" i="1"/>
  <c r="AG1515" i="1" s="1"/>
  <c r="AF1643" i="1"/>
  <c r="AG1643" i="1" s="1"/>
  <c r="AF1121" i="1"/>
  <c r="AG1121" i="1" s="1"/>
  <c r="AF617" i="1"/>
  <c r="AG617" i="1" s="1"/>
  <c r="AF745" i="1"/>
  <c r="AG745" i="1" s="1"/>
  <c r="AF1001" i="1"/>
  <c r="AG1001" i="1" s="1"/>
  <c r="AF234" i="1"/>
  <c r="AG234" i="1" s="1"/>
  <c r="AF362" i="1"/>
  <c r="AG362" i="1" s="1"/>
  <c r="AF490" i="1"/>
  <c r="AG490" i="1" s="1"/>
  <c r="AF476" i="1"/>
  <c r="AG476" i="1" s="1"/>
  <c r="AF1284" i="1"/>
  <c r="AG1284" i="1" s="1"/>
  <c r="AF652" i="1"/>
  <c r="AG652" i="1" s="1"/>
  <c r="AF780" i="1"/>
  <c r="AG780" i="1" s="1"/>
  <c r="AF13" i="1"/>
  <c r="AG13" i="1" s="1"/>
  <c r="AF141" i="1"/>
  <c r="AG141" i="1" s="1"/>
  <c r="AF269" i="1"/>
  <c r="AG269" i="1" s="1"/>
  <c r="AF525" i="1"/>
  <c r="AG525" i="1" s="1"/>
  <c r="AF1063" i="1"/>
  <c r="AG1063" i="1" s="1"/>
  <c r="AF1191" i="1"/>
  <c r="AG1191" i="1" s="1"/>
  <c r="AF1447" i="1"/>
  <c r="AG1447" i="1" s="1"/>
  <c r="AF687" i="1"/>
  <c r="AG687" i="1" s="1"/>
  <c r="AF943" i="1"/>
  <c r="AG943" i="1" s="1"/>
  <c r="AF176" i="1"/>
  <c r="AG176" i="1" s="1"/>
  <c r="AF304" i="1"/>
  <c r="AG304" i="1" s="1"/>
  <c r="AF560" i="1"/>
  <c r="AG560" i="1" s="1"/>
  <c r="AF1676" i="1"/>
  <c r="AG1676" i="1" s="1"/>
  <c r="AF1404" i="1"/>
  <c r="AG1404" i="1" s="1"/>
  <c r="AF1741" i="1"/>
  <c r="AG1741" i="1" s="1"/>
  <c r="AF1501" i="1"/>
  <c r="AG1501" i="1" s="1"/>
  <c r="AF1757" i="1"/>
  <c r="AG1757" i="1" s="1"/>
  <c r="AF1138" i="1"/>
  <c r="AG1138" i="1" s="1"/>
  <c r="AF1266" i="1"/>
  <c r="AG1266" i="1" s="1"/>
  <c r="AF714" i="1"/>
  <c r="AG714" i="1" s="1"/>
  <c r="AF842" i="1"/>
  <c r="AG842" i="1" s="1"/>
  <c r="AF970" i="1"/>
  <c r="AG970" i="1" s="1"/>
  <c r="AF107" i="1"/>
  <c r="AG107" i="1" s="1"/>
  <c r="AF459" i="1"/>
  <c r="AG459" i="1" s="1"/>
  <c r="AF1406" i="1"/>
  <c r="AG1406" i="1" s="1"/>
  <c r="AF1662" i="1"/>
  <c r="AG1662" i="1" s="1"/>
  <c r="AF1091" i="1"/>
  <c r="AG1091" i="1" s="1"/>
  <c r="AF1219" i="1"/>
  <c r="AG1219" i="1" s="1"/>
  <c r="AF76" i="1"/>
  <c r="AG76" i="1" s="1"/>
  <c r="AF204" i="1"/>
  <c r="AG204" i="1" s="1"/>
  <c r="AF332" i="1"/>
  <c r="AG332" i="1" s="1"/>
  <c r="AF216" i="1"/>
  <c r="AG216" i="1" s="1"/>
  <c r="AF1407" i="1"/>
  <c r="AG1407" i="1" s="1"/>
  <c r="AF1663" i="1"/>
  <c r="AG1663" i="1" s="1"/>
  <c r="AF1376" i="1"/>
  <c r="AG1376" i="1" s="1"/>
  <c r="AF1728" i="1"/>
  <c r="AG1728" i="1" s="1"/>
  <c r="AF1139" i="1"/>
  <c r="AG1139" i="1" s="1"/>
  <c r="AF942" i="1"/>
  <c r="AG942" i="1" s="1"/>
  <c r="AF1763" i="1"/>
  <c r="AG1763" i="1" s="1"/>
  <c r="AF993" i="1"/>
  <c r="AG993" i="1" s="1"/>
  <c r="AF403" i="1"/>
  <c r="AG403" i="1" s="1"/>
  <c r="AF327" i="1"/>
  <c r="AG327" i="1" s="1"/>
  <c r="AF1264" i="1"/>
  <c r="AG1264" i="1" s="1"/>
  <c r="AF566" i="1"/>
  <c r="AG566" i="1" s="1"/>
  <c r="AF540" i="1"/>
  <c r="AG540" i="1" s="1"/>
  <c r="AF1518" i="1"/>
  <c r="AG1518" i="1" s="1"/>
  <c r="AF1156" i="1"/>
  <c r="AG1156" i="1" s="1"/>
  <c r="AF1729" i="1"/>
  <c r="AG1729" i="1" s="1"/>
  <c r="AF337" i="1"/>
  <c r="AG337" i="1" s="1"/>
  <c r="AF1656" i="1"/>
  <c r="AG1656" i="1" s="1"/>
  <c r="AF1250" i="1"/>
  <c r="AG1250" i="1" s="1"/>
  <c r="AF826" i="1"/>
  <c r="AG826" i="1" s="1"/>
  <c r="AF1630" i="1"/>
  <c r="AG1630" i="1" s="1"/>
  <c r="AF316" i="1"/>
  <c r="AG316" i="1" s="1"/>
  <c r="AF1585" i="1"/>
  <c r="AG1585" i="1" s="1"/>
  <c r="AF878" i="1"/>
  <c r="AG878" i="1" s="1"/>
  <c r="AF399" i="1"/>
  <c r="AG399" i="1" s="1"/>
  <c r="AF1762" i="1"/>
  <c r="AG1762" i="1" s="1"/>
  <c r="AF1524" i="1"/>
  <c r="AG1524" i="1" s="1"/>
  <c r="AF34" i="1"/>
  <c r="AG34" i="1" s="1"/>
  <c r="AF1525" i="1"/>
  <c r="AG1525" i="1" s="1"/>
  <c r="AF83" i="1"/>
  <c r="AG83" i="1" s="1"/>
  <c r="AF1654" i="1"/>
  <c r="AG1654" i="1" s="1"/>
  <c r="AF1070" i="1"/>
  <c r="AG1070" i="1" s="1"/>
  <c r="AF7" i="1"/>
  <c r="AG7" i="1" s="1"/>
  <c r="AF803" i="1"/>
  <c r="AG803" i="1" s="1"/>
  <c r="AF361" i="1"/>
  <c r="AG361" i="1" s="1"/>
  <c r="AF1517" i="1"/>
  <c r="AG1517" i="1" s="1"/>
  <c r="AF1773" i="1"/>
  <c r="AG1773" i="1" s="1"/>
  <c r="AF1422" i="1"/>
  <c r="AG1422" i="1" s="1"/>
  <c r="AF1678" i="1"/>
  <c r="AG1678" i="1" s="1"/>
  <c r="AF475" i="1"/>
  <c r="AG475" i="1" s="1"/>
  <c r="AF1108" i="1"/>
  <c r="AG1108" i="1" s="1"/>
  <c r="AF1488" i="1"/>
  <c r="AG1488" i="1" s="1"/>
  <c r="AF1125" i="1"/>
  <c r="AG1125" i="1" s="1"/>
  <c r="AF701" i="1"/>
  <c r="AG701" i="1" s="1"/>
  <c r="AF829" i="1"/>
  <c r="AG829" i="1" s="1"/>
  <c r="AF94" i="1"/>
  <c r="AG94" i="1" s="1"/>
  <c r="AF350" i="1"/>
  <c r="AG350" i="1" s="1"/>
  <c r="AF251" i="1"/>
  <c r="AG251" i="1" s="1"/>
  <c r="AF1633" i="1"/>
  <c r="AG1633" i="1" s="1"/>
  <c r="AF283" i="1"/>
  <c r="AG283" i="1" s="1"/>
  <c r="AF1683" i="1"/>
  <c r="AG1683" i="1" s="1"/>
  <c r="AF800" i="1"/>
  <c r="AG800" i="1" s="1"/>
  <c r="AF161" i="1"/>
  <c r="AG161" i="1" s="1"/>
  <c r="AF1572" i="1"/>
  <c r="AG1572" i="1" s="1"/>
  <c r="AF1446" i="1"/>
  <c r="AG1446" i="1" s="1"/>
  <c r="AF859" i="1"/>
  <c r="AG859" i="1" s="1"/>
  <c r="AF1180" i="1"/>
  <c r="AG1180" i="1" s="1"/>
  <c r="AF740" i="1"/>
  <c r="AG740" i="1" s="1"/>
  <c r="AF868" i="1"/>
  <c r="AG868" i="1" s="1"/>
  <c r="AF996" i="1"/>
  <c r="AG996" i="1" s="1"/>
  <c r="AF229" i="1"/>
  <c r="AG229" i="1" s="1"/>
  <c r="AF357" i="1"/>
  <c r="AG357" i="1" s="1"/>
  <c r="AF485" i="1"/>
  <c r="AG485" i="1" s="1"/>
  <c r="AF1304" i="1"/>
  <c r="AG1304" i="1" s="1"/>
  <c r="AF1560" i="1"/>
  <c r="AG1560" i="1" s="1"/>
  <c r="AF88" i="1"/>
  <c r="AG88" i="1" s="1"/>
  <c r="AF1417" i="1"/>
  <c r="AG1417" i="1" s="1"/>
  <c r="AF1673" i="1"/>
  <c r="AG1673" i="1" s="1"/>
  <c r="AF1270" i="1"/>
  <c r="AG1270" i="1" s="1"/>
  <c r="AF1530" i="1"/>
  <c r="AG1530" i="1" s="1"/>
  <c r="AF1786" i="1"/>
  <c r="AG1786" i="1" s="1"/>
  <c r="AF1151" i="1"/>
  <c r="AG1151" i="1" s="1"/>
  <c r="AF599" i="1"/>
  <c r="AG599" i="1" s="1"/>
  <c r="AF727" i="1"/>
  <c r="AG727" i="1" s="1"/>
  <c r="AF855" i="1"/>
  <c r="AG855" i="1" s="1"/>
  <c r="AF983" i="1"/>
  <c r="AG983" i="1" s="1"/>
  <c r="AF104" i="1"/>
  <c r="AG104" i="1" s="1"/>
  <c r="AF264" i="1"/>
  <c r="AG264" i="1" s="1"/>
  <c r="AF392" i="1"/>
  <c r="AG392" i="1" s="1"/>
  <c r="AF1355" i="1"/>
  <c r="AG1355" i="1" s="1"/>
  <c r="AF207" i="1"/>
  <c r="AG207" i="1" s="1"/>
  <c r="AF354" i="1"/>
  <c r="AG354" i="1" s="1"/>
  <c r="AF531" i="1"/>
  <c r="AG531" i="1" s="1"/>
  <c r="AF1262" i="1"/>
  <c r="AG1262" i="1" s="1"/>
  <c r="AF455" i="1"/>
  <c r="AG455" i="1" s="1"/>
  <c r="AF1435" i="1"/>
  <c r="AG1435" i="1" s="1"/>
  <c r="AF549" i="1"/>
  <c r="AG549" i="1" s="1"/>
  <c r="AF949" i="1"/>
  <c r="AG949" i="1" s="1"/>
  <c r="AF1440" i="1"/>
  <c r="AG1440" i="1" s="1"/>
  <c r="AF425" i="1"/>
  <c r="AG425" i="1" s="1"/>
  <c r="AF1185" i="1"/>
  <c r="AG1185" i="1" s="1"/>
  <c r="AF42" i="1"/>
  <c r="AG42" i="1" s="1"/>
  <c r="AF593" i="1"/>
  <c r="AG593" i="1" s="1"/>
  <c r="AF77" i="1"/>
  <c r="AG77" i="1" s="1"/>
  <c r="AF1127" i="1"/>
  <c r="AG1127" i="1" s="1"/>
  <c r="AF751" i="1"/>
  <c r="AG751" i="1" s="1"/>
  <c r="AF240" i="1"/>
  <c r="AG240" i="1" s="1"/>
  <c r="AF1564" i="1"/>
  <c r="AG1564" i="1" s="1"/>
  <c r="AF1774" i="1"/>
  <c r="AG1774" i="1" s="1"/>
  <c r="AF1240" i="1"/>
  <c r="AG1240" i="1" s="1"/>
  <c r="AF877" i="1"/>
  <c r="AG877" i="1" s="1"/>
  <c r="AF788" i="1"/>
  <c r="AG788" i="1" s="1"/>
  <c r="AF1122" i="1"/>
  <c r="AG1122" i="1" s="1"/>
  <c r="AF1374" i="1"/>
  <c r="AG1374" i="1" s="1"/>
  <c r="AF188" i="1"/>
  <c r="AG188" i="1" s="1"/>
  <c r="AF1631" i="1"/>
  <c r="AG1631" i="1" s="1"/>
  <c r="AF750" i="1"/>
  <c r="AG750" i="1" s="1"/>
  <c r="AF527" i="1"/>
  <c r="AG527" i="1" s="1"/>
  <c r="AF929" i="1"/>
  <c r="AG929" i="1" s="1"/>
  <c r="AF1256" i="1"/>
  <c r="AG1256" i="1" s="1"/>
  <c r="AF850" i="1"/>
  <c r="AG850" i="1" s="1"/>
  <c r="AF339" i="1"/>
  <c r="AG339" i="1" s="1"/>
  <c r="AF46" i="1"/>
  <c r="AG46" i="1" s="1"/>
  <c r="AF1512" i="1"/>
  <c r="AG1512" i="1" s="1"/>
  <c r="AF1198" i="1"/>
  <c r="AG1198" i="1" s="1"/>
  <c r="AF263" i="1"/>
  <c r="AG263" i="1" s="1"/>
  <c r="AF1482" i="1"/>
  <c r="AG1482" i="1" s="1"/>
  <c r="AF1200" i="1"/>
  <c r="AG1200" i="1" s="1"/>
  <c r="AF548" i="1"/>
  <c r="AG548" i="1" s="1"/>
  <c r="AF246" i="1"/>
  <c r="AG246" i="1" s="1"/>
  <c r="AF873" i="1"/>
  <c r="AG873" i="1" s="1"/>
  <c r="AF715" i="1"/>
  <c r="AG715" i="1" s="1"/>
  <c r="AF1423" i="1"/>
  <c r="AG1423" i="1" s="1"/>
  <c r="AF1679" i="1"/>
  <c r="AG1679" i="1" s="1"/>
  <c r="AF235" i="1"/>
  <c r="AG235" i="1" s="1"/>
  <c r="AF1744" i="1"/>
  <c r="AG1744" i="1" s="1"/>
  <c r="AF1253" i="1"/>
  <c r="AG1253" i="1" s="1"/>
  <c r="AF973" i="1"/>
  <c r="AG973" i="1" s="1"/>
  <c r="AF222" i="1"/>
  <c r="AG222" i="1" s="1"/>
  <c r="AF478" i="1"/>
  <c r="AG478" i="1" s="1"/>
  <c r="AF1298" i="1"/>
  <c r="AG1298" i="1" s="1"/>
  <c r="AF1554" i="1"/>
  <c r="AG1554" i="1" s="1"/>
  <c r="AF1427" i="1"/>
  <c r="AG1427" i="1" s="1"/>
  <c r="AF672" i="1"/>
  <c r="AG672" i="1" s="1"/>
  <c r="AF928" i="1"/>
  <c r="AG928" i="1" s="1"/>
  <c r="AF33" i="1"/>
  <c r="AG33" i="1" s="1"/>
  <c r="AF289" i="1"/>
  <c r="AG289" i="1" s="1"/>
  <c r="AF417" i="1"/>
  <c r="AG417" i="1" s="1"/>
  <c r="AF1317" i="1"/>
  <c r="AG1317" i="1" s="1"/>
  <c r="AF1573" i="1"/>
  <c r="AG1573" i="1" s="1"/>
  <c r="AF866" i="1"/>
  <c r="AG866" i="1" s="1"/>
  <c r="AF1032" i="1"/>
  <c r="AG1032" i="1" s="1"/>
  <c r="AF1702" i="1"/>
  <c r="AG1702" i="1" s="1"/>
  <c r="AF1052" i="1"/>
  <c r="AG1052" i="1" s="1"/>
  <c r="AF612" i="1"/>
  <c r="AG612" i="1" s="1"/>
  <c r="AF101" i="1"/>
  <c r="AG101" i="1" s="1"/>
  <c r="AF1533" i="1"/>
  <c r="AG1533" i="1" s="1"/>
  <c r="AF1789" i="1"/>
  <c r="AG1789" i="1" s="1"/>
  <c r="AF1154" i="1"/>
  <c r="AG1154" i="1" s="1"/>
  <c r="AF602" i="1"/>
  <c r="AG602" i="1" s="1"/>
  <c r="AF730" i="1"/>
  <c r="AG730" i="1" s="1"/>
  <c r="AF858" i="1"/>
  <c r="AG858" i="1" s="1"/>
  <c r="AF986" i="1"/>
  <c r="AG986" i="1" s="1"/>
  <c r="AF123" i="1"/>
  <c r="AG123" i="1" s="1"/>
  <c r="AF971" i="1"/>
  <c r="AG971" i="1" s="1"/>
  <c r="AF1438" i="1"/>
  <c r="AG1438" i="1" s="1"/>
  <c r="AF1694" i="1"/>
  <c r="AG1694" i="1" s="1"/>
  <c r="AF1107" i="1"/>
  <c r="AG1107" i="1" s="1"/>
  <c r="AF1235" i="1"/>
  <c r="AG1235" i="1" s="1"/>
  <c r="AF92" i="1"/>
  <c r="AG92" i="1" s="1"/>
  <c r="AF220" i="1"/>
  <c r="AG220" i="1" s="1"/>
  <c r="AF348" i="1"/>
  <c r="AG348" i="1" s="1"/>
  <c r="AF731" i="1"/>
  <c r="AG731" i="1" s="1"/>
  <c r="AF1439" i="1"/>
  <c r="AG1439" i="1" s="1"/>
  <c r="AF1695" i="1"/>
  <c r="AG1695" i="1" s="1"/>
  <c r="AF491" i="1"/>
  <c r="AG491" i="1" s="1"/>
  <c r="AF1504" i="1"/>
  <c r="AG1504" i="1" s="1"/>
  <c r="AF1760" i="1"/>
  <c r="AG1760" i="1" s="1"/>
  <c r="AF507" i="1"/>
  <c r="AG507" i="1" s="1"/>
  <c r="AF1649" i="1"/>
  <c r="AG1649" i="1" s="1"/>
  <c r="AF654" i="1"/>
  <c r="AG654" i="1" s="1"/>
  <c r="AF782" i="1"/>
  <c r="AG782" i="1" s="1"/>
  <c r="AF910" i="1"/>
  <c r="AG910" i="1" s="1"/>
  <c r="AF15" i="1"/>
  <c r="AG15" i="1" s="1"/>
  <c r="AF159" i="1"/>
  <c r="AG159" i="1" s="1"/>
  <c r="AF303" i="1"/>
  <c r="AG303" i="1" s="1"/>
  <c r="AF431" i="1"/>
  <c r="AG431" i="1" s="1"/>
  <c r="AF559" i="1"/>
  <c r="AG559" i="1" s="1"/>
  <c r="AF1314" i="1"/>
  <c r="AG1314" i="1" s="1"/>
  <c r="AF1570" i="1"/>
  <c r="AG1570" i="1" s="1"/>
  <c r="AF539" i="1"/>
  <c r="AG539" i="1" s="1"/>
  <c r="AF1443" i="1"/>
  <c r="AG1443" i="1" s="1"/>
  <c r="AF1699" i="1"/>
  <c r="AG1699" i="1" s="1"/>
  <c r="AF1588" i="1"/>
  <c r="AG1588" i="1" s="1"/>
  <c r="AF1049" i="1"/>
  <c r="AG1049" i="1" s="1"/>
  <c r="AF705" i="1"/>
  <c r="AG705" i="1" s="1"/>
  <c r="AF833" i="1"/>
  <c r="AG833" i="1" s="1"/>
  <c r="AF961" i="1"/>
  <c r="AG961" i="1" s="1"/>
  <c r="AF66" i="1"/>
  <c r="AG66" i="1" s="1"/>
  <c r="AF194" i="1"/>
  <c r="AG194" i="1" s="1"/>
  <c r="AF322" i="1"/>
  <c r="AG322" i="1" s="1"/>
  <c r="AF450" i="1"/>
  <c r="AG450" i="1" s="1"/>
  <c r="AF578" i="1"/>
  <c r="AG578" i="1" s="1"/>
  <c r="AF1333" i="1"/>
  <c r="AG1333" i="1" s="1"/>
  <c r="AF1589" i="1"/>
  <c r="AG1589" i="1" s="1"/>
  <c r="AF626" i="1"/>
  <c r="AG626" i="1" s="1"/>
  <c r="AF754" i="1"/>
  <c r="AG754" i="1" s="1"/>
  <c r="AF882" i="1"/>
  <c r="AG882" i="1" s="1"/>
  <c r="AF1010" i="1"/>
  <c r="AG1010" i="1" s="1"/>
  <c r="AF115" i="1"/>
  <c r="AG115" i="1" s="1"/>
  <c r="AF243" i="1"/>
  <c r="AG243" i="1" s="1"/>
  <c r="AF371" i="1"/>
  <c r="AG371" i="1" s="1"/>
  <c r="AF499" i="1"/>
  <c r="AG499" i="1" s="1"/>
  <c r="AF1083" i="1"/>
  <c r="AG1083" i="1" s="1"/>
  <c r="AF1462" i="1"/>
  <c r="AG1462" i="1" s="1"/>
  <c r="AF1718" i="1"/>
  <c r="AG1718" i="1" s="1"/>
  <c r="AF1034" i="1"/>
  <c r="AG1034" i="1" s="1"/>
  <c r="AF1320" i="1"/>
  <c r="AG1320" i="1" s="1"/>
  <c r="AF1576" i="1"/>
  <c r="AG1576" i="1" s="1"/>
  <c r="AF379" i="1"/>
  <c r="AG379" i="1" s="1"/>
  <c r="AF1758" i="1"/>
  <c r="AG1758" i="1" s="1"/>
  <c r="AF47" i="1"/>
  <c r="AG47" i="1" s="1"/>
  <c r="AF1526" i="1"/>
  <c r="AG1526" i="1" s="1"/>
  <c r="AF1384" i="1"/>
  <c r="AG1384" i="1" s="1"/>
  <c r="AF1610" i="1"/>
  <c r="AG1610" i="1" s="1"/>
  <c r="AF1069" i="1"/>
  <c r="AG1069" i="1" s="1"/>
  <c r="AF1057" i="1"/>
  <c r="AG1057" i="1" s="1"/>
  <c r="AF368" i="1"/>
  <c r="AG368" i="1" s="1"/>
  <c r="AF1613" i="1"/>
  <c r="AG1613" i="1" s="1"/>
  <c r="AF1045" i="1"/>
  <c r="AG1045" i="1" s="1"/>
  <c r="AF149" i="1"/>
  <c r="AG149" i="1" s="1"/>
  <c r="AF954" i="1"/>
  <c r="AG954" i="1" s="1"/>
  <c r="AF1203" i="1"/>
  <c r="AG1203" i="1" s="1"/>
  <c r="AF1375" i="1"/>
  <c r="AG1375" i="1" s="1"/>
  <c r="AF1696" i="1"/>
  <c r="AG1696" i="1" s="1"/>
  <c r="AF127" i="1"/>
  <c r="AG127" i="1" s="1"/>
  <c r="AF1379" i="1"/>
  <c r="AG1379" i="1" s="1"/>
  <c r="AF673" i="1"/>
  <c r="AG673" i="1" s="1"/>
  <c r="AF546" i="1"/>
  <c r="AG546" i="1" s="1"/>
  <c r="AF978" i="1"/>
  <c r="AG978" i="1" s="1"/>
  <c r="AF331" i="1"/>
  <c r="AG331" i="1" s="1"/>
  <c r="AF1369" i="1"/>
  <c r="AG1369" i="1" s="1"/>
  <c r="AF758" i="1"/>
  <c r="AG758" i="1" s="1"/>
  <c r="AF391" i="1"/>
  <c r="AG391" i="1" s="1"/>
  <c r="AF1072" i="1"/>
  <c r="AG1072" i="1" s="1"/>
  <c r="AF931" i="1"/>
  <c r="AG931" i="1" s="1"/>
  <c r="AF420" i="1"/>
  <c r="AG420" i="1" s="1"/>
  <c r="AF1783" i="1"/>
  <c r="AG1783" i="1" s="1"/>
  <c r="AF1133" i="1"/>
  <c r="AG1133" i="1" s="1"/>
  <c r="AF1389" i="1"/>
  <c r="AG1389" i="1" s="1"/>
  <c r="AF118" i="1"/>
  <c r="AG118" i="1" s="1"/>
  <c r="AF502" i="1"/>
  <c r="AG502" i="1" s="1"/>
  <c r="AF872" i="1"/>
  <c r="AG872" i="1" s="1"/>
  <c r="AF1771" i="1"/>
  <c r="AG1771" i="1" s="1"/>
  <c r="AF1412" i="1"/>
  <c r="AG1412" i="1" s="1"/>
  <c r="AF1549" i="1"/>
  <c r="AG1549" i="1" s="1"/>
  <c r="AF1805" i="1"/>
  <c r="AG1805" i="1" s="1"/>
  <c r="AF1454" i="1"/>
  <c r="AG1454" i="1" s="1"/>
  <c r="AF1710" i="1"/>
  <c r="AG1710" i="1" s="1"/>
  <c r="AF987" i="1"/>
  <c r="AG987" i="1" s="1"/>
  <c r="AF1711" i="1"/>
  <c r="AG1711" i="1" s="1"/>
  <c r="AF747" i="1"/>
  <c r="AG747" i="1" s="1"/>
  <c r="AF1776" i="1"/>
  <c r="AG1776" i="1" s="1"/>
  <c r="AF1269" i="1"/>
  <c r="AG1269" i="1" s="1"/>
  <c r="AF845" i="1"/>
  <c r="AG845" i="1" s="1"/>
  <c r="AF110" i="1"/>
  <c r="AG110" i="1" s="1"/>
  <c r="AF366" i="1"/>
  <c r="AG366" i="1" s="1"/>
  <c r="AF494" i="1"/>
  <c r="AG494" i="1" s="1"/>
  <c r="AF1665" i="1"/>
  <c r="AG1665" i="1" s="1"/>
  <c r="AF1586" i="1"/>
  <c r="AG1586" i="1" s="1"/>
  <c r="AF1459" i="1"/>
  <c r="AG1459" i="1" s="1"/>
  <c r="AF688" i="1"/>
  <c r="AG688" i="1" s="1"/>
  <c r="AF49" i="1"/>
  <c r="AG49" i="1" s="1"/>
  <c r="AF305" i="1"/>
  <c r="AG305" i="1" s="1"/>
  <c r="AF1478" i="1"/>
  <c r="AG1478" i="1" s="1"/>
  <c r="AF1734" i="1"/>
  <c r="AG1734" i="1" s="1"/>
  <c r="AF1068" i="1"/>
  <c r="AG1068" i="1" s="1"/>
  <c r="AF628" i="1"/>
  <c r="AG628" i="1" s="1"/>
  <c r="AF884" i="1"/>
  <c r="AG884" i="1" s="1"/>
  <c r="AF117" i="1"/>
  <c r="AG117" i="1" s="1"/>
  <c r="AF373" i="1"/>
  <c r="AG373" i="1" s="1"/>
  <c r="AF1336" i="1"/>
  <c r="AG1336" i="1" s="1"/>
  <c r="AF635" i="1"/>
  <c r="AG635" i="1" s="1"/>
  <c r="AF1705" i="1"/>
  <c r="AG1705" i="1" s="1"/>
  <c r="AF1306" i="1"/>
  <c r="AG1306" i="1" s="1"/>
  <c r="AF1562" i="1"/>
  <c r="AG1562" i="1" s="1"/>
  <c r="AF1039" i="1"/>
  <c r="AG1039" i="1" s="1"/>
  <c r="AF1167" i="1"/>
  <c r="AG1167" i="1" s="1"/>
  <c r="AF615" i="1"/>
  <c r="AG615" i="1" s="1"/>
  <c r="AF743" i="1"/>
  <c r="AG743" i="1" s="1"/>
  <c r="AF871" i="1"/>
  <c r="AG871" i="1" s="1"/>
  <c r="AF999" i="1"/>
  <c r="AG999" i="1" s="1"/>
  <c r="AF120" i="1"/>
  <c r="AG120" i="1" s="1"/>
  <c r="AF280" i="1"/>
  <c r="AG280" i="1" s="1"/>
  <c r="AF408" i="1"/>
  <c r="AG408" i="1" s="1"/>
  <c r="AF1387" i="1"/>
  <c r="AG1387" i="1" s="1"/>
  <c r="AF9" i="1"/>
  <c r="AG9" i="1" s="1"/>
  <c r="AF10" i="1"/>
  <c r="AG10" i="1" s="1"/>
  <c r="AF27" i="1"/>
  <c r="AG27" i="1" s="1"/>
  <c r="AF380" i="1"/>
  <c r="AG380" i="1" s="1"/>
  <c r="AF1713" i="1"/>
  <c r="AG1713" i="1" s="1"/>
  <c r="AF591" i="1"/>
  <c r="AG591" i="1" s="1"/>
  <c r="AF865" i="1"/>
  <c r="AG865" i="1" s="1"/>
  <c r="AF786" i="1"/>
  <c r="AG786" i="1" s="1"/>
  <c r="AF1257" i="1"/>
  <c r="AG1257" i="1" s="1"/>
  <c r="AF1640" i="1"/>
  <c r="AG1640" i="1" s="1"/>
  <c r="AF694" i="1"/>
  <c r="AG694" i="1" s="1"/>
  <c r="AF583" i="1"/>
  <c r="AG583" i="1" s="1"/>
  <c r="AF667" i="1"/>
  <c r="AG667" i="1" s="1"/>
  <c r="AF228" i="1"/>
  <c r="AG228" i="1" s="1"/>
  <c r="AF821" i="1"/>
  <c r="AG821" i="1" s="1"/>
  <c r="AF936" i="1"/>
  <c r="AG936" i="1" s="1"/>
  <c r="AF809" i="1"/>
  <c r="AG809" i="1" s="1"/>
  <c r="AF589" i="1"/>
  <c r="AG589" i="1" s="1"/>
  <c r="AF1238" i="1"/>
  <c r="AG1238" i="1" s="1"/>
  <c r="AF398" i="1"/>
  <c r="AG398" i="1" s="1"/>
  <c r="AF976" i="1"/>
  <c r="AG976" i="1" s="1"/>
  <c r="AF405" i="1"/>
  <c r="AG405" i="1" s="1"/>
  <c r="AF1274" i="1"/>
  <c r="AG1274" i="1" s="1"/>
  <c r="AF698" i="1"/>
  <c r="AG698" i="1" s="1"/>
  <c r="AF219" i="1"/>
  <c r="AG219" i="1" s="1"/>
  <c r="AF1075" i="1"/>
  <c r="AG1075" i="1" s="1"/>
  <c r="AF444" i="1"/>
  <c r="AG444" i="1" s="1"/>
  <c r="AF1344" i="1"/>
  <c r="AG1344" i="1" s="1"/>
  <c r="AF622" i="1"/>
  <c r="AG622" i="1" s="1"/>
  <c r="AF271" i="1"/>
  <c r="AG271" i="1" s="1"/>
  <c r="AF1506" i="1"/>
  <c r="AG1506" i="1" s="1"/>
  <c r="AF801" i="1"/>
  <c r="AG801" i="1" s="1"/>
  <c r="AF418" i="1"/>
  <c r="AG418" i="1" s="1"/>
  <c r="AF1781" i="1"/>
  <c r="AG1781" i="1" s="1"/>
  <c r="AF211" i="1"/>
  <c r="AG211" i="1" s="1"/>
  <c r="AF1398" i="1"/>
  <c r="AG1398" i="1" s="1"/>
  <c r="AF1623" i="1"/>
  <c r="AG1623" i="1" s="1"/>
  <c r="AF1768" i="1"/>
  <c r="AG1768" i="1" s="1"/>
  <c r="AF1142" i="1"/>
  <c r="AG1142" i="1" s="1"/>
  <c r="AF36" i="1"/>
  <c r="AG36" i="1" s="1"/>
  <c r="AF757" i="1"/>
  <c r="AG757" i="1" s="1"/>
  <c r="AF1377" i="1"/>
  <c r="AG1377" i="1" s="1"/>
  <c r="AF1064" i="1"/>
  <c r="AG1064" i="1" s="1"/>
  <c r="AF1455" i="1"/>
  <c r="AG1455" i="1" s="1"/>
  <c r="AF1124" i="1"/>
  <c r="AG1124" i="1" s="1"/>
  <c r="AF1520" i="1"/>
  <c r="AG1520" i="1" s="1"/>
  <c r="AF1141" i="1"/>
  <c r="AG1141" i="1" s="1"/>
  <c r="AF717" i="1"/>
  <c r="AG717" i="1" s="1"/>
  <c r="AF989" i="1"/>
  <c r="AG989" i="1" s="1"/>
  <c r="AF238" i="1"/>
  <c r="AG238" i="1" s="1"/>
  <c r="AF763" i="1"/>
  <c r="AG763" i="1" s="1"/>
  <c r="AF1330" i="1"/>
  <c r="AG1330" i="1" s="1"/>
  <c r="AF795" i="1"/>
  <c r="AG795" i="1" s="1"/>
  <c r="AF1715" i="1"/>
  <c r="AG1715" i="1" s="1"/>
  <c r="AF816" i="1"/>
  <c r="AG816" i="1" s="1"/>
  <c r="AF944" i="1"/>
  <c r="AG944" i="1" s="1"/>
  <c r="AF177" i="1"/>
  <c r="AG177" i="1" s="1"/>
  <c r="AF299" i="1"/>
  <c r="AG299" i="1" s="1"/>
  <c r="AF1604" i="1"/>
  <c r="AG1604" i="1" s="1"/>
  <c r="AF1349" i="1"/>
  <c r="AG1349" i="1" s="1"/>
  <c r="AF1605" i="1"/>
  <c r="AG1605" i="1" s="1"/>
  <c r="AF1129" i="1"/>
  <c r="AG1129" i="1" s="1"/>
  <c r="AF1130" i="1"/>
  <c r="AG1130" i="1" s="1"/>
  <c r="AF1196" i="1"/>
  <c r="AG1196" i="1" s="1"/>
  <c r="AF756" i="1"/>
  <c r="AG756" i="1" s="1"/>
  <c r="AF1012" i="1"/>
  <c r="AG1012" i="1" s="1"/>
  <c r="AF245" i="1"/>
  <c r="AG245" i="1" s="1"/>
  <c r="AF501" i="1"/>
  <c r="AG501" i="1" s="1"/>
  <c r="AF1592" i="1"/>
  <c r="AG1592" i="1" s="1"/>
  <c r="AF1449" i="1"/>
  <c r="AG1449" i="1" s="1"/>
  <c r="AF1565" i="1"/>
  <c r="AG1565" i="1" s="1"/>
  <c r="AF1042" i="1"/>
  <c r="AG1042" i="1" s="1"/>
  <c r="AF1170" i="1"/>
  <c r="AG1170" i="1" s="1"/>
  <c r="AF618" i="1"/>
  <c r="AG618" i="1" s="1"/>
  <c r="AF746" i="1"/>
  <c r="AG746" i="1" s="1"/>
  <c r="AF874" i="1"/>
  <c r="AG874" i="1" s="1"/>
  <c r="AF1002" i="1"/>
  <c r="AG1002" i="1" s="1"/>
  <c r="AF139" i="1"/>
  <c r="AG139" i="1" s="1"/>
  <c r="AF1110" i="1"/>
  <c r="AG1110" i="1" s="1"/>
  <c r="AF1470" i="1"/>
  <c r="AG1470" i="1" s="1"/>
  <c r="AF1726" i="1"/>
  <c r="AG1726" i="1" s="1"/>
  <c r="AF1123" i="1"/>
  <c r="AG1123" i="1" s="1"/>
  <c r="AF1251" i="1"/>
  <c r="AG1251" i="1" s="1"/>
  <c r="AF108" i="1"/>
  <c r="AG108" i="1" s="1"/>
  <c r="AF236" i="1"/>
  <c r="AG236" i="1" s="1"/>
  <c r="AF364" i="1"/>
  <c r="AG364" i="1" s="1"/>
  <c r="AF1066" i="1"/>
  <c r="AG1066" i="1" s="1"/>
  <c r="AF1471" i="1"/>
  <c r="AG1471" i="1" s="1"/>
  <c r="AF1727" i="1"/>
  <c r="AG1727" i="1" s="1"/>
  <c r="AF1003" i="1"/>
  <c r="AG1003" i="1" s="1"/>
  <c r="AF1536" i="1"/>
  <c r="AG1536" i="1" s="1"/>
  <c r="AF1792" i="1"/>
  <c r="AG1792" i="1" s="1"/>
  <c r="AF1099" i="1"/>
  <c r="AG1099" i="1" s="1"/>
  <c r="AF1308" i="1"/>
  <c r="AG1308" i="1" s="1"/>
  <c r="AF1356" i="1"/>
  <c r="AG1356" i="1" s="1"/>
  <c r="AF1050" i="1"/>
  <c r="AG1050" i="1" s="1"/>
  <c r="AF1467" i="1"/>
  <c r="AG1467" i="1" s="1"/>
  <c r="AF1152" i="1"/>
  <c r="AG1152" i="1" s="1"/>
  <c r="AF465" i="1"/>
  <c r="AG465" i="1" s="1"/>
  <c r="AF755" i="1"/>
  <c r="AG755" i="1" s="1"/>
  <c r="AF883" i="1"/>
  <c r="AG883" i="1" s="1"/>
  <c r="AF1011" i="1"/>
  <c r="AG1011" i="1" s="1"/>
  <c r="AF116" i="1"/>
  <c r="AG116" i="1" s="1"/>
  <c r="AF244" i="1"/>
  <c r="AG244" i="1" s="1"/>
  <c r="AF372" i="1"/>
  <c r="AG372" i="1" s="1"/>
  <c r="AF500" i="1"/>
  <c r="AG500" i="1" s="1"/>
  <c r="AF565" i="1"/>
  <c r="AG565" i="1" s="1"/>
  <c r="AF1735" i="1"/>
  <c r="AG1735" i="1" s="1"/>
  <c r="AF1085" i="1"/>
  <c r="AG1085" i="1" s="1"/>
  <c r="AF1213" i="1"/>
  <c r="AG1213" i="1" s="1"/>
  <c r="AF1341" i="1"/>
  <c r="AG1341" i="1" s="1"/>
  <c r="AF1469" i="1"/>
  <c r="AG1469" i="1" s="1"/>
  <c r="AF709" i="1"/>
  <c r="AG709" i="1" s="1"/>
  <c r="AF837" i="1"/>
  <c r="AG837" i="1" s="1"/>
  <c r="AF965" i="1"/>
  <c r="AG965" i="1" s="1"/>
  <c r="AF70" i="1"/>
  <c r="AG70" i="1" s="1"/>
  <c r="AF198" i="1"/>
  <c r="AG198" i="1" s="1"/>
  <c r="AF326" i="1"/>
  <c r="AG326" i="1" s="1"/>
  <c r="AF454" i="1"/>
  <c r="AG454" i="1" s="1"/>
  <c r="AF582" i="1"/>
  <c r="AG582" i="1" s="1"/>
  <c r="AF536" i="1"/>
  <c r="AG536" i="1" s="1"/>
  <c r="AF1456" i="1"/>
  <c r="AG1456" i="1" s="1"/>
  <c r="AF696" i="1"/>
  <c r="AG696" i="1" s="1"/>
  <c r="AF824" i="1"/>
  <c r="AG824" i="1" s="1"/>
  <c r="AF952" i="1"/>
  <c r="AG952" i="1" s="1"/>
  <c r="AF57" i="1"/>
  <c r="AG57" i="1" s="1"/>
  <c r="AF185" i="1"/>
  <c r="AG185" i="1" s="1"/>
  <c r="AF313" i="1"/>
  <c r="AG313" i="1" s="1"/>
  <c r="AF441" i="1"/>
  <c r="AG441" i="1" s="1"/>
  <c r="AF569" i="1"/>
  <c r="AG569" i="1" s="1"/>
  <c r="AF1595" i="1"/>
  <c r="AG1595" i="1" s="1"/>
  <c r="AF1723" i="1"/>
  <c r="AG1723" i="1" s="1"/>
  <c r="AF1073" i="1"/>
  <c r="AG1073" i="1" s="1"/>
  <c r="AF1201" i="1"/>
  <c r="AG1201" i="1" s="1"/>
  <c r="AF1329" i="1"/>
  <c r="AG1329" i="1" s="1"/>
  <c r="AF1457" i="1"/>
  <c r="AG1457" i="1" s="1"/>
  <c r="AF697" i="1"/>
  <c r="AG697" i="1" s="1"/>
  <c r="AF825" i="1"/>
  <c r="AG825" i="1" s="1"/>
  <c r="AF953" i="1"/>
  <c r="AG953" i="1" s="1"/>
  <c r="AF58" i="1"/>
  <c r="AG58" i="1" s="1"/>
  <c r="AF186" i="1"/>
  <c r="AG186" i="1" s="1"/>
  <c r="AF314" i="1"/>
  <c r="AG314" i="1" s="1"/>
  <c r="AF442" i="1"/>
  <c r="AG442" i="1" s="1"/>
  <c r="AF570" i="1"/>
  <c r="AG570" i="1" s="1"/>
  <c r="AF556" i="1"/>
  <c r="AG556" i="1" s="1"/>
  <c r="AF1236" i="1"/>
  <c r="AG1236" i="1" s="1"/>
  <c r="AF1364" i="1"/>
  <c r="AG1364" i="1" s="1"/>
  <c r="AF604" i="1"/>
  <c r="AG604" i="1" s="1"/>
  <c r="AF732" i="1"/>
  <c r="AG732" i="1" s="1"/>
  <c r="AF860" i="1"/>
  <c r="AG860" i="1" s="1"/>
  <c r="AF988" i="1"/>
  <c r="AG988" i="1" s="1"/>
  <c r="AF93" i="1"/>
  <c r="AG93" i="1" s="1"/>
  <c r="AF221" i="1"/>
  <c r="AG221" i="1" s="1"/>
  <c r="AF349" i="1"/>
  <c r="AG349" i="1" s="1"/>
  <c r="AF477" i="1"/>
  <c r="AG477" i="1" s="1"/>
  <c r="AF481" i="1"/>
  <c r="AG481" i="1" s="1"/>
  <c r="AF1143" i="1"/>
  <c r="AG1143" i="1" s="1"/>
  <c r="AF1271" i="1"/>
  <c r="AG1271" i="1" s="1"/>
  <c r="AF1399" i="1"/>
  <c r="AG1399" i="1" s="1"/>
  <c r="AF639" i="1"/>
  <c r="AG639" i="1" s="1"/>
  <c r="AF767" i="1"/>
  <c r="AG767" i="1" s="1"/>
  <c r="AF895" i="1"/>
  <c r="AG895" i="1" s="1"/>
  <c r="AF1023" i="1"/>
  <c r="AG1023" i="1" s="1"/>
  <c r="AF128" i="1"/>
  <c r="AG128" i="1" s="1"/>
  <c r="AF256" i="1"/>
  <c r="AG256" i="1" s="1"/>
  <c r="AF384" i="1"/>
  <c r="AG384" i="1" s="1"/>
  <c r="AF512" i="1"/>
  <c r="AG512" i="1" s="1"/>
  <c r="AF545" i="1"/>
  <c r="AG545" i="1" s="1"/>
  <c r="AF1484" i="1"/>
  <c r="AG1484" i="1" s="1"/>
  <c r="AF1580" i="1"/>
  <c r="AG1580" i="1" s="1"/>
  <c r="AF1644" i="1"/>
  <c r="AG1644" i="1" s="1"/>
  <c r="AF11" i="1"/>
  <c r="AG11" i="1" s="1"/>
  <c r="AF925" i="1"/>
  <c r="AG925" i="1" s="1"/>
  <c r="AF353" i="1"/>
  <c r="AG353" i="1" s="1"/>
  <c r="AF1163" i="1"/>
  <c r="AG1163" i="1" s="1"/>
  <c r="AF1700" i="1"/>
  <c r="AG1700" i="1" s="1"/>
  <c r="AF827" i="1"/>
  <c r="AG827" i="1" s="1"/>
  <c r="AF1445" i="1"/>
  <c r="AG1445" i="1" s="1"/>
  <c r="AF1701" i="1"/>
  <c r="AG1701" i="1" s="1"/>
  <c r="AF1318" i="1"/>
  <c r="AG1318" i="1" s="1"/>
  <c r="AF1574" i="1"/>
  <c r="AG1574" i="1" s="1"/>
  <c r="S1028" i="1"/>
  <c r="T1028" i="1" s="1"/>
  <c r="T1029" i="1" s="1"/>
  <c r="AT6" i="1"/>
  <c r="AF1543" i="1"/>
  <c r="AG1543" i="1" s="1"/>
  <c r="AF1116" i="1"/>
  <c r="AG1116" i="1" s="1"/>
  <c r="AF1244" i="1"/>
  <c r="AG1244" i="1" s="1"/>
  <c r="AF676" i="1"/>
  <c r="AG676" i="1" s="1"/>
  <c r="AF804" i="1"/>
  <c r="AG804" i="1" s="1"/>
  <c r="AF932" i="1"/>
  <c r="AG932" i="1" s="1"/>
  <c r="AF37" i="1"/>
  <c r="AG37" i="1" s="1"/>
  <c r="AF165" i="1"/>
  <c r="AG165" i="1" s="1"/>
  <c r="AF293" i="1"/>
  <c r="AG293" i="1" s="1"/>
  <c r="AF421" i="1"/>
  <c r="AG421" i="1" s="1"/>
  <c r="AF875" i="1"/>
  <c r="AG875" i="1" s="1"/>
  <c r="AF1432" i="1"/>
  <c r="AG1432" i="1" s="1"/>
  <c r="AF1688" i="1"/>
  <c r="AG1688" i="1" s="1"/>
  <c r="AF1289" i="1"/>
  <c r="AG1289" i="1" s="1"/>
  <c r="AF1545" i="1"/>
  <c r="AG1545" i="1" s="1"/>
  <c r="AF1801" i="1"/>
  <c r="AG1801" i="1" s="1"/>
  <c r="AF838" i="1"/>
  <c r="AG838" i="1" s="1"/>
  <c r="AF395" i="1"/>
  <c r="AG395" i="1" s="1"/>
  <c r="AF1402" i="1"/>
  <c r="AG1402" i="1" s="1"/>
  <c r="AF1658" i="1"/>
  <c r="AG1658" i="1" s="1"/>
  <c r="AF1087" i="1"/>
  <c r="AG1087" i="1" s="1"/>
  <c r="AF1215" i="1"/>
  <c r="AG1215" i="1" s="1"/>
  <c r="AF663" i="1"/>
  <c r="AG663" i="1" s="1"/>
  <c r="AF791" i="1"/>
  <c r="AG791" i="1" s="1"/>
  <c r="AF919" i="1"/>
  <c r="AG919" i="1" s="1"/>
  <c r="AF24" i="1"/>
  <c r="AG24" i="1" s="1"/>
  <c r="AF184" i="1"/>
  <c r="AG184" i="1" s="1"/>
  <c r="AF328" i="1"/>
  <c r="AG328" i="1" s="1"/>
  <c r="AF1098" i="1"/>
  <c r="AG1098" i="1" s="1"/>
  <c r="AF1740" i="1"/>
  <c r="AG1740" i="1" s="1"/>
  <c r="AF1340" i="1"/>
  <c r="AG1340" i="1" s="1"/>
  <c r="AF1521" i="1"/>
  <c r="AG1521" i="1" s="1"/>
  <c r="AF1777" i="1"/>
  <c r="AG1777" i="1" s="1"/>
  <c r="AF718" i="1"/>
  <c r="AG718" i="1" s="1"/>
  <c r="AF846" i="1"/>
  <c r="AG846" i="1" s="1"/>
  <c r="AF974" i="1"/>
  <c r="AG974" i="1" s="1"/>
  <c r="AF79" i="1"/>
  <c r="AG79" i="1" s="1"/>
  <c r="AF239" i="1"/>
  <c r="AG239" i="1" s="1"/>
  <c r="AF367" i="1"/>
  <c r="AG367" i="1" s="1"/>
  <c r="AF495" i="1"/>
  <c r="AG495" i="1" s="1"/>
  <c r="AF779" i="1"/>
  <c r="AG779" i="1" s="1"/>
  <c r="AF1442" i="1"/>
  <c r="AG1442" i="1" s="1"/>
  <c r="AF1698" i="1"/>
  <c r="AG1698" i="1" s="1"/>
  <c r="AF1315" i="1"/>
  <c r="AG1315" i="1" s="1"/>
  <c r="AF1571" i="1"/>
  <c r="AG1571" i="1" s="1"/>
  <c r="AF1209" i="1"/>
  <c r="AG1209" i="1" s="1"/>
  <c r="AF1716" i="1"/>
  <c r="AG1716" i="1" s="1"/>
  <c r="AF641" i="1"/>
  <c r="AG641" i="1" s="1"/>
  <c r="AF769" i="1"/>
  <c r="AG769" i="1" s="1"/>
  <c r="AF897" i="1"/>
  <c r="AG897" i="1" s="1"/>
  <c r="AF1025" i="1"/>
  <c r="AG1025" i="1" s="1"/>
  <c r="AF130" i="1"/>
  <c r="AG130" i="1" s="1"/>
  <c r="AF258" i="1"/>
  <c r="AG258" i="1" s="1"/>
  <c r="AF386" i="1"/>
  <c r="AG386" i="1" s="1"/>
  <c r="AF514" i="1"/>
  <c r="AG514" i="1" s="1"/>
  <c r="AF1030" i="1"/>
  <c r="AG1030" i="1" s="1"/>
  <c r="AF1461" i="1"/>
  <c r="AG1461" i="1" s="1"/>
  <c r="AF1717" i="1"/>
  <c r="AG1717" i="1" s="1"/>
  <c r="AF690" i="1"/>
  <c r="AG690" i="1" s="1"/>
  <c r="AF818" i="1"/>
  <c r="AG818" i="1" s="1"/>
  <c r="AF946" i="1"/>
  <c r="AG946" i="1" s="1"/>
  <c r="AF51" i="1"/>
  <c r="AG51" i="1" s="1"/>
  <c r="AF179" i="1"/>
  <c r="AG179" i="1" s="1"/>
  <c r="AF307" i="1"/>
  <c r="AG307" i="1" s="1"/>
  <c r="AF435" i="1"/>
  <c r="AG435" i="1" s="1"/>
  <c r="AF563" i="1"/>
  <c r="AG563" i="1" s="1"/>
  <c r="AF1334" i="1"/>
  <c r="AG1334" i="1" s="1"/>
  <c r="AF1590" i="1"/>
  <c r="AG1590" i="1" s="1"/>
  <c r="AF611" i="1"/>
  <c r="AG611" i="1" s="1"/>
  <c r="AF1559" i="1"/>
  <c r="AG1559" i="1" s="1"/>
  <c r="AF1035" i="1"/>
  <c r="AG1035" i="1" s="1"/>
  <c r="AF1448" i="1"/>
  <c r="AG1448" i="1" s="1"/>
  <c r="AF1704" i="1"/>
  <c r="AG1704" i="1" s="1"/>
  <c r="AF1305" i="1"/>
  <c r="AG1305" i="1" s="1"/>
  <c r="AF1561" i="1"/>
  <c r="AG1561" i="1" s="1"/>
  <c r="AF1038" i="1"/>
  <c r="AG1038" i="1" s="1"/>
  <c r="AF1166" i="1"/>
  <c r="AG1166" i="1" s="1"/>
  <c r="AF598" i="1"/>
  <c r="AG598" i="1" s="1"/>
  <c r="AF726" i="1"/>
  <c r="AG726" i="1" s="1"/>
  <c r="AF854" i="1"/>
  <c r="AG854" i="1" s="1"/>
  <c r="AF982" i="1"/>
  <c r="AG982" i="1" s="1"/>
  <c r="AF103" i="1"/>
  <c r="AG103" i="1" s="1"/>
  <c r="AF231" i="1"/>
  <c r="AG231" i="1" s="1"/>
  <c r="AF359" i="1"/>
  <c r="AG359" i="1" s="1"/>
  <c r="AF487" i="1"/>
  <c r="AG487" i="1" s="1"/>
  <c r="AF651" i="1"/>
  <c r="AG651" i="1" s="1"/>
  <c r="AF1418" i="1"/>
  <c r="AG1418" i="1" s="1"/>
  <c r="AF1674" i="1"/>
  <c r="AG1674" i="1" s="1"/>
  <c r="AF1144" i="1"/>
  <c r="AG1144" i="1" s="1"/>
  <c r="AF1040" i="1"/>
  <c r="AG1040" i="1" s="1"/>
  <c r="AF1168" i="1"/>
  <c r="AG1168" i="1" s="1"/>
  <c r="AF643" i="1"/>
  <c r="AG643" i="1" s="1"/>
  <c r="AF771" i="1"/>
  <c r="AG771" i="1" s="1"/>
  <c r="AF899" i="1"/>
  <c r="AG899" i="1" s="1"/>
  <c r="AF1027" i="1"/>
  <c r="AG1027" i="1" s="1"/>
  <c r="AF132" i="1"/>
  <c r="AG132" i="1" s="1"/>
  <c r="AF260" i="1"/>
  <c r="AG260" i="1" s="1"/>
  <c r="AF388" i="1"/>
  <c r="AG388" i="1" s="1"/>
  <c r="AF516" i="1"/>
  <c r="AG516" i="1" s="1"/>
  <c r="AF581" i="1"/>
  <c r="AG581" i="1" s="1"/>
  <c r="AF1751" i="1"/>
  <c r="AG1751" i="1" s="1"/>
  <c r="AF1101" i="1"/>
  <c r="AG1101" i="1" s="1"/>
  <c r="AF1229" i="1"/>
  <c r="AG1229" i="1" s="1"/>
  <c r="AF1357" i="1"/>
  <c r="AG1357" i="1" s="1"/>
  <c r="AF597" i="1"/>
  <c r="AG597" i="1" s="1"/>
  <c r="AF725" i="1"/>
  <c r="AG725" i="1" s="1"/>
  <c r="AF853" i="1"/>
  <c r="AG853" i="1" s="1"/>
  <c r="AF981" i="1"/>
  <c r="AG981" i="1" s="1"/>
  <c r="AF86" i="1"/>
  <c r="AG86" i="1" s="1"/>
  <c r="AF214" i="1"/>
  <c r="AG214" i="1" s="1"/>
  <c r="AF342" i="1"/>
  <c r="AG342" i="1" s="1"/>
  <c r="AF470" i="1"/>
  <c r="AG470" i="1" s="1"/>
  <c r="AF424" i="1"/>
  <c r="AG424" i="1" s="1"/>
  <c r="AF552" i="1"/>
  <c r="AG552" i="1" s="1"/>
  <c r="AF1472" i="1"/>
  <c r="AG1472" i="1" s="1"/>
  <c r="AF712" i="1"/>
  <c r="AG712" i="1" s="1"/>
  <c r="AF840" i="1"/>
  <c r="AG840" i="1" s="1"/>
  <c r="AF968" i="1"/>
  <c r="AG968" i="1" s="1"/>
  <c r="AF73" i="1"/>
  <c r="AG73" i="1" s="1"/>
  <c r="AF201" i="1"/>
  <c r="AG201" i="1" s="1"/>
  <c r="AF329" i="1"/>
  <c r="AG329" i="1" s="1"/>
  <c r="AF457" i="1"/>
  <c r="AG457" i="1" s="1"/>
  <c r="AF585" i="1"/>
  <c r="AG585" i="1" s="1"/>
  <c r="AF1611" i="1"/>
  <c r="AG1611" i="1" s="1"/>
  <c r="AF1739" i="1"/>
  <c r="AG1739" i="1" s="1"/>
  <c r="AF1089" i="1"/>
  <c r="AG1089" i="1" s="1"/>
  <c r="AF1217" i="1"/>
  <c r="AG1217" i="1" s="1"/>
  <c r="AF1345" i="1"/>
  <c r="AG1345" i="1" s="1"/>
  <c r="AF1473" i="1"/>
  <c r="AG1473" i="1" s="1"/>
  <c r="AF713" i="1"/>
  <c r="AG713" i="1" s="1"/>
  <c r="AF841" i="1"/>
  <c r="AG841" i="1" s="1"/>
  <c r="AF969" i="1"/>
  <c r="AG969" i="1" s="1"/>
  <c r="AF74" i="1"/>
  <c r="AG74" i="1" s="1"/>
  <c r="AF202" i="1"/>
  <c r="AG202" i="1" s="1"/>
  <c r="AF330" i="1"/>
  <c r="AG330" i="1" s="1"/>
  <c r="AF458" i="1"/>
  <c r="AG458" i="1" s="1"/>
  <c r="AF586" i="1"/>
  <c r="AG586" i="1" s="1"/>
  <c r="AF572" i="1"/>
  <c r="AG572" i="1" s="1"/>
  <c r="AF1252" i="1"/>
  <c r="AG1252" i="1" s="1"/>
  <c r="AF1380" i="1"/>
  <c r="AG1380" i="1" s="1"/>
  <c r="AF620" i="1"/>
  <c r="AG620" i="1" s="1"/>
  <c r="AF748" i="1"/>
  <c r="AG748" i="1" s="1"/>
  <c r="AF876" i="1"/>
  <c r="AG876" i="1" s="1"/>
  <c r="AF1004" i="1"/>
  <c r="AG1004" i="1" s="1"/>
  <c r="AF109" i="1"/>
  <c r="AG109" i="1" s="1"/>
  <c r="AF237" i="1"/>
  <c r="AG237" i="1" s="1"/>
  <c r="AF365" i="1"/>
  <c r="AG365" i="1" s="1"/>
  <c r="AF493" i="1"/>
  <c r="AG493" i="1" s="1"/>
  <c r="AF1031" i="1"/>
  <c r="AG1031" i="1" s="1"/>
  <c r="AF1159" i="1"/>
  <c r="AG1159" i="1" s="1"/>
  <c r="AF1287" i="1"/>
  <c r="AG1287" i="1" s="1"/>
  <c r="AF1415" i="1"/>
  <c r="AG1415" i="1" s="1"/>
  <c r="AF655" i="1"/>
  <c r="AG655" i="1" s="1"/>
  <c r="AF783" i="1"/>
  <c r="AG783" i="1" s="1"/>
  <c r="AF911" i="1"/>
  <c r="AG911" i="1" s="1"/>
  <c r="AF144" i="1"/>
  <c r="AG144" i="1" s="1"/>
  <c r="AF272" i="1"/>
  <c r="AG272" i="1" s="1"/>
  <c r="AF400" i="1"/>
  <c r="AG400" i="1" s="1"/>
  <c r="AF528" i="1"/>
  <c r="AG528" i="1" s="1"/>
  <c r="AF577" i="1"/>
  <c r="AG577" i="1" s="1"/>
  <c r="AF1190" i="1"/>
  <c r="AG1190" i="1" s="1"/>
  <c r="AF1596" i="1"/>
  <c r="AG1596" i="1" s="1"/>
  <c r="AF174" i="1"/>
  <c r="AG174" i="1" s="1"/>
  <c r="AF302" i="1"/>
  <c r="AG302" i="1" s="1"/>
  <c r="AF430" i="1"/>
  <c r="AG430" i="1" s="1"/>
  <c r="AF558" i="1"/>
  <c r="AG558" i="1" s="1"/>
  <c r="AF1537" i="1"/>
  <c r="AG1537" i="1" s="1"/>
  <c r="AF1793" i="1"/>
  <c r="AG1793" i="1" s="1"/>
  <c r="AF1078" i="1"/>
  <c r="AG1078" i="1" s="1"/>
  <c r="AF1458" i="1"/>
  <c r="AG1458" i="1" s="1"/>
  <c r="AF1714" i="1"/>
  <c r="AG1714" i="1" s="1"/>
  <c r="AF1331" i="1"/>
  <c r="AG1331" i="1" s="1"/>
  <c r="AF1587" i="1"/>
  <c r="AG1587" i="1" s="1"/>
  <c r="AF624" i="1"/>
  <c r="AG624" i="1" s="1"/>
  <c r="AF752" i="1"/>
  <c r="AG752" i="1" s="1"/>
  <c r="AF880" i="1"/>
  <c r="AG880" i="1" s="1"/>
  <c r="AF1008" i="1"/>
  <c r="AG1008" i="1" s="1"/>
  <c r="AF113" i="1"/>
  <c r="AG113" i="1" s="1"/>
  <c r="AF241" i="1"/>
  <c r="AG241" i="1" s="1"/>
  <c r="AF369" i="1"/>
  <c r="AG369" i="1" s="1"/>
  <c r="AF1254" i="1"/>
  <c r="AG1254" i="1" s="1"/>
  <c r="AF1732" i="1"/>
  <c r="AG1732" i="1" s="1"/>
  <c r="AF1082" i="1"/>
  <c r="AG1082" i="1" s="1"/>
  <c r="AF1477" i="1"/>
  <c r="AG1477" i="1" s="1"/>
  <c r="AF1733" i="1"/>
  <c r="AG1733" i="1" s="1"/>
  <c r="AF1350" i="1"/>
  <c r="AG1350" i="1" s="1"/>
  <c r="AF1606" i="1"/>
  <c r="AG1606" i="1" s="1"/>
  <c r="AF1575" i="1"/>
  <c r="AG1575" i="1" s="1"/>
  <c r="AF1132" i="1"/>
  <c r="AG1132" i="1" s="1"/>
  <c r="AF1260" i="1"/>
  <c r="AG1260" i="1" s="1"/>
  <c r="AF692" i="1"/>
  <c r="AG692" i="1" s="1"/>
  <c r="AF820" i="1"/>
  <c r="AG820" i="1" s="1"/>
  <c r="AF948" i="1"/>
  <c r="AG948" i="1" s="1"/>
  <c r="AF53" i="1"/>
  <c r="AG53" i="1" s="1"/>
  <c r="AF181" i="1"/>
  <c r="AG181" i="1" s="1"/>
  <c r="AF309" i="1"/>
  <c r="AG309" i="1" s="1"/>
  <c r="AF437" i="1"/>
  <c r="AG437" i="1" s="1"/>
  <c r="AF1094" i="1"/>
  <c r="AG1094" i="1" s="1"/>
  <c r="AF1464" i="1"/>
  <c r="AG1464" i="1" s="1"/>
  <c r="AF1720" i="1"/>
  <c r="AG1720" i="1" s="1"/>
  <c r="AF1321" i="1"/>
  <c r="AG1321" i="1" s="1"/>
  <c r="AF1577" i="1"/>
  <c r="AG1577" i="1" s="1"/>
  <c r="AF907" i="1"/>
  <c r="AG907" i="1" s="1"/>
  <c r="AF1434" i="1"/>
  <c r="AG1434" i="1" s="1"/>
  <c r="AF1690" i="1"/>
  <c r="AG1690" i="1" s="1"/>
  <c r="AF1103" i="1"/>
  <c r="AG1103" i="1" s="1"/>
  <c r="AF1231" i="1"/>
  <c r="AG1231" i="1" s="1"/>
  <c r="AF679" i="1"/>
  <c r="AG679" i="1" s="1"/>
  <c r="AF807" i="1"/>
  <c r="AG807" i="1" s="1"/>
  <c r="AF935" i="1"/>
  <c r="AG935" i="1" s="1"/>
  <c r="AF40" i="1"/>
  <c r="AG40" i="1" s="1"/>
  <c r="AF200" i="1"/>
  <c r="AG200" i="1" s="1"/>
  <c r="AF344" i="1"/>
  <c r="AG344" i="1" s="1"/>
  <c r="AF1226" i="1"/>
  <c r="AG1226" i="1" s="1"/>
  <c r="AF16" i="1"/>
  <c r="AG16" i="1" s="1"/>
  <c r="AF1500" i="1"/>
  <c r="AG1500" i="1" s="1"/>
  <c r="AF1372" i="1"/>
  <c r="AG1372" i="1" s="1"/>
  <c r="AF1553" i="1"/>
  <c r="AG1553" i="1" s="1"/>
  <c r="AF606" i="1"/>
  <c r="AG606" i="1" s="1"/>
  <c r="AF734" i="1"/>
  <c r="AG734" i="1" s="1"/>
  <c r="AF862" i="1"/>
  <c r="AG862" i="1" s="1"/>
  <c r="AF990" i="1"/>
  <c r="AG990" i="1" s="1"/>
  <c r="AF95" i="1"/>
  <c r="AG95" i="1" s="1"/>
  <c r="AF255" i="1"/>
  <c r="AG255" i="1" s="1"/>
  <c r="AF383" i="1"/>
  <c r="AG383" i="1" s="1"/>
  <c r="AF511" i="1"/>
  <c r="AG511" i="1" s="1"/>
  <c r="AF1115" i="1"/>
  <c r="AG1115" i="1" s="1"/>
  <c r="AF1474" i="1"/>
  <c r="AG1474" i="1" s="1"/>
  <c r="AF1730" i="1"/>
  <c r="AG1730" i="1" s="1"/>
  <c r="AF1347" i="1"/>
  <c r="AG1347" i="1" s="1"/>
  <c r="AF1603" i="1"/>
  <c r="AG1603" i="1" s="1"/>
  <c r="AF1492" i="1"/>
  <c r="AG1492" i="1" s="1"/>
  <c r="AF1748" i="1"/>
  <c r="AG1748" i="1" s="1"/>
  <c r="AF657" i="1"/>
  <c r="AG657" i="1" s="1"/>
  <c r="AF785" i="1"/>
  <c r="AG785" i="1" s="1"/>
  <c r="AF913" i="1"/>
  <c r="AG913" i="1" s="1"/>
  <c r="AF18" i="1"/>
  <c r="AG18" i="1" s="1"/>
  <c r="AF146" i="1"/>
  <c r="AG146" i="1" s="1"/>
  <c r="AF274" i="1"/>
  <c r="AG274" i="1" s="1"/>
  <c r="AF402" i="1"/>
  <c r="AG402" i="1" s="1"/>
  <c r="AF530" i="1"/>
  <c r="AG530" i="1" s="1"/>
  <c r="AF1128" i="1"/>
  <c r="AG1128" i="1" s="1"/>
  <c r="AF1493" i="1"/>
  <c r="AG1493" i="1" s="1"/>
  <c r="AF1749" i="1"/>
  <c r="AG1749" i="1" s="1"/>
  <c r="AF834" i="1"/>
  <c r="AG834" i="1" s="1"/>
  <c r="AF962" i="1"/>
  <c r="AG962" i="1" s="1"/>
  <c r="AF67" i="1"/>
  <c r="AG67" i="1" s="1"/>
  <c r="AF195" i="1"/>
  <c r="AG195" i="1" s="1"/>
  <c r="AF323" i="1"/>
  <c r="AG323" i="1" s="1"/>
  <c r="AF451" i="1"/>
  <c r="AG451" i="1" s="1"/>
  <c r="AF579" i="1"/>
  <c r="AG579" i="1" s="1"/>
  <c r="AF1366" i="1"/>
  <c r="AG1366" i="1" s="1"/>
  <c r="AF1622" i="1"/>
  <c r="AG1622" i="1" s="1"/>
  <c r="AF627" i="1"/>
  <c r="AG627" i="1" s="1"/>
  <c r="AF1591" i="1"/>
  <c r="AG1591" i="1" s="1"/>
  <c r="AF1131" i="1"/>
  <c r="AG1131" i="1" s="1"/>
  <c r="AF1480" i="1"/>
  <c r="AG1480" i="1" s="1"/>
  <c r="AF1736" i="1"/>
  <c r="AG1736" i="1" s="1"/>
  <c r="AF1337" i="1"/>
  <c r="AG1337" i="1" s="1"/>
  <c r="AF1593" i="1"/>
  <c r="AG1593" i="1" s="1"/>
  <c r="AF1054" i="1"/>
  <c r="AG1054" i="1" s="1"/>
  <c r="AF1182" i="1"/>
  <c r="AG1182" i="1" s="1"/>
  <c r="AF614" i="1"/>
  <c r="AG614" i="1" s="1"/>
  <c r="AF742" i="1"/>
  <c r="AG742" i="1" s="1"/>
  <c r="AF870" i="1"/>
  <c r="AG870" i="1" s="1"/>
  <c r="AF998" i="1"/>
  <c r="AG998" i="1" s="1"/>
  <c r="AF119" i="1"/>
  <c r="AG119" i="1" s="1"/>
  <c r="AF247" i="1"/>
  <c r="AG247" i="1" s="1"/>
  <c r="AF375" i="1"/>
  <c r="AG375" i="1" s="1"/>
  <c r="AF503" i="1"/>
  <c r="AG503" i="1" s="1"/>
  <c r="AF1048" i="1"/>
  <c r="AG1048" i="1" s="1"/>
  <c r="AF1450" i="1"/>
  <c r="AG1450" i="1" s="1"/>
  <c r="AF1706" i="1"/>
  <c r="AG1706" i="1" s="1"/>
  <c r="AF1272" i="1"/>
  <c r="AG1272" i="1" s="1"/>
  <c r="AF1056" i="1"/>
  <c r="AG1056" i="1" s="1"/>
  <c r="AF1184" i="1"/>
  <c r="AG1184" i="1" s="1"/>
  <c r="AF659" i="1"/>
  <c r="AG659" i="1" s="1"/>
  <c r="AF787" i="1"/>
  <c r="AG787" i="1" s="1"/>
  <c r="AF915" i="1"/>
  <c r="AG915" i="1" s="1"/>
  <c r="AF20" i="1"/>
  <c r="AG20" i="1" s="1"/>
  <c r="AF148" i="1"/>
  <c r="AG148" i="1" s="1"/>
  <c r="AF276" i="1"/>
  <c r="AG276" i="1" s="1"/>
  <c r="AF404" i="1"/>
  <c r="AG404" i="1" s="1"/>
  <c r="AF532" i="1"/>
  <c r="AG532" i="1" s="1"/>
  <c r="AF1639" i="1"/>
  <c r="AG1639" i="1" s="1"/>
  <c r="AF1767" i="1"/>
  <c r="AG1767" i="1" s="1"/>
  <c r="AF1117" i="1"/>
  <c r="AG1117" i="1" s="1"/>
  <c r="AF1245" i="1"/>
  <c r="AG1245" i="1" s="1"/>
  <c r="AF1373" i="1"/>
  <c r="AG1373" i="1" s="1"/>
  <c r="AF613" i="1"/>
  <c r="AG613" i="1" s="1"/>
  <c r="AF741" i="1"/>
  <c r="AG741" i="1" s="1"/>
  <c r="AF869" i="1"/>
  <c r="AG869" i="1" s="1"/>
  <c r="AF997" i="1"/>
  <c r="AG997" i="1" s="1"/>
  <c r="AF102" i="1"/>
  <c r="AG102" i="1" s="1"/>
  <c r="AF230" i="1"/>
  <c r="AG230" i="1" s="1"/>
  <c r="AF358" i="1"/>
  <c r="AG358" i="1" s="1"/>
  <c r="AF486" i="1"/>
  <c r="AG486" i="1" s="1"/>
  <c r="AF440" i="1"/>
  <c r="AG440" i="1" s="1"/>
  <c r="AF568" i="1"/>
  <c r="AG568" i="1" s="1"/>
  <c r="AF600" i="1"/>
  <c r="AG600" i="1" s="1"/>
  <c r="AF728" i="1"/>
  <c r="AG728" i="1" s="1"/>
  <c r="AF856" i="1"/>
  <c r="AG856" i="1" s="1"/>
  <c r="AF984" i="1"/>
  <c r="AG984" i="1" s="1"/>
  <c r="AF89" i="1"/>
  <c r="AG89" i="1" s="1"/>
  <c r="AF217" i="1"/>
  <c r="AG217" i="1" s="1"/>
  <c r="AF345" i="1"/>
  <c r="AG345" i="1" s="1"/>
  <c r="AF473" i="1"/>
  <c r="AG473" i="1" s="1"/>
  <c r="AF1499" i="1"/>
  <c r="AG1499" i="1" s="1"/>
  <c r="AF1627" i="1"/>
  <c r="AG1627" i="1" s="1"/>
  <c r="AF1755" i="1"/>
  <c r="AG1755" i="1" s="1"/>
  <c r="AF1105" i="1"/>
  <c r="AG1105" i="1" s="1"/>
  <c r="AF1233" i="1"/>
  <c r="AG1233" i="1" s="1"/>
  <c r="AF1361" i="1"/>
  <c r="AG1361" i="1" s="1"/>
  <c r="AF601" i="1"/>
  <c r="AG601" i="1" s="1"/>
  <c r="AF729" i="1"/>
  <c r="AG729" i="1" s="1"/>
  <c r="AF857" i="1"/>
  <c r="AG857" i="1" s="1"/>
  <c r="AF985" i="1"/>
  <c r="AG985" i="1" s="1"/>
  <c r="AF90" i="1"/>
  <c r="AG90" i="1" s="1"/>
  <c r="AF218" i="1"/>
  <c r="AG218" i="1" s="1"/>
  <c r="AF346" i="1"/>
  <c r="AG346" i="1" s="1"/>
  <c r="AF474" i="1"/>
  <c r="AG474" i="1" s="1"/>
  <c r="AF460" i="1"/>
  <c r="AG460" i="1" s="1"/>
  <c r="AF588" i="1"/>
  <c r="AG588" i="1" s="1"/>
  <c r="AF1268" i="1"/>
  <c r="AG1268" i="1" s="1"/>
  <c r="AF1396" i="1"/>
  <c r="AG1396" i="1" s="1"/>
  <c r="AF636" i="1"/>
  <c r="AG636" i="1" s="1"/>
  <c r="AF764" i="1"/>
  <c r="AG764" i="1" s="1"/>
  <c r="AF892" i="1"/>
  <c r="AG892" i="1" s="1"/>
  <c r="AF1020" i="1"/>
  <c r="AG1020" i="1" s="1"/>
  <c r="AF125" i="1"/>
  <c r="AG125" i="1" s="1"/>
  <c r="AF253" i="1"/>
  <c r="AG253" i="1" s="1"/>
  <c r="AF381" i="1"/>
  <c r="AG381" i="1" s="1"/>
  <c r="AF509" i="1"/>
  <c r="AG509" i="1" s="1"/>
  <c r="AF1047" i="1"/>
  <c r="AG1047" i="1" s="1"/>
  <c r="AF1175" i="1"/>
  <c r="AG1175" i="1" s="1"/>
  <c r="AF1303" i="1"/>
  <c r="AG1303" i="1" s="1"/>
  <c r="AF1431" i="1"/>
  <c r="AG1431" i="1" s="1"/>
  <c r="AF671" i="1"/>
  <c r="AG671" i="1" s="1"/>
  <c r="AF799" i="1"/>
  <c r="AG799" i="1" s="1"/>
  <c r="AF927" i="1"/>
  <c r="AG927" i="1" s="1"/>
  <c r="AF32" i="1"/>
  <c r="AG32" i="1" s="1"/>
  <c r="AF160" i="1"/>
  <c r="AG160" i="1" s="1"/>
  <c r="AF288" i="1"/>
  <c r="AG288" i="1" s="1"/>
  <c r="AF416" i="1"/>
  <c r="AG416" i="1" s="1"/>
  <c r="AF544" i="1"/>
  <c r="AG544" i="1" s="1"/>
  <c r="AF683" i="1"/>
  <c r="AG683" i="1" s="1"/>
  <c r="AF1756" i="1"/>
  <c r="AG1756" i="1" s="1"/>
  <c r="AF1628" i="1"/>
  <c r="AG1628" i="1" s="1"/>
  <c r="P5" i="1"/>
  <c r="AT8" i="1"/>
  <c r="AT4" i="1"/>
  <c r="AU4" i="1" s="1"/>
  <c r="AF190" i="1"/>
  <c r="AG190" i="1" s="1"/>
  <c r="AF318" i="1"/>
  <c r="AG318" i="1" s="1"/>
  <c r="AF446" i="1"/>
  <c r="AG446" i="1" s="1"/>
  <c r="AF574" i="1"/>
  <c r="AG574" i="1" s="1"/>
  <c r="AF1569" i="1"/>
  <c r="AG1569" i="1" s="1"/>
  <c r="AF1161" i="1"/>
  <c r="AG1161" i="1" s="1"/>
  <c r="AF1490" i="1"/>
  <c r="AG1490" i="1" s="1"/>
  <c r="AF1746" i="1"/>
  <c r="AG1746" i="1" s="1"/>
  <c r="AF1363" i="1"/>
  <c r="AG1363" i="1" s="1"/>
  <c r="AF1619" i="1"/>
  <c r="AG1619" i="1" s="1"/>
  <c r="AF640" i="1"/>
  <c r="AG640" i="1" s="1"/>
  <c r="AF768" i="1"/>
  <c r="AG768" i="1" s="1"/>
  <c r="AF896" i="1"/>
  <c r="AG896" i="1" s="1"/>
  <c r="AF1024" i="1"/>
  <c r="AG1024" i="1" s="1"/>
  <c r="AF129" i="1"/>
  <c r="AG129" i="1" s="1"/>
  <c r="AF257" i="1"/>
  <c r="AG257" i="1" s="1"/>
  <c r="AF385" i="1"/>
  <c r="AG385" i="1" s="1"/>
  <c r="AF1508" i="1"/>
  <c r="AG1508" i="1" s="1"/>
  <c r="AF1764" i="1"/>
  <c r="AG1764" i="1" s="1"/>
  <c r="AF1210" i="1"/>
  <c r="AG1210" i="1" s="1"/>
  <c r="AF1509" i="1"/>
  <c r="AG1509" i="1" s="1"/>
  <c r="AF1765" i="1"/>
  <c r="AG1765" i="1" s="1"/>
  <c r="AF706" i="1"/>
  <c r="AG706" i="1" s="1"/>
  <c r="AF1382" i="1"/>
  <c r="AG1382" i="1" s="1"/>
  <c r="AF1638" i="1"/>
  <c r="AG1638" i="1" s="1"/>
  <c r="AF1607" i="1"/>
  <c r="AG1607" i="1" s="1"/>
  <c r="AF1148" i="1"/>
  <c r="AG1148" i="1" s="1"/>
  <c r="AF1276" i="1"/>
  <c r="AG1276" i="1" s="1"/>
  <c r="AF708" i="1"/>
  <c r="AG708" i="1" s="1"/>
  <c r="AF836" i="1"/>
  <c r="AG836" i="1" s="1"/>
  <c r="AF964" i="1"/>
  <c r="AG964" i="1" s="1"/>
  <c r="AF69" i="1"/>
  <c r="AG69" i="1" s="1"/>
  <c r="AF197" i="1"/>
  <c r="AG197" i="1" s="1"/>
  <c r="AF325" i="1"/>
  <c r="AG325" i="1" s="1"/>
  <c r="AF453" i="1"/>
  <c r="AG453" i="1" s="1"/>
  <c r="AF1177" i="1"/>
  <c r="AG1177" i="1" s="1"/>
  <c r="AF1496" i="1"/>
  <c r="AG1496" i="1" s="1"/>
  <c r="AF1752" i="1"/>
  <c r="AG1752" i="1" s="1"/>
  <c r="AF1353" i="1"/>
  <c r="AG1353" i="1" s="1"/>
  <c r="AF1609" i="1"/>
  <c r="AG1609" i="1" s="1"/>
  <c r="AF1097" i="1"/>
  <c r="AG1097" i="1" s="1"/>
  <c r="AF1466" i="1"/>
  <c r="AG1466" i="1" s="1"/>
  <c r="AF1722" i="1"/>
  <c r="AG1722" i="1" s="1"/>
  <c r="AF1119" i="1"/>
  <c r="AG1119" i="1" s="1"/>
  <c r="AF1247" i="1"/>
  <c r="AG1247" i="1" s="1"/>
  <c r="AF695" i="1"/>
  <c r="AG695" i="1" s="1"/>
  <c r="AF823" i="1"/>
  <c r="AG823" i="1" s="1"/>
  <c r="AF951" i="1"/>
  <c r="AG951" i="1" s="1"/>
  <c r="AF56" i="1"/>
  <c r="AG56" i="1" s="1"/>
  <c r="AF232" i="1"/>
  <c r="AG232" i="1" s="1"/>
  <c r="AF360" i="1"/>
  <c r="AG360" i="1" s="1"/>
  <c r="AF1291" i="1"/>
  <c r="AG1291" i="1" s="1"/>
  <c r="AF1420" i="1"/>
  <c r="AG1420" i="1" s="1"/>
  <c r="AF1227" i="1"/>
  <c r="AG1227" i="1" s="1"/>
  <c r="AF427" i="1"/>
  <c r="AG427" i="1" s="1"/>
  <c r="AF590" i="1"/>
  <c r="AG590" i="1" s="1"/>
  <c r="AF1601" i="1"/>
  <c r="AG1601" i="1" s="1"/>
  <c r="AF1243" i="1"/>
  <c r="AG1243" i="1" s="1"/>
  <c r="AF1522" i="1"/>
  <c r="AG1522" i="1" s="1"/>
  <c r="AF1778" i="1"/>
  <c r="AG1778" i="1" s="1"/>
  <c r="AF1395" i="1"/>
  <c r="AG1395" i="1" s="1"/>
  <c r="AF1651" i="1"/>
  <c r="AG1651" i="1" s="1"/>
  <c r="AF656" i="1"/>
  <c r="AG656" i="1" s="1"/>
  <c r="AF784" i="1"/>
  <c r="AG784" i="1" s="1"/>
  <c r="AF912" i="1"/>
  <c r="AG912" i="1" s="1"/>
  <c r="AF17" i="1"/>
  <c r="AG17" i="1" s="1"/>
  <c r="AF145" i="1"/>
  <c r="AG145" i="1" s="1"/>
  <c r="AF273" i="1"/>
  <c r="AG273" i="1" s="1"/>
  <c r="AF401" i="1"/>
  <c r="AG401" i="1" s="1"/>
  <c r="AF1540" i="1"/>
  <c r="AG1540" i="1" s="1"/>
  <c r="AF1796" i="1"/>
  <c r="AG1796" i="1" s="1"/>
  <c r="AF1285" i="1"/>
  <c r="AG1285" i="1" s="1"/>
  <c r="AF1541" i="1"/>
  <c r="AG1541" i="1" s="1"/>
  <c r="AF1797" i="1"/>
  <c r="AG1797" i="1" s="1"/>
  <c r="AF587" i="1"/>
  <c r="AG587" i="1" s="1"/>
  <c r="AF1414" i="1"/>
  <c r="AG1414" i="1" s="1"/>
  <c r="AF1670" i="1"/>
  <c r="AG1670" i="1" s="1"/>
  <c r="AF347" i="1"/>
  <c r="AG347" i="1" s="1"/>
  <c r="AF1036" i="1"/>
  <c r="AG1036" i="1" s="1"/>
  <c r="AF1164" i="1"/>
  <c r="AG1164" i="1" s="1"/>
  <c r="AF596" i="1"/>
  <c r="AG596" i="1" s="1"/>
  <c r="AF724" i="1"/>
  <c r="AG724" i="1" s="1"/>
  <c r="AF852" i="1"/>
  <c r="AG852" i="1" s="1"/>
  <c r="AF980" i="1"/>
  <c r="AG980" i="1" s="1"/>
  <c r="AF85" i="1"/>
  <c r="AG85" i="1" s="1"/>
  <c r="AF213" i="1"/>
  <c r="AG213" i="1" s="1"/>
  <c r="AF341" i="1"/>
  <c r="AG341" i="1" s="1"/>
  <c r="AF469" i="1"/>
  <c r="AG469" i="1" s="1"/>
  <c r="AF1259" i="1"/>
  <c r="AG1259" i="1" s="1"/>
  <c r="AF1528" i="1"/>
  <c r="AG1528" i="1" s="1"/>
  <c r="AF1784" i="1"/>
  <c r="AG1784" i="1" s="1"/>
  <c r="AF1385" i="1"/>
  <c r="AG1385" i="1" s="1"/>
  <c r="AF1641" i="1"/>
  <c r="AG1641" i="1" s="1"/>
  <c r="AF886" i="1"/>
  <c r="AG886" i="1" s="1"/>
  <c r="AF1179" i="1"/>
  <c r="AG1179" i="1" s="1"/>
  <c r="AF1498" i="1"/>
  <c r="AG1498" i="1" s="1"/>
  <c r="AF1754" i="1"/>
  <c r="AG1754" i="1" s="1"/>
  <c r="AF1135" i="1"/>
  <c r="AG1135" i="1" s="1"/>
  <c r="AF1263" i="1"/>
  <c r="AG1263" i="1" s="1"/>
  <c r="AF711" i="1"/>
  <c r="AG711" i="1" s="1"/>
  <c r="AF839" i="1"/>
  <c r="AG839" i="1" s="1"/>
  <c r="AF967" i="1"/>
  <c r="AG967" i="1" s="1"/>
  <c r="AF72" i="1"/>
  <c r="AG72" i="1" s="1"/>
  <c r="AF248" i="1"/>
  <c r="AG248" i="1" s="1"/>
  <c r="AF376" i="1"/>
  <c r="AG376" i="1" s="1"/>
  <c r="AF1323" i="1"/>
  <c r="AG1323" i="1" s="1"/>
  <c r="AF939" i="1"/>
  <c r="AG939" i="1" s="1"/>
  <c r="AF1772" i="1"/>
  <c r="AG1772" i="1" s="1"/>
  <c r="AF1660" i="1"/>
  <c r="AG1660" i="1" s="1"/>
  <c r="AF1617" i="1"/>
  <c r="AG1617" i="1" s="1"/>
  <c r="AF638" i="1"/>
  <c r="AG638" i="1" s="1"/>
  <c r="AF766" i="1"/>
  <c r="AG766" i="1" s="1"/>
  <c r="AF894" i="1"/>
  <c r="AG894" i="1" s="1"/>
  <c r="AF1022" i="1"/>
  <c r="AG1022" i="1" s="1"/>
  <c r="AF143" i="1"/>
  <c r="AG143" i="1" s="1"/>
  <c r="AF287" i="1"/>
  <c r="AG287" i="1" s="1"/>
  <c r="AF415" i="1"/>
  <c r="AG415" i="1" s="1"/>
  <c r="AF543" i="1"/>
  <c r="AG543" i="1" s="1"/>
  <c r="AF1282" i="1"/>
  <c r="AG1282" i="1" s="1"/>
  <c r="AF1538" i="1"/>
  <c r="AG1538" i="1" s="1"/>
  <c r="AF1794" i="1"/>
  <c r="AG1794" i="1" s="1"/>
  <c r="AF1411" i="1"/>
  <c r="AG1411" i="1" s="1"/>
  <c r="AF1667" i="1"/>
  <c r="AG1667" i="1" s="1"/>
  <c r="AF1556" i="1"/>
  <c r="AG1556" i="1" s="1"/>
  <c r="AF1033" i="1"/>
  <c r="AG1033" i="1" s="1"/>
  <c r="AF689" i="1"/>
  <c r="AG689" i="1" s="1"/>
  <c r="AF817" i="1"/>
  <c r="AG817" i="1" s="1"/>
  <c r="AF945" i="1"/>
  <c r="AG945" i="1" s="1"/>
  <c r="AF50" i="1"/>
  <c r="AG50" i="1" s="1"/>
  <c r="AF178" i="1"/>
  <c r="AG178" i="1" s="1"/>
  <c r="AF306" i="1"/>
  <c r="AG306" i="1" s="1"/>
  <c r="AF434" i="1"/>
  <c r="AG434" i="1" s="1"/>
  <c r="AF562" i="1"/>
  <c r="AG562" i="1" s="1"/>
  <c r="AF1301" i="1"/>
  <c r="AG1301" i="1" s="1"/>
  <c r="AF1557" i="1"/>
  <c r="AG1557" i="1" s="1"/>
  <c r="AF610" i="1"/>
  <c r="AG610" i="1" s="1"/>
  <c r="AF738" i="1"/>
  <c r="AG738" i="1" s="1"/>
  <c r="AF994" i="1"/>
  <c r="AG994" i="1" s="1"/>
  <c r="AF99" i="1"/>
  <c r="AG99" i="1" s="1"/>
  <c r="AF227" i="1"/>
  <c r="AG227" i="1" s="1"/>
  <c r="AF355" i="1"/>
  <c r="AG355" i="1" s="1"/>
  <c r="AF483" i="1"/>
  <c r="AG483" i="1" s="1"/>
  <c r="AF843" i="1"/>
  <c r="AG843" i="1" s="1"/>
  <c r="AF1430" i="1"/>
  <c r="AG1430" i="1" s="1"/>
  <c r="AF1686" i="1"/>
  <c r="AG1686" i="1" s="1"/>
  <c r="AF603" i="1"/>
  <c r="AG603" i="1" s="1"/>
  <c r="AF1288" i="1"/>
  <c r="AG1288" i="1" s="1"/>
  <c r="AF1544" i="1"/>
  <c r="AG1544" i="1" s="1"/>
  <c r="AF1800" i="1"/>
  <c r="AG1800" i="1" s="1"/>
  <c r="AF1401" i="1"/>
  <c r="AG1401" i="1" s="1"/>
  <c r="AF1657" i="1"/>
  <c r="AG1657" i="1" s="1"/>
  <c r="AF1086" i="1"/>
  <c r="AG1086" i="1" s="1"/>
  <c r="AF1214" i="1"/>
  <c r="AG1214" i="1" s="1"/>
  <c r="AF646" i="1"/>
  <c r="AG646" i="1" s="1"/>
  <c r="AF774" i="1"/>
  <c r="AG774" i="1" s="1"/>
  <c r="AF902" i="1"/>
  <c r="AG902" i="1" s="1"/>
  <c r="AF23" i="1"/>
  <c r="AG23" i="1" s="1"/>
  <c r="AF151" i="1"/>
  <c r="AG151" i="1" s="1"/>
  <c r="AF279" i="1"/>
  <c r="AG279" i="1" s="1"/>
  <c r="AF407" i="1"/>
  <c r="AG407" i="1" s="1"/>
  <c r="AF535" i="1"/>
  <c r="AG535" i="1" s="1"/>
  <c r="AF1225" i="1"/>
  <c r="AG1225" i="1" s="1"/>
  <c r="AF1514" i="1"/>
  <c r="AG1514" i="1" s="1"/>
  <c r="AF1770" i="1"/>
  <c r="AG1770" i="1" s="1"/>
  <c r="AF1339" i="1"/>
  <c r="AG1339" i="1" s="1"/>
  <c r="AF1088" i="1"/>
  <c r="AG1088" i="1" s="1"/>
  <c r="AF1216" i="1"/>
  <c r="AG1216" i="1" s="1"/>
  <c r="AF691" i="1"/>
  <c r="AG691" i="1" s="1"/>
  <c r="AF819" i="1"/>
  <c r="AG819" i="1" s="1"/>
  <c r="AF947" i="1"/>
  <c r="AG947" i="1" s="1"/>
  <c r="AF52" i="1"/>
  <c r="AG52" i="1" s="1"/>
  <c r="AF180" i="1"/>
  <c r="AG180" i="1" s="1"/>
  <c r="AF308" i="1"/>
  <c r="AG308" i="1" s="1"/>
  <c r="AF436" i="1"/>
  <c r="AG436" i="1" s="1"/>
  <c r="AF564" i="1"/>
  <c r="AG564" i="1" s="1"/>
  <c r="AF1671" i="1"/>
  <c r="AG1671" i="1" s="1"/>
  <c r="AF1799" i="1"/>
  <c r="AG1799" i="1" s="1"/>
  <c r="AF1149" i="1"/>
  <c r="AG1149" i="1" s="1"/>
  <c r="AF1277" i="1"/>
  <c r="AG1277" i="1" s="1"/>
  <c r="AF1405" i="1"/>
  <c r="AG1405" i="1" s="1"/>
  <c r="AF645" i="1"/>
  <c r="AG645" i="1" s="1"/>
  <c r="AF773" i="1"/>
  <c r="AG773" i="1" s="1"/>
  <c r="AF901" i="1"/>
  <c r="AG901" i="1" s="1"/>
  <c r="AF134" i="1"/>
  <c r="AG134" i="1" s="1"/>
  <c r="AF262" i="1"/>
  <c r="AG262" i="1" s="1"/>
  <c r="AF390" i="1"/>
  <c r="AG390" i="1" s="1"/>
  <c r="AF518" i="1"/>
  <c r="AG518" i="1" s="1"/>
  <c r="AF472" i="1"/>
  <c r="AG472" i="1" s="1"/>
  <c r="AF1392" i="1"/>
  <c r="AG1392" i="1" s="1"/>
  <c r="AF632" i="1"/>
  <c r="AG632" i="1" s="1"/>
  <c r="AF760" i="1"/>
  <c r="AG760" i="1" s="1"/>
  <c r="AF888" i="1"/>
  <c r="AG888" i="1" s="1"/>
  <c r="AF1016" i="1"/>
  <c r="AG1016" i="1" s="1"/>
  <c r="AF121" i="1"/>
  <c r="AG121" i="1" s="1"/>
  <c r="AF249" i="1"/>
  <c r="AG249" i="1" s="1"/>
  <c r="AF377" i="1"/>
  <c r="AG377" i="1" s="1"/>
  <c r="AF505" i="1"/>
  <c r="AG505" i="1" s="1"/>
  <c r="AF1531" i="1"/>
  <c r="AG1531" i="1" s="1"/>
  <c r="AF1659" i="1"/>
  <c r="AG1659" i="1" s="1"/>
  <c r="AF1787" i="1"/>
  <c r="AG1787" i="1" s="1"/>
  <c r="AF1137" i="1"/>
  <c r="AG1137" i="1" s="1"/>
  <c r="AF1265" i="1"/>
  <c r="AG1265" i="1" s="1"/>
  <c r="AF1393" i="1"/>
  <c r="AG1393" i="1" s="1"/>
  <c r="AF633" i="1"/>
  <c r="AG633" i="1" s="1"/>
  <c r="AF761" i="1"/>
  <c r="AG761" i="1" s="1"/>
  <c r="AF889" i="1"/>
  <c r="AG889" i="1" s="1"/>
  <c r="AF1017" i="1"/>
  <c r="AG1017" i="1" s="1"/>
  <c r="AF122" i="1"/>
  <c r="AG122" i="1" s="1"/>
  <c r="AF250" i="1"/>
  <c r="AG250" i="1" s="1"/>
  <c r="AF378" i="1"/>
  <c r="AG378" i="1" s="1"/>
  <c r="AF506" i="1"/>
  <c r="AG506" i="1" s="1"/>
  <c r="AF492" i="1"/>
  <c r="AG492" i="1" s="1"/>
  <c r="AF497" i="1"/>
  <c r="AG497" i="1" s="1"/>
  <c r="AF1300" i="1"/>
  <c r="AG1300" i="1" s="1"/>
  <c r="AF1428" i="1"/>
  <c r="AG1428" i="1" s="1"/>
  <c r="AF668" i="1"/>
  <c r="AG668" i="1" s="1"/>
  <c r="AF796" i="1"/>
  <c r="AG796" i="1" s="1"/>
  <c r="AF924" i="1"/>
  <c r="AG924" i="1" s="1"/>
  <c r="AF29" i="1"/>
  <c r="AG29" i="1" s="1"/>
  <c r="AF157" i="1"/>
  <c r="AG157" i="1" s="1"/>
  <c r="AF285" i="1"/>
  <c r="AG285" i="1" s="1"/>
  <c r="AF413" i="1"/>
  <c r="AG413" i="1" s="1"/>
  <c r="AF541" i="1"/>
  <c r="AG541" i="1" s="1"/>
  <c r="AF1079" i="1"/>
  <c r="AG1079" i="1" s="1"/>
  <c r="AF1207" i="1"/>
  <c r="AG1207" i="1" s="1"/>
  <c r="AF1335" i="1"/>
  <c r="AG1335" i="1" s="1"/>
  <c r="AF1463" i="1"/>
  <c r="AG1463" i="1" s="1"/>
  <c r="AF703" i="1"/>
  <c r="AG703" i="1" s="1"/>
  <c r="AF831" i="1"/>
  <c r="AG831" i="1" s="1"/>
  <c r="AF959" i="1"/>
  <c r="AG959" i="1" s="1"/>
  <c r="AF64" i="1"/>
  <c r="AG64" i="1" s="1"/>
  <c r="AF192" i="1"/>
  <c r="AG192" i="1" s="1"/>
  <c r="AF320" i="1"/>
  <c r="AG320" i="1" s="1"/>
  <c r="AF448" i="1"/>
  <c r="AG448" i="1" s="1"/>
  <c r="AF576" i="1"/>
  <c r="AG576" i="1" s="1"/>
  <c r="AF1436" i="1"/>
  <c r="AG1436" i="1" s="1"/>
  <c r="AF1532" i="1"/>
  <c r="AG1532" i="1" s="1"/>
  <c r="AF1145" i="1"/>
  <c r="AG1145" i="1" s="1"/>
  <c r="AI5" i="1"/>
  <c r="AJ5" i="1" s="1"/>
  <c r="AF1692" i="1"/>
  <c r="AG1692" i="1" s="1"/>
  <c r="AF1788" i="1"/>
  <c r="AG1788" i="1" s="1"/>
  <c r="AF1433" i="1"/>
  <c r="AG1433" i="1" s="1"/>
  <c r="AF1689" i="1"/>
  <c r="AG1689" i="1" s="1"/>
  <c r="AF1102" i="1"/>
  <c r="AG1102" i="1" s="1"/>
  <c r="AF1230" i="1"/>
  <c r="AG1230" i="1" s="1"/>
  <c r="AF662" i="1"/>
  <c r="AG662" i="1" s="1"/>
  <c r="AF790" i="1"/>
  <c r="AG790" i="1" s="1"/>
  <c r="AF918" i="1"/>
  <c r="AG918" i="1" s="1"/>
  <c r="AF39" i="1"/>
  <c r="AG39" i="1" s="1"/>
  <c r="AF167" i="1"/>
  <c r="AG167" i="1" s="1"/>
  <c r="AF295" i="1"/>
  <c r="AG295" i="1" s="1"/>
  <c r="AF423" i="1"/>
  <c r="AG423" i="1" s="1"/>
  <c r="AF551" i="1"/>
  <c r="AG551" i="1" s="1"/>
  <c r="AF1290" i="1"/>
  <c r="AG1290" i="1" s="1"/>
  <c r="AF1546" i="1"/>
  <c r="AG1546" i="1" s="1"/>
  <c r="AF1802" i="1"/>
  <c r="AG1802" i="1" s="1"/>
  <c r="AF1371" i="1"/>
  <c r="AG1371" i="1" s="1"/>
  <c r="AF1104" i="1"/>
  <c r="AG1104" i="1" s="1"/>
  <c r="AF1232" i="1"/>
  <c r="AG1232" i="1" s="1"/>
  <c r="AF707" i="1"/>
  <c r="AG707" i="1" s="1"/>
  <c r="AF835" i="1"/>
  <c r="AG835" i="1" s="1"/>
  <c r="AF963" i="1"/>
  <c r="AG963" i="1" s="1"/>
  <c r="AF68" i="1"/>
  <c r="AG68" i="1" s="1"/>
  <c r="AF196" i="1"/>
  <c r="AG196" i="1" s="1"/>
  <c r="AF324" i="1"/>
  <c r="AG324" i="1" s="1"/>
  <c r="AF452" i="1"/>
  <c r="AG452" i="1" s="1"/>
  <c r="AF580" i="1"/>
  <c r="AG580" i="1" s="1"/>
  <c r="AF1687" i="1"/>
  <c r="AG1687" i="1" s="1"/>
  <c r="AF1037" i="1"/>
  <c r="AG1037" i="1" s="1"/>
  <c r="AF1165" i="1"/>
  <c r="AG1165" i="1" s="1"/>
  <c r="AF1293" i="1"/>
  <c r="AG1293" i="1" s="1"/>
  <c r="AF1421" i="1"/>
  <c r="AG1421" i="1" s="1"/>
  <c r="AF661" i="1"/>
  <c r="AG661" i="1" s="1"/>
  <c r="AF789" i="1"/>
  <c r="AG789" i="1" s="1"/>
  <c r="AF917" i="1"/>
  <c r="AG917" i="1" s="1"/>
  <c r="AF22" i="1"/>
  <c r="AG22" i="1" s="1"/>
  <c r="AF150" i="1"/>
  <c r="AG150" i="1" s="1"/>
  <c r="AF278" i="1"/>
  <c r="AG278" i="1" s="1"/>
  <c r="AF406" i="1"/>
  <c r="AG406" i="1" s="1"/>
  <c r="AF534" i="1"/>
  <c r="AG534" i="1" s="1"/>
  <c r="AF488" i="1"/>
  <c r="AG488" i="1" s="1"/>
  <c r="AF1408" i="1"/>
  <c r="AG1408" i="1" s="1"/>
  <c r="AF648" i="1"/>
  <c r="AG648" i="1" s="1"/>
  <c r="AF776" i="1"/>
  <c r="AG776" i="1" s="1"/>
  <c r="AF904" i="1"/>
  <c r="AG904" i="1" s="1"/>
  <c r="AF137" i="1"/>
  <c r="AG137" i="1" s="1"/>
  <c r="AF265" i="1"/>
  <c r="AG265" i="1" s="1"/>
  <c r="AF393" i="1"/>
  <c r="AG393" i="1" s="1"/>
  <c r="AF521" i="1"/>
  <c r="AG521" i="1" s="1"/>
  <c r="AF1547" i="1"/>
  <c r="AG1547" i="1" s="1"/>
  <c r="AF1675" i="1"/>
  <c r="AG1675" i="1" s="1"/>
  <c r="AF1803" i="1"/>
  <c r="AG1803" i="1" s="1"/>
  <c r="AF1153" i="1"/>
  <c r="AG1153" i="1" s="1"/>
  <c r="AF1281" i="1"/>
  <c r="AG1281" i="1" s="1"/>
  <c r="AF1409" i="1"/>
  <c r="AG1409" i="1" s="1"/>
  <c r="AF649" i="1"/>
  <c r="AG649" i="1" s="1"/>
  <c r="AF777" i="1"/>
  <c r="AG777" i="1" s="1"/>
  <c r="AF905" i="1"/>
  <c r="AG905" i="1" s="1"/>
  <c r="AF138" i="1"/>
  <c r="AG138" i="1" s="1"/>
  <c r="AF266" i="1"/>
  <c r="AG266" i="1" s="1"/>
  <c r="AF394" i="1"/>
  <c r="AG394" i="1" s="1"/>
  <c r="AF522" i="1"/>
  <c r="AG522" i="1" s="1"/>
  <c r="AF508" i="1"/>
  <c r="AG508" i="1" s="1"/>
  <c r="AF529" i="1"/>
  <c r="AG529" i="1" s="1"/>
  <c r="AF1316" i="1"/>
  <c r="AG1316" i="1" s="1"/>
  <c r="AF1444" i="1"/>
  <c r="AG1444" i="1" s="1"/>
  <c r="AF684" i="1"/>
  <c r="AG684" i="1" s="1"/>
  <c r="AF812" i="1"/>
  <c r="AG812" i="1" s="1"/>
  <c r="AF940" i="1"/>
  <c r="AG940" i="1" s="1"/>
  <c r="AF45" i="1"/>
  <c r="AG45" i="1" s="1"/>
  <c r="AF173" i="1"/>
  <c r="AG173" i="1" s="1"/>
  <c r="AF301" i="1"/>
  <c r="AG301" i="1" s="1"/>
  <c r="AF429" i="1"/>
  <c r="AG429" i="1" s="1"/>
  <c r="AF557" i="1"/>
  <c r="AG557" i="1" s="1"/>
  <c r="AF1095" i="1"/>
  <c r="AG1095" i="1" s="1"/>
  <c r="AF1223" i="1"/>
  <c r="AG1223" i="1" s="1"/>
  <c r="AF1351" i="1"/>
  <c r="AG1351" i="1" s="1"/>
  <c r="AF1479" i="1"/>
  <c r="AG1479" i="1" s="1"/>
  <c r="AF719" i="1"/>
  <c r="AG719" i="1" s="1"/>
  <c r="AF847" i="1"/>
  <c r="AG847" i="1" s="1"/>
  <c r="AF975" i="1"/>
  <c r="AG975" i="1" s="1"/>
  <c r="AF80" i="1"/>
  <c r="AG80" i="1" s="1"/>
  <c r="AF208" i="1"/>
  <c r="AG208" i="1" s="1"/>
  <c r="AF336" i="1"/>
  <c r="AG336" i="1" s="1"/>
  <c r="AF464" i="1"/>
  <c r="AG464" i="1" s="1"/>
  <c r="AF592" i="1"/>
  <c r="AG592" i="1" s="1"/>
  <c r="AF1051" i="1"/>
  <c r="AG1051" i="1" s="1"/>
  <c r="AF1292" i="1"/>
  <c r="AG1292" i="1" s="1"/>
  <c r="AF1273" i="1"/>
  <c r="AG1273" i="1" s="1"/>
  <c r="S1559" i="1"/>
  <c r="S1528" i="1"/>
  <c r="S1656" i="1"/>
  <c r="S1784" i="1"/>
  <c r="S1390" i="1"/>
  <c r="S1497" i="1"/>
  <c r="S1625" i="1"/>
  <c r="S1753" i="1"/>
  <c r="S1343" i="1"/>
  <c r="S1471" i="1"/>
  <c r="S1562" i="1"/>
  <c r="S1690" i="1"/>
  <c r="S1280" i="1"/>
  <c r="S1484" i="1"/>
  <c r="S1612" i="1"/>
  <c r="S1740" i="1"/>
  <c r="S1330" i="1"/>
  <c r="S1458" i="1"/>
  <c r="S299" i="1"/>
  <c r="S427" i="1"/>
  <c r="S555" i="1"/>
  <c r="S1685" i="1"/>
  <c r="S1243" i="1"/>
  <c r="S1501" i="1"/>
  <c r="S1629" i="1"/>
  <c r="S1757" i="1"/>
  <c r="S1347" i="1"/>
  <c r="S1475" i="1"/>
  <c r="S715" i="1"/>
  <c r="S843" i="1"/>
  <c r="S971" i="1"/>
  <c r="S1550" i="1"/>
  <c r="S1678" i="1"/>
  <c r="S1483" i="1"/>
  <c r="T1483" i="1" s="1"/>
  <c r="AT7" i="1"/>
  <c r="S1583" i="1"/>
  <c r="S1711" i="1"/>
  <c r="S1317" i="1"/>
  <c r="S1445" i="1"/>
  <c r="S1520" i="1"/>
  <c r="S1648" i="1"/>
  <c r="S1776" i="1"/>
  <c r="S1126" i="1"/>
  <c r="S1254" i="1"/>
  <c r="S1382" i="1"/>
  <c r="S175" i="1"/>
  <c r="S1585" i="1"/>
  <c r="S1713" i="1"/>
  <c r="S1506" i="1"/>
  <c r="S1762" i="1"/>
  <c r="S1112" i="1"/>
  <c r="S1240" i="1"/>
  <c r="S1368" i="1"/>
  <c r="S1491" i="1"/>
  <c r="S1619" i="1"/>
  <c r="S1747" i="1"/>
  <c r="S1161" i="1"/>
  <c r="AF1452" i="1"/>
  <c r="AG1452" i="1" s="1"/>
  <c r="AF1548" i="1"/>
  <c r="AG1548" i="1" s="1"/>
  <c r="AF1014" i="1"/>
  <c r="AG1014" i="1" s="1"/>
  <c r="AF1681" i="1"/>
  <c r="AG1681" i="1" s="1"/>
  <c r="AF670" i="1"/>
  <c r="AG670" i="1" s="1"/>
  <c r="AF798" i="1"/>
  <c r="AG798" i="1" s="1"/>
  <c r="AF926" i="1"/>
  <c r="AG926" i="1" s="1"/>
  <c r="AF31" i="1"/>
  <c r="AG31" i="1" s="1"/>
  <c r="AF191" i="1"/>
  <c r="AG191" i="1" s="1"/>
  <c r="AF319" i="1"/>
  <c r="AG319" i="1" s="1"/>
  <c r="AF447" i="1"/>
  <c r="AG447" i="1" s="1"/>
  <c r="AF575" i="1"/>
  <c r="AG575" i="1" s="1"/>
  <c r="AF1346" i="1"/>
  <c r="AG1346" i="1" s="1"/>
  <c r="AF1602" i="1"/>
  <c r="AG1602" i="1" s="1"/>
  <c r="AF1018" i="1"/>
  <c r="AG1018" i="1" s="1"/>
  <c r="AF1475" i="1"/>
  <c r="AG1475" i="1" s="1"/>
  <c r="AF1731" i="1"/>
  <c r="AG1731" i="1" s="1"/>
  <c r="AF555" i="1"/>
  <c r="AG555" i="1" s="1"/>
  <c r="AF1620" i="1"/>
  <c r="AG1620" i="1" s="1"/>
  <c r="AF1065" i="1"/>
  <c r="AG1065" i="1" s="1"/>
  <c r="AF721" i="1"/>
  <c r="AG721" i="1" s="1"/>
  <c r="AF849" i="1"/>
  <c r="AG849" i="1" s="1"/>
  <c r="AF977" i="1"/>
  <c r="AG977" i="1" s="1"/>
  <c r="AF82" i="1"/>
  <c r="AG82" i="1" s="1"/>
  <c r="AF210" i="1"/>
  <c r="AG210" i="1" s="1"/>
  <c r="AF338" i="1"/>
  <c r="AG338" i="1" s="1"/>
  <c r="AF466" i="1"/>
  <c r="AG466" i="1" s="1"/>
  <c r="AF594" i="1"/>
  <c r="AG594" i="1" s="1"/>
  <c r="AF1365" i="1"/>
  <c r="AG1365" i="1" s="1"/>
  <c r="AF1621" i="1"/>
  <c r="AG1621" i="1" s="1"/>
  <c r="AF642" i="1"/>
  <c r="AG642" i="1" s="1"/>
  <c r="AF770" i="1"/>
  <c r="AG770" i="1" s="1"/>
  <c r="AF898" i="1"/>
  <c r="AG898" i="1" s="1"/>
  <c r="AF1026" i="1"/>
  <c r="AG1026" i="1" s="1"/>
  <c r="AF131" i="1"/>
  <c r="AG131" i="1" s="1"/>
  <c r="AF259" i="1"/>
  <c r="AG259" i="1" s="1"/>
  <c r="AF387" i="1"/>
  <c r="AG387" i="1" s="1"/>
  <c r="AF515" i="1"/>
  <c r="AG515" i="1" s="1"/>
  <c r="AF1174" i="1"/>
  <c r="AG1174" i="1" s="1"/>
  <c r="AF1494" i="1"/>
  <c r="AG1494" i="1" s="1"/>
  <c r="AF1750" i="1"/>
  <c r="AG1750" i="1" s="1"/>
  <c r="AF1176" i="1"/>
  <c r="AG1176" i="1" s="1"/>
  <c r="AF1352" i="1"/>
  <c r="AG1352" i="1" s="1"/>
  <c r="AF1608" i="1"/>
  <c r="AG1608" i="1" s="1"/>
  <c r="AF891" i="1"/>
  <c r="AG891" i="1" s="1"/>
  <c r="AF1465" i="1"/>
  <c r="AG1465" i="1" s="1"/>
  <c r="AF1721" i="1"/>
  <c r="AG1721" i="1" s="1"/>
  <c r="AF1118" i="1"/>
  <c r="AG1118" i="1" s="1"/>
  <c r="AF1246" i="1"/>
  <c r="AG1246" i="1" s="1"/>
  <c r="AF678" i="1"/>
  <c r="AG678" i="1" s="1"/>
  <c r="AF806" i="1"/>
  <c r="AG806" i="1" s="1"/>
  <c r="AF934" i="1"/>
  <c r="AG934" i="1" s="1"/>
  <c r="AF55" i="1"/>
  <c r="AG55" i="1" s="1"/>
  <c r="AF183" i="1"/>
  <c r="AG183" i="1" s="1"/>
  <c r="AF311" i="1"/>
  <c r="AG311" i="1" s="1"/>
  <c r="AF439" i="1"/>
  <c r="AG439" i="1" s="1"/>
  <c r="AF567" i="1"/>
  <c r="AG567" i="1" s="1"/>
  <c r="AF1322" i="1"/>
  <c r="AG1322" i="1" s="1"/>
  <c r="AF1578" i="1"/>
  <c r="AG1578" i="1" s="1"/>
  <c r="AF1403" i="1"/>
  <c r="AG1403" i="1" s="1"/>
  <c r="AF1120" i="1"/>
  <c r="AG1120" i="1" s="1"/>
  <c r="AF1248" i="1"/>
  <c r="AG1248" i="1" s="1"/>
  <c r="AF723" i="1"/>
  <c r="AG723" i="1" s="1"/>
  <c r="AF851" i="1"/>
  <c r="AG851" i="1" s="1"/>
  <c r="AF979" i="1"/>
  <c r="AG979" i="1" s="1"/>
  <c r="AF84" i="1"/>
  <c r="AG84" i="1" s="1"/>
  <c r="AF212" i="1"/>
  <c r="AG212" i="1" s="1"/>
  <c r="AF340" i="1"/>
  <c r="AG340" i="1" s="1"/>
  <c r="AF468" i="1"/>
  <c r="AG468" i="1" s="1"/>
  <c r="AF533" i="1"/>
  <c r="AG533" i="1" s="1"/>
  <c r="AF1703" i="1"/>
  <c r="AG1703" i="1" s="1"/>
  <c r="AF1053" i="1"/>
  <c r="AG1053" i="1" s="1"/>
  <c r="AF1181" i="1"/>
  <c r="AG1181" i="1" s="1"/>
  <c r="AF1309" i="1"/>
  <c r="AG1309" i="1" s="1"/>
  <c r="AF1437" i="1"/>
  <c r="AG1437" i="1" s="1"/>
  <c r="AF677" i="1"/>
  <c r="AG677" i="1" s="1"/>
  <c r="AF805" i="1"/>
  <c r="AG805" i="1" s="1"/>
  <c r="AF933" i="1"/>
  <c r="AG933" i="1" s="1"/>
  <c r="AF38" i="1"/>
  <c r="AG38" i="1" s="1"/>
  <c r="AF166" i="1"/>
  <c r="AG166" i="1" s="1"/>
  <c r="AF294" i="1"/>
  <c r="AG294" i="1" s="1"/>
  <c r="AF422" i="1"/>
  <c r="AG422" i="1" s="1"/>
  <c r="AF550" i="1"/>
  <c r="AG550" i="1" s="1"/>
  <c r="AF504" i="1"/>
  <c r="AG504" i="1" s="1"/>
  <c r="AF1424" i="1"/>
  <c r="AG1424" i="1" s="1"/>
  <c r="AF664" i="1"/>
  <c r="AG664" i="1" s="1"/>
  <c r="AF792" i="1"/>
  <c r="AG792" i="1" s="1"/>
  <c r="AF920" i="1"/>
  <c r="AG920" i="1" s="1"/>
  <c r="AF25" i="1"/>
  <c r="AG25" i="1" s="1"/>
  <c r="AF153" i="1"/>
  <c r="AG153" i="1" s="1"/>
  <c r="AF281" i="1"/>
  <c r="AG281" i="1" s="1"/>
  <c r="AF409" i="1"/>
  <c r="AG409" i="1" s="1"/>
  <c r="AF537" i="1"/>
  <c r="AG537" i="1" s="1"/>
  <c r="AF1563" i="1"/>
  <c r="AG1563" i="1" s="1"/>
  <c r="AF1691" i="1"/>
  <c r="AG1691" i="1" s="1"/>
  <c r="AF1041" i="1"/>
  <c r="AG1041" i="1" s="1"/>
  <c r="AF1169" i="1"/>
  <c r="AG1169" i="1" s="1"/>
  <c r="AF1297" i="1"/>
  <c r="AG1297" i="1" s="1"/>
  <c r="AF1425" i="1"/>
  <c r="AG1425" i="1" s="1"/>
  <c r="AF665" i="1"/>
  <c r="AG665" i="1" s="1"/>
  <c r="AF793" i="1"/>
  <c r="AG793" i="1" s="1"/>
  <c r="AF921" i="1"/>
  <c r="AG921" i="1" s="1"/>
  <c r="AF26" i="1"/>
  <c r="AG26" i="1" s="1"/>
  <c r="AF154" i="1"/>
  <c r="AG154" i="1" s="1"/>
  <c r="AF282" i="1"/>
  <c r="AG282" i="1" s="1"/>
  <c r="AF410" i="1"/>
  <c r="AG410" i="1" s="1"/>
  <c r="AF538" i="1"/>
  <c r="AG538" i="1" s="1"/>
  <c r="AF524" i="1"/>
  <c r="AG524" i="1" s="1"/>
  <c r="AF561" i="1"/>
  <c r="AG561" i="1" s="1"/>
  <c r="AF1332" i="1"/>
  <c r="AG1332" i="1" s="1"/>
  <c r="AF1460" i="1"/>
  <c r="AG1460" i="1" s="1"/>
  <c r="AF700" i="1"/>
  <c r="AG700" i="1" s="1"/>
  <c r="AF828" i="1"/>
  <c r="AG828" i="1" s="1"/>
  <c r="AF956" i="1"/>
  <c r="AG956" i="1" s="1"/>
  <c r="AF61" i="1"/>
  <c r="AG61" i="1" s="1"/>
  <c r="AF189" i="1"/>
  <c r="AG189" i="1" s="1"/>
  <c r="AF317" i="1"/>
  <c r="AG317" i="1" s="1"/>
  <c r="AF445" i="1"/>
  <c r="AG445" i="1" s="1"/>
  <c r="AF573" i="1"/>
  <c r="AG573" i="1" s="1"/>
  <c r="AF1111" i="1"/>
  <c r="AG1111" i="1" s="1"/>
  <c r="AF1239" i="1"/>
  <c r="AG1239" i="1" s="1"/>
  <c r="AF1367" i="1"/>
  <c r="AG1367" i="1" s="1"/>
  <c r="AF607" i="1"/>
  <c r="AG607" i="1" s="1"/>
  <c r="AF735" i="1"/>
  <c r="AG735" i="1" s="1"/>
  <c r="AF863" i="1"/>
  <c r="AG863" i="1" s="1"/>
  <c r="AF991" i="1"/>
  <c r="AG991" i="1" s="1"/>
  <c r="AF96" i="1"/>
  <c r="AG96" i="1" s="1"/>
  <c r="AF224" i="1"/>
  <c r="AG224" i="1" s="1"/>
  <c r="AF352" i="1"/>
  <c r="AG352" i="1" s="1"/>
  <c r="AF480" i="1"/>
  <c r="AG480" i="1" s="1"/>
  <c r="AF433" i="1"/>
  <c r="AG433" i="1" s="1"/>
  <c r="AF1708" i="1"/>
  <c r="AG1708" i="1" s="1"/>
  <c r="AF1804" i="1"/>
  <c r="AG1804" i="1" s="1"/>
  <c r="AF152" i="1"/>
  <c r="AG152" i="1" s="1"/>
  <c r="S1801" i="1"/>
  <c r="S1391" i="1"/>
  <c r="S216" i="1"/>
  <c r="S1610" i="1"/>
  <c r="S1738" i="1"/>
  <c r="S1328" i="1"/>
  <c r="S1532" i="1"/>
  <c r="S1660" i="1"/>
  <c r="S1305" i="1"/>
  <c r="S1433" i="1"/>
  <c r="S1556" i="1"/>
  <c r="S1684" i="1"/>
  <c r="S1034" i="1"/>
  <c r="S1162" i="1"/>
  <c r="S1290" i="1"/>
  <c r="S1418" i="1"/>
  <c r="S1557" i="1"/>
  <c r="S1051" i="1"/>
  <c r="S1387" i="1"/>
  <c r="S1670" i="1"/>
  <c r="S1388" i="1"/>
  <c r="S1686" i="1"/>
  <c r="S1468" i="1"/>
  <c r="S1575" i="1"/>
  <c r="S1544" i="1"/>
  <c r="S1672" i="1"/>
  <c r="S1800" i="1"/>
  <c r="S1406" i="1"/>
  <c r="S1513" i="1"/>
  <c r="S1641" i="1"/>
  <c r="S1769" i="1"/>
  <c r="S1359" i="1"/>
  <c r="S88" i="1"/>
  <c r="S1578" i="1"/>
  <c r="S1706" i="1"/>
  <c r="S1296" i="1"/>
  <c r="S1500" i="1"/>
  <c r="S1628" i="1"/>
  <c r="S1756" i="1"/>
  <c r="S1346" i="1"/>
  <c r="S1474" i="1"/>
  <c r="S315" i="1"/>
  <c r="S443" i="1"/>
  <c r="S571" i="1"/>
  <c r="S1717" i="1"/>
  <c r="S1275" i="1"/>
  <c r="S1517" i="1"/>
  <c r="S1645" i="1"/>
  <c r="S1773" i="1"/>
  <c r="S1363" i="1"/>
  <c r="S603" i="1"/>
  <c r="S731" i="1"/>
  <c r="S859" i="1"/>
  <c r="S987" i="1"/>
  <c r="S1566" i="1"/>
  <c r="S1694" i="1"/>
  <c r="S1653" i="1"/>
  <c r="S1599" i="1"/>
  <c r="S1727" i="1"/>
  <c r="S1333" i="1"/>
  <c r="S1461" i="1"/>
  <c r="S1536" i="1"/>
  <c r="S1664" i="1"/>
  <c r="S1792" i="1"/>
  <c r="S1142" i="1"/>
  <c r="S1270" i="1"/>
  <c r="S1398" i="1"/>
  <c r="S1163" i="1"/>
  <c r="S1601" i="1"/>
  <c r="S1729" i="1"/>
  <c r="S1522" i="1"/>
  <c r="S1650" i="1"/>
  <c r="S1778" i="1"/>
  <c r="S1128" i="1"/>
  <c r="S1256" i="1"/>
  <c r="S1384" i="1"/>
  <c r="S1507" i="1"/>
  <c r="S1635" i="1"/>
  <c r="S1763" i="1"/>
  <c r="S1177" i="1"/>
  <c r="S1321" i="1"/>
  <c r="S1449" i="1"/>
  <c r="S1572" i="1"/>
  <c r="S1700" i="1"/>
  <c r="S1050" i="1"/>
  <c r="S1178" i="1"/>
  <c r="S1306" i="1"/>
  <c r="S1434" i="1"/>
  <c r="S1589" i="1"/>
  <c r="S1099" i="1"/>
  <c r="S1419" i="1"/>
  <c r="S1702" i="1"/>
  <c r="S1420" i="1"/>
  <c r="S1718" i="1"/>
  <c r="S1590" i="1"/>
  <c r="AI550" i="1"/>
  <c r="AJ550" i="1" s="1"/>
  <c r="AN550" i="1" s="1"/>
  <c r="S550" i="1"/>
  <c r="AI1042" i="1"/>
  <c r="AJ1042" i="1" s="1"/>
  <c r="S1042" i="1"/>
  <c r="AI1181" i="1"/>
  <c r="AJ1181" i="1" s="1"/>
  <c r="S1181" i="1"/>
  <c r="AI38" i="1"/>
  <c r="AJ38" i="1" s="1"/>
  <c r="S38" i="1"/>
  <c r="AI422" i="1"/>
  <c r="AJ422" i="1" s="1"/>
  <c r="S422" i="1"/>
  <c r="AI1591" i="1"/>
  <c r="AJ1591" i="1" s="1"/>
  <c r="AN1591" i="1" s="1"/>
  <c r="S1591" i="1"/>
  <c r="AI1560" i="1"/>
  <c r="AJ1560" i="1" s="1"/>
  <c r="S1560" i="1"/>
  <c r="AI1688" i="1"/>
  <c r="AJ1688" i="1" s="1"/>
  <c r="S1688" i="1"/>
  <c r="AI1294" i="1"/>
  <c r="AJ1294" i="1" s="1"/>
  <c r="AN1294" i="1" s="1"/>
  <c r="S1294" i="1"/>
  <c r="AI1422" i="1"/>
  <c r="AJ1422" i="1" s="1"/>
  <c r="S1422" i="1"/>
  <c r="AI1529" i="1"/>
  <c r="AJ1529" i="1" s="1"/>
  <c r="AN1529" i="1" s="1"/>
  <c r="S1529" i="1"/>
  <c r="AI1657" i="1"/>
  <c r="AJ1657" i="1" s="1"/>
  <c r="S1657" i="1"/>
  <c r="AI1785" i="1"/>
  <c r="AJ1785" i="1" s="1"/>
  <c r="AN1785" i="1" s="1"/>
  <c r="S1785" i="1"/>
  <c r="AI1375" i="1"/>
  <c r="AJ1375" i="1" s="1"/>
  <c r="AN1375" i="1" s="1"/>
  <c r="S1375" i="1"/>
  <c r="AI152" i="1"/>
  <c r="AJ152" i="1" s="1"/>
  <c r="S152" i="1"/>
  <c r="AI1594" i="1"/>
  <c r="AJ1594" i="1" s="1"/>
  <c r="AN1594" i="1" s="1"/>
  <c r="S1594" i="1"/>
  <c r="AI1722" i="1"/>
  <c r="AJ1722" i="1" s="1"/>
  <c r="S1722" i="1"/>
  <c r="S1312" i="1"/>
  <c r="AI1516" i="1"/>
  <c r="AJ1516" i="1" s="1"/>
  <c r="S1516" i="1"/>
  <c r="AI1644" i="1"/>
  <c r="AJ1644" i="1" s="1"/>
  <c r="AN1644" i="1" s="1"/>
  <c r="S1644" i="1"/>
  <c r="AI1772" i="1"/>
  <c r="AJ1772" i="1" s="1"/>
  <c r="AN1772" i="1" s="1"/>
  <c r="S1772" i="1"/>
  <c r="AI1362" i="1"/>
  <c r="AJ1362" i="1" s="1"/>
  <c r="AN1362" i="1" s="1"/>
  <c r="S1362" i="1"/>
  <c r="AI1018" i="1"/>
  <c r="AJ1018" i="1" s="1"/>
  <c r="S1018" i="1"/>
  <c r="AI331" i="1"/>
  <c r="AJ331" i="1" s="1"/>
  <c r="AN331" i="1" s="1"/>
  <c r="S331" i="1"/>
  <c r="AI459" i="1"/>
  <c r="AJ459" i="1" s="1"/>
  <c r="S459" i="1"/>
  <c r="AI587" i="1"/>
  <c r="AJ587" i="1" s="1"/>
  <c r="S587" i="1"/>
  <c r="AI1749" i="1"/>
  <c r="AJ1749" i="1" s="1"/>
  <c r="AN1749" i="1" s="1"/>
  <c r="S1749" i="1"/>
  <c r="AI1307" i="1"/>
  <c r="AJ1307" i="1" s="1"/>
  <c r="S1307" i="1"/>
  <c r="AI1533" i="1"/>
  <c r="AJ1533" i="1" s="1"/>
  <c r="AN1533" i="1" s="1"/>
  <c r="S1533" i="1"/>
  <c r="AI1661" i="1"/>
  <c r="AJ1661" i="1" s="1"/>
  <c r="S1661" i="1"/>
  <c r="AI1789" i="1"/>
  <c r="AJ1789" i="1" s="1"/>
  <c r="AN1789" i="1" s="1"/>
  <c r="S1789" i="1"/>
  <c r="AI1379" i="1"/>
  <c r="AJ1379" i="1" s="1"/>
  <c r="AN1379" i="1" s="1"/>
  <c r="S1379" i="1"/>
  <c r="AI619" i="1"/>
  <c r="AJ619" i="1" s="1"/>
  <c r="S619" i="1"/>
  <c r="AI747" i="1"/>
  <c r="AJ747" i="1" s="1"/>
  <c r="S747" i="1"/>
  <c r="AI875" i="1"/>
  <c r="AJ875" i="1" s="1"/>
  <c r="AN875" i="1" s="1"/>
  <c r="S875" i="1"/>
  <c r="AI1003" i="1"/>
  <c r="AJ1003" i="1" s="1"/>
  <c r="S1003" i="1"/>
  <c r="S1582" i="1"/>
  <c r="S1710" i="1"/>
  <c r="S1487" i="1"/>
  <c r="S1615" i="1"/>
  <c r="S1743" i="1"/>
  <c r="S1349" i="1"/>
  <c r="S1477" i="1"/>
  <c r="S1552" i="1"/>
  <c r="S1680" i="1"/>
  <c r="S1030" i="1"/>
  <c r="T1030" i="1" s="1"/>
  <c r="T1031" i="1" s="1"/>
  <c r="S1158" i="1"/>
  <c r="S1286" i="1"/>
  <c r="S1414" i="1"/>
  <c r="S1489" i="1"/>
  <c r="S1617" i="1"/>
  <c r="S1745" i="1"/>
  <c r="S1538" i="1"/>
  <c r="S1666" i="1"/>
  <c r="S1794" i="1"/>
  <c r="S1144" i="1"/>
  <c r="S1272" i="1"/>
  <c r="S1400" i="1"/>
  <c r="S1523" i="1"/>
  <c r="S1651" i="1"/>
  <c r="S1779" i="1"/>
  <c r="S1193" i="1"/>
  <c r="S1337" i="1"/>
  <c r="S1465" i="1"/>
  <c r="S1588" i="1"/>
  <c r="S1716" i="1"/>
  <c r="S1066" i="1"/>
  <c r="S1194" i="1"/>
  <c r="S1322" i="1"/>
  <c r="S1450" i="1"/>
  <c r="S1621" i="1"/>
  <c r="S1179" i="1"/>
  <c r="S1467" i="1"/>
  <c r="S1734" i="1"/>
  <c r="S1452" i="1"/>
  <c r="S1750" i="1"/>
  <c r="S1638" i="1"/>
  <c r="AI1437" i="1"/>
  <c r="AJ1437" i="1" s="1"/>
  <c r="AN1437" i="1" s="1"/>
  <c r="S1437" i="1"/>
  <c r="AI925" i="1"/>
  <c r="AJ925" i="1" s="1"/>
  <c r="S925" i="1"/>
  <c r="AI1634" i="1"/>
  <c r="AJ1634" i="1" s="1"/>
  <c r="AN1634" i="1" s="1"/>
  <c r="S1634" i="1"/>
  <c r="AI677" i="1"/>
  <c r="AJ677" i="1" s="1"/>
  <c r="S677" i="1"/>
  <c r="AI11" i="1"/>
  <c r="AJ11" i="1" s="1"/>
  <c r="S11" i="1"/>
  <c r="AI1607" i="1"/>
  <c r="AJ1607" i="1" s="1"/>
  <c r="AN1607" i="1" s="1"/>
  <c r="S1607" i="1"/>
  <c r="AI1576" i="1"/>
  <c r="AJ1576" i="1" s="1"/>
  <c r="S1576" i="1"/>
  <c r="AI1704" i="1"/>
  <c r="AJ1704" i="1" s="1"/>
  <c r="AN1704" i="1" s="1"/>
  <c r="S1704" i="1"/>
  <c r="AI1310" i="1"/>
  <c r="AJ1310" i="1" s="1"/>
  <c r="S1310" i="1"/>
  <c r="AI1438" i="1"/>
  <c r="AJ1438" i="1" s="1"/>
  <c r="AN1438" i="1" s="1"/>
  <c r="S1438" i="1"/>
  <c r="AI1545" i="1"/>
  <c r="AJ1545" i="1" s="1"/>
  <c r="S1545" i="1"/>
  <c r="AI1673" i="1"/>
  <c r="AJ1673" i="1" s="1"/>
  <c r="S1673" i="1"/>
  <c r="S1788" i="1"/>
  <c r="S1378" i="1"/>
  <c r="S347" i="1"/>
  <c r="S475" i="1"/>
  <c r="S1509" i="1"/>
  <c r="S1781" i="1"/>
  <c r="S1339" i="1"/>
  <c r="S1549" i="1"/>
  <c r="S1677" i="1"/>
  <c r="S1805" i="1"/>
  <c r="S1395" i="1"/>
  <c r="S635" i="1"/>
  <c r="S763" i="1"/>
  <c r="S891" i="1"/>
  <c r="S1019" i="1"/>
  <c r="S1598" i="1"/>
  <c r="S1726" i="1"/>
  <c r="S1503" i="1"/>
  <c r="S1631" i="1"/>
  <c r="S1759" i="1"/>
  <c r="S1365" i="1"/>
  <c r="S1568" i="1"/>
  <c r="S1696" i="1"/>
  <c r="S1046" i="1"/>
  <c r="S1174" i="1"/>
  <c r="S1302" i="1"/>
  <c r="S1430" i="1"/>
  <c r="S1505" i="1"/>
  <c r="S1633" i="1"/>
  <c r="S1761" i="1"/>
  <c r="S1554" i="1"/>
  <c r="S1682" i="1"/>
  <c r="S1032" i="1"/>
  <c r="S1160" i="1"/>
  <c r="S1288" i="1"/>
  <c r="S1416" i="1"/>
  <c r="S1539" i="1"/>
  <c r="S1667" i="1"/>
  <c r="S1795" i="1"/>
  <c r="S1209" i="1"/>
  <c r="S1353" i="1"/>
  <c r="S1481" i="1"/>
  <c r="S1604" i="1"/>
  <c r="S1732" i="1"/>
  <c r="S1082" i="1"/>
  <c r="S1210" i="1"/>
  <c r="S1338" i="1"/>
  <c r="S1466" i="1"/>
  <c r="S1669" i="1"/>
  <c r="S1227" i="1"/>
  <c r="S1436" i="1"/>
  <c r="S1766" i="1"/>
  <c r="S1510" i="1"/>
  <c r="S1782" i="1"/>
  <c r="AI1152" i="1"/>
  <c r="AJ1152" i="1" s="1"/>
  <c r="AN1152" i="1" s="1"/>
  <c r="S1152" i="1"/>
  <c r="AI533" i="1"/>
  <c r="AJ533" i="1" s="1"/>
  <c r="AN533" i="1" s="1"/>
  <c r="S533" i="1"/>
  <c r="AI1309" i="1"/>
  <c r="AJ1309" i="1" s="1"/>
  <c r="S1309" i="1"/>
  <c r="AI166" i="1"/>
  <c r="AJ166" i="1" s="1"/>
  <c r="S166" i="1"/>
  <c r="AI1495" i="1"/>
  <c r="AJ1495" i="1" s="1"/>
  <c r="S1495" i="1"/>
  <c r="AI1623" i="1"/>
  <c r="AJ1623" i="1" s="1"/>
  <c r="S1623" i="1"/>
  <c r="AI1592" i="1"/>
  <c r="AJ1592" i="1" s="1"/>
  <c r="AN1592" i="1" s="1"/>
  <c r="S1592" i="1"/>
  <c r="AI1720" i="1"/>
  <c r="AJ1720" i="1" s="1"/>
  <c r="S1720" i="1"/>
  <c r="AI1326" i="1"/>
  <c r="AJ1326" i="1" s="1"/>
  <c r="S1326" i="1"/>
  <c r="AI1454" i="1"/>
  <c r="AJ1454" i="1" s="1"/>
  <c r="AN1454" i="1" s="1"/>
  <c r="S1454" i="1"/>
  <c r="AI1561" i="1"/>
  <c r="AJ1561" i="1" s="1"/>
  <c r="S1561" i="1"/>
  <c r="AI1689" i="1"/>
  <c r="AJ1689" i="1" s="1"/>
  <c r="S1689" i="1"/>
  <c r="AI1279" i="1"/>
  <c r="AJ1279" i="1" s="1"/>
  <c r="AN1279" i="1" s="1"/>
  <c r="S1279" i="1"/>
  <c r="AI1407" i="1"/>
  <c r="AJ1407" i="1" s="1"/>
  <c r="AN1407" i="1" s="1"/>
  <c r="S1407" i="1"/>
  <c r="AI1498" i="1"/>
  <c r="AJ1498" i="1" s="1"/>
  <c r="S1498" i="1"/>
  <c r="AI1626" i="1"/>
  <c r="AJ1626" i="1" s="1"/>
  <c r="S1626" i="1"/>
  <c r="AI1754" i="1"/>
  <c r="AJ1754" i="1" s="1"/>
  <c r="AN1754" i="1" s="1"/>
  <c r="S1754" i="1"/>
  <c r="AI1344" i="1"/>
  <c r="AJ1344" i="1" s="1"/>
  <c r="S1344" i="1"/>
  <c r="AI1548" i="1"/>
  <c r="AJ1548" i="1" s="1"/>
  <c r="S1548" i="1"/>
  <c r="AI1676" i="1"/>
  <c r="AJ1676" i="1" s="1"/>
  <c r="S1676" i="1"/>
  <c r="AI1804" i="1"/>
  <c r="AJ1804" i="1" s="1"/>
  <c r="S1804" i="1"/>
  <c r="AI1394" i="1"/>
  <c r="AJ1394" i="1" s="1"/>
  <c r="S1394" i="1"/>
  <c r="AI235" i="1"/>
  <c r="AJ235" i="1" s="1"/>
  <c r="S235" i="1"/>
  <c r="AI363" i="1"/>
  <c r="AJ363" i="1" s="1"/>
  <c r="AN363" i="1" s="1"/>
  <c r="S363" i="1"/>
  <c r="AI491" i="1"/>
  <c r="AJ491" i="1" s="1"/>
  <c r="S491" i="1"/>
  <c r="AI1541" i="1"/>
  <c r="AJ1541" i="1" s="1"/>
  <c r="S1541" i="1"/>
  <c r="AI1035" i="1"/>
  <c r="AJ1035" i="1" s="1"/>
  <c r="S1035" i="1"/>
  <c r="AI1371" i="1"/>
  <c r="AJ1371" i="1" s="1"/>
  <c r="S1371" i="1"/>
  <c r="AI1565" i="1"/>
  <c r="AJ1565" i="1" s="1"/>
  <c r="S1565" i="1"/>
  <c r="AI1693" i="1"/>
  <c r="AJ1693" i="1" s="1"/>
  <c r="S1693" i="1"/>
  <c r="AI1283" i="1"/>
  <c r="AJ1283" i="1" s="1"/>
  <c r="S1283" i="1"/>
  <c r="AI1411" i="1"/>
  <c r="AJ1411" i="1" s="1"/>
  <c r="AN1411" i="1" s="1"/>
  <c r="S1411" i="1"/>
  <c r="AI651" i="1"/>
  <c r="AJ651" i="1" s="1"/>
  <c r="S651" i="1"/>
  <c r="AI779" i="1"/>
  <c r="AJ779" i="1" s="1"/>
  <c r="S779" i="1"/>
  <c r="AI907" i="1"/>
  <c r="AJ907" i="1" s="1"/>
  <c r="AN907" i="1" s="1"/>
  <c r="S907" i="1"/>
  <c r="AI1486" i="1"/>
  <c r="AJ1486" i="1" s="1"/>
  <c r="S1486" i="1"/>
  <c r="AI1614" i="1"/>
  <c r="AJ1614" i="1" s="1"/>
  <c r="S1614" i="1"/>
  <c r="AI1742" i="1"/>
  <c r="AJ1742" i="1" s="1"/>
  <c r="AN1742" i="1" s="1"/>
  <c r="S1742" i="1"/>
  <c r="AI1519" i="1"/>
  <c r="AJ1519" i="1" s="1"/>
  <c r="S1519" i="1"/>
  <c r="AI1647" i="1"/>
  <c r="AJ1647" i="1" s="1"/>
  <c r="AN1647" i="1" s="1"/>
  <c r="S1647" i="1"/>
  <c r="AI1775" i="1"/>
  <c r="AJ1775" i="1" s="1"/>
  <c r="AN1775" i="1" s="1"/>
  <c r="S1775" i="1"/>
  <c r="AI1381" i="1"/>
  <c r="AJ1381" i="1" s="1"/>
  <c r="AN1381" i="1" s="1"/>
  <c r="S1381" i="1"/>
  <c r="AI46" i="1"/>
  <c r="AJ46" i="1" s="1"/>
  <c r="AN46" i="1" s="1"/>
  <c r="S46" i="1"/>
  <c r="AI1584" i="1"/>
  <c r="AJ1584" i="1" s="1"/>
  <c r="AN1584" i="1" s="1"/>
  <c r="S1584" i="1"/>
  <c r="AI1712" i="1"/>
  <c r="AJ1712" i="1" s="1"/>
  <c r="AN1712" i="1" s="1"/>
  <c r="S1712" i="1"/>
  <c r="AI1062" i="1"/>
  <c r="AJ1062" i="1" s="1"/>
  <c r="AN1062" i="1" s="1"/>
  <c r="S1062" i="1"/>
  <c r="AI1190" i="1"/>
  <c r="AJ1190" i="1" s="1"/>
  <c r="S1190" i="1"/>
  <c r="AI1318" i="1"/>
  <c r="AJ1318" i="1" s="1"/>
  <c r="AN1318" i="1" s="1"/>
  <c r="S1318" i="1"/>
  <c r="AI1446" i="1"/>
  <c r="AJ1446" i="1" s="1"/>
  <c r="AN1446" i="1" s="1"/>
  <c r="S1446" i="1"/>
  <c r="AI1521" i="1"/>
  <c r="AJ1521" i="1" s="1"/>
  <c r="S1521" i="1"/>
  <c r="AI1649" i="1"/>
  <c r="AJ1649" i="1" s="1"/>
  <c r="S1649" i="1"/>
  <c r="AI1777" i="1"/>
  <c r="AJ1777" i="1" s="1"/>
  <c r="AN1777" i="1" s="1"/>
  <c r="S1777" i="1"/>
  <c r="AI1698" i="1"/>
  <c r="AJ1698" i="1" s="1"/>
  <c r="S1698" i="1"/>
  <c r="AI1048" i="1"/>
  <c r="AJ1048" i="1" s="1"/>
  <c r="S1048" i="1"/>
  <c r="AI1176" i="1"/>
  <c r="AJ1176" i="1" s="1"/>
  <c r="S1176" i="1"/>
  <c r="AI1304" i="1"/>
  <c r="AJ1304" i="1" s="1"/>
  <c r="S1304" i="1"/>
  <c r="AI1432" i="1"/>
  <c r="AJ1432" i="1" s="1"/>
  <c r="S1432" i="1"/>
  <c r="AI1555" i="1"/>
  <c r="AJ1555" i="1" s="1"/>
  <c r="S1555" i="1"/>
  <c r="AI1683" i="1"/>
  <c r="AJ1683" i="1" s="1"/>
  <c r="AN1683" i="1" s="1"/>
  <c r="S1683" i="1"/>
  <c r="AI1081" i="1"/>
  <c r="AJ1081" i="1" s="1"/>
  <c r="S1081" i="1"/>
  <c r="AI1225" i="1"/>
  <c r="AJ1225" i="1" s="1"/>
  <c r="AN1225" i="1" s="1"/>
  <c r="S1225" i="1"/>
  <c r="AI1369" i="1"/>
  <c r="AJ1369" i="1" s="1"/>
  <c r="S1369" i="1"/>
  <c r="AI1492" i="1"/>
  <c r="AJ1492" i="1" s="1"/>
  <c r="S1492" i="1"/>
  <c r="AI1620" i="1"/>
  <c r="AJ1620" i="1" s="1"/>
  <c r="S1620" i="1"/>
  <c r="AI1748" i="1"/>
  <c r="AJ1748" i="1" s="1"/>
  <c r="AN1748" i="1" s="1"/>
  <c r="S1748" i="1"/>
  <c r="AI1098" i="1"/>
  <c r="AJ1098" i="1" s="1"/>
  <c r="S1098" i="1"/>
  <c r="AI1226" i="1"/>
  <c r="AJ1226" i="1" s="1"/>
  <c r="AN1226" i="1" s="1"/>
  <c r="S1226" i="1"/>
  <c r="AI1354" i="1"/>
  <c r="AJ1354" i="1" s="1"/>
  <c r="AN1354" i="1" s="1"/>
  <c r="S1354" i="1"/>
  <c r="AI1482" i="1"/>
  <c r="AJ1482" i="1" s="1"/>
  <c r="S1482" i="1"/>
  <c r="AI1701" i="1"/>
  <c r="AJ1701" i="1" s="1"/>
  <c r="S1701" i="1"/>
  <c r="AI1259" i="1"/>
  <c r="AJ1259" i="1" s="1"/>
  <c r="AN1259" i="1" s="1"/>
  <c r="S1259" i="1"/>
  <c r="AI1494" i="1"/>
  <c r="AJ1494" i="1" s="1"/>
  <c r="S1494" i="1"/>
  <c r="AI1798" i="1"/>
  <c r="AJ1798" i="1" s="1"/>
  <c r="AN1798" i="1" s="1"/>
  <c r="S1798" i="1"/>
  <c r="AI1526" i="1"/>
  <c r="AJ1526" i="1" s="1"/>
  <c r="S1526" i="1"/>
  <c r="AI1308" i="1"/>
  <c r="AJ1308" i="1" s="1"/>
  <c r="S1308" i="1"/>
  <c r="AI618" i="1"/>
  <c r="AJ618" i="1" s="1"/>
  <c r="S618" i="1"/>
  <c r="AI1053" i="1"/>
  <c r="AJ1053" i="1" s="1"/>
  <c r="S1053" i="1"/>
  <c r="AI805" i="1"/>
  <c r="AJ805" i="1" s="1"/>
  <c r="AN805" i="1" s="1"/>
  <c r="S805" i="1"/>
  <c r="AI294" i="1"/>
  <c r="AJ294" i="1" s="1"/>
  <c r="S294" i="1"/>
  <c r="AI641" i="1"/>
  <c r="AJ641" i="1" s="1"/>
  <c r="S641" i="1"/>
  <c r="AI897" i="1"/>
  <c r="AJ897" i="1" s="1"/>
  <c r="AN897" i="1" s="1"/>
  <c r="S897" i="1"/>
  <c r="AI1025" i="1"/>
  <c r="AJ1025" i="1" s="1"/>
  <c r="S1025" i="1"/>
  <c r="AI258" i="1"/>
  <c r="AJ258" i="1" s="1"/>
  <c r="AN258" i="1" s="1"/>
  <c r="S258" i="1"/>
  <c r="AI386" i="1"/>
  <c r="AJ386" i="1" s="1"/>
  <c r="AN386" i="1" s="1"/>
  <c r="S386" i="1"/>
  <c r="AI514" i="1"/>
  <c r="AJ514" i="1" s="1"/>
  <c r="S514" i="1"/>
  <c r="AI690" i="1"/>
  <c r="AJ690" i="1" s="1"/>
  <c r="S690" i="1"/>
  <c r="AI946" i="1"/>
  <c r="AJ946" i="1" s="1"/>
  <c r="AN946" i="1" s="1"/>
  <c r="S946" i="1"/>
  <c r="AI51" i="1"/>
  <c r="AJ51" i="1" s="1"/>
  <c r="AN51" i="1" s="1"/>
  <c r="S51" i="1"/>
  <c r="AI179" i="1"/>
  <c r="AJ179" i="1" s="1"/>
  <c r="AN179" i="1" s="1"/>
  <c r="S179" i="1"/>
  <c r="AI307" i="1"/>
  <c r="AJ307" i="1" s="1"/>
  <c r="AN307" i="1" s="1"/>
  <c r="S307" i="1"/>
  <c r="AI435" i="1"/>
  <c r="AJ435" i="1" s="1"/>
  <c r="AN435" i="1" s="1"/>
  <c r="S435" i="1"/>
  <c r="AI563" i="1"/>
  <c r="AJ563" i="1" s="1"/>
  <c r="S563" i="1"/>
  <c r="AI611" i="1"/>
  <c r="AJ611" i="1" s="1"/>
  <c r="S611" i="1"/>
  <c r="AI1038" i="1"/>
  <c r="AJ1038" i="1" s="1"/>
  <c r="S1038" i="1"/>
  <c r="AI1166" i="1"/>
  <c r="AJ1166" i="1" s="1"/>
  <c r="S1166" i="1"/>
  <c r="AI598" i="1"/>
  <c r="AJ598" i="1" s="1"/>
  <c r="S598" i="1"/>
  <c r="AI726" i="1"/>
  <c r="AJ726" i="1" s="1"/>
  <c r="S726" i="1"/>
  <c r="AI854" i="1"/>
  <c r="AJ854" i="1" s="1"/>
  <c r="S854" i="1"/>
  <c r="AI982" i="1"/>
  <c r="AJ982" i="1" s="1"/>
  <c r="AN982" i="1" s="1"/>
  <c r="S982" i="1"/>
  <c r="AI103" i="1"/>
  <c r="AJ103" i="1" s="1"/>
  <c r="AN103" i="1" s="1"/>
  <c r="S103" i="1"/>
  <c r="AI231" i="1"/>
  <c r="AJ231" i="1" s="1"/>
  <c r="S231" i="1"/>
  <c r="AI359" i="1"/>
  <c r="AJ359" i="1" s="1"/>
  <c r="AN359" i="1" s="1"/>
  <c r="S359" i="1"/>
  <c r="AI487" i="1"/>
  <c r="AJ487" i="1" s="1"/>
  <c r="S487" i="1"/>
  <c r="AI595" i="1"/>
  <c r="AJ595" i="1" s="1"/>
  <c r="S595" i="1"/>
  <c r="T595" i="1" s="1"/>
  <c r="T596" i="1" s="1"/>
  <c r="T597" i="1" s="1"/>
  <c r="T598" i="1" s="1"/>
  <c r="T599" i="1" s="1"/>
  <c r="T600" i="1" s="1"/>
  <c r="T601" i="1" s="1"/>
  <c r="T602" i="1" s="1"/>
  <c r="AI1511" i="1"/>
  <c r="AJ1511" i="1" s="1"/>
  <c r="S1511" i="1"/>
  <c r="AI1067" i="1"/>
  <c r="AJ1067" i="1" s="1"/>
  <c r="AN1067" i="1" s="1"/>
  <c r="S1067" i="1"/>
  <c r="AI1608" i="1"/>
  <c r="AJ1608" i="1" s="1"/>
  <c r="AN1608" i="1" s="1"/>
  <c r="S1608" i="1"/>
  <c r="AI1736" i="1"/>
  <c r="AJ1736" i="1" s="1"/>
  <c r="AN1736" i="1" s="1"/>
  <c r="S1736" i="1"/>
  <c r="AI1342" i="1"/>
  <c r="AJ1342" i="1" s="1"/>
  <c r="AN1342" i="1" s="1"/>
  <c r="S1342" i="1"/>
  <c r="AI1470" i="1"/>
  <c r="AJ1470" i="1" s="1"/>
  <c r="S1470" i="1"/>
  <c r="AI1577" i="1"/>
  <c r="AJ1577" i="1" s="1"/>
  <c r="S1577" i="1"/>
  <c r="AI1705" i="1"/>
  <c r="AJ1705" i="1" s="1"/>
  <c r="AN1705" i="1" s="1"/>
  <c r="S1705" i="1"/>
  <c r="AI1295" i="1"/>
  <c r="AJ1295" i="1" s="1"/>
  <c r="AN1295" i="1" s="1"/>
  <c r="S1295" i="1"/>
  <c r="AI1423" i="1"/>
  <c r="AJ1423" i="1" s="1"/>
  <c r="S1423" i="1"/>
  <c r="AI1514" i="1"/>
  <c r="AJ1514" i="1" s="1"/>
  <c r="S1514" i="1"/>
  <c r="AI1642" i="1"/>
  <c r="AJ1642" i="1" s="1"/>
  <c r="AN1642" i="1" s="1"/>
  <c r="S1642" i="1"/>
  <c r="AI1770" i="1"/>
  <c r="AJ1770" i="1" s="1"/>
  <c r="AN1770" i="1" s="1"/>
  <c r="S1770" i="1"/>
  <c r="AI1360" i="1"/>
  <c r="AJ1360" i="1" s="1"/>
  <c r="AN1360" i="1" s="1"/>
  <c r="S1360" i="1"/>
  <c r="AI1564" i="1"/>
  <c r="AJ1564" i="1" s="1"/>
  <c r="S1564" i="1"/>
  <c r="AI1692" i="1"/>
  <c r="AJ1692" i="1" s="1"/>
  <c r="S1692" i="1"/>
  <c r="AI1282" i="1"/>
  <c r="AJ1282" i="1" s="1"/>
  <c r="S1282" i="1"/>
  <c r="AI1410" i="1"/>
  <c r="AJ1410" i="1" s="1"/>
  <c r="AN1410" i="1" s="1"/>
  <c r="S1410" i="1"/>
  <c r="AI251" i="1"/>
  <c r="AJ251" i="1" s="1"/>
  <c r="AN251" i="1" s="1"/>
  <c r="S251" i="1"/>
  <c r="AI379" i="1"/>
  <c r="AJ379" i="1" s="1"/>
  <c r="AN379" i="1" s="1"/>
  <c r="S379" i="1"/>
  <c r="AI507" i="1"/>
  <c r="AJ507" i="1" s="1"/>
  <c r="S507" i="1"/>
  <c r="AI1573" i="1"/>
  <c r="AJ1573" i="1" s="1"/>
  <c r="S1573" i="1"/>
  <c r="AI1083" i="1"/>
  <c r="AJ1083" i="1" s="1"/>
  <c r="S1083" i="1"/>
  <c r="AI1542" i="1"/>
  <c r="AJ1542" i="1" s="1"/>
  <c r="S1542" i="1"/>
  <c r="AI1292" i="1"/>
  <c r="AJ1292" i="1" s="1"/>
  <c r="AN1292" i="1" s="1"/>
  <c r="S1292" i="1"/>
  <c r="AI1558" i="1"/>
  <c r="AJ1558" i="1" s="1"/>
  <c r="S1558" i="1"/>
  <c r="AI1340" i="1"/>
  <c r="AJ1340" i="1" s="1"/>
  <c r="AN1340" i="1" s="1"/>
  <c r="S1340" i="1"/>
  <c r="AI682" i="1"/>
  <c r="AJ682" i="1" s="1"/>
  <c r="AN682" i="1" s="1"/>
  <c r="S682" i="1"/>
  <c r="AI606" i="1"/>
  <c r="AJ606" i="1" s="1"/>
  <c r="S606" i="1"/>
  <c r="AI862" i="1"/>
  <c r="AJ862" i="1" s="1"/>
  <c r="S862" i="1"/>
  <c r="AI255" i="1"/>
  <c r="AJ255" i="1" s="1"/>
  <c r="AN255" i="1" s="1"/>
  <c r="S255" i="1"/>
  <c r="AI383" i="1"/>
  <c r="AJ383" i="1" s="1"/>
  <c r="AN383" i="1" s="1"/>
  <c r="S383" i="1"/>
  <c r="AI657" i="1"/>
  <c r="AJ657" i="1" s="1"/>
  <c r="AN657" i="1" s="1"/>
  <c r="S657" i="1"/>
  <c r="AI913" i="1"/>
  <c r="AJ913" i="1" s="1"/>
  <c r="S913" i="1"/>
  <c r="AJ18" i="1"/>
  <c r="S18" i="1"/>
  <c r="AI146" i="1"/>
  <c r="AJ146" i="1" s="1"/>
  <c r="S146" i="1"/>
  <c r="AI274" i="1"/>
  <c r="AJ274" i="1" s="1"/>
  <c r="S274" i="1"/>
  <c r="AI402" i="1"/>
  <c r="AJ402" i="1" s="1"/>
  <c r="S402" i="1"/>
  <c r="AI530" i="1"/>
  <c r="AJ530" i="1" s="1"/>
  <c r="AN530" i="1" s="1"/>
  <c r="S530" i="1"/>
  <c r="AI834" i="1"/>
  <c r="AJ834" i="1" s="1"/>
  <c r="S834" i="1"/>
  <c r="AI962" i="1"/>
  <c r="AJ962" i="1" s="1"/>
  <c r="AN962" i="1" s="1"/>
  <c r="S962" i="1"/>
  <c r="AI67" i="1"/>
  <c r="AJ67" i="1" s="1"/>
  <c r="S67" i="1"/>
  <c r="AI195" i="1"/>
  <c r="AJ195" i="1" s="1"/>
  <c r="AN195" i="1" s="1"/>
  <c r="S195" i="1"/>
  <c r="AI323" i="1"/>
  <c r="AJ323" i="1" s="1"/>
  <c r="AN323" i="1" s="1"/>
  <c r="S323" i="1"/>
  <c r="AI451" i="1"/>
  <c r="AJ451" i="1" s="1"/>
  <c r="S451" i="1"/>
  <c r="AI579" i="1"/>
  <c r="AJ579" i="1" s="1"/>
  <c r="S579" i="1"/>
  <c r="AI627" i="1"/>
  <c r="AJ627" i="1" s="1"/>
  <c r="AN627" i="1" s="1"/>
  <c r="S627" i="1"/>
  <c r="AI1054" i="1"/>
  <c r="AJ1054" i="1" s="1"/>
  <c r="AN1054" i="1" s="1"/>
  <c r="S1054" i="1"/>
  <c r="AI1182" i="1"/>
  <c r="AJ1182" i="1" s="1"/>
  <c r="S1182" i="1"/>
  <c r="AI614" i="1"/>
  <c r="AJ614" i="1" s="1"/>
  <c r="S614" i="1"/>
  <c r="AI742" i="1"/>
  <c r="AJ742" i="1" s="1"/>
  <c r="S742" i="1"/>
  <c r="AI870" i="1"/>
  <c r="AJ870" i="1" s="1"/>
  <c r="S870" i="1"/>
  <c r="AI998" i="1"/>
  <c r="AJ998" i="1" s="1"/>
  <c r="S998" i="1"/>
  <c r="AI119" i="1"/>
  <c r="AJ119" i="1" s="1"/>
  <c r="S119" i="1"/>
  <c r="AI247" i="1"/>
  <c r="AJ247" i="1" s="1"/>
  <c r="AN247" i="1" s="1"/>
  <c r="S247" i="1"/>
  <c r="AI375" i="1"/>
  <c r="AJ375" i="1" s="1"/>
  <c r="S375" i="1"/>
  <c r="AI503" i="1"/>
  <c r="AJ503" i="1" s="1"/>
  <c r="S503" i="1"/>
  <c r="AI1431" i="1"/>
  <c r="AJ1431" i="1" s="1"/>
  <c r="S1431" i="1"/>
  <c r="AI671" i="1"/>
  <c r="AJ671" i="1" s="1"/>
  <c r="S671" i="1"/>
  <c r="AI799" i="1"/>
  <c r="AJ799" i="1" s="1"/>
  <c r="AN799" i="1" s="1"/>
  <c r="S799" i="1"/>
  <c r="AI927" i="1"/>
  <c r="AJ927" i="1" s="1"/>
  <c r="S927" i="1"/>
  <c r="AI32" i="1"/>
  <c r="AJ32" i="1" s="1"/>
  <c r="S32" i="1"/>
  <c r="AI746" i="1"/>
  <c r="AJ746" i="1" s="1"/>
  <c r="S746" i="1"/>
  <c r="AI1624" i="1"/>
  <c r="AJ1624" i="1" s="1"/>
  <c r="S1624" i="1"/>
  <c r="AI1014" i="1"/>
  <c r="AJ1014" i="1" s="1"/>
  <c r="S1014" i="1"/>
  <c r="AI1439" i="1"/>
  <c r="AJ1439" i="1" s="1"/>
  <c r="AN1439" i="1" s="1"/>
  <c r="S1439" i="1"/>
  <c r="AI1376" i="1"/>
  <c r="AJ1376" i="1" s="1"/>
  <c r="AN1376" i="1" s="1"/>
  <c r="S1376" i="1"/>
  <c r="AI1298" i="1"/>
  <c r="AJ1298" i="1" s="1"/>
  <c r="AN1298" i="1" s="1"/>
  <c r="S1298" i="1"/>
  <c r="AI395" i="1"/>
  <c r="AJ395" i="1" s="1"/>
  <c r="S395" i="1"/>
  <c r="AI1147" i="1"/>
  <c r="AJ1147" i="1" s="1"/>
  <c r="S1147" i="1"/>
  <c r="AI1315" i="1"/>
  <c r="AJ1315" i="1" s="1"/>
  <c r="AN1315" i="1" s="1"/>
  <c r="S1315" i="1"/>
  <c r="AI811" i="1"/>
  <c r="AJ811" i="1" s="1"/>
  <c r="S811" i="1"/>
  <c r="AI1774" i="1"/>
  <c r="AJ1774" i="1" s="1"/>
  <c r="AN1774" i="1" s="1"/>
  <c r="S1774" i="1"/>
  <c r="AI1413" i="1"/>
  <c r="AJ1413" i="1" s="1"/>
  <c r="AN1413" i="1" s="1"/>
  <c r="S1413" i="1"/>
  <c r="AI1094" i="1"/>
  <c r="AJ1094" i="1" s="1"/>
  <c r="S1094" i="1"/>
  <c r="AI1478" i="1"/>
  <c r="AJ1478" i="1" s="1"/>
  <c r="S1478" i="1"/>
  <c r="AI1115" i="1"/>
  <c r="AJ1115" i="1" s="1"/>
  <c r="AN1115" i="1" s="1"/>
  <c r="S1115" i="1"/>
  <c r="AI1080" i="1"/>
  <c r="AJ1080" i="1" s="1"/>
  <c r="S1080" i="1"/>
  <c r="AI1587" i="1"/>
  <c r="AJ1587" i="1" s="1"/>
  <c r="AN1587" i="1" s="1"/>
  <c r="S1587" i="1"/>
  <c r="AI1524" i="1"/>
  <c r="AJ1524" i="1" s="1"/>
  <c r="S1524" i="1"/>
  <c r="AI1493" i="1"/>
  <c r="AJ1493" i="1" s="1"/>
  <c r="S1493" i="1"/>
  <c r="AI1075" i="1"/>
  <c r="AJ1075" i="1" s="1"/>
  <c r="S1075" i="1"/>
  <c r="AI1203" i="1"/>
  <c r="AJ1203" i="1" s="1"/>
  <c r="S1203" i="1"/>
  <c r="AI60" i="1"/>
  <c r="AJ60" i="1" s="1"/>
  <c r="AN60" i="1" s="1"/>
  <c r="S60" i="1"/>
  <c r="AI188" i="1"/>
  <c r="AJ188" i="1" s="1"/>
  <c r="AN188" i="1" s="1"/>
  <c r="S188" i="1"/>
  <c r="AI316" i="1"/>
  <c r="AJ316" i="1" s="1"/>
  <c r="AN316" i="1" s="1"/>
  <c r="S316" i="1"/>
  <c r="AI444" i="1"/>
  <c r="AJ444" i="1" s="1"/>
  <c r="AN444" i="1" s="1"/>
  <c r="S444" i="1"/>
  <c r="AI525" i="1"/>
  <c r="AJ525" i="1" s="1"/>
  <c r="AN525" i="1" s="1"/>
  <c r="S525" i="1"/>
  <c r="AI1447" i="1"/>
  <c r="AJ1447" i="1" s="1"/>
  <c r="AN1447" i="1" s="1"/>
  <c r="S1447" i="1"/>
  <c r="AI687" i="1"/>
  <c r="AJ687" i="1" s="1"/>
  <c r="AN687" i="1" s="1"/>
  <c r="S687" i="1"/>
  <c r="AI432" i="1"/>
  <c r="AJ432" i="1" s="1"/>
  <c r="S432" i="1"/>
  <c r="AI1527" i="1"/>
  <c r="AJ1527" i="1" s="1"/>
  <c r="S1527" i="1"/>
  <c r="AI1752" i="1"/>
  <c r="AJ1752" i="1" s="1"/>
  <c r="AN1752" i="1" s="1"/>
  <c r="S1752" i="1"/>
  <c r="AI1593" i="1"/>
  <c r="AJ1593" i="1" s="1"/>
  <c r="AN1593" i="1" s="1"/>
  <c r="S1593" i="1"/>
  <c r="AI1311" i="1"/>
  <c r="AJ1311" i="1" s="1"/>
  <c r="S1311" i="1"/>
  <c r="AI1658" i="1"/>
  <c r="AJ1658" i="1" s="1"/>
  <c r="S1658" i="1"/>
  <c r="AI1708" i="1"/>
  <c r="AJ1708" i="1" s="1"/>
  <c r="AN1708" i="1" s="1"/>
  <c r="S1708" i="1"/>
  <c r="AI267" i="1"/>
  <c r="AJ267" i="1" s="1"/>
  <c r="S267" i="1"/>
  <c r="AI1605" i="1"/>
  <c r="AJ1605" i="1" s="1"/>
  <c r="AN1605" i="1" s="1"/>
  <c r="S1605" i="1"/>
  <c r="AI1597" i="1"/>
  <c r="AJ1597" i="1" s="1"/>
  <c r="AN1597" i="1" s="1"/>
  <c r="S1597" i="1"/>
  <c r="AI1443" i="1"/>
  <c r="AJ1443" i="1" s="1"/>
  <c r="S1443" i="1"/>
  <c r="AI939" i="1"/>
  <c r="AJ939" i="1" s="1"/>
  <c r="AN939" i="1" s="1"/>
  <c r="S939" i="1"/>
  <c r="AI1646" i="1"/>
  <c r="AJ1646" i="1" s="1"/>
  <c r="AN1646" i="1" s="1"/>
  <c r="S1646" i="1"/>
  <c r="AI1679" i="1"/>
  <c r="AJ1679" i="1" s="1"/>
  <c r="S1679" i="1"/>
  <c r="AI1488" i="1"/>
  <c r="AJ1488" i="1" s="1"/>
  <c r="S1488" i="1"/>
  <c r="AI1744" i="1"/>
  <c r="AJ1744" i="1" s="1"/>
  <c r="AN1744" i="1" s="1"/>
  <c r="S1744" i="1"/>
  <c r="AI1350" i="1"/>
  <c r="AJ1350" i="1" s="1"/>
  <c r="S1350" i="1"/>
  <c r="AI1681" i="1"/>
  <c r="AJ1681" i="1" s="1"/>
  <c r="AN1681" i="1" s="1"/>
  <c r="S1681" i="1"/>
  <c r="AI1730" i="1"/>
  <c r="AJ1730" i="1" s="1"/>
  <c r="AN1730" i="1" s="1"/>
  <c r="S1730" i="1"/>
  <c r="AI1208" i="1"/>
  <c r="AJ1208" i="1" s="1"/>
  <c r="S1208" i="1"/>
  <c r="AI1464" i="1"/>
  <c r="AJ1464" i="1" s="1"/>
  <c r="S1464" i="1"/>
  <c r="AI1715" i="1"/>
  <c r="AJ1715" i="1" s="1"/>
  <c r="S1715" i="1"/>
  <c r="AI1257" i="1"/>
  <c r="AJ1257" i="1" s="1"/>
  <c r="AN1257" i="1" s="1"/>
  <c r="S1257" i="1"/>
  <c r="AI1652" i="1"/>
  <c r="AJ1652" i="1" s="1"/>
  <c r="S1652" i="1"/>
  <c r="AI1130" i="1"/>
  <c r="AJ1130" i="1" s="1"/>
  <c r="AN1130" i="1" s="1"/>
  <c r="S1130" i="1"/>
  <c r="AI1386" i="1"/>
  <c r="AJ1386" i="1" s="1"/>
  <c r="AN1386" i="1" s="1"/>
  <c r="S1386" i="1"/>
  <c r="AI1323" i="1"/>
  <c r="AJ1323" i="1" s="1"/>
  <c r="AN1323" i="1" s="1"/>
  <c r="S1323" i="1"/>
  <c r="AI1324" i="1"/>
  <c r="AJ1324" i="1" s="1"/>
  <c r="AN1324" i="1" s="1"/>
  <c r="S1324" i="1"/>
  <c r="AI1372" i="1"/>
  <c r="AJ1372" i="1" s="1"/>
  <c r="AN1372" i="1" s="1"/>
  <c r="S1372" i="1"/>
  <c r="AI78" i="1"/>
  <c r="AJ78" i="1" s="1"/>
  <c r="S78" i="1"/>
  <c r="AI462" i="1"/>
  <c r="AJ462" i="1" s="1"/>
  <c r="S462" i="1"/>
  <c r="AI17" i="1"/>
  <c r="AJ17" i="1" s="1"/>
  <c r="S17" i="1"/>
  <c r="AI1543" i="1"/>
  <c r="AJ1543" i="1" s="1"/>
  <c r="S1543" i="1"/>
  <c r="AI1512" i="1"/>
  <c r="AJ1512" i="1" s="1"/>
  <c r="S1512" i="1"/>
  <c r="AI1640" i="1"/>
  <c r="AJ1640" i="1" s="1"/>
  <c r="AN1640" i="1" s="1"/>
  <c r="S1640" i="1"/>
  <c r="AI1768" i="1"/>
  <c r="AJ1768" i="1" s="1"/>
  <c r="AN1768" i="1" s="1"/>
  <c r="S1768" i="1"/>
  <c r="AI1374" i="1"/>
  <c r="AJ1374" i="1" s="1"/>
  <c r="AN1374" i="1" s="1"/>
  <c r="S1374" i="1"/>
  <c r="AI1131" i="1"/>
  <c r="AJ1131" i="1" s="1"/>
  <c r="AN1131" i="1" s="1"/>
  <c r="S1131" i="1"/>
  <c r="AI1609" i="1"/>
  <c r="AJ1609" i="1" s="1"/>
  <c r="AN1609" i="1" s="1"/>
  <c r="S1609" i="1"/>
  <c r="AI1737" i="1"/>
  <c r="AJ1737" i="1" s="1"/>
  <c r="AN1737" i="1" s="1"/>
  <c r="S1737" i="1"/>
  <c r="AI1327" i="1"/>
  <c r="AJ1327" i="1" s="1"/>
  <c r="S1327" i="1"/>
  <c r="AI1455" i="1"/>
  <c r="AJ1455" i="1" s="1"/>
  <c r="AN1455" i="1" s="1"/>
  <c r="S1455" i="1"/>
  <c r="AI1546" i="1"/>
  <c r="AJ1546" i="1" s="1"/>
  <c r="S1546" i="1"/>
  <c r="AI1674" i="1"/>
  <c r="AJ1674" i="1" s="1"/>
  <c r="S1674" i="1"/>
  <c r="AI1802" i="1"/>
  <c r="AJ1802" i="1" s="1"/>
  <c r="S1802" i="1"/>
  <c r="AI1451" i="1"/>
  <c r="AJ1451" i="1" s="1"/>
  <c r="AN1451" i="1" s="1"/>
  <c r="S1451" i="1"/>
  <c r="AI1596" i="1"/>
  <c r="AJ1596" i="1" s="1"/>
  <c r="AN1596" i="1" s="1"/>
  <c r="S1596" i="1"/>
  <c r="AI1724" i="1"/>
  <c r="AJ1724" i="1" s="1"/>
  <c r="S1724" i="1"/>
  <c r="AI1314" i="1"/>
  <c r="AJ1314" i="1" s="1"/>
  <c r="AN1314" i="1" s="1"/>
  <c r="S1314" i="1"/>
  <c r="AI1442" i="1"/>
  <c r="AJ1442" i="1" s="1"/>
  <c r="S1442" i="1"/>
  <c r="AI283" i="1"/>
  <c r="AJ283" i="1" s="1"/>
  <c r="AN283" i="1" s="1"/>
  <c r="S283" i="1"/>
  <c r="AI411" i="1"/>
  <c r="AJ411" i="1" s="1"/>
  <c r="AN411" i="1" s="1"/>
  <c r="S411" i="1"/>
  <c r="AI539" i="1"/>
  <c r="AJ539" i="1" s="1"/>
  <c r="S539" i="1"/>
  <c r="AI1637" i="1"/>
  <c r="AJ1637" i="1" s="1"/>
  <c r="AN1637" i="1" s="1"/>
  <c r="S1637" i="1"/>
  <c r="AI1211" i="1"/>
  <c r="AJ1211" i="1" s="1"/>
  <c r="S1211" i="1"/>
  <c r="AI1485" i="1"/>
  <c r="AJ1485" i="1" s="1"/>
  <c r="S1485" i="1"/>
  <c r="AI1613" i="1"/>
  <c r="AJ1613" i="1" s="1"/>
  <c r="S1613" i="1"/>
  <c r="AI1741" i="1"/>
  <c r="AJ1741" i="1" s="1"/>
  <c r="AN1741" i="1" s="1"/>
  <c r="S1741" i="1"/>
  <c r="AI1331" i="1"/>
  <c r="AJ1331" i="1" s="1"/>
  <c r="S1331" i="1"/>
  <c r="AI1459" i="1"/>
  <c r="AJ1459" i="1" s="1"/>
  <c r="S1459" i="1"/>
  <c r="AI699" i="1"/>
  <c r="AJ699" i="1" s="1"/>
  <c r="S699" i="1"/>
  <c r="AI827" i="1"/>
  <c r="AJ827" i="1" s="1"/>
  <c r="S827" i="1"/>
  <c r="AI955" i="1"/>
  <c r="AJ955" i="1" s="1"/>
  <c r="AN955" i="1" s="1"/>
  <c r="S955" i="1"/>
  <c r="AI1534" i="1"/>
  <c r="AJ1534" i="1" s="1"/>
  <c r="AN1534" i="1" s="1"/>
  <c r="S1534" i="1"/>
  <c r="AI1662" i="1"/>
  <c r="AJ1662" i="1" s="1"/>
  <c r="S1662" i="1"/>
  <c r="AI1790" i="1"/>
  <c r="AJ1790" i="1" s="1"/>
  <c r="AN1790" i="1" s="1"/>
  <c r="S1790" i="1"/>
  <c r="AI1567" i="1"/>
  <c r="AJ1567" i="1" s="1"/>
  <c r="S1567" i="1"/>
  <c r="AI1695" i="1"/>
  <c r="AJ1695" i="1" s="1"/>
  <c r="S1695" i="1"/>
  <c r="AI1301" i="1"/>
  <c r="AJ1301" i="1" s="1"/>
  <c r="AN1301" i="1" s="1"/>
  <c r="S1301" i="1"/>
  <c r="AI1429" i="1"/>
  <c r="AJ1429" i="1" s="1"/>
  <c r="AN1429" i="1" s="1"/>
  <c r="S1429" i="1"/>
  <c r="AI1504" i="1"/>
  <c r="AJ1504" i="1" s="1"/>
  <c r="S1504" i="1"/>
  <c r="AI1632" i="1"/>
  <c r="AJ1632" i="1" s="1"/>
  <c r="AN1632" i="1" s="1"/>
  <c r="S1632" i="1"/>
  <c r="AI1760" i="1"/>
  <c r="AJ1760" i="1" s="1"/>
  <c r="AN1760" i="1" s="1"/>
  <c r="S1760" i="1"/>
  <c r="AI1110" i="1"/>
  <c r="AJ1110" i="1" s="1"/>
  <c r="S1110" i="1"/>
  <c r="AI1238" i="1"/>
  <c r="AJ1238" i="1" s="1"/>
  <c r="AN1238" i="1" s="1"/>
  <c r="S1238" i="1"/>
  <c r="AI1366" i="1"/>
  <c r="AJ1366" i="1" s="1"/>
  <c r="AN1366" i="1" s="1"/>
  <c r="S1366" i="1"/>
  <c r="AI111" i="1"/>
  <c r="AJ111" i="1" s="1"/>
  <c r="S111" i="1"/>
  <c r="AI1569" i="1"/>
  <c r="AJ1569" i="1" s="1"/>
  <c r="S1569" i="1"/>
  <c r="AI1697" i="1"/>
  <c r="AJ1697" i="1" s="1"/>
  <c r="S1697" i="1"/>
  <c r="AI1490" i="1"/>
  <c r="AJ1490" i="1" s="1"/>
  <c r="S1490" i="1"/>
  <c r="AI1618" i="1"/>
  <c r="AJ1618" i="1" s="1"/>
  <c r="S1618" i="1"/>
  <c r="AI1746" i="1"/>
  <c r="AJ1746" i="1" s="1"/>
  <c r="AN1746" i="1" s="1"/>
  <c r="S1746" i="1"/>
  <c r="AI1096" i="1"/>
  <c r="AJ1096" i="1" s="1"/>
  <c r="S1096" i="1"/>
  <c r="AI1224" i="1"/>
  <c r="AJ1224" i="1" s="1"/>
  <c r="AN1224" i="1" s="1"/>
  <c r="S1224" i="1"/>
  <c r="AI1352" i="1"/>
  <c r="AJ1352" i="1" s="1"/>
  <c r="S1352" i="1"/>
  <c r="AI1480" i="1"/>
  <c r="AJ1480" i="1" s="1"/>
  <c r="S1480" i="1"/>
  <c r="AI1603" i="1"/>
  <c r="AJ1603" i="1" s="1"/>
  <c r="AN1603" i="1" s="1"/>
  <c r="S1603" i="1"/>
  <c r="AI1731" i="1"/>
  <c r="AJ1731" i="1" s="1"/>
  <c r="AN1731" i="1" s="1"/>
  <c r="S1731" i="1"/>
  <c r="AI1129" i="1"/>
  <c r="AJ1129" i="1" s="1"/>
  <c r="AN1129" i="1" s="1"/>
  <c r="S1129" i="1"/>
  <c r="AI1289" i="1"/>
  <c r="AJ1289" i="1" s="1"/>
  <c r="S1289" i="1"/>
  <c r="AI1417" i="1"/>
  <c r="AJ1417" i="1" s="1"/>
  <c r="AN1417" i="1" s="1"/>
  <c r="S1417" i="1"/>
  <c r="AI1540" i="1"/>
  <c r="AJ1540" i="1" s="1"/>
  <c r="S1540" i="1"/>
  <c r="AI1668" i="1"/>
  <c r="AJ1668" i="1" s="1"/>
  <c r="S1668" i="1"/>
  <c r="AI1796" i="1"/>
  <c r="AJ1796" i="1" s="1"/>
  <c r="AN1796" i="1" s="1"/>
  <c r="S1796" i="1"/>
  <c r="AI1146" i="1"/>
  <c r="AJ1146" i="1" s="1"/>
  <c r="S1146" i="1"/>
  <c r="AI1274" i="1"/>
  <c r="AJ1274" i="1" s="1"/>
  <c r="AN1274" i="1" s="1"/>
  <c r="S1274" i="1"/>
  <c r="AI1402" i="1"/>
  <c r="AJ1402" i="1" s="1"/>
  <c r="AN1402" i="1" s="1"/>
  <c r="S1402" i="1"/>
  <c r="AI1525" i="1"/>
  <c r="AJ1525" i="1" s="1"/>
  <c r="S1525" i="1"/>
  <c r="AI1797" i="1"/>
  <c r="AJ1797" i="1" s="1"/>
  <c r="AN1797" i="1" s="1"/>
  <c r="S1797" i="1"/>
  <c r="AI1355" i="1"/>
  <c r="AJ1355" i="1" s="1"/>
  <c r="AN1355" i="1" s="1"/>
  <c r="S1355" i="1"/>
  <c r="AI1622" i="1"/>
  <c r="AJ1622" i="1" s="1"/>
  <c r="S1622" i="1"/>
  <c r="AI1356" i="1"/>
  <c r="AJ1356" i="1" s="1"/>
  <c r="AN1356" i="1" s="1"/>
  <c r="S1356" i="1"/>
  <c r="AI1654" i="1"/>
  <c r="AJ1654" i="1" s="1"/>
  <c r="S1654" i="1"/>
  <c r="AI1404" i="1"/>
  <c r="AJ1404" i="1" s="1"/>
  <c r="AN1404" i="1" s="1"/>
  <c r="S1404" i="1"/>
  <c r="S5" i="1"/>
  <c r="T5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AI1170" i="1"/>
  <c r="AJ1170" i="1" s="1"/>
  <c r="S1170" i="1"/>
  <c r="AI1076" i="1"/>
  <c r="AJ1076" i="1" s="1"/>
  <c r="S1076" i="1"/>
  <c r="AI1496" i="1"/>
  <c r="AJ1496" i="1" s="1"/>
  <c r="S1496" i="1"/>
  <c r="AI1358" i="1"/>
  <c r="AJ1358" i="1" s="1"/>
  <c r="AN1358" i="1" s="1"/>
  <c r="S1358" i="1"/>
  <c r="AI1721" i="1"/>
  <c r="AJ1721" i="1" s="1"/>
  <c r="S1721" i="1"/>
  <c r="AI1530" i="1"/>
  <c r="AJ1530" i="1" s="1"/>
  <c r="AN1530" i="1" s="1"/>
  <c r="S1530" i="1"/>
  <c r="AI1786" i="1"/>
  <c r="AJ1786" i="1" s="1"/>
  <c r="AN1786" i="1" s="1"/>
  <c r="S1786" i="1"/>
  <c r="AI1580" i="1"/>
  <c r="AJ1580" i="1" s="1"/>
  <c r="S1580" i="1"/>
  <c r="AI1426" i="1"/>
  <c r="AJ1426" i="1" s="1"/>
  <c r="AN1426" i="1" s="1"/>
  <c r="S1426" i="1"/>
  <c r="AI523" i="1"/>
  <c r="AJ523" i="1" s="1"/>
  <c r="S523" i="1"/>
  <c r="AI1435" i="1"/>
  <c r="AJ1435" i="1" s="1"/>
  <c r="AN1435" i="1" s="1"/>
  <c r="S1435" i="1"/>
  <c r="AI1725" i="1"/>
  <c r="AJ1725" i="1" s="1"/>
  <c r="S1725" i="1"/>
  <c r="AI683" i="1"/>
  <c r="AJ683" i="1" s="1"/>
  <c r="AN683" i="1" s="1"/>
  <c r="S683" i="1"/>
  <c r="AI1518" i="1"/>
  <c r="AJ1518" i="1" s="1"/>
  <c r="S1518" i="1"/>
  <c r="AI1551" i="1"/>
  <c r="AJ1551" i="1" s="1"/>
  <c r="S1551" i="1"/>
  <c r="AI1285" i="1"/>
  <c r="AJ1285" i="1" s="1"/>
  <c r="S1285" i="1"/>
  <c r="AI1616" i="1"/>
  <c r="AJ1616" i="1" s="1"/>
  <c r="S1616" i="1"/>
  <c r="AI1222" i="1"/>
  <c r="AJ1222" i="1" s="1"/>
  <c r="AN1222" i="1" s="1"/>
  <c r="S1222" i="1"/>
  <c r="AI1553" i="1"/>
  <c r="AJ1553" i="1" s="1"/>
  <c r="S1553" i="1"/>
  <c r="AI1602" i="1"/>
  <c r="AJ1602" i="1" s="1"/>
  <c r="AN1602" i="1" s="1"/>
  <c r="S1602" i="1"/>
  <c r="AI1336" i="1"/>
  <c r="AJ1336" i="1" s="1"/>
  <c r="S1336" i="1"/>
  <c r="AI1113" i="1"/>
  <c r="AJ1113" i="1" s="1"/>
  <c r="AN1113" i="1" s="1"/>
  <c r="S1113" i="1"/>
  <c r="AI1401" i="1"/>
  <c r="AJ1401" i="1" s="1"/>
  <c r="AN1401" i="1" s="1"/>
  <c r="S1401" i="1"/>
  <c r="AI1780" i="1"/>
  <c r="AJ1780" i="1" s="1"/>
  <c r="AN1780" i="1" s="1"/>
  <c r="S1780" i="1"/>
  <c r="AI1258" i="1"/>
  <c r="AJ1258" i="1" s="1"/>
  <c r="AN1258" i="1" s="1"/>
  <c r="S1258" i="1"/>
  <c r="AI1765" i="1"/>
  <c r="AJ1765" i="1" s="1"/>
  <c r="AN1765" i="1" s="1"/>
  <c r="S1765" i="1"/>
  <c r="AI1574" i="1"/>
  <c r="AJ1574" i="1" s="1"/>
  <c r="S1574" i="1"/>
  <c r="AI1606" i="1"/>
  <c r="AJ1606" i="1" s="1"/>
  <c r="AN1606" i="1" s="1"/>
  <c r="S1606" i="1"/>
  <c r="AI1091" i="1"/>
  <c r="AJ1091" i="1" s="1"/>
  <c r="AN1091" i="1" s="1"/>
  <c r="S1091" i="1"/>
  <c r="AI1219" i="1"/>
  <c r="AJ1219" i="1" s="1"/>
  <c r="S1219" i="1"/>
  <c r="AI76" i="1"/>
  <c r="AJ76" i="1" s="1"/>
  <c r="S76" i="1"/>
  <c r="AI204" i="1"/>
  <c r="AJ204" i="1" s="1"/>
  <c r="S204" i="1"/>
  <c r="AI332" i="1"/>
  <c r="AJ332" i="1" s="1"/>
  <c r="AN332" i="1" s="1"/>
  <c r="S332" i="1"/>
  <c r="AI1033" i="1"/>
  <c r="AJ1033" i="1" s="1"/>
  <c r="S1033" i="1"/>
  <c r="AI1528" i="1"/>
  <c r="AJ1528" i="1" s="1"/>
  <c r="AN1528" i="1" s="1"/>
  <c r="AI1784" i="1"/>
  <c r="AJ1784" i="1" s="1"/>
  <c r="AN1784" i="1" s="1"/>
  <c r="AI1497" i="1"/>
  <c r="AJ1497" i="1" s="1"/>
  <c r="AI1753" i="1"/>
  <c r="AJ1753" i="1" s="1"/>
  <c r="AN1753" i="1" s="1"/>
  <c r="AI1471" i="1"/>
  <c r="AJ1471" i="1" s="1"/>
  <c r="AI1690" i="1"/>
  <c r="AJ1690" i="1" s="1"/>
  <c r="AI1484" i="1"/>
  <c r="AJ1484" i="1" s="1"/>
  <c r="AI1740" i="1"/>
  <c r="AJ1740" i="1" s="1"/>
  <c r="AN1740" i="1" s="1"/>
  <c r="AI1458" i="1"/>
  <c r="AJ1458" i="1" s="1"/>
  <c r="AI427" i="1"/>
  <c r="AJ427" i="1" s="1"/>
  <c r="AN427" i="1" s="1"/>
  <c r="AI1685" i="1"/>
  <c r="AJ1685" i="1" s="1"/>
  <c r="AN1685" i="1" s="1"/>
  <c r="AI1501" i="1"/>
  <c r="AJ1501" i="1" s="1"/>
  <c r="AI1757" i="1"/>
  <c r="AJ1757" i="1" s="1"/>
  <c r="AN1757" i="1" s="1"/>
  <c r="AI1475" i="1"/>
  <c r="AJ1475" i="1" s="1"/>
  <c r="AI715" i="1"/>
  <c r="AJ715" i="1" s="1"/>
  <c r="AI971" i="1"/>
  <c r="AJ971" i="1" s="1"/>
  <c r="AI1550" i="1"/>
  <c r="AJ1550" i="1" s="1"/>
  <c r="AI1678" i="1"/>
  <c r="AJ1678" i="1" s="1"/>
  <c r="AI1483" i="1"/>
  <c r="AJ1483" i="1" s="1"/>
  <c r="AI1583" i="1"/>
  <c r="AJ1583" i="1" s="1"/>
  <c r="AN1583" i="1" s="1"/>
  <c r="AI1711" i="1"/>
  <c r="AJ1711" i="1" s="1"/>
  <c r="AN1711" i="1" s="1"/>
  <c r="AI1317" i="1"/>
  <c r="AJ1317" i="1" s="1"/>
  <c r="AN1317" i="1" s="1"/>
  <c r="AI1445" i="1"/>
  <c r="AJ1445" i="1" s="1"/>
  <c r="AN1445" i="1" s="1"/>
  <c r="AI1520" i="1"/>
  <c r="AJ1520" i="1" s="1"/>
  <c r="AI1648" i="1"/>
  <c r="AJ1648" i="1" s="1"/>
  <c r="AI1776" i="1"/>
  <c r="AJ1776" i="1" s="1"/>
  <c r="AN1776" i="1" s="1"/>
  <c r="AI1126" i="1"/>
  <c r="AJ1126" i="1" s="1"/>
  <c r="AN1126" i="1" s="1"/>
  <c r="AI1254" i="1"/>
  <c r="AJ1254" i="1" s="1"/>
  <c r="AN1254" i="1" s="1"/>
  <c r="AI1382" i="1"/>
  <c r="AJ1382" i="1" s="1"/>
  <c r="AN1382" i="1" s="1"/>
  <c r="AI175" i="1"/>
  <c r="AJ175" i="1" s="1"/>
  <c r="AI1585" i="1"/>
  <c r="AJ1585" i="1" s="1"/>
  <c r="AN1585" i="1" s="1"/>
  <c r="AI1713" i="1"/>
  <c r="AJ1713" i="1" s="1"/>
  <c r="AN1713" i="1" s="1"/>
  <c r="AI1762" i="1"/>
  <c r="AJ1762" i="1" s="1"/>
  <c r="AN1762" i="1" s="1"/>
  <c r="AI1112" i="1"/>
  <c r="AJ1112" i="1" s="1"/>
  <c r="AI1240" i="1"/>
  <c r="AJ1240" i="1" s="1"/>
  <c r="AN1240" i="1" s="1"/>
  <c r="AI1368" i="1"/>
  <c r="AJ1368" i="1" s="1"/>
  <c r="AI1491" i="1"/>
  <c r="AJ1491" i="1" s="1"/>
  <c r="AI1619" i="1"/>
  <c r="AJ1619" i="1" s="1"/>
  <c r="AI1747" i="1"/>
  <c r="AJ1747" i="1" s="1"/>
  <c r="AN1747" i="1" s="1"/>
  <c r="AI1161" i="1"/>
  <c r="AJ1161" i="1" s="1"/>
  <c r="AI1305" i="1"/>
  <c r="AJ1305" i="1" s="1"/>
  <c r="AI1433" i="1"/>
  <c r="AJ1433" i="1" s="1"/>
  <c r="AI1556" i="1"/>
  <c r="AJ1556" i="1" s="1"/>
  <c r="AI1684" i="1"/>
  <c r="AJ1684" i="1" s="1"/>
  <c r="AN1684" i="1" s="1"/>
  <c r="AI1034" i="1"/>
  <c r="AJ1034" i="1" s="1"/>
  <c r="AI1162" i="1"/>
  <c r="AJ1162" i="1" s="1"/>
  <c r="AI1290" i="1"/>
  <c r="AJ1290" i="1" s="1"/>
  <c r="AN1290" i="1" s="1"/>
  <c r="AI1418" i="1"/>
  <c r="AJ1418" i="1" s="1"/>
  <c r="AN1418" i="1" s="1"/>
  <c r="AI1557" i="1"/>
  <c r="AJ1557" i="1" s="1"/>
  <c r="AI1051" i="1"/>
  <c r="AJ1051" i="1" s="1"/>
  <c r="AI1387" i="1"/>
  <c r="AJ1387" i="1" s="1"/>
  <c r="AN1387" i="1" s="1"/>
  <c r="AI1670" i="1"/>
  <c r="AJ1670" i="1" s="1"/>
  <c r="AI1388" i="1"/>
  <c r="AJ1388" i="1" s="1"/>
  <c r="AI1686" i="1"/>
  <c r="AJ1686" i="1" s="1"/>
  <c r="AN1686" i="1" s="1"/>
  <c r="AI1468" i="1"/>
  <c r="AJ1468" i="1" s="1"/>
  <c r="AI1559" i="1"/>
  <c r="AJ1559" i="1" s="1"/>
  <c r="AI1656" i="1"/>
  <c r="AJ1656" i="1" s="1"/>
  <c r="AI1390" i="1"/>
  <c r="AJ1390" i="1" s="1"/>
  <c r="AI1625" i="1"/>
  <c r="AJ1625" i="1" s="1"/>
  <c r="AI1343" i="1"/>
  <c r="AJ1343" i="1" s="1"/>
  <c r="AN1343" i="1" s="1"/>
  <c r="AI1562" i="1"/>
  <c r="AJ1562" i="1" s="1"/>
  <c r="AI1280" i="1"/>
  <c r="AJ1280" i="1" s="1"/>
  <c r="AN1280" i="1" s="1"/>
  <c r="AI1612" i="1"/>
  <c r="AJ1612" i="1" s="1"/>
  <c r="AN1612" i="1" s="1"/>
  <c r="AI1330" i="1"/>
  <c r="AJ1330" i="1" s="1"/>
  <c r="AI299" i="1"/>
  <c r="AJ299" i="1" s="1"/>
  <c r="AN299" i="1" s="1"/>
  <c r="AI555" i="1"/>
  <c r="AJ555" i="1" s="1"/>
  <c r="AN555" i="1" s="1"/>
  <c r="AI1243" i="1"/>
  <c r="AJ1243" i="1" s="1"/>
  <c r="AN1243" i="1" s="1"/>
  <c r="AI1629" i="1"/>
  <c r="AJ1629" i="1" s="1"/>
  <c r="AI1347" i="1"/>
  <c r="AJ1347" i="1" s="1"/>
  <c r="AI843" i="1"/>
  <c r="AJ843" i="1" s="1"/>
  <c r="AI1506" i="1"/>
  <c r="AJ1506" i="1" s="1"/>
  <c r="AI1312" i="1"/>
  <c r="AJ1312" i="1" s="1"/>
  <c r="AI1801" i="1"/>
  <c r="AJ1801" i="1" s="1"/>
  <c r="AI1391" i="1"/>
  <c r="AJ1391" i="1" s="1"/>
  <c r="AI216" i="1"/>
  <c r="AJ216" i="1" s="1"/>
  <c r="AI1610" i="1"/>
  <c r="AJ1610" i="1" s="1"/>
  <c r="AN1610" i="1" s="1"/>
  <c r="AI1738" i="1"/>
  <c r="AJ1738" i="1" s="1"/>
  <c r="AN1738" i="1" s="1"/>
  <c r="AI1328" i="1"/>
  <c r="AJ1328" i="1" s="1"/>
  <c r="AI1532" i="1"/>
  <c r="AJ1532" i="1" s="1"/>
  <c r="AN1532" i="1" s="1"/>
  <c r="AI1660" i="1"/>
  <c r="AJ1660" i="1" s="1"/>
  <c r="AI1788" i="1"/>
  <c r="AJ1788" i="1" s="1"/>
  <c r="AN1788" i="1" s="1"/>
  <c r="AI1378" i="1"/>
  <c r="AJ1378" i="1" s="1"/>
  <c r="AN1378" i="1" s="1"/>
  <c r="AI347" i="1"/>
  <c r="AJ347" i="1" s="1"/>
  <c r="AI475" i="1"/>
  <c r="AJ475" i="1" s="1"/>
  <c r="AI1509" i="1"/>
  <c r="AJ1509" i="1" s="1"/>
  <c r="AI1781" i="1"/>
  <c r="AJ1781" i="1" s="1"/>
  <c r="AN1781" i="1" s="1"/>
  <c r="AI1339" i="1"/>
  <c r="AJ1339" i="1" s="1"/>
  <c r="AN1339" i="1" s="1"/>
  <c r="AI1549" i="1"/>
  <c r="AJ1549" i="1" s="1"/>
  <c r="AI1677" i="1"/>
  <c r="AJ1677" i="1" s="1"/>
  <c r="AI1805" i="1"/>
  <c r="AJ1805" i="1" s="1"/>
  <c r="AI1395" i="1"/>
  <c r="AJ1395" i="1" s="1"/>
  <c r="AI635" i="1"/>
  <c r="AJ635" i="1" s="1"/>
  <c r="AI763" i="1"/>
  <c r="AJ763" i="1" s="1"/>
  <c r="AN763" i="1" s="1"/>
  <c r="AI891" i="1"/>
  <c r="AJ891" i="1" s="1"/>
  <c r="AI1019" i="1"/>
  <c r="AJ1019" i="1" s="1"/>
  <c r="AI1598" i="1"/>
  <c r="AJ1598" i="1" s="1"/>
  <c r="AN1598" i="1" s="1"/>
  <c r="AI1726" i="1"/>
  <c r="AJ1726" i="1" s="1"/>
  <c r="AI1503" i="1"/>
  <c r="AJ1503" i="1" s="1"/>
  <c r="AI1631" i="1"/>
  <c r="AJ1631" i="1" s="1"/>
  <c r="AN1631" i="1" s="1"/>
  <c r="AI1759" i="1"/>
  <c r="AJ1759" i="1" s="1"/>
  <c r="AN1759" i="1" s="1"/>
  <c r="AI1365" i="1"/>
  <c r="AJ1365" i="1" s="1"/>
  <c r="AN1365" i="1" s="1"/>
  <c r="AI1568" i="1"/>
  <c r="AJ1568" i="1" s="1"/>
  <c r="AI1696" i="1"/>
  <c r="AJ1696" i="1" s="1"/>
  <c r="AI1046" i="1"/>
  <c r="AJ1046" i="1" s="1"/>
  <c r="AI1174" i="1"/>
  <c r="AJ1174" i="1" s="1"/>
  <c r="AI1302" i="1"/>
  <c r="AJ1302" i="1" s="1"/>
  <c r="AI1430" i="1"/>
  <c r="AJ1430" i="1" s="1"/>
  <c r="AI1505" i="1"/>
  <c r="AJ1505" i="1" s="1"/>
  <c r="AI1633" i="1"/>
  <c r="AJ1633" i="1" s="1"/>
  <c r="AN1633" i="1" s="1"/>
  <c r="AI1761" i="1"/>
  <c r="AJ1761" i="1" s="1"/>
  <c r="AN1761" i="1" s="1"/>
  <c r="AI1554" i="1"/>
  <c r="AJ1554" i="1" s="1"/>
  <c r="AI1682" i="1"/>
  <c r="AJ1682" i="1" s="1"/>
  <c r="AN1682" i="1" s="1"/>
  <c r="AI1032" i="1"/>
  <c r="AJ1032" i="1" s="1"/>
  <c r="AI1160" i="1"/>
  <c r="AJ1160" i="1" s="1"/>
  <c r="AI1288" i="1"/>
  <c r="AJ1288" i="1" s="1"/>
  <c r="AI1416" i="1"/>
  <c r="AJ1416" i="1" s="1"/>
  <c r="AN1416" i="1" s="1"/>
  <c r="AI1539" i="1"/>
  <c r="AJ1539" i="1" s="1"/>
  <c r="AI1667" i="1"/>
  <c r="AJ1667" i="1" s="1"/>
  <c r="AI1795" i="1"/>
  <c r="AJ1795" i="1" s="1"/>
  <c r="AN1795" i="1" s="1"/>
  <c r="AI1209" i="1"/>
  <c r="AJ1209" i="1" s="1"/>
  <c r="AI1353" i="1"/>
  <c r="AJ1353" i="1" s="1"/>
  <c r="AN1353" i="1" s="1"/>
  <c r="AI1481" i="1"/>
  <c r="AJ1481" i="1" s="1"/>
  <c r="AI1604" i="1"/>
  <c r="AJ1604" i="1" s="1"/>
  <c r="AN1604" i="1" s="1"/>
  <c r="AI1732" i="1"/>
  <c r="AJ1732" i="1" s="1"/>
  <c r="AN1732" i="1" s="1"/>
  <c r="AI1082" i="1"/>
  <c r="AJ1082" i="1" s="1"/>
  <c r="AI1210" i="1"/>
  <c r="AJ1210" i="1" s="1"/>
  <c r="AI1338" i="1"/>
  <c r="AJ1338" i="1" s="1"/>
  <c r="AN1338" i="1" s="1"/>
  <c r="AI1466" i="1"/>
  <c r="AJ1466" i="1" s="1"/>
  <c r="AI1669" i="1"/>
  <c r="AJ1669" i="1" s="1"/>
  <c r="AI1227" i="1"/>
  <c r="AJ1227" i="1" s="1"/>
  <c r="AN1227" i="1" s="1"/>
  <c r="AI1436" i="1"/>
  <c r="AJ1436" i="1" s="1"/>
  <c r="AN1436" i="1" s="1"/>
  <c r="AI1766" i="1"/>
  <c r="AJ1766" i="1" s="1"/>
  <c r="AN1766" i="1" s="1"/>
  <c r="AI1510" i="1"/>
  <c r="AJ1510" i="1" s="1"/>
  <c r="AI1782" i="1"/>
  <c r="AJ1782" i="1" s="1"/>
  <c r="AN1782" i="1" s="1"/>
  <c r="AI1403" i="1"/>
  <c r="AJ1403" i="1" s="1"/>
  <c r="AN1403" i="1" s="1"/>
  <c r="AI1581" i="1"/>
  <c r="AJ1581" i="1" s="1"/>
  <c r="AI1709" i="1"/>
  <c r="AJ1709" i="1" s="1"/>
  <c r="AN1709" i="1" s="1"/>
  <c r="AI1299" i="1"/>
  <c r="AJ1299" i="1" s="1"/>
  <c r="AN1299" i="1" s="1"/>
  <c r="AI1427" i="1"/>
  <c r="AJ1427" i="1" s="1"/>
  <c r="AN1427" i="1" s="1"/>
  <c r="AI667" i="1"/>
  <c r="AJ667" i="1" s="1"/>
  <c r="AN667" i="1" s="1"/>
  <c r="AI795" i="1"/>
  <c r="AJ795" i="1" s="1"/>
  <c r="AI923" i="1"/>
  <c r="AJ923" i="1" s="1"/>
  <c r="AN923" i="1" s="1"/>
  <c r="AI1502" i="1"/>
  <c r="AJ1502" i="1" s="1"/>
  <c r="AI1630" i="1"/>
  <c r="AJ1630" i="1" s="1"/>
  <c r="AN1630" i="1" s="1"/>
  <c r="AI1758" i="1"/>
  <c r="AJ1758" i="1" s="1"/>
  <c r="AN1758" i="1" s="1"/>
  <c r="AI1535" i="1"/>
  <c r="AJ1535" i="1" s="1"/>
  <c r="AN1535" i="1" s="1"/>
  <c r="AI1663" i="1"/>
  <c r="AJ1663" i="1" s="1"/>
  <c r="AI1791" i="1"/>
  <c r="AJ1791" i="1" s="1"/>
  <c r="AN1791" i="1" s="1"/>
  <c r="AI1397" i="1"/>
  <c r="AJ1397" i="1" s="1"/>
  <c r="AI1195" i="1"/>
  <c r="AJ1195" i="1" s="1"/>
  <c r="AI1600" i="1"/>
  <c r="AJ1600" i="1" s="1"/>
  <c r="AN1600" i="1" s="1"/>
  <c r="AI1728" i="1"/>
  <c r="AJ1728" i="1" s="1"/>
  <c r="AI1078" i="1"/>
  <c r="AJ1078" i="1" s="1"/>
  <c r="AI1206" i="1"/>
  <c r="AJ1206" i="1" s="1"/>
  <c r="AI1334" i="1"/>
  <c r="AJ1334" i="1" s="1"/>
  <c r="AI1462" i="1"/>
  <c r="AJ1462" i="1" s="1"/>
  <c r="AI1537" i="1"/>
  <c r="AJ1537" i="1" s="1"/>
  <c r="AN1537" i="1" s="1"/>
  <c r="AI1665" i="1"/>
  <c r="AJ1665" i="1" s="1"/>
  <c r="AI1793" i="1"/>
  <c r="AJ1793" i="1" s="1"/>
  <c r="AN1793" i="1" s="1"/>
  <c r="AI1192" i="1"/>
  <c r="AJ1192" i="1" s="1"/>
  <c r="AI1320" i="1"/>
  <c r="AJ1320" i="1" s="1"/>
  <c r="AN1320" i="1" s="1"/>
  <c r="AI1448" i="1"/>
  <c r="AJ1448" i="1" s="1"/>
  <c r="AN1448" i="1" s="1"/>
  <c r="AI1571" i="1"/>
  <c r="AJ1571" i="1" s="1"/>
  <c r="AI1699" i="1"/>
  <c r="AJ1699" i="1" s="1"/>
  <c r="AI1097" i="1"/>
  <c r="AJ1097" i="1" s="1"/>
  <c r="AI1241" i="1"/>
  <c r="AJ1241" i="1" s="1"/>
  <c r="AN1241" i="1" s="1"/>
  <c r="AI1385" i="1"/>
  <c r="AJ1385" i="1" s="1"/>
  <c r="AN1385" i="1" s="1"/>
  <c r="P669" i="1"/>
  <c r="Q669" i="1" s="1"/>
  <c r="R669" i="1" s="1"/>
  <c r="U669" i="1" s="1"/>
  <c r="V669" i="1" s="1"/>
  <c r="AI669" i="1"/>
  <c r="AJ669" i="1" s="1"/>
  <c r="AN669" i="1" s="1"/>
  <c r="P190" i="1"/>
  <c r="Q190" i="1" s="1"/>
  <c r="R190" i="1" s="1"/>
  <c r="AI190" i="1"/>
  <c r="AJ190" i="1" s="1"/>
  <c r="AN190" i="1" s="1"/>
  <c r="P574" i="1"/>
  <c r="Q574" i="1" s="1"/>
  <c r="R574" i="1" s="1"/>
  <c r="W574" i="1" s="1"/>
  <c r="X574" i="1" s="1"/>
  <c r="AI574" i="1"/>
  <c r="AJ574" i="1" s="1"/>
  <c r="P640" i="1"/>
  <c r="Q640" i="1" s="1"/>
  <c r="R640" i="1" s="1"/>
  <c r="AI640" i="1"/>
  <c r="AJ640" i="1" s="1"/>
  <c r="P1024" i="1"/>
  <c r="Q1024" i="1" s="1"/>
  <c r="R1024" i="1" s="1"/>
  <c r="W1024" i="1" s="1"/>
  <c r="X1024" i="1" s="1"/>
  <c r="AI1024" i="1"/>
  <c r="AJ1024" i="1" s="1"/>
  <c r="P385" i="1"/>
  <c r="Q385" i="1" s="1"/>
  <c r="R385" i="1" s="1"/>
  <c r="AI385" i="1"/>
  <c r="AJ385" i="1" s="1"/>
  <c r="AN385" i="1" s="1"/>
  <c r="P1276" i="1"/>
  <c r="Q1276" i="1" s="1"/>
  <c r="R1276" i="1" s="1"/>
  <c r="AI1276" i="1"/>
  <c r="AJ1276" i="1" s="1"/>
  <c r="AN1276" i="1" s="1"/>
  <c r="P964" i="1"/>
  <c r="Q964" i="1" s="1"/>
  <c r="R964" i="1" s="1"/>
  <c r="AI964" i="1"/>
  <c r="AJ964" i="1" s="1"/>
  <c r="P325" i="1"/>
  <c r="AI325" i="1"/>
  <c r="AJ325" i="1" s="1"/>
  <c r="AN325" i="1" s="1"/>
  <c r="P1092" i="1"/>
  <c r="Q1092" i="1" s="1"/>
  <c r="R1092" i="1" s="1"/>
  <c r="AI1092" i="1"/>
  <c r="AJ1092" i="1" s="1"/>
  <c r="P1220" i="1"/>
  <c r="Q1220" i="1" s="1"/>
  <c r="R1220" i="1" s="1"/>
  <c r="W1220" i="1" s="1"/>
  <c r="X1220" i="1" s="1"/>
  <c r="AI1220" i="1"/>
  <c r="AJ1220" i="1" s="1"/>
  <c r="P1109" i="1"/>
  <c r="Q1109" i="1" s="1"/>
  <c r="R1109" i="1" s="1"/>
  <c r="AI1109" i="1"/>
  <c r="AJ1109" i="1" s="1"/>
  <c r="P1237" i="1"/>
  <c r="Q1237" i="1" s="1"/>
  <c r="R1237" i="1" s="1"/>
  <c r="W1237" i="1" s="1"/>
  <c r="X1237" i="1" s="1"/>
  <c r="AI1237" i="1"/>
  <c r="AJ1237" i="1" s="1"/>
  <c r="AN1237" i="1" s="1"/>
  <c r="P685" i="1"/>
  <c r="Q685" i="1" s="1"/>
  <c r="R685" i="1" s="1"/>
  <c r="W685" i="1" s="1"/>
  <c r="X685" i="1" s="1"/>
  <c r="AI685" i="1"/>
  <c r="AJ685" i="1" s="1"/>
  <c r="AN685" i="1" s="1"/>
  <c r="P813" i="1"/>
  <c r="Q813" i="1" s="1"/>
  <c r="R813" i="1" s="1"/>
  <c r="AI813" i="1"/>
  <c r="AJ813" i="1" s="1"/>
  <c r="AN813" i="1" s="1"/>
  <c r="P957" i="1"/>
  <c r="Q957" i="1" s="1"/>
  <c r="R957" i="1" s="1"/>
  <c r="W957" i="1" s="1"/>
  <c r="X957" i="1" s="1"/>
  <c r="AI957" i="1"/>
  <c r="AJ957" i="1" s="1"/>
  <c r="AN957" i="1" s="1"/>
  <c r="P206" i="1"/>
  <c r="Q206" i="1" s="1"/>
  <c r="R206" i="1" s="1"/>
  <c r="U206" i="1" s="1"/>
  <c r="V206" i="1" s="1"/>
  <c r="AI206" i="1"/>
  <c r="AJ206" i="1" s="1"/>
  <c r="P334" i="1"/>
  <c r="Q334" i="1" s="1"/>
  <c r="R334" i="1" s="1"/>
  <c r="W334" i="1" s="1"/>
  <c r="X334" i="1" s="1"/>
  <c r="AI334" i="1"/>
  <c r="AJ334" i="1" s="1"/>
  <c r="AN334" i="1" s="1"/>
  <c r="P590" i="1"/>
  <c r="Q590" i="1" s="1"/>
  <c r="R590" i="1" s="1"/>
  <c r="U590" i="1" s="1"/>
  <c r="V590" i="1" s="1"/>
  <c r="AI590" i="1"/>
  <c r="AJ590" i="1" s="1"/>
  <c r="P689" i="1"/>
  <c r="Q689" i="1" s="1"/>
  <c r="R689" i="1" s="1"/>
  <c r="AI689" i="1"/>
  <c r="AJ689" i="1" s="1"/>
  <c r="AN689" i="1" s="1"/>
  <c r="P562" i="1"/>
  <c r="Q562" i="1" s="1"/>
  <c r="R562" i="1" s="1"/>
  <c r="AI562" i="1"/>
  <c r="AJ562" i="1" s="1"/>
  <c r="P227" i="1"/>
  <c r="Q227" i="1" s="1"/>
  <c r="R227" i="1" s="1"/>
  <c r="U227" i="1" s="1"/>
  <c r="V227" i="1" s="1"/>
  <c r="AI227" i="1"/>
  <c r="AJ227" i="1" s="1"/>
  <c r="P350" i="1"/>
  <c r="Q350" i="1" s="1"/>
  <c r="R350" i="1" s="1"/>
  <c r="AI350" i="1"/>
  <c r="AJ350" i="1" s="1"/>
  <c r="P800" i="1"/>
  <c r="Q800" i="1" s="1"/>
  <c r="R800" i="1" s="1"/>
  <c r="AI800" i="1"/>
  <c r="AJ800" i="1" s="1"/>
  <c r="AN800" i="1" s="1"/>
  <c r="P1180" i="1"/>
  <c r="Q1180" i="1" s="1"/>
  <c r="R1180" i="1" s="1"/>
  <c r="U1180" i="1" s="1"/>
  <c r="V1180" i="1" s="1"/>
  <c r="AI1180" i="1"/>
  <c r="AJ1180" i="1" s="1"/>
  <c r="P101" i="1"/>
  <c r="Q101" i="1" s="1"/>
  <c r="R101" i="1" s="1"/>
  <c r="AI101" i="1"/>
  <c r="AJ101" i="1" s="1"/>
  <c r="AN101" i="1" s="1"/>
  <c r="P599" i="1"/>
  <c r="Q599" i="1" s="1"/>
  <c r="R599" i="1" s="1"/>
  <c r="W599" i="1" s="1"/>
  <c r="X599" i="1" s="1"/>
  <c r="AI599" i="1"/>
  <c r="AJ599" i="1" s="1"/>
  <c r="P264" i="1"/>
  <c r="Q264" i="1" s="1"/>
  <c r="R264" i="1" s="1"/>
  <c r="AI264" i="1"/>
  <c r="AJ264" i="1" s="1"/>
  <c r="P9" i="1"/>
  <c r="Q9" i="1" s="1"/>
  <c r="R9" i="1" s="1"/>
  <c r="W9" i="1" s="1"/>
  <c r="X9" i="1" s="1"/>
  <c r="AI9" i="1"/>
  <c r="AJ9" i="1" s="1"/>
  <c r="P10" i="1"/>
  <c r="Q10" i="1" s="1"/>
  <c r="R10" i="1" s="1"/>
  <c r="U10" i="1" s="1"/>
  <c r="V10" i="1" s="1"/>
  <c r="AI10" i="1"/>
  <c r="AJ10" i="1" s="1"/>
  <c r="P894" i="1"/>
  <c r="Q894" i="1" s="1"/>
  <c r="R894" i="1" s="1"/>
  <c r="AI894" i="1"/>
  <c r="AJ894" i="1" s="1"/>
  <c r="AN894" i="1" s="1"/>
  <c r="P1108" i="1"/>
  <c r="Q1108" i="1" s="1"/>
  <c r="R1108" i="1" s="1"/>
  <c r="AI1108" i="1"/>
  <c r="AJ1108" i="1" s="1"/>
  <c r="P94" i="1"/>
  <c r="Q94" i="1" s="1"/>
  <c r="R94" i="1" s="1"/>
  <c r="U94" i="1" s="1"/>
  <c r="V94" i="1" s="1"/>
  <c r="AI94" i="1"/>
  <c r="AJ94" i="1" s="1"/>
  <c r="AN94" i="1" s="1"/>
  <c r="P161" i="1"/>
  <c r="Q161" i="1" s="1"/>
  <c r="R161" i="1" s="1"/>
  <c r="U161" i="1" s="1"/>
  <c r="V161" i="1" s="1"/>
  <c r="AI161" i="1"/>
  <c r="AJ161" i="1" s="1"/>
  <c r="AN161" i="1" s="1"/>
  <c r="P727" i="1"/>
  <c r="Q727" i="1" s="1"/>
  <c r="R727" i="1" s="1"/>
  <c r="U727" i="1" s="1"/>
  <c r="V727" i="1" s="1"/>
  <c r="AI727" i="1"/>
  <c r="AJ727" i="1" s="1"/>
  <c r="P1235" i="1"/>
  <c r="Q1235" i="1" s="1"/>
  <c r="R1235" i="1" s="1"/>
  <c r="W1235" i="1" s="1"/>
  <c r="X1235" i="1" s="1"/>
  <c r="AI1235" i="1"/>
  <c r="AJ1235" i="1" s="1"/>
  <c r="AN1235" i="1" s="1"/>
  <c r="P348" i="1"/>
  <c r="Q348" i="1" s="1"/>
  <c r="R348" i="1" s="1"/>
  <c r="AI348" i="1"/>
  <c r="AJ348" i="1" s="1"/>
  <c r="P654" i="1"/>
  <c r="Q654" i="1" s="1"/>
  <c r="R654" i="1" s="1"/>
  <c r="W654" i="1" s="1"/>
  <c r="X654" i="1" s="1"/>
  <c r="AI654" i="1"/>
  <c r="AJ654" i="1" s="1"/>
  <c r="P782" i="1"/>
  <c r="Q782" i="1" s="1"/>
  <c r="R782" i="1" s="1"/>
  <c r="W782" i="1" s="1"/>
  <c r="X782" i="1" s="1"/>
  <c r="AI782" i="1"/>
  <c r="AJ782" i="1" s="1"/>
  <c r="P910" i="1"/>
  <c r="Q910" i="1" s="1"/>
  <c r="R910" i="1" s="1"/>
  <c r="AI910" i="1"/>
  <c r="AJ910" i="1" s="1"/>
  <c r="AN910" i="1" s="1"/>
  <c r="P15" i="1"/>
  <c r="Q15" i="1" s="1"/>
  <c r="R15" i="1" s="1"/>
  <c r="W15" i="1" s="1"/>
  <c r="X15" i="1" s="1"/>
  <c r="AI15" i="1"/>
  <c r="AJ15" i="1" s="1"/>
  <c r="P143" i="1"/>
  <c r="Q143" i="1" s="1"/>
  <c r="R143" i="1" s="1"/>
  <c r="AI143" i="1"/>
  <c r="AJ143" i="1" s="1"/>
  <c r="P50" i="1"/>
  <c r="Q50" i="1" s="1"/>
  <c r="R50" i="1" s="1"/>
  <c r="AI50" i="1"/>
  <c r="AJ50" i="1" s="1"/>
  <c r="AN50" i="1" s="1"/>
  <c r="P994" i="1"/>
  <c r="AI994" i="1"/>
  <c r="AJ994" i="1" s="1"/>
  <c r="P1125" i="1"/>
  <c r="Q1125" i="1" s="1"/>
  <c r="R1125" i="1" s="1"/>
  <c r="AI1125" i="1"/>
  <c r="AJ1125" i="1" s="1"/>
  <c r="AN1125" i="1" s="1"/>
  <c r="P740" i="1"/>
  <c r="Q740" i="1" s="1"/>
  <c r="R740" i="1" s="1"/>
  <c r="AI740" i="1"/>
  <c r="AJ740" i="1" s="1"/>
  <c r="P92" i="1"/>
  <c r="Q92" i="1" s="1"/>
  <c r="R92" i="1" s="1"/>
  <c r="AI92" i="1"/>
  <c r="AJ92" i="1" s="1"/>
  <c r="AN92" i="1" s="1"/>
  <c r="P842" i="1"/>
  <c r="Q842" i="1" s="1"/>
  <c r="R842" i="1" s="1"/>
  <c r="AI842" i="1"/>
  <c r="AJ842" i="1" s="1"/>
  <c r="P638" i="1"/>
  <c r="Q638" i="1" s="1"/>
  <c r="R638" i="1" s="1"/>
  <c r="W638" i="1" s="1"/>
  <c r="X638" i="1" s="1"/>
  <c r="AI638" i="1"/>
  <c r="AJ638" i="1" s="1"/>
  <c r="P1151" i="1"/>
  <c r="Q1151" i="1" s="1"/>
  <c r="R1151" i="1" s="1"/>
  <c r="W1151" i="1" s="1"/>
  <c r="X1151" i="1" s="1"/>
  <c r="AI1151" i="1"/>
  <c r="AJ1151" i="1" s="1"/>
  <c r="AN1151" i="1" s="1"/>
  <c r="P220" i="1"/>
  <c r="Q220" i="1" s="1"/>
  <c r="R220" i="1" s="1"/>
  <c r="AI220" i="1"/>
  <c r="AJ220" i="1" s="1"/>
  <c r="P1107" i="1"/>
  <c r="AI1107" i="1"/>
  <c r="AJ1107" i="1" s="1"/>
  <c r="AN1107" i="1" s="1"/>
  <c r="P478" i="1"/>
  <c r="Q478" i="1" s="1"/>
  <c r="R478" i="1" s="1"/>
  <c r="AI478" i="1"/>
  <c r="AJ478" i="1" s="1"/>
  <c r="P417" i="1"/>
  <c r="Q417" i="1" s="1"/>
  <c r="R417" i="1" s="1"/>
  <c r="W417" i="1" s="1"/>
  <c r="X417" i="1" s="1"/>
  <c r="AI417" i="1"/>
  <c r="AJ417" i="1" s="1"/>
  <c r="P1052" i="1"/>
  <c r="Q1052" i="1" s="1"/>
  <c r="R1052" i="1" s="1"/>
  <c r="AI1052" i="1"/>
  <c r="AJ1052" i="1" s="1"/>
  <c r="P714" i="1"/>
  <c r="Q714" i="1" s="1"/>
  <c r="R714" i="1" s="1"/>
  <c r="AI714" i="1"/>
  <c r="AJ714" i="1" s="1"/>
  <c r="P415" i="1"/>
  <c r="Q415" i="1" s="1"/>
  <c r="R415" i="1" s="1"/>
  <c r="W415" i="1" s="1"/>
  <c r="X415" i="1" s="1"/>
  <c r="AI415" i="1"/>
  <c r="AJ415" i="1" s="1"/>
  <c r="AN415" i="1" s="1"/>
  <c r="P306" i="1"/>
  <c r="Q306" i="1" s="1"/>
  <c r="R306" i="1" s="1"/>
  <c r="AI306" i="1"/>
  <c r="AJ306" i="1" s="1"/>
  <c r="AN306" i="1" s="1"/>
  <c r="P829" i="1"/>
  <c r="Q829" i="1" s="1"/>
  <c r="R829" i="1" s="1"/>
  <c r="AI829" i="1"/>
  <c r="AJ829" i="1" s="1"/>
  <c r="P33" i="1"/>
  <c r="Q33" i="1" s="1"/>
  <c r="R33" i="1" s="1"/>
  <c r="AI33" i="1"/>
  <c r="AJ33" i="1" s="1"/>
  <c r="P485" i="1"/>
  <c r="AI485" i="1"/>
  <c r="AJ485" i="1" s="1"/>
  <c r="P983" i="1"/>
  <c r="Q983" i="1" s="1"/>
  <c r="R983" i="1" s="1"/>
  <c r="W983" i="1" s="1"/>
  <c r="X983" i="1" s="1"/>
  <c r="AI983" i="1"/>
  <c r="AJ983" i="1" s="1"/>
  <c r="AN983" i="1" s="1"/>
  <c r="P123" i="1"/>
  <c r="Q123" i="1" s="1"/>
  <c r="R123" i="1" s="1"/>
  <c r="W123" i="1" s="1"/>
  <c r="X123" i="1" s="1"/>
  <c r="AI123" i="1"/>
  <c r="AJ123" i="1" s="1"/>
  <c r="P1156" i="1"/>
  <c r="Q1156" i="1" s="1"/>
  <c r="R1156" i="1" s="1"/>
  <c r="AI1156" i="1"/>
  <c r="AJ1156" i="1" s="1"/>
  <c r="P1045" i="1"/>
  <c r="Q1045" i="1" s="1"/>
  <c r="R1045" i="1" s="1"/>
  <c r="W1045" i="1" s="1"/>
  <c r="X1045" i="1" s="1"/>
  <c r="AI1045" i="1"/>
  <c r="AJ1045" i="1" s="1"/>
  <c r="P1173" i="1"/>
  <c r="Q1173" i="1" s="1"/>
  <c r="R1173" i="1" s="1"/>
  <c r="W1173" i="1" s="1"/>
  <c r="X1173" i="1" s="1"/>
  <c r="AI1173" i="1"/>
  <c r="AJ1173" i="1" s="1"/>
  <c r="P1021" i="1"/>
  <c r="Q1021" i="1" s="1"/>
  <c r="R1021" i="1" s="1"/>
  <c r="W1021" i="1" s="1"/>
  <c r="X1021" i="1" s="1"/>
  <c r="AI1021" i="1"/>
  <c r="AJ1021" i="1" s="1"/>
  <c r="P142" i="1"/>
  <c r="AI142" i="1"/>
  <c r="AJ142" i="1" s="1"/>
  <c r="P398" i="1"/>
  <c r="Q398" i="1" s="1"/>
  <c r="R398" i="1" s="1"/>
  <c r="W398" i="1" s="1"/>
  <c r="X398" i="1" s="1"/>
  <c r="AI398" i="1"/>
  <c r="AJ398" i="1" s="1"/>
  <c r="P526" i="1"/>
  <c r="Q526" i="1" s="1"/>
  <c r="R526" i="1" s="1"/>
  <c r="AI526" i="1"/>
  <c r="AJ526" i="1" s="1"/>
  <c r="AN526" i="1" s="1"/>
  <c r="P1266" i="1"/>
  <c r="Q1266" i="1" s="1"/>
  <c r="R1266" i="1" s="1"/>
  <c r="AI1266" i="1"/>
  <c r="AJ1266" i="1" s="1"/>
  <c r="AN1266" i="1" s="1"/>
  <c r="P287" i="1"/>
  <c r="Q287" i="1" s="1"/>
  <c r="R287" i="1" s="1"/>
  <c r="AI287" i="1"/>
  <c r="AJ287" i="1" s="1"/>
  <c r="P817" i="1"/>
  <c r="Q817" i="1" s="1"/>
  <c r="R817" i="1" s="1"/>
  <c r="U817" i="1" s="1"/>
  <c r="V817" i="1" s="1"/>
  <c r="AI817" i="1"/>
  <c r="AJ817" i="1" s="1"/>
  <c r="AN817" i="1" s="1"/>
  <c r="P99" i="1"/>
  <c r="Q99" i="1" s="1"/>
  <c r="R99" i="1" s="1"/>
  <c r="AI99" i="1"/>
  <c r="AJ99" i="1" s="1"/>
  <c r="AN99" i="1" s="1"/>
  <c r="P701" i="1"/>
  <c r="Q701" i="1" s="1"/>
  <c r="R701" i="1" s="1"/>
  <c r="W701" i="1" s="1"/>
  <c r="X701" i="1" s="1"/>
  <c r="AI701" i="1"/>
  <c r="AJ701" i="1" s="1"/>
  <c r="AN701" i="1" s="1"/>
  <c r="P868" i="1"/>
  <c r="Q868" i="1" s="1"/>
  <c r="R868" i="1" s="1"/>
  <c r="AI868" i="1"/>
  <c r="AJ868" i="1" s="1"/>
  <c r="P392" i="1"/>
  <c r="Q392" i="1" s="1"/>
  <c r="R392" i="1" s="1"/>
  <c r="AI392" i="1"/>
  <c r="AJ392" i="1" s="1"/>
  <c r="P602" i="1"/>
  <c r="Q602" i="1" s="1"/>
  <c r="R602" i="1" s="1"/>
  <c r="W602" i="1" s="1"/>
  <c r="X602" i="1" s="1"/>
  <c r="AI602" i="1"/>
  <c r="AJ602" i="1" s="1"/>
  <c r="P270" i="1"/>
  <c r="Q270" i="1" s="1"/>
  <c r="R270" i="1" s="1"/>
  <c r="AI270" i="1"/>
  <c r="AJ270" i="1" s="1"/>
  <c r="P970" i="1"/>
  <c r="Q970" i="1" s="1"/>
  <c r="R970" i="1" s="1"/>
  <c r="AI970" i="1"/>
  <c r="AJ970" i="1" s="1"/>
  <c r="P543" i="1"/>
  <c r="Q543" i="1" s="1"/>
  <c r="R543" i="1" s="1"/>
  <c r="U543" i="1" s="1"/>
  <c r="V543" i="1" s="1"/>
  <c r="AI543" i="1"/>
  <c r="AJ543" i="1" s="1"/>
  <c r="P434" i="1"/>
  <c r="Q434" i="1" s="1"/>
  <c r="R434" i="1" s="1"/>
  <c r="U434" i="1" s="1"/>
  <c r="V434" i="1" s="1"/>
  <c r="AI434" i="1"/>
  <c r="AJ434" i="1" s="1"/>
  <c r="P928" i="1"/>
  <c r="Q928" i="1" s="1"/>
  <c r="R928" i="1" s="1"/>
  <c r="W928" i="1" s="1"/>
  <c r="X928" i="1" s="1"/>
  <c r="AI928" i="1"/>
  <c r="AJ928" i="1" s="1"/>
  <c r="P996" i="1"/>
  <c r="AI996" i="1"/>
  <c r="AJ996" i="1" s="1"/>
  <c r="P855" i="1"/>
  <c r="Q855" i="1" s="1"/>
  <c r="R855" i="1" s="1"/>
  <c r="AI855" i="1"/>
  <c r="AJ855" i="1" s="1"/>
  <c r="P858" i="1"/>
  <c r="Q858" i="1" s="1"/>
  <c r="R858" i="1" s="1"/>
  <c r="W858" i="1" s="1"/>
  <c r="X858" i="1" s="1"/>
  <c r="AI858" i="1"/>
  <c r="AJ858" i="1" s="1"/>
  <c r="P12" i="1"/>
  <c r="Q12" i="1" s="1"/>
  <c r="R12" i="1" s="1"/>
  <c r="AI12" i="1"/>
  <c r="AJ12" i="1" s="1"/>
  <c r="P107" i="1"/>
  <c r="Q107" i="1" s="1"/>
  <c r="R107" i="1" s="1"/>
  <c r="AI107" i="1"/>
  <c r="AJ107" i="1" s="1"/>
  <c r="P766" i="1"/>
  <c r="Q766" i="1" s="1"/>
  <c r="R766" i="1" s="1"/>
  <c r="W766" i="1" s="1"/>
  <c r="X766" i="1" s="1"/>
  <c r="AI766" i="1"/>
  <c r="AJ766" i="1" s="1"/>
  <c r="AN766" i="1" s="1"/>
  <c r="P178" i="1"/>
  <c r="Q178" i="1" s="1"/>
  <c r="R178" i="1" s="1"/>
  <c r="W178" i="1" s="1"/>
  <c r="X178" i="1" s="1"/>
  <c r="AI178" i="1"/>
  <c r="AJ178" i="1" s="1"/>
  <c r="AN178" i="1" s="1"/>
  <c r="P738" i="1"/>
  <c r="Q738" i="1" s="1"/>
  <c r="R738" i="1" s="1"/>
  <c r="W738" i="1" s="1"/>
  <c r="X738" i="1" s="1"/>
  <c r="AI738" i="1"/>
  <c r="AJ738" i="1" s="1"/>
  <c r="P973" i="1"/>
  <c r="Q973" i="1" s="1"/>
  <c r="R973" i="1" s="1"/>
  <c r="AI973" i="1"/>
  <c r="AJ973" i="1" s="1"/>
  <c r="AN973" i="1" s="1"/>
  <c r="P357" i="1"/>
  <c r="Q357" i="1" s="1"/>
  <c r="R357" i="1" s="1"/>
  <c r="AI357" i="1"/>
  <c r="AJ357" i="1" s="1"/>
  <c r="AN357" i="1" s="1"/>
  <c r="P1154" i="1"/>
  <c r="Q1154" i="1" s="1"/>
  <c r="R1154" i="1" s="1"/>
  <c r="W1154" i="1" s="1"/>
  <c r="X1154" i="1" s="1"/>
  <c r="AI1154" i="1"/>
  <c r="AJ1154" i="1" s="1"/>
  <c r="AN1154" i="1" s="1"/>
  <c r="P749" i="1"/>
  <c r="Q749" i="1" s="1"/>
  <c r="R749" i="1" s="1"/>
  <c r="U749" i="1" s="1"/>
  <c r="V749" i="1" s="1"/>
  <c r="AI749" i="1"/>
  <c r="AJ749" i="1" s="1"/>
  <c r="P945" i="1"/>
  <c r="Q945" i="1" s="1"/>
  <c r="R945" i="1" s="1"/>
  <c r="W945" i="1" s="1"/>
  <c r="X945" i="1" s="1"/>
  <c r="AI945" i="1"/>
  <c r="AJ945" i="1" s="1"/>
  <c r="AN945" i="1" s="1"/>
  <c r="P610" i="1"/>
  <c r="AI610" i="1"/>
  <c r="AJ610" i="1" s="1"/>
  <c r="P222" i="1"/>
  <c r="Q222" i="1" s="1"/>
  <c r="R222" i="1" s="1"/>
  <c r="AI222" i="1"/>
  <c r="AJ222" i="1" s="1"/>
  <c r="P229" i="1"/>
  <c r="Q229" i="1" s="1"/>
  <c r="R229" i="1" s="1"/>
  <c r="W229" i="1" s="1"/>
  <c r="X229" i="1" s="1"/>
  <c r="AI229" i="1"/>
  <c r="AJ229" i="1" s="1"/>
  <c r="P730" i="1"/>
  <c r="Q730" i="1" s="1"/>
  <c r="R730" i="1" s="1"/>
  <c r="AI730" i="1"/>
  <c r="AJ730" i="1" s="1"/>
  <c r="P621" i="1"/>
  <c r="Q621" i="1" s="1"/>
  <c r="R621" i="1" s="1"/>
  <c r="AI621" i="1"/>
  <c r="AJ621" i="1" s="1"/>
  <c r="AN621" i="1" s="1"/>
  <c r="P1138" i="1"/>
  <c r="Q1138" i="1" s="1"/>
  <c r="R1138" i="1" s="1"/>
  <c r="AI1138" i="1"/>
  <c r="AJ1138" i="1" s="1"/>
  <c r="AN1138" i="1" s="1"/>
  <c r="P1022" i="1"/>
  <c r="Q1022" i="1" s="1"/>
  <c r="R1022" i="1" s="1"/>
  <c r="U1022" i="1" s="1"/>
  <c r="V1022" i="1" s="1"/>
  <c r="AI1022" i="1"/>
  <c r="AJ1022" i="1" s="1"/>
  <c r="P1253" i="1"/>
  <c r="Q1253" i="1" s="1"/>
  <c r="R1253" i="1" s="1"/>
  <c r="AI1253" i="1"/>
  <c r="AJ1253" i="1" s="1"/>
  <c r="AN1253" i="1" s="1"/>
  <c r="P672" i="1"/>
  <c r="Q672" i="1" s="1"/>
  <c r="R672" i="1" s="1"/>
  <c r="W672" i="1" s="1"/>
  <c r="X672" i="1" s="1"/>
  <c r="AI672" i="1"/>
  <c r="AJ672" i="1" s="1"/>
  <c r="P289" i="1"/>
  <c r="Q289" i="1" s="1"/>
  <c r="R289" i="1" s="1"/>
  <c r="AI289" i="1"/>
  <c r="AJ289" i="1" s="1"/>
  <c r="P612" i="1"/>
  <c r="Q612" i="1" s="1"/>
  <c r="R612" i="1" s="1"/>
  <c r="W612" i="1" s="1"/>
  <c r="X612" i="1" s="1"/>
  <c r="AI612" i="1"/>
  <c r="AJ612" i="1" s="1"/>
  <c r="P104" i="1"/>
  <c r="Q104" i="1" s="1"/>
  <c r="R104" i="1" s="1"/>
  <c r="AI104" i="1"/>
  <c r="AJ104" i="1" s="1"/>
  <c r="AN104" i="1" s="1"/>
  <c r="P986" i="1"/>
  <c r="Q986" i="1" s="1"/>
  <c r="R986" i="1" s="1"/>
  <c r="W986" i="1" s="1"/>
  <c r="X986" i="1" s="1"/>
  <c r="AI986" i="1"/>
  <c r="AJ986" i="1" s="1"/>
  <c r="AN986" i="1" s="1"/>
  <c r="P877" i="1"/>
  <c r="Q877" i="1" s="1"/>
  <c r="R877" i="1" s="1"/>
  <c r="W877" i="1" s="1"/>
  <c r="X877" i="1" s="1"/>
  <c r="AI877" i="1"/>
  <c r="AJ877" i="1" s="1"/>
  <c r="AN877" i="1" s="1"/>
  <c r="P1221" i="1"/>
  <c r="Q1221" i="1" s="1"/>
  <c r="R1221" i="1" s="1"/>
  <c r="W1221" i="1" s="1"/>
  <c r="X1221" i="1" s="1"/>
  <c r="AI1221" i="1"/>
  <c r="AJ1221" i="1" s="1"/>
  <c r="AN1221" i="1" s="1"/>
  <c r="P941" i="1"/>
  <c r="Q941" i="1" s="1"/>
  <c r="R941" i="1" s="1"/>
  <c r="W941" i="1" s="1"/>
  <c r="X941" i="1" s="1"/>
  <c r="AI941" i="1"/>
  <c r="AJ941" i="1" s="1"/>
  <c r="AN941" i="1" s="1"/>
  <c r="P318" i="1"/>
  <c r="Q318" i="1" s="1"/>
  <c r="R318" i="1" s="1"/>
  <c r="W318" i="1" s="1"/>
  <c r="X318" i="1" s="1"/>
  <c r="AI318" i="1"/>
  <c r="AJ318" i="1" s="1"/>
  <c r="AN318" i="1" s="1"/>
  <c r="P896" i="1"/>
  <c r="Q896" i="1" s="1"/>
  <c r="R896" i="1" s="1"/>
  <c r="AI896" i="1"/>
  <c r="AJ896" i="1" s="1"/>
  <c r="AN896" i="1" s="1"/>
  <c r="P257" i="1"/>
  <c r="Q257" i="1" s="1"/>
  <c r="R257" i="1" s="1"/>
  <c r="W257" i="1" s="1"/>
  <c r="X257" i="1" s="1"/>
  <c r="AI257" i="1"/>
  <c r="AJ257" i="1" s="1"/>
  <c r="AN257" i="1" s="1"/>
  <c r="P1148" i="1"/>
  <c r="Q1148" i="1" s="1"/>
  <c r="R1148" i="1" s="1"/>
  <c r="AI1148" i="1"/>
  <c r="AJ1148" i="1" s="1"/>
  <c r="P836" i="1"/>
  <c r="Q836" i="1" s="1"/>
  <c r="R836" i="1" s="1"/>
  <c r="W836" i="1" s="1"/>
  <c r="X836" i="1" s="1"/>
  <c r="AI836" i="1"/>
  <c r="AJ836" i="1" s="1"/>
  <c r="P197" i="1"/>
  <c r="Q197" i="1" s="1"/>
  <c r="R197" i="1" s="1"/>
  <c r="W197" i="1" s="1"/>
  <c r="X197" i="1" s="1"/>
  <c r="AI197" i="1"/>
  <c r="AJ197" i="1" s="1"/>
  <c r="AN197" i="1" s="1"/>
  <c r="P453" i="1"/>
  <c r="Q453" i="1" s="1"/>
  <c r="R453" i="1" s="1"/>
  <c r="W453" i="1" s="1"/>
  <c r="X453" i="1" s="1"/>
  <c r="AI453" i="1"/>
  <c r="AJ453" i="1" s="1"/>
  <c r="P1247" i="1"/>
  <c r="Q1247" i="1" s="1"/>
  <c r="R1247" i="1" s="1"/>
  <c r="AI1247" i="1"/>
  <c r="AJ1247" i="1" s="1"/>
  <c r="AN1247" i="1" s="1"/>
  <c r="P695" i="1"/>
  <c r="Q695" i="1" s="1"/>
  <c r="R695" i="1" s="1"/>
  <c r="W695" i="1" s="1"/>
  <c r="X695" i="1" s="1"/>
  <c r="AI695" i="1"/>
  <c r="AJ695" i="1" s="1"/>
  <c r="P951" i="1"/>
  <c r="Q951" i="1" s="1"/>
  <c r="R951" i="1" s="1"/>
  <c r="AI951" i="1"/>
  <c r="AJ951" i="1" s="1"/>
  <c r="P232" i="1"/>
  <c r="Q232" i="1" s="1"/>
  <c r="R232" i="1" s="1"/>
  <c r="W232" i="1" s="1"/>
  <c r="X232" i="1" s="1"/>
  <c r="AI232" i="1"/>
  <c r="AJ232" i="1" s="1"/>
  <c r="P1204" i="1"/>
  <c r="Q1204" i="1" s="1"/>
  <c r="R1204" i="1" s="1"/>
  <c r="AI1204" i="1"/>
  <c r="AJ1204" i="1" s="1"/>
  <c r="P1093" i="1"/>
  <c r="Q1093" i="1" s="1"/>
  <c r="R1093" i="1" s="1"/>
  <c r="AI1093" i="1"/>
  <c r="AJ1093" i="1" s="1"/>
  <c r="P797" i="1"/>
  <c r="Q797" i="1" s="1"/>
  <c r="R797" i="1" s="1"/>
  <c r="AI797" i="1"/>
  <c r="AJ797" i="1" s="1"/>
  <c r="AN797" i="1" s="1"/>
  <c r="P62" i="1"/>
  <c r="Q62" i="1" s="1"/>
  <c r="R62" i="1" s="1"/>
  <c r="AI62" i="1"/>
  <c r="AJ62" i="1" s="1"/>
  <c r="P446" i="1"/>
  <c r="Q446" i="1" s="1"/>
  <c r="R446" i="1" s="1"/>
  <c r="AI446" i="1"/>
  <c r="AJ446" i="1" s="1"/>
  <c r="AN446" i="1" s="1"/>
  <c r="P768" i="1"/>
  <c r="Q768" i="1" s="1"/>
  <c r="R768" i="1" s="1"/>
  <c r="W768" i="1" s="1"/>
  <c r="X768" i="1" s="1"/>
  <c r="AI768" i="1"/>
  <c r="AJ768" i="1" s="1"/>
  <c r="AN768" i="1" s="1"/>
  <c r="P129" i="1"/>
  <c r="Q129" i="1" s="1"/>
  <c r="R129" i="1" s="1"/>
  <c r="W129" i="1" s="1"/>
  <c r="X129" i="1" s="1"/>
  <c r="AI129" i="1"/>
  <c r="AJ129" i="1" s="1"/>
  <c r="P708" i="1"/>
  <c r="Q708" i="1" s="1"/>
  <c r="R708" i="1" s="1"/>
  <c r="U708" i="1" s="1"/>
  <c r="V708" i="1" s="1"/>
  <c r="AI708" i="1"/>
  <c r="AJ708" i="1" s="1"/>
  <c r="AN708" i="1" s="1"/>
  <c r="P69" i="1"/>
  <c r="Q69" i="1" s="1"/>
  <c r="R69" i="1" s="1"/>
  <c r="AI69" i="1"/>
  <c r="AJ69" i="1" s="1"/>
  <c r="P886" i="1"/>
  <c r="Q886" i="1" s="1"/>
  <c r="R886" i="1" s="1"/>
  <c r="AI886" i="1"/>
  <c r="AJ886" i="1" s="1"/>
  <c r="AN886" i="1" s="1"/>
  <c r="P1119" i="1"/>
  <c r="Q1119" i="1" s="1"/>
  <c r="R1119" i="1" s="1"/>
  <c r="AI1119" i="1"/>
  <c r="AJ1119" i="1" s="1"/>
  <c r="P823" i="1"/>
  <c r="Q823" i="1" s="1"/>
  <c r="R823" i="1" s="1"/>
  <c r="AI823" i="1"/>
  <c r="AJ823" i="1" s="1"/>
  <c r="AN823" i="1" s="1"/>
  <c r="P56" i="1"/>
  <c r="Q56" i="1" s="1"/>
  <c r="R56" i="1" s="1"/>
  <c r="AI56" i="1"/>
  <c r="AJ56" i="1" s="1"/>
  <c r="AN56" i="1" s="1"/>
  <c r="P360" i="1"/>
  <c r="Q360" i="1" s="1"/>
  <c r="R360" i="1" s="1"/>
  <c r="W360" i="1" s="1"/>
  <c r="X360" i="1" s="1"/>
  <c r="AI360" i="1"/>
  <c r="AJ360" i="1" s="1"/>
  <c r="P355" i="1"/>
  <c r="Q355" i="1" s="1"/>
  <c r="R355" i="1" s="1"/>
  <c r="AI355" i="1"/>
  <c r="AJ355" i="1" s="1"/>
  <c r="P483" i="1"/>
  <c r="Q483" i="1" s="1"/>
  <c r="R483" i="1" s="1"/>
  <c r="AI483" i="1"/>
  <c r="AJ483" i="1" s="1"/>
  <c r="P1086" i="1"/>
  <c r="Q1086" i="1" s="1"/>
  <c r="R1086" i="1" s="1"/>
  <c r="W1086" i="1" s="1"/>
  <c r="X1086" i="1" s="1"/>
  <c r="AI1086" i="1"/>
  <c r="AJ1086" i="1" s="1"/>
  <c r="P1214" i="1"/>
  <c r="Q1214" i="1" s="1"/>
  <c r="R1214" i="1" s="1"/>
  <c r="W1214" i="1" s="1"/>
  <c r="X1214" i="1" s="1"/>
  <c r="AI1214" i="1"/>
  <c r="AJ1214" i="1" s="1"/>
  <c r="P646" i="1"/>
  <c r="Q646" i="1" s="1"/>
  <c r="R646" i="1" s="1"/>
  <c r="W646" i="1" s="1"/>
  <c r="X646" i="1" s="1"/>
  <c r="AI646" i="1"/>
  <c r="AJ646" i="1" s="1"/>
  <c r="P774" i="1"/>
  <c r="Q774" i="1" s="1"/>
  <c r="R774" i="1" s="1"/>
  <c r="U774" i="1" s="1"/>
  <c r="V774" i="1" s="1"/>
  <c r="AI774" i="1"/>
  <c r="AJ774" i="1" s="1"/>
  <c r="P902" i="1"/>
  <c r="Q902" i="1" s="1"/>
  <c r="R902" i="1" s="1"/>
  <c r="AI902" i="1"/>
  <c r="AJ902" i="1" s="1"/>
  <c r="AN902" i="1" s="1"/>
  <c r="P23" i="1"/>
  <c r="Q23" i="1" s="1"/>
  <c r="R23" i="1" s="1"/>
  <c r="W23" i="1" s="1"/>
  <c r="X23" i="1" s="1"/>
  <c r="AI23" i="1"/>
  <c r="AJ23" i="1" s="1"/>
  <c r="P151" i="1"/>
  <c r="Q151" i="1" s="1"/>
  <c r="R151" i="1" s="1"/>
  <c r="AI151" i="1"/>
  <c r="AJ151" i="1" s="1"/>
  <c r="P279" i="1"/>
  <c r="Q279" i="1" s="1"/>
  <c r="R279" i="1" s="1"/>
  <c r="W279" i="1" s="1"/>
  <c r="X279" i="1" s="1"/>
  <c r="AI279" i="1"/>
  <c r="AJ279" i="1" s="1"/>
  <c r="AN279" i="1" s="1"/>
  <c r="P407" i="1"/>
  <c r="Q407" i="1" s="1"/>
  <c r="R407" i="1" s="1"/>
  <c r="AI407" i="1"/>
  <c r="AJ407" i="1" s="1"/>
  <c r="AN407" i="1" s="1"/>
  <c r="P535" i="1"/>
  <c r="Q535" i="1" s="1"/>
  <c r="R535" i="1" s="1"/>
  <c r="AI535" i="1"/>
  <c r="AJ535" i="1" s="1"/>
  <c r="AN535" i="1" s="1"/>
  <c r="P1088" i="1"/>
  <c r="Q1088" i="1" s="1"/>
  <c r="R1088" i="1" s="1"/>
  <c r="W1088" i="1" s="1"/>
  <c r="X1088" i="1" s="1"/>
  <c r="AI1088" i="1"/>
  <c r="AJ1088" i="1" s="1"/>
  <c r="AN1088" i="1" s="1"/>
  <c r="P1216" i="1"/>
  <c r="Q1216" i="1" s="1"/>
  <c r="R1216" i="1" s="1"/>
  <c r="U1216" i="1" s="1"/>
  <c r="V1216" i="1" s="1"/>
  <c r="AI1216" i="1"/>
  <c r="AJ1216" i="1" s="1"/>
  <c r="P691" i="1"/>
  <c r="Q691" i="1" s="1"/>
  <c r="R691" i="1" s="1"/>
  <c r="AI691" i="1"/>
  <c r="AJ691" i="1" s="1"/>
  <c r="P819" i="1"/>
  <c r="Q819" i="1" s="1"/>
  <c r="R819" i="1" s="1"/>
  <c r="W819" i="1" s="1"/>
  <c r="X819" i="1" s="1"/>
  <c r="AI819" i="1"/>
  <c r="AJ819" i="1" s="1"/>
  <c r="AN819" i="1" s="1"/>
  <c r="P947" i="1"/>
  <c r="Q947" i="1" s="1"/>
  <c r="R947" i="1" s="1"/>
  <c r="AI947" i="1"/>
  <c r="AJ947" i="1" s="1"/>
  <c r="AN947" i="1" s="1"/>
  <c r="P52" i="1"/>
  <c r="Q52" i="1" s="1"/>
  <c r="R52" i="1" s="1"/>
  <c r="W52" i="1" s="1"/>
  <c r="X52" i="1" s="1"/>
  <c r="AI52" i="1"/>
  <c r="AJ52" i="1" s="1"/>
  <c r="AN52" i="1" s="1"/>
  <c r="P180" i="1"/>
  <c r="Q180" i="1" s="1"/>
  <c r="R180" i="1" s="1"/>
  <c r="AI180" i="1"/>
  <c r="AJ180" i="1" s="1"/>
  <c r="AN180" i="1" s="1"/>
  <c r="P308" i="1"/>
  <c r="Q308" i="1" s="1"/>
  <c r="R308" i="1" s="1"/>
  <c r="AI308" i="1"/>
  <c r="AJ308" i="1" s="1"/>
  <c r="AN308" i="1" s="1"/>
  <c r="P436" i="1"/>
  <c r="Q436" i="1" s="1"/>
  <c r="R436" i="1" s="1"/>
  <c r="AI436" i="1"/>
  <c r="AJ436" i="1" s="1"/>
  <c r="AN436" i="1" s="1"/>
  <c r="P564" i="1"/>
  <c r="Q564" i="1" s="1"/>
  <c r="R564" i="1" s="1"/>
  <c r="W564" i="1" s="1"/>
  <c r="X564" i="1" s="1"/>
  <c r="AI564" i="1"/>
  <c r="AJ564" i="1" s="1"/>
  <c r="P1671" i="1"/>
  <c r="Q1671" i="1" s="1"/>
  <c r="R1671" i="1" s="1"/>
  <c r="AI1671" i="1"/>
  <c r="AJ1671" i="1" s="1"/>
  <c r="P1799" i="1"/>
  <c r="Q1799" i="1" s="1"/>
  <c r="R1799" i="1" s="1"/>
  <c r="W1799" i="1" s="1"/>
  <c r="X1799" i="1" s="1"/>
  <c r="AI1799" i="1"/>
  <c r="AJ1799" i="1" s="1"/>
  <c r="AN1799" i="1" s="1"/>
  <c r="P1149" i="1"/>
  <c r="Q1149" i="1" s="1"/>
  <c r="R1149" i="1" s="1"/>
  <c r="AI1149" i="1"/>
  <c r="AJ1149" i="1" s="1"/>
  <c r="P1277" i="1"/>
  <c r="Q1277" i="1" s="1"/>
  <c r="R1277" i="1" s="1"/>
  <c r="AI1277" i="1"/>
  <c r="AJ1277" i="1" s="1"/>
  <c r="AN1277" i="1" s="1"/>
  <c r="P1405" i="1"/>
  <c r="Q1405" i="1" s="1"/>
  <c r="R1405" i="1" s="1"/>
  <c r="AI1405" i="1"/>
  <c r="AJ1405" i="1" s="1"/>
  <c r="AN1405" i="1" s="1"/>
  <c r="P645" i="1"/>
  <c r="Q645" i="1" s="1"/>
  <c r="R645" i="1" s="1"/>
  <c r="AI645" i="1"/>
  <c r="AJ645" i="1" s="1"/>
  <c r="AN645" i="1" s="1"/>
  <c r="P773" i="1"/>
  <c r="Q773" i="1" s="1"/>
  <c r="R773" i="1" s="1"/>
  <c r="AI773" i="1"/>
  <c r="AJ773" i="1" s="1"/>
  <c r="P901" i="1"/>
  <c r="Q901" i="1" s="1"/>
  <c r="R901" i="1" s="1"/>
  <c r="W901" i="1" s="1"/>
  <c r="X901" i="1" s="1"/>
  <c r="AI901" i="1"/>
  <c r="AJ901" i="1" s="1"/>
  <c r="AN901" i="1" s="1"/>
  <c r="P6" i="1"/>
  <c r="Q6" i="1" s="1"/>
  <c r="R6" i="1" s="1"/>
  <c r="AI6" i="1"/>
  <c r="AJ6" i="1" s="1"/>
  <c r="P134" i="1"/>
  <c r="Q134" i="1" s="1"/>
  <c r="R134" i="1" s="1"/>
  <c r="U134" i="1" s="1"/>
  <c r="V134" i="1" s="1"/>
  <c r="AI134" i="1"/>
  <c r="AJ134" i="1" s="1"/>
  <c r="P262" i="1"/>
  <c r="Q262" i="1" s="1"/>
  <c r="R262" i="1" s="1"/>
  <c r="AI262" i="1"/>
  <c r="AJ262" i="1" s="1"/>
  <c r="AN262" i="1" s="1"/>
  <c r="P390" i="1"/>
  <c r="Q390" i="1" s="1"/>
  <c r="R390" i="1" s="1"/>
  <c r="W390" i="1" s="1"/>
  <c r="X390" i="1" s="1"/>
  <c r="AI390" i="1"/>
  <c r="AJ390" i="1" s="1"/>
  <c r="AN390" i="1" s="1"/>
  <c r="P518" i="1"/>
  <c r="Q518" i="1" s="1"/>
  <c r="R518" i="1" s="1"/>
  <c r="AI518" i="1"/>
  <c r="AJ518" i="1" s="1"/>
  <c r="P472" i="1"/>
  <c r="AI472" i="1"/>
  <c r="AJ472" i="1" s="1"/>
  <c r="P1392" i="1"/>
  <c r="Q1392" i="1" s="1"/>
  <c r="R1392" i="1" s="1"/>
  <c r="W1392" i="1" s="1"/>
  <c r="X1392" i="1" s="1"/>
  <c r="AI1392" i="1"/>
  <c r="AJ1392" i="1" s="1"/>
  <c r="P632" i="1"/>
  <c r="Q632" i="1" s="1"/>
  <c r="R632" i="1" s="1"/>
  <c r="W632" i="1" s="1"/>
  <c r="X632" i="1" s="1"/>
  <c r="AI632" i="1"/>
  <c r="AJ632" i="1" s="1"/>
  <c r="P760" i="1"/>
  <c r="Q760" i="1" s="1"/>
  <c r="R760" i="1" s="1"/>
  <c r="AI760" i="1"/>
  <c r="AJ760" i="1" s="1"/>
  <c r="AN760" i="1" s="1"/>
  <c r="P888" i="1"/>
  <c r="Q888" i="1" s="1"/>
  <c r="R888" i="1" s="1"/>
  <c r="AI888" i="1"/>
  <c r="AJ888" i="1" s="1"/>
  <c r="P1016" i="1"/>
  <c r="Q1016" i="1" s="1"/>
  <c r="R1016" i="1" s="1"/>
  <c r="AI1016" i="1"/>
  <c r="AJ1016" i="1" s="1"/>
  <c r="P121" i="1"/>
  <c r="Q121" i="1" s="1"/>
  <c r="R121" i="1" s="1"/>
  <c r="W121" i="1" s="1"/>
  <c r="X121" i="1" s="1"/>
  <c r="AI121" i="1"/>
  <c r="AJ121" i="1" s="1"/>
  <c r="P249" i="1"/>
  <c r="Q249" i="1" s="1"/>
  <c r="R249" i="1" s="1"/>
  <c r="AI249" i="1"/>
  <c r="AJ249" i="1" s="1"/>
  <c r="AN249" i="1" s="1"/>
  <c r="P377" i="1"/>
  <c r="Q377" i="1" s="1"/>
  <c r="R377" i="1" s="1"/>
  <c r="AI377" i="1"/>
  <c r="AJ377" i="1" s="1"/>
  <c r="AN377" i="1" s="1"/>
  <c r="P505" i="1"/>
  <c r="Q505" i="1" s="1"/>
  <c r="R505" i="1" s="1"/>
  <c r="AI505" i="1"/>
  <c r="AJ505" i="1" s="1"/>
  <c r="P1531" i="1"/>
  <c r="Q1531" i="1" s="1"/>
  <c r="R1531" i="1" s="1"/>
  <c r="W1531" i="1" s="1"/>
  <c r="X1531" i="1" s="1"/>
  <c r="AI1531" i="1"/>
  <c r="AJ1531" i="1" s="1"/>
  <c r="AN1531" i="1" s="1"/>
  <c r="P1659" i="1"/>
  <c r="Q1659" i="1" s="1"/>
  <c r="R1659" i="1" s="1"/>
  <c r="AI1659" i="1"/>
  <c r="AJ1659" i="1" s="1"/>
  <c r="P1787" i="1"/>
  <c r="Q1787" i="1" s="1"/>
  <c r="R1787" i="1" s="1"/>
  <c r="W1787" i="1" s="1"/>
  <c r="X1787" i="1" s="1"/>
  <c r="AI1787" i="1"/>
  <c r="AJ1787" i="1" s="1"/>
  <c r="AN1787" i="1" s="1"/>
  <c r="P1137" i="1"/>
  <c r="Q1137" i="1" s="1"/>
  <c r="R1137" i="1" s="1"/>
  <c r="W1137" i="1" s="1"/>
  <c r="X1137" i="1" s="1"/>
  <c r="AI1137" i="1"/>
  <c r="AJ1137" i="1" s="1"/>
  <c r="AN1137" i="1" s="1"/>
  <c r="P1265" i="1"/>
  <c r="Q1265" i="1" s="1"/>
  <c r="R1265" i="1" s="1"/>
  <c r="W1265" i="1" s="1"/>
  <c r="X1265" i="1" s="1"/>
  <c r="AI1265" i="1"/>
  <c r="AJ1265" i="1" s="1"/>
  <c r="AN1265" i="1" s="1"/>
  <c r="P1393" i="1"/>
  <c r="AI1393" i="1"/>
  <c r="AJ1393" i="1" s="1"/>
  <c r="P633" i="1"/>
  <c r="Q633" i="1" s="1"/>
  <c r="R633" i="1" s="1"/>
  <c r="AI633" i="1"/>
  <c r="AJ633" i="1" s="1"/>
  <c r="P761" i="1"/>
  <c r="Q761" i="1" s="1"/>
  <c r="R761" i="1" s="1"/>
  <c r="AI761" i="1"/>
  <c r="AJ761" i="1" s="1"/>
  <c r="AN761" i="1" s="1"/>
  <c r="P889" i="1"/>
  <c r="Q889" i="1" s="1"/>
  <c r="R889" i="1" s="1"/>
  <c r="W889" i="1" s="1"/>
  <c r="X889" i="1" s="1"/>
  <c r="AI889" i="1"/>
  <c r="AJ889" i="1" s="1"/>
  <c r="P1017" i="1"/>
  <c r="Q1017" i="1" s="1"/>
  <c r="R1017" i="1" s="1"/>
  <c r="AI1017" i="1"/>
  <c r="AJ1017" i="1" s="1"/>
  <c r="P122" i="1"/>
  <c r="Q122" i="1" s="1"/>
  <c r="R122" i="1" s="1"/>
  <c r="W122" i="1" s="1"/>
  <c r="X122" i="1" s="1"/>
  <c r="AI122" i="1"/>
  <c r="AJ122" i="1" s="1"/>
  <c r="P250" i="1"/>
  <c r="Q250" i="1" s="1"/>
  <c r="R250" i="1" s="1"/>
  <c r="W250" i="1" s="1"/>
  <c r="X250" i="1" s="1"/>
  <c r="AI250" i="1"/>
  <c r="AJ250" i="1" s="1"/>
  <c r="AN250" i="1" s="1"/>
  <c r="P378" i="1"/>
  <c r="Q378" i="1" s="1"/>
  <c r="R378" i="1" s="1"/>
  <c r="AI378" i="1"/>
  <c r="AJ378" i="1" s="1"/>
  <c r="AN378" i="1" s="1"/>
  <c r="P506" i="1"/>
  <c r="Q506" i="1" s="1"/>
  <c r="R506" i="1" s="1"/>
  <c r="AI506" i="1"/>
  <c r="AJ506" i="1" s="1"/>
  <c r="P492" i="1"/>
  <c r="AI492" i="1"/>
  <c r="AJ492" i="1" s="1"/>
  <c r="P497" i="1"/>
  <c r="Q497" i="1" s="1"/>
  <c r="R497" i="1" s="1"/>
  <c r="U497" i="1" s="1"/>
  <c r="V497" i="1" s="1"/>
  <c r="AI497" i="1"/>
  <c r="AJ497" i="1" s="1"/>
  <c r="P1300" i="1"/>
  <c r="Q1300" i="1" s="1"/>
  <c r="R1300" i="1" s="1"/>
  <c r="W1300" i="1" s="1"/>
  <c r="X1300" i="1" s="1"/>
  <c r="AI1300" i="1"/>
  <c r="AJ1300" i="1" s="1"/>
  <c r="AN1300" i="1" s="1"/>
  <c r="P1428" i="1"/>
  <c r="Q1428" i="1" s="1"/>
  <c r="R1428" i="1" s="1"/>
  <c r="AI1428" i="1"/>
  <c r="AJ1428" i="1" s="1"/>
  <c r="AN1428" i="1" s="1"/>
  <c r="P668" i="1"/>
  <c r="Q668" i="1" s="1"/>
  <c r="R668" i="1" s="1"/>
  <c r="U668" i="1" s="1"/>
  <c r="V668" i="1" s="1"/>
  <c r="AI668" i="1"/>
  <c r="AJ668" i="1" s="1"/>
  <c r="AN668" i="1" s="1"/>
  <c r="P796" i="1"/>
  <c r="Q796" i="1" s="1"/>
  <c r="R796" i="1" s="1"/>
  <c r="AI796" i="1"/>
  <c r="AJ796" i="1" s="1"/>
  <c r="P924" i="1"/>
  <c r="Q924" i="1" s="1"/>
  <c r="R924" i="1" s="1"/>
  <c r="AI924" i="1"/>
  <c r="AJ924" i="1" s="1"/>
  <c r="P29" i="1"/>
  <c r="AI29" i="1"/>
  <c r="AJ29" i="1" s="1"/>
  <c r="P157" i="1"/>
  <c r="AI157" i="1"/>
  <c r="AJ157" i="1" s="1"/>
  <c r="AN157" i="1" s="1"/>
  <c r="P285" i="1"/>
  <c r="Q285" i="1" s="1"/>
  <c r="R285" i="1" s="1"/>
  <c r="AI285" i="1"/>
  <c r="AJ285" i="1" s="1"/>
  <c r="AN285" i="1" s="1"/>
  <c r="P413" i="1"/>
  <c r="Q413" i="1" s="1"/>
  <c r="R413" i="1" s="1"/>
  <c r="AI413" i="1"/>
  <c r="AJ413" i="1" s="1"/>
  <c r="AN413" i="1" s="1"/>
  <c r="P541" i="1"/>
  <c r="Q541" i="1" s="1"/>
  <c r="R541" i="1" s="1"/>
  <c r="AI541" i="1"/>
  <c r="AJ541" i="1" s="1"/>
  <c r="P1079" i="1"/>
  <c r="Q1079" i="1" s="1"/>
  <c r="R1079" i="1" s="1"/>
  <c r="U1079" i="1" s="1"/>
  <c r="V1079" i="1" s="1"/>
  <c r="AI1079" i="1"/>
  <c r="AJ1079" i="1" s="1"/>
  <c r="P1207" i="1"/>
  <c r="Q1207" i="1" s="1"/>
  <c r="R1207" i="1" s="1"/>
  <c r="AI1207" i="1"/>
  <c r="AJ1207" i="1" s="1"/>
  <c r="P1335" i="1"/>
  <c r="Q1335" i="1" s="1"/>
  <c r="R1335" i="1" s="1"/>
  <c r="AI1335" i="1"/>
  <c r="AJ1335" i="1" s="1"/>
  <c r="P1463" i="1"/>
  <c r="AI1463" i="1"/>
  <c r="AJ1463" i="1" s="1"/>
  <c r="P703" i="1"/>
  <c r="Q703" i="1" s="1"/>
  <c r="R703" i="1" s="1"/>
  <c r="W703" i="1" s="1"/>
  <c r="X703" i="1" s="1"/>
  <c r="AI703" i="1"/>
  <c r="AJ703" i="1" s="1"/>
  <c r="AN703" i="1" s="1"/>
  <c r="P831" i="1"/>
  <c r="Q831" i="1" s="1"/>
  <c r="R831" i="1" s="1"/>
  <c r="W831" i="1" s="1"/>
  <c r="X831" i="1" s="1"/>
  <c r="AI831" i="1"/>
  <c r="AJ831" i="1" s="1"/>
  <c r="P959" i="1"/>
  <c r="Q959" i="1" s="1"/>
  <c r="R959" i="1" s="1"/>
  <c r="W959" i="1" s="1"/>
  <c r="X959" i="1" s="1"/>
  <c r="AI959" i="1"/>
  <c r="AJ959" i="1" s="1"/>
  <c r="AN959" i="1" s="1"/>
  <c r="P64" i="1"/>
  <c r="Q64" i="1" s="1"/>
  <c r="R64" i="1" s="1"/>
  <c r="AI64" i="1"/>
  <c r="AJ64" i="1" s="1"/>
  <c r="P192" i="1"/>
  <c r="Q192" i="1" s="1"/>
  <c r="R192" i="1" s="1"/>
  <c r="W192" i="1" s="1"/>
  <c r="X192" i="1" s="1"/>
  <c r="AI192" i="1"/>
  <c r="AJ192" i="1" s="1"/>
  <c r="AN192" i="1" s="1"/>
  <c r="P320" i="1"/>
  <c r="Q320" i="1" s="1"/>
  <c r="R320" i="1" s="1"/>
  <c r="AI320" i="1"/>
  <c r="AJ320" i="1" s="1"/>
  <c r="AN320" i="1" s="1"/>
  <c r="P448" i="1"/>
  <c r="Q448" i="1" s="1"/>
  <c r="R448" i="1" s="1"/>
  <c r="AI448" i="1"/>
  <c r="AJ448" i="1" s="1"/>
  <c r="AN448" i="1" s="1"/>
  <c r="P576" i="1"/>
  <c r="Q576" i="1" s="1"/>
  <c r="R576" i="1" s="1"/>
  <c r="AI576" i="1"/>
  <c r="AJ576" i="1" s="1"/>
  <c r="P1145" i="1"/>
  <c r="Q1145" i="1" s="1"/>
  <c r="R1145" i="1" s="1"/>
  <c r="W1145" i="1" s="1"/>
  <c r="X1145" i="1" s="1"/>
  <c r="AI1145" i="1"/>
  <c r="AJ1145" i="1" s="1"/>
  <c r="P431" i="1"/>
  <c r="Q431" i="1" s="1"/>
  <c r="R431" i="1" s="1"/>
  <c r="AI431" i="1"/>
  <c r="AJ431" i="1" s="1"/>
  <c r="P833" i="1"/>
  <c r="Q833" i="1" s="1"/>
  <c r="R833" i="1" s="1"/>
  <c r="W833" i="1" s="1"/>
  <c r="X833" i="1" s="1"/>
  <c r="AI833" i="1"/>
  <c r="AJ833" i="1" s="1"/>
  <c r="P450" i="1"/>
  <c r="Q450" i="1" s="1"/>
  <c r="R450" i="1" s="1"/>
  <c r="AI450" i="1"/>
  <c r="AJ450" i="1" s="1"/>
  <c r="AN450" i="1" s="1"/>
  <c r="P754" i="1"/>
  <c r="Q754" i="1" s="1"/>
  <c r="R754" i="1" s="1"/>
  <c r="W754" i="1" s="1"/>
  <c r="X754" i="1" s="1"/>
  <c r="AI754" i="1"/>
  <c r="AJ754" i="1" s="1"/>
  <c r="P882" i="1"/>
  <c r="Q882" i="1" s="1"/>
  <c r="R882" i="1" s="1"/>
  <c r="AI882" i="1"/>
  <c r="AJ882" i="1" s="1"/>
  <c r="AN882" i="1" s="1"/>
  <c r="P1010" i="1"/>
  <c r="Q1010" i="1" s="1"/>
  <c r="R1010" i="1" s="1"/>
  <c r="W1010" i="1" s="1"/>
  <c r="X1010" i="1" s="1"/>
  <c r="AI1010" i="1"/>
  <c r="AJ1010" i="1" s="1"/>
  <c r="P243" i="1"/>
  <c r="Q243" i="1" s="1"/>
  <c r="R243" i="1" s="1"/>
  <c r="AI243" i="1"/>
  <c r="AJ243" i="1" s="1"/>
  <c r="AN243" i="1" s="1"/>
  <c r="P1102" i="1"/>
  <c r="Q1102" i="1" s="1"/>
  <c r="R1102" i="1" s="1"/>
  <c r="AI1102" i="1"/>
  <c r="AJ1102" i="1" s="1"/>
  <c r="AN1102" i="1" s="1"/>
  <c r="P1230" i="1"/>
  <c r="Q1230" i="1" s="1"/>
  <c r="R1230" i="1" s="1"/>
  <c r="W1230" i="1" s="1"/>
  <c r="X1230" i="1" s="1"/>
  <c r="AI1230" i="1"/>
  <c r="AJ1230" i="1" s="1"/>
  <c r="AN1230" i="1" s="1"/>
  <c r="P662" i="1"/>
  <c r="Q662" i="1" s="1"/>
  <c r="R662" i="1" s="1"/>
  <c r="AI662" i="1"/>
  <c r="AJ662" i="1" s="1"/>
  <c r="AN662" i="1" s="1"/>
  <c r="P790" i="1"/>
  <c r="Q790" i="1" s="1"/>
  <c r="R790" i="1" s="1"/>
  <c r="W790" i="1" s="1"/>
  <c r="X790" i="1" s="1"/>
  <c r="AI790" i="1"/>
  <c r="AJ790" i="1" s="1"/>
  <c r="P918" i="1"/>
  <c r="Q918" i="1" s="1"/>
  <c r="R918" i="1" s="1"/>
  <c r="W918" i="1" s="1"/>
  <c r="X918" i="1" s="1"/>
  <c r="AI918" i="1"/>
  <c r="AJ918" i="1" s="1"/>
  <c r="P39" i="1"/>
  <c r="Q39" i="1" s="1"/>
  <c r="R39" i="1" s="1"/>
  <c r="AI39" i="1"/>
  <c r="AJ39" i="1" s="1"/>
  <c r="P167" i="1"/>
  <c r="Q167" i="1" s="1"/>
  <c r="R167" i="1" s="1"/>
  <c r="W167" i="1" s="1"/>
  <c r="X167" i="1" s="1"/>
  <c r="AI167" i="1"/>
  <c r="AJ167" i="1" s="1"/>
  <c r="P295" i="1"/>
  <c r="Q295" i="1" s="1"/>
  <c r="R295" i="1" s="1"/>
  <c r="AI295" i="1"/>
  <c r="AJ295" i="1" s="1"/>
  <c r="P423" i="1"/>
  <c r="Q423" i="1" s="1"/>
  <c r="R423" i="1" s="1"/>
  <c r="AI423" i="1"/>
  <c r="AJ423" i="1" s="1"/>
  <c r="P551" i="1"/>
  <c r="Q551" i="1" s="1"/>
  <c r="R551" i="1" s="1"/>
  <c r="W551" i="1" s="1"/>
  <c r="X551" i="1" s="1"/>
  <c r="AI551" i="1"/>
  <c r="AJ551" i="1" s="1"/>
  <c r="AN551" i="1" s="1"/>
  <c r="P1104" i="1"/>
  <c r="Q1104" i="1" s="1"/>
  <c r="R1104" i="1" s="1"/>
  <c r="AI1104" i="1"/>
  <c r="AJ1104" i="1" s="1"/>
  <c r="AN1104" i="1" s="1"/>
  <c r="P1232" i="1"/>
  <c r="Q1232" i="1" s="1"/>
  <c r="R1232" i="1" s="1"/>
  <c r="W1232" i="1" s="1"/>
  <c r="X1232" i="1" s="1"/>
  <c r="AI1232" i="1"/>
  <c r="AJ1232" i="1" s="1"/>
  <c r="AN1232" i="1" s="1"/>
  <c r="P707" i="1"/>
  <c r="Q707" i="1" s="1"/>
  <c r="R707" i="1" s="1"/>
  <c r="W707" i="1" s="1"/>
  <c r="X707" i="1" s="1"/>
  <c r="AI707" i="1"/>
  <c r="AJ707" i="1" s="1"/>
  <c r="AN707" i="1" s="1"/>
  <c r="P835" i="1"/>
  <c r="Q835" i="1" s="1"/>
  <c r="R835" i="1" s="1"/>
  <c r="AI835" i="1"/>
  <c r="AJ835" i="1" s="1"/>
  <c r="P963" i="1"/>
  <c r="Q963" i="1" s="1"/>
  <c r="R963" i="1" s="1"/>
  <c r="W963" i="1" s="1"/>
  <c r="X963" i="1" s="1"/>
  <c r="AI963" i="1"/>
  <c r="AJ963" i="1" s="1"/>
  <c r="AN963" i="1" s="1"/>
  <c r="P68" i="1"/>
  <c r="Q68" i="1" s="1"/>
  <c r="R68" i="1" s="1"/>
  <c r="AI68" i="1"/>
  <c r="AJ68" i="1" s="1"/>
  <c r="P196" i="1"/>
  <c r="Q196" i="1" s="1"/>
  <c r="R196" i="1" s="1"/>
  <c r="AI196" i="1"/>
  <c r="AJ196" i="1" s="1"/>
  <c r="AN196" i="1" s="1"/>
  <c r="P324" i="1"/>
  <c r="Q324" i="1" s="1"/>
  <c r="R324" i="1" s="1"/>
  <c r="U324" i="1" s="1"/>
  <c r="V324" i="1" s="1"/>
  <c r="AI324" i="1"/>
  <c r="AJ324" i="1" s="1"/>
  <c r="AN324" i="1" s="1"/>
  <c r="P452" i="1"/>
  <c r="Q452" i="1" s="1"/>
  <c r="R452" i="1" s="1"/>
  <c r="AI452" i="1"/>
  <c r="AJ452" i="1" s="1"/>
  <c r="P580" i="1"/>
  <c r="Q580" i="1" s="1"/>
  <c r="R580" i="1" s="1"/>
  <c r="W580" i="1" s="1"/>
  <c r="X580" i="1" s="1"/>
  <c r="AI580" i="1"/>
  <c r="AJ580" i="1" s="1"/>
  <c r="P1687" i="1"/>
  <c r="Q1687" i="1" s="1"/>
  <c r="R1687" i="1" s="1"/>
  <c r="AI1687" i="1"/>
  <c r="AJ1687" i="1" s="1"/>
  <c r="AN1687" i="1" s="1"/>
  <c r="P1037" i="1"/>
  <c r="Q1037" i="1" s="1"/>
  <c r="R1037" i="1" s="1"/>
  <c r="AI1037" i="1"/>
  <c r="AJ1037" i="1" s="1"/>
  <c r="P1165" i="1"/>
  <c r="Q1165" i="1" s="1"/>
  <c r="R1165" i="1" s="1"/>
  <c r="AI1165" i="1"/>
  <c r="AJ1165" i="1" s="1"/>
  <c r="P1293" i="1"/>
  <c r="AI1293" i="1"/>
  <c r="AJ1293" i="1" s="1"/>
  <c r="AN1293" i="1" s="1"/>
  <c r="P1421" i="1"/>
  <c r="Q1421" i="1" s="1"/>
  <c r="R1421" i="1" s="1"/>
  <c r="AI1421" i="1"/>
  <c r="AJ1421" i="1" s="1"/>
  <c r="P661" i="1"/>
  <c r="Q661" i="1" s="1"/>
  <c r="R661" i="1" s="1"/>
  <c r="AI661" i="1"/>
  <c r="AJ661" i="1" s="1"/>
  <c r="AN661" i="1" s="1"/>
  <c r="P789" i="1"/>
  <c r="Q789" i="1" s="1"/>
  <c r="R789" i="1" s="1"/>
  <c r="AI789" i="1"/>
  <c r="AJ789" i="1" s="1"/>
  <c r="P917" i="1"/>
  <c r="Q917" i="1" s="1"/>
  <c r="R917" i="1" s="1"/>
  <c r="AI917" i="1"/>
  <c r="AJ917" i="1" s="1"/>
  <c r="P22" i="1"/>
  <c r="Q22" i="1" s="1"/>
  <c r="R22" i="1" s="1"/>
  <c r="AI22" i="1"/>
  <c r="AJ22" i="1" s="1"/>
  <c r="P150" i="1"/>
  <c r="Q150" i="1" s="1"/>
  <c r="R150" i="1" s="1"/>
  <c r="AI150" i="1"/>
  <c r="AJ150" i="1" s="1"/>
  <c r="P278" i="1"/>
  <c r="Q278" i="1" s="1"/>
  <c r="R278" i="1" s="1"/>
  <c r="AI278" i="1"/>
  <c r="AJ278" i="1" s="1"/>
  <c r="AN278" i="1" s="1"/>
  <c r="P406" i="1"/>
  <c r="Q406" i="1" s="1"/>
  <c r="R406" i="1" s="1"/>
  <c r="AI406" i="1"/>
  <c r="AJ406" i="1" s="1"/>
  <c r="AN406" i="1" s="1"/>
  <c r="P534" i="1"/>
  <c r="Q534" i="1" s="1"/>
  <c r="R534" i="1" s="1"/>
  <c r="AI534" i="1"/>
  <c r="AJ534" i="1" s="1"/>
  <c r="AN534" i="1" s="1"/>
  <c r="P488" i="1"/>
  <c r="Q488" i="1" s="1"/>
  <c r="R488" i="1" s="1"/>
  <c r="AI488" i="1"/>
  <c r="AJ488" i="1" s="1"/>
  <c r="P1408" i="1"/>
  <c r="Q1408" i="1" s="1"/>
  <c r="R1408" i="1" s="1"/>
  <c r="W1408" i="1" s="1"/>
  <c r="X1408" i="1" s="1"/>
  <c r="AI1408" i="1"/>
  <c r="AJ1408" i="1" s="1"/>
  <c r="AN1408" i="1" s="1"/>
  <c r="P648" i="1"/>
  <c r="Q648" i="1" s="1"/>
  <c r="R648" i="1" s="1"/>
  <c r="AI648" i="1"/>
  <c r="AJ648" i="1" s="1"/>
  <c r="P776" i="1"/>
  <c r="Q776" i="1" s="1"/>
  <c r="R776" i="1" s="1"/>
  <c r="W776" i="1" s="1"/>
  <c r="X776" i="1" s="1"/>
  <c r="AI776" i="1"/>
  <c r="AJ776" i="1" s="1"/>
  <c r="P904" i="1"/>
  <c r="Q904" i="1" s="1"/>
  <c r="R904" i="1" s="1"/>
  <c r="W904" i="1" s="1"/>
  <c r="X904" i="1" s="1"/>
  <c r="AI904" i="1"/>
  <c r="AJ904" i="1" s="1"/>
  <c r="AN904" i="1" s="1"/>
  <c r="P137" i="1"/>
  <c r="Q137" i="1" s="1"/>
  <c r="R137" i="1" s="1"/>
  <c r="W137" i="1" s="1"/>
  <c r="X137" i="1" s="1"/>
  <c r="AI137" i="1"/>
  <c r="AJ137" i="1" s="1"/>
  <c r="P265" i="1"/>
  <c r="Q265" i="1" s="1"/>
  <c r="R265" i="1" s="1"/>
  <c r="AI265" i="1"/>
  <c r="AJ265" i="1" s="1"/>
  <c r="P393" i="1"/>
  <c r="AI393" i="1"/>
  <c r="AJ393" i="1" s="1"/>
  <c r="P521" i="1"/>
  <c r="Q521" i="1" s="1"/>
  <c r="R521" i="1" s="1"/>
  <c r="AI521" i="1"/>
  <c r="AJ521" i="1" s="1"/>
  <c r="P1547" i="1"/>
  <c r="Q1547" i="1" s="1"/>
  <c r="R1547" i="1" s="1"/>
  <c r="AI1547" i="1"/>
  <c r="AJ1547" i="1" s="1"/>
  <c r="P1675" i="1"/>
  <c r="Q1675" i="1" s="1"/>
  <c r="R1675" i="1" s="1"/>
  <c r="AI1675" i="1"/>
  <c r="AJ1675" i="1" s="1"/>
  <c r="P1803" i="1"/>
  <c r="Q1803" i="1" s="1"/>
  <c r="R1803" i="1" s="1"/>
  <c r="W1803" i="1" s="1"/>
  <c r="X1803" i="1" s="1"/>
  <c r="AI1803" i="1"/>
  <c r="AJ1803" i="1" s="1"/>
  <c r="P1153" i="1"/>
  <c r="Q1153" i="1" s="1"/>
  <c r="R1153" i="1" s="1"/>
  <c r="W1153" i="1" s="1"/>
  <c r="X1153" i="1" s="1"/>
  <c r="AI1153" i="1"/>
  <c r="AJ1153" i="1" s="1"/>
  <c r="AN1153" i="1" s="1"/>
  <c r="P1281" i="1"/>
  <c r="Q1281" i="1" s="1"/>
  <c r="R1281" i="1" s="1"/>
  <c r="U1281" i="1" s="1"/>
  <c r="V1281" i="1" s="1"/>
  <c r="AI1281" i="1"/>
  <c r="AJ1281" i="1" s="1"/>
  <c r="AN1281" i="1" s="1"/>
  <c r="P1409" i="1"/>
  <c r="Q1409" i="1" s="1"/>
  <c r="R1409" i="1" s="1"/>
  <c r="AI1409" i="1"/>
  <c r="AJ1409" i="1" s="1"/>
  <c r="AN1409" i="1" s="1"/>
  <c r="P649" i="1"/>
  <c r="Q649" i="1" s="1"/>
  <c r="R649" i="1" s="1"/>
  <c r="AI649" i="1"/>
  <c r="AJ649" i="1" s="1"/>
  <c r="P777" i="1"/>
  <c r="Q777" i="1" s="1"/>
  <c r="R777" i="1" s="1"/>
  <c r="W777" i="1" s="1"/>
  <c r="X777" i="1" s="1"/>
  <c r="AI777" i="1"/>
  <c r="AJ777" i="1" s="1"/>
  <c r="P905" i="1"/>
  <c r="Q905" i="1" s="1"/>
  <c r="R905" i="1" s="1"/>
  <c r="AI905" i="1"/>
  <c r="AJ905" i="1" s="1"/>
  <c r="AN905" i="1" s="1"/>
  <c r="P138" i="1"/>
  <c r="Q138" i="1" s="1"/>
  <c r="R138" i="1" s="1"/>
  <c r="W138" i="1" s="1"/>
  <c r="X138" i="1" s="1"/>
  <c r="AI138" i="1"/>
  <c r="AJ138" i="1" s="1"/>
  <c r="P266" i="1"/>
  <c r="Q266" i="1" s="1"/>
  <c r="R266" i="1" s="1"/>
  <c r="U266" i="1" s="1"/>
  <c r="V266" i="1" s="1"/>
  <c r="AI266" i="1"/>
  <c r="AJ266" i="1" s="1"/>
  <c r="P394" i="1"/>
  <c r="Q394" i="1" s="1"/>
  <c r="R394" i="1" s="1"/>
  <c r="AI394" i="1"/>
  <c r="AJ394" i="1" s="1"/>
  <c r="P522" i="1"/>
  <c r="Q522" i="1" s="1"/>
  <c r="R522" i="1" s="1"/>
  <c r="U522" i="1" s="1"/>
  <c r="V522" i="1" s="1"/>
  <c r="AI522" i="1"/>
  <c r="AJ522" i="1" s="1"/>
  <c r="P508" i="1"/>
  <c r="AI508" i="1"/>
  <c r="AJ508" i="1" s="1"/>
  <c r="P529" i="1"/>
  <c r="Q529" i="1" s="1"/>
  <c r="R529" i="1" s="1"/>
  <c r="W529" i="1" s="1"/>
  <c r="X529" i="1" s="1"/>
  <c r="AI529" i="1"/>
  <c r="AJ529" i="1" s="1"/>
  <c r="AN529" i="1" s="1"/>
  <c r="P1316" i="1"/>
  <c r="Q1316" i="1" s="1"/>
  <c r="R1316" i="1" s="1"/>
  <c r="U1316" i="1" s="1"/>
  <c r="V1316" i="1" s="1"/>
  <c r="AI1316" i="1"/>
  <c r="AJ1316" i="1" s="1"/>
  <c r="AN1316" i="1" s="1"/>
  <c r="P1444" i="1"/>
  <c r="Q1444" i="1" s="1"/>
  <c r="R1444" i="1" s="1"/>
  <c r="AI1444" i="1"/>
  <c r="AJ1444" i="1" s="1"/>
  <c r="P684" i="1"/>
  <c r="Q684" i="1" s="1"/>
  <c r="R684" i="1" s="1"/>
  <c r="AI684" i="1"/>
  <c r="AJ684" i="1" s="1"/>
  <c r="AN684" i="1" s="1"/>
  <c r="P812" i="1"/>
  <c r="Q812" i="1" s="1"/>
  <c r="R812" i="1" s="1"/>
  <c r="W812" i="1" s="1"/>
  <c r="X812" i="1" s="1"/>
  <c r="AI812" i="1"/>
  <c r="AJ812" i="1" s="1"/>
  <c r="AN812" i="1" s="1"/>
  <c r="P940" i="1"/>
  <c r="Q940" i="1" s="1"/>
  <c r="R940" i="1" s="1"/>
  <c r="W940" i="1" s="1"/>
  <c r="X940" i="1" s="1"/>
  <c r="AI940" i="1"/>
  <c r="AJ940" i="1" s="1"/>
  <c r="AN940" i="1" s="1"/>
  <c r="P45" i="1"/>
  <c r="Q45" i="1" s="1"/>
  <c r="R45" i="1" s="1"/>
  <c r="W45" i="1" s="1"/>
  <c r="X45" i="1" s="1"/>
  <c r="AI45" i="1"/>
  <c r="AJ45" i="1" s="1"/>
  <c r="AN45" i="1" s="1"/>
  <c r="P173" i="1"/>
  <c r="Q173" i="1" s="1"/>
  <c r="R173" i="1" s="1"/>
  <c r="W173" i="1" s="1"/>
  <c r="X173" i="1" s="1"/>
  <c r="AI173" i="1"/>
  <c r="AJ173" i="1" s="1"/>
  <c r="P301" i="1"/>
  <c r="AI301" i="1"/>
  <c r="AJ301" i="1" s="1"/>
  <c r="P429" i="1"/>
  <c r="Q429" i="1" s="1"/>
  <c r="R429" i="1" s="1"/>
  <c r="W429" i="1" s="1"/>
  <c r="X429" i="1" s="1"/>
  <c r="AI429" i="1"/>
  <c r="AJ429" i="1" s="1"/>
  <c r="P557" i="1"/>
  <c r="Q557" i="1" s="1"/>
  <c r="R557" i="1" s="1"/>
  <c r="AI557" i="1"/>
  <c r="AJ557" i="1" s="1"/>
  <c r="AN557" i="1" s="1"/>
  <c r="P1095" i="1"/>
  <c r="Q1095" i="1" s="1"/>
  <c r="R1095" i="1" s="1"/>
  <c r="AI1095" i="1"/>
  <c r="AJ1095" i="1" s="1"/>
  <c r="P1223" i="1"/>
  <c r="Q1223" i="1" s="1"/>
  <c r="R1223" i="1" s="1"/>
  <c r="W1223" i="1" s="1"/>
  <c r="X1223" i="1" s="1"/>
  <c r="AI1223" i="1"/>
  <c r="AJ1223" i="1" s="1"/>
  <c r="AN1223" i="1" s="1"/>
  <c r="P1351" i="1"/>
  <c r="Q1351" i="1" s="1"/>
  <c r="R1351" i="1" s="1"/>
  <c r="AI1351" i="1"/>
  <c r="AJ1351" i="1" s="1"/>
  <c r="P1479" i="1"/>
  <c r="Q1479" i="1" s="1"/>
  <c r="R1479" i="1" s="1"/>
  <c r="W1479" i="1" s="1"/>
  <c r="X1479" i="1" s="1"/>
  <c r="AI1479" i="1"/>
  <c r="AJ1479" i="1" s="1"/>
  <c r="P719" i="1"/>
  <c r="Q719" i="1" s="1"/>
  <c r="R719" i="1" s="1"/>
  <c r="AI719" i="1"/>
  <c r="AJ719" i="1" s="1"/>
  <c r="AN719" i="1" s="1"/>
  <c r="P847" i="1"/>
  <c r="Q847" i="1" s="1"/>
  <c r="R847" i="1" s="1"/>
  <c r="AI847" i="1"/>
  <c r="AJ847" i="1" s="1"/>
  <c r="P975" i="1"/>
  <c r="Q975" i="1" s="1"/>
  <c r="R975" i="1" s="1"/>
  <c r="W975" i="1" s="1"/>
  <c r="X975" i="1" s="1"/>
  <c r="AI975" i="1"/>
  <c r="AJ975" i="1" s="1"/>
  <c r="AN975" i="1" s="1"/>
  <c r="P80" i="1"/>
  <c r="Q80" i="1" s="1"/>
  <c r="R80" i="1" s="1"/>
  <c r="W80" i="1" s="1"/>
  <c r="X80" i="1" s="1"/>
  <c r="AI80" i="1"/>
  <c r="AJ80" i="1" s="1"/>
  <c r="P208" i="1"/>
  <c r="Q208" i="1" s="1"/>
  <c r="R208" i="1" s="1"/>
  <c r="AI208" i="1"/>
  <c r="AJ208" i="1" s="1"/>
  <c r="P336" i="1"/>
  <c r="Q336" i="1" s="1"/>
  <c r="R336" i="1" s="1"/>
  <c r="U336" i="1" s="1"/>
  <c r="V336" i="1" s="1"/>
  <c r="AI336" i="1"/>
  <c r="AJ336" i="1" s="1"/>
  <c r="AN336" i="1" s="1"/>
  <c r="P464" i="1"/>
  <c r="Q464" i="1" s="1"/>
  <c r="R464" i="1" s="1"/>
  <c r="W464" i="1" s="1"/>
  <c r="X464" i="1" s="1"/>
  <c r="AI464" i="1"/>
  <c r="AJ464" i="1" s="1"/>
  <c r="P592" i="1"/>
  <c r="Q592" i="1" s="1"/>
  <c r="R592" i="1" s="1"/>
  <c r="W592" i="1" s="1"/>
  <c r="X592" i="1" s="1"/>
  <c r="AI592" i="1"/>
  <c r="AJ592" i="1" s="1"/>
  <c r="P1273" i="1"/>
  <c r="Q1273" i="1" s="1"/>
  <c r="R1273" i="1" s="1"/>
  <c r="AI1273" i="1"/>
  <c r="AJ1273" i="1" s="1"/>
  <c r="P159" i="1"/>
  <c r="Q159" i="1" s="1"/>
  <c r="R159" i="1" s="1"/>
  <c r="W159" i="1" s="1"/>
  <c r="X159" i="1" s="1"/>
  <c r="AI159" i="1"/>
  <c r="AJ159" i="1" s="1"/>
  <c r="AN159" i="1" s="1"/>
  <c r="P66" i="1"/>
  <c r="Q66" i="1" s="1"/>
  <c r="R66" i="1" s="1"/>
  <c r="AI66" i="1"/>
  <c r="AJ66" i="1" s="1"/>
  <c r="P115" i="1"/>
  <c r="Q115" i="1" s="1"/>
  <c r="R115" i="1" s="1"/>
  <c r="AI115" i="1"/>
  <c r="AJ115" i="1" s="1"/>
  <c r="P1124" i="1"/>
  <c r="Q1124" i="1" s="1"/>
  <c r="R1124" i="1" s="1"/>
  <c r="AI1124" i="1"/>
  <c r="AJ1124" i="1" s="1"/>
  <c r="AN1124" i="1" s="1"/>
  <c r="P1141" i="1"/>
  <c r="Q1141" i="1" s="1"/>
  <c r="R1141" i="1" s="1"/>
  <c r="U1141" i="1" s="1"/>
  <c r="V1141" i="1" s="1"/>
  <c r="AI1141" i="1"/>
  <c r="AJ1141" i="1" s="1"/>
  <c r="AN1141" i="1" s="1"/>
  <c r="P1269" i="1"/>
  <c r="Q1269" i="1" s="1"/>
  <c r="R1269" i="1" s="1"/>
  <c r="W1269" i="1" s="1"/>
  <c r="X1269" i="1" s="1"/>
  <c r="AI1269" i="1"/>
  <c r="AJ1269" i="1" s="1"/>
  <c r="P717" i="1"/>
  <c r="Q717" i="1" s="1"/>
  <c r="R717" i="1" s="1"/>
  <c r="U717" i="1" s="1"/>
  <c r="V717" i="1" s="1"/>
  <c r="AI717" i="1"/>
  <c r="AJ717" i="1" s="1"/>
  <c r="P845" i="1"/>
  <c r="Q845" i="1" s="1"/>
  <c r="R845" i="1" s="1"/>
  <c r="AI845" i="1"/>
  <c r="AJ845" i="1" s="1"/>
  <c r="P989" i="1"/>
  <c r="Q989" i="1" s="1"/>
  <c r="R989" i="1" s="1"/>
  <c r="AI989" i="1"/>
  <c r="AJ989" i="1" s="1"/>
  <c r="AN989" i="1" s="1"/>
  <c r="P110" i="1"/>
  <c r="Q110" i="1" s="1"/>
  <c r="R110" i="1" s="1"/>
  <c r="AI110" i="1"/>
  <c r="AJ110" i="1" s="1"/>
  <c r="P238" i="1"/>
  <c r="Q238" i="1" s="1"/>
  <c r="R238" i="1" s="1"/>
  <c r="AI238" i="1"/>
  <c r="AJ238" i="1" s="1"/>
  <c r="AN238" i="1" s="1"/>
  <c r="P366" i="1"/>
  <c r="Q366" i="1" s="1"/>
  <c r="R366" i="1" s="1"/>
  <c r="AI366" i="1"/>
  <c r="AJ366" i="1" s="1"/>
  <c r="AN366" i="1" s="1"/>
  <c r="P494" i="1"/>
  <c r="Q494" i="1" s="1"/>
  <c r="R494" i="1" s="1"/>
  <c r="U494" i="1" s="1"/>
  <c r="V494" i="1" s="1"/>
  <c r="AI494" i="1"/>
  <c r="AJ494" i="1" s="1"/>
  <c r="P688" i="1"/>
  <c r="Q688" i="1" s="1"/>
  <c r="R688" i="1" s="1"/>
  <c r="AI688" i="1"/>
  <c r="AJ688" i="1" s="1"/>
  <c r="AN688" i="1" s="1"/>
  <c r="P816" i="1"/>
  <c r="Q816" i="1" s="1"/>
  <c r="R816" i="1" s="1"/>
  <c r="W816" i="1" s="1"/>
  <c r="X816" i="1" s="1"/>
  <c r="AI816" i="1"/>
  <c r="AJ816" i="1" s="1"/>
  <c r="AN816" i="1" s="1"/>
  <c r="P944" i="1"/>
  <c r="Q944" i="1" s="1"/>
  <c r="R944" i="1" s="1"/>
  <c r="AI944" i="1"/>
  <c r="AJ944" i="1" s="1"/>
  <c r="AN944" i="1" s="1"/>
  <c r="P49" i="1"/>
  <c r="Q49" i="1" s="1"/>
  <c r="R49" i="1" s="1"/>
  <c r="AI49" i="1"/>
  <c r="AJ49" i="1" s="1"/>
  <c r="AN49" i="1" s="1"/>
  <c r="P177" i="1"/>
  <c r="Q177" i="1" s="1"/>
  <c r="R177" i="1" s="1"/>
  <c r="AI177" i="1"/>
  <c r="AJ177" i="1" s="1"/>
  <c r="AN177" i="1" s="1"/>
  <c r="P305" i="1"/>
  <c r="Q305" i="1" s="1"/>
  <c r="R305" i="1" s="1"/>
  <c r="AI305" i="1"/>
  <c r="AJ305" i="1" s="1"/>
  <c r="AN305" i="1" s="1"/>
  <c r="P1068" i="1"/>
  <c r="Q1068" i="1" s="1"/>
  <c r="R1068" i="1" s="1"/>
  <c r="AI1068" i="1"/>
  <c r="AJ1068" i="1" s="1"/>
  <c r="P1196" i="1"/>
  <c r="Q1196" i="1" s="1"/>
  <c r="R1196" i="1" s="1"/>
  <c r="U1196" i="1" s="1"/>
  <c r="V1196" i="1" s="1"/>
  <c r="AI1196" i="1"/>
  <c r="AJ1196" i="1" s="1"/>
  <c r="P628" i="1"/>
  <c r="Q628" i="1" s="1"/>
  <c r="R628" i="1" s="1"/>
  <c r="W628" i="1" s="1"/>
  <c r="X628" i="1" s="1"/>
  <c r="AI628" i="1"/>
  <c r="AJ628" i="1" s="1"/>
  <c r="P756" i="1"/>
  <c r="Q756" i="1" s="1"/>
  <c r="R756" i="1" s="1"/>
  <c r="W756" i="1" s="1"/>
  <c r="X756" i="1" s="1"/>
  <c r="AI756" i="1"/>
  <c r="AJ756" i="1" s="1"/>
  <c r="AN756" i="1" s="1"/>
  <c r="P884" i="1"/>
  <c r="Q884" i="1" s="1"/>
  <c r="R884" i="1" s="1"/>
  <c r="U884" i="1" s="1"/>
  <c r="V884" i="1" s="1"/>
  <c r="AI884" i="1"/>
  <c r="AJ884" i="1" s="1"/>
  <c r="AN884" i="1" s="1"/>
  <c r="P1012" i="1"/>
  <c r="AI1012" i="1"/>
  <c r="AJ1012" i="1" s="1"/>
  <c r="P117" i="1"/>
  <c r="Q117" i="1" s="1"/>
  <c r="R117" i="1" s="1"/>
  <c r="AI117" i="1"/>
  <c r="AJ117" i="1" s="1"/>
  <c r="P245" i="1"/>
  <c r="Q245" i="1" s="1"/>
  <c r="R245" i="1" s="1"/>
  <c r="W245" i="1" s="1"/>
  <c r="X245" i="1" s="1"/>
  <c r="AI245" i="1"/>
  <c r="AJ245" i="1" s="1"/>
  <c r="AN245" i="1" s="1"/>
  <c r="P373" i="1"/>
  <c r="Q373" i="1" s="1"/>
  <c r="R373" i="1" s="1"/>
  <c r="AI373" i="1"/>
  <c r="AJ373" i="1" s="1"/>
  <c r="P501" i="1"/>
  <c r="Q501" i="1" s="1"/>
  <c r="R501" i="1" s="1"/>
  <c r="W501" i="1" s="1"/>
  <c r="X501" i="1" s="1"/>
  <c r="AI501" i="1"/>
  <c r="AJ501" i="1" s="1"/>
  <c r="P1039" i="1"/>
  <c r="Q1039" i="1" s="1"/>
  <c r="R1039" i="1" s="1"/>
  <c r="W1039" i="1" s="1"/>
  <c r="X1039" i="1" s="1"/>
  <c r="AI1039" i="1"/>
  <c r="AJ1039" i="1" s="1"/>
  <c r="P1167" i="1"/>
  <c r="Q1167" i="1" s="1"/>
  <c r="R1167" i="1" s="1"/>
  <c r="W1167" i="1" s="1"/>
  <c r="X1167" i="1" s="1"/>
  <c r="AI1167" i="1"/>
  <c r="AJ1167" i="1" s="1"/>
  <c r="P615" i="1"/>
  <c r="Q615" i="1" s="1"/>
  <c r="R615" i="1" s="1"/>
  <c r="AI615" i="1"/>
  <c r="AJ615" i="1" s="1"/>
  <c r="P743" i="1"/>
  <c r="Q743" i="1" s="1"/>
  <c r="R743" i="1" s="1"/>
  <c r="AI743" i="1"/>
  <c r="AJ743" i="1" s="1"/>
  <c r="P871" i="1"/>
  <c r="Q871" i="1" s="1"/>
  <c r="R871" i="1" s="1"/>
  <c r="W871" i="1" s="1"/>
  <c r="X871" i="1" s="1"/>
  <c r="AI871" i="1"/>
  <c r="AJ871" i="1" s="1"/>
  <c r="P999" i="1"/>
  <c r="Q999" i="1" s="1"/>
  <c r="R999" i="1" s="1"/>
  <c r="AI999" i="1"/>
  <c r="AJ999" i="1" s="1"/>
  <c r="P120" i="1"/>
  <c r="Q120" i="1" s="1"/>
  <c r="R120" i="1" s="1"/>
  <c r="AI120" i="1"/>
  <c r="AJ120" i="1" s="1"/>
  <c r="P280" i="1"/>
  <c r="Q280" i="1" s="1"/>
  <c r="R280" i="1" s="1"/>
  <c r="W280" i="1" s="1"/>
  <c r="X280" i="1" s="1"/>
  <c r="AI280" i="1"/>
  <c r="AJ280" i="1" s="1"/>
  <c r="AN280" i="1" s="1"/>
  <c r="P408" i="1"/>
  <c r="Q408" i="1" s="1"/>
  <c r="R408" i="1" s="1"/>
  <c r="W408" i="1" s="1"/>
  <c r="X408" i="1" s="1"/>
  <c r="AI408" i="1"/>
  <c r="AJ408" i="1" s="1"/>
  <c r="AN408" i="1" s="1"/>
  <c r="AI1575" i="1"/>
  <c r="AJ1575" i="1" s="1"/>
  <c r="AI1544" i="1"/>
  <c r="AJ1544" i="1" s="1"/>
  <c r="AI1672" i="1"/>
  <c r="AJ1672" i="1" s="1"/>
  <c r="AI1800" i="1"/>
  <c r="AJ1800" i="1" s="1"/>
  <c r="AN1800" i="1" s="1"/>
  <c r="AI1406" i="1"/>
  <c r="AJ1406" i="1" s="1"/>
  <c r="AN1406" i="1" s="1"/>
  <c r="AI1513" i="1"/>
  <c r="AJ1513" i="1" s="1"/>
  <c r="AI1641" i="1"/>
  <c r="AJ1641" i="1" s="1"/>
  <c r="AN1641" i="1" s="1"/>
  <c r="AI1769" i="1"/>
  <c r="AJ1769" i="1" s="1"/>
  <c r="AN1769" i="1" s="1"/>
  <c r="AI1359" i="1"/>
  <c r="AJ1359" i="1" s="1"/>
  <c r="AN1359" i="1" s="1"/>
  <c r="AI88" i="1"/>
  <c r="AJ88" i="1" s="1"/>
  <c r="AN88" i="1" s="1"/>
  <c r="AI1578" i="1"/>
  <c r="AJ1578" i="1" s="1"/>
  <c r="AI1706" i="1"/>
  <c r="AJ1706" i="1" s="1"/>
  <c r="AN1706" i="1" s="1"/>
  <c r="AI1296" i="1"/>
  <c r="AJ1296" i="1" s="1"/>
  <c r="AN1296" i="1" s="1"/>
  <c r="AI1500" i="1"/>
  <c r="AJ1500" i="1" s="1"/>
  <c r="AI1628" i="1"/>
  <c r="AJ1628" i="1" s="1"/>
  <c r="AI1756" i="1"/>
  <c r="AJ1756" i="1" s="1"/>
  <c r="AN1756" i="1" s="1"/>
  <c r="AI1346" i="1"/>
  <c r="AJ1346" i="1" s="1"/>
  <c r="AI1474" i="1"/>
  <c r="AJ1474" i="1" s="1"/>
  <c r="AI315" i="1"/>
  <c r="AJ315" i="1" s="1"/>
  <c r="AN315" i="1" s="1"/>
  <c r="AI443" i="1"/>
  <c r="AJ443" i="1" s="1"/>
  <c r="AN443" i="1" s="1"/>
  <c r="AI571" i="1"/>
  <c r="AJ571" i="1" s="1"/>
  <c r="AN571" i="1" s="1"/>
  <c r="AI1717" i="1"/>
  <c r="AJ1717" i="1" s="1"/>
  <c r="AI1275" i="1"/>
  <c r="AJ1275" i="1" s="1"/>
  <c r="AN1275" i="1" s="1"/>
  <c r="AI1517" i="1"/>
  <c r="AJ1517" i="1" s="1"/>
  <c r="AI1645" i="1"/>
  <c r="AJ1645" i="1" s="1"/>
  <c r="AN1645" i="1" s="1"/>
  <c r="AI1773" i="1"/>
  <c r="AJ1773" i="1" s="1"/>
  <c r="AN1773" i="1" s="1"/>
  <c r="AI1363" i="1"/>
  <c r="AJ1363" i="1" s="1"/>
  <c r="AN1363" i="1" s="1"/>
  <c r="AI603" i="1"/>
  <c r="AJ603" i="1" s="1"/>
  <c r="AI731" i="1"/>
  <c r="AJ731" i="1" s="1"/>
  <c r="AI859" i="1"/>
  <c r="AJ859" i="1" s="1"/>
  <c r="AI987" i="1"/>
  <c r="AJ987" i="1" s="1"/>
  <c r="AN987" i="1" s="1"/>
  <c r="AI1566" i="1"/>
  <c r="AJ1566" i="1" s="1"/>
  <c r="AI1694" i="1"/>
  <c r="AJ1694" i="1" s="1"/>
  <c r="AI1653" i="1"/>
  <c r="AJ1653" i="1" s="1"/>
  <c r="AI1599" i="1"/>
  <c r="AJ1599" i="1" s="1"/>
  <c r="AN1599" i="1" s="1"/>
  <c r="AI1727" i="1"/>
  <c r="AJ1727" i="1" s="1"/>
  <c r="AI1333" i="1"/>
  <c r="AJ1333" i="1" s="1"/>
  <c r="AI1461" i="1"/>
  <c r="AJ1461" i="1" s="1"/>
  <c r="AI1536" i="1"/>
  <c r="AJ1536" i="1" s="1"/>
  <c r="AN1536" i="1" s="1"/>
  <c r="AI1664" i="1"/>
  <c r="AJ1664" i="1" s="1"/>
  <c r="AI1792" i="1"/>
  <c r="AJ1792" i="1" s="1"/>
  <c r="AN1792" i="1" s="1"/>
  <c r="AI1142" i="1"/>
  <c r="AJ1142" i="1" s="1"/>
  <c r="AN1142" i="1" s="1"/>
  <c r="AI1270" i="1"/>
  <c r="AJ1270" i="1" s="1"/>
  <c r="AI1398" i="1"/>
  <c r="AJ1398" i="1" s="1"/>
  <c r="AI1163" i="1"/>
  <c r="AJ1163" i="1" s="1"/>
  <c r="AI1601" i="1"/>
  <c r="AJ1601" i="1" s="1"/>
  <c r="AN1601" i="1" s="1"/>
  <c r="AI1729" i="1"/>
  <c r="AJ1729" i="1" s="1"/>
  <c r="AI1522" i="1"/>
  <c r="AJ1522" i="1" s="1"/>
  <c r="AI1650" i="1"/>
  <c r="AJ1650" i="1" s="1"/>
  <c r="AI1778" i="1"/>
  <c r="AJ1778" i="1" s="1"/>
  <c r="AN1778" i="1" s="1"/>
  <c r="AI1128" i="1"/>
  <c r="AJ1128" i="1" s="1"/>
  <c r="AN1128" i="1" s="1"/>
  <c r="AI1256" i="1"/>
  <c r="AJ1256" i="1" s="1"/>
  <c r="AN1256" i="1" s="1"/>
  <c r="AI1384" i="1"/>
  <c r="AJ1384" i="1" s="1"/>
  <c r="AN1384" i="1" s="1"/>
  <c r="AI1507" i="1"/>
  <c r="AJ1507" i="1" s="1"/>
  <c r="AI1635" i="1"/>
  <c r="AJ1635" i="1" s="1"/>
  <c r="AN1635" i="1" s="1"/>
  <c r="AI1763" i="1"/>
  <c r="AJ1763" i="1" s="1"/>
  <c r="AN1763" i="1" s="1"/>
  <c r="AI1177" i="1"/>
  <c r="AJ1177" i="1" s="1"/>
  <c r="AI1321" i="1"/>
  <c r="AJ1321" i="1" s="1"/>
  <c r="AN1321" i="1" s="1"/>
  <c r="AI1449" i="1"/>
  <c r="AJ1449" i="1" s="1"/>
  <c r="AI1572" i="1"/>
  <c r="AJ1572" i="1" s="1"/>
  <c r="AI1700" i="1"/>
  <c r="AJ1700" i="1" s="1"/>
  <c r="AI1050" i="1"/>
  <c r="AJ1050" i="1" s="1"/>
  <c r="AI1178" i="1"/>
  <c r="AJ1178" i="1" s="1"/>
  <c r="AI1306" i="1"/>
  <c r="AJ1306" i="1" s="1"/>
  <c r="AI1434" i="1"/>
  <c r="AJ1434" i="1" s="1"/>
  <c r="AI1589" i="1"/>
  <c r="AJ1589" i="1" s="1"/>
  <c r="AN1589" i="1" s="1"/>
  <c r="AI1099" i="1"/>
  <c r="AJ1099" i="1" s="1"/>
  <c r="AI1419" i="1"/>
  <c r="AJ1419" i="1" s="1"/>
  <c r="AI1702" i="1"/>
  <c r="AJ1702" i="1" s="1"/>
  <c r="AI1420" i="1"/>
  <c r="AJ1420" i="1" s="1"/>
  <c r="AI1718" i="1"/>
  <c r="AJ1718" i="1" s="1"/>
  <c r="AI1590" i="1"/>
  <c r="AJ1590" i="1" s="1"/>
  <c r="AN1590" i="1" s="1"/>
  <c r="P303" i="1"/>
  <c r="Q303" i="1" s="1"/>
  <c r="R303" i="1" s="1"/>
  <c r="AI303" i="1"/>
  <c r="AJ303" i="1" s="1"/>
  <c r="P1049" i="1"/>
  <c r="Q1049" i="1" s="1"/>
  <c r="R1049" i="1" s="1"/>
  <c r="AI1049" i="1"/>
  <c r="AJ1049" i="1" s="1"/>
  <c r="P194" i="1"/>
  <c r="Q194" i="1" s="1"/>
  <c r="R194" i="1" s="1"/>
  <c r="W194" i="1" s="1"/>
  <c r="X194" i="1" s="1"/>
  <c r="AI194" i="1"/>
  <c r="AJ194" i="1" s="1"/>
  <c r="AN194" i="1" s="1"/>
  <c r="P499" i="1"/>
  <c r="Q499" i="1" s="1"/>
  <c r="R499" i="1" s="1"/>
  <c r="AI499" i="1"/>
  <c r="AJ499" i="1" s="1"/>
  <c r="P874" i="1"/>
  <c r="Q874" i="1" s="1"/>
  <c r="R874" i="1" s="1"/>
  <c r="AI874" i="1"/>
  <c r="AJ874" i="1" s="1"/>
  <c r="P1002" i="1"/>
  <c r="Q1002" i="1" s="1"/>
  <c r="R1002" i="1" s="1"/>
  <c r="AI1002" i="1"/>
  <c r="AJ1002" i="1" s="1"/>
  <c r="P139" i="1"/>
  <c r="Q139" i="1" s="1"/>
  <c r="R139" i="1" s="1"/>
  <c r="AI139" i="1"/>
  <c r="AJ139" i="1" s="1"/>
  <c r="P1123" i="1"/>
  <c r="Q1123" i="1" s="1"/>
  <c r="R1123" i="1" s="1"/>
  <c r="W1123" i="1" s="1"/>
  <c r="X1123" i="1" s="1"/>
  <c r="AI1123" i="1"/>
  <c r="AJ1123" i="1" s="1"/>
  <c r="AN1123" i="1" s="1"/>
  <c r="P1251" i="1"/>
  <c r="Q1251" i="1" s="1"/>
  <c r="R1251" i="1" s="1"/>
  <c r="AI1251" i="1"/>
  <c r="AJ1251" i="1" s="1"/>
  <c r="AN1251" i="1" s="1"/>
  <c r="P108" i="1"/>
  <c r="Q108" i="1" s="1"/>
  <c r="R108" i="1" s="1"/>
  <c r="AI108" i="1"/>
  <c r="AJ108" i="1" s="1"/>
  <c r="P236" i="1"/>
  <c r="Q236" i="1" s="1"/>
  <c r="R236" i="1" s="1"/>
  <c r="U236" i="1" s="1"/>
  <c r="V236" i="1" s="1"/>
  <c r="AI236" i="1"/>
  <c r="AJ236" i="1" s="1"/>
  <c r="AN236" i="1" s="1"/>
  <c r="P364" i="1"/>
  <c r="Q364" i="1" s="1"/>
  <c r="R364" i="1" s="1"/>
  <c r="W364" i="1" s="1"/>
  <c r="X364" i="1" s="1"/>
  <c r="AI364" i="1"/>
  <c r="AJ364" i="1" s="1"/>
  <c r="AN364" i="1" s="1"/>
  <c r="P670" i="1"/>
  <c r="Q670" i="1" s="1"/>
  <c r="R670" i="1" s="1"/>
  <c r="AI670" i="1"/>
  <c r="AJ670" i="1" s="1"/>
  <c r="AN670" i="1" s="1"/>
  <c r="P798" i="1"/>
  <c r="AI798" i="1"/>
  <c r="AJ798" i="1" s="1"/>
  <c r="AN798" i="1" s="1"/>
  <c r="P926" i="1"/>
  <c r="Q926" i="1" s="1"/>
  <c r="R926" i="1" s="1"/>
  <c r="W926" i="1" s="1"/>
  <c r="X926" i="1" s="1"/>
  <c r="AI926" i="1"/>
  <c r="AJ926" i="1" s="1"/>
  <c r="P31" i="1"/>
  <c r="Q31" i="1" s="1"/>
  <c r="R31" i="1" s="1"/>
  <c r="W31" i="1" s="1"/>
  <c r="X31" i="1" s="1"/>
  <c r="AI31" i="1"/>
  <c r="AJ31" i="1" s="1"/>
  <c r="P191" i="1"/>
  <c r="Q191" i="1" s="1"/>
  <c r="R191" i="1" s="1"/>
  <c r="W191" i="1" s="1"/>
  <c r="X191" i="1" s="1"/>
  <c r="AI191" i="1"/>
  <c r="AJ191" i="1" s="1"/>
  <c r="AN191" i="1" s="1"/>
  <c r="P319" i="1"/>
  <c r="Q319" i="1" s="1"/>
  <c r="R319" i="1" s="1"/>
  <c r="AI319" i="1"/>
  <c r="AJ319" i="1" s="1"/>
  <c r="AN319" i="1" s="1"/>
  <c r="P447" i="1"/>
  <c r="Q447" i="1" s="1"/>
  <c r="R447" i="1" s="1"/>
  <c r="W447" i="1" s="1"/>
  <c r="X447" i="1" s="1"/>
  <c r="AI447" i="1"/>
  <c r="AJ447" i="1" s="1"/>
  <c r="AN447" i="1" s="1"/>
  <c r="P575" i="1"/>
  <c r="Q575" i="1" s="1"/>
  <c r="R575" i="1" s="1"/>
  <c r="AI575" i="1"/>
  <c r="AJ575" i="1" s="1"/>
  <c r="P1065" i="1"/>
  <c r="Q1065" i="1" s="1"/>
  <c r="R1065" i="1" s="1"/>
  <c r="AI1065" i="1"/>
  <c r="AJ1065" i="1" s="1"/>
  <c r="AN1065" i="1" s="1"/>
  <c r="P721" i="1"/>
  <c r="Q721" i="1" s="1"/>
  <c r="R721" i="1" s="1"/>
  <c r="AI721" i="1"/>
  <c r="AJ721" i="1" s="1"/>
  <c r="AN721" i="1" s="1"/>
  <c r="P849" i="1"/>
  <c r="Q849" i="1" s="1"/>
  <c r="R849" i="1" s="1"/>
  <c r="AI849" i="1"/>
  <c r="AJ849" i="1" s="1"/>
  <c r="P977" i="1"/>
  <c r="Q977" i="1" s="1"/>
  <c r="R977" i="1" s="1"/>
  <c r="AI977" i="1"/>
  <c r="AJ977" i="1" s="1"/>
  <c r="AN977" i="1" s="1"/>
  <c r="P82" i="1"/>
  <c r="Q82" i="1" s="1"/>
  <c r="R82" i="1" s="1"/>
  <c r="AI82" i="1"/>
  <c r="AJ82" i="1" s="1"/>
  <c r="P210" i="1"/>
  <c r="Q210" i="1" s="1"/>
  <c r="R210" i="1" s="1"/>
  <c r="AI210" i="1"/>
  <c r="AJ210" i="1" s="1"/>
  <c r="P338" i="1"/>
  <c r="Q338" i="1" s="1"/>
  <c r="R338" i="1" s="1"/>
  <c r="U338" i="1" s="1"/>
  <c r="V338" i="1" s="1"/>
  <c r="AI338" i="1"/>
  <c r="AJ338" i="1" s="1"/>
  <c r="AN338" i="1" s="1"/>
  <c r="P466" i="1"/>
  <c r="Q466" i="1" s="1"/>
  <c r="R466" i="1" s="1"/>
  <c r="W466" i="1" s="1"/>
  <c r="X466" i="1" s="1"/>
  <c r="AI466" i="1"/>
  <c r="AJ466" i="1" s="1"/>
  <c r="P594" i="1"/>
  <c r="Q594" i="1" s="1"/>
  <c r="R594" i="1" s="1"/>
  <c r="AI594" i="1"/>
  <c r="AJ594" i="1" s="1"/>
  <c r="P642" i="1"/>
  <c r="Q642" i="1" s="1"/>
  <c r="R642" i="1" s="1"/>
  <c r="AI642" i="1"/>
  <c r="AJ642" i="1" s="1"/>
  <c r="P770" i="1"/>
  <c r="Q770" i="1" s="1"/>
  <c r="R770" i="1" s="1"/>
  <c r="AI770" i="1"/>
  <c r="AJ770" i="1" s="1"/>
  <c r="P898" i="1"/>
  <c r="Q898" i="1" s="1"/>
  <c r="R898" i="1" s="1"/>
  <c r="AI898" i="1"/>
  <c r="AJ898" i="1" s="1"/>
  <c r="AN898" i="1" s="1"/>
  <c r="P1026" i="1"/>
  <c r="Q1026" i="1" s="1"/>
  <c r="R1026" i="1" s="1"/>
  <c r="U1026" i="1" s="1"/>
  <c r="V1026" i="1" s="1"/>
  <c r="AI1026" i="1"/>
  <c r="AJ1026" i="1" s="1"/>
  <c r="P131" i="1"/>
  <c r="Q131" i="1" s="1"/>
  <c r="R131" i="1" s="1"/>
  <c r="W131" i="1" s="1"/>
  <c r="X131" i="1" s="1"/>
  <c r="AI131" i="1"/>
  <c r="AJ131" i="1" s="1"/>
  <c r="P259" i="1"/>
  <c r="Q259" i="1" s="1"/>
  <c r="R259" i="1" s="1"/>
  <c r="W259" i="1" s="1"/>
  <c r="X259" i="1" s="1"/>
  <c r="AI259" i="1"/>
  <c r="AJ259" i="1" s="1"/>
  <c r="AN259" i="1" s="1"/>
  <c r="P387" i="1"/>
  <c r="Q387" i="1" s="1"/>
  <c r="R387" i="1" s="1"/>
  <c r="AI387" i="1"/>
  <c r="AJ387" i="1" s="1"/>
  <c r="AN387" i="1" s="1"/>
  <c r="P515" i="1"/>
  <c r="Q515" i="1" s="1"/>
  <c r="R515" i="1" s="1"/>
  <c r="W515" i="1" s="1"/>
  <c r="X515" i="1" s="1"/>
  <c r="AI515" i="1"/>
  <c r="AJ515" i="1" s="1"/>
  <c r="P1118" i="1"/>
  <c r="Q1118" i="1" s="1"/>
  <c r="R1118" i="1" s="1"/>
  <c r="AI1118" i="1"/>
  <c r="AJ1118" i="1" s="1"/>
  <c r="P1246" i="1"/>
  <c r="Q1246" i="1" s="1"/>
  <c r="R1246" i="1" s="1"/>
  <c r="AI1246" i="1"/>
  <c r="AJ1246" i="1" s="1"/>
  <c r="AN1246" i="1" s="1"/>
  <c r="P678" i="1"/>
  <c r="Q678" i="1" s="1"/>
  <c r="R678" i="1" s="1"/>
  <c r="AI678" i="1"/>
  <c r="AJ678" i="1" s="1"/>
  <c r="P806" i="1"/>
  <c r="Q806" i="1" s="1"/>
  <c r="R806" i="1" s="1"/>
  <c r="AI806" i="1"/>
  <c r="AJ806" i="1" s="1"/>
  <c r="P934" i="1"/>
  <c r="Q934" i="1" s="1"/>
  <c r="R934" i="1" s="1"/>
  <c r="AI934" i="1"/>
  <c r="AJ934" i="1" s="1"/>
  <c r="AN934" i="1" s="1"/>
  <c r="P55" i="1"/>
  <c r="Q55" i="1" s="1"/>
  <c r="R55" i="1" s="1"/>
  <c r="W55" i="1" s="1"/>
  <c r="X55" i="1" s="1"/>
  <c r="AI55" i="1"/>
  <c r="AJ55" i="1" s="1"/>
  <c r="AN55" i="1" s="1"/>
  <c r="P183" i="1"/>
  <c r="Q183" i="1" s="1"/>
  <c r="R183" i="1" s="1"/>
  <c r="W183" i="1" s="1"/>
  <c r="X183" i="1" s="1"/>
  <c r="AI183" i="1"/>
  <c r="AJ183" i="1" s="1"/>
  <c r="P311" i="1"/>
  <c r="Q311" i="1" s="1"/>
  <c r="R311" i="1" s="1"/>
  <c r="W311" i="1" s="1"/>
  <c r="X311" i="1" s="1"/>
  <c r="AI311" i="1"/>
  <c r="AJ311" i="1" s="1"/>
  <c r="AN311" i="1" s="1"/>
  <c r="P439" i="1"/>
  <c r="Q439" i="1" s="1"/>
  <c r="R439" i="1" s="1"/>
  <c r="AI439" i="1"/>
  <c r="AJ439" i="1" s="1"/>
  <c r="AN439" i="1" s="1"/>
  <c r="P567" i="1"/>
  <c r="Q567" i="1" s="1"/>
  <c r="R567" i="1" s="1"/>
  <c r="AI567" i="1"/>
  <c r="AJ567" i="1" s="1"/>
  <c r="P1120" i="1"/>
  <c r="Q1120" i="1" s="1"/>
  <c r="R1120" i="1" s="1"/>
  <c r="AI1120" i="1"/>
  <c r="AJ1120" i="1" s="1"/>
  <c r="P1248" i="1"/>
  <c r="Q1248" i="1" s="1"/>
  <c r="R1248" i="1" s="1"/>
  <c r="U1248" i="1" s="1"/>
  <c r="V1248" i="1" s="1"/>
  <c r="AI1248" i="1"/>
  <c r="AJ1248" i="1" s="1"/>
  <c r="AN1248" i="1" s="1"/>
  <c r="P723" i="1"/>
  <c r="Q723" i="1" s="1"/>
  <c r="R723" i="1" s="1"/>
  <c r="W723" i="1" s="1"/>
  <c r="X723" i="1" s="1"/>
  <c r="AI723" i="1"/>
  <c r="AJ723" i="1" s="1"/>
  <c r="P851" i="1"/>
  <c r="Q851" i="1" s="1"/>
  <c r="R851" i="1" s="1"/>
  <c r="W851" i="1" s="1"/>
  <c r="X851" i="1" s="1"/>
  <c r="AI851" i="1"/>
  <c r="AJ851" i="1" s="1"/>
  <c r="P979" i="1"/>
  <c r="Q979" i="1" s="1"/>
  <c r="R979" i="1" s="1"/>
  <c r="U979" i="1" s="1"/>
  <c r="V979" i="1" s="1"/>
  <c r="AI979" i="1"/>
  <c r="AJ979" i="1" s="1"/>
  <c r="AN979" i="1" s="1"/>
  <c r="P84" i="1"/>
  <c r="Q84" i="1" s="1"/>
  <c r="R84" i="1" s="1"/>
  <c r="U84" i="1" s="1"/>
  <c r="V84" i="1" s="1"/>
  <c r="AI84" i="1"/>
  <c r="AJ84" i="1" s="1"/>
  <c r="AN84" i="1" s="1"/>
  <c r="P212" i="1"/>
  <c r="Q212" i="1" s="1"/>
  <c r="R212" i="1" s="1"/>
  <c r="AI212" i="1"/>
  <c r="AJ212" i="1" s="1"/>
  <c r="P340" i="1"/>
  <c r="AI340" i="1"/>
  <c r="AJ340" i="1" s="1"/>
  <c r="AN340" i="1" s="1"/>
  <c r="P468" i="1"/>
  <c r="Q468" i="1" s="1"/>
  <c r="R468" i="1" s="1"/>
  <c r="AI468" i="1"/>
  <c r="AJ468" i="1" s="1"/>
  <c r="P1703" i="1"/>
  <c r="Q1703" i="1" s="1"/>
  <c r="R1703" i="1" s="1"/>
  <c r="AI1703" i="1"/>
  <c r="AJ1703" i="1" s="1"/>
  <c r="P933" i="1"/>
  <c r="Q933" i="1" s="1"/>
  <c r="R933" i="1" s="1"/>
  <c r="AI933" i="1"/>
  <c r="AJ933" i="1" s="1"/>
  <c r="AN933" i="1" s="1"/>
  <c r="P504" i="1"/>
  <c r="Q504" i="1" s="1"/>
  <c r="R504" i="1" s="1"/>
  <c r="AI504" i="1"/>
  <c r="AJ504" i="1" s="1"/>
  <c r="P1424" i="1"/>
  <c r="Q1424" i="1" s="1"/>
  <c r="R1424" i="1" s="1"/>
  <c r="W1424" i="1" s="1"/>
  <c r="X1424" i="1" s="1"/>
  <c r="AI1424" i="1"/>
  <c r="AJ1424" i="1" s="1"/>
  <c r="P664" i="1"/>
  <c r="Q664" i="1" s="1"/>
  <c r="R664" i="1" s="1"/>
  <c r="W664" i="1" s="1"/>
  <c r="X664" i="1" s="1"/>
  <c r="AI664" i="1"/>
  <c r="AJ664" i="1" s="1"/>
  <c r="AN664" i="1" s="1"/>
  <c r="P792" i="1"/>
  <c r="Q792" i="1" s="1"/>
  <c r="R792" i="1" s="1"/>
  <c r="AI792" i="1"/>
  <c r="AJ792" i="1" s="1"/>
  <c r="P920" i="1"/>
  <c r="Q920" i="1" s="1"/>
  <c r="R920" i="1" s="1"/>
  <c r="AI920" i="1"/>
  <c r="AJ920" i="1" s="1"/>
  <c r="P25" i="1"/>
  <c r="Q25" i="1" s="1"/>
  <c r="R25" i="1" s="1"/>
  <c r="AI25" i="1"/>
  <c r="AJ25" i="1" s="1"/>
  <c r="P153" i="1"/>
  <c r="Q153" i="1" s="1"/>
  <c r="R153" i="1" s="1"/>
  <c r="W153" i="1" s="1"/>
  <c r="X153" i="1" s="1"/>
  <c r="AI153" i="1"/>
  <c r="AJ153" i="1" s="1"/>
  <c r="P281" i="1"/>
  <c r="Q281" i="1" s="1"/>
  <c r="R281" i="1" s="1"/>
  <c r="W281" i="1" s="1"/>
  <c r="X281" i="1" s="1"/>
  <c r="AI281" i="1"/>
  <c r="AJ281" i="1" s="1"/>
  <c r="AN281" i="1" s="1"/>
  <c r="P409" i="1"/>
  <c r="Q409" i="1" s="1"/>
  <c r="R409" i="1" s="1"/>
  <c r="W409" i="1" s="1"/>
  <c r="X409" i="1" s="1"/>
  <c r="AI409" i="1"/>
  <c r="AJ409" i="1" s="1"/>
  <c r="AN409" i="1" s="1"/>
  <c r="P537" i="1"/>
  <c r="Q537" i="1" s="1"/>
  <c r="R537" i="1" s="1"/>
  <c r="W537" i="1" s="1"/>
  <c r="X537" i="1" s="1"/>
  <c r="AI537" i="1"/>
  <c r="AJ537" i="1" s="1"/>
  <c r="P1563" i="1"/>
  <c r="Q1563" i="1" s="1"/>
  <c r="R1563" i="1" s="1"/>
  <c r="W1563" i="1" s="1"/>
  <c r="X1563" i="1" s="1"/>
  <c r="AI1563" i="1"/>
  <c r="AJ1563" i="1" s="1"/>
  <c r="P1691" i="1"/>
  <c r="Q1691" i="1" s="1"/>
  <c r="R1691" i="1" s="1"/>
  <c r="AI1691" i="1"/>
  <c r="AJ1691" i="1" s="1"/>
  <c r="P1041" i="1"/>
  <c r="Q1041" i="1" s="1"/>
  <c r="R1041" i="1" s="1"/>
  <c r="AI1041" i="1"/>
  <c r="AJ1041" i="1" s="1"/>
  <c r="P1169" i="1"/>
  <c r="Q1169" i="1" s="1"/>
  <c r="R1169" i="1" s="1"/>
  <c r="W1169" i="1" s="1"/>
  <c r="X1169" i="1" s="1"/>
  <c r="AI1169" i="1"/>
  <c r="AJ1169" i="1" s="1"/>
  <c r="P1297" i="1"/>
  <c r="Q1297" i="1" s="1"/>
  <c r="R1297" i="1" s="1"/>
  <c r="W1297" i="1" s="1"/>
  <c r="X1297" i="1" s="1"/>
  <c r="AI1297" i="1"/>
  <c r="AJ1297" i="1" s="1"/>
  <c r="AN1297" i="1" s="1"/>
  <c r="P1425" i="1"/>
  <c r="Q1425" i="1" s="1"/>
  <c r="R1425" i="1" s="1"/>
  <c r="AI1425" i="1"/>
  <c r="AJ1425" i="1" s="1"/>
  <c r="P665" i="1"/>
  <c r="Q665" i="1" s="1"/>
  <c r="R665" i="1" s="1"/>
  <c r="U665" i="1" s="1"/>
  <c r="V665" i="1" s="1"/>
  <c r="AI665" i="1"/>
  <c r="AJ665" i="1" s="1"/>
  <c r="AN665" i="1" s="1"/>
  <c r="P793" i="1"/>
  <c r="Q793" i="1" s="1"/>
  <c r="R793" i="1" s="1"/>
  <c r="W793" i="1" s="1"/>
  <c r="X793" i="1" s="1"/>
  <c r="AI793" i="1"/>
  <c r="AJ793" i="1" s="1"/>
  <c r="P921" i="1"/>
  <c r="Q921" i="1" s="1"/>
  <c r="R921" i="1" s="1"/>
  <c r="W921" i="1" s="1"/>
  <c r="X921" i="1" s="1"/>
  <c r="AI921" i="1"/>
  <c r="AJ921" i="1" s="1"/>
  <c r="P26" i="1"/>
  <c r="Q26" i="1" s="1"/>
  <c r="R26" i="1" s="1"/>
  <c r="AI26" i="1"/>
  <c r="AJ26" i="1" s="1"/>
  <c r="P154" i="1"/>
  <c r="Q154" i="1" s="1"/>
  <c r="R154" i="1" s="1"/>
  <c r="AI154" i="1"/>
  <c r="AJ154" i="1" s="1"/>
  <c r="P282" i="1"/>
  <c r="Q282" i="1" s="1"/>
  <c r="R282" i="1" s="1"/>
  <c r="AI282" i="1"/>
  <c r="AJ282" i="1" s="1"/>
  <c r="AN282" i="1" s="1"/>
  <c r="P410" i="1"/>
  <c r="Q410" i="1" s="1"/>
  <c r="R410" i="1" s="1"/>
  <c r="AI410" i="1"/>
  <c r="AJ410" i="1" s="1"/>
  <c r="AN410" i="1" s="1"/>
  <c r="P538" i="1"/>
  <c r="Q538" i="1" s="1"/>
  <c r="R538" i="1" s="1"/>
  <c r="U538" i="1" s="1"/>
  <c r="V538" i="1" s="1"/>
  <c r="AI538" i="1"/>
  <c r="AJ538" i="1" s="1"/>
  <c r="P524" i="1"/>
  <c r="Q524" i="1" s="1"/>
  <c r="R524" i="1" s="1"/>
  <c r="W524" i="1" s="1"/>
  <c r="X524" i="1" s="1"/>
  <c r="AI524" i="1"/>
  <c r="AJ524" i="1" s="1"/>
  <c r="AN524" i="1" s="1"/>
  <c r="P561" i="1"/>
  <c r="Q561" i="1" s="1"/>
  <c r="R561" i="1" s="1"/>
  <c r="W561" i="1" s="1"/>
  <c r="X561" i="1" s="1"/>
  <c r="AI561" i="1"/>
  <c r="AJ561" i="1" s="1"/>
  <c r="P1332" i="1"/>
  <c r="Q1332" i="1" s="1"/>
  <c r="R1332" i="1" s="1"/>
  <c r="W1332" i="1" s="1"/>
  <c r="X1332" i="1" s="1"/>
  <c r="AI1332" i="1"/>
  <c r="AJ1332" i="1" s="1"/>
  <c r="P1460" i="1"/>
  <c r="Q1460" i="1" s="1"/>
  <c r="R1460" i="1" s="1"/>
  <c r="AI1460" i="1"/>
  <c r="AJ1460" i="1" s="1"/>
  <c r="P700" i="1"/>
  <c r="Q700" i="1" s="1"/>
  <c r="R700" i="1" s="1"/>
  <c r="AI700" i="1"/>
  <c r="AJ700" i="1" s="1"/>
  <c r="AN700" i="1" s="1"/>
  <c r="P828" i="1"/>
  <c r="Q828" i="1" s="1"/>
  <c r="R828" i="1" s="1"/>
  <c r="AI828" i="1"/>
  <c r="AJ828" i="1" s="1"/>
  <c r="P956" i="1"/>
  <c r="Q956" i="1" s="1"/>
  <c r="R956" i="1" s="1"/>
  <c r="AI956" i="1"/>
  <c r="AJ956" i="1" s="1"/>
  <c r="AN956" i="1" s="1"/>
  <c r="P61" i="1"/>
  <c r="Q61" i="1" s="1"/>
  <c r="R61" i="1" s="1"/>
  <c r="AI61" i="1"/>
  <c r="AJ61" i="1" s="1"/>
  <c r="P189" i="1"/>
  <c r="Q189" i="1" s="1"/>
  <c r="R189" i="1" s="1"/>
  <c r="W189" i="1" s="1"/>
  <c r="X189" i="1" s="1"/>
  <c r="AI189" i="1"/>
  <c r="AJ189" i="1" s="1"/>
  <c r="AN189" i="1" s="1"/>
  <c r="P317" i="1"/>
  <c r="Q317" i="1" s="1"/>
  <c r="R317" i="1" s="1"/>
  <c r="W317" i="1" s="1"/>
  <c r="X317" i="1" s="1"/>
  <c r="AI317" i="1"/>
  <c r="AJ317" i="1" s="1"/>
  <c r="AN317" i="1" s="1"/>
  <c r="P445" i="1"/>
  <c r="Q445" i="1" s="1"/>
  <c r="R445" i="1" s="1"/>
  <c r="W445" i="1" s="1"/>
  <c r="X445" i="1" s="1"/>
  <c r="AI445" i="1"/>
  <c r="AJ445" i="1" s="1"/>
  <c r="AN445" i="1" s="1"/>
  <c r="P573" i="1"/>
  <c r="Q573" i="1" s="1"/>
  <c r="R573" i="1" s="1"/>
  <c r="AI573" i="1"/>
  <c r="AJ573" i="1" s="1"/>
  <c r="P1111" i="1"/>
  <c r="AI1111" i="1"/>
  <c r="AJ1111" i="1" s="1"/>
  <c r="P1239" i="1"/>
  <c r="Q1239" i="1" s="1"/>
  <c r="R1239" i="1" s="1"/>
  <c r="W1239" i="1" s="1"/>
  <c r="X1239" i="1" s="1"/>
  <c r="AI1239" i="1"/>
  <c r="AJ1239" i="1" s="1"/>
  <c r="AN1239" i="1" s="1"/>
  <c r="P1367" i="1"/>
  <c r="Q1367" i="1" s="1"/>
  <c r="R1367" i="1" s="1"/>
  <c r="AI1367" i="1"/>
  <c r="AJ1367" i="1" s="1"/>
  <c r="AN1367" i="1" s="1"/>
  <c r="P607" i="1"/>
  <c r="Q607" i="1" s="1"/>
  <c r="R607" i="1" s="1"/>
  <c r="W607" i="1" s="1"/>
  <c r="X607" i="1" s="1"/>
  <c r="AI607" i="1"/>
  <c r="AJ607" i="1" s="1"/>
  <c r="P735" i="1"/>
  <c r="Q735" i="1" s="1"/>
  <c r="R735" i="1" s="1"/>
  <c r="U735" i="1" s="1"/>
  <c r="V735" i="1" s="1"/>
  <c r="AI735" i="1"/>
  <c r="AJ735" i="1" s="1"/>
  <c r="P863" i="1"/>
  <c r="Q863" i="1" s="1"/>
  <c r="R863" i="1" s="1"/>
  <c r="U863" i="1" s="1"/>
  <c r="V863" i="1" s="1"/>
  <c r="AI863" i="1"/>
  <c r="AJ863" i="1" s="1"/>
  <c r="P991" i="1"/>
  <c r="Q991" i="1" s="1"/>
  <c r="R991" i="1" s="1"/>
  <c r="W991" i="1" s="1"/>
  <c r="X991" i="1" s="1"/>
  <c r="AI991" i="1"/>
  <c r="AJ991" i="1" s="1"/>
  <c r="AN991" i="1" s="1"/>
  <c r="P96" i="1"/>
  <c r="AI96" i="1"/>
  <c r="AJ96" i="1" s="1"/>
  <c r="AN96" i="1" s="1"/>
  <c r="P224" i="1"/>
  <c r="Q224" i="1" s="1"/>
  <c r="R224" i="1" s="1"/>
  <c r="AI224" i="1"/>
  <c r="AJ224" i="1" s="1"/>
  <c r="P352" i="1"/>
  <c r="Q352" i="1" s="1"/>
  <c r="R352" i="1" s="1"/>
  <c r="W352" i="1" s="1"/>
  <c r="X352" i="1" s="1"/>
  <c r="AI352" i="1"/>
  <c r="AJ352" i="1" s="1"/>
  <c r="P480" i="1"/>
  <c r="Q480" i="1" s="1"/>
  <c r="R480" i="1" s="1"/>
  <c r="AI480" i="1"/>
  <c r="AJ480" i="1" s="1"/>
  <c r="P433" i="1"/>
  <c r="Q433" i="1" s="1"/>
  <c r="R433" i="1" s="1"/>
  <c r="AI433" i="1"/>
  <c r="AJ433" i="1" s="1"/>
  <c r="P559" i="1"/>
  <c r="Q559" i="1" s="1"/>
  <c r="R559" i="1" s="1"/>
  <c r="U559" i="1" s="1"/>
  <c r="V559" i="1" s="1"/>
  <c r="AI559" i="1"/>
  <c r="AJ559" i="1" s="1"/>
  <c r="AN559" i="1" s="1"/>
  <c r="P705" i="1"/>
  <c r="Q705" i="1" s="1"/>
  <c r="R705" i="1" s="1"/>
  <c r="W705" i="1" s="1"/>
  <c r="X705" i="1" s="1"/>
  <c r="AI705" i="1"/>
  <c r="AJ705" i="1" s="1"/>
  <c r="AN705" i="1" s="1"/>
  <c r="P961" i="1"/>
  <c r="Q961" i="1" s="1"/>
  <c r="R961" i="1" s="1"/>
  <c r="W961" i="1" s="1"/>
  <c r="X961" i="1" s="1"/>
  <c r="AI961" i="1"/>
  <c r="AJ961" i="1" s="1"/>
  <c r="AN961" i="1" s="1"/>
  <c r="P322" i="1"/>
  <c r="Q322" i="1" s="1"/>
  <c r="R322" i="1" s="1"/>
  <c r="AI322" i="1"/>
  <c r="AJ322" i="1" s="1"/>
  <c r="AN322" i="1" s="1"/>
  <c r="P578" i="1"/>
  <c r="Q578" i="1" s="1"/>
  <c r="R578" i="1" s="1"/>
  <c r="AI578" i="1"/>
  <c r="AJ578" i="1" s="1"/>
  <c r="P626" i="1"/>
  <c r="Q626" i="1" s="1"/>
  <c r="R626" i="1" s="1"/>
  <c r="AI626" i="1"/>
  <c r="AJ626" i="1" s="1"/>
  <c r="AN626" i="1" s="1"/>
  <c r="P371" i="1"/>
  <c r="Q371" i="1" s="1"/>
  <c r="R371" i="1" s="1"/>
  <c r="AI371" i="1"/>
  <c r="AJ371" i="1" s="1"/>
  <c r="P1140" i="1"/>
  <c r="Q1140" i="1" s="1"/>
  <c r="R1140" i="1" s="1"/>
  <c r="AI1140" i="1"/>
  <c r="AJ1140" i="1" s="1"/>
  <c r="AN1140" i="1" s="1"/>
  <c r="P1029" i="1"/>
  <c r="Q1029" i="1" s="1"/>
  <c r="R1029" i="1" s="1"/>
  <c r="W1029" i="1" s="1"/>
  <c r="X1029" i="1" s="1"/>
  <c r="AI1029" i="1"/>
  <c r="AJ1029" i="1" s="1"/>
  <c r="P1157" i="1"/>
  <c r="Q1157" i="1" s="1"/>
  <c r="R1157" i="1" s="1"/>
  <c r="AI1157" i="1"/>
  <c r="AJ1157" i="1" s="1"/>
  <c r="P605" i="1"/>
  <c r="Q605" i="1" s="1"/>
  <c r="R605" i="1" s="1"/>
  <c r="AI605" i="1"/>
  <c r="AJ605" i="1" s="1"/>
  <c r="P733" i="1"/>
  <c r="Q733" i="1" s="1"/>
  <c r="R733" i="1" s="1"/>
  <c r="AI733" i="1"/>
  <c r="AJ733" i="1" s="1"/>
  <c r="P861" i="1"/>
  <c r="Q861" i="1" s="1"/>
  <c r="R861" i="1" s="1"/>
  <c r="AI861" i="1"/>
  <c r="AJ861" i="1" s="1"/>
  <c r="P1005" i="1"/>
  <c r="Q1005" i="1" s="1"/>
  <c r="R1005" i="1" s="1"/>
  <c r="AI1005" i="1"/>
  <c r="AJ1005" i="1" s="1"/>
  <c r="P126" i="1"/>
  <c r="Q126" i="1" s="1"/>
  <c r="R126" i="1" s="1"/>
  <c r="AI126" i="1"/>
  <c r="AJ126" i="1" s="1"/>
  <c r="P254" i="1"/>
  <c r="Q254" i="1" s="1"/>
  <c r="R254" i="1" s="1"/>
  <c r="AI254" i="1"/>
  <c r="AJ254" i="1" s="1"/>
  <c r="AN254" i="1" s="1"/>
  <c r="P382" i="1"/>
  <c r="Q382" i="1" s="1"/>
  <c r="R382" i="1" s="1"/>
  <c r="W382" i="1" s="1"/>
  <c r="X382" i="1" s="1"/>
  <c r="AI382" i="1"/>
  <c r="AJ382" i="1" s="1"/>
  <c r="AN382" i="1" s="1"/>
  <c r="P510" i="1"/>
  <c r="Q510" i="1" s="1"/>
  <c r="R510" i="1" s="1"/>
  <c r="AI510" i="1"/>
  <c r="AJ510" i="1" s="1"/>
  <c r="P704" i="1"/>
  <c r="Q704" i="1" s="1"/>
  <c r="R704" i="1" s="1"/>
  <c r="U704" i="1" s="1"/>
  <c r="V704" i="1" s="1"/>
  <c r="AI704" i="1"/>
  <c r="AJ704" i="1" s="1"/>
  <c r="AN704" i="1" s="1"/>
  <c r="P832" i="1"/>
  <c r="Q832" i="1" s="1"/>
  <c r="R832" i="1" s="1"/>
  <c r="AI832" i="1"/>
  <c r="AJ832" i="1" s="1"/>
  <c r="P960" i="1"/>
  <c r="AI960" i="1"/>
  <c r="AJ960" i="1" s="1"/>
  <c r="AN960" i="1" s="1"/>
  <c r="P65" i="1"/>
  <c r="Q65" i="1" s="1"/>
  <c r="R65" i="1" s="1"/>
  <c r="W65" i="1" s="1"/>
  <c r="X65" i="1" s="1"/>
  <c r="AI65" i="1"/>
  <c r="AJ65" i="1" s="1"/>
  <c r="P193" i="1"/>
  <c r="Q193" i="1" s="1"/>
  <c r="R193" i="1" s="1"/>
  <c r="AI193" i="1"/>
  <c r="AJ193" i="1" s="1"/>
  <c r="AN193" i="1" s="1"/>
  <c r="P321" i="1"/>
  <c r="Q321" i="1" s="1"/>
  <c r="R321" i="1" s="1"/>
  <c r="AI321" i="1"/>
  <c r="AJ321" i="1" s="1"/>
  <c r="AN321" i="1" s="1"/>
  <c r="P1084" i="1"/>
  <c r="Q1084" i="1" s="1"/>
  <c r="R1084" i="1" s="1"/>
  <c r="W1084" i="1" s="1"/>
  <c r="X1084" i="1" s="1"/>
  <c r="AI1084" i="1"/>
  <c r="AJ1084" i="1" s="1"/>
  <c r="P1212" i="1"/>
  <c r="Q1212" i="1" s="1"/>
  <c r="R1212" i="1" s="1"/>
  <c r="AI1212" i="1"/>
  <c r="AJ1212" i="1" s="1"/>
  <c r="P644" i="1"/>
  <c r="Q644" i="1" s="1"/>
  <c r="R644" i="1" s="1"/>
  <c r="AI644" i="1"/>
  <c r="AJ644" i="1" s="1"/>
  <c r="AN644" i="1" s="1"/>
  <c r="P772" i="1"/>
  <c r="Q772" i="1" s="1"/>
  <c r="R772" i="1" s="1"/>
  <c r="AI772" i="1"/>
  <c r="AJ772" i="1" s="1"/>
  <c r="P900" i="1"/>
  <c r="Q900" i="1" s="1"/>
  <c r="R900" i="1" s="1"/>
  <c r="AI900" i="1"/>
  <c r="AJ900" i="1" s="1"/>
  <c r="AN900" i="1" s="1"/>
  <c r="P133" i="1"/>
  <c r="Q133" i="1" s="1"/>
  <c r="R133" i="1" s="1"/>
  <c r="AI133" i="1"/>
  <c r="AJ133" i="1" s="1"/>
  <c r="P261" i="1"/>
  <c r="Q261" i="1" s="1"/>
  <c r="R261" i="1" s="1"/>
  <c r="W261" i="1" s="1"/>
  <c r="X261" i="1" s="1"/>
  <c r="AI261" i="1"/>
  <c r="AJ261" i="1" s="1"/>
  <c r="AN261" i="1" s="1"/>
  <c r="P389" i="1"/>
  <c r="Q389" i="1" s="1"/>
  <c r="R389" i="1" s="1"/>
  <c r="AI389" i="1"/>
  <c r="AJ389" i="1" s="1"/>
  <c r="AN389" i="1" s="1"/>
  <c r="P517" i="1"/>
  <c r="Q517" i="1" s="1"/>
  <c r="R517" i="1" s="1"/>
  <c r="U517" i="1" s="1"/>
  <c r="V517" i="1" s="1"/>
  <c r="AI517" i="1"/>
  <c r="AJ517" i="1" s="1"/>
  <c r="P1055" i="1"/>
  <c r="Q1055" i="1" s="1"/>
  <c r="R1055" i="1" s="1"/>
  <c r="AI1055" i="1"/>
  <c r="AJ1055" i="1" s="1"/>
  <c r="AN1055" i="1" s="1"/>
  <c r="P1183" i="1"/>
  <c r="Q1183" i="1" s="1"/>
  <c r="R1183" i="1" s="1"/>
  <c r="AI1183" i="1"/>
  <c r="AJ1183" i="1" s="1"/>
  <c r="P631" i="1"/>
  <c r="Q631" i="1" s="1"/>
  <c r="R631" i="1" s="1"/>
  <c r="AI631" i="1"/>
  <c r="AJ631" i="1" s="1"/>
  <c r="P759" i="1"/>
  <c r="Q759" i="1" s="1"/>
  <c r="R759" i="1" s="1"/>
  <c r="AI759" i="1"/>
  <c r="AJ759" i="1" s="1"/>
  <c r="AN759" i="1" s="1"/>
  <c r="P887" i="1"/>
  <c r="Q887" i="1" s="1"/>
  <c r="R887" i="1" s="1"/>
  <c r="AI887" i="1"/>
  <c r="AJ887" i="1" s="1"/>
  <c r="AN887" i="1" s="1"/>
  <c r="P1015" i="1"/>
  <c r="Q1015" i="1" s="1"/>
  <c r="R1015" i="1" s="1"/>
  <c r="W1015" i="1" s="1"/>
  <c r="X1015" i="1" s="1"/>
  <c r="AI1015" i="1"/>
  <c r="AJ1015" i="1" s="1"/>
  <c r="P136" i="1"/>
  <c r="Q136" i="1" s="1"/>
  <c r="R136" i="1" s="1"/>
  <c r="AI136" i="1"/>
  <c r="AJ136" i="1" s="1"/>
  <c r="P296" i="1"/>
  <c r="Q296" i="1" s="1"/>
  <c r="R296" i="1" s="1"/>
  <c r="W296" i="1" s="1"/>
  <c r="X296" i="1" s="1"/>
  <c r="AI296" i="1"/>
  <c r="AJ296" i="1" s="1"/>
  <c r="AI1582" i="1"/>
  <c r="AJ1582" i="1" s="1"/>
  <c r="AI1710" i="1"/>
  <c r="AJ1710" i="1" s="1"/>
  <c r="AN1710" i="1" s="1"/>
  <c r="AI1487" i="1"/>
  <c r="AJ1487" i="1" s="1"/>
  <c r="AI1615" i="1"/>
  <c r="AJ1615" i="1" s="1"/>
  <c r="AI1743" i="1"/>
  <c r="AJ1743" i="1" s="1"/>
  <c r="AN1743" i="1" s="1"/>
  <c r="AI1349" i="1"/>
  <c r="AJ1349" i="1" s="1"/>
  <c r="AI1477" i="1"/>
  <c r="AJ1477" i="1" s="1"/>
  <c r="AI1552" i="1"/>
  <c r="AJ1552" i="1" s="1"/>
  <c r="AI1680" i="1"/>
  <c r="AJ1680" i="1" s="1"/>
  <c r="AI1030" i="1"/>
  <c r="AJ1030" i="1" s="1"/>
  <c r="AI1158" i="1"/>
  <c r="AJ1158" i="1" s="1"/>
  <c r="AI1286" i="1"/>
  <c r="AJ1286" i="1" s="1"/>
  <c r="AI1414" i="1"/>
  <c r="AJ1414" i="1" s="1"/>
  <c r="AI1489" i="1"/>
  <c r="AJ1489" i="1" s="1"/>
  <c r="AI1617" i="1"/>
  <c r="AJ1617" i="1" s="1"/>
  <c r="AI1745" i="1"/>
  <c r="AJ1745" i="1" s="1"/>
  <c r="AN1745" i="1" s="1"/>
  <c r="AI1538" i="1"/>
  <c r="AJ1538" i="1" s="1"/>
  <c r="AI1666" i="1"/>
  <c r="AJ1666" i="1" s="1"/>
  <c r="AI1794" i="1"/>
  <c r="AJ1794" i="1" s="1"/>
  <c r="AN1794" i="1" s="1"/>
  <c r="AI1144" i="1"/>
  <c r="AJ1144" i="1" s="1"/>
  <c r="AI1272" i="1"/>
  <c r="AJ1272" i="1" s="1"/>
  <c r="AI1400" i="1"/>
  <c r="AJ1400" i="1" s="1"/>
  <c r="AN1400" i="1" s="1"/>
  <c r="AI1523" i="1"/>
  <c r="AJ1523" i="1" s="1"/>
  <c r="AI1651" i="1"/>
  <c r="AJ1651" i="1" s="1"/>
  <c r="AI1779" i="1"/>
  <c r="AJ1779" i="1" s="1"/>
  <c r="AN1779" i="1" s="1"/>
  <c r="AI1193" i="1"/>
  <c r="AJ1193" i="1" s="1"/>
  <c r="AI1337" i="1"/>
  <c r="AJ1337" i="1" s="1"/>
  <c r="AN1337" i="1" s="1"/>
  <c r="AI1465" i="1"/>
  <c r="AJ1465" i="1" s="1"/>
  <c r="AI1588" i="1"/>
  <c r="AJ1588" i="1" s="1"/>
  <c r="AN1588" i="1" s="1"/>
  <c r="AI1716" i="1"/>
  <c r="AJ1716" i="1" s="1"/>
  <c r="AI1066" i="1"/>
  <c r="AJ1066" i="1" s="1"/>
  <c r="AN1066" i="1" s="1"/>
  <c r="AI1194" i="1"/>
  <c r="AJ1194" i="1" s="1"/>
  <c r="AI1322" i="1"/>
  <c r="AJ1322" i="1" s="1"/>
  <c r="AN1322" i="1" s="1"/>
  <c r="AI1450" i="1"/>
  <c r="AJ1450" i="1" s="1"/>
  <c r="AI1621" i="1"/>
  <c r="AJ1621" i="1" s="1"/>
  <c r="AI1179" i="1"/>
  <c r="AJ1179" i="1" s="1"/>
  <c r="AI1467" i="1"/>
  <c r="AJ1467" i="1" s="1"/>
  <c r="AI1734" i="1"/>
  <c r="AJ1734" i="1" s="1"/>
  <c r="AN1734" i="1" s="1"/>
  <c r="P1452" i="1"/>
  <c r="Q1452" i="1" s="1"/>
  <c r="R1452" i="1" s="1"/>
  <c r="AI1452" i="1"/>
  <c r="AJ1452" i="1" s="1"/>
  <c r="AN1452" i="1" s="1"/>
  <c r="AI1750" i="1"/>
  <c r="AJ1750" i="1" s="1"/>
  <c r="AN1750" i="1" s="1"/>
  <c r="AI1638" i="1"/>
  <c r="AJ1638" i="1" s="1"/>
  <c r="AN1638" i="1" s="1"/>
  <c r="P1058" i="1"/>
  <c r="Q1058" i="1" s="1"/>
  <c r="R1058" i="1" s="1"/>
  <c r="U1058" i="1" s="1"/>
  <c r="V1058" i="1" s="1"/>
  <c r="AI1058" i="1"/>
  <c r="AJ1058" i="1" s="1"/>
  <c r="AN1058" i="1" s="1"/>
  <c r="P1186" i="1"/>
  <c r="Q1186" i="1" s="1"/>
  <c r="R1186" i="1" s="1"/>
  <c r="AI1186" i="1"/>
  <c r="AJ1186" i="1" s="1"/>
  <c r="P634" i="1"/>
  <c r="Q634" i="1" s="1"/>
  <c r="R634" i="1" s="1"/>
  <c r="U634" i="1" s="1"/>
  <c r="V634" i="1" s="1"/>
  <c r="AI634" i="1"/>
  <c r="AJ634" i="1" s="1"/>
  <c r="P762" i="1"/>
  <c r="Q762" i="1" s="1"/>
  <c r="R762" i="1" s="1"/>
  <c r="U762" i="1" s="1"/>
  <c r="V762" i="1" s="1"/>
  <c r="AI762" i="1"/>
  <c r="AJ762" i="1" s="1"/>
  <c r="AN762" i="1" s="1"/>
  <c r="P890" i="1"/>
  <c r="Q890" i="1" s="1"/>
  <c r="R890" i="1" s="1"/>
  <c r="W890" i="1" s="1"/>
  <c r="X890" i="1" s="1"/>
  <c r="AI890" i="1"/>
  <c r="AJ890" i="1" s="1"/>
  <c r="P27" i="1"/>
  <c r="Q27" i="1" s="1"/>
  <c r="R27" i="1" s="1"/>
  <c r="AI27" i="1"/>
  <c r="AJ27" i="1" s="1"/>
  <c r="P155" i="1"/>
  <c r="Q155" i="1" s="1"/>
  <c r="R155" i="1" s="1"/>
  <c r="AI155" i="1"/>
  <c r="AJ155" i="1" s="1"/>
  <c r="P1139" i="1"/>
  <c r="Q1139" i="1" s="1"/>
  <c r="R1139" i="1" s="1"/>
  <c r="W1139" i="1" s="1"/>
  <c r="X1139" i="1" s="1"/>
  <c r="AI1139" i="1"/>
  <c r="AJ1139" i="1" s="1"/>
  <c r="AN1139" i="1" s="1"/>
  <c r="P1267" i="1"/>
  <c r="Q1267" i="1" s="1"/>
  <c r="R1267" i="1" s="1"/>
  <c r="U1267" i="1" s="1"/>
  <c r="V1267" i="1" s="1"/>
  <c r="AI1267" i="1"/>
  <c r="AJ1267" i="1" s="1"/>
  <c r="AN1267" i="1" s="1"/>
  <c r="P124" i="1"/>
  <c r="Q124" i="1" s="1"/>
  <c r="R124" i="1" s="1"/>
  <c r="AI124" i="1"/>
  <c r="AJ124" i="1" s="1"/>
  <c r="P252" i="1"/>
  <c r="Q252" i="1" s="1"/>
  <c r="R252" i="1" s="1"/>
  <c r="W252" i="1" s="1"/>
  <c r="X252" i="1" s="1"/>
  <c r="AI252" i="1"/>
  <c r="AJ252" i="1" s="1"/>
  <c r="AN252" i="1" s="1"/>
  <c r="P380" i="1"/>
  <c r="Q380" i="1" s="1"/>
  <c r="R380" i="1" s="1"/>
  <c r="AI380" i="1"/>
  <c r="AJ380" i="1" s="1"/>
  <c r="AN380" i="1" s="1"/>
  <c r="P686" i="1"/>
  <c r="Q686" i="1" s="1"/>
  <c r="R686" i="1" s="1"/>
  <c r="W686" i="1" s="1"/>
  <c r="X686" i="1" s="1"/>
  <c r="AI686" i="1"/>
  <c r="AJ686" i="1" s="1"/>
  <c r="AN686" i="1" s="1"/>
  <c r="P814" i="1"/>
  <c r="Q814" i="1" s="1"/>
  <c r="R814" i="1" s="1"/>
  <c r="U814" i="1" s="1"/>
  <c r="V814" i="1" s="1"/>
  <c r="AI814" i="1"/>
  <c r="AJ814" i="1" s="1"/>
  <c r="AN814" i="1" s="1"/>
  <c r="P942" i="1"/>
  <c r="Q942" i="1" s="1"/>
  <c r="R942" i="1" s="1"/>
  <c r="W942" i="1" s="1"/>
  <c r="X942" i="1" s="1"/>
  <c r="AI942" i="1"/>
  <c r="AJ942" i="1" s="1"/>
  <c r="AN942" i="1" s="1"/>
  <c r="P47" i="1"/>
  <c r="Q47" i="1" s="1"/>
  <c r="R47" i="1" s="1"/>
  <c r="AI47" i="1"/>
  <c r="AJ47" i="1" s="1"/>
  <c r="AN47" i="1" s="1"/>
  <c r="P207" i="1"/>
  <c r="Q207" i="1" s="1"/>
  <c r="R207" i="1" s="1"/>
  <c r="AI207" i="1"/>
  <c r="AJ207" i="1" s="1"/>
  <c r="P335" i="1"/>
  <c r="Q335" i="1" s="1"/>
  <c r="R335" i="1" s="1"/>
  <c r="AI335" i="1"/>
  <c r="AJ335" i="1" s="1"/>
  <c r="AN335" i="1" s="1"/>
  <c r="P463" i="1"/>
  <c r="Q463" i="1" s="1"/>
  <c r="R463" i="1" s="1"/>
  <c r="W463" i="1" s="1"/>
  <c r="X463" i="1" s="1"/>
  <c r="AI463" i="1"/>
  <c r="AJ463" i="1" s="1"/>
  <c r="P591" i="1"/>
  <c r="Q591" i="1" s="1"/>
  <c r="R591" i="1" s="1"/>
  <c r="AI591" i="1"/>
  <c r="AJ591" i="1" s="1"/>
  <c r="P609" i="1"/>
  <c r="Q609" i="1" s="1"/>
  <c r="R609" i="1" s="1"/>
  <c r="W609" i="1" s="1"/>
  <c r="X609" i="1" s="1"/>
  <c r="AI609" i="1"/>
  <c r="AJ609" i="1" s="1"/>
  <c r="P737" i="1"/>
  <c r="Q737" i="1" s="1"/>
  <c r="R737" i="1" s="1"/>
  <c r="AI737" i="1"/>
  <c r="AJ737" i="1" s="1"/>
  <c r="P865" i="1"/>
  <c r="Q865" i="1" s="1"/>
  <c r="R865" i="1" s="1"/>
  <c r="AI865" i="1"/>
  <c r="AJ865" i="1" s="1"/>
  <c r="P993" i="1"/>
  <c r="Q993" i="1" s="1"/>
  <c r="R993" i="1" s="1"/>
  <c r="AI993" i="1"/>
  <c r="AJ993" i="1" s="1"/>
  <c r="P98" i="1"/>
  <c r="Q98" i="1" s="1"/>
  <c r="R98" i="1" s="1"/>
  <c r="U98" i="1" s="1"/>
  <c r="V98" i="1" s="1"/>
  <c r="AI98" i="1"/>
  <c r="AJ98" i="1" s="1"/>
  <c r="AN98" i="1" s="1"/>
  <c r="P226" i="1"/>
  <c r="Q226" i="1" s="1"/>
  <c r="R226" i="1" s="1"/>
  <c r="AI226" i="1"/>
  <c r="AJ226" i="1" s="1"/>
  <c r="P354" i="1"/>
  <c r="Q354" i="1" s="1"/>
  <c r="R354" i="1" s="1"/>
  <c r="W354" i="1" s="1"/>
  <c r="X354" i="1" s="1"/>
  <c r="AI354" i="1"/>
  <c r="AJ354" i="1" s="1"/>
  <c r="P482" i="1"/>
  <c r="Q482" i="1" s="1"/>
  <c r="R482" i="1" s="1"/>
  <c r="AI482" i="1"/>
  <c r="AJ482" i="1" s="1"/>
  <c r="P658" i="1"/>
  <c r="Q658" i="1" s="1"/>
  <c r="R658" i="1" s="1"/>
  <c r="AI658" i="1"/>
  <c r="AJ658" i="1" s="1"/>
  <c r="AN658" i="1" s="1"/>
  <c r="P786" i="1"/>
  <c r="Q786" i="1" s="1"/>
  <c r="R786" i="1" s="1"/>
  <c r="AI786" i="1"/>
  <c r="AJ786" i="1" s="1"/>
  <c r="P914" i="1"/>
  <c r="Q914" i="1" s="1"/>
  <c r="R914" i="1" s="1"/>
  <c r="AI914" i="1"/>
  <c r="AJ914" i="1" s="1"/>
  <c r="P19" i="1"/>
  <c r="Q19" i="1" s="1"/>
  <c r="R19" i="1" s="1"/>
  <c r="W19" i="1" s="1"/>
  <c r="X19" i="1" s="1"/>
  <c r="AI19" i="1"/>
  <c r="AJ19" i="1" s="1"/>
  <c r="P147" i="1"/>
  <c r="Q147" i="1" s="1"/>
  <c r="R147" i="1" s="1"/>
  <c r="AI147" i="1"/>
  <c r="AJ147" i="1" s="1"/>
  <c r="P275" i="1"/>
  <c r="Q275" i="1" s="1"/>
  <c r="R275" i="1" s="1"/>
  <c r="AI275" i="1"/>
  <c r="AJ275" i="1" s="1"/>
  <c r="P403" i="1"/>
  <c r="Q403" i="1" s="1"/>
  <c r="R403" i="1" s="1"/>
  <c r="AI403" i="1"/>
  <c r="AJ403" i="1" s="1"/>
  <c r="P531" i="1"/>
  <c r="Q531" i="1" s="1"/>
  <c r="R531" i="1" s="1"/>
  <c r="U531" i="1" s="1"/>
  <c r="V531" i="1" s="1"/>
  <c r="AI531" i="1"/>
  <c r="AJ531" i="1" s="1"/>
  <c r="AN531" i="1" s="1"/>
  <c r="P1134" i="1"/>
  <c r="Q1134" i="1" s="1"/>
  <c r="R1134" i="1" s="1"/>
  <c r="W1134" i="1" s="1"/>
  <c r="X1134" i="1" s="1"/>
  <c r="AI1134" i="1"/>
  <c r="AJ1134" i="1" s="1"/>
  <c r="AN1134" i="1" s="1"/>
  <c r="P1262" i="1"/>
  <c r="Q1262" i="1" s="1"/>
  <c r="R1262" i="1" s="1"/>
  <c r="AI1262" i="1"/>
  <c r="AJ1262" i="1" s="1"/>
  <c r="AN1262" i="1" s="1"/>
  <c r="P694" i="1"/>
  <c r="Q694" i="1" s="1"/>
  <c r="R694" i="1" s="1"/>
  <c r="AI694" i="1"/>
  <c r="AJ694" i="1" s="1"/>
  <c r="P822" i="1"/>
  <c r="Q822" i="1" s="1"/>
  <c r="R822" i="1" s="1"/>
  <c r="W822" i="1" s="1"/>
  <c r="X822" i="1" s="1"/>
  <c r="AI822" i="1"/>
  <c r="AJ822" i="1" s="1"/>
  <c r="AN822" i="1" s="1"/>
  <c r="P950" i="1"/>
  <c r="Q950" i="1" s="1"/>
  <c r="R950" i="1" s="1"/>
  <c r="W950" i="1" s="1"/>
  <c r="X950" i="1" s="1"/>
  <c r="AI950" i="1"/>
  <c r="AJ950" i="1" s="1"/>
  <c r="P71" i="1"/>
  <c r="Q71" i="1" s="1"/>
  <c r="R71" i="1" s="1"/>
  <c r="W71" i="1" s="1"/>
  <c r="X71" i="1" s="1"/>
  <c r="AI71" i="1"/>
  <c r="AJ71" i="1" s="1"/>
  <c r="P199" i="1"/>
  <c r="Q199" i="1" s="1"/>
  <c r="R199" i="1" s="1"/>
  <c r="W199" i="1" s="1"/>
  <c r="X199" i="1" s="1"/>
  <c r="AI199" i="1"/>
  <c r="AJ199" i="1" s="1"/>
  <c r="AN199" i="1" s="1"/>
  <c r="P327" i="1"/>
  <c r="Q327" i="1" s="1"/>
  <c r="R327" i="1" s="1"/>
  <c r="AI327" i="1"/>
  <c r="AJ327" i="1" s="1"/>
  <c r="AN327" i="1" s="1"/>
  <c r="P455" i="1"/>
  <c r="Q455" i="1" s="1"/>
  <c r="R455" i="1" s="1"/>
  <c r="W455" i="1" s="1"/>
  <c r="X455" i="1" s="1"/>
  <c r="AI455" i="1"/>
  <c r="AJ455" i="1" s="1"/>
  <c r="P583" i="1"/>
  <c r="Q583" i="1" s="1"/>
  <c r="R583" i="1" s="1"/>
  <c r="W583" i="1" s="1"/>
  <c r="X583" i="1" s="1"/>
  <c r="AI583" i="1"/>
  <c r="AJ583" i="1" s="1"/>
  <c r="P1136" i="1"/>
  <c r="Q1136" i="1" s="1"/>
  <c r="R1136" i="1" s="1"/>
  <c r="AI1136" i="1"/>
  <c r="AJ1136" i="1" s="1"/>
  <c r="AN1136" i="1" s="1"/>
  <c r="P1264" i="1"/>
  <c r="AI1264" i="1"/>
  <c r="AJ1264" i="1" s="1"/>
  <c r="AN1264" i="1" s="1"/>
  <c r="P739" i="1"/>
  <c r="Q739" i="1" s="1"/>
  <c r="R739" i="1" s="1"/>
  <c r="W739" i="1" s="1"/>
  <c r="X739" i="1" s="1"/>
  <c r="AI739" i="1"/>
  <c r="AJ739" i="1" s="1"/>
  <c r="P867" i="1"/>
  <c r="Q867" i="1" s="1"/>
  <c r="R867" i="1" s="1"/>
  <c r="AI867" i="1"/>
  <c r="AJ867" i="1" s="1"/>
  <c r="P995" i="1"/>
  <c r="Q995" i="1" s="1"/>
  <c r="R995" i="1" s="1"/>
  <c r="W995" i="1" s="1"/>
  <c r="X995" i="1" s="1"/>
  <c r="AI995" i="1"/>
  <c r="AJ995" i="1" s="1"/>
  <c r="P100" i="1"/>
  <c r="Q100" i="1" s="1"/>
  <c r="R100" i="1" s="1"/>
  <c r="AI100" i="1"/>
  <c r="AJ100" i="1" s="1"/>
  <c r="AN100" i="1" s="1"/>
  <c r="P228" i="1"/>
  <c r="Q228" i="1" s="1"/>
  <c r="R228" i="1" s="1"/>
  <c r="W228" i="1" s="1"/>
  <c r="X228" i="1" s="1"/>
  <c r="AI228" i="1"/>
  <c r="AJ228" i="1" s="1"/>
  <c r="P356" i="1"/>
  <c r="Q356" i="1" s="1"/>
  <c r="R356" i="1" s="1"/>
  <c r="AI356" i="1"/>
  <c r="AJ356" i="1" s="1"/>
  <c r="P484" i="1"/>
  <c r="AI484" i="1"/>
  <c r="AJ484" i="1" s="1"/>
  <c r="P549" i="1"/>
  <c r="Q549" i="1" s="1"/>
  <c r="R549" i="1" s="1"/>
  <c r="W549" i="1" s="1"/>
  <c r="X549" i="1" s="1"/>
  <c r="AI549" i="1"/>
  <c r="AJ549" i="1" s="1"/>
  <c r="AN549" i="1" s="1"/>
  <c r="P1719" i="1"/>
  <c r="Q1719" i="1" s="1"/>
  <c r="R1719" i="1" s="1"/>
  <c r="W1719" i="1" s="1"/>
  <c r="X1719" i="1" s="1"/>
  <c r="AI1719" i="1"/>
  <c r="AJ1719" i="1" s="1"/>
  <c r="P1069" i="1"/>
  <c r="Q1069" i="1" s="1"/>
  <c r="R1069" i="1" s="1"/>
  <c r="AI1069" i="1"/>
  <c r="AJ1069" i="1" s="1"/>
  <c r="P1197" i="1"/>
  <c r="Q1197" i="1" s="1"/>
  <c r="R1197" i="1" s="1"/>
  <c r="W1197" i="1" s="1"/>
  <c r="X1197" i="1" s="1"/>
  <c r="AI1197" i="1"/>
  <c r="AJ1197" i="1" s="1"/>
  <c r="P1325" i="1"/>
  <c r="Q1325" i="1" s="1"/>
  <c r="R1325" i="1" s="1"/>
  <c r="AI1325" i="1"/>
  <c r="AJ1325" i="1" s="1"/>
  <c r="P1453" i="1"/>
  <c r="Q1453" i="1" s="1"/>
  <c r="R1453" i="1" s="1"/>
  <c r="U1453" i="1" s="1"/>
  <c r="V1453" i="1" s="1"/>
  <c r="AI1453" i="1"/>
  <c r="AJ1453" i="1" s="1"/>
  <c r="AN1453" i="1" s="1"/>
  <c r="P693" i="1"/>
  <c r="Q693" i="1" s="1"/>
  <c r="R693" i="1" s="1"/>
  <c r="AI693" i="1"/>
  <c r="AJ693" i="1" s="1"/>
  <c r="P821" i="1"/>
  <c r="Q821" i="1" s="1"/>
  <c r="R821" i="1" s="1"/>
  <c r="AI821" i="1"/>
  <c r="AJ821" i="1" s="1"/>
  <c r="AN821" i="1" s="1"/>
  <c r="P949" i="1"/>
  <c r="AI949" i="1"/>
  <c r="AJ949" i="1" s="1"/>
  <c r="P54" i="1"/>
  <c r="Q54" i="1" s="1"/>
  <c r="R54" i="1" s="1"/>
  <c r="W54" i="1" s="1"/>
  <c r="X54" i="1" s="1"/>
  <c r="AI54" i="1"/>
  <c r="AJ54" i="1" s="1"/>
  <c r="AN54" i="1" s="1"/>
  <c r="P182" i="1"/>
  <c r="Q182" i="1" s="1"/>
  <c r="R182" i="1" s="1"/>
  <c r="AI182" i="1"/>
  <c r="AJ182" i="1" s="1"/>
  <c r="P310" i="1"/>
  <c r="Q310" i="1" s="1"/>
  <c r="R310" i="1" s="1"/>
  <c r="W310" i="1" s="1"/>
  <c r="X310" i="1" s="1"/>
  <c r="AI310" i="1"/>
  <c r="AJ310" i="1" s="1"/>
  <c r="AN310" i="1" s="1"/>
  <c r="P438" i="1"/>
  <c r="Q438" i="1" s="1"/>
  <c r="R438" i="1" s="1"/>
  <c r="U438" i="1" s="1"/>
  <c r="V438" i="1" s="1"/>
  <c r="AI438" i="1"/>
  <c r="AJ438" i="1" s="1"/>
  <c r="AN438" i="1" s="1"/>
  <c r="P566" i="1"/>
  <c r="Q566" i="1" s="1"/>
  <c r="R566" i="1" s="1"/>
  <c r="AI566" i="1"/>
  <c r="AJ566" i="1" s="1"/>
  <c r="P520" i="1"/>
  <c r="Q520" i="1" s="1"/>
  <c r="R520" i="1" s="1"/>
  <c r="AI520" i="1"/>
  <c r="AJ520" i="1" s="1"/>
  <c r="P1440" i="1"/>
  <c r="Q1440" i="1" s="1"/>
  <c r="R1440" i="1" s="1"/>
  <c r="AI1440" i="1"/>
  <c r="AJ1440" i="1" s="1"/>
  <c r="AN1440" i="1" s="1"/>
  <c r="P680" i="1"/>
  <c r="Q680" i="1" s="1"/>
  <c r="R680" i="1" s="1"/>
  <c r="W680" i="1" s="1"/>
  <c r="X680" i="1" s="1"/>
  <c r="AI680" i="1"/>
  <c r="AJ680" i="1" s="1"/>
  <c r="P808" i="1"/>
  <c r="Q808" i="1" s="1"/>
  <c r="R808" i="1" s="1"/>
  <c r="W808" i="1" s="1"/>
  <c r="X808" i="1" s="1"/>
  <c r="AI808" i="1"/>
  <c r="AJ808" i="1" s="1"/>
  <c r="P936" i="1"/>
  <c r="Q936" i="1" s="1"/>
  <c r="R936" i="1" s="1"/>
  <c r="AI936" i="1"/>
  <c r="AJ936" i="1" s="1"/>
  <c r="AN936" i="1" s="1"/>
  <c r="P41" i="1"/>
  <c r="Q41" i="1" s="1"/>
  <c r="R41" i="1" s="1"/>
  <c r="W41" i="1" s="1"/>
  <c r="X41" i="1" s="1"/>
  <c r="AI41" i="1"/>
  <c r="AJ41" i="1" s="1"/>
  <c r="AN41" i="1" s="1"/>
  <c r="P169" i="1"/>
  <c r="Q169" i="1" s="1"/>
  <c r="R169" i="1" s="1"/>
  <c r="W169" i="1" s="1"/>
  <c r="X169" i="1" s="1"/>
  <c r="AI169" i="1"/>
  <c r="AJ169" i="1" s="1"/>
  <c r="P297" i="1"/>
  <c r="Q297" i="1" s="1"/>
  <c r="R297" i="1" s="1"/>
  <c r="AI297" i="1"/>
  <c r="AJ297" i="1" s="1"/>
  <c r="AN297" i="1" s="1"/>
  <c r="P425" i="1"/>
  <c r="Q425" i="1" s="1"/>
  <c r="R425" i="1" s="1"/>
  <c r="AI425" i="1"/>
  <c r="AJ425" i="1" s="1"/>
  <c r="AN425" i="1" s="1"/>
  <c r="P553" i="1"/>
  <c r="Q553" i="1" s="1"/>
  <c r="R553" i="1" s="1"/>
  <c r="W553" i="1" s="1"/>
  <c r="X553" i="1" s="1"/>
  <c r="AI553" i="1"/>
  <c r="AJ553" i="1" s="1"/>
  <c r="AN553" i="1" s="1"/>
  <c r="P1579" i="1"/>
  <c r="Q1579" i="1" s="1"/>
  <c r="R1579" i="1" s="1"/>
  <c r="W1579" i="1" s="1"/>
  <c r="X1579" i="1" s="1"/>
  <c r="AI1579" i="1"/>
  <c r="AJ1579" i="1" s="1"/>
  <c r="P1707" i="1"/>
  <c r="Q1707" i="1" s="1"/>
  <c r="R1707" i="1" s="1"/>
  <c r="U1707" i="1" s="1"/>
  <c r="V1707" i="1" s="1"/>
  <c r="AI1707" i="1"/>
  <c r="AJ1707" i="1" s="1"/>
  <c r="AN1707" i="1" s="1"/>
  <c r="P1057" i="1"/>
  <c r="Q1057" i="1" s="1"/>
  <c r="R1057" i="1" s="1"/>
  <c r="AI1057" i="1"/>
  <c r="AJ1057" i="1" s="1"/>
  <c r="AN1057" i="1" s="1"/>
  <c r="P1185" i="1"/>
  <c r="Q1185" i="1" s="1"/>
  <c r="R1185" i="1" s="1"/>
  <c r="W1185" i="1" s="1"/>
  <c r="X1185" i="1" s="1"/>
  <c r="AI1185" i="1"/>
  <c r="AJ1185" i="1" s="1"/>
  <c r="P1313" i="1"/>
  <c r="Q1313" i="1" s="1"/>
  <c r="R1313" i="1" s="1"/>
  <c r="U1313" i="1" s="1"/>
  <c r="V1313" i="1" s="1"/>
  <c r="AI1313" i="1"/>
  <c r="AJ1313" i="1" s="1"/>
  <c r="AN1313" i="1" s="1"/>
  <c r="P1441" i="1"/>
  <c r="Q1441" i="1" s="1"/>
  <c r="R1441" i="1" s="1"/>
  <c r="U1441" i="1" s="1"/>
  <c r="V1441" i="1" s="1"/>
  <c r="AI1441" i="1"/>
  <c r="AJ1441" i="1" s="1"/>
  <c r="AN1441" i="1" s="1"/>
  <c r="P681" i="1"/>
  <c r="Q681" i="1" s="1"/>
  <c r="R681" i="1" s="1"/>
  <c r="AI681" i="1"/>
  <c r="AJ681" i="1" s="1"/>
  <c r="P809" i="1"/>
  <c r="Q809" i="1" s="1"/>
  <c r="R809" i="1" s="1"/>
  <c r="AI809" i="1"/>
  <c r="AJ809" i="1" s="1"/>
  <c r="P937" i="1"/>
  <c r="Q937" i="1" s="1"/>
  <c r="R937" i="1" s="1"/>
  <c r="W937" i="1" s="1"/>
  <c r="X937" i="1" s="1"/>
  <c r="AI937" i="1"/>
  <c r="AJ937" i="1" s="1"/>
  <c r="AN937" i="1" s="1"/>
  <c r="P42" i="1"/>
  <c r="Q42" i="1" s="1"/>
  <c r="R42" i="1" s="1"/>
  <c r="U42" i="1" s="1"/>
  <c r="V42" i="1" s="1"/>
  <c r="AI42" i="1"/>
  <c r="AJ42" i="1" s="1"/>
  <c r="AN42" i="1" s="1"/>
  <c r="P170" i="1"/>
  <c r="Q170" i="1" s="1"/>
  <c r="R170" i="1" s="1"/>
  <c r="AI170" i="1"/>
  <c r="AJ170" i="1" s="1"/>
  <c r="P298" i="1"/>
  <c r="Q298" i="1" s="1"/>
  <c r="R298" i="1" s="1"/>
  <c r="U298" i="1" s="1"/>
  <c r="V298" i="1" s="1"/>
  <c r="AI298" i="1"/>
  <c r="AJ298" i="1" s="1"/>
  <c r="AN298" i="1" s="1"/>
  <c r="P426" i="1"/>
  <c r="Q426" i="1" s="1"/>
  <c r="R426" i="1" s="1"/>
  <c r="U426" i="1" s="1"/>
  <c r="V426" i="1" s="1"/>
  <c r="AI426" i="1"/>
  <c r="AJ426" i="1" s="1"/>
  <c r="AN426" i="1" s="1"/>
  <c r="P554" i="1"/>
  <c r="Q554" i="1" s="1"/>
  <c r="R554" i="1" s="1"/>
  <c r="U554" i="1" s="1"/>
  <c r="V554" i="1" s="1"/>
  <c r="AI554" i="1"/>
  <c r="AJ554" i="1" s="1"/>
  <c r="AN554" i="1" s="1"/>
  <c r="P540" i="1"/>
  <c r="Q540" i="1" s="1"/>
  <c r="R540" i="1" s="1"/>
  <c r="AI540" i="1"/>
  <c r="AJ540" i="1" s="1"/>
  <c r="P593" i="1"/>
  <c r="Q593" i="1" s="1"/>
  <c r="R593" i="1" s="1"/>
  <c r="AI593" i="1"/>
  <c r="AJ593" i="1" s="1"/>
  <c r="P1348" i="1"/>
  <c r="Q1348" i="1" s="1"/>
  <c r="R1348" i="1" s="1"/>
  <c r="W1348" i="1" s="1"/>
  <c r="X1348" i="1" s="1"/>
  <c r="AI1348" i="1"/>
  <c r="AJ1348" i="1" s="1"/>
  <c r="P1476" i="1"/>
  <c r="Q1476" i="1" s="1"/>
  <c r="R1476" i="1" s="1"/>
  <c r="W1476" i="1" s="1"/>
  <c r="X1476" i="1" s="1"/>
  <c r="AI1476" i="1"/>
  <c r="AJ1476" i="1" s="1"/>
  <c r="P716" i="1"/>
  <c r="Q716" i="1" s="1"/>
  <c r="R716" i="1" s="1"/>
  <c r="AI716" i="1"/>
  <c r="AJ716" i="1" s="1"/>
  <c r="P844" i="1"/>
  <c r="Q844" i="1" s="1"/>
  <c r="R844" i="1" s="1"/>
  <c r="AI844" i="1"/>
  <c r="AJ844" i="1" s="1"/>
  <c r="P972" i="1"/>
  <c r="Q972" i="1" s="1"/>
  <c r="R972" i="1" s="1"/>
  <c r="W972" i="1" s="1"/>
  <c r="X972" i="1" s="1"/>
  <c r="AI972" i="1"/>
  <c r="AJ972" i="1" s="1"/>
  <c r="P77" i="1"/>
  <c r="Q77" i="1" s="1"/>
  <c r="R77" i="1" s="1"/>
  <c r="U77" i="1" s="1"/>
  <c r="V77" i="1" s="1"/>
  <c r="AI77" i="1"/>
  <c r="AJ77" i="1" s="1"/>
  <c r="P205" i="1"/>
  <c r="Q205" i="1" s="1"/>
  <c r="R205" i="1" s="1"/>
  <c r="AI205" i="1"/>
  <c r="AJ205" i="1" s="1"/>
  <c r="P333" i="1"/>
  <c r="AI333" i="1"/>
  <c r="AJ333" i="1" s="1"/>
  <c r="AN333" i="1" s="1"/>
  <c r="P461" i="1"/>
  <c r="Q461" i="1" s="1"/>
  <c r="R461" i="1" s="1"/>
  <c r="AI461" i="1"/>
  <c r="AJ461" i="1" s="1"/>
  <c r="P589" i="1"/>
  <c r="Q589" i="1" s="1"/>
  <c r="R589" i="1" s="1"/>
  <c r="U589" i="1" s="1"/>
  <c r="V589" i="1" s="1"/>
  <c r="AI589" i="1"/>
  <c r="AJ589" i="1" s="1"/>
  <c r="P1127" i="1"/>
  <c r="Q1127" i="1" s="1"/>
  <c r="R1127" i="1" s="1"/>
  <c r="AI1127" i="1"/>
  <c r="AJ1127" i="1" s="1"/>
  <c r="AN1127" i="1" s="1"/>
  <c r="P1255" i="1"/>
  <c r="Q1255" i="1" s="1"/>
  <c r="R1255" i="1" s="1"/>
  <c r="U1255" i="1" s="1"/>
  <c r="V1255" i="1" s="1"/>
  <c r="AI1255" i="1"/>
  <c r="AJ1255" i="1" s="1"/>
  <c r="AN1255" i="1" s="1"/>
  <c r="P1383" i="1"/>
  <c r="Q1383" i="1" s="1"/>
  <c r="R1383" i="1" s="1"/>
  <c r="AI1383" i="1"/>
  <c r="AJ1383" i="1" s="1"/>
  <c r="AN1383" i="1" s="1"/>
  <c r="P623" i="1"/>
  <c r="Q623" i="1" s="1"/>
  <c r="R623" i="1" s="1"/>
  <c r="U623" i="1" s="1"/>
  <c r="V623" i="1" s="1"/>
  <c r="AI623" i="1"/>
  <c r="AJ623" i="1" s="1"/>
  <c r="AN623" i="1" s="1"/>
  <c r="P751" i="1"/>
  <c r="Q751" i="1" s="1"/>
  <c r="R751" i="1" s="1"/>
  <c r="AI751" i="1"/>
  <c r="AJ751" i="1" s="1"/>
  <c r="P879" i="1"/>
  <c r="Q879" i="1" s="1"/>
  <c r="R879" i="1" s="1"/>
  <c r="AI879" i="1"/>
  <c r="AJ879" i="1" s="1"/>
  <c r="AN879" i="1" s="1"/>
  <c r="P1007" i="1"/>
  <c r="Q1007" i="1" s="1"/>
  <c r="R1007" i="1" s="1"/>
  <c r="W1007" i="1" s="1"/>
  <c r="X1007" i="1" s="1"/>
  <c r="AI1007" i="1"/>
  <c r="AJ1007" i="1" s="1"/>
  <c r="P112" i="1"/>
  <c r="Q112" i="1" s="1"/>
  <c r="R112" i="1" s="1"/>
  <c r="AI112" i="1"/>
  <c r="AJ112" i="1" s="1"/>
  <c r="P240" i="1"/>
  <c r="Q240" i="1" s="1"/>
  <c r="R240" i="1" s="1"/>
  <c r="U240" i="1" s="1"/>
  <c r="V240" i="1" s="1"/>
  <c r="AI240" i="1"/>
  <c r="AJ240" i="1" s="1"/>
  <c r="AN240" i="1" s="1"/>
  <c r="P368" i="1"/>
  <c r="Q368" i="1" s="1"/>
  <c r="R368" i="1" s="1"/>
  <c r="W368" i="1" s="1"/>
  <c r="X368" i="1" s="1"/>
  <c r="AI368" i="1"/>
  <c r="AJ368" i="1" s="1"/>
  <c r="AN368" i="1" s="1"/>
  <c r="P496" i="1"/>
  <c r="Q496" i="1" s="1"/>
  <c r="R496" i="1" s="1"/>
  <c r="W496" i="1" s="1"/>
  <c r="X496" i="1" s="1"/>
  <c r="AI496" i="1"/>
  <c r="AJ496" i="1" s="1"/>
  <c r="P513" i="1"/>
  <c r="Q513" i="1" s="1"/>
  <c r="R513" i="1" s="1"/>
  <c r="AI513" i="1"/>
  <c r="AJ513" i="1" s="1"/>
  <c r="P1505" i="1"/>
  <c r="Q1505" i="1" s="1"/>
  <c r="R1505" i="1" s="1"/>
  <c r="P1633" i="1"/>
  <c r="Q1633" i="1" s="1"/>
  <c r="R1633" i="1" s="1"/>
  <c r="P81" i="1"/>
  <c r="Q81" i="1" s="1"/>
  <c r="R81" i="1" s="1"/>
  <c r="AI81" i="1"/>
  <c r="AJ81" i="1" s="1"/>
  <c r="P337" i="1"/>
  <c r="Q337" i="1" s="1"/>
  <c r="R337" i="1" s="1"/>
  <c r="U337" i="1" s="1"/>
  <c r="V337" i="1" s="1"/>
  <c r="AI337" i="1"/>
  <c r="AJ337" i="1" s="1"/>
  <c r="AN337" i="1" s="1"/>
  <c r="P1100" i="1"/>
  <c r="Q1100" i="1" s="1"/>
  <c r="R1100" i="1" s="1"/>
  <c r="AI1100" i="1"/>
  <c r="AJ1100" i="1" s="1"/>
  <c r="P1228" i="1"/>
  <c r="Q1228" i="1" s="1"/>
  <c r="R1228" i="1" s="1"/>
  <c r="AI1228" i="1"/>
  <c r="AJ1228" i="1" s="1"/>
  <c r="AN1228" i="1" s="1"/>
  <c r="P660" i="1"/>
  <c r="Q660" i="1" s="1"/>
  <c r="R660" i="1" s="1"/>
  <c r="W660" i="1" s="1"/>
  <c r="X660" i="1" s="1"/>
  <c r="AI660" i="1"/>
  <c r="AJ660" i="1" s="1"/>
  <c r="AN660" i="1" s="1"/>
  <c r="P788" i="1"/>
  <c r="Q788" i="1" s="1"/>
  <c r="R788" i="1" s="1"/>
  <c r="W788" i="1" s="1"/>
  <c r="X788" i="1" s="1"/>
  <c r="AI788" i="1"/>
  <c r="AJ788" i="1" s="1"/>
  <c r="P916" i="1"/>
  <c r="Q916" i="1" s="1"/>
  <c r="R916" i="1" s="1"/>
  <c r="W916" i="1" s="1"/>
  <c r="X916" i="1" s="1"/>
  <c r="AI916" i="1"/>
  <c r="AJ916" i="1" s="1"/>
  <c r="P21" i="1"/>
  <c r="Q21" i="1" s="1"/>
  <c r="R21" i="1" s="1"/>
  <c r="W21" i="1" s="1"/>
  <c r="X21" i="1" s="1"/>
  <c r="AI21" i="1"/>
  <c r="AJ21" i="1" s="1"/>
  <c r="P149" i="1"/>
  <c r="Q149" i="1" s="1"/>
  <c r="R149" i="1" s="1"/>
  <c r="AI149" i="1"/>
  <c r="AJ149" i="1" s="1"/>
  <c r="P277" i="1"/>
  <c r="Q277" i="1" s="1"/>
  <c r="R277" i="1" s="1"/>
  <c r="AI277" i="1"/>
  <c r="AJ277" i="1" s="1"/>
  <c r="AN277" i="1" s="1"/>
  <c r="P405" i="1"/>
  <c r="Q405" i="1" s="1"/>
  <c r="R405" i="1" s="1"/>
  <c r="AI405" i="1"/>
  <c r="AJ405" i="1" s="1"/>
  <c r="P838" i="1"/>
  <c r="Q838" i="1" s="1"/>
  <c r="R838" i="1" s="1"/>
  <c r="AI838" i="1"/>
  <c r="AJ838" i="1" s="1"/>
  <c r="P1071" i="1"/>
  <c r="Q1071" i="1" s="1"/>
  <c r="R1071" i="1" s="1"/>
  <c r="U1071" i="1" s="1"/>
  <c r="V1071" i="1" s="1"/>
  <c r="AI1071" i="1"/>
  <c r="AJ1071" i="1" s="1"/>
  <c r="P1199" i="1"/>
  <c r="Q1199" i="1" s="1"/>
  <c r="R1199" i="1" s="1"/>
  <c r="AI1199" i="1"/>
  <c r="AJ1199" i="1" s="1"/>
  <c r="P647" i="1"/>
  <c r="Q647" i="1" s="1"/>
  <c r="R647" i="1" s="1"/>
  <c r="W647" i="1" s="1"/>
  <c r="X647" i="1" s="1"/>
  <c r="AI647" i="1"/>
  <c r="AJ647" i="1" s="1"/>
  <c r="P775" i="1"/>
  <c r="AI775" i="1"/>
  <c r="AJ775" i="1" s="1"/>
  <c r="P903" i="1"/>
  <c r="AI903" i="1"/>
  <c r="AJ903" i="1" s="1"/>
  <c r="AN903" i="1" s="1"/>
  <c r="P8" i="1"/>
  <c r="Q8" i="1" s="1"/>
  <c r="R8" i="1" s="1"/>
  <c r="AI8" i="1"/>
  <c r="AJ8" i="1" s="1"/>
  <c r="P168" i="1"/>
  <c r="Q168" i="1" s="1"/>
  <c r="R168" i="1" s="1"/>
  <c r="U168" i="1" s="1"/>
  <c r="V168" i="1" s="1"/>
  <c r="AI168" i="1"/>
  <c r="AJ168" i="1" s="1"/>
  <c r="P312" i="1"/>
  <c r="Q312" i="1" s="1"/>
  <c r="R312" i="1" s="1"/>
  <c r="AI312" i="1"/>
  <c r="AJ312" i="1" s="1"/>
  <c r="AN312" i="1" s="1"/>
  <c r="P209" i="1"/>
  <c r="Q209" i="1" s="1"/>
  <c r="R209" i="1" s="1"/>
  <c r="AI209" i="1"/>
  <c r="AJ209" i="1" s="1"/>
  <c r="P1074" i="1"/>
  <c r="Q1074" i="1" s="1"/>
  <c r="R1074" i="1" s="1"/>
  <c r="U1074" i="1" s="1"/>
  <c r="V1074" i="1" s="1"/>
  <c r="AI1074" i="1"/>
  <c r="AJ1074" i="1" s="1"/>
  <c r="P1202" i="1"/>
  <c r="Q1202" i="1" s="1"/>
  <c r="R1202" i="1" s="1"/>
  <c r="W1202" i="1" s="1"/>
  <c r="X1202" i="1" s="1"/>
  <c r="AI1202" i="1"/>
  <c r="AJ1202" i="1" s="1"/>
  <c r="P650" i="1"/>
  <c r="Q650" i="1" s="1"/>
  <c r="R650" i="1" s="1"/>
  <c r="AI650" i="1"/>
  <c r="AJ650" i="1" s="1"/>
  <c r="P778" i="1"/>
  <c r="Q778" i="1" s="1"/>
  <c r="R778" i="1" s="1"/>
  <c r="W778" i="1" s="1"/>
  <c r="X778" i="1" s="1"/>
  <c r="AI778" i="1"/>
  <c r="AJ778" i="1" s="1"/>
  <c r="P906" i="1"/>
  <c r="Q906" i="1" s="1"/>
  <c r="R906" i="1" s="1"/>
  <c r="W906" i="1" s="1"/>
  <c r="X906" i="1" s="1"/>
  <c r="AI906" i="1"/>
  <c r="AJ906" i="1" s="1"/>
  <c r="AN906" i="1" s="1"/>
  <c r="P43" i="1"/>
  <c r="Q43" i="1" s="1"/>
  <c r="R43" i="1" s="1"/>
  <c r="AI43" i="1"/>
  <c r="AJ43" i="1" s="1"/>
  <c r="AN43" i="1" s="1"/>
  <c r="P171" i="1"/>
  <c r="Q171" i="1" s="1"/>
  <c r="R171" i="1" s="1"/>
  <c r="AI171" i="1"/>
  <c r="AJ171" i="1" s="1"/>
  <c r="P1155" i="1"/>
  <c r="Q1155" i="1" s="1"/>
  <c r="R1155" i="1" s="1"/>
  <c r="W1155" i="1" s="1"/>
  <c r="X1155" i="1" s="1"/>
  <c r="AI1155" i="1"/>
  <c r="AJ1155" i="1" s="1"/>
  <c r="AN1155" i="1" s="1"/>
  <c r="P140" i="1"/>
  <c r="Q140" i="1" s="1"/>
  <c r="R140" i="1" s="1"/>
  <c r="W140" i="1" s="1"/>
  <c r="X140" i="1" s="1"/>
  <c r="AI140" i="1"/>
  <c r="AJ140" i="1" s="1"/>
  <c r="P268" i="1"/>
  <c r="Q268" i="1" s="1"/>
  <c r="R268" i="1" s="1"/>
  <c r="W268" i="1" s="1"/>
  <c r="X268" i="1" s="1"/>
  <c r="AI268" i="1"/>
  <c r="AJ268" i="1" s="1"/>
  <c r="P396" i="1"/>
  <c r="Q396" i="1" s="1"/>
  <c r="R396" i="1" s="1"/>
  <c r="AI396" i="1"/>
  <c r="AJ396" i="1" s="1"/>
  <c r="P702" i="1"/>
  <c r="Q702" i="1" s="1"/>
  <c r="R702" i="1" s="1"/>
  <c r="W702" i="1" s="1"/>
  <c r="X702" i="1" s="1"/>
  <c r="AI702" i="1"/>
  <c r="AJ702" i="1" s="1"/>
  <c r="AN702" i="1" s="1"/>
  <c r="P830" i="1"/>
  <c r="Q830" i="1" s="1"/>
  <c r="R830" i="1" s="1"/>
  <c r="W830" i="1" s="1"/>
  <c r="X830" i="1" s="1"/>
  <c r="AI830" i="1"/>
  <c r="AJ830" i="1" s="1"/>
  <c r="P958" i="1"/>
  <c r="Q958" i="1" s="1"/>
  <c r="R958" i="1" s="1"/>
  <c r="AI958" i="1"/>
  <c r="AJ958" i="1" s="1"/>
  <c r="AN958" i="1" s="1"/>
  <c r="P63" i="1"/>
  <c r="Q63" i="1" s="1"/>
  <c r="R63" i="1" s="1"/>
  <c r="AI63" i="1"/>
  <c r="AJ63" i="1" s="1"/>
  <c r="P223" i="1"/>
  <c r="Q223" i="1" s="1"/>
  <c r="R223" i="1" s="1"/>
  <c r="AI223" i="1"/>
  <c r="AJ223" i="1" s="1"/>
  <c r="P351" i="1"/>
  <c r="Q351" i="1" s="1"/>
  <c r="R351" i="1" s="1"/>
  <c r="W351" i="1" s="1"/>
  <c r="X351" i="1" s="1"/>
  <c r="AI351" i="1"/>
  <c r="AJ351" i="1" s="1"/>
  <c r="P479" i="1"/>
  <c r="Q479" i="1" s="1"/>
  <c r="R479" i="1" s="1"/>
  <c r="W479" i="1" s="1"/>
  <c r="X479" i="1" s="1"/>
  <c r="AI479" i="1"/>
  <c r="AJ479" i="1" s="1"/>
  <c r="P625" i="1"/>
  <c r="Q625" i="1" s="1"/>
  <c r="R625" i="1" s="1"/>
  <c r="AI625" i="1"/>
  <c r="AJ625" i="1" s="1"/>
  <c r="AN625" i="1" s="1"/>
  <c r="P753" i="1"/>
  <c r="Q753" i="1" s="1"/>
  <c r="R753" i="1" s="1"/>
  <c r="AI753" i="1"/>
  <c r="AJ753" i="1" s="1"/>
  <c r="P881" i="1"/>
  <c r="Q881" i="1" s="1"/>
  <c r="R881" i="1" s="1"/>
  <c r="U881" i="1" s="1"/>
  <c r="V881" i="1" s="1"/>
  <c r="AI881" i="1"/>
  <c r="AJ881" i="1" s="1"/>
  <c r="AN881" i="1" s="1"/>
  <c r="P1009" i="1"/>
  <c r="Q1009" i="1" s="1"/>
  <c r="R1009" i="1" s="1"/>
  <c r="W1009" i="1" s="1"/>
  <c r="X1009" i="1" s="1"/>
  <c r="AI1009" i="1"/>
  <c r="AJ1009" i="1" s="1"/>
  <c r="P114" i="1"/>
  <c r="Q114" i="1" s="1"/>
  <c r="R114" i="1" s="1"/>
  <c r="AI114" i="1"/>
  <c r="AJ114" i="1" s="1"/>
  <c r="P242" i="1"/>
  <c r="Q242" i="1" s="1"/>
  <c r="R242" i="1" s="1"/>
  <c r="W242" i="1" s="1"/>
  <c r="X242" i="1" s="1"/>
  <c r="AI242" i="1"/>
  <c r="AJ242" i="1" s="1"/>
  <c r="AN242" i="1" s="1"/>
  <c r="P370" i="1"/>
  <c r="Q370" i="1" s="1"/>
  <c r="R370" i="1" s="1"/>
  <c r="AI370" i="1"/>
  <c r="AJ370" i="1" s="1"/>
  <c r="P498" i="1"/>
  <c r="Q498" i="1" s="1"/>
  <c r="R498" i="1" s="1"/>
  <c r="W498" i="1" s="1"/>
  <c r="X498" i="1" s="1"/>
  <c r="AI498" i="1"/>
  <c r="AJ498" i="1" s="1"/>
  <c r="P674" i="1"/>
  <c r="Q674" i="1" s="1"/>
  <c r="R674" i="1" s="1"/>
  <c r="AI674" i="1"/>
  <c r="AJ674" i="1" s="1"/>
  <c r="P802" i="1"/>
  <c r="AI802" i="1"/>
  <c r="AJ802" i="1" s="1"/>
  <c r="AN802" i="1" s="1"/>
  <c r="P930" i="1"/>
  <c r="Q930" i="1" s="1"/>
  <c r="R930" i="1" s="1"/>
  <c r="W930" i="1" s="1"/>
  <c r="X930" i="1" s="1"/>
  <c r="AI930" i="1"/>
  <c r="AJ930" i="1" s="1"/>
  <c r="AN930" i="1" s="1"/>
  <c r="P35" i="1"/>
  <c r="Q35" i="1" s="1"/>
  <c r="R35" i="1" s="1"/>
  <c r="W35" i="1" s="1"/>
  <c r="X35" i="1" s="1"/>
  <c r="AI35" i="1"/>
  <c r="AJ35" i="1" s="1"/>
  <c r="P163" i="1"/>
  <c r="Q163" i="1" s="1"/>
  <c r="R163" i="1" s="1"/>
  <c r="AI163" i="1"/>
  <c r="AJ163" i="1" s="1"/>
  <c r="P291" i="1"/>
  <c r="Q291" i="1" s="1"/>
  <c r="R291" i="1" s="1"/>
  <c r="W291" i="1" s="1"/>
  <c r="X291" i="1" s="1"/>
  <c r="AI291" i="1"/>
  <c r="AJ291" i="1" s="1"/>
  <c r="P419" i="1"/>
  <c r="Q419" i="1" s="1"/>
  <c r="R419" i="1" s="1"/>
  <c r="U419" i="1" s="1"/>
  <c r="V419" i="1" s="1"/>
  <c r="AI419" i="1"/>
  <c r="AJ419" i="1" s="1"/>
  <c r="P547" i="1"/>
  <c r="Q547" i="1" s="1"/>
  <c r="R547" i="1" s="1"/>
  <c r="AI547" i="1"/>
  <c r="AJ547" i="1" s="1"/>
  <c r="AN547" i="1" s="1"/>
  <c r="P1028" i="1"/>
  <c r="Q1028" i="1" s="1"/>
  <c r="R1028" i="1" s="1"/>
  <c r="W1028" i="1" s="1"/>
  <c r="X1028" i="1" s="1"/>
  <c r="AI1028" i="1"/>
  <c r="AJ1028" i="1" s="1"/>
  <c r="P1150" i="1"/>
  <c r="Q1150" i="1" s="1"/>
  <c r="R1150" i="1" s="1"/>
  <c r="AI1150" i="1"/>
  <c r="AJ1150" i="1" s="1"/>
  <c r="P1278" i="1"/>
  <c r="Q1278" i="1" s="1"/>
  <c r="R1278" i="1" s="1"/>
  <c r="AI1278" i="1"/>
  <c r="AJ1278" i="1" s="1"/>
  <c r="AN1278" i="1" s="1"/>
  <c r="P710" i="1"/>
  <c r="Q710" i="1" s="1"/>
  <c r="R710" i="1" s="1"/>
  <c r="U710" i="1" s="1"/>
  <c r="V710" i="1" s="1"/>
  <c r="AI710" i="1"/>
  <c r="AJ710" i="1" s="1"/>
  <c r="AN710" i="1" s="1"/>
  <c r="P966" i="1"/>
  <c r="Q966" i="1" s="1"/>
  <c r="R966" i="1" s="1"/>
  <c r="AI966" i="1"/>
  <c r="AJ966" i="1" s="1"/>
  <c r="P87" i="1"/>
  <c r="Q87" i="1" s="1"/>
  <c r="R87" i="1" s="1"/>
  <c r="W87" i="1" s="1"/>
  <c r="X87" i="1" s="1"/>
  <c r="AI87" i="1"/>
  <c r="AJ87" i="1" s="1"/>
  <c r="AN87" i="1" s="1"/>
  <c r="P215" i="1"/>
  <c r="Q215" i="1" s="1"/>
  <c r="R215" i="1" s="1"/>
  <c r="U215" i="1" s="1"/>
  <c r="V215" i="1" s="1"/>
  <c r="AI215" i="1"/>
  <c r="AJ215" i="1" s="1"/>
  <c r="P343" i="1"/>
  <c r="Q343" i="1" s="1"/>
  <c r="R343" i="1" s="1"/>
  <c r="W343" i="1" s="1"/>
  <c r="X343" i="1" s="1"/>
  <c r="AI343" i="1"/>
  <c r="AJ343" i="1" s="1"/>
  <c r="P471" i="1"/>
  <c r="Q471" i="1" s="1"/>
  <c r="R471" i="1" s="1"/>
  <c r="AI471" i="1"/>
  <c r="AJ471" i="1" s="1"/>
  <c r="P465" i="1"/>
  <c r="Q465" i="1" s="1"/>
  <c r="R465" i="1" s="1"/>
  <c r="AI465" i="1"/>
  <c r="AJ465" i="1" s="1"/>
  <c r="P755" i="1"/>
  <c r="Q755" i="1" s="1"/>
  <c r="R755" i="1" s="1"/>
  <c r="AI755" i="1"/>
  <c r="AJ755" i="1" s="1"/>
  <c r="P883" i="1"/>
  <c r="Q883" i="1" s="1"/>
  <c r="R883" i="1" s="1"/>
  <c r="AI883" i="1"/>
  <c r="AJ883" i="1" s="1"/>
  <c r="AN883" i="1" s="1"/>
  <c r="P1011" i="1"/>
  <c r="Q1011" i="1" s="1"/>
  <c r="R1011" i="1" s="1"/>
  <c r="W1011" i="1" s="1"/>
  <c r="X1011" i="1" s="1"/>
  <c r="AI1011" i="1"/>
  <c r="AJ1011" i="1" s="1"/>
  <c r="P116" i="1"/>
  <c r="Q116" i="1" s="1"/>
  <c r="R116" i="1" s="1"/>
  <c r="AI116" i="1"/>
  <c r="AJ116" i="1" s="1"/>
  <c r="P244" i="1"/>
  <c r="Q244" i="1" s="1"/>
  <c r="R244" i="1" s="1"/>
  <c r="AI244" i="1"/>
  <c r="AJ244" i="1" s="1"/>
  <c r="AN244" i="1" s="1"/>
  <c r="P372" i="1"/>
  <c r="Q372" i="1" s="1"/>
  <c r="R372" i="1" s="1"/>
  <c r="W372" i="1" s="1"/>
  <c r="X372" i="1" s="1"/>
  <c r="AI372" i="1"/>
  <c r="AJ372" i="1" s="1"/>
  <c r="P500" i="1"/>
  <c r="Q500" i="1" s="1"/>
  <c r="R500" i="1" s="1"/>
  <c r="AI500" i="1"/>
  <c r="AJ500" i="1" s="1"/>
  <c r="P565" i="1"/>
  <c r="Q565" i="1" s="1"/>
  <c r="R565" i="1" s="1"/>
  <c r="AI565" i="1"/>
  <c r="AJ565" i="1" s="1"/>
  <c r="P1735" i="1"/>
  <c r="Q1735" i="1" s="1"/>
  <c r="R1735" i="1" s="1"/>
  <c r="W1735" i="1" s="1"/>
  <c r="X1735" i="1" s="1"/>
  <c r="AI1735" i="1"/>
  <c r="AJ1735" i="1" s="1"/>
  <c r="AN1735" i="1" s="1"/>
  <c r="P1085" i="1"/>
  <c r="Q1085" i="1" s="1"/>
  <c r="R1085" i="1" s="1"/>
  <c r="AI1085" i="1"/>
  <c r="AJ1085" i="1" s="1"/>
  <c r="P1213" i="1"/>
  <c r="Q1213" i="1" s="1"/>
  <c r="R1213" i="1" s="1"/>
  <c r="AI1213" i="1"/>
  <c r="AJ1213" i="1" s="1"/>
  <c r="P1341" i="1"/>
  <c r="Q1341" i="1" s="1"/>
  <c r="R1341" i="1" s="1"/>
  <c r="W1341" i="1" s="1"/>
  <c r="X1341" i="1" s="1"/>
  <c r="AI1341" i="1"/>
  <c r="AJ1341" i="1" s="1"/>
  <c r="AN1341" i="1" s="1"/>
  <c r="P1469" i="1"/>
  <c r="Q1469" i="1" s="1"/>
  <c r="R1469" i="1" s="1"/>
  <c r="U1469" i="1" s="1"/>
  <c r="V1469" i="1" s="1"/>
  <c r="AI1469" i="1"/>
  <c r="AJ1469" i="1" s="1"/>
  <c r="P709" i="1"/>
  <c r="Q709" i="1" s="1"/>
  <c r="R709" i="1" s="1"/>
  <c r="W709" i="1" s="1"/>
  <c r="X709" i="1" s="1"/>
  <c r="AI709" i="1"/>
  <c r="AJ709" i="1" s="1"/>
  <c r="AN709" i="1" s="1"/>
  <c r="P837" i="1"/>
  <c r="Q837" i="1" s="1"/>
  <c r="R837" i="1" s="1"/>
  <c r="AI837" i="1"/>
  <c r="AJ837" i="1" s="1"/>
  <c r="P965" i="1"/>
  <c r="Q965" i="1" s="1"/>
  <c r="R965" i="1" s="1"/>
  <c r="AI965" i="1"/>
  <c r="AJ965" i="1" s="1"/>
  <c r="P70" i="1"/>
  <c r="Q70" i="1" s="1"/>
  <c r="R70" i="1" s="1"/>
  <c r="AI70" i="1"/>
  <c r="AJ70" i="1" s="1"/>
  <c r="P198" i="1"/>
  <c r="Q198" i="1" s="1"/>
  <c r="R198" i="1" s="1"/>
  <c r="W198" i="1" s="1"/>
  <c r="X198" i="1" s="1"/>
  <c r="AI198" i="1"/>
  <c r="AJ198" i="1" s="1"/>
  <c r="AN198" i="1" s="1"/>
  <c r="P326" i="1"/>
  <c r="Q326" i="1" s="1"/>
  <c r="R326" i="1" s="1"/>
  <c r="AI326" i="1"/>
  <c r="AJ326" i="1" s="1"/>
  <c r="AN326" i="1" s="1"/>
  <c r="P454" i="1"/>
  <c r="Q454" i="1" s="1"/>
  <c r="R454" i="1" s="1"/>
  <c r="AI454" i="1"/>
  <c r="AJ454" i="1" s="1"/>
  <c r="P582" i="1"/>
  <c r="Q582" i="1" s="1"/>
  <c r="R582" i="1" s="1"/>
  <c r="W582" i="1" s="1"/>
  <c r="X582" i="1" s="1"/>
  <c r="AI582" i="1"/>
  <c r="AJ582" i="1" s="1"/>
  <c r="P536" i="1"/>
  <c r="Q536" i="1" s="1"/>
  <c r="R536" i="1" s="1"/>
  <c r="U536" i="1" s="1"/>
  <c r="V536" i="1" s="1"/>
  <c r="AI536" i="1"/>
  <c r="AJ536" i="1" s="1"/>
  <c r="P1456" i="1"/>
  <c r="Q1456" i="1" s="1"/>
  <c r="R1456" i="1" s="1"/>
  <c r="AI1456" i="1"/>
  <c r="AJ1456" i="1" s="1"/>
  <c r="AN1456" i="1" s="1"/>
  <c r="P696" i="1"/>
  <c r="Q696" i="1" s="1"/>
  <c r="R696" i="1" s="1"/>
  <c r="AI696" i="1"/>
  <c r="AJ696" i="1" s="1"/>
  <c r="P824" i="1"/>
  <c r="Q824" i="1" s="1"/>
  <c r="R824" i="1" s="1"/>
  <c r="W824" i="1" s="1"/>
  <c r="X824" i="1" s="1"/>
  <c r="AI824" i="1"/>
  <c r="AJ824" i="1" s="1"/>
  <c r="P952" i="1"/>
  <c r="Q952" i="1" s="1"/>
  <c r="R952" i="1" s="1"/>
  <c r="AI952" i="1"/>
  <c r="AJ952" i="1" s="1"/>
  <c r="P57" i="1"/>
  <c r="Q57" i="1" s="1"/>
  <c r="R57" i="1" s="1"/>
  <c r="AI57" i="1"/>
  <c r="AJ57" i="1" s="1"/>
  <c r="AN57" i="1" s="1"/>
  <c r="P185" i="1"/>
  <c r="Q185" i="1" s="1"/>
  <c r="R185" i="1" s="1"/>
  <c r="W185" i="1" s="1"/>
  <c r="X185" i="1" s="1"/>
  <c r="AI185" i="1"/>
  <c r="AJ185" i="1" s="1"/>
  <c r="P313" i="1"/>
  <c r="Q313" i="1" s="1"/>
  <c r="R313" i="1" s="1"/>
  <c r="W313" i="1" s="1"/>
  <c r="X313" i="1" s="1"/>
  <c r="AI313" i="1"/>
  <c r="AJ313" i="1" s="1"/>
  <c r="AN313" i="1" s="1"/>
  <c r="P441" i="1"/>
  <c r="Q441" i="1" s="1"/>
  <c r="R441" i="1" s="1"/>
  <c r="U441" i="1" s="1"/>
  <c r="V441" i="1" s="1"/>
  <c r="AI441" i="1"/>
  <c r="AJ441" i="1" s="1"/>
  <c r="AN441" i="1" s="1"/>
  <c r="P569" i="1"/>
  <c r="AI569" i="1"/>
  <c r="AJ569" i="1" s="1"/>
  <c r="AN569" i="1" s="1"/>
  <c r="P1595" i="1"/>
  <c r="Q1595" i="1" s="1"/>
  <c r="R1595" i="1" s="1"/>
  <c r="W1595" i="1" s="1"/>
  <c r="X1595" i="1" s="1"/>
  <c r="AI1595" i="1"/>
  <c r="AJ1595" i="1" s="1"/>
  <c r="AN1595" i="1" s="1"/>
  <c r="P1723" i="1"/>
  <c r="Q1723" i="1" s="1"/>
  <c r="R1723" i="1" s="1"/>
  <c r="W1723" i="1" s="1"/>
  <c r="X1723" i="1" s="1"/>
  <c r="AI1723" i="1"/>
  <c r="AJ1723" i="1" s="1"/>
  <c r="P1073" i="1"/>
  <c r="Q1073" i="1" s="1"/>
  <c r="R1073" i="1" s="1"/>
  <c r="W1073" i="1" s="1"/>
  <c r="X1073" i="1" s="1"/>
  <c r="AI1073" i="1"/>
  <c r="AJ1073" i="1" s="1"/>
  <c r="P1201" i="1"/>
  <c r="Q1201" i="1" s="1"/>
  <c r="R1201" i="1" s="1"/>
  <c r="AI1201" i="1"/>
  <c r="AJ1201" i="1" s="1"/>
  <c r="P1329" i="1"/>
  <c r="Q1329" i="1" s="1"/>
  <c r="R1329" i="1" s="1"/>
  <c r="W1329" i="1" s="1"/>
  <c r="X1329" i="1" s="1"/>
  <c r="AI1329" i="1"/>
  <c r="AJ1329" i="1" s="1"/>
  <c r="P1457" i="1"/>
  <c r="Q1457" i="1" s="1"/>
  <c r="R1457" i="1" s="1"/>
  <c r="AI1457" i="1"/>
  <c r="AJ1457" i="1" s="1"/>
  <c r="AN1457" i="1" s="1"/>
  <c r="P697" i="1"/>
  <c r="Q697" i="1" s="1"/>
  <c r="R697" i="1" s="1"/>
  <c r="W697" i="1" s="1"/>
  <c r="X697" i="1" s="1"/>
  <c r="AI697" i="1"/>
  <c r="AJ697" i="1" s="1"/>
  <c r="P825" i="1"/>
  <c r="Q825" i="1" s="1"/>
  <c r="R825" i="1" s="1"/>
  <c r="W825" i="1" s="1"/>
  <c r="X825" i="1" s="1"/>
  <c r="AI825" i="1"/>
  <c r="AJ825" i="1" s="1"/>
  <c r="P953" i="1"/>
  <c r="Q953" i="1" s="1"/>
  <c r="R953" i="1" s="1"/>
  <c r="AI953" i="1"/>
  <c r="AJ953" i="1" s="1"/>
  <c r="P58" i="1"/>
  <c r="Q58" i="1" s="1"/>
  <c r="R58" i="1" s="1"/>
  <c r="U58" i="1" s="1"/>
  <c r="V58" i="1" s="1"/>
  <c r="AI58" i="1"/>
  <c r="AJ58" i="1" s="1"/>
  <c r="AN58" i="1" s="1"/>
  <c r="P186" i="1"/>
  <c r="Q186" i="1" s="1"/>
  <c r="R186" i="1" s="1"/>
  <c r="W186" i="1" s="1"/>
  <c r="X186" i="1" s="1"/>
  <c r="AI186" i="1"/>
  <c r="AJ186" i="1" s="1"/>
  <c r="AN186" i="1" s="1"/>
  <c r="P314" i="1"/>
  <c r="Q314" i="1" s="1"/>
  <c r="R314" i="1" s="1"/>
  <c r="AI314" i="1"/>
  <c r="AJ314" i="1" s="1"/>
  <c r="AN314" i="1" s="1"/>
  <c r="P442" i="1"/>
  <c r="Q442" i="1" s="1"/>
  <c r="R442" i="1" s="1"/>
  <c r="U442" i="1" s="1"/>
  <c r="V442" i="1" s="1"/>
  <c r="AI442" i="1"/>
  <c r="AJ442" i="1" s="1"/>
  <c r="AN442" i="1" s="1"/>
  <c r="P570" i="1"/>
  <c r="Q570" i="1" s="1"/>
  <c r="R570" i="1" s="1"/>
  <c r="U570" i="1" s="1"/>
  <c r="V570" i="1" s="1"/>
  <c r="AI570" i="1"/>
  <c r="AJ570" i="1" s="1"/>
  <c r="AN570" i="1" s="1"/>
  <c r="P556" i="1"/>
  <c r="Q556" i="1" s="1"/>
  <c r="R556" i="1" s="1"/>
  <c r="W556" i="1" s="1"/>
  <c r="X556" i="1" s="1"/>
  <c r="AI556" i="1"/>
  <c r="AJ556" i="1" s="1"/>
  <c r="AN556" i="1" s="1"/>
  <c r="P1236" i="1"/>
  <c r="Q1236" i="1" s="1"/>
  <c r="R1236" i="1" s="1"/>
  <c r="AI1236" i="1"/>
  <c r="AJ1236" i="1" s="1"/>
  <c r="AN1236" i="1" s="1"/>
  <c r="P1364" i="1"/>
  <c r="AI1364" i="1"/>
  <c r="AJ1364" i="1" s="1"/>
  <c r="AN1364" i="1" s="1"/>
  <c r="P604" i="1"/>
  <c r="Q604" i="1" s="1"/>
  <c r="R604" i="1" s="1"/>
  <c r="U604" i="1" s="1"/>
  <c r="V604" i="1" s="1"/>
  <c r="AI604" i="1"/>
  <c r="AJ604" i="1" s="1"/>
  <c r="P732" i="1"/>
  <c r="Q732" i="1" s="1"/>
  <c r="R732" i="1" s="1"/>
  <c r="AI732" i="1"/>
  <c r="AJ732" i="1" s="1"/>
  <c r="P860" i="1"/>
  <c r="Q860" i="1" s="1"/>
  <c r="R860" i="1" s="1"/>
  <c r="W860" i="1" s="1"/>
  <c r="X860" i="1" s="1"/>
  <c r="AI860" i="1"/>
  <c r="AJ860" i="1" s="1"/>
  <c r="P988" i="1"/>
  <c r="Q988" i="1" s="1"/>
  <c r="R988" i="1" s="1"/>
  <c r="AI988" i="1"/>
  <c r="AJ988" i="1" s="1"/>
  <c r="AN988" i="1" s="1"/>
  <c r="P93" i="1"/>
  <c r="Q93" i="1" s="1"/>
  <c r="R93" i="1" s="1"/>
  <c r="AI93" i="1"/>
  <c r="AJ93" i="1" s="1"/>
  <c r="AN93" i="1" s="1"/>
  <c r="P221" i="1"/>
  <c r="Q221" i="1" s="1"/>
  <c r="R221" i="1" s="1"/>
  <c r="U221" i="1" s="1"/>
  <c r="V221" i="1" s="1"/>
  <c r="AI221" i="1"/>
  <c r="AJ221" i="1" s="1"/>
  <c r="P349" i="1"/>
  <c r="AI349" i="1"/>
  <c r="AJ349" i="1" s="1"/>
  <c r="P477" i="1"/>
  <c r="Q477" i="1" s="1"/>
  <c r="R477" i="1" s="1"/>
  <c r="W477" i="1" s="1"/>
  <c r="X477" i="1" s="1"/>
  <c r="AI477" i="1"/>
  <c r="AJ477" i="1" s="1"/>
  <c r="P481" i="1"/>
  <c r="Q481" i="1" s="1"/>
  <c r="R481" i="1" s="1"/>
  <c r="W481" i="1" s="1"/>
  <c r="X481" i="1" s="1"/>
  <c r="AI481" i="1"/>
  <c r="AJ481" i="1" s="1"/>
  <c r="P1143" i="1"/>
  <c r="Q1143" i="1" s="1"/>
  <c r="R1143" i="1" s="1"/>
  <c r="AI1143" i="1"/>
  <c r="AJ1143" i="1" s="1"/>
  <c r="AN1143" i="1" s="1"/>
  <c r="P1271" i="1"/>
  <c r="Q1271" i="1" s="1"/>
  <c r="R1271" i="1" s="1"/>
  <c r="AI1271" i="1"/>
  <c r="AJ1271" i="1" s="1"/>
  <c r="P1399" i="1"/>
  <c r="Q1399" i="1" s="1"/>
  <c r="R1399" i="1" s="1"/>
  <c r="W1399" i="1" s="1"/>
  <c r="X1399" i="1" s="1"/>
  <c r="AI1399" i="1"/>
  <c r="AJ1399" i="1" s="1"/>
  <c r="P639" i="1"/>
  <c r="Q639" i="1" s="1"/>
  <c r="R639" i="1" s="1"/>
  <c r="AI639" i="1"/>
  <c r="AJ639" i="1" s="1"/>
  <c r="P767" i="1"/>
  <c r="Q767" i="1" s="1"/>
  <c r="R767" i="1" s="1"/>
  <c r="W767" i="1" s="1"/>
  <c r="X767" i="1" s="1"/>
  <c r="AI767" i="1"/>
  <c r="AJ767" i="1" s="1"/>
  <c r="AN767" i="1" s="1"/>
  <c r="P895" i="1"/>
  <c r="Q895" i="1" s="1"/>
  <c r="R895" i="1" s="1"/>
  <c r="AI895" i="1"/>
  <c r="AJ895" i="1" s="1"/>
  <c r="AN895" i="1" s="1"/>
  <c r="P1023" i="1"/>
  <c r="Q1023" i="1" s="1"/>
  <c r="R1023" i="1" s="1"/>
  <c r="AI1023" i="1"/>
  <c r="AJ1023" i="1" s="1"/>
  <c r="P128" i="1"/>
  <c r="Q128" i="1" s="1"/>
  <c r="R128" i="1" s="1"/>
  <c r="W128" i="1" s="1"/>
  <c r="X128" i="1" s="1"/>
  <c r="AI128" i="1"/>
  <c r="AJ128" i="1" s="1"/>
  <c r="P256" i="1"/>
  <c r="Q256" i="1" s="1"/>
  <c r="R256" i="1" s="1"/>
  <c r="W256" i="1" s="1"/>
  <c r="X256" i="1" s="1"/>
  <c r="AI256" i="1"/>
  <c r="AJ256" i="1" s="1"/>
  <c r="AN256" i="1" s="1"/>
  <c r="P384" i="1"/>
  <c r="Q384" i="1" s="1"/>
  <c r="R384" i="1" s="1"/>
  <c r="U384" i="1" s="1"/>
  <c r="V384" i="1" s="1"/>
  <c r="AI384" i="1"/>
  <c r="AJ384" i="1" s="1"/>
  <c r="AN384" i="1" s="1"/>
  <c r="P512" i="1"/>
  <c r="Q512" i="1" s="1"/>
  <c r="R512" i="1" s="1"/>
  <c r="W512" i="1" s="1"/>
  <c r="X512" i="1" s="1"/>
  <c r="AI512" i="1"/>
  <c r="AJ512" i="1" s="1"/>
  <c r="P545" i="1"/>
  <c r="Q545" i="1" s="1"/>
  <c r="R545" i="1" s="1"/>
  <c r="AI545" i="1"/>
  <c r="AJ545" i="1" s="1"/>
  <c r="P720" i="1"/>
  <c r="Q720" i="1" s="1"/>
  <c r="R720" i="1" s="1"/>
  <c r="W720" i="1" s="1"/>
  <c r="X720" i="1" s="1"/>
  <c r="AI720" i="1"/>
  <c r="AJ720" i="1" s="1"/>
  <c r="AN720" i="1" s="1"/>
  <c r="P1172" i="1"/>
  <c r="AI1172" i="1"/>
  <c r="AJ1172" i="1" s="1"/>
  <c r="P14" i="1"/>
  <c r="Q14" i="1" s="1"/>
  <c r="R14" i="1" s="1"/>
  <c r="AI14" i="1"/>
  <c r="AJ14" i="1" s="1"/>
  <c r="P286" i="1"/>
  <c r="Q286" i="1" s="1"/>
  <c r="R286" i="1" s="1"/>
  <c r="W286" i="1" s="1"/>
  <c r="X286" i="1" s="1"/>
  <c r="AI286" i="1"/>
  <c r="AJ286" i="1" s="1"/>
  <c r="P414" i="1"/>
  <c r="Q414" i="1" s="1"/>
  <c r="R414" i="1" s="1"/>
  <c r="W414" i="1" s="1"/>
  <c r="X414" i="1" s="1"/>
  <c r="AI414" i="1"/>
  <c r="AJ414" i="1" s="1"/>
  <c r="AN414" i="1" s="1"/>
  <c r="P542" i="1"/>
  <c r="Q542" i="1" s="1"/>
  <c r="R542" i="1" s="1"/>
  <c r="AI542" i="1"/>
  <c r="AJ542" i="1" s="1"/>
  <c r="P608" i="1"/>
  <c r="Q608" i="1" s="1"/>
  <c r="R608" i="1" s="1"/>
  <c r="AI608" i="1"/>
  <c r="AJ608" i="1" s="1"/>
  <c r="P736" i="1"/>
  <c r="Q736" i="1" s="1"/>
  <c r="R736" i="1" s="1"/>
  <c r="W736" i="1" s="1"/>
  <c r="X736" i="1" s="1"/>
  <c r="AI736" i="1"/>
  <c r="AJ736" i="1" s="1"/>
  <c r="P864" i="1"/>
  <c r="Q864" i="1" s="1"/>
  <c r="R864" i="1" s="1"/>
  <c r="W864" i="1" s="1"/>
  <c r="X864" i="1" s="1"/>
  <c r="AI864" i="1"/>
  <c r="AJ864" i="1" s="1"/>
  <c r="P992" i="1"/>
  <c r="Q992" i="1" s="1"/>
  <c r="R992" i="1" s="1"/>
  <c r="W992" i="1" s="1"/>
  <c r="X992" i="1" s="1"/>
  <c r="AI992" i="1"/>
  <c r="AJ992" i="1" s="1"/>
  <c r="P97" i="1"/>
  <c r="Q97" i="1" s="1"/>
  <c r="R97" i="1" s="1"/>
  <c r="AI97" i="1"/>
  <c r="AJ97" i="1" s="1"/>
  <c r="AN97" i="1" s="1"/>
  <c r="P225" i="1"/>
  <c r="Q225" i="1" s="1"/>
  <c r="R225" i="1" s="1"/>
  <c r="U225" i="1" s="1"/>
  <c r="V225" i="1" s="1"/>
  <c r="AI225" i="1"/>
  <c r="AJ225" i="1" s="1"/>
  <c r="P353" i="1"/>
  <c r="Q353" i="1" s="1"/>
  <c r="R353" i="1" s="1"/>
  <c r="W353" i="1" s="1"/>
  <c r="X353" i="1" s="1"/>
  <c r="AI353" i="1"/>
  <c r="AJ353" i="1" s="1"/>
  <c r="P1116" i="1"/>
  <c r="Q1116" i="1" s="1"/>
  <c r="R1116" i="1" s="1"/>
  <c r="AI1116" i="1"/>
  <c r="AJ1116" i="1" s="1"/>
  <c r="AN1116" i="1" s="1"/>
  <c r="P1244" i="1"/>
  <c r="Q1244" i="1" s="1"/>
  <c r="R1244" i="1" s="1"/>
  <c r="AI1244" i="1"/>
  <c r="AJ1244" i="1" s="1"/>
  <c r="AN1244" i="1" s="1"/>
  <c r="P676" i="1"/>
  <c r="Q676" i="1" s="1"/>
  <c r="R676" i="1" s="1"/>
  <c r="W676" i="1" s="1"/>
  <c r="X676" i="1" s="1"/>
  <c r="AI676" i="1"/>
  <c r="AJ676" i="1" s="1"/>
  <c r="P804" i="1"/>
  <c r="Q804" i="1" s="1"/>
  <c r="R804" i="1" s="1"/>
  <c r="W804" i="1" s="1"/>
  <c r="X804" i="1" s="1"/>
  <c r="AI804" i="1"/>
  <c r="AJ804" i="1" s="1"/>
  <c r="AN804" i="1" s="1"/>
  <c r="P932" i="1"/>
  <c r="Q932" i="1" s="1"/>
  <c r="R932" i="1" s="1"/>
  <c r="AI932" i="1"/>
  <c r="AJ932" i="1" s="1"/>
  <c r="AN932" i="1" s="1"/>
  <c r="P37" i="1"/>
  <c r="Q37" i="1" s="1"/>
  <c r="R37" i="1" s="1"/>
  <c r="AI37" i="1"/>
  <c r="AJ37" i="1" s="1"/>
  <c r="P165" i="1"/>
  <c r="Q165" i="1" s="1"/>
  <c r="R165" i="1" s="1"/>
  <c r="W165" i="1" s="1"/>
  <c r="X165" i="1" s="1"/>
  <c r="AI165" i="1"/>
  <c r="AJ165" i="1" s="1"/>
  <c r="P293" i="1"/>
  <c r="Q293" i="1" s="1"/>
  <c r="R293" i="1" s="1"/>
  <c r="AI293" i="1"/>
  <c r="AJ293" i="1" s="1"/>
  <c r="P421" i="1"/>
  <c r="Q421" i="1" s="1"/>
  <c r="R421" i="1" s="1"/>
  <c r="AI421" i="1"/>
  <c r="AJ421" i="1" s="1"/>
  <c r="P1087" i="1"/>
  <c r="Q1087" i="1" s="1"/>
  <c r="R1087" i="1" s="1"/>
  <c r="AI1087" i="1"/>
  <c r="AJ1087" i="1" s="1"/>
  <c r="AN1087" i="1" s="1"/>
  <c r="P1215" i="1"/>
  <c r="Q1215" i="1" s="1"/>
  <c r="R1215" i="1" s="1"/>
  <c r="AI1215" i="1"/>
  <c r="AJ1215" i="1" s="1"/>
  <c r="P663" i="1"/>
  <c r="Q663" i="1" s="1"/>
  <c r="R663" i="1" s="1"/>
  <c r="W663" i="1" s="1"/>
  <c r="X663" i="1" s="1"/>
  <c r="AI663" i="1"/>
  <c r="AJ663" i="1" s="1"/>
  <c r="AN663" i="1" s="1"/>
  <c r="P791" i="1"/>
  <c r="Q791" i="1" s="1"/>
  <c r="R791" i="1" s="1"/>
  <c r="AI791" i="1"/>
  <c r="AJ791" i="1" s="1"/>
  <c r="P919" i="1"/>
  <c r="Q919" i="1" s="1"/>
  <c r="R919" i="1" s="1"/>
  <c r="AI919" i="1"/>
  <c r="AJ919" i="1" s="1"/>
  <c r="P24" i="1"/>
  <c r="Q24" i="1" s="1"/>
  <c r="R24" i="1" s="1"/>
  <c r="W24" i="1" s="1"/>
  <c r="X24" i="1" s="1"/>
  <c r="AI24" i="1"/>
  <c r="AJ24" i="1" s="1"/>
  <c r="P184" i="1"/>
  <c r="Q184" i="1" s="1"/>
  <c r="R184" i="1" s="1"/>
  <c r="W184" i="1" s="1"/>
  <c r="X184" i="1" s="1"/>
  <c r="AI184" i="1"/>
  <c r="AJ184" i="1" s="1"/>
  <c r="P328" i="1"/>
  <c r="Q328" i="1" s="1"/>
  <c r="R328" i="1" s="1"/>
  <c r="AI328" i="1"/>
  <c r="AJ328" i="1" s="1"/>
  <c r="AN328" i="1" s="1"/>
  <c r="P16" i="1"/>
  <c r="Q16" i="1" s="1"/>
  <c r="R16" i="1" s="1"/>
  <c r="AI16" i="1"/>
  <c r="AJ16" i="1" s="1"/>
  <c r="P1570" i="1"/>
  <c r="Q1570" i="1" s="1"/>
  <c r="R1570" i="1" s="1"/>
  <c r="AI1570" i="1"/>
  <c r="AJ1570" i="1" s="1"/>
  <c r="P976" i="1"/>
  <c r="Q976" i="1" s="1"/>
  <c r="R976" i="1" s="1"/>
  <c r="AI976" i="1"/>
  <c r="AJ976" i="1" s="1"/>
  <c r="AN976" i="1" s="1"/>
  <c r="P1090" i="1"/>
  <c r="Q1090" i="1" s="1"/>
  <c r="R1090" i="1" s="1"/>
  <c r="AI1090" i="1"/>
  <c r="AJ1090" i="1" s="1"/>
  <c r="AN1090" i="1" s="1"/>
  <c r="P1218" i="1"/>
  <c r="Q1218" i="1" s="1"/>
  <c r="R1218" i="1" s="1"/>
  <c r="U1218" i="1" s="1"/>
  <c r="V1218" i="1" s="1"/>
  <c r="AI1218" i="1"/>
  <c r="AJ1218" i="1" s="1"/>
  <c r="AN1218" i="1" s="1"/>
  <c r="P666" i="1"/>
  <c r="Q666" i="1" s="1"/>
  <c r="R666" i="1" s="1"/>
  <c r="U666" i="1" s="1"/>
  <c r="V666" i="1" s="1"/>
  <c r="AI666" i="1"/>
  <c r="AJ666" i="1" s="1"/>
  <c r="AN666" i="1" s="1"/>
  <c r="P794" i="1"/>
  <c r="Q794" i="1" s="1"/>
  <c r="R794" i="1" s="1"/>
  <c r="U794" i="1" s="1"/>
  <c r="V794" i="1" s="1"/>
  <c r="AI794" i="1"/>
  <c r="AJ794" i="1" s="1"/>
  <c r="P922" i="1"/>
  <c r="Q922" i="1" s="1"/>
  <c r="R922" i="1" s="1"/>
  <c r="AI922" i="1"/>
  <c r="AJ922" i="1" s="1"/>
  <c r="P59" i="1"/>
  <c r="Q59" i="1" s="1"/>
  <c r="R59" i="1" s="1"/>
  <c r="AI59" i="1"/>
  <c r="AJ59" i="1" s="1"/>
  <c r="AN59" i="1" s="1"/>
  <c r="P187" i="1"/>
  <c r="Q187" i="1" s="1"/>
  <c r="R187" i="1" s="1"/>
  <c r="W187" i="1" s="1"/>
  <c r="X187" i="1" s="1"/>
  <c r="AI187" i="1"/>
  <c r="AJ187" i="1" s="1"/>
  <c r="AN187" i="1" s="1"/>
  <c r="P1043" i="1"/>
  <c r="Q1043" i="1" s="1"/>
  <c r="R1043" i="1" s="1"/>
  <c r="W1043" i="1" s="1"/>
  <c r="X1043" i="1" s="1"/>
  <c r="AI1043" i="1"/>
  <c r="AJ1043" i="1" s="1"/>
  <c r="P1171" i="1"/>
  <c r="Q1171" i="1" s="1"/>
  <c r="R1171" i="1" s="1"/>
  <c r="W1171" i="1" s="1"/>
  <c r="X1171" i="1" s="1"/>
  <c r="AI1171" i="1"/>
  <c r="AJ1171" i="1" s="1"/>
  <c r="P28" i="1"/>
  <c r="Q28" i="1" s="1"/>
  <c r="R28" i="1" s="1"/>
  <c r="AI28" i="1"/>
  <c r="AJ28" i="1" s="1"/>
  <c r="P156" i="1"/>
  <c r="Q156" i="1" s="1"/>
  <c r="R156" i="1" s="1"/>
  <c r="W156" i="1" s="1"/>
  <c r="X156" i="1" s="1"/>
  <c r="AI156" i="1"/>
  <c r="AJ156" i="1" s="1"/>
  <c r="AN156" i="1" s="1"/>
  <c r="P284" i="1"/>
  <c r="Q284" i="1" s="1"/>
  <c r="R284" i="1" s="1"/>
  <c r="W284" i="1" s="1"/>
  <c r="X284" i="1" s="1"/>
  <c r="AI284" i="1"/>
  <c r="AJ284" i="1" s="1"/>
  <c r="AN284" i="1" s="1"/>
  <c r="P412" i="1"/>
  <c r="Q412" i="1" s="1"/>
  <c r="R412" i="1" s="1"/>
  <c r="AI412" i="1"/>
  <c r="AJ412" i="1" s="1"/>
  <c r="AN412" i="1" s="1"/>
  <c r="P718" i="1"/>
  <c r="Q718" i="1" s="1"/>
  <c r="R718" i="1" s="1"/>
  <c r="AI718" i="1"/>
  <c r="AJ718" i="1" s="1"/>
  <c r="P846" i="1"/>
  <c r="Q846" i="1" s="1"/>
  <c r="R846" i="1" s="1"/>
  <c r="AI846" i="1"/>
  <c r="AJ846" i="1" s="1"/>
  <c r="P974" i="1"/>
  <c r="Q974" i="1" s="1"/>
  <c r="R974" i="1" s="1"/>
  <c r="W974" i="1" s="1"/>
  <c r="X974" i="1" s="1"/>
  <c r="AI974" i="1"/>
  <c r="AJ974" i="1" s="1"/>
  <c r="AN974" i="1" s="1"/>
  <c r="P79" i="1"/>
  <c r="AI79" i="1"/>
  <c r="AJ79" i="1" s="1"/>
  <c r="P239" i="1"/>
  <c r="Q239" i="1" s="1"/>
  <c r="R239" i="1" s="1"/>
  <c r="AI239" i="1"/>
  <c r="AJ239" i="1" s="1"/>
  <c r="AN239" i="1" s="1"/>
  <c r="P367" i="1"/>
  <c r="Q367" i="1" s="1"/>
  <c r="R367" i="1" s="1"/>
  <c r="AI367" i="1"/>
  <c r="AJ367" i="1" s="1"/>
  <c r="AN367" i="1" s="1"/>
  <c r="P495" i="1"/>
  <c r="Q495" i="1" s="1"/>
  <c r="R495" i="1" s="1"/>
  <c r="AI495" i="1"/>
  <c r="AJ495" i="1" s="1"/>
  <c r="P769" i="1"/>
  <c r="Q769" i="1" s="1"/>
  <c r="R769" i="1" s="1"/>
  <c r="AI769" i="1"/>
  <c r="AJ769" i="1" s="1"/>
  <c r="AN769" i="1" s="1"/>
  <c r="P130" i="1"/>
  <c r="Q130" i="1" s="1"/>
  <c r="R130" i="1" s="1"/>
  <c r="AI130" i="1"/>
  <c r="AJ130" i="1" s="1"/>
  <c r="P818" i="1"/>
  <c r="Q818" i="1" s="1"/>
  <c r="R818" i="1" s="1"/>
  <c r="AI818" i="1"/>
  <c r="AJ818" i="1" s="1"/>
  <c r="AN818" i="1" s="1"/>
  <c r="P1040" i="1"/>
  <c r="Q1040" i="1" s="1"/>
  <c r="R1040" i="1" s="1"/>
  <c r="W1040" i="1" s="1"/>
  <c r="X1040" i="1" s="1"/>
  <c r="AI1040" i="1"/>
  <c r="AJ1040" i="1" s="1"/>
  <c r="P1168" i="1"/>
  <c r="Q1168" i="1" s="1"/>
  <c r="R1168" i="1" s="1"/>
  <c r="AI1168" i="1"/>
  <c r="AJ1168" i="1" s="1"/>
  <c r="P643" i="1"/>
  <c r="Q643" i="1" s="1"/>
  <c r="R643" i="1" s="1"/>
  <c r="AI643" i="1"/>
  <c r="AJ643" i="1" s="1"/>
  <c r="AN643" i="1" s="1"/>
  <c r="P771" i="1"/>
  <c r="Q771" i="1" s="1"/>
  <c r="R771" i="1" s="1"/>
  <c r="W771" i="1" s="1"/>
  <c r="X771" i="1" s="1"/>
  <c r="AI771" i="1"/>
  <c r="AJ771" i="1" s="1"/>
  <c r="P899" i="1"/>
  <c r="Q899" i="1" s="1"/>
  <c r="R899" i="1" s="1"/>
  <c r="W899" i="1" s="1"/>
  <c r="X899" i="1" s="1"/>
  <c r="AI899" i="1"/>
  <c r="AJ899" i="1" s="1"/>
  <c r="AN899" i="1" s="1"/>
  <c r="P1027" i="1"/>
  <c r="Q1027" i="1" s="1"/>
  <c r="R1027" i="1" s="1"/>
  <c r="AI1027" i="1"/>
  <c r="AJ1027" i="1" s="1"/>
  <c r="P132" i="1"/>
  <c r="Q132" i="1" s="1"/>
  <c r="R132" i="1" s="1"/>
  <c r="W132" i="1" s="1"/>
  <c r="X132" i="1" s="1"/>
  <c r="AI132" i="1"/>
  <c r="AJ132" i="1" s="1"/>
  <c r="P260" i="1"/>
  <c r="Q260" i="1" s="1"/>
  <c r="R260" i="1" s="1"/>
  <c r="AI260" i="1"/>
  <c r="AJ260" i="1" s="1"/>
  <c r="AN260" i="1" s="1"/>
  <c r="P388" i="1"/>
  <c r="Q388" i="1" s="1"/>
  <c r="R388" i="1" s="1"/>
  <c r="W388" i="1" s="1"/>
  <c r="X388" i="1" s="1"/>
  <c r="AI388" i="1"/>
  <c r="AJ388" i="1" s="1"/>
  <c r="AN388" i="1" s="1"/>
  <c r="P516" i="1"/>
  <c r="Q516" i="1" s="1"/>
  <c r="R516" i="1" s="1"/>
  <c r="AI516" i="1"/>
  <c r="AJ516" i="1" s="1"/>
  <c r="P581" i="1"/>
  <c r="Q581" i="1" s="1"/>
  <c r="R581" i="1" s="1"/>
  <c r="AI581" i="1"/>
  <c r="AJ581" i="1" s="1"/>
  <c r="P1751" i="1"/>
  <c r="Q1751" i="1" s="1"/>
  <c r="R1751" i="1" s="1"/>
  <c r="W1751" i="1" s="1"/>
  <c r="X1751" i="1" s="1"/>
  <c r="AI1751" i="1"/>
  <c r="AJ1751" i="1" s="1"/>
  <c r="AN1751" i="1" s="1"/>
  <c r="P1101" i="1"/>
  <c r="Q1101" i="1" s="1"/>
  <c r="R1101" i="1" s="1"/>
  <c r="W1101" i="1" s="1"/>
  <c r="X1101" i="1" s="1"/>
  <c r="AI1101" i="1"/>
  <c r="AJ1101" i="1" s="1"/>
  <c r="P1229" i="1"/>
  <c r="Q1229" i="1" s="1"/>
  <c r="R1229" i="1" s="1"/>
  <c r="AI1229" i="1"/>
  <c r="AJ1229" i="1" s="1"/>
  <c r="AN1229" i="1" s="1"/>
  <c r="P1357" i="1"/>
  <c r="Q1357" i="1" s="1"/>
  <c r="R1357" i="1" s="1"/>
  <c r="AI1357" i="1"/>
  <c r="AJ1357" i="1" s="1"/>
  <c r="AN1357" i="1" s="1"/>
  <c r="P597" i="1"/>
  <c r="Q597" i="1" s="1"/>
  <c r="R597" i="1" s="1"/>
  <c r="AI597" i="1"/>
  <c r="AJ597" i="1" s="1"/>
  <c r="P725" i="1"/>
  <c r="Q725" i="1" s="1"/>
  <c r="R725" i="1" s="1"/>
  <c r="W725" i="1" s="1"/>
  <c r="X725" i="1" s="1"/>
  <c r="AI725" i="1"/>
  <c r="AJ725" i="1" s="1"/>
  <c r="P853" i="1"/>
  <c r="Q853" i="1" s="1"/>
  <c r="R853" i="1" s="1"/>
  <c r="W853" i="1" s="1"/>
  <c r="X853" i="1" s="1"/>
  <c r="AI853" i="1"/>
  <c r="AJ853" i="1" s="1"/>
  <c r="P981" i="1"/>
  <c r="Q981" i="1" s="1"/>
  <c r="R981" i="1" s="1"/>
  <c r="AI981" i="1"/>
  <c r="AJ981" i="1" s="1"/>
  <c r="AN981" i="1" s="1"/>
  <c r="P86" i="1"/>
  <c r="Q86" i="1" s="1"/>
  <c r="R86" i="1" s="1"/>
  <c r="W86" i="1" s="1"/>
  <c r="X86" i="1" s="1"/>
  <c r="AI86" i="1"/>
  <c r="AJ86" i="1" s="1"/>
  <c r="AN86" i="1" s="1"/>
  <c r="P214" i="1"/>
  <c r="Q214" i="1" s="1"/>
  <c r="R214" i="1" s="1"/>
  <c r="W214" i="1" s="1"/>
  <c r="X214" i="1" s="1"/>
  <c r="AI214" i="1"/>
  <c r="AJ214" i="1" s="1"/>
  <c r="P342" i="1"/>
  <c r="Q342" i="1" s="1"/>
  <c r="R342" i="1" s="1"/>
  <c r="AI342" i="1"/>
  <c r="AJ342" i="1" s="1"/>
  <c r="P470" i="1"/>
  <c r="Q470" i="1" s="1"/>
  <c r="R470" i="1" s="1"/>
  <c r="W470" i="1" s="1"/>
  <c r="X470" i="1" s="1"/>
  <c r="AI470" i="1"/>
  <c r="AJ470" i="1" s="1"/>
  <c r="P424" i="1"/>
  <c r="Q424" i="1" s="1"/>
  <c r="R424" i="1" s="1"/>
  <c r="W424" i="1" s="1"/>
  <c r="X424" i="1" s="1"/>
  <c r="AI424" i="1"/>
  <c r="AJ424" i="1" s="1"/>
  <c r="AN424" i="1" s="1"/>
  <c r="P552" i="1"/>
  <c r="Q552" i="1" s="1"/>
  <c r="R552" i="1" s="1"/>
  <c r="U552" i="1" s="1"/>
  <c r="V552" i="1" s="1"/>
  <c r="AI552" i="1"/>
  <c r="AJ552" i="1" s="1"/>
  <c r="AN552" i="1" s="1"/>
  <c r="P1472" i="1"/>
  <c r="Q1472" i="1" s="1"/>
  <c r="R1472" i="1" s="1"/>
  <c r="AI1472" i="1"/>
  <c r="AJ1472" i="1" s="1"/>
  <c r="P712" i="1"/>
  <c r="AI712" i="1"/>
  <c r="AJ712" i="1" s="1"/>
  <c r="AN712" i="1" s="1"/>
  <c r="P840" i="1"/>
  <c r="Q840" i="1" s="1"/>
  <c r="R840" i="1" s="1"/>
  <c r="AI840" i="1"/>
  <c r="AJ840" i="1" s="1"/>
  <c r="P968" i="1"/>
  <c r="Q968" i="1" s="1"/>
  <c r="R968" i="1" s="1"/>
  <c r="U968" i="1" s="1"/>
  <c r="V968" i="1" s="1"/>
  <c r="AI968" i="1"/>
  <c r="AJ968" i="1" s="1"/>
  <c r="P73" i="1"/>
  <c r="Q73" i="1" s="1"/>
  <c r="R73" i="1" s="1"/>
  <c r="AI73" i="1"/>
  <c r="AJ73" i="1" s="1"/>
  <c r="P201" i="1"/>
  <c r="Q201" i="1" s="1"/>
  <c r="R201" i="1" s="1"/>
  <c r="AI201" i="1"/>
  <c r="AJ201" i="1" s="1"/>
  <c r="P329" i="1"/>
  <c r="Q329" i="1" s="1"/>
  <c r="R329" i="1" s="1"/>
  <c r="W329" i="1" s="1"/>
  <c r="X329" i="1" s="1"/>
  <c r="AI329" i="1"/>
  <c r="AJ329" i="1" s="1"/>
  <c r="AN329" i="1" s="1"/>
  <c r="P457" i="1"/>
  <c r="Q457" i="1" s="1"/>
  <c r="R457" i="1" s="1"/>
  <c r="W457" i="1" s="1"/>
  <c r="X457" i="1" s="1"/>
  <c r="AI457" i="1"/>
  <c r="AJ457" i="1" s="1"/>
  <c r="P585" i="1"/>
  <c r="Q585" i="1" s="1"/>
  <c r="R585" i="1" s="1"/>
  <c r="W585" i="1" s="1"/>
  <c r="X585" i="1" s="1"/>
  <c r="AI585" i="1"/>
  <c r="AJ585" i="1" s="1"/>
  <c r="P1611" i="1"/>
  <c r="Q1611" i="1" s="1"/>
  <c r="R1611" i="1" s="1"/>
  <c r="AI1611" i="1"/>
  <c r="AJ1611" i="1" s="1"/>
  <c r="AN1611" i="1" s="1"/>
  <c r="P1739" i="1"/>
  <c r="Q1739" i="1" s="1"/>
  <c r="R1739" i="1" s="1"/>
  <c r="U1739" i="1" s="1"/>
  <c r="V1739" i="1" s="1"/>
  <c r="AI1739" i="1"/>
  <c r="AJ1739" i="1" s="1"/>
  <c r="AN1739" i="1" s="1"/>
  <c r="P1089" i="1"/>
  <c r="Q1089" i="1" s="1"/>
  <c r="R1089" i="1" s="1"/>
  <c r="W1089" i="1" s="1"/>
  <c r="X1089" i="1" s="1"/>
  <c r="AI1089" i="1"/>
  <c r="AJ1089" i="1" s="1"/>
  <c r="AN1089" i="1" s="1"/>
  <c r="P1217" i="1"/>
  <c r="Q1217" i="1" s="1"/>
  <c r="R1217" i="1" s="1"/>
  <c r="AI1217" i="1"/>
  <c r="AJ1217" i="1" s="1"/>
  <c r="AN1217" i="1" s="1"/>
  <c r="P1345" i="1"/>
  <c r="Q1345" i="1" s="1"/>
  <c r="R1345" i="1" s="1"/>
  <c r="AI1345" i="1"/>
  <c r="AJ1345" i="1" s="1"/>
  <c r="P1473" i="1"/>
  <c r="Q1473" i="1" s="1"/>
  <c r="R1473" i="1" s="1"/>
  <c r="AI1473" i="1"/>
  <c r="AJ1473" i="1" s="1"/>
  <c r="P713" i="1"/>
  <c r="Q713" i="1" s="1"/>
  <c r="R713" i="1" s="1"/>
  <c r="AI713" i="1"/>
  <c r="AJ713" i="1" s="1"/>
  <c r="AN713" i="1" s="1"/>
  <c r="P841" i="1"/>
  <c r="Q841" i="1" s="1"/>
  <c r="R841" i="1" s="1"/>
  <c r="AI841" i="1"/>
  <c r="AJ841" i="1" s="1"/>
  <c r="P969" i="1"/>
  <c r="Q969" i="1" s="1"/>
  <c r="R969" i="1" s="1"/>
  <c r="AI969" i="1"/>
  <c r="AJ969" i="1" s="1"/>
  <c r="P74" i="1"/>
  <c r="Q74" i="1" s="1"/>
  <c r="R74" i="1" s="1"/>
  <c r="U74" i="1" s="1"/>
  <c r="V74" i="1" s="1"/>
  <c r="AI74" i="1"/>
  <c r="AJ74" i="1" s="1"/>
  <c r="P202" i="1"/>
  <c r="Q202" i="1" s="1"/>
  <c r="R202" i="1" s="1"/>
  <c r="W202" i="1" s="1"/>
  <c r="X202" i="1" s="1"/>
  <c r="AI202" i="1"/>
  <c r="AJ202" i="1" s="1"/>
  <c r="P330" i="1"/>
  <c r="Q330" i="1" s="1"/>
  <c r="R330" i="1" s="1"/>
  <c r="AI330" i="1"/>
  <c r="AJ330" i="1" s="1"/>
  <c r="AN330" i="1" s="1"/>
  <c r="P458" i="1"/>
  <c r="Q458" i="1" s="1"/>
  <c r="R458" i="1" s="1"/>
  <c r="AI458" i="1"/>
  <c r="AJ458" i="1" s="1"/>
  <c r="P586" i="1"/>
  <c r="Q586" i="1" s="1"/>
  <c r="R586" i="1" s="1"/>
  <c r="U586" i="1" s="1"/>
  <c r="V586" i="1" s="1"/>
  <c r="AI586" i="1"/>
  <c r="AJ586" i="1" s="1"/>
  <c r="P572" i="1"/>
  <c r="Q572" i="1" s="1"/>
  <c r="R572" i="1" s="1"/>
  <c r="W572" i="1" s="1"/>
  <c r="X572" i="1" s="1"/>
  <c r="AI572" i="1"/>
  <c r="AJ572" i="1" s="1"/>
  <c r="AN572" i="1" s="1"/>
  <c r="P1252" i="1"/>
  <c r="AI1252" i="1"/>
  <c r="AJ1252" i="1" s="1"/>
  <c r="AN1252" i="1" s="1"/>
  <c r="P1380" i="1"/>
  <c r="Q1380" i="1" s="1"/>
  <c r="R1380" i="1" s="1"/>
  <c r="W1380" i="1" s="1"/>
  <c r="X1380" i="1" s="1"/>
  <c r="AI1380" i="1"/>
  <c r="AJ1380" i="1" s="1"/>
  <c r="AN1380" i="1" s="1"/>
  <c r="P620" i="1"/>
  <c r="Q620" i="1" s="1"/>
  <c r="R620" i="1" s="1"/>
  <c r="W620" i="1" s="1"/>
  <c r="X620" i="1" s="1"/>
  <c r="AI620" i="1"/>
  <c r="AJ620" i="1" s="1"/>
  <c r="AN620" i="1" s="1"/>
  <c r="P748" i="1"/>
  <c r="Q748" i="1" s="1"/>
  <c r="R748" i="1" s="1"/>
  <c r="AI748" i="1"/>
  <c r="AJ748" i="1" s="1"/>
  <c r="P876" i="1"/>
  <c r="Q876" i="1" s="1"/>
  <c r="R876" i="1" s="1"/>
  <c r="AI876" i="1"/>
  <c r="AJ876" i="1" s="1"/>
  <c r="AN876" i="1" s="1"/>
  <c r="P1004" i="1"/>
  <c r="Q1004" i="1" s="1"/>
  <c r="R1004" i="1" s="1"/>
  <c r="W1004" i="1" s="1"/>
  <c r="X1004" i="1" s="1"/>
  <c r="AI1004" i="1"/>
  <c r="AJ1004" i="1" s="1"/>
  <c r="P109" i="1"/>
  <c r="Q109" i="1" s="1"/>
  <c r="R109" i="1" s="1"/>
  <c r="AI109" i="1"/>
  <c r="AJ109" i="1" s="1"/>
  <c r="P237" i="1"/>
  <c r="Q237" i="1" s="1"/>
  <c r="R237" i="1" s="1"/>
  <c r="AI237" i="1"/>
  <c r="AJ237" i="1" s="1"/>
  <c r="AN237" i="1" s="1"/>
  <c r="P365" i="1"/>
  <c r="Q365" i="1" s="1"/>
  <c r="R365" i="1" s="1"/>
  <c r="AI365" i="1"/>
  <c r="AJ365" i="1" s="1"/>
  <c r="AN365" i="1" s="1"/>
  <c r="P493" i="1"/>
  <c r="Q493" i="1" s="1"/>
  <c r="R493" i="1" s="1"/>
  <c r="AI493" i="1"/>
  <c r="AJ493" i="1" s="1"/>
  <c r="P1031" i="1"/>
  <c r="Q1031" i="1" s="1"/>
  <c r="R1031" i="1" s="1"/>
  <c r="AI1031" i="1"/>
  <c r="AJ1031" i="1" s="1"/>
  <c r="P1159" i="1"/>
  <c r="Q1159" i="1" s="1"/>
  <c r="R1159" i="1" s="1"/>
  <c r="AI1159" i="1"/>
  <c r="AJ1159" i="1" s="1"/>
  <c r="P1287" i="1"/>
  <c r="Q1287" i="1" s="1"/>
  <c r="R1287" i="1" s="1"/>
  <c r="AI1287" i="1"/>
  <c r="AJ1287" i="1" s="1"/>
  <c r="P1415" i="1"/>
  <c r="Q1415" i="1" s="1"/>
  <c r="R1415" i="1" s="1"/>
  <c r="AI1415" i="1"/>
  <c r="AJ1415" i="1" s="1"/>
  <c r="P655" i="1"/>
  <c r="Q655" i="1" s="1"/>
  <c r="R655" i="1" s="1"/>
  <c r="W655" i="1" s="1"/>
  <c r="X655" i="1" s="1"/>
  <c r="AI655" i="1"/>
  <c r="AJ655" i="1" s="1"/>
  <c r="AN655" i="1" s="1"/>
  <c r="P783" i="1"/>
  <c r="Q783" i="1" s="1"/>
  <c r="R783" i="1" s="1"/>
  <c r="W783" i="1" s="1"/>
  <c r="X783" i="1" s="1"/>
  <c r="AI783" i="1"/>
  <c r="AJ783" i="1" s="1"/>
  <c r="P911" i="1"/>
  <c r="Q911" i="1" s="1"/>
  <c r="R911" i="1" s="1"/>
  <c r="AI911" i="1"/>
  <c r="AJ911" i="1" s="1"/>
  <c r="AN911" i="1" s="1"/>
  <c r="P144" i="1"/>
  <c r="AI144" i="1"/>
  <c r="AJ144" i="1" s="1"/>
  <c r="P272" i="1"/>
  <c r="Q272" i="1" s="1"/>
  <c r="R272" i="1" s="1"/>
  <c r="W272" i="1" s="1"/>
  <c r="X272" i="1" s="1"/>
  <c r="AI272" i="1"/>
  <c r="AJ272" i="1" s="1"/>
  <c r="P400" i="1"/>
  <c r="Q400" i="1" s="1"/>
  <c r="R400" i="1" s="1"/>
  <c r="W400" i="1" s="1"/>
  <c r="X400" i="1" s="1"/>
  <c r="AI400" i="1"/>
  <c r="AJ400" i="1" s="1"/>
  <c r="P528" i="1"/>
  <c r="Q528" i="1" s="1"/>
  <c r="R528" i="1" s="1"/>
  <c r="AI528" i="1"/>
  <c r="AJ528" i="1" s="1"/>
  <c r="AN528" i="1" s="1"/>
  <c r="P577" i="1"/>
  <c r="Q577" i="1" s="1"/>
  <c r="R577" i="1" s="1"/>
  <c r="AI577" i="1"/>
  <c r="AJ577" i="1" s="1"/>
  <c r="P1061" i="1"/>
  <c r="Q1061" i="1" s="1"/>
  <c r="R1061" i="1" s="1"/>
  <c r="U1061" i="1" s="1"/>
  <c r="V1061" i="1" s="1"/>
  <c r="AI1061" i="1"/>
  <c r="AJ1061" i="1" s="1"/>
  <c r="AN1061" i="1" s="1"/>
  <c r="P893" i="1"/>
  <c r="Q893" i="1" s="1"/>
  <c r="R893" i="1" s="1"/>
  <c r="W893" i="1" s="1"/>
  <c r="X893" i="1" s="1"/>
  <c r="AI893" i="1"/>
  <c r="AJ893" i="1" s="1"/>
  <c r="AN893" i="1" s="1"/>
  <c r="P158" i="1"/>
  <c r="Q158" i="1" s="1"/>
  <c r="R158" i="1" s="1"/>
  <c r="AI158" i="1"/>
  <c r="AJ158" i="1" s="1"/>
  <c r="AN158" i="1" s="1"/>
  <c r="P1060" i="1"/>
  <c r="Q1060" i="1" s="1"/>
  <c r="R1060" i="1" s="1"/>
  <c r="W1060" i="1" s="1"/>
  <c r="X1060" i="1" s="1"/>
  <c r="AI1060" i="1"/>
  <c r="AJ1060" i="1" s="1"/>
  <c r="AN1060" i="1" s="1"/>
  <c r="P1188" i="1"/>
  <c r="Q1188" i="1" s="1"/>
  <c r="R1188" i="1" s="1"/>
  <c r="W1188" i="1" s="1"/>
  <c r="X1188" i="1" s="1"/>
  <c r="AI1188" i="1"/>
  <c r="AJ1188" i="1" s="1"/>
  <c r="P1077" i="1"/>
  <c r="Q1077" i="1" s="1"/>
  <c r="R1077" i="1" s="1"/>
  <c r="W1077" i="1" s="1"/>
  <c r="X1077" i="1" s="1"/>
  <c r="AI1077" i="1"/>
  <c r="AJ1077" i="1" s="1"/>
  <c r="P1205" i="1"/>
  <c r="Q1205" i="1" s="1"/>
  <c r="R1205" i="1" s="1"/>
  <c r="W1205" i="1" s="1"/>
  <c r="X1205" i="1" s="1"/>
  <c r="AI1205" i="1"/>
  <c r="AJ1205" i="1" s="1"/>
  <c r="P653" i="1"/>
  <c r="Q653" i="1" s="1"/>
  <c r="R653" i="1" s="1"/>
  <c r="W653" i="1" s="1"/>
  <c r="X653" i="1" s="1"/>
  <c r="AI653" i="1"/>
  <c r="AJ653" i="1" s="1"/>
  <c r="P781" i="1"/>
  <c r="Q781" i="1" s="1"/>
  <c r="R781" i="1" s="1"/>
  <c r="AI781" i="1"/>
  <c r="AJ781" i="1" s="1"/>
  <c r="P909" i="1"/>
  <c r="Q909" i="1" s="1"/>
  <c r="R909" i="1" s="1"/>
  <c r="U909" i="1" s="1"/>
  <c r="V909" i="1" s="1"/>
  <c r="AI909" i="1"/>
  <c r="AJ909" i="1" s="1"/>
  <c r="AN909" i="1" s="1"/>
  <c r="P30" i="1"/>
  <c r="Q30" i="1" s="1"/>
  <c r="R30" i="1" s="1"/>
  <c r="AI30" i="1"/>
  <c r="AJ30" i="1" s="1"/>
  <c r="P174" i="1"/>
  <c r="Q174" i="1" s="1"/>
  <c r="R174" i="1" s="1"/>
  <c r="W174" i="1" s="1"/>
  <c r="X174" i="1" s="1"/>
  <c r="AI174" i="1"/>
  <c r="AJ174" i="1" s="1"/>
  <c r="P302" i="1"/>
  <c r="Q302" i="1" s="1"/>
  <c r="R302" i="1" s="1"/>
  <c r="AI302" i="1"/>
  <c r="AJ302" i="1" s="1"/>
  <c r="P430" i="1"/>
  <c r="Q430" i="1" s="1"/>
  <c r="R430" i="1" s="1"/>
  <c r="AI430" i="1"/>
  <c r="AJ430" i="1" s="1"/>
  <c r="P558" i="1"/>
  <c r="Q558" i="1" s="1"/>
  <c r="R558" i="1" s="1"/>
  <c r="W558" i="1" s="1"/>
  <c r="X558" i="1" s="1"/>
  <c r="AI558" i="1"/>
  <c r="AJ558" i="1" s="1"/>
  <c r="AN558" i="1" s="1"/>
  <c r="P624" i="1"/>
  <c r="Q624" i="1" s="1"/>
  <c r="R624" i="1" s="1"/>
  <c r="U624" i="1" s="1"/>
  <c r="V624" i="1" s="1"/>
  <c r="AI624" i="1"/>
  <c r="AJ624" i="1" s="1"/>
  <c r="AN624" i="1" s="1"/>
  <c r="P752" i="1"/>
  <c r="Q752" i="1" s="1"/>
  <c r="R752" i="1" s="1"/>
  <c r="AI752" i="1"/>
  <c r="AJ752" i="1" s="1"/>
  <c r="P880" i="1"/>
  <c r="Q880" i="1" s="1"/>
  <c r="R880" i="1" s="1"/>
  <c r="AI880" i="1"/>
  <c r="AJ880" i="1" s="1"/>
  <c r="AN880" i="1" s="1"/>
  <c r="P1008" i="1"/>
  <c r="Q1008" i="1" s="1"/>
  <c r="R1008" i="1" s="1"/>
  <c r="AI1008" i="1"/>
  <c r="AJ1008" i="1" s="1"/>
  <c r="P113" i="1"/>
  <c r="Q113" i="1" s="1"/>
  <c r="R113" i="1" s="1"/>
  <c r="AI113" i="1"/>
  <c r="AJ113" i="1" s="1"/>
  <c r="P241" i="1"/>
  <c r="Q241" i="1" s="1"/>
  <c r="R241" i="1" s="1"/>
  <c r="W241" i="1" s="1"/>
  <c r="X241" i="1" s="1"/>
  <c r="AI241" i="1"/>
  <c r="AJ241" i="1" s="1"/>
  <c r="AN241" i="1" s="1"/>
  <c r="P369" i="1"/>
  <c r="Q369" i="1" s="1"/>
  <c r="R369" i="1" s="1"/>
  <c r="W369" i="1" s="1"/>
  <c r="X369" i="1" s="1"/>
  <c r="AI369" i="1"/>
  <c r="AJ369" i="1" s="1"/>
  <c r="AN369" i="1" s="1"/>
  <c r="P706" i="1"/>
  <c r="Q706" i="1" s="1"/>
  <c r="R706" i="1" s="1"/>
  <c r="AI706" i="1"/>
  <c r="AJ706" i="1" s="1"/>
  <c r="AN706" i="1" s="1"/>
  <c r="P1132" i="1"/>
  <c r="Q1132" i="1" s="1"/>
  <c r="R1132" i="1" s="1"/>
  <c r="W1132" i="1" s="1"/>
  <c r="X1132" i="1" s="1"/>
  <c r="AI1132" i="1"/>
  <c r="AJ1132" i="1" s="1"/>
  <c r="AN1132" i="1" s="1"/>
  <c r="P1260" i="1"/>
  <c r="Q1260" i="1" s="1"/>
  <c r="R1260" i="1" s="1"/>
  <c r="AI1260" i="1"/>
  <c r="AJ1260" i="1" s="1"/>
  <c r="AN1260" i="1" s="1"/>
  <c r="P692" i="1"/>
  <c r="Q692" i="1" s="1"/>
  <c r="R692" i="1" s="1"/>
  <c r="AI692" i="1"/>
  <c r="AJ692" i="1" s="1"/>
  <c r="P820" i="1"/>
  <c r="Q820" i="1" s="1"/>
  <c r="R820" i="1" s="1"/>
  <c r="AI820" i="1"/>
  <c r="AJ820" i="1" s="1"/>
  <c r="AN820" i="1" s="1"/>
  <c r="P948" i="1"/>
  <c r="Q948" i="1" s="1"/>
  <c r="R948" i="1" s="1"/>
  <c r="AI948" i="1"/>
  <c r="AJ948" i="1" s="1"/>
  <c r="AN948" i="1" s="1"/>
  <c r="P53" i="1"/>
  <c r="Q53" i="1" s="1"/>
  <c r="R53" i="1" s="1"/>
  <c r="W53" i="1" s="1"/>
  <c r="X53" i="1" s="1"/>
  <c r="AI53" i="1"/>
  <c r="AJ53" i="1" s="1"/>
  <c r="AN53" i="1" s="1"/>
  <c r="P181" i="1"/>
  <c r="Q181" i="1" s="1"/>
  <c r="R181" i="1" s="1"/>
  <c r="W181" i="1" s="1"/>
  <c r="X181" i="1" s="1"/>
  <c r="AI181" i="1"/>
  <c r="AJ181" i="1" s="1"/>
  <c r="P309" i="1"/>
  <c r="Q309" i="1" s="1"/>
  <c r="R309" i="1" s="1"/>
  <c r="AI309" i="1"/>
  <c r="AJ309" i="1" s="1"/>
  <c r="AN309" i="1" s="1"/>
  <c r="P437" i="1"/>
  <c r="Q437" i="1" s="1"/>
  <c r="R437" i="1" s="1"/>
  <c r="W437" i="1" s="1"/>
  <c r="X437" i="1" s="1"/>
  <c r="AI437" i="1"/>
  <c r="AJ437" i="1" s="1"/>
  <c r="AN437" i="1" s="1"/>
  <c r="P1103" i="1"/>
  <c r="Q1103" i="1" s="1"/>
  <c r="R1103" i="1" s="1"/>
  <c r="AI1103" i="1"/>
  <c r="AJ1103" i="1" s="1"/>
  <c r="AN1103" i="1" s="1"/>
  <c r="P1231" i="1"/>
  <c r="Q1231" i="1" s="1"/>
  <c r="R1231" i="1" s="1"/>
  <c r="AI1231" i="1"/>
  <c r="AJ1231" i="1" s="1"/>
  <c r="AN1231" i="1" s="1"/>
  <c r="P679" i="1"/>
  <c r="Q679" i="1" s="1"/>
  <c r="R679" i="1" s="1"/>
  <c r="AI679" i="1"/>
  <c r="AJ679" i="1" s="1"/>
  <c r="P807" i="1"/>
  <c r="Q807" i="1" s="1"/>
  <c r="R807" i="1" s="1"/>
  <c r="AI807" i="1"/>
  <c r="AJ807" i="1" s="1"/>
  <c r="P935" i="1"/>
  <c r="Q935" i="1" s="1"/>
  <c r="R935" i="1" s="1"/>
  <c r="U935" i="1" s="1"/>
  <c r="V935" i="1" s="1"/>
  <c r="AI935" i="1"/>
  <c r="AJ935" i="1" s="1"/>
  <c r="AN935" i="1" s="1"/>
  <c r="P40" i="1"/>
  <c r="Q40" i="1" s="1"/>
  <c r="R40" i="1" s="1"/>
  <c r="AI40" i="1"/>
  <c r="AJ40" i="1" s="1"/>
  <c r="AN40" i="1" s="1"/>
  <c r="P200" i="1"/>
  <c r="Q200" i="1" s="1"/>
  <c r="R200" i="1" s="1"/>
  <c r="AI200" i="1"/>
  <c r="AJ200" i="1" s="1"/>
  <c r="AN200" i="1" s="1"/>
  <c r="P344" i="1"/>
  <c r="Q344" i="1" s="1"/>
  <c r="R344" i="1" s="1"/>
  <c r="W344" i="1" s="1"/>
  <c r="X344" i="1" s="1"/>
  <c r="AI344" i="1"/>
  <c r="AJ344" i="1" s="1"/>
  <c r="P1586" i="1"/>
  <c r="Q1586" i="1" s="1"/>
  <c r="R1586" i="1" s="1"/>
  <c r="AI1586" i="1"/>
  <c r="AJ1586" i="1" s="1"/>
  <c r="AN1586" i="1" s="1"/>
  <c r="P1714" i="1"/>
  <c r="Q1714" i="1" s="1"/>
  <c r="R1714" i="1" s="1"/>
  <c r="W1714" i="1" s="1"/>
  <c r="X1714" i="1" s="1"/>
  <c r="AI1714" i="1"/>
  <c r="AJ1714" i="1" s="1"/>
  <c r="AN1714" i="1" s="1"/>
  <c r="P1064" i="1"/>
  <c r="AI1064" i="1"/>
  <c r="AJ1064" i="1" s="1"/>
  <c r="AN1064" i="1" s="1"/>
  <c r="P1508" i="1"/>
  <c r="AI1508" i="1"/>
  <c r="AJ1508" i="1" s="1"/>
  <c r="P1636" i="1"/>
  <c r="Q1636" i="1" s="1"/>
  <c r="R1636" i="1" s="1"/>
  <c r="W1636" i="1" s="1"/>
  <c r="X1636" i="1" s="1"/>
  <c r="AI1636" i="1"/>
  <c r="AJ1636" i="1" s="1"/>
  <c r="AN1636" i="1" s="1"/>
  <c r="P1764" i="1"/>
  <c r="Q1764" i="1" s="1"/>
  <c r="R1764" i="1" s="1"/>
  <c r="AI1764" i="1"/>
  <c r="AJ1764" i="1" s="1"/>
  <c r="AN1764" i="1" s="1"/>
  <c r="P1114" i="1"/>
  <c r="Q1114" i="1" s="1"/>
  <c r="R1114" i="1" s="1"/>
  <c r="AI1114" i="1"/>
  <c r="AJ1114" i="1" s="1"/>
  <c r="AN1114" i="1" s="1"/>
  <c r="P1242" i="1"/>
  <c r="Q1242" i="1" s="1"/>
  <c r="R1242" i="1" s="1"/>
  <c r="W1242" i="1" s="1"/>
  <c r="X1242" i="1" s="1"/>
  <c r="AI1242" i="1"/>
  <c r="AJ1242" i="1" s="1"/>
  <c r="AN1242" i="1" s="1"/>
  <c r="P1370" i="1"/>
  <c r="Q1370" i="1" s="1"/>
  <c r="R1370" i="1" s="1"/>
  <c r="AI1370" i="1"/>
  <c r="AJ1370" i="1" s="1"/>
  <c r="P1733" i="1"/>
  <c r="Q1733" i="1" s="1"/>
  <c r="R1733" i="1" s="1"/>
  <c r="W1733" i="1" s="1"/>
  <c r="X1733" i="1" s="1"/>
  <c r="AI1733" i="1"/>
  <c r="AJ1733" i="1" s="1"/>
  <c r="AN1733" i="1" s="1"/>
  <c r="P1291" i="1"/>
  <c r="Q1291" i="1" s="1"/>
  <c r="R1291" i="1" s="1"/>
  <c r="AI1291" i="1"/>
  <c r="AJ1291" i="1" s="1"/>
  <c r="AN1291" i="1" s="1"/>
  <c r="P848" i="1"/>
  <c r="Q848" i="1" s="1"/>
  <c r="R848" i="1" s="1"/>
  <c r="AI848" i="1"/>
  <c r="AJ848" i="1" s="1"/>
  <c r="P1044" i="1"/>
  <c r="Q1044" i="1" s="1"/>
  <c r="R1044" i="1" s="1"/>
  <c r="W1044" i="1" s="1"/>
  <c r="X1044" i="1" s="1"/>
  <c r="AI1044" i="1"/>
  <c r="AJ1044" i="1" s="1"/>
  <c r="P1189" i="1"/>
  <c r="Q1189" i="1" s="1"/>
  <c r="R1189" i="1" s="1"/>
  <c r="AI1189" i="1"/>
  <c r="AJ1189" i="1" s="1"/>
  <c r="P637" i="1"/>
  <c r="Q637" i="1" s="1"/>
  <c r="R637" i="1" s="1"/>
  <c r="AI637" i="1"/>
  <c r="AJ637" i="1" s="1"/>
  <c r="P765" i="1"/>
  <c r="Q765" i="1" s="1"/>
  <c r="R765" i="1" s="1"/>
  <c r="AI765" i="1"/>
  <c r="AJ765" i="1" s="1"/>
  <c r="AN765" i="1" s="1"/>
  <c r="P1106" i="1"/>
  <c r="Q1106" i="1" s="1"/>
  <c r="R1106" i="1" s="1"/>
  <c r="W1106" i="1" s="1"/>
  <c r="X1106" i="1" s="1"/>
  <c r="AI1106" i="1"/>
  <c r="AJ1106" i="1" s="1"/>
  <c r="AN1106" i="1" s="1"/>
  <c r="P1234" i="1"/>
  <c r="Q1234" i="1" s="1"/>
  <c r="R1234" i="1" s="1"/>
  <c r="U1234" i="1" s="1"/>
  <c r="V1234" i="1" s="1"/>
  <c r="AI1234" i="1"/>
  <c r="AJ1234" i="1" s="1"/>
  <c r="AN1234" i="1" s="1"/>
  <c r="P810" i="1"/>
  <c r="Q810" i="1" s="1"/>
  <c r="R810" i="1" s="1"/>
  <c r="AI810" i="1"/>
  <c r="AJ810" i="1" s="1"/>
  <c r="P938" i="1"/>
  <c r="AI938" i="1"/>
  <c r="AJ938" i="1" s="1"/>
  <c r="AN938" i="1" s="1"/>
  <c r="P75" i="1"/>
  <c r="Q75" i="1" s="1"/>
  <c r="R75" i="1" s="1"/>
  <c r="W75" i="1" s="1"/>
  <c r="X75" i="1" s="1"/>
  <c r="AI75" i="1"/>
  <c r="AJ75" i="1" s="1"/>
  <c r="P203" i="1"/>
  <c r="Q203" i="1" s="1"/>
  <c r="R203" i="1" s="1"/>
  <c r="W203" i="1" s="1"/>
  <c r="X203" i="1" s="1"/>
  <c r="AI203" i="1"/>
  <c r="AJ203" i="1" s="1"/>
  <c r="P1059" i="1"/>
  <c r="Q1059" i="1" s="1"/>
  <c r="R1059" i="1" s="1"/>
  <c r="AI1059" i="1"/>
  <c r="AJ1059" i="1" s="1"/>
  <c r="AN1059" i="1" s="1"/>
  <c r="P1187" i="1"/>
  <c r="Q1187" i="1" s="1"/>
  <c r="R1187" i="1" s="1"/>
  <c r="U1187" i="1" s="1"/>
  <c r="V1187" i="1" s="1"/>
  <c r="AI1187" i="1"/>
  <c r="AJ1187" i="1" s="1"/>
  <c r="P44" i="1"/>
  <c r="Q44" i="1" s="1"/>
  <c r="R44" i="1" s="1"/>
  <c r="U44" i="1" s="1"/>
  <c r="V44" i="1" s="1"/>
  <c r="AI44" i="1"/>
  <c r="AJ44" i="1" s="1"/>
  <c r="AN44" i="1" s="1"/>
  <c r="P172" i="1"/>
  <c r="Q172" i="1" s="1"/>
  <c r="R172" i="1" s="1"/>
  <c r="U172" i="1" s="1"/>
  <c r="V172" i="1" s="1"/>
  <c r="AI172" i="1"/>
  <c r="AJ172" i="1" s="1"/>
  <c r="P300" i="1"/>
  <c r="Q300" i="1" s="1"/>
  <c r="R300" i="1" s="1"/>
  <c r="AI300" i="1"/>
  <c r="AJ300" i="1" s="1"/>
  <c r="AN300" i="1" s="1"/>
  <c r="P428" i="1"/>
  <c r="Q428" i="1" s="1"/>
  <c r="R428" i="1" s="1"/>
  <c r="W428" i="1" s="1"/>
  <c r="X428" i="1" s="1"/>
  <c r="AI428" i="1"/>
  <c r="AJ428" i="1" s="1"/>
  <c r="P734" i="1"/>
  <c r="Q734" i="1" s="1"/>
  <c r="R734" i="1" s="1"/>
  <c r="W734" i="1" s="1"/>
  <c r="X734" i="1" s="1"/>
  <c r="AI734" i="1"/>
  <c r="AJ734" i="1" s="1"/>
  <c r="P990" i="1"/>
  <c r="Q990" i="1" s="1"/>
  <c r="R990" i="1" s="1"/>
  <c r="W990" i="1" s="1"/>
  <c r="X990" i="1" s="1"/>
  <c r="AI990" i="1"/>
  <c r="AJ990" i="1" s="1"/>
  <c r="AN990" i="1" s="1"/>
  <c r="P95" i="1"/>
  <c r="Q95" i="1" s="1"/>
  <c r="R95" i="1" s="1"/>
  <c r="AI95" i="1"/>
  <c r="AJ95" i="1" s="1"/>
  <c r="AN95" i="1" s="1"/>
  <c r="P511" i="1"/>
  <c r="Q511" i="1" s="1"/>
  <c r="R511" i="1" s="1"/>
  <c r="AI511" i="1"/>
  <c r="AJ511" i="1" s="1"/>
  <c r="P785" i="1"/>
  <c r="Q785" i="1" s="1"/>
  <c r="R785" i="1" s="1"/>
  <c r="AI785" i="1"/>
  <c r="AJ785" i="1" s="1"/>
  <c r="P1056" i="1"/>
  <c r="Q1056" i="1" s="1"/>
  <c r="R1056" i="1" s="1"/>
  <c r="W1056" i="1" s="1"/>
  <c r="X1056" i="1" s="1"/>
  <c r="AI1056" i="1"/>
  <c r="AJ1056" i="1" s="1"/>
  <c r="AN1056" i="1" s="1"/>
  <c r="P1184" i="1"/>
  <c r="Q1184" i="1" s="1"/>
  <c r="R1184" i="1" s="1"/>
  <c r="AI1184" i="1"/>
  <c r="AJ1184" i="1" s="1"/>
  <c r="P659" i="1"/>
  <c r="Q659" i="1" s="1"/>
  <c r="R659" i="1" s="1"/>
  <c r="AI659" i="1"/>
  <c r="AJ659" i="1" s="1"/>
  <c r="AN659" i="1" s="1"/>
  <c r="P787" i="1"/>
  <c r="Q787" i="1" s="1"/>
  <c r="R787" i="1" s="1"/>
  <c r="W787" i="1" s="1"/>
  <c r="X787" i="1" s="1"/>
  <c r="AI787" i="1"/>
  <c r="AJ787" i="1" s="1"/>
  <c r="P915" i="1"/>
  <c r="Q915" i="1" s="1"/>
  <c r="R915" i="1" s="1"/>
  <c r="AI915" i="1"/>
  <c r="AJ915" i="1" s="1"/>
  <c r="P20" i="1"/>
  <c r="Q20" i="1" s="1"/>
  <c r="R20" i="1" s="1"/>
  <c r="AI20" i="1"/>
  <c r="AJ20" i="1" s="1"/>
  <c r="P148" i="1"/>
  <c r="Q148" i="1" s="1"/>
  <c r="R148" i="1" s="1"/>
  <c r="U148" i="1" s="1"/>
  <c r="V148" i="1" s="1"/>
  <c r="AI148" i="1"/>
  <c r="AJ148" i="1" s="1"/>
  <c r="P276" i="1"/>
  <c r="Q276" i="1" s="1"/>
  <c r="R276" i="1" s="1"/>
  <c r="W276" i="1" s="1"/>
  <c r="X276" i="1" s="1"/>
  <c r="AI276" i="1"/>
  <c r="AJ276" i="1" s="1"/>
  <c r="AN276" i="1" s="1"/>
  <c r="P404" i="1"/>
  <c r="Q404" i="1" s="1"/>
  <c r="R404" i="1" s="1"/>
  <c r="W404" i="1" s="1"/>
  <c r="X404" i="1" s="1"/>
  <c r="AI404" i="1"/>
  <c r="AJ404" i="1" s="1"/>
  <c r="P532" i="1"/>
  <c r="Q532" i="1" s="1"/>
  <c r="R532" i="1" s="1"/>
  <c r="AI532" i="1"/>
  <c r="AJ532" i="1" s="1"/>
  <c r="AN532" i="1" s="1"/>
  <c r="P1639" i="1"/>
  <c r="Q1639" i="1" s="1"/>
  <c r="R1639" i="1" s="1"/>
  <c r="AI1639" i="1"/>
  <c r="AJ1639" i="1" s="1"/>
  <c r="AN1639" i="1" s="1"/>
  <c r="P1767" i="1"/>
  <c r="Q1767" i="1" s="1"/>
  <c r="R1767" i="1" s="1"/>
  <c r="W1767" i="1" s="1"/>
  <c r="X1767" i="1" s="1"/>
  <c r="AI1767" i="1"/>
  <c r="AJ1767" i="1" s="1"/>
  <c r="AN1767" i="1" s="1"/>
  <c r="P1117" i="1"/>
  <c r="Q1117" i="1" s="1"/>
  <c r="R1117" i="1" s="1"/>
  <c r="AI1117" i="1"/>
  <c r="AJ1117" i="1" s="1"/>
  <c r="P1245" i="1"/>
  <c r="Q1245" i="1" s="1"/>
  <c r="R1245" i="1" s="1"/>
  <c r="W1245" i="1" s="1"/>
  <c r="X1245" i="1" s="1"/>
  <c r="AI1245" i="1"/>
  <c r="AJ1245" i="1" s="1"/>
  <c r="AN1245" i="1" s="1"/>
  <c r="P1373" i="1"/>
  <c r="Q1373" i="1" s="1"/>
  <c r="R1373" i="1" s="1"/>
  <c r="W1373" i="1" s="1"/>
  <c r="X1373" i="1" s="1"/>
  <c r="AI1373" i="1"/>
  <c r="AJ1373" i="1" s="1"/>
  <c r="AN1373" i="1" s="1"/>
  <c r="P613" i="1"/>
  <c r="Q613" i="1" s="1"/>
  <c r="R613" i="1" s="1"/>
  <c r="AI613" i="1"/>
  <c r="AJ613" i="1" s="1"/>
  <c r="P741" i="1"/>
  <c r="Q741" i="1" s="1"/>
  <c r="R741" i="1" s="1"/>
  <c r="W741" i="1" s="1"/>
  <c r="X741" i="1" s="1"/>
  <c r="AI741" i="1"/>
  <c r="AJ741" i="1" s="1"/>
  <c r="P869" i="1"/>
  <c r="Q869" i="1" s="1"/>
  <c r="R869" i="1" s="1"/>
  <c r="AI869" i="1"/>
  <c r="AJ869" i="1" s="1"/>
  <c r="P997" i="1"/>
  <c r="Q997" i="1" s="1"/>
  <c r="R997" i="1" s="1"/>
  <c r="AI997" i="1"/>
  <c r="AJ997" i="1" s="1"/>
  <c r="P102" i="1"/>
  <c r="Q102" i="1" s="1"/>
  <c r="R102" i="1" s="1"/>
  <c r="AI102" i="1"/>
  <c r="AJ102" i="1" s="1"/>
  <c r="AN102" i="1" s="1"/>
  <c r="P230" i="1"/>
  <c r="Q230" i="1" s="1"/>
  <c r="R230" i="1" s="1"/>
  <c r="AI230" i="1"/>
  <c r="AJ230" i="1" s="1"/>
  <c r="P358" i="1"/>
  <c r="Q358" i="1" s="1"/>
  <c r="R358" i="1" s="1"/>
  <c r="AI358" i="1"/>
  <c r="AJ358" i="1" s="1"/>
  <c r="AN358" i="1" s="1"/>
  <c r="P486" i="1"/>
  <c r="Q486" i="1" s="1"/>
  <c r="R486" i="1" s="1"/>
  <c r="W486" i="1" s="1"/>
  <c r="X486" i="1" s="1"/>
  <c r="AI486" i="1"/>
  <c r="AJ486" i="1" s="1"/>
  <c r="P440" i="1"/>
  <c r="Q440" i="1" s="1"/>
  <c r="R440" i="1" s="1"/>
  <c r="U440" i="1" s="1"/>
  <c r="V440" i="1" s="1"/>
  <c r="AI440" i="1"/>
  <c r="AJ440" i="1" s="1"/>
  <c r="AN440" i="1" s="1"/>
  <c r="P568" i="1"/>
  <c r="Q568" i="1" s="1"/>
  <c r="R568" i="1" s="1"/>
  <c r="W568" i="1" s="1"/>
  <c r="X568" i="1" s="1"/>
  <c r="AI568" i="1"/>
  <c r="AJ568" i="1" s="1"/>
  <c r="AN568" i="1" s="1"/>
  <c r="P600" i="1"/>
  <c r="Q600" i="1" s="1"/>
  <c r="R600" i="1" s="1"/>
  <c r="AI600" i="1"/>
  <c r="AJ600" i="1" s="1"/>
  <c r="P728" i="1"/>
  <c r="AI728" i="1"/>
  <c r="AJ728" i="1" s="1"/>
  <c r="P856" i="1"/>
  <c r="Q856" i="1" s="1"/>
  <c r="R856" i="1" s="1"/>
  <c r="AI856" i="1"/>
  <c r="AJ856" i="1" s="1"/>
  <c r="P984" i="1"/>
  <c r="Q984" i="1" s="1"/>
  <c r="R984" i="1" s="1"/>
  <c r="AI984" i="1"/>
  <c r="AJ984" i="1" s="1"/>
  <c r="AN984" i="1" s="1"/>
  <c r="P89" i="1"/>
  <c r="Q89" i="1" s="1"/>
  <c r="R89" i="1" s="1"/>
  <c r="W89" i="1" s="1"/>
  <c r="X89" i="1" s="1"/>
  <c r="AI89" i="1"/>
  <c r="AJ89" i="1" s="1"/>
  <c r="AN89" i="1" s="1"/>
  <c r="P217" i="1"/>
  <c r="Q217" i="1" s="1"/>
  <c r="R217" i="1" s="1"/>
  <c r="U217" i="1" s="1"/>
  <c r="V217" i="1" s="1"/>
  <c r="AI217" i="1"/>
  <c r="AJ217" i="1" s="1"/>
  <c r="P345" i="1"/>
  <c r="Q345" i="1" s="1"/>
  <c r="R345" i="1" s="1"/>
  <c r="W345" i="1" s="1"/>
  <c r="X345" i="1" s="1"/>
  <c r="AI345" i="1"/>
  <c r="AJ345" i="1" s="1"/>
  <c r="P473" i="1"/>
  <c r="Q473" i="1" s="1"/>
  <c r="R473" i="1" s="1"/>
  <c r="W473" i="1" s="1"/>
  <c r="X473" i="1" s="1"/>
  <c r="AI473" i="1"/>
  <c r="AJ473" i="1" s="1"/>
  <c r="P1499" i="1"/>
  <c r="Q1499" i="1" s="1"/>
  <c r="R1499" i="1" s="1"/>
  <c r="AI1499" i="1"/>
  <c r="AJ1499" i="1" s="1"/>
  <c r="P1627" i="1"/>
  <c r="Q1627" i="1" s="1"/>
  <c r="R1627" i="1" s="1"/>
  <c r="AI1627" i="1"/>
  <c r="AJ1627" i="1" s="1"/>
  <c r="P1755" i="1"/>
  <c r="Q1755" i="1" s="1"/>
  <c r="R1755" i="1" s="1"/>
  <c r="U1755" i="1" s="1"/>
  <c r="V1755" i="1" s="1"/>
  <c r="AI1755" i="1"/>
  <c r="AJ1755" i="1" s="1"/>
  <c r="AN1755" i="1" s="1"/>
  <c r="P1105" i="1"/>
  <c r="Q1105" i="1" s="1"/>
  <c r="R1105" i="1" s="1"/>
  <c r="W1105" i="1" s="1"/>
  <c r="X1105" i="1" s="1"/>
  <c r="AI1105" i="1"/>
  <c r="AJ1105" i="1" s="1"/>
  <c r="AN1105" i="1" s="1"/>
  <c r="P1233" i="1"/>
  <c r="Q1233" i="1" s="1"/>
  <c r="R1233" i="1" s="1"/>
  <c r="AI1233" i="1"/>
  <c r="AJ1233" i="1" s="1"/>
  <c r="AN1233" i="1" s="1"/>
  <c r="P1361" i="1"/>
  <c r="Q1361" i="1" s="1"/>
  <c r="R1361" i="1" s="1"/>
  <c r="AI1361" i="1"/>
  <c r="AJ1361" i="1" s="1"/>
  <c r="AN1361" i="1" s="1"/>
  <c r="P601" i="1"/>
  <c r="Q601" i="1" s="1"/>
  <c r="R601" i="1" s="1"/>
  <c r="AI601" i="1"/>
  <c r="AJ601" i="1" s="1"/>
  <c r="P729" i="1"/>
  <c r="Q729" i="1" s="1"/>
  <c r="R729" i="1" s="1"/>
  <c r="W729" i="1" s="1"/>
  <c r="X729" i="1" s="1"/>
  <c r="AI729" i="1"/>
  <c r="AJ729" i="1" s="1"/>
  <c r="P857" i="1"/>
  <c r="Q857" i="1" s="1"/>
  <c r="R857" i="1" s="1"/>
  <c r="AI857" i="1"/>
  <c r="AJ857" i="1" s="1"/>
  <c r="P985" i="1"/>
  <c r="Q985" i="1" s="1"/>
  <c r="R985" i="1" s="1"/>
  <c r="AI985" i="1"/>
  <c r="AJ985" i="1" s="1"/>
  <c r="AN985" i="1" s="1"/>
  <c r="P90" i="1"/>
  <c r="Q90" i="1" s="1"/>
  <c r="R90" i="1" s="1"/>
  <c r="W90" i="1" s="1"/>
  <c r="X90" i="1" s="1"/>
  <c r="AI90" i="1"/>
  <c r="AJ90" i="1" s="1"/>
  <c r="AN90" i="1" s="1"/>
  <c r="P218" i="1"/>
  <c r="Q218" i="1" s="1"/>
  <c r="R218" i="1" s="1"/>
  <c r="AI218" i="1"/>
  <c r="AJ218" i="1" s="1"/>
  <c r="P346" i="1"/>
  <c r="Q346" i="1" s="1"/>
  <c r="R346" i="1" s="1"/>
  <c r="W346" i="1" s="1"/>
  <c r="X346" i="1" s="1"/>
  <c r="AI346" i="1"/>
  <c r="AJ346" i="1" s="1"/>
  <c r="P474" i="1"/>
  <c r="Q474" i="1" s="1"/>
  <c r="R474" i="1" s="1"/>
  <c r="W474" i="1" s="1"/>
  <c r="X474" i="1" s="1"/>
  <c r="AI474" i="1"/>
  <c r="AJ474" i="1" s="1"/>
  <c r="P460" i="1"/>
  <c r="Q460" i="1" s="1"/>
  <c r="R460" i="1" s="1"/>
  <c r="W460" i="1" s="1"/>
  <c r="X460" i="1" s="1"/>
  <c r="AI460" i="1"/>
  <c r="AJ460" i="1" s="1"/>
  <c r="P588" i="1"/>
  <c r="Q588" i="1" s="1"/>
  <c r="R588" i="1" s="1"/>
  <c r="W588" i="1" s="1"/>
  <c r="X588" i="1" s="1"/>
  <c r="AI588" i="1"/>
  <c r="AJ588" i="1" s="1"/>
  <c r="P1268" i="1"/>
  <c r="Q1268" i="1" s="1"/>
  <c r="R1268" i="1" s="1"/>
  <c r="AI1268" i="1"/>
  <c r="AJ1268" i="1" s="1"/>
  <c r="P1396" i="1"/>
  <c r="Q1396" i="1" s="1"/>
  <c r="R1396" i="1" s="1"/>
  <c r="AI1396" i="1"/>
  <c r="AJ1396" i="1" s="1"/>
  <c r="P636" i="1"/>
  <c r="Q636" i="1" s="1"/>
  <c r="R636" i="1" s="1"/>
  <c r="W636" i="1" s="1"/>
  <c r="X636" i="1" s="1"/>
  <c r="AI636" i="1"/>
  <c r="AJ636" i="1" s="1"/>
  <c r="P764" i="1"/>
  <c r="Q764" i="1" s="1"/>
  <c r="R764" i="1" s="1"/>
  <c r="AI764" i="1"/>
  <c r="AJ764" i="1" s="1"/>
  <c r="AN764" i="1" s="1"/>
  <c r="P892" i="1"/>
  <c r="Q892" i="1" s="1"/>
  <c r="R892" i="1" s="1"/>
  <c r="AI892" i="1"/>
  <c r="AJ892" i="1" s="1"/>
  <c r="P1020" i="1"/>
  <c r="Q1020" i="1" s="1"/>
  <c r="R1020" i="1" s="1"/>
  <c r="U1020" i="1" s="1"/>
  <c r="V1020" i="1" s="1"/>
  <c r="AI1020" i="1"/>
  <c r="AJ1020" i="1" s="1"/>
  <c r="P125" i="1"/>
  <c r="Q125" i="1" s="1"/>
  <c r="R125" i="1" s="1"/>
  <c r="AI125" i="1"/>
  <c r="AJ125" i="1" s="1"/>
  <c r="P253" i="1"/>
  <c r="Q253" i="1" s="1"/>
  <c r="R253" i="1" s="1"/>
  <c r="W253" i="1" s="1"/>
  <c r="X253" i="1" s="1"/>
  <c r="AI253" i="1"/>
  <c r="AJ253" i="1" s="1"/>
  <c r="AN253" i="1" s="1"/>
  <c r="P381" i="1"/>
  <c r="Q381" i="1" s="1"/>
  <c r="R381" i="1" s="1"/>
  <c r="AI381" i="1"/>
  <c r="AJ381" i="1" s="1"/>
  <c r="AN381" i="1" s="1"/>
  <c r="P509" i="1"/>
  <c r="Q509" i="1" s="1"/>
  <c r="R509" i="1" s="1"/>
  <c r="AI509" i="1"/>
  <c r="AJ509" i="1" s="1"/>
  <c r="P1047" i="1"/>
  <c r="Q1047" i="1" s="1"/>
  <c r="R1047" i="1" s="1"/>
  <c r="AI1047" i="1"/>
  <c r="AJ1047" i="1" s="1"/>
  <c r="P1175" i="1"/>
  <c r="Q1175" i="1" s="1"/>
  <c r="R1175" i="1" s="1"/>
  <c r="AI1175" i="1"/>
  <c r="AJ1175" i="1" s="1"/>
  <c r="P1303" i="1"/>
  <c r="Q1303" i="1" s="1"/>
  <c r="R1303" i="1" s="1"/>
  <c r="AI1303" i="1"/>
  <c r="AJ1303" i="1" s="1"/>
  <c r="P160" i="1"/>
  <c r="Q160" i="1" s="1"/>
  <c r="R160" i="1" s="1"/>
  <c r="AI160" i="1"/>
  <c r="AJ160" i="1" s="1"/>
  <c r="AN160" i="1" s="1"/>
  <c r="P288" i="1"/>
  <c r="Q288" i="1" s="1"/>
  <c r="R288" i="1" s="1"/>
  <c r="W288" i="1" s="1"/>
  <c r="X288" i="1" s="1"/>
  <c r="AI288" i="1"/>
  <c r="AJ288" i="1" s="1"/>
  <c r="P416" i="1"/>
  <c r="Q416" i="1" s="1"/>
  <c r="R416" i="1" s="1"/>
  <c r="AI416" i="1"/>
  <c r="AJ416" i="1" s="1"/>
  <c r="P544" i="1"/>
  <c r="Q544" i="1" s="1"/>
  <c r="R544" i="1" s="1"/>
  <c r="AI544" i="1"/>
  <c r="AJ544" i="1" s="1"/>
  <c r="P1122" i="1"/>
  <c r="Q1122" i="1" s="1"/>
  <c r="R1122" i="1" s="1"/>
  <c r="AI1122" i="1"/>
  <c r="AJ1122" i="1" s="1"/>
  <c r="AN1122" i="1" s="1"/>
  <c r="P1250" i="1"/>
  <c r="Q1250" i="1" s="1"/>
  <c r="R1250" i="1" s="1"/>
  <c r="AI1250" i="1"/>
  <c r="AJ1250" i="1" s="1"/>
  <c r="AN1250" i="1" s="1"/>
  <c r="P698" i="1"/>
  <c r="Q698" i="1" s="1"/>
  <c r="R698" i="1" s="1"/>
  <c r="AI698" i="1"/>
  <c r="AJ698" i="1" s="1"/>
  <c r="P826" i="1"/>
  <c r="Q826" i="1" s="1"/>
  <c r="R826" i="1" s="1"/>
  <c r="AI826" i="1"/>
  <c r="AJ826" i="1" s="1"/>
  <c r="P954" i="1"/>
  <c r="Q954" i="1" s="1"/>
  <c r="R954" i="1" s="1"/>
  <c r="W954" i="1" s="1"/>
  <c r="X954" i="1" s="1"/>
  <c r="AI954" i="1"/>
  <c r="AJ954" i="1" s="1"/>
  <c r="P91" i="1"/>
  <c r="Q91" i="1" s="1"/>
  <c r="R91" i="1" s="1"/>
  <c r="W91" i="1" s="1"/>
  <c r="X91" i="1" s="1"/>
  <c r="AI91" i="1"/>
  <c r="AJ91" i="1" s="1"/>
  <c r="AN91" i="1" s="1"/>
  <c r="P219" i="1"/>
  <c r="Q219" i="1" s="1"/>
  <c r="R219" i="1" s="1"/>
  <c r="W219" i="1" s="1"/>
  <c r="X219" i="1" s="1"/>
  <c r="AI219" i="1"/>
  <c r="AJ219" i="1" s="1"/>
  <c r="P622" i="1"/>
  <c r="Q622" i="1" s="1"/>
  <c r="R622" i="1" s="1"/>
  <c r="W622" i="1" s="1"/>
  <c r="X622" i="1" s="1"/>
  <c r="AI622" i="1"/>
  <c r="AJ622" i="1" s="1"/>
  <c r="AN622" i="1" s="1"/>
  <c r="P750" i="1"/>
  <c r="AI750" i="1"/>
  <c r="AJ750" i="1" s="1"/>
  <c r="P878" i="1"/>
  <c r="Q878" i="1" s="1"/>
  <c r="R878" i="1" s="1"/>
  <c r="AI878" i="1"/>
  <c r="AJ878" i="1" s="1"/>
  <c r="AN878" i="1" s="1"/>
  <c r="P1006" i="1"/>
  <c r="Q1006" i="1" s="1"/>
  <c r="R1006" i="1" s="1"/>
  <c r="W1006" i="1" s="1"/>
  <c r="X1006" i="1" s="1"/>
  <c r="AI1006" i="1"/>
  <c r="AJ1006" i="1" s="1"/>
  <c r="P127" i="1"/>
  <c r="Q127" i="1" s="1"/>
  <c r="R127" i="1" s="1"/>
  <c r="AI127" i="1"/>
  <c r="AJ127" i="1" s="1"/>
  <c r="P271" i="1"/>
  <c r="Q271" i="1" s="1"/>
  <c r="R271" i="1" s="1"/>
  <c r="W271" i="1" s="1"/>
  <c r="X271" i="1" s="1"/>
  <c r="AI271" i="1"/>
  <c r="AJ271" i="1" s="1"/>
  <c r="P399" i="1"/>
  <c r="Q399" i="1" s="1"/>
  <c r="R399" i="1" s="1"/>
  <c r="AI399" i="1"/>
  <c r="AJ399" i="1" s="1"/>
  <c r="P527" i="1"/>
  <c r="Q527" i="1" s="1"/>
  <c r="R527" i="1" s="1"/>
  <c r="AI527" i="1"/>
  <c r="AJ527" i="1" s="1"/>
  <c r="AN527" i="1" s="1"/>
  <c r="P673" i="1"/>
  <c r="Q673" i="1" s="1"/>
  <c r="R673" i="1" s="1"/>
  <c r="AI673" i="1"/>
  <c r="AJ673" i="1" s="1"/>
  <c r="P801" i="1"/>
  <c r="Q801" i="1" s="1"/>
  <c r="R801" i="1" s="1"/>
  <c r="AI801" i="1"/>
  <c r="AJ801" i="1" s="1"/>
  <c r="AN801" i="1" s="1"/>
  <c r="P929" i="1"/>
  <c r="Q929" i="1" s="1"/>
  <c r="R929" i="1" s="1"/>
  <c r="AI929" i="1"/>
  <c r="AJ929" i="1" s="1"/>
  <c r="P34" i="1"/>
  <c r="Q34" i="1" s="1"/>
  <c r="R34" i="1" s="1"/>
  <c r="W34" i="1" s="1"/>
  <c r="X34" i="1" s="1"/>
  <c r="AI34" i="1"/>
  <c r="AJ34" i="1" s="1"/>
  <c r="P162" i="1"/>
  <c r="Q162" i="1" s="1"/>
  <c r="R162" i="1" s="1"/>
  <c r="AI162" i="1"/>
  <c r="AJ162" i="1" s="1"/>
  <c r="P290" i="1"/>
  <c r="Q290" i="1" s="1"/>
  <c r="R290" i="1" s="1"/>
  <c r="W290" i="1" s="1"/>
  <c r="X290" i="1" s="1"/>
  <c r="AI290" i="1"/>
  <c r="AJ290" i="1" s="1"/>
  <c r="P418" i="1"/>
  <c r="Q418" i="1" s="1"/>
  <c r="R418" i="1" s="1"/>
  <c r="AI418" i="1"/>
  <c r="AJ418" i="1" s="1"/>
  <c r="P546" i="1"/>
  <c r="Q546" i="1" s="1"/>
  <c r="R546" i="1" s="1"/>
  <c r="AI546" i="1"/>
  <c r="AJ546" i="1" s="1"/>
  <c r="P722" i="1"/>
  <c r="Q722" i="1" s="1"/>
  <c r="R722" i="1" s="1"/>
  <c r="W722" i="1" s="1"/>
  <c r="X722" i="1" s="1"/>
  <c r="AI722" i="1"/>
  <c r="AJ722" i="1" s="1"/>
  <c r="AN722" i="1" s="1"/>
  <c r="P850" i="1"/>
  <c r="Q850" i="1" s="1"/>
  <c r="R850" i="1" s="1"/>
  <c r="AI850" i="1"/>
  <c r="AJ850" i="1" s="1"/>
  <c r="P978" i="1"/>
  <c r="Q978" i="1" s="1"/>
  <c r="R978" i="1" s="1"/>
  <c r="W978" i="1" s="1"/>
  <c r="X978" i="1" s="1"/>
  <c r="AI978" i="1"/>
  <c r="AJ978" i="1" s="1"/>
  <c r="AN978" i="1" s="1"/>
  <c r="P83" i="1"/>
  <c r="Q83" i="1" s="1"/>
  <c r="R83" i="1" s="1"/>
  <c r="W83" i="1" s="1"/>
  <c r="X83" i="1" s="1"/>
  <c r="AI83" i="1"/>
  <c r="AJ83" i="1" s="1"/>
  <c r="P211" i="1"/>
  <c r="Q211" i="1" s="1"/>
  <c r="R211" i="1" s="1"/>
  <c r="AI211" i="1"/>
  <c r="AJ211" i="1" s="1"/>
  <c r="P339" i="1"/>
  <c r="Q339" i="1" s="1"/>
  <c r="R339" i="1" s="1"/>
  <c r="W339" i="1" s="1"/>
  <c r="X339" i="1" s="1"/>
  <c r="AI339" i="1"/>
  <c r="AJ339" i="1" s="1"/>
  <c r="AN339" i="1" s="1"/>
  <c r="P467" i="1"/>
  <c r="Q467" i="1" s="1"/>
  <c r="R467" i="1" s="1"/>
  <c r="U467" i="1" s="1"/>
  <c r="V467" i="1" s="1"/>
  <c r="AI467" i="1"/>
  <c r="AJ467" i="1" s="1"/>
  <c r="P1070" i="1"/>
  <c r="Q1070" i="1" s="1"/>
  <c r="R1070" i="1" s="1"/>
  <c r="W1070" i="1" s="1"/>
  <c r="X1070" i="1" s="1"/>
  <c r="AI1070" i="1"/>
  <c r="AJ1070" i="1" s="1"/>
  <c r="P1198" i="1"/>
  <c r="Q1198" i="1" s="1"/>
  <c r="R1198" i="1" s="1"/>
  <c r="AI1198" i="1"/>
  <c r="AJ1198" i="1" s="1"/>
  <c r="P630" i="1"/>
  <c r="Q630" i="1" s="1"/>
  <c r="R630" i="1" s="1"/>
  <c r="AI630" i="1"/>
  <c r="AJ630" i="1" s="1"/>
  <c r="P758" i="1"/>
  <c r="Q758" i="1" s="1"/>
  <c r="R758" i="1" s="1"/>
  <c r="AI758" i="1"/>
  <c r="AJ758" i="1" s="1"/>
  <c r="AN758" i="1" s="1"/>
  <c r="P7" i="1"/>
  <c r="Q7" i="1" s="1"/>
  <c r="R7" i="1" s="1"/>
  <c r="AI7" i="1"/>
  <c r="AJ7" i="1" s="1"/>
  <c r="P135" i="1"/>
  <c r="Q135" i="1" s="1"/>
  <c r="R135" i="1" s="1"/>
  <c r="AI135" i="1"/>
  <c r="AJ135" i="1" s="1"/>
  <c r="P263" i="1"/>
  <c r="Q263" i="1" s="1"/>
  <c r="R263" i="1" s="1"/>
  <c r="W263" i="1" s="1"/>
  <c r="X263" i="1" s="1"/>
  <c r="AI263" i="1"/>
  <c r="AJ263" i="1" s="1"/>
  <c r="P391" i="1"/>
  <c r="Q391" i="1" s="1"/>
  <c r="R391" i="1" s="1"/>
  <c r="AI391" i="1"/>
  <c r="AJ391" i="1" s="1"/>
  <c r="AN391" i="1" s="1"/>
  <c r="P519" i="1"/>
  <c r="Q519" i="1" s="1"/>
  <c r="R519" i="1" s="1"/>
  <c r="W519" i="1" s="1"/>
  <c r="X519" i="1" s="1"/>
  <c r="AI519" i="1"/>
  <c r="AJ519" i="1" s="1"/>
  <c r="P1072" i="1"/>
  <c r="Q1072" i="1" s="1"/>
  <c r="R1072" i="1" s="1"/>
  <c r="W1072" i="1" s="1"/>
  <c r="X1072" i="1" s="1"/>
  <c r="AI1072" i="1"/>
  <c r="AJ1072" i="1" s="1"/>
  <c r="P1200" i="1"/>
  <c r="Q1200" i="1" s="1"/>
  <c r="R1200" i="1" s="1"/>
  <c r="AI1200" i="1"/>
  <c r="AJ1200" i="1" s="1"/>
  <c r="P675" i="1"/>
  <c r="Q675" i="1" s="1"/>
  <c r="R675" i="1" s="1"/>
  <c r="W675" i="1" s="1"/>
  <c r="X675" i="1" s="1"/>
  <c r="AI675" i="1"/>
  <c r="AJ675" i="1" s="1"/>
  <c r="P803" i="1"/>
  <c r="Q803" i="1" s="1"/>
  <c r="R803" i="1" s="1"/>
  <c r="AI803" i="1"/>
  <c r="AJ803" i="1" s="1"/>
  <c r="AN803" i="1" s="1"/>
  <c r="P931" i="1"/>
  <c r="Q931" i="1" s="1"/>
  <c r="R931" i="1" s="1"/>
  <c r="AI931" i="1"/>
  <c r="AJ931" i="1" s="1"/>
  <c r="AN931" i="1" s="1"/>
  <c r="P36" i="1"/>
  <c r="Q36" i="1" s="1"/>
  <c r="R36" i="1" s="1"/>
  <c r="W36" i="1" s="1"/>
  <c r="X36" i="1" s="1"/>
  <c r="AI36" i="1"/>
  <c r="AJ36" i="1" s="1"/>
  <c r="P164" i="1"/>
  <c r="Q164" i="1" s="1"/>
  <c r="R164" i="1" s="1"/>
  <c r="W164" i="1" s="1"/>
  <c r="X164" i="1" s="1"/>
  <c r="AI164" i="1"/>
  <c r="AJ164" i="1" s="1"/>
  <c r="P292" i="1"/>
  <c r="Q292" i="1" s="1"/>
  <c r="R292" i="1" s="1"/>
  <c r="W292" i="1" s="1"/>
  <c r="X292" i="1" s="1"/>
  <c r="AI292" i="1"/>
  <c r="AJ292" i="1" s="1"/>
  <c r="P420" i="1"/>
  <c r="AI420" i="1"/>
  <c r="AJ420" i="1" s="1"/>
  <c r="P548" i="1"/>
  <c r="Q548" i="1" s="1"/>
  <c r="R548" i="1" s="1"/>
  <c r="U548" i="1" s="1"/>
  <c r="V548" i="1" s="1"/>
  <c r="AI548" i="1"/>
  <c r="AJ548" i="1" s="1"/>
  <c r="AN548" i="1" s="1"/>
  <c r="P1655" i="1"/>
  <c r="Q1655" i="1" s="1"/>
  <c r="R1655" i="1" s="1"/>
  <c r="W1655" i="1" s="1"/>
  <c r="X1655" i="1" s="1"/>
  <c r="AI1655" i="1"/>
  <c r="AJ1655" i="1" s="1"/>
  <c r="P1783" i="1"/>
  <c r="Q1783" i="1" s="1"/>
  <c r="R1783" i="1" s="1"/>
  <c r="AI1783" i="1"/>
  <c r="AJ1783" i="1" s="1"/>
  <c r="AN1783" i="1" s="1"/>
  <c r="P1133" i="1"/>
  <c r="Q1133" i="1" s="1"/>
  <c r="R1133" i="1" s="1"/>
  <c r="AI1133" i="1"/>
  <c r="AJ1133" i="1" s="1"/>
  <c r="AN1133" i="1" s="1"/>
  <c r="P1261" i="1"/>
  <c r="Q1261" i="1" s="1"/>
  <c r="R1261" i="1" s="1"/>
  <c r="W1261" i="1" s="1"/>
  <c r="X1261" i="1" s="1"/>
  <c r="AI1261" i="1"/>
  <c r="AJ1261" i="1" s="1"/>
  <c r="AN1261" i="1" s="1"/>
  <c r="P1389" i="1"/>
  <c r="Q1389" i="1" s="1"/>
  <c r="R1389" i="1" s="1"/>
  <c r="AI1389" i="1"/>
  <c r="AJ1389" i="1" s="1"/>
  <c r="P629" i="1"/>
  <c r="Q629" i="1" s="1"/>
  <c r="R629" i="1" s="1"/>
  <c r="AI629" i="1"/>
  <c r="AJ629" i="1" s="1"/>
  <c r="P757" i="1"/>
  <c r="Q757" i="1" s="1"/>
  <c r="R757" i="1" s="1"/>
  <c r="U757" i="1" s="1"/>
  <c r="V757" i="1" s="1"/>
  <c r="AI757" i="1"/>
  <c r="AJ757" i="1" s="1"/>
  <c r="AN757" i="1" s="1"/>
  <c r="P885" i="1"/>
  <c r="Q885" i="1" s="1"/>
  <c r="R885" i="1" s="1"/>
  <c r="AI885" i="1"/>
  <c r="AJ885" i="1" s="1"/>
  <c r="AN885" i="1" s="1"/>
  <c r="P1013" i="1"/>
  <c r="Q1013" i="1" s="1"/>
  <c r="R1013" i="1" s="1"/>
  <c r="AI1013" i="1"/>
  <c r="AJ1013" i="1" s="1"/>
  <c r="P118" i="1"/>
  <c r="Q118" i="1" s="1"/>
  <c r="R118" i="1" s="1"/>
  <c r="AI118" i="1"/>
  <c r="AJ118" i="1" s="1"/>
  <c r="P246" i="1"/>
  <c r="Q246" i="1" s="1"/>
  <c r="R246" i="1" s="1"/>
  <c r="AI246" i="1"/>
  <c r="AJ246" i="1" s="1"/>
  <c r="AN246" i="1" s="1"/>
  <c r="P374" i="1"/>
  <c r="Q374" i="1" s="1"/>
  <c r="R374" i="1" s="1"/>
  <c r="W374" i="1" s="1"/>
  <c r="X374" i="1" s="1"/>
  <c r="AI374" i="1"/>
  <c r="AJ374" i="1" s="1"/>
  <c r="P502" i="1"/>
  <c r="Q502" i="1" s="1"/>
  <c r="R502" i="1" s="1"/>
  <c r="AI502" i="1"/>
  <c r="AJ502" i="1" s="1"/>
  <c r="P456" i="1"/>
  <c r="Q456" i="1" s="1"/>
  <c r="R456" i="1" s="1"/>
  <c r="U456" i="1" s="1"/>
  <c r="V456" i="1" s="1"/>
  <c r="AI456" i="1"/>
  <c r="AJ456" i="1" s="1"/>
  <c r="P584" i="1"/>
  <c r="AI584" i="1"/>
  <c r="AJ584" i="1" s="1"/>
  <c r="P616" i="1"/>
  <c r="Q616" i="1" s="1"/>
  <c r="R616" i="1" s="1"/>
  <c r="U616" i="1" s="1"/>
  <c r="V616" i="1" s="1"/>
  <c r="AI616" i="1"/>
  <c r="AJ616" i="1" s="1"/>
  <c r="P744" i="1"/>
  <c r="Q744" i="1" s="1"/>
  <c r="R744" i="1" s="1"/>
  <c r="W744" i="1" s="1"/>
  <c r="X744" i="1" s="1"/>
  <c r="AI744" i="1"/>
  <c r="AJ744" i="1" s="1"/>
  <c r="P872" i="1"/>
  <c r="Q872" i="1" s="1"/>
  <c r="R872" i="1" s="1"/>
  <c r="W872" i="1" s="1"/>
  <c r="X872" i="1" s="1"/>
  <c r="AI872" i="1"/>
  <c r="AJ872" i="1" s="1"/>
  <c r="P1000" i="1"/>
  <c r="Q1000" i="1" s="1"/>
  <c r="R1000" i="1" s="1"/>
  <c r="AI1000" i="1"/>
  <c r="AJ1000" i="1" s="1"/>
  <c r="P105" i="1"/>
  <c r="Q105" i="1" s="1"/>
  <c r="R105" i="1" s="1"/>
  <c r="W105" i="1" s="1"/>
  <c r="X105" i="1" s="1"/>
  <c r="AI105" i="1"/>
  <c r="AJ105" i="1" s="1"/>
  <c r="P233" i="1"/>
  <c r="Q233" i="1" s="1"/>
  <c r="R233" i="1" s="1"/>
  <c r="U233" i="1" s="1"/>
  <c r="V233" i="1" s="1"/>
  <c r="AI233" i="1"/>
  <c r="AJ233" i="1" s="1"/>
  <c r="P361" i="1"/>
  <c r="Q361" i="1" s="1"/>
  <c r="R361" i="1" s="1"/>
  <c r="W361" i="1" s="1"/>
  <c r="X361" i="1" s="1"/>
  <c r="AI361" i="1"/>
  <c r="AJ361" i="1" s="1"/>
  <c r="P489" i="1"/>
  <c r="Q489" i="1" s="1"/>
  <c r="R489" i="1" s="1"/>
  <c r="W489" i="1" s="1"/>
  <c r="X489" i="1" s="1"/>
  <c r="AI489" i="1"/>
  <c r="AJ489" i="1" s="1"/>
  <c r="P1515" i="1"/>
  <c r="Q1515" i="1" s="1"/>
  <c r="R1515" i="1" s="1"/>
  <c r="AI1515" i="1"/>
  <c r="AJ1515" i="1" s="1"/>
  <c r="P1643" i="1"/>
  <c r="Q1643" i="1" s="1"/>
  <c r="R1643" i="1" s="1"/>
  <c r="W1643" i="1" s="1"/>
  <c r="X1643" i="1" s="1"/>
  <c r="AI1643" i="1"/>
  <c r="AJ1643" i="1" s="1"/>
  <c r="AN1643" i="1" s="1"/>
  <c r="P1771" i="1"/>
  <c r="Q1771" i="1" s="1"/>
  <c r="R1771" i="1" s="1"/>
  <c r="AI1771" i="1"/>
  <c r="AJ1771" i="1" s="1"/>
  <c r="AN1771" i="1" s="1"/>
  <c r="P1121" i="1"/>
  <c r="Q1121" i="1" s="1"/>
  <c r="R1121" i="1" s="1"/>
  <c r="AI1121" i="1"/>
  <c r="AJ1121" i="1" s="1"/>
  <c r="P1249" i="1"/>
  <c r="Q1249" i="1" s="1"/>
  <c r="R1249" i="1" s="1"/>
  <c r="W1249" i="1" s="1"/>
  <c r="X1249" i="1" s="1"/>
  <c r="AI1249" i="1"/>
  <c r="AJ1249" i="1" s="1"/>
  <c r="AN1249" i="1" s="1"/>
  <c r="P1377" i="1"/>
  <c r="Q1377" i="1" s="1"/>
  <c r="R1377" i="1" s="1"/>
  <c r="AI1377" i="1"/>
  <c r="AJ1377" i="1" s="1"/>
  <c r="P617" i="1"/>
  <c r="Q617" i="1" s="1"/>
  <c r="R617" i="1" s="1"/>
  <c r="W617" i="1" s="1"/>
  <c r="X617" i="1" s="1"/>
  <c r="AI617" i="1"/>
  <c r="AJ617" i="1" s="1"/>
  <c r="P745" i="1"/>
  <c r="Q745" i="1" s="1"/>
  <c r="R745" i="1" s="1"/>
  <c r="AI745" i="1"/>
  <c r="AJ745" i="1" s="1"/>
  <c r="P873" i="1"/>
  <c r="Q873" i="1" s="1"/>
  <c r="R873" i="1" s="1"/>
  <c r="W873" i="1" s="1"/>
  <c r="X873" i="1" s="1"/>
  <c r="AI873" i="1"/>
  <c r="AJ873" i="1" s="1"/>
  <c r="P1001" i="1"/>
  <c r="Q1001" i="1" s="1"/>
  <c r="R1001" i="1" s="1"/>
  <c r="W1001" i="1" s="1"/>
  <c r="X1001" i="1" s="1"/>
  <c r="AI1001" i="1"/>
  <c r="AJ1001" i="1" s="1"/>
  <c r="P106" i="1"/>
  <c r="Q106" i="1" s="1"/>
  <c r="R106" i="1" s="1"/>
  <c r="AI106" i="1"/>
  <c r="AJ106" i="1" s="1"/>
  <c r="P234" i="1"/>
  <c r="Q234" i="1" s="1"/>
  <c r="R234" i="1" s="1"/>
  <c r="AI234" i="1"/>
  <c r="AJ234" i="1" s="1"/>
  <c r="P362" i="1"/>
  <c r="Q362" i="1" s="1"/>
  <c r="R362" i="1" s="1"/>
  <c r="W362" i="1" s="1"/>
  <c r="X362" i="1" s="1"/>
  <c r="AI362" i="1"/>
  <c r="AJ362" i="1" s="1"/>
  <c r="AN362" i="1" s="1"/>
  <c r="P490" i="1"/>
  <c r="Q490" i="1" s="1"/>
  <c r="R490" i="1" s="1"/>
  <c r="AI490" i="1"/>
  <c r="AJ490" i="1" s="1"/>
  <c r="P476" i="1"/>
  <c r="Q476" i="1" s="1"/>
  <c r="R476" i="1" s="1"/>
  <c r="U476" i="1" s="1"/>
  <c r="V476" i="1" s="1"/>
  <c r="AI476" i="1"/>
  <c r="AJ476" i="1" s="1"/>
  <c r="P449" i="1"/>
  <c r="Q449" i="1" s="1"/>
  <c r="R449" i="1" s="1"/>
  <c r="W449" i="1" s="1"/>
  <c r="X449" i="1" s="1"/>
  <c r="AI449" i="1"/>
  <c r="AJ449" i="1" s="1"/>
  <c r="AN449" i="1" s="1"/>
  <c r="P1284" i="1"/>
  <c r="Q1284" i="1" s="1"/>
  <c r="R1284" i="1" s="1"/>
  <c r="AI1284" i="1"/>
  <c r="AJ1284" i="1" s="1"/>
  <c r="P1412" i="1"/>
  <c r="Q1412" i="1" s="1"/>
  <c r="R1412" i="1" s="1"/>
  <c r="AI1412" i="1"/>
  <c r="AJ1412" i="1" s="1"/>
  <c r="AN1412" i="1" s="1"/>
  <c r="P652" i="1"/>
  <c r="Q652" i="1" s="1"/>
  <c r="R652" i="1" s="1"/>
  <c r="W652" i="1" s="1"/>
  <c r="X652" i="1" s="1"/>
  <c r="AI652" i="1"/>
  <c r="AJ652" i="1" s="1"/>
  <c r="P780" i="1"/>
  <c r="Q780" i="1" s="1"/>
  <c r="R780" i="1" s="1"/>
  <c r="AI780" i="1"/>
  <c r="AJ780" i="1" s="1"/>
  <c r="P908" i="1"/>
  <c r="Q908" i="1" s="1"/>
  <c r="R908" i="1" s="1"/>
  <c r="AI908" i="1"/>
  <c r="AJ908" i="1" s="1"/>
  <c r="AN908" i="1" s="1"/>
  <c r="P13" i="1"/>
  <c r="Q13" i="1" s="1"/>
  <c r="R13" i="1" s="1"/>
  <c r="W13" i="1" s="1"/>
  <c r="X13" i="1" s="1"/>
  <c r="AI13" i="1"/>
  <c r="AJ13" i="1" s="1"/>
  <c r="P141" i="1"/>
  <c r="Q141" i="1" s="1"/>
  <c r="R141" i="1" s="1"/>
  <c r="AI141" i="1"/>
  <c r="AJ141" i="1" s="1"/>
  <c r="P269" i="1"/>
  <c r="AI269" i="1"/>
  <c r="AJ269" i="1" s="1"/>
  <c r="P397" i="1"/>
  <c r="Q397" i="1" s="1"/>
  <c r="R397" i="1" s="1"/>
  <c r="AI397" i="1"/>
  <c r="AJ397" i="1" s="1"/>
  <c r="P1063" i="1"/>
  <c r="Q1063" i="1" s="1"/>
  <c r="R1063" i="1" s="1"/>
  <c r="U1063" i="1" s="1"/>
  <c r="V1063" i="1" s="1"/>
  <c r="AI1063" i="1"/>
  <c r="AJ1063" i="1" s="1"/>
  <c r="AN1063" i="1" s="1"/>
  <c r="P1191" i="1"/>
  <c r="Q1191" i="1" s="1"/>
  <c r="R1191" i="1" s="1"/>
  <c r="AI1191" i="1"/>
  <c r="AJ1191" i="1" s="1"/>
  <c r="P1319" i="1"/>
  <c r="Q1319" i="1" s="1"/>
  <c r="R1319" i="1" s="1"/>
  <c r="AI1319" i="1"/>
  <c r="AJ1319" i="1" s="1"/>
  <c r="AN1319" i="1" s="1"/>
  <c r="P815" i="1"/>
  <c r="Q815" i="1" s="1"/>
  <c r="R815" i="1" s="1"/>
  <c r="AI815" i="1"/>
  <c r="AJ815" i="1" s="1"/>
  <c r="AN815" i="1" s="1"/>
  <c r="P943" i="1"/>
  <c r="Q943" i="1" s="1"/>
  <c r="R943" i="1" s="1"/>
  <c r="AI943" i="1"/>
  <c r="AJ943" i="1" s="1"/>
  <c r="AN943" i="1" s="1"/>
  <c r="P48" i="1"/>
  <c r="Q48" i="1" s="1"/>
  <c r="R48" i="1" s="1"/>
  <c r="AI48" i="1"/>
  <c r="AJ48" i="1" s="1"/>
  <c r="AN48" i="1" s="1"/>
  <c r="P176" i="1"/>
  <c r="AI176" i="1"/>
  <c r="AJ176" i="1" s="1"/>
  <c r="AN176" i="1" s="1"/>
  <c r="P304" i="1"/>
  <c r="Q304" i="1" s="1"/>
  <c r="R304" i="1" s="1"/>
  <c r="AI304" i="1"/>
  <c r="AJ304" i="1" s="1"/>
  <c r="P560" i="1"/>
  <c r="Q560" i="1" s="1"/>
  <c r="R560" i="1" s="1"/>
  <c r="AI560" i="1"/>
  <c r="AJ560" i="1" s="1"/>
  <c r="AN560" i="1" s="1"/>
  <c r="K6" i="1"/>
  <c r="P656" i="1"/>
  <c r="Q656" i="1" s="1"/>
  <c r="R656" i="1" s="1"/>
  <c r="AI656" i="1"/>
  <c r="AJ656" i="1" s="1"/>
  <c r="AN656" i="1" s="1"/>
  <c r="P784" i="1"/>
  <c r="Q784" i="1" s="1"/>
  <c r="R784" i="1" s="1"/>
  <c r="AI784" i="1"/>
  <c r="AJ784" i="1" s="1"/>
  <c r="P912" i="1"/>
  <c r="Q912" i="1" s="1"/>
  <c r="R912" i="1" s="1"/>
  <c r="W912" i="1" s="1"/>
  <c r="X912" i="1" s="1"/>
  <c r="AI912" i="1"/>
  <c r="AJ912" i="1" s="1"/>
  <c r="AN912" i="1" s="1"/>
  <c r="P145" i="1"/>
  <c r="Q145" i="1" s="1"/>
  <c r="R145" i="1" s="1"/>
  <c r="AI145" i="1"/>
  <c r="AJ145" i="1" s="1"/>
  <c r="P273" i="1"/>
  <c r="Q273" i="1" s="1"/>
  <c r="R273" i="1" s="1"/>
  <c r="W273" i="1" s="1"/>
  <c r="X273" i="1" s="1"/>
  <c r="AI273" i="1"/>
  <c r="AJ273" i="1" s="1"/>
  <c r="P401" i="1"/>
  <c r="Q401" i="1" s="1"/>
  <c r="R401" i="1" s="1"/>
  <c r="AI401" i="1"/>
  <c r="AJ401" i="1" s="1"/>
  <c r="P866" i="1"/>
  <c r="Q866" i="1" s="1"/>
  <c r="R866" i="1" s="1"/>
  <c r="AI866" i="1"/>
  <c r="AJ866" i="1" s="1"/>
  <c r="P1036" i="1"/>
  <c r="Q1036" i="1" s="1"/>
  <c r="R1036" i="1" s="1"/>
  <c r="AI1036" i="1"/>
  <c r="AJ1036" i="1" s="1"/>
  <c r="P1164" i="1"/>
  <c r="Q1164" i="1" s="1"/>
  <c r="R1164" i="1" s="1"/>
  <c r="AI1164" i="1"/>
  <c r="AJ1164" i="1" s="1"/>
  <c r="P596" i="1"/>
  <c r="Q596" i="1" s="1"/>
  <c r="R596" i="1" s="1"/>
  <c r="W596" i="1" s="1"/>
  <c r="X596" i="1" s="1"/>
  <c r="AI596" i="1"/>
  <c r="AJ596" i="1" s="1"/>
  <c r="P724" i="1"/>
  <c r="Q724" i="1" s="1"/>
  <c r="R724" i="1" s="1"/>
  <c r="AI724" i="1"/>
  <c r="AJ724" i="1" s="1"/>
  <c r="P852" i="1"/>
  <c r="Q852" i="1" s="1"/>
  <c r="R852" i="1" s="1"/>
  <c r="AI852" i="1"/>
  <c r="AJ852" i="1" s="1"/>
  <c r="P980" i="1"/>
  <c r="Q980" i="1" s="1"/>
  <c r="R980" i="1" s="1"/>
  <c r="AI980" i="1"/>
  <c r="AJ980" i="1" s="1"/>
  <c r="AN980" i="1" s="1"/>
  <c r="P85" i="1"/>
  <c r="Q85" i="1" s="1"/>
  <c r="R85" i="1" s="1"/>
  <c r="U85" i="1" s="1"/>
  <c r="V85" i="1" s="1"/>
  <c r="AI85" i="1"/>
  <c r="AJ85" i="1" s="1"/>
  <c r="AN85" i="1" s="1"/>
  <c r="P213" i="1"/>
  <c r="Q213" i="1" s="1"/>
  <c r="R213" i="1" s="1"/>
  <c r="W213" i="1" s="1"/>
  <c r="X213" i="1" s="1"/>
  <c r="AI213" i="1"/>
  <c r="AJ213" i="1" s="1"/>
  <c r="P341" i="1"/>
  <c r="Q341" i="1" s="1"/>
  <c r="R341" i="1" s="1"/>
  <c r="AI341" i="1"/>
  <c r="AJ341" i="1" s="1"/>
  <c r="AN341" i="1" s="1"/>
  <c r="P469" i="1"/>
  <c r="Q469" i="1" s="1"/>
  <c r="R469" i="1" s="1"/>
  <c r="W469" i="1" s="1"/>
  <c r="X469" i="1" s="1"/>
  <c r="AI469" i="1"/>
  <c r="AJ469" i="1" s="1"/>
  <c r="P1135" i="1"/>
  <c r="Q1135" i="1" s="1"/>
  <c r="R1135" i="1" s="1"/>
  <c r="AI1135" i="1"/>
  <c r="AJ1135" i="1" s="1"/>
  <c r="AN1135" i="1" s="1"/>
  <c r="P1263" i="1"/>
  <c r="Q1263" i="1" s="1"/>
  <c r="R1263" i="1" s="1"/>
  <c r="W1263" i="1" s="1"/>
  <c r="X1263" i="1" s="1"/>
  <c r="AI1263" i="1"/>
  <c r="AJ1263" i="1" s="1"/>
  <c r="AN1263" i="1" s="1"/>
  <c r="P711" i="1"/>
  <c r="Q711" i="1" s="1"/>
  <c r="R711" i="1" s="1"/>
  <c r="AI711" i="1"/>
  <c r="AJ711" i="1" s="1"/>
  <c r="AN711" i="1" s="1"/>
  <c r="P839" i="1"/>
  <c r="Q839" i="1" s="1"/>
  <c r="R839" i="1" s="1"/>
  <c r="W839" i="1" s="1"/>
  <c r="X839" i="1" s="1"/>
  <c r="AI839" i="1"/>
  <c r="AJ839" i="1" s="1"/>
  <c r="P967" i="1"/>
  <c r="Q967" i="1" s="1"/>
  <c r="R967" i="1" s="1"/>
  <c r="U967" i="1" s="1"/>
  <c r="V967" i="1" s="1"/>
  <c r="AI967" i="1"/>
  <c r="AJ967" i="1" s="1"/>
  <c r="P72" i="1"/>
  <c r="Q72" i="1" s="1"/>
  <c r="R72" i="1" s="1"/>
  <c r="AI72" i="1"/>
  <c r="AJ72" i="1" s="1"/>
  <c r="P248" i="1"/>
  <c r="Q248" i="1" s="1"/>
  <c r="R248" i="1" s="1"/>
  <c r="W248" i="1" s="1"/>
  <c r="X248" i="1" s="1"/>
  <c r="AI248" i="1"/>
  <c r="AJ248" i="1" s="1"/>
  <c r="AN248" i="1" s="1"/>
  <c r="P376" i="1"/>
  <c r="Q376" i="1" s="1"/>
  <c r="R376" i="1" s="1"/>
  <c r="W376" i="1" s="1"/>
  <c r="X376" i="1" s="1"/>
  <c r="AI376" i="1"/>
  <c r="AJ376" i="1" s="1"/>
  <c r="AN376" i="1" s="1"/>
  <c r="Q1393" i="1"/>
  <c r="R1393" i="1" s="1"/>
  <c r="W1393" i="1" s="1"/>
  <c r="X1393" i="1" s="1"/>
  <c r="Q610" i="1"/>
  <c r="R610" i="1" s="1"/>
  <c r="Q994" i="1"/>
  <c r="R994" i="1" s="1"/>
  <c r="W994" i="1" s="1"/>
  <c r="X994" i="1" s="1"/>
  <c r="Q492" i="1"/>
  <c r="R492" i="1" s="1"/>
  <c r="W492" i="1" s="1"/>
  <c r="X492" i="1" s="1"/>
  <c r="Q1463" i="1"/>
  <c r="R1463" i="1" s="1"/>
  <c r="W1463" i="1" s="1"/>
  <c r="X1463" i="1" s="1"/>
  <c r="Q1107" i="1"/>
  <c r="R1107" i="1" s="1"/>
  <c r="W1107" i="1" s="1"/>
  <c r="X1107" i="1" s="1"/>
  <c r="Q393" i="1"/>
  <c r="R393" i="1" s="1"/>
  <c r="W393" i="1" s="1"/>
  <c r="X393" i="1" s="1"/>
  <c r="Q508" i="1"/>
  <c r="R508" i="1" s="1"/>
  <c r="U508" i="1" s="1"/>
  <c r="V508" i="1" s="1"/>
  <c r="Q301" i="1"/>
  <c r="R301" i="1" s="1"/>
  <c r="W301" i="1" s="1"/>
  <c r="X301" i="1" s="1"/>
  <c r="Q485" i="1"/>
  <c r="R485" i="1" s="1"/>
  <c r="W485" i="1" s="1"/>
  <c r="X485" i="1" s="1"/>
  <c r="Q1012" i="1"/>
  <c r="R1012" i="1" s="1"/>
  <c r="W1012" i="1" s="1"/>
  <c r="X1012" i="1" s="1"/>
  <c r="Q1650" i="1"/>
  <c r="R1650" i="1" s="1"/>
  <c r="W1650" i="1" s="1"/>
  <c r="X1650" i="1" s="1"/>
  <c r="Q1778" i="1"/>
  <c r="R1778" i="1" s="1"/>
  <c r="W1778" i="1" s="1"/>
  <c r="X1778" i="1" s="1"/>
  <c r="Q1384" i="1"/>
  <c r="R1384" i="1" s="1"/>
  <c r="W1384" i="1" s="1"/>
  <c r="X1384" i="1" s="1"/>
  <c r="Q1635" i="1"/>
  <c r="R1635" i="1" s="1"/>
  <c r="U1635" i="1" s="1"/>
  <c r="V1635" i="1" s="1"/>
  <c r="Q1763" i="1"/>
  <c r="R1763" i="1" s="1"/>
  <c r="W1763" i="1" s="1"/>
  <c r="X1763" i="1" s="1"/>
  <c r="Q1177" i="1"/>
  <c r="R1177" i="1" s="1"/>
  <c r="W1177" i="1" s="1"/>
  <c r="X1177" i="1" s="1"/>
  <c r="Q1321" i="1"/>
  <c r="R1321" i="1" s="1"/>
  <c r="Q1449" i="1"/>
  <c r="R1449" i="1" s="1"/>
  <c r="U1449" i="1" s="1"/>
  <c r="V1449" i="1" s="1"/>
  <c r="Q1702" i="1"/>
  <c r="R1702" i="1" s="1"/>
  <c r="W1702" i="1" s="1"/>
  <c r="X1702" i="1" s="1"/>
  <c r="Q1420" i="1"/>
  <c r="R1420" i="1" s="1"/>
  <c r="W1420" i="1" s="1"/>
  <c r="X1420" i="1" s="1"/>
  <c r="Q1718" i="1"/>
  <c r="R1718" i="1" s="1"/>
  <c r="W1718" i="1" s="1"/>
  <c r="X1718" i="1" s="1"/>
  <c r="Q1590" i="1"/>
  <c r="R1590" i="1" s="1"/>
  <c r="W1590" i="1" s="1"/>
  <c r="X1590" i="1" s="1"/>
  <c r="Q472" i="1"/>
  <c r="R472" i="1" s="1"/>
  <c r="W472" i="1" s="1"/>
  <c r="X472" i="1" s="1"/>
  <c r="Q798" i="1"/>
  <c r="R798" i="1" s="1"/>
  <c r="U798" i="1" s="1"/>
  <c r="V798" i="1" s="1"/>
  <c r="Q340" i="1"/>
  <c r="R340" i="1" s="1"/>
  <c r="W340" i="1" s="1"/>
  <c r="X340" i="1" s="1"/>
  <c r="Q1111" i="1"/>
  <c r="R1111" i="1" s="1"/>
  <c r="W1111" i="1" s="1"/>
  <c r="X1111" i="1" s="1"/>
  <c r="Q96" i="1"/>
  <c r="R96" i="1" s="1"/>
  <c r="Q996" i="1"/>
  <c r="R996" i="1" s="1"/>
  <c r="U996" i="1" s="1"/>
  <c r="V996" i="1" s="1"/>
  <c r="Q960" i="1"/>
  <c r="R960" i="1" s="1"/>
  <c r="W960" i="1" s="1"/>
  <c r="X960" i="1" s="1"/>
  <c r="P1379" i="1"/>
  <c r="P1414" i="1"/>
  <c r="P1489" i="1"/>
  <c r="P1617" i="1"/>
  <c r="P1745" i="1"/>
  <c r="P1794" i="1"/>
  <c r="P1779" i="1"/>
  <c r="P1588" i="1"/>
  <c r="P1716" i="1"/>
  <c r="P1066" i="1"/>
  <c r="P1194" i="1"/>
  <c r="P1322" i="1"/>
  <c r="P1450" i="1"/>
  <c r="P1621" i="1"/>
  <c r="P1467" i="1"/>
  <c r="P1750" i="1"/>
  <c r="P1638" i="1"/>
  <c r="Q333" i="1"/>
  <c r="R333" i="1" s="1"/>
  <c r="U333" i="1" s="1"/>
  <c r="V333" i="1" s="1"/>
  <c r="Q484" i="1"/>
  <c r="R484" i="1" s="1"/>
  <c r="U484" i="1" s="1"/>
  <c r="V484" i="1" s="1"/>
  <c r="Q802" i="1"/>
  <c r="R802" i="1" s="1"/>
  <c r="W802" i="1" s="1"/>
  <c r="X802" i="1" s="1"/>
  <c r="Q569" i="1"/>
  <c r="R569" i="1" s="1"/>
  <c r="Q349" i="1"/>
  <c r="R349" i="1" s="1"/>
  <c r="W349" i="1" s="1"/>
  <c r="X349" i="1" s="1"/>
  <c r="Q1172" i="1"/>
  <c r="R1172" i="1" s="1"/>
  <c r="W1172" i="1" s="1"/>
  <c r="X1172" i="1" s="1"/>
  <c r="Q1364" i="1"/>
  <c r="R1364" i="1" s="1"/>
  <c r="W1364" i="1" s="1"/>
  <c r="X1364" i="1" s="1"/>
  <c r="Q712" i="1"/>
  <c r="R712" i="1" s="1"/>
  <c r="W712" i="1" s="1"/>
  <c r="X712" i="1" s="1"/>
  <c r="Q1252" i="1"/>
  <c r="R1252" i="1" s="1"/>
  <c r="W1252" i="1" s="1"/>
  <c r="X1252" i="1" s="1"/>
  <c r="Q144" i="1"/>
  <c r="R144" i="1" s="1"/>
  <c r="W144" i="1" s="1"/>
  <c r="X144" i="1" s="1"/>
  <c r="Q142" i="1"/>
  <c r="R142" i="1" s="1"/>
  <c r="Q775" i="1"/>
  <c r="R775" i="1" s="1"/>
  <c r="W775" i="1" s="1"/>
  <c r="X775" i="1" s="1"/>
  <c r="Q938" i="1"/>
  <c r="R938" i="1" s="1"/>
  <c r="U938" i="1" s="1"/>
  <c r="V938" i="1" s="1"/>
  <c r="Q728" i="1"/>
  <c r="R728" i="1" s="1"/>
  <c r="Q1064" i="1"/>
  <c r="R1064" i="1" s="1"/>
  <c r="W1064" i="1" s="1"/>
  <c r="X1064" i="1" s="1"/>
  <c r="Q1508" i="1"/>
  <c r="R1508" i="1" s="1"/>
  <c r="Q325" i="1"/>
  <c r="R325" i="1" s="1"/>
  <c r="W325" i="1" s="1"/>
  <c r="X325" i="1" s="1"/>
  <c r="Q949" i="1"/>
  <c r="R949" i="1" s="1"/>
  <c r="W949" i="1" s="1"/>
  <c r="X949" i="1" s="1"/>
  <c r="Q903" i="1"/>
  <c r="R903" i="1" s="1"/>
  <c r="W903" i="1" s="1"/>
  <c r="X903" i="1" s="1"/>
  <c r="Q750" i="1"/>
  <c r="R750" i="1" s="1"/>
  <c r="W750" i="1" s="1"/>
  <c r="X750" i="1" s="1"/>
  <c r="Q420" i="1"/>
  <c r="R420" i="1" s="1"/>
  <c r="W420" i="1" s="1"/>
  <c r="X420" i="1" s="1"/>
  <c r="Q584" i="1"/>
  <c r="R584" i="1" s="1"/>
  <c r="W584" i="1" s="1"/>
  <c r="X584" i="1" s="1"/>
  <c r="P1509" i="1"/>
  <c r="P1507" i="1"/>
  <c r="P1506" i="1"/>
  <c r="P1762" i="1"/>
  <c r="P1491" i="1"/>
  <c r="P1619" i="1"/>
  <c r="P1747" i="1"/>
  <c r="P1161" i="1"/>
  <c r="P1305" i="1"/>
  <c r="P1686" i="1"/>
  <c r="P1468" i="1"/>
  <c r="P1573" i="1"/>
  <c r="Q5" i="1"/>
  <c r="R5" i="1" s="1"/>
  <c r="U5" i="1" s="1"/>
  <c r="V5" i="1" s="1"/>
  <c r="P1790" i="1"/>
  <c r="P1301" i="1"/>
  <c r="P1429" i="1"/>
  <c r="P1761" i="1"/>
  <c r="P1285" i="1"/>
  <c r="P1413" i="1"/>
  <c r="P1758" i="1"/>
  <c r="P1397" i="1"/>
  <c r="P1195" i="1"/>
  <c r="P1490" i="1"/>
  <c r="P1618" i="1"/>
  <c r="P1746" i="1"/>
  <c r="P1096" i="1"/>
  <c r="P1224" i="1"/>
  <c r="P1352" i="1"/>
  <c r="P1480" i="1"/>
  <c r="P1603" i="1"/>
  <c r="P1731" i="1"/>
  <c r="P1129" i="1"/>
  <c r="P1289" i="1"/>
  <c r="P1417" i="1"/>
  <c r="P1540" i="1"/>
  <c r="P1668" i="1"/>
  <c r="P1796" i="1"/>
  <c r="P1146" i="1"/>
  <c r="P1274" i="1"/>
  <c r="P1402" i="1"/>
  <c r="P1525" i="1"/>
  <c r="P1797" i="1"/>
  <c r="P1622" i="1"/>
  <c r="AF6" i="1"/>
  <c r="AG6" i="1" s="1"/>
  <c r="BE4" i="1"/>
  <c r="BE8" i="1"/>
  <c r="AF595" i="1"/>
  <c r="BE5" i="1"/>
  <c r="P1433" i="1"/>
  <c r="AF1028" i="1"/>
  <c r="AG1028" i="1" s="1"/>
  <c r="BE6" i="1"/>
  <c r="AF1483" i="1"/>
  <c r="BE7" i="1"/>
  <c r="P1786" i="1"/>
  <c r="P1698" i="1"/>
  <c r="P1048" i="1"/>
  <c r="P1432" i="1"/>
  <c r="P1555" i="1"/>
  <c r="P1683" i="1"/>
  <c r="P1081" i="1"/>
  <c r="P1225" i="1"/>
  <c r="P1369" i="1"/>
  <c r="P1492" i="1"/>
  <c r="P1620" i="1"/>
  <c r="P1748" i="1"/>
  <c r="P1098" i="1"/>
  <c r="P1226" i="1"/>
  <c r="P1354" i="1"/>
  <c r="P1482" i="1"/>
  <c r="P1701" i="1"/>
  <c r="P1259" i="1"/>
  <c r="P1494" i="1"/>
  <c r="P1798" i="1"/>
  <c r="P1526" i="1"/>
  <c r="P1308" i="1"/>
  <c r="P1676" i="1"/>
  <c r="P1804" i="1"/>
  <c r="P235" i="1"/>
  <c r="P1541" i="1"/>
  <c r="P1035" i="1"/>
  <c r="P1371" i="1"/>
  <c r="P1019" i="1"/>
  <c r="P595" i="1"/>
  <c r="P1478" i="1"/>
  <c r="P1115" i="1"/>
  <c r="P1587" i="1"/>
  <c r="P1386" i="1"/>
  <c r="P1372" i="1"/>
  <c r="P571" i="1"/>
  <c r="P1347" i="1"/>
  <c r="P1356" i="1"/>
  <c r="P1634" i="1"/>
  <c r="P1485" i="1"/>
  <c r="P1613" i="1"/>
  <c r="P699" i="1"/>
  <c r="P955" i="1"/>
  <c r="P1548" i="1"/>
  <c r="P1566" i="1"/>
  <c r="P1083" i="1"/>
  <c r="P1403" i="1"/>
  <c r="P1530" i="1"/>
  <c r="P1658" i="1"/>
  <c r="P1376" i="1"/>
  <c r="P1516" i="1"/>
  <c r="P1644" i="1"/>
  <c r="P1772" i="1"/>
  <c r="P1362" i="1"/>
  <c r="P1018" i="1"/>
  <c r="P331" i="1"/>
  <c r="P459" i="1"/>
  <c r="P587" i="1"/>
  <c r="P1749" i="1"/>
  <c r="P1307" i="1"/>
  <c r="P363" i="1"/>
  <c r="P763" i="1"/>
  <c r="P1565" i="1"/>
  <c r="P1693" i="1"/>
  <c r="P1283" i="1"/>
  <c r="P1411" i="1"/>
  <c r="P651" i="1"/>
  <c r="P779" i="1"/>
  <c r="P1522" i="1"/>
  <c r="P11" i="1"/>
  <c r="P1610" i="1"/>
  <c r="P1738" i="1"/>
  <c r="P1328" i="1"/>
  <c r="P1629" i="1"/>
  <c r="P1757" i="1"/>
  <c r="P1475" i="1"/>
  <c r="P603" i="1"/>
  <c r="P1660" i="1"/>
  <c r="P1781" i="1"/>
  <c r="P1533" i="1"/>
  <c r="P1661" i="1"/>
  <c r="P1789" i="1"/>
  <c r="P619" i="1"/>
  <c r="P747" i="1"/>
  <c r="P875" i="1"/>
  <c r="P1003" i="1"/>
  <c r="P1488" i="1"/>
  <c r="P1616" i="1"/>
  <c r="P1744" i="1"/>
  <c r="P1094" i="1"/>
  <c r="P1222" i="1"/>
  <c r="P1574" i="1"/>
  <c r="P1324" i="1"/>
  <c r="P1606" i="1"/>
  <c r="P1512" i="1"/>
  <c r="P1593" i="1"/>
  <c r="P1721" i="1"/>
  <c r="P1311" i="1"/>
  <c r="P1439" i="1"/>
  <c r="P1569" i="1"/>
  <c r="P1697" i="1"/>
  <c r="P1564" i="1"/>
  <c r="P1550" i="1"/>
  <c r="P1678" i="1"/>
  <c r="P1483" i="1"/>
  <c r="P1583" i="1"/>
  <c r="P1711" i="1"/>
  <c r="P1317" i="1"/>
  <c r="P1445" i="1"/>
  <c r="P1556" i="1"/>
  <c r="P1256" i="1"/>
  <c r="P1552" i="1"/>
  <c r="P1717" i="1"/>
  <c r="P1501" i="1"/>
  <c r="P715" i="1"/>
  <c r="P843" i="1"/>
  <c r="P971" i="1"/>
  <c r="P1597" i="1"/>
  <c r="P1725" i="1"/>
  <c r="P1315" i="1"/>
  <c r="P1443" i="1"/>
  <c r="P683" i="1"/>
  <c r="P811" i="1"/>
  <c r="P939" i="1"/>
  <c r="P1594" i="1"/>
  <c r="P1722" i="1"/>
  <c r="P1312" i="1"/>
  <c r="P1741" i="1"/>
  <c r="P1331" i="1"/>
  <c r="P1459" i="1"/>
  <c r="P827" i="1"/>
  <c r="P1694" i="1"/>
  <c r="P1653" i="1"/>
  <c r="P1599" i="1"/>
  <c r="P1727" i="1"/>
  <c r="P1333" i="1"/>
  <c r="P1461" i="1"/>
  <c r="P1585" i="1"/>
  <c r="P1713" i="1"/>
  <c r="P1602" i="1"/>
  <c r="P1730" i="1"/>
  <c r="P1080" i="1"/>
  <c r="P1208" i="1"/>
  <c r="P1524" i="1"/>
  <c r="P1652" i="1"/>
  <c r="P1780" i="1"/>
  <c r="P1130" i="1"/>
  <c r="P1258" i="1"/>
  <c r="P1582" i="1"/>
  <c r="P1710" i="1"/>
  <c r="P1487" i="1"/>
  <c r="P1615" i="1"/>
  <c r="P1743" i="1"/>
  <c r="P1349" i="1"/>
  <c r="P1726" i="1"/>
  <c r="P1365" i="1"/>
  <c r="P1112" i="1"/>
  <c r="P1240" i="1"/>
  <c r="P1368" i="1"/>
  <c r="P1514" i="1"/>
  <c r="P1642" i="1"/>
  <c r="P1360" i="1"/>
  <c r="P1517" i="1"/>
  <c r="P1645" i="1"/>
  <c r="P1773" i="1"/>
  <c r="P1363" i="1"/>
  <c r="P731" i="1"/>
  <c r="P859" i="1"/>
  <c r="P987" i="1"/>
  <c r="P1128" i="1"/>
  <c r="P1572" i="1"/>
  <c r="P1700" i="1"/>
  <c r="P1050" i="1"/>
  <c r="P1178" i="1"/>
  <c r="P1306" i="1"/>
  <c r="P1434" i="1"/>
  <c r="P1589" i="1"/>
  <c r="P1099" i="1"/>
  <c r="P1419" i="1"/>
  <c r="P1394" i="1"/>
  <c r="P1734" i="1"/>
  <c r="P1692" i="1"/>
  <c r="P1282" i="1"/>
  <c r="P1410" i="1"/>
  <c r="P251" i="1"/>
  <c r="P379" i="1"/>
  <c r="P507" i="1"/>
  <c r="P1518" i="1"/>
  <c r="P1646" i="1"/>
  <c r="P1160" i="1"/>
  <c r="P1288" i="1"/>
  <c r="P1604" i="1"/>
  <c r="P1732" i="1"/>
  <c r="P1082" i="1"/>
  <c r="P1210" i="1"/>
  <c r="P1338" i="1"/>
  <c r="P1466" i="1"/>
  <c r="P1669" i="1"/>
  <c r="P1227" i="1"/>
  <c r="P1436" i="1"/>
  <c r="P1766" i="1"/>
  <c r="P1510" i="1"/>
  <c r="P1782" i="1"/>
  <c r="P1562" i="1"/>
  <c r="P1690" i="1"/>
  <c r="P1280" i="1"/>
  <c r="P1350" i="1"/>
  <c r="P1299" i="1"/>
  <c r="P1591" i="1"/>
  <c r="P1607" i="1"/>
  <c r="P1391" i="1"/>
  <c r="P1495" i="1"/>
  <c r="P1623" i="1"/>
  <c r="P175" i="1"/>
  <c r="P1542" i="1"/>
  <c r="P1577" i="1"/>
  <c r="Q1577" i="1" s="1"/>
  <c r="R1577" i="1" s="1"/>
  <c r="P1705" i="1"/>
  <c r="P1498" i="1"/>
  <c r="P1626" i="1"/>
  <c r="P1754" i="1"/>
  <c r="P1344" i="1"/>
  <c r="P1580" i="1"/>
  <c r="P1708" i="1"/>
  <c r="P1298" i="1"/>
  <c r="P1426" i="1"/>
  <c r="P267" i="1"/>
  <c r="P395" i="1"/>
  <c r="P523" i="1"/>
  <c r="P1147" i="1"/>
  <c r="P1435" i="1"/>
  <c r="P1327" i="1"/>
  <c r="P1568" i="1"/>
  <c r="P1696" i="1"/>
  <c r="P1046" i="1"/>
  <c r="P1174" i="1"/>
  <c r="P1684" i="1"/>
  <c r="P1557" i="1"/>
  <c r="P1625" i="1"/>
  <c r="P1343" i="1"/>
  <c r="P1685" i="1"/>
  <c r="P1243" i="1"/>
  <c r="P1190" i="1"/>
  <c r="P1513" i="1"/>
  <c r="P1641" i="1"/>
  <c r="P1769" i="1"/>
  <c r="P1359" i="1"/>
  <c r="P88" i="1"/>
  <c r="P1600" i="1"/>
  <c r="P1728" i="1"/>
  <c r="P1078" i="1"/>
  <c r="P1206" i="1"/>
  <c r="P1334" i="1"/>
  <c r="P1179" i="1"/>
  <c r="P1538" i="1"/>
  <c r="P1666" i="1"/>
  <c r="P1144" i="1"/>
  <c r="P1272" i="1"/>
  <c r="P1400" i="1"/>
  <c r="P1523" i="1"/>
  <c r="P1651" i="1"/>
  <c r="P1193" i="1"/>
  <c r="P1706" i="1"/>
  <c r="P1554" i="1"/>
  <c r="P1682" i="1"/>
  <c r="P1032" i="1"/>
  <c r="P1416" i="1"/>
  <c r="P1539" i="1"/>
  <c r="P1667" i="1"/>
  <c r="P1795" i="1"/>
  <c r="P1209" i="1"/>
  <c r="P1353" i="1"/>
  <c r="P1481" i="1"/>
  <c r="P1536" i="1"/>
  <c r="P1664" i="1"/>
  <c r="P1792" i="1"/>
  <c r="P1142" i="1"/>
  <c r="P1270" i="1"/>
  <c r="P1398" i="1"/>
  <c r="P1601" i="1"/>
  <c r="P1729" i="1"/>
  <c r="P1176" i="1"/>
  <c r="P1304" i="1"/>
  <c r="P1477" i="1"/>
  <c r="P1295" i="1"/>
  <c r="P1423" i="1"/>
  <c r="P1500" i="1"/>
  <c r="P1628" i="1"/>
  <c r="P1756" i="1"/>
  <c r="P1346" i="1"/>
  <c r="P1474" i="1"/>
  <c r="P315" i="1"/>
  <c r="P443" i="1"/>
  <c r="P1275" i="1"/>
  <c r="P1680" i="1"/>
  <c r="P1030" i="1"/>
  <c r="P1158" i="1"/>
  <c r="P1292" i="1"/>
  <c r="P1640" i="1"/>
  <c r="P1768" i="1"/>
  <c r="P1374" i="1"/>
  <c r="P1759" i="1"/>
  <c r="P1192" i="1"/>
  <c r="P1320" i="1"/>
  <c r="P1448" i="1"/>
  <c r="P1558" i="1"/>
  <c r="P1528" i="1"/>
  <c r="P1656" i="1"/>
  <c r="P1784" i="1"/>
  <c r="P1390" i="1"/>
  <c r="P1532" i="1"/>
  <c r="P1788" i="1"/>
  <c r="P1378" i="1"/>
  <c r="P347" i="1"/>
  <c r="P475" i="1"/>
  <c r="P1339" i="1"/>
  <c r="P1493" i="1"/>
  <c r="P1765" i="1"/>
  <c r="P1323" i="1"/>
  <c r="P1559" i="1"/>
  <c r="P1355" i="1"/>
  <c r="P1770" i="1"/>
  <c r="P1502" i="1"/>
  <c r="P1630" i="1"/>
  <c r="P1535" i="1"/>
  <c r="P1663" i="1"/>
  <c r="P1791" i="1"/>
  <c r="P1404" i="1"/>
  <c r="P491" i="1"/>
  <c r="P1462" i="1"/>
  <c r="P1051" i="1"/>
  <c r="P1387" i="1"/>
  <c r="P1395" i="1"/>
  <c r="P1774" i="1"/>
  <c r="P1551" i="1"/>
  <c r="P1679" i="1"/>
  <c r="P1576" i="1"/>
  <c r="P1704" i="1"/>
  <c r="P1310" i="1"/>
  <c r="P1438" i="1"/>
  <c r="P1546" i="1"/>
  <c r="P1674" i="1"/>
  <c r="P1802" i="1"/>
  <c r="P1567" i="1"/>
  <c r="P1695" i="1"/>
  <c r="P907" i="1"/>
  <c r="P1067" i="1"/>
  <c r="P1596" i="1"/>
  <c r="P1724" i="1"/>
  <c r="P411" i="1"/>
  <c r="P1581" i="1"/>
  <c r="P1709" i="1"/>
  <c r="P1427" i="1"/>
  <c r="P667" i="1"/>
  <c r="P795" i="1"/>
  <c r="P923" i="1"/>
  <c r="P1337" i="1"/>
  <c r="P1465" i="1"/>
  <c r="P1163" i="1"/>
  <c r="P1511" i="1"/>
  <c r="P1314" i="1"/>
  <c r="P1442" i="1"/>
  <c r="P283" i="1"/>
  <c r="P539" i="1"/>
  <c r="P1637" i="1"/>
  <c r="P1211" i="1"/>
  <c r="P1598" i="1"/>
  <c r="P1503" i="1"/>
  <c r="P1631" i="1"/>
  <c r="P1592" i="1"/>
  <c r="P1720" i="1"/>
  <c r="P1326" i="1"/>
  <c r="P1454" i="1"/>
  <c r="P1529" i="1"/>
  <c r="P1657" i="1"/>
  <c r="P1785" i="1"/>
  <c r="P1375" i="1"/>
  <c r="P152" i="1"/>
  <c r="P1286" i="1"/>
  <c r="P1527" i="1"/>
  <c r="P1578" i="1"/>
  <c r="P1296" i="1"/>
  <c r="P1484" i="1"/>
  <c r="P1612" i="1"/>
  <c r="P1740" i="1"/>
  <c r="P1330" i="1"/>
  <c r="P1458" i="1"/>
  <c r="P299" i="1"/>
  <c r="P427" i="1"/>
  <c r="P555" i="1"/>
  <c r="P1486" i="1"/>
  <c r="P1614" i="1"/>
  <c r="P1742" i="1"/>
  <c r="P1519" i="1"/>
  <c r="P1647" i="1"/>
  <c r="P1775" i="1"/>
  <c r="P1381" i="1"/>
  <c r="P46" i="1"/>
  <c r="P1034" i="1"/>
  <c r="P1162" i="1"/>
  <c r="P1290" i="1"/>
  <c r="P1418" i="1"/>
  <c r="P925" i="1"/>
  <c r="P1543" i="1"/>
  <c r="P1608" i="1"/>
  <c r="P1736" i="1"/>
  <c r="P1342" i="1"/>
  <c r="P1470" i="1"/>
  <c r="P1545" i="1"/>
  <c r="P1673" i="1"/>
  <c r="P1801" i="1"/>
  <c r="P216" i="1"/>
  <c r="P1302" i="1"/>
  <c r="P1430" i="1"/>
  <c r="P1571" i="1"/>
  <c r="P1699" i="1"/>
  <c r="P1097" i="1"/>
  <c r="P1241" i="1"/>
  <c r="P1385" i="1"/>
  <c r="P1340" i="1"/>
  <c r="P1496" i="1"/>
  <c r="P1624" i="1"/>
  <c r="P1752" i="1"/>
  <c r="P1358" i="1"/>
  <c r="P1014" i="1"/>
  <c r="P1561" i="1"/>
  <c r="P1689" i="1"/>
  <c r="P1279" i="1"/>
  <c r="P1407" i="1"/>
  <c r="P1584" i="1"/>
  <c r="P1712" i="1"/>
  <c r="P1062" i="1"/>
  <c r="P1318" i="1"/>
  <c r="P1446" i="1"/>
  <c r="P1521" i="1"/>
  <c r="P1649" i="1"/>
  <c r="P1777" i="1"/>
  <c r="P1336" i="1"/>
  <c r="P1464" i="1"/>
  <c r="P1715" i="1"/>
  <c r="P1113" i="1"/>
  <c r="P1257" i="1"/>
  <c r="P1401" i="1"/>
  <c r="P1670" i="1"/>
  <c r="P1388" i="1"/>
  <c r="P1654" i="1"/>
  <c r="P1575" i="1"/>
  <c r="P1131" i="1"/>
  <c r="P1534" i="1"/>
  <c r="P1662" i="1"/>
  <c r="P1537" i="1"/>
  <c r="P1665" i="1"/>
  <c r="P1793" i="1"/>
  <c r="P1553" i="1"/>
  <c r="P1681" i="1"/>
  <c r="P1544" i="1"/>
  <c r="P1672" i="1"/>
  <c r="P1800" i="1"/>
  <c r="P1406" i="1"/>
  <c r="P1609" i="1"/>
  <c r="P1737" i="1"/>
  <c r="P1455" i="1"/>
  <c r="P1504" i="1"/>
  <c r="P1632" i="1"/>
  <c r="P1760" i="1"/>
  <c r="P1110" i="1"/>
  <c r="P1238" i="1"/>
  <c r="P1366" i="1"/>
  <c r="P111" i="1"/>
  <c r="P1560" i="1"/>
  <c r="P1688" i="1"/>
  <c r="P1294" i="1"/>
  <c r="P1422" i="1"/>
  <c r="P1497" i="1"/>
  <c r="P1753" i="1"/>
  <c r="P1471" i="1"/>
  <c r="P1451" i="1"/>
  <c r="P1605" i="1"/>
  <c r="P1549" i="1"/>
  <c r="P1677" i="1"/>
  <c r="P1805" i="1"/>
  <c r="P635" i="1"/>
  <c r="P891" i="1"/>
  <c r="P1520" i="1"/>
  <c r="P1648" i="1"/>
  <c r="P1776" i="1"/>
  <c r="P1126" i="1"/>
  <c r="P1254" i="1"/>
  <c r="P1382" i="1"/>
  <c r="W1218" i="1"/>
  <c r="X1218" i="1" s="1"/>
  <c r="W1180" i="1"/>
  <c r="X1180" i="1" s="1"/>
  <c r="U1787" i="1"/>
  <c r="V1787" i="1" s="1"/>
  <c r="W615" i="1"/>
  <c r="X615" i="1" s="1"/>
  <c r="U615" i="1"/>
  <c r="V615" i="1" s="1"/>
  <c r="W508" i="1"/>
  <c r="X508" i="1" s="1"/>
  <c r="P913" i="1"/>
  <c r="P1182" i="1"/>
  <c r="P503" i="1"/>
  <c r="P641" i="1"/>
  <c r="P897" i="1"/>
  <c r="P1025" i="1"/>
  <c r="P258" i="1"/>
  <c r="P386" i="1"/>
  <c r="P514" i="1"/>
  <c r="P690" i="1"/>
  <c r="P946" i="1"/>
  <c r="P51" i="1"/>
  <c r="P179" i="1"/>
  <c r="P307" i="1"/>
  <c r="P563" i="1"/>
  <c r="P611" i="1"/>
  <c r="P1166" i="1"/>
  <c r="P598" i="1"/>
  <c r="P726" i="1"/>
  <c r="P854" i="1"/>
  <c r="P982" i="1"/>
  <c r="P103" i="1"/>
  <c r="P231" i="1"/>
  <c r="P359" i="1"/>
  <c r="P487" i="1"/>
  <c r="P1152" i="1"/>
  <c r="P375" i="1"/>
  <c r="P1042" i="1"/>
  <c r="P618" i="1"/>
  <c r="P746" i="1"/>
  <c r="P78" i="1"/>
  <c r="P462" i="1"/>
  <c r="P274" i="1"/>
  <c r="P119" i="1"/>
  <c r="P1170" i="1"/>
  <c r="P1033" i="1"/>
  <c r="P627" i="1"/>
  <c r="P1038" i="1"/>
  <c r="P255" i="1"/>
  <c r="P579" i="1"/>
  <c r="P998" i="1"/>
  <c r="P383" i="1"/>
  <c r="P18" i="1"/>
  <c r="P435" i="1"/>
  <c r="P862" i="1"/>
  <c r="P146" i="1"/>
  <c r="P67" i="1"/>
  <c r="P742" i="1"/>
  <c r="P682" i="1"/>
  <c r="P530" i="1"/>
  <c r="P451" i="1"/>
  <c r="P614" i="1"/>
  <c r="P195" i="1"/>
  <c r="P657" i="1"/>
  <c r="P834" i="1"/>
  <c r="P1054" i="1"/>
  <c r="P402" i="1"/>
  <c r="P1076" i="1"/>
  <c r="P962" i="1"/>
  <c r="P870" i="1"/>
  <c r="P533" i="1"/>
  <c r="P1053" i="1"/>
  <c r="P1181" i="1"/>
  <c r="P1309" i="1"/>
  <c r="P1437" i="1"/>
  <c r="P677" i="1"/>
  <c r="P805" i="1"/>
  <c r="P38" i="1"/>
  <c r="P166" i="1"/>
  <c r="P294" i="1"/>
  <c r="P422" i="1"/>
  <c r="P550" i="1"/>
  <c r="P606" i="1"/>
  <c r="P323" i="1"/>
  <c r="P247" i="1"/>
  <c r="P76" i="1"/>
  <c r="P332" i="1"/>
  <c r="P1219" i="1"/>
  <c r="P1203" i="1"/>
  <c r="P204" i="1"/>
  <c r="Q269" i="1"/>
  <c r="R269" i="1" s="1"/>
  <c r="Q176" i="1"/>
  <c r="R176" i="1" s="1"/>
  <c r="P1091" i="1"/>
  <c r="P188" i="1"/>
  <c r="P444" i="1"/>
  <c r="Q29" i="1"/>
  <c r="R29" i="1" s="1"/>
  <c r="Q157" i="1"/>
  <c r="R157" i="1" s="1"/>
  <c r="P1075" i="1"/>
  <c r="P687" i="1"/>
  <c r="P525" i="1"/>
  <c r="P432" i="1"/>
  <c r="P1447" i="1"/>
  <c r="P316" i="1"/>
  <c r="P32" i="1"/>
  <c r="Q79" i="1"/>
  <c r="R79" i="1" s="1"/>
  <c r="Q1264" i="1"/>
  <c r="R1264" i="1" s="1"/>
  <c r="Q1293" i="1"/>
  <c r="R1293" i="1" s="1"/>
  <c r="P1431" i="1"/>
  <c r="P927" i="1"/>
  <c r="P799" i="1"/>
  <c r="P671" i="1"/>
  <c r="P60" i="1"/>
  <c r="P17" i="1"/>
  <c r="K12" i="5"/>
  <c r="N9" i="5"/>
  <c r="N8" i="5"/>
  <c r="O8" i="5"/>
  <c r="N10" i="5"/>
  <c r="J12" i="5"/>
  <c r="N11" i="5"/>
  <c r="AK1450" i="1" l="1"/>
  <c r="AN1450" i="1"/>
  <c r="AK1666" i="1"/>
  <c r="AN1666" i="1"/>
  <c r="AK1212" i="1"/>
  <c r="AN1212" i="1"/>
  <c r="AK510" i="1"/>
  <c r="AN510" i="1"/>
  <c r="AK1157" i="1"/>
  <c r="AN1157" i="1"/>
  <c r="AK863" i="1"/>
  <c r="AN863" i="1"/>
  <c r="AK561" i="1"/>
  <c r="AN561" i="1"/>
  <c r="AK793" i="1"/>
  <c r="AN793" i="1"/>
  <c r="AK537" i="1"/>
  <c r="AN537" i="1"/>
  <c r="AK1424" i="1"/>
  <c r="AN1424" i="1"/>
  <c r="AK183" i="1"/>
  <c r="AN183" i="1"/>
  <c r="AK466" i="1"/>
  <c r="AN466" i="1"/>
  <c r="AK575" i="1"/>
  <c r="AN575" i="1"/>
  <c r="AK499" i="1"/>
  <c r="AN499" i="1"/>
  <c r="AK1306" i="1"/>
  <c r="AN1306" i="1"/>
  <c r="AK1522" i="1"/>
  <c r="AN1522" i="1"/>
  <c r="AK1566" i="1"/>
  <c r="AN1566" i="1"/>
  <c r="AK1039" i="1"/>
  <c r="AN1039" i="1"/>
  <c r="AK628" i="1"/>
  <c r="AN628" i="1"/>
  <c r="AK1269" i="1"/>
  <c r="AN1269" i="1"/>
  <c r="AK464" i="1"/>
  <c r="AN464" i="1"/>
  <c r="AK1351" i="1"/>
  <c r="AN1351" i="1"/>
  <c r="AK394" i="1"/>
  <c r="AN394" i="1"/>
  <c r="AK150" i="1"/>
  <c r="AN150" i="1"/>
  <c r="AK1037" i="1"/>
  <c r="AN1037" i="1"/>
  <c r="AK835" i="1"/>
  <c r="AN835" i="1"/>
  <c r="AK39" i="1"/>
  <c r="AN39" i="1"/>
  <c r="AK1207" i="1"/>
  <c r="AN1207" i="1"/>
  <c r="AK796" i="1"/>
  <c r="AN796" i="1"/>
  <c r="AK1016" i="1"/>
  <c r="AN1016" i="1"/>
  <c r="AK1149" i="1"/>
  <c r="AN1149" i="1"/>
  <c r="AK151" i="1"/>
  <c r="AN151" i="1"/>
  <c r="AK355" i="1"/>
  <c r="AN355" i="1"/>
  <c r="AK129" i="1"/>
  <c r="AN129" i="1"/>
  <c r="AK951" i="1"/>
  <c r="AN951" i="1"/>
  <c r="AK289" i="1"/>
  <c r="AN289" i="1"/>
  <c r="AK222" i="1"/>
  <c r="AN222" i="1"/>
  <c r="AK434" i="1"/>
  <c r="AN434" i="1"/>
  <c r="AK1173" i="1"/>
  <c r="AN1173" i="1"/>
  <c r="AK143" i="1"/>
  <c r="AN143" i="1"/>
  <c r="AK1092" i="1"/>
  <c r="AN1092" i="1"/>
  <c r="AK1334" i="1"/>
  <c r="AN1334" i="1"/>
  <c r="AK1430" i="1"/>
  <c r="AN1430" i="1"/>
  <c r="AK1395" i="1"/>
  <c r="AN1395" i="1"/>
  <c r="AK216" i="1"/>
  <c r="AN216" i="1"/>
  <c r="AK1625" i="1"/>
  <c r="AN1625" i="1"/>
  <c r="AK1556" i="1"/>
  <c r="AN1556" i="1"/>
  <c r="AK204" i="1"/>
  <c r="AN204" i="1"/>
  <c r="AK1285" i="1"/>
  <c r="AN1285" i="1"/>
  <c r="AK1580" i="1"/>
  <c r="AN1580" i="1"/>
  <c r="AK747" i="1"/>
  <c r="AN747" i="1"/>
  <c r="AK587" i="1"/>
  <c r="AN587" i="1"/>
  <c r="AK852" i="1"/>
  <c r="AN852" i="1"/>
  <c r="AK490" i="1"/>
  <c r="AN490" i="1"/>
  <c r="AK125" i="1"/>
  <c r="AN125" i="1"/>
  <c r="AK781" i="1"/>
  <c r="AN781" i="1"/>
  <c r="AK736" i="1"/>
  <c r="AN736" i="1"/>
  <c r="AK724" i="1"/>
  <c r="AN724" i="1"/>
  <c r="AK1582" i="1"/>
  <c r="AN1582" i="1"/>
  <c r="AK1490" i="1"/>
  <c r="AN1490" i="1"/>
  <c r="AK1423" i="1"/>
  <c r="AN1423" i="1"/>
  <c r="AK105" i="1"/>
  <c r="AN105" i="1"/>
  <c r="AK36" i="1"/>
  <c r="AN36" i="1"/>
  <c r="AK954" i="1"/>
  <c r="AN954" i="1"/>
  <c r="AK577" i="1"/>
  <c r="AN577" i="1"/>
  <c r="AK1345" i="1"/>
  <c r="AN1345" i="1"/>
  <c r="AK470" i="1"/>
  <c r="AN470" i="1"/>
  <c r="AK130" i="1"/>
  <c r="AN130" i="1"/>
  <c r="AK16" i="1"/>
  <c r="AN16" i="1"/>
  <c r="AK608" i="1"/>
  <c r="AN608" i="1"/>
  <c r="AK454" i="1"/>
  <c r="AN454" i="1"/>
  <c r="AK291" i="1"/>
  <c r="AN291" i="1"/>
  <c r="AK296" i="1"/>
  <c r="AN296" i="1"/>
  <c r="AK1029" i="1"/>
  <c r="AN1029" i="1"/>
  <c r="AK735" i="1"/>
  <c r="AN735" i="1"/>
  <c r="AK1050" i="1"/>
  <c r="AN1050" i="1"/>
  <c r="AK859" i="1"/>
  <c r="AN859" i="1"/>
  <c r="AK1500" i="1"/>
  <c r="AN1500" i="1"/>
  <c r="AK501" i="1"/>
  <c r="AN501" i="1"/>
  <c r="AK1196" i="1"/>
  <c r="AN1196" i="1"/>
  <c r="AK494" i="1"/>
  <c r="AN494" i="1"/>
  <c r="AK266" i="1"/>
  <c r="AN266" i="1"/>
  <c r="AK1803" i="1"/>
  <c r="AN1803" i="1"/>
  <c r="AK776" i="1"/>
  <c r="AN776" i="1"/>
  <c r="AK22" i="1"/>
  <c r="AN22" i="1"/>
  <c r="AK918" i="1"/>
  <c r="AN918" i="1"/>
  <c r="AK754" i="1"/>
  <c r="AN754" i="1"/>
  <c r="AK1079" i="1"/>
  <c r="AN1079" i="1"/>
  <c r="AK122" i="1"/>
  <c r="AN122" i="1"/>
  <c r="AK888" i="1"/>
  <c r="AN888" i="1"/>
  <c r="AK134" i="1"/>
  <c r="AN134" i="1"/>
  <c r="AK23" i="1"/>
  <c r="AN23" i="1"/>
  <c r="AK360" i="1"/>
  <c r="AN360" i="1"/>
  <c r="AK695" i="1"/>
  <c r="AN695" i="1"/>
  <c r="AK672" i="1"/>
  <c r="AN672" i="1"/>
  <c r="AK610" i="1"/>
  <c r="AN610" i="1"/>
  <c r="AK543" i="1"/>
  <c r="AN543" i="1"/>
  <c r="AK1045" i="1"/>
  <c r="AN1045" i="1"/>
  <c r="AK638" i="1"/>
  <c r="AN638" i="1"/>
  <c r="AK15" i="1"/>
  <c r="AN15" i="1"/>
  <c r="AK1180" i="1"/>
  <c r="AN1180" i="1"/>
  <c r="AK206" i="1"/>
  <c r="AN206" i="1"/>
  <c r="AK1078" i="1"/>
  <c r="AN1078" i="1"/>
  <c r="AK1174" i="1"/>
  <c r="AN1174" i="1"/>
  <c r="AK1677" i="1"/>
  <c r="AN1677" i="1"/>
  <c r="AK1801" i="1"/>
  <c r="AN1801" i="1"/>
  <c r="AK1656" i="1"/>
  <c r="AN1656" i="1"/>
  <c r="AK1305" i="1"/>
  <c r="AN1305" i="1"/>
  <c r="AK1648" i="1"/>
  <c r="AN1648" i="1"/>
  <c r="AK1458" i="1"/>
  <c r="AN1458" i="1"/>
  <c r="AK76" i="1"/>
  <c r="AN76" i="1"/>
  <c r="AK1551" i="1"/>
  <c r="AN1551" i="1"/>
  <c r="AK619" i="1"/>
  <c r="AN619" i="1"/>
  <c r="AK459" i="1"/>
  <c r="AN459" i="1"/>
  <c r="AK233" i="1"/>
  <c r="AN233" i="1"/>
  <c r="AK399" i="1"/>
  <c r="AN399" i="1"/>
  <c r="AK586" i="1"/>
  <c r="AN586" i="1"/>
  <c r="AK597" i="1"/>
  <c r="AN597" i="1"/>
  <c r="AK545" i="1"/>
  <c r="AN545" i="1"/>
  <c r="AK215" i="1"/>
  <c r="AN215" i="1"/>
  <c r="AK370" i="1"/>
  <c r="AN370" i="1"/>
  <c r="AK1074" i="1"/>
  <c r="AN1074" i="1"/>
  <c r="AK591" i="1"/>
  <c r="AN591" i="1"/>
  <c r="AK596" i="1"/>
  <c r="AN596" i="1"/>
  <c r="AK784" i="1"/>
  <c r="AN784" i="1"/>
  <c r="AK1617" i="1"/>
  <c r="AN1617" i="1"/>
  <c r="AK1700" i="1"/>
  <c r="AN1700" i="1"/>
  <c r="AK1163" i="1"/>
  <c r="AN1163" i="1"/>
  <c r="AK731" i="1"/>
  <c r="AN731" i="1"/>
  <c r="AK1728" i="1"/>
  <c r="AN1728" i="1"/>
  <c r="AK1581" i="1"/>
  <c r="AN1581" i="1"/>
  <c r="AK1209" i="1"/>
  <c r="AN1209" i="1"/>
  <c r="AK1046" i="1"/>
  <c r="AN1046" i="1"/>
  <c r="AK1549" i="1"/>
  <c r="AN1549" i="1"/>
  <c r="AK1312" i="1"/>
  <c r="AN1312" i="1"/>
  <c r="AK1559" i="1"/>
  <c r="AN1559" i="1"/>
  <c r="AK1161" i="1"/>
  <c r="AN1161" i="1"/>
  <c r="AK1520" i="1"/>
  <c r="AN1520" i="1"/>
  <c r="AK1654" i="1"/>
  <c r="AN1654" i="1"/>
  <c r="AK1146" i="1"/>
  <c r="AN1146" i="1"/>
  <c r="AK1697" i="1"/>
  <c r="AN1697" i="1"/>
  <c r="AK1504" i="1"/>
  <c r="AN1504" i="1"/>
  <c r="AK1211" i="1"/>
  <c r="AN1211" i="1"/>
  <c r="AK462" i="1"/>
  <c r="AN462" i="1"/>
  <c r="AK1488" i="1"/>
  <c r="AN1488" i="1"/>
  <c r="AK1493" i="1"/>
  <c r="AN1493" i="1"/>
  <c r="AK1014" i="1"/>
  <c r="AN1014" i="1"/>
  <c r="AK503" i="1"/>
  <c r="AN503" i="1"/>
  <c r="AK1182" i="1"/>
  <c r="AN1182" i="1"/>
  <c r="AK1282" i="1"/>
  <c r="AN1282" i="1"/>
  <c r="AK1511" i="1"/>
  <c r="AN1511" i="1"/>
  <c r="AK726" i="1"/>
  <c r="AN726" i="1"/>
  <c r="AK1432" i="1"/>
  <c r="AN1432" i="1"/>
  <c r="AK651" i="1"/>
  <c r="AN651" i="1"/>
  <c r="AK491" i="1"/>
  <c r="AN491" i="1"/>
  <c r="AK1326" i="1"/>
  <c r="AN1326" i="1"/>
  <c r="AK1688" i="1"/>
  <c r="AN1688" i="1"/>
  <c r="AK1377" i="1"/>
  <c r="AN1377" i="1"/>
  <c r="AK345" i="1"/>
  <c r="AN345" i="1"/>
  <c r="AK676" i="1"/>
  <c r="AN676" i="1"/>
  <c r="AK1724" i="1"/>
  <c r="AN1724" i="1"/>
  <c r="AK1521" i="1"/>
  <c r="AN1521" i="1"/>
  <c r="AK851" i="1"/>
  <c r="AN851" i="1"/>
  <c r="AK780" i="1"/>
  <c r="AN780" i="1"/>
  <c r="AK234" i="1"/>
  <c r="AN234" i="1"/>
  <c r="AK1121" i="1"/>
  <c r="AN1121" i="1"/>
  <c r="AK1000" i="1"/>
  <c r="AN1000" i="1"/>
  <c r="AK135" i="1"/>
  <c r="AN135" i="1"/>
  <c r="AK211" i="1"/>
  <c r="AN211" i="1"/>
  <c r="AK162" i="1"/>
  <c r="AN162" i="1"/>
  <c r="AK127" i="1"/>
  <c r="AN127" i="1"/>
  <c r="AK826" i="1"/>
  <c r="AN826" i="1"/>
  <c r="AK1303" i="1"/>
  <c r="AN1303" i="1"/>
  <c r="AK892" i="1"/>
  <c r="AN892" i="1"/>
  <c r="AK346" i="1"/>
  <c r="AN346" i="1"/>
  <c r="AK20" i="1"/>
  <c r="AN20" i="1"/>
  <c r="AK637" i="1"/>
  <c r="AN637" i="1"/>
  <c r="AK1205" i="1"/>
  <c r="AN1205" i="1"/>
  <c r="AK1287" i="1"/>
  <c r="AN1287" i="1"/>
  <c r="AK73" i="1"/>
  <c r="AN73" i="1"/>
  <c r="AK342" i="1"/>
  <c r="AN342" i="1"/>
  <c r="AK1027" i="1"/>
  <c r="AN1027" i="1"/>
  <c r="AK922" i="1"/>
  <c r="AN922" i="1"/>
  <c r="AK421" i="1"/>
  <c r="AN421" i="1"/>
  <c r="AK542" i="1"/>
  <c r="AN542" i="1"/>
  <c r="AK1271" i="1"/>
  <c r="AN1271" i="1"/>
  <c r="AK860" i="1"/>
  <c r="AN860" i="1"/>
  <c r="AK1201" i="1"/>
  <c r="AN1201" i="1"/>
  <c r="AK1213" i="1"/>
  <c r="AN1213" i="1"/>
  <c r="AK1011" i="1"/>
  <c r="AN1011" i="1"/>
  <c r="AK966" i="1"/>
  <c r="AN966" i="1"/>
  <c r="AK163" i="1"/>
  <c r="AN163" i="1"/>
  <c r="AK114" i="1"/>
  <c r="AN114" i="1"/>
  <c r="AK63" i="1"/>
  <c r="AN63" i="1"/>
  <c r="AK171" i="1"/>
  <c r="AN171" i="1"/>
  <c r="AK838" i="1"/>
  <c r="AN838" i="1"/>
  <c r="AK716" i="1"/>
  <c r="AN716" i="1"/>
  <c r="AK170" i="1"/>
  <c r="AN170" i="1"/>
  <c r="AK182" i="1"/>
  <c r="AN182" i="1"/>
  <c r="AK1069" i="1"/>
  <c r="AN1069" i="1"/>
  <c r="AK867" i="1"/>
  <c r="AN867" i="1"/>
  <c r="AK71" i="1"/>
  <c r="AN71" i="1"/>
  <c r="AK275" i="1"/>
  <c r="AN275" i="1"/>
  <c r="AK226" i="1"/>
  <c r="AN226" i="1"/>
  <c r="AK124" i="1"/>
  <c r="AN124" i="1"/>
  <c r="AK1186" i="1"/>
  <c r="AN1186" i="1"/>
  <c r="AK1716" i="1"/>
  <c r="AN1716" i="1"/>
  <c r="AK1489" i="1"/>
  <c r="AN1489" i="1"/>
  <c r="AK136" i="1"/>
  <c r="AN136" i="1"/>
  <c r="AK433" i="1"/>
  <c r="AN433" i="1"/>
  <c r="AK607" i="1"/>
  <c r="AN607" i="1"/>
  <c r="AK61" i="1"/>
  <c r="AN61" i="1"/>
  <c r="AK538" i="1"/>
  <c r="AN538" i="1"/>
  <c r="AK1425" i="1"/>
  <c r="AN1425" i="1"/>
  <c r="AK723" i="1"/>
  <c r="AN723" i="1"/>
  <c r="AK131" i="1"/>
  <c r="AN131" i="1"/>
  <c r="AK210" i="1"/>
  <c r="AN210" i="1"/>
  <c r="AK108" i="1"/>
  <c r="AN108" i="1"/>
  <c r="AK1049" i="1"/>
  <c r="AN1049" i="1"/>
  <c r="AK1572" i="1"/>
  <c r="AN1572" i="1"/>
  <c r="AK1398" i="1"/>
  <c r="AN1398" i="1"/>
  <c r="AK603" i="1"/>
  <c r="AN603" i="1"/>
  <c r="AK120" i="1"/>
  <c r="AN120" i="1"/>
  <c r="AK373" i="1"/>
  <c r="AN373" i="1"/>
  <c r="AK1068" i="1"/>
  <c r="AN1068" i="1"/>
  <c r="AK208" i="1"/>
  <c r="AN208" i="1"/>
  <c r="AK1095" i="1"/>
  <c r="AN1095" i="1"/>
  <c r="AK138" i="1"/>
  <c r="AN138" i="1"/>
  <c r="AK1675" i="1"/>
  <c r="AN1675" i="1"/>
  <c r="AK648" i="1"/>
  <c r="AN648" i="1"/>
  <c r="AK917" i="1"/>
  <c r="AN917" i="1"/>
  <c r="AK580" i="1"/>
  <c r="AN580" i="1"/>
  <c r="AK790" i="1"/>
  <c r="AN790" i="1"/>
  <c r="AK64" i="1"/>
  <c r="AN64" i="1"/>
  <c r="AK541" i="1"/>
  <c r="AN541" i="1"/>
  <c r="AK1017" i="1"/>
  <c r="AN1017" i="1"/>
  <c r="AK1659" i="1"/>
  <c r="AN1659" i="1"/>
  <c r="AK6" i="1"/>
  <c r="AN6" i="1"/>
  <c r="AK1671" i="1"/>
  <c r="AN1671" i="1"/>
  <c r="AK691" i="1"/>
  <c r="AN691" i="1"/>
  <c r="AK107" i="1"/>
  <c r="AN107" i="1"/>
  <c r="AK970" i="1"/>
  <c r="AN970" i="1"/>
  <c r="AK287" i="1"/>
  <c r="AN287" i="1"/>
  <c r="AK1156" i="1"/>
  <c r="AN1156" i="1"/>
  <c r="AK714" i="1"/>
  <c r="AN714" i="1"/>
  <c r="AK842" i="1"/>
  <c r="AN842" i="1"/>
  <c r="AK1108" i="1"/>
  <c r="AN1108" i="1"/>
  <c r="AK964" i="1"/>
  <c r="AN964" i="1"/>
  <c r="AK1696" i="1"/>
  <c r="AN1696" i="1"/>
  <c r="AK1506" i="1"/>
  <c r="AN1506" i="1"/>
  <c r="AK1468" i="1"/>
  <c r="AN1468" i="1"/>
  <c r="AK1484" i="1"/>
  <c r="AN1484" i="1"/>
  <c r="AK1219" i="1"/>
  <c r="AN1219" i="1"/>
  <c r="AK1518" i="1"/>
  <c r="AN1518" i="1"/>
  <c r="AK271" i="1"/>
  <c r="AN271" i="1"/>
  <c r="AK1020" i="1"/>
  <c r="AN1020" i="1"/>
  <c r="AK486" i="1"/>
  <c r="AN486" i="1"/>
  <c r="AK1187" i="1"/>
  <c r="AN1187" i="1"/>
  <c r="AK344" i="1"/>
  <c r="AN344" i="1"/>
  <c r="AK1415" i="1"/>
  <c r="AN1415" i="1"/>
  <c r="AK458" i="1"/>
  <c r="AN458" i="1"/>
  <c r="AK718" i="1"/>
  <c r="AN718" i="1"/>
  <c r="AK512" i="1"/>
  <c r="AN512" i="1"/>
  <c r="AK223" i="1"/>
  <c r="AN223" i="1"/>
  <c r="AK844" i="1"/>
  <c r="AN844" i="1"/>
  <c r="AK1185" i="1"/>
  <c r="AN1185" i="1"/>
  <c r="AK1197" i="1"/>
  <c r="AN1197" i="1"/>
  <c r="AK354" i="1"/>
  <c r="AN354" i="1"/>
  <c r="AK1194" i="1"/>
  <c r="AN1194" i="1"/>
  <c r="AK1084" i="1"/>
  <c r="AN1084" i="1"/>
  <c r="AK469" i="1"/>
  <c r="AN469" i="1"/>
  <c r="AK1164" i="1"/>
  <c r="AN1164" i="1"/>
  <c r="AK1414" i="1"/>
  <c r="AN1414" i="1"/>
  <c r="AK1449" i="1"/>
  <c r="AN1449" i="1"/>
  <c r="AK1270" i="1"/>
  <c r="AN1270" i="1"/>
  <c r="AK1578" i="1"/>
  <c r="AN1578" i="1"/>
  <c r="AK1195" i="1"/>
  <c r="AN1195" i="1"/>
  <c r="AK1667" i="1"/>
  <c r="AN1667" i="1"/>
  <c r="AK1568" i="1"/>
  <c r="AN1568" i="1"/>
  <c r="AK843" i="1"/>
  <c r="AN843" i="1"/>
  <c r="AK1619" i="1"/>
  <c r="AN1619" i="1"/>
  <c r="AK1690" i="1"/>
  <c r="AN1690" i="1"/>
  <c r="AK1480" i="1"/>
  <c r="AN1480" i="1"/>
  <c r="AK1569" i="1"/>
  <c r="AN1569" i="1"/>
  <c r="AK827" i="1"/>
  <c r="AN827" i="1"/>
  <c r="AK78" i="1"/>
  <c r="AN78" i="1"/>
  <c r="AK1715" i="1"/>
  <c r="AN1715" i="1"/>
  <c r="AK1679" i="1"/>
  <c r="AN1679" i="1"/>
  <c r="AK1658" i="1"/>
  <c r="AN1658" i="1"/>
  <c r="AK1524" i="1"/>
  <c r="AN1524" i="1"/>
  <c r="AK811" i="1"/>
  <c r="AN811" i="1"/>
  <c r="AK1624" i="1"/>
  <c r="AN1624" i="1"/>
  <c r="AK375" i="1"/>
  <c r="AN375" i="1"/>
  <c r="AK834" i="1"/>
  <c r="AN834" i="1"/>
  <c r="AK1542" i="1"/>
  <c r="AN1542" i="1"/>
  <c r="AK1692" i="1"/>
  <c r="AN1692" i="1"/>
  <c r="AK595" i="1"/>
  <c r="AN595" i="1"/>
  <c r="AK598" i="1"/>
  <c r="AN598" i="1"/>
  <c r="AK641" i="1"/>
  <c r="AN641" i="1"/>
  <c r="AK1494" i="1"/>
  <c r="AN1494" i="1"/>
  <c r="AK1620" i="1"/>
  <c r="AN1620" i="1"/>
  <c r="AK1304" i="1"/>
  <c r="AN1304" i="1"/>
  <c r="AK1626" i="1"/>
  <c r="AN1626" i="1"/>
  <c r="AK1720" i="1"/>
  <c r="AN1720" i="1"/>
  <c r="AK1576" i="1"/>
  <c r="AN1576" i="1"/>
  <c r="AK152" i="1"/>
  <c r="AN152" i="1"/>
  <c r="AK1560" i="1"/>
  <c r="AN1560" i="1"/>
  <c r="AK601" i="1"/>
  <c r="AN601" i="1"/>
  <c r="AK1370" i="1"/>
  <c r="AN1370" i="1"/>
  <c r="AK109" i="1"/>
  <c r="AN109" i="1"/>
  <c r="AK846" i="1"/>
  <c r="AN846" i="1"/>
  <c r="AK582" i="1"/>
  <c r="AN582" i="1"/>
  <c r="AK482" i="1"/>
  <c r="AN482" i="1"/>
  <c r="AK1178" i="1"/>
  <c r="AN1178" i="1"/>
  <c r="AK1206" i="1"/>
  <c r="AN1206" i="1"/>
  <c r="AK1390" i="1"/>
  <c r="AN1390" i="1"/>
  <c r="AK1075" i="1"/>
  <c r="AN1075" i="1"/>
  <c r="AK67" i="1"/>
  <c r="AN67" i="1"/>
  <c r="AK1526" i="1"/>
  <c r="AN1526" i="1"/>
  <c r="AK1344" i="1"/>
  <c r="AN1344" i="1"/>
  <c r="AK1310" i="1"/>
  <c r="AN1310" i="1"/>
  <c r="AK374" i="1"/>
  <c r="AN374" i="1"/>
  <c r="AK217" i="1"/>
  <c r="AN217" i="1"/>
  <c r="AK511" i="1"/>
  <c r="AN511" i="1"/>
  <c r="AK653" i="1"/>
  <c r="AN653" i="1"/>
  <c r="AK1004" i="1"/>
  <c r="AN1004" i="1"/>
  <c r="AK201" i="1"/>
  <c r="AN201" i="1"/>
  <c r="AK132" i="1"/>
  <c r="AN132" i="1"/>
  <c r="AK1399" i="1"/>
  <c r="AN1399" i="1"/>
  <c r="AK1329" i="1"/>
  <c r="AN1329" i="1"/>
  <c r="AK185" i="1"/>
  <c r="AN185" i="1"/>
  <c r="AK116" i="1"/>
  <c r="AN116" i="1"/>
  <c r="AK209" i="1"/>
  <c r="AN209" i="1"/>
  <c r="AK1071" i="1"/>
  <c r="AN1071" i="1"/>
  <c r="AK995" i="1"/>
  <c r="AN995" i="1"/>
  <c r="AK403" i="1"/>
  <c r="AN403" i="1"/>
  <c r="AK463" i="1"/>
  <c r="AN463" i="1"/>
  <c r="AK634" i="1"/>
  <c r="AN634" i="1"/>
  <c r="AK517" i="1"/>
  <c r="AN517" i="1"/>
  <c r="AK504" i="1"/>
  <c r="AN504" i="1"/>
  <c r="AK1191" i="1"/>
  <c r="AN1191" i="1"/>
  <c r="AK652" i="1"/>
  <c r="AN652" i="1"/>
  <c r="AK106" i="1"/>
  <c r="AN106" i="1"/>
  <c r="AK872" i="1"/>
  <c r="AN872" i="1"/>
  <c r="AK118" i="1"/>
  <c r="AN118" i="1"/>
  <c r="AK7" i="1"/>
  <c r="AN7" i="1"/>
  <c r="AK83" i="1"/>
  <c r="AN83" i="1"/>
  <c r="AK34" i="1"/>
  <c r="AN34" i="1"/>
  <c r="AK1006" i="1"/>
  <c r="AN1006" i="1"/>
  <c r="AK698" i="1"/>
  <c r="AN698" i="1"/>
  <c r="AK1175" i="1"/>
  <c r="AN1175" i="1"/>
  <c r="AK218" i="1"/>
  <c r="AN218" i="1"/>
  <c r="AK230" i="1"/>
  <c r="AN230" i="1"/>
  <c r="AK1117" i="1"/>
  <c r="AN1117" i="1"/>
  <c r="AK915" i="1"/>
  <c r="AN915" i="1"/>
  <c r="AK203" i="1"/>
  <c r="AN203" i="1"/>
  <c r="AK1189" i="1"/>
  <c r="AN1189" i="1"/>
  <c r="AK181" i="1"/>
  <c r="AN181" i="1"/>
  <c r="AK430" i="1"/>
  <c r="AN430" i="1"/>
  <c r="AK1077" i="1"/>
  <c r="AN1077" i="1"/>
  <c r="AK400" i="1"/>
  <c r="AN400" i="1"/>
  <c r="AK1159" i="1"/>
  <c r="AN1159" i="1"/>
  <c r="AK748" i="1"/>
  <c r="AN748" i="1"/>
  <c r="AK202" i="1"/>
  <c r="AN202" i="1"/>
  <c r="AK968" i="1"/>
  <c r="AN968" i="1"/>
  <c r="AK214" i="1"/>
  <c r="AN214" i="1"/>
  <c r="AK1101" i="1"/>
  <c r="AN1101" i="1"/>
  <c r="AK495" i="1"/>
  <c r="AN495" i="1"/>
  <c r="AK794" i="1"/>
  <c r="AN794" i="1"/>
  <c r="AK184" i="1"/>
  <c r="AN184" i="1"/>
  <c r="AK293" i="1"/>
  <c r="AN293" i="1"/>
  <c r="AK353" i="1"/>
  <c r="AN353" i="1"/>
  <c r="AK732" i="1"/>
  <c r="AN732" i="1"/>
  <c r="AK1073" i="1"/>
  <c r="AN1073" i="1"/>
  <c r="AK952" i="1"/>
  <c r="AN952" i="1"/>
  <c r="AK1085" i="1"/>
  <c r="AN1085" i="1"/>
  <c r="AK35" i="1"/>
  <c r="AN35" i="1"/>
  <c r="AK1009" i="1"/>
  <c r="AN1009" i="1"/>
  <c r="AK168" i="1"/>
  <c r="AN168" i="1"/>
  <c r="AK405" i="1"/>
  <c r="AN405" i="1"/>
  <c r="AK1100" i="1"/>
  <c r="AN1100" i="1"/>
  <c r="AK112" i="1"/>
  <c r="AN112" i="1"/>
  <c r="AK589" i="1"/>
  <c r="AN589" i="1"/>
  <c r="AK1476" i="1"/>
  <c r="AN1476" i="1"/>
  <c r="AK808" i="1"/>
  <c r="AN808" i="1"/>
  <c r="AK1719" i="1"/>
  <c r="AN1719" i="1"/>
  <c r="AK739" i="1"/>
  <c r="AN739" i="1"/>
  <c r="AK950" i="1"/>
  <c r="AN950" i="1"/>
  <c r="AK147" i="1"/>
  <c r="AN147" i="1"/>
  <c r="AK207" i="1"/>
  <c r="AN207" i="1"/>
  <c r="AK1465" i="1"/>
  <c r="AN1465" i="1"/>
  <c r="AK1286" i="1"/>
  <c r="AN1286" i="1"/>
  <c r="AK1015" i="1"/>
  <c r="AN1015" i="1"/>
  <c r="AK126" i="1"/>
  <c r="AN126" i="1"/>
  <c r="AK371" i="1"/>
  <c r="AN371" i="1"/>
  <c r="AK480" i="1"/>
  <c r="AN480" i="1"/>
  <c r="AK153" i="1"/>
  <c r="AN153" i="1"/>
  <c r="AK1703" i="1"/>
  <c r="AN1703" i="1"/>
  <c r="AK806" i="1"/>
  <c r="AN806" i="1"/>
  <c r="AK1026" i="1"/>
  <c r="AN1026" i="1"/>
  <c r="AK82" i="1"/>
  <c r="AN82" i="1"/>
  <c r="AK303" i="1"/>
  <c r="AN303" i="1"/>
  <c r="AK999" i="1"/>
  <c r="AN999" i="1"/>
  <c r="AK115" i="1"/>
  <c r="AN115" i="1"/>
  <c r="AK80" i="1"/>
  <c r="AN80" i="1"/>
  <c r="AK1444" i="1"/>
  <c r="AN1444" i="1"/>
  <c r="AK1547" i="1"/>
  <c r="AN1547" i="1"/>
  <c r="AK789" i="1"/>
  <c r="AN789" i="1"/>
  <c r="AK452" i="1"/>
  <c r="AN452" i="1"/>
  <c r="AK833" i="1"/>
  <c r="AN833" i="1"/>
  <c r="AK889" i="1"/>
  <c r="AN889" i="1"/>
  <c r="AK632" i="1"/>
  <c r="AN632" i="1"/>
  <c r="AK564" i="1"/>
  <c r="AN564" i="1"/>
  <c r="AK1216" i="1"/>
  <c r="AN1216" i="1"/>
  <c r="AK774" i="1"/>
  <c r="AN774" i="1"/>
  <c r="AK62" i="1"/>
  <c r="AN62" i="1"/>
  <c r="AK453" i="1"/>
  <c r="AN453" i="1"/>
  <c r="AK1022" i="1"/>
  <c r="AN1022" i="1"/>
  <c r="AK749" i="1"/>
  <c r="AN749" i="1"/>
  <c r="AK12" i="1"/>
  <c r="AN12" i="1"/>
  <c r="AK270" i="1"/>
  <c r="AN270" i="1"/>
  <c r="AK123" i="1"/>
  <c r="AN123" i="1"/>
  <c r="AK1052" i="1"/>
  <c r="AN1052" i="1"/>
  <c r="AK782" i="1"/>
  <c r="AN782" i="1"/>
  <c r="AK350" i="1"/>
  <c r="AN350" i="1"/>
  <c r="AK1097" i="1"/>
  <c r="AN1097" i="1"/>
  <c r="AK1397" i="1"/>
  <c r="AN1397" i="1"/>
  <c r="AK1510" i="1"/>
  <c r="AN1510" i="1"/>
  <c r="AK1539" i="1"/>
  <c r="AN1539" i="1"/>
  <c r="AK1509" i="1"/>
  <c r="AN1509" i="1"/>
  <c r="AK1347" i="1"/>
  <c r="AN1347" i="1"/>
  <c r="AK1388" i="1"/>
  <c r="AN1388" i="1"/>
  <c r="AK1491" i="1"/>
  <c r="AN1491" i="1"/>
  <c r="AK1471" i="1"/>
  <c r="AN1471" i="1"/>
  <c r="AK1336" i="1"/>
  <c r="AN1336" i="1"/>
  <c r="AK1721" i="1"/>
  <c r="AN1721" i="1"/>
  <c r="AK1018" i="1"/>
  <c r="AN1018" i="1"/>
  <c r="AK1389" i="1"/>
  <c r="AN1389" i="1"/>
  <c r="AK460" i="1"/>
  <c r="AN460" i="1"/>
  <c r="AK1325" i="1"/>
  <c r="AN1325" i="1"/>
  <c r="AK1481" i="1"/>
  <c r="AN1481" i="1"/>
  <c r="AK1652" i="1"/>
  <c r="AN1652" i="1"/>
  <c r="AK1541" i="1"/>
  <c r="AN1541" i="1"/>
  <c r="AK263" i="1"/>
  <c r="AN263" i="1"/>
  <c r="AK1158" i="1"/>
  <c r="AN1158" i="1"/>
  <c r="AK1177" i="1"/>
  <c r="AN1177" i="1"/>
  <c r="AK1699" i="1"/>
  <c r="AN1699" i="1"/>
  <c r="AK475" i="1"/>
  <c r="AN475" i="1"/>
  <c r="AK1629" i="1"/>
  <c r="AN1629" i="1"/>
  <c r="AK1670" i="1"/>
  <c r="AN1670" i="1"/>
  <c r="AK1368" i="1"/>
  <c r="AN1368" i="1"/>
  <c r="AK1622" i="1"/>
  <c r="AN1622" i="1"/>
  <c r="AK1668" i="1"/>
  <c r="AN1668" i="1"/>
  <c r="AK1352" i="1"/>
  <c r="AN1352" i="1"/>
  <c r="AK111" i="1"/>
  <c r="AN111" i="1"/>
  <c r="AK699" i="1"/>
  <c r="AN699" i="1"/>
  <c r="AK539" i="1"/>
  <c r="AN539" i="1"/>
  <c r="AK1802" i="1"/>
  <c r="AN1802" i="1"/>
  <c r="AK1464" i="1"/>
  <c r="AN1464" i="1"/>
  <c r="AK1311" i="1"/>
  <c r="AN1311" i="1"/>
  <c r="AK746" i="1"/>
  <c r="AN746" i="1"/>
  <c r="AK1083" i="1"/>
  <c r="AN1083" i="1"/>
  <c r="AK1564" i="1"/>
  <c r="AN1564" i="1"/>
  <c r="AK1577" i="1"/>
  <c r="AN1577" i="1"/>
  <c r="AK487" i="1"/>
  <c r="AN487" i="1"/>
  <c r="AK1166" i="1"/>
  <c r="AN1166" i="1"/>
  <c r="AK294" i="1"/>
  <c r="AN294" i="1"/>
  <c r="AK1492" i="1"/>
  <c r="AN1492" i="1"/>
  <c r="AK1176" i="1"/>
  <c r="AN1176" i="1"/>
  <c r="AK1190" i="1"/>
  <c r="AN1190" i="1"/>
  <c r="AK1519" i="1"/>
  <c r="AN1519" i="1"/>
  <c r="AK1283" i="1"/>
  <c r="AN1283" i="1"/>
  <c r="AK235" i="1"/>
  <c r="AN235" i="1"/>
  <c r="AK1498" i="1"/>
  <c r="AN1498" i="1"/>
  <c r="AK13" i="1"/>
  <c r="AN13" i="1"/>
  <c r="AK418" i="1"/>
  <c r="AN418" i="1"/>
  <c r="AK785" i="1"/>
  <c r="AN785" i="1"/>
  <c r="AK752" i="1"/>
  <c r="AN752" i="1"/>
  <c r="AK1570" i="1"/>
  <c r="AN1570" i="1"/>
  <c r="AK419" i="1"/>
  <c r="AN419" i="1"/>
  <c r="AK351" i="1"/>
  <c r="AN351" i="1"/>
  <c r="AK1199" i="1"/>
  <c r="AN1199" i="1"/>
  <c r="AK788" i="1"/>
  <c r="AN788" i="1"/>
  <c r="AK972" i="1"/>
  <c r="AN972" i="1"/>
  <c r="AK1001" i="1"/>
  <c r="AN1001" i="1"/>
  <c r="AK744" i="1"/>
  <c r="AN744" i="1"/>
  <c r="AK1013" i="1"/>
  <c r="AN1013" i="1"/>
  <c r="AK1655" i="1"/>
  <c r="AN1655" i="1"/>
  <c r="AK675" i="1"/>
  <c r="AN675" i="1"/>
  <c r="AK929" i="1"/>
  <c r="AN929" i="1"/>
  <c r="AK1047" i="1"/>
  <c r="AN1047" i="1"/>
  <c r="AK636" i="1"/>
  <c r="AN636" i="1"/>
  <c r="AK856" i="1"/>
  <c r="AN856" i="1"/>
  <c r="AK787" i="1"/>
  <c r="AN787" i="1"/>
  <c r="AK734" i="1"/>
  <c r="AN734" i="1"/>
  <c r="AK75" i="1"/>
  <c r="AN75" i="1"/>
  <c r="AK1044" i="1"/>
  <c r="AN1044" i="1"/>
  <c r="AK302" i="1"/>
  <c r="AN302" i="1"/>
  <c r="AK1188" i="1"/>
  <c r="AN1188" i="1"/>
  <c r="AK272" i="1"/>
  <c r="AN272" i="1"/>
  <c r="AK1031" i="1"/>
  <c r="AN1031" i="1"/>
  <c r="AK74" i="1"/>
  <c r="AN74" i="1"/>
  <c r="AK840" i="1"/>
  <c r="AN840" i="1"/>
  <c r="AK771" i="1"/>
  <c r="AN771" i="1"/>
  <c r="AK24" i="1"/>
  <c r="AN24" i="1"/>
  <c r="AK165" i="1"/>
  <c r="AN165" i="1"/>
  <c r="AK225" i="1"/>
  <c r="AN225" i="1"/>
  <c r="AK286" i="1"/>
  <c r="AN286" i="1"/>
  <c r="AK128" i="1"/>
  <c r="AN128" i="1"/>
  <c r="AK481" i="1"/>
  <c r="AN481" i="1"/>
  <c r="AK604" i="1"/>
  <c r="AN604" i="1"/>
  <c r="AK1723" i="1"/>
  <c r="AN1723" i="1"/>
  <c r="AK824" i="1"/>
  <c r="AN824" i="1"/>
  <c r="AK70" i="1"/>
  <c r="AN70" i="1"/>
  <c r="AK755" i="1"/>
  <c r="AN755" i="1"/>
  <c r="AK830" i="1"/>
  <c r="AN830" i="1"/>
  <c r="AK8" i="1"/>
  <c r="AN8" i="1"/>
  <c r="AK1007" i="1"/>
  <c r="AN1007" i="1"/>
  <c r="AK461" i="1"/>
  <c r="AN461" i="1"/>
  <c r="AK1348" i="1"/>
  <c r="AN1348" i="1"/>
  <c r="AK1579" i="1"/>
  <c r="AN1579" i="1"/>
  <c r="AK680" i="1"/>
  <c r="AN680" i="1"/>
  <c r="AK949" i="1"/>
  <c r="AN949" i="1"/>
  <c r="AK19" i="1"/>
  <c r="AN19" i="1"/>
  <c r="AK993" i="1"/>
  <c r="AN993" i="1"/>
  <c r="AK1193" i="1"/>
  <c r="AN1193" i="1"/>
  <c r="AK1030" i="1"/>
  <c r="AN1030" i="1"/>
  <c r="AK133" i="1"/>
  <c r="AN133" i="1"/>
  <c r="AK65" i="1"/>
  <c r="AN65" i="1"/>
  <c r="AK1005" i="1"/>
  <c r="AN1005" i="1"/>
  <c r="AK352" i="1"/>
  <c r="AN352" i="1"/>
  <c r="AK828" i="1"/>
  <c r="AN828" i="1"/>
  <c r="AK1169" i="1"/>
  <c r="AN1169" i="1"/>
  <c r="AK25" i="1"/>
  <c r="AN25" i="1"/>
  <c r="AK468" i="1"/>
  <c r="AN468" i="1"/>
  <c r="AK1120" i="1"/>
  <c r="AN1120" i="1"/>
  <c r="AK678" i="1"/>
  <c r="AN678" i="1"/>
  <c r="AK31" i="1"/>
  <c r="AN31" i="1"/>
  <c r="AK1664" i="1"/>
  <c r="AN1664" i="1"/>
  <c r="AK1517" i="1"/>
  <c r="AN1517" i="1"/>
  <c r="AK871" i="1"/>
  <c r="AN871" i="1"/>
  <c r="AK117" i="1"/>
  <c r="AN117" i="1"/>
  <c r="AK110" i="1"/>
  <c r="AN110" i="1"/>
  <c r="AK66" i="1"/>
  <c r="AN66" i="1"/>
  <c r="AK429" i="1"/>
  <c r="AN429" i="1"/>
  <c r="AK777" i="1"/>
  <c r="AN777" i="1"/>
  <c r="AK521" i="1"/>
  <c r="AN521" i="1"/>
  <c r="AK488" i="1"/>
  <c r="AN488" i="1"/>
  <c r="AK431" i="1"/>
  <c r="AN431" i="1"/>
  <c r="AK831" i="1"/>
  <c r="AN831" i="1"/>
  <c r="AK497" i="1"/>
  <c r="AN497" i="1"/>
  <c r="AK505" i="1"/>
  <c r="AN505" i="1"/>
  <c r="AK1392" i="1"/>
  <c r="AN1392" i="1"/>
  <c r="AK773" i="1"/>
  <c r="AN773" i="1"/>
  <c r="AK646" i="1"/>
  <c r="AN646" i="1"/>
  <c r="AK1119" i="1"/>
  <c r="AN1119" i="1"/>
  <c r="AK858" i="1"/>
  <c r="AN858" i="1"/>
  <c r="AK602" i="1"/>
  <c r="AN602" i="1"/>
  <c r="AK417" i="1"/>
  <c r="AN417" i="1"/>
  <c r="AK740" i="1"/>
  <c r="AN740" i="1"/>
  <c r="AK654" i="1"/>
  <c r="AN654" i="1"/>
  <c r="AK10" i="1"/>
  <c r="AN10" i="1"/>
  <c r="AK227" i="1"/>
  <c r="AN227" i="1"/>
  <c r="AK1571" i="1"/>
  <c r="AN1571" i="1"/>
  <c r="AK1663" i="1"/>
  <c r="AN1663" i="1"/>
  <c r="AK1288" i="1"/>
  <c r="AN1288" i="1"/>
  <c r="AK347" i="1"/>
  <c r="AN347" i="1"/>
  <c r="AK1483" i="1"/>
  <c r="AN1483" i="1"/>
  <c r="AK1497" i="1"/>
  <c r="AN1497" i="1"/>
  <c r="AK1725" i="1"/>
  <c r="AN1725" i="1"/>
  <c r="AK1661" i="1"/>
  <c r="AN1661" i="1"/>
  <c r="AK1694" i="1"/>
  <c r="AN1694" i="1"/>
  <c r="AK613" i="1"/>
  <c r="AN613" i="1"/>
  <c r="AK1433" i="1"/>
  <c r="AN1433" i="1"/>
  <c r="AK17" i="1"/>
  <c r="AN17" i="1"/>
  <c r="AK854" i="1"/>
  <c r="AN854" i="1"/>
  <c r="AK72" i="1"/>
  <c r="AN72" i="1"/>
  <c r="AK213" i="1"/>
  <c r="AN213" i="1"/>
  <c r="AK866" i="1"/>
  <c r="AN866" i="1"/>
  <c r="AK1680" i="1"/>
  <c r="AN1680" i="1"/>
  <c r="AK1718" i="1"/>
  <c r="AN1718" i="1"/>
  <c r="AK1160" i="1"/>
  <c r="AN1160" i="1"/>
  <c r="AK1503" i="1"/>
  <c r="AN1503" i="1"/>
  <c r="AK1051" i="1"/>
  <c r="AN1051" i="1"/>
  <c r="AK1112" i="1"/>
  <c r="AN1112" i="1"/>
  <c r="AK1678" i="1"/>
  <c r="AN1678" i="1"/>
  <c r="AK1540" i="1"/>
  <c r="AN1540" i="1"/>
  <c r="AK1695" i="1"/>
  <c r="AN1695" i="1"/>
  <c r="AK1459" i="1"/>
  <c r="AN1459" i="1"/>
  <c r="AK1674" i="1"/>
  <c r="AN1674" i="1"/>
  <c r="AK1208" i="1"/>
  <c r="AN1208" i="1"/>
  <c r="AK1080" i="1"/>
  <c r="AN1080" i="1"/>
  <c r="AK1147" i="1"/>
  <c r="AN1147" i="1"/>
  <c r="AK32" i="1"/>
  <c r="AN32" i="1"/>
  <c r="AK119" i="1"/>
  <c r="AN119" i="1"/>
  <c r="AK579" i="1"/>
  <c r="AN579" i="1"/>
  <c r="AK402" i="1"/>
  <c r="AN402" i="1"/>
  <c r="AK862" i="1"/>
  <c r="AN862" i="1"/>
  <c r="AK1573" i="1"/>
  <c r="AN1573" i="1"/>
  <c r="AK1470" i="1"/>
  <c r="AN1470" i="1"/>
  <c r="AK1038" i="1"/>
  <c r="AN1038" i="1"/>
  <c r="AK690" i="1"/>
  <c r="AN690" i="1"/>
  <c r="AK1701" i="1"/>
  <c r="AN1701" i="1"/>
  <c r="AK1369" i="1"/>
  <c r="AN1369" i="1"/>
  <c r="AK1048" i="1"/>
  <c r="AN1048" i="1"/>
  <c r="AK1693" i="1"/>
  <c r="AN1693" i="1"/>
  <c r="AK1394" i="1"/>
  <c r="AN1394" i="1"/>
  <c r="AK1623" i="1"/>
  <c r="AN1623" i="1"/>
  <c r="AK11" i="1"/>
  <c r="AN11" i="1"/>
  <c r="AK422" i="1"/>
  <c r="AN422" i="1"/>
  <c r="AK1621" i="1"/>
  <c r="AN1621" i="1"/>
  <c r="AK1434" i="1"/>
  <c r="AN1434" i="1"/>
  <c r="AK140" i="1"/>
  <c r="AN140" i="1"/>
  <c r="AK1538" i="1"/>
  <c r="AN1538" i="1"/>
  <c r="AK1722" i="1"/>
  <c r="AN1722" i="1"/>
  <c r="AK148" i="1"/>
  <c r="AN148" i="1"/>
  <c r="AK304" i="1"/>
  <c r="AN304" i="1"/>
  <c r="AK397" i="1"/>
  <c r="AN397" i="1"/>
  <c r="AK1284" i="1"/>
  <c r="AN1284" i="1"/>
  <c r="AK873" i="1"/>
  <c r="AN873" i="1"/>
  <c r="AK1515" i="1"/>
  <c r="AN1515" i="1"/>
  <c r="AK616" i="1"/>
  <c r="AN616" i="1"/>
  <c r="AK1200" i="1"/>
  <c r="AN1200" i="1"/>
  <c r="AK630" i="1"/>
  <c r="AN630" i="1"/>
  <c r="AK850" i="1"/>
  <c r="AN850" i="1"/>
  <c r="AK750" i="1"/>
  <c r="AN750" i="1"/>
  <c r="AK509" i="1"/>
  <c r="AN509" i="1"/>
  <c r="AK1396" i="1"/>
  <c r="AN1396" i="1"/>
  <c r="AK1627" i="1"/>
  <c r="AN1627" i="1"/>
  <c r="AK728" i="1"/>
  <c r="AN728" i="1"/>
  <c r="AK997" i="1"/>
  <c r="AN997" i="1"/>
  <c r="AK428" i="1"/>
  <c r="AN428" i="1"/>
  <c r="AK848" i="1"/>
  <c r="AN848" i="1"/>
  <c r="AK1508" i="1"/>
  <c r="AN1508" i="1"/>
  <c r="AK807" i="1"/>
  <c r="AN807" i="1"/>
  <c r="AK113" i="1"/>
  <c r="AN113" i="1"/>
  <c r="AK174" i="1"/>
  <c r="AN174" i="1"/>
  <c r="AK144" i="1"/>
  <c r="AN144" i="1"/>
  <c r="AK493" i="1"/>
  <c r="AN493" i="1"/>
  <c r="AK969" i="1"/>
  <c r="AN969" i="1"/>
  <c r="AK581" i="1"/>
  <c r="AN581" i="1"/>
  <c r="AK28" i="1"/>
  <c r="AN28" i="1"/>
  <c r="AK919" i="1"/>
  <c r="AN919" i="1"/>
  <c r="AK37" i="1"/>
  <c r="AN37" i="1"/>
  <c r="AK14" i="1"/>
  <c r="AN14" i="1"/>
  <c r="AK1023" i="1"/>
  <c r="AN1023" i="1"/>
  <c r="AK477" i="1"/>
  <c r="AN477" i="1"/>
  <c r="AK953" i="1"/>
  <c r="AN953" i="1"/>
  <c r="AK696" i="1"/>
  <c r="AN696" i="1"/>
  <c r="AK965" i="1"/>
  <c r="AN965" i="1"/>
  <c r="AK565" i="1"/>
  <c r="AN565" i="1"/>
  <c r="AK465" i="1"/>
  <c r="AN465" i="1"/>
  <c r="AK1150" i="1"/>
  <c r="AN1150" i="1"/>
  <c r="AK753" i="1"/>
  <c r="AN753" i="1"/>
  <c r="AK778" i="1"/>
  <c r="AN778" i="1"/>
  <c r="AK149" i="1"/>
  <c r="AN149" i="1"/>
  <c r="AK81" i="1"/>
  <c r="AN81" i="1"/>
  <c r="AK593" i="1"/>
  <c r="AN593" i="1"/>
  <c r="AK809" i="1"/>
  <c r="AN809" i="1"/>
  <c r="AK484" i="1"/>
  <c r="AN484" i="1"/>
  <c r="AK694" i="1"/>
  <c r="AN694" i="1"/>
  <c r="AK914" i="1"/>
  <c r="AN914" i="1"/>
  <c r="AK865" i="1"/>
  <c r="AN865" i="1"/>
  <c r="AK155" i="1"/>
  <c r="AN155" i="1"/>
  <c r="AK1651" i="1"/>
  <c r="AN1651" i="1"/>
  <c r="AK1552" i="1"/>
  <c r="AN1552" i="1"/>
  <c r="AK861" i="1"/>
  <c r="AN861" i="1"/>
  <c r="AK578" i="1"/>
  <c r="AN578" i="1"/>
  <c r="AK224" i="1"/>
  <c r="AN224" i="1"/>
  <c r="AK1111" i="1"/>
  <c r="AN1111" i="1"/>
  <c r="AK154" i="1"/>
  <c r="AN154" i="1"/>
  <c r="AK1041" i="1"/>
  <c r="AN1041" i="1"/>
  <c r="AK920" i="1"/>
  <c r="AN920" i="1"/>
  <c r="AK567" i="1"/>
  <c r="AN567" i="1"/>
  <c r="AK770" i="1"/>
  <c r="AN770" i="1"/>
  <c r="AK849" i="1"/>
  <c r="AN849" i="1"/>
  <c r="AK926" i="1"/>
  <c r="AN926" i="1"/>
  <c r="AK139" i="1"/>
  <c r="AN139" i="1"/>
  <c r="AK1420" i="1"/>
  <c r="AN1420" i="1"/>
  <c r="AK1507" i="1"/>
  <c r="AN1507" i="1"/>
  <c r="AK1461" i="1"/>
  <c r="AN1461" i="1"/>
  <c r="AK1717" i="1"/>
  <c r="AN1717" i="1"/>
  <c r="AK1513" i="1"/>
  <c r="AN1513" i="1"/>
  <c r="AK743" i="1"/>
  <c r="AN743" i="1"/>
  <c r="AK1012" i="1"/>
  <c r="AN1012" i="1"/>
  <c r="AK847" i="1"/>
  <c r="AN847" i="1"/>
  <c r="AK301" i="1"/>
  <c r="AN301" i="1"/>
  <c r="AK649" i="1"/>
  <c r="AN649" i="1"/>
  <c r="AK393" i="1"/>
  <c r="AN393" i="1"/>
  <c r="AK1421" i="1"/>
  <c r="AN1421" i="1"/>
  <c r="AK423" i="1"/>
  <c r="AN423" i="1"/>
  <c r="AK1145" i="1"/>
  <c r="AN1145" i="1"/>
  <c r="AK492" i="1"/>
  <c r="AN492" i="1"/>
  <c r="AK633" i="1"/>
  <c r="AN633" i="1"/>
  <c r="AK472" i="1"/>
  <c r="AN472" i="1"/>
  <c r="AK1214" i="1"/>
  <c r="AN1214" i="1"/>
  <c r="AK1093" i="1"/>
  <c r="AN1093" i="1"/>
  <c r="AK836" i="1"/>
  <c r="AN836" i="1"/>
  <c r="AK855" i="1"/>
  <c r="AN855" i="1"/>
  <c r="AK392" i="1"/>
  <c r="AN392" i="1"/>
  <c r="AK398" i="1"/>
  <c r="AN398" i="1"/>
  <c r="AK485" i="1"/>
  <c r="AN485" i="1"/>
  <c r="AK478" i="1"/>
  <c r="AN478" i="1"/>
  <c r="AK348" i="1"/>
  <c r="AN348" i="1"/>
  <c r="AK9" i="1"/>
  <c r="AN9" i="1"/>
  <c r="AK562" i="1"/>
  <c r="AN562" i="1"/>
  <c r="AK1024" i="1"/>
  <c r="AN1024" i="1"/>
  <c r="AK1669" i="1"/>
  <c r="AN1669" i="1"/>
  <c r="AK1032" i="1"/>
  <c r="AN1032" i="1"/>
  <c r="AK1726" i="1"/>
  <c r="AN1726" i="1"/>
  <c r="AK1557" i="1"/>
  <c r="AN1557" i="1"/>
  <c r="AK1550" i="1"/>
  <c r="AN1550" i="1"/>
  <c r="AK1574" i="1"/>
  <c r="AN1574" i="1"/>
  <c r="AK1553" i="1"/>
  <c r="AN1553" i="1"/>
  <c r="AK1496" i="1"/>
  <c r="AN1496" i="1"/>
  <c r="AK5" i="1"/>
  <c r="AN5" i="1"/>
  <c r="AK145" i="1"/>
  <c r="AN145" i="1"/>
  <c r="AK502" i="1"/>
  <c r="AN502" i="1"/>
  <c r="AK1215" i="1"/>
  <c r="AN1215" i="1"/>
  <c r="AK169" i="1"/>
  <c r="AN169" i="1"/>
  <c r="AK1729" i="1"/>
  <c r="AN1729" i="1"/>
  <c r="AK1558" i="1"/>
  <c r="AN1558" i="1"/>
  <c r="AK1036" i="1"/>
  <c r="AN1036" i="1"/>
  <c r="AK967" i="1"/>
  <c r="AN967" i="1"/>
  <c r="AK401" i="1"/>
  <c r="AN401" i="1"/>
  <c r="AK1523" i="1"/>
  <c r="AN1523" i="1"/>
  <c r="AK1477" i="1"/>
  <c r="AN1477" i="1"/>
  <c r="AK1702" i="1"/>
  <c r="AN1702" i="1"/>
  <c r="AK1333" i="1"/>
  <c r="AN1333" i="1"/>
  <c r="AK1192" i="1"/>
  <c r="AN1192" i="1"/>
  <c r="AK1466" i="1"/>
  <c r="AN1466" i="1"/>
  <c r="AK1660" i="1"/>
  <c r="AN1660" i="1"/>
  <c r="AK1330" i="1"/>
  <c r="AN1330" i="1"/>
  <c r="AK971" i="1"/>
  <c r="AN971" i="1"/>
  <c r="AK1096" i="1"/>
  <c r="AN1096" i="1"/>
  <c r="AK1567" i="1"/>
  <c r="AN1567" i="1"/>
  <c r="AK1331" i="1"/>
  <c r="AN1331" i="1"/>
  <c r="AK1546" i="1"/>
  <c r="AN1546" i="1"/>
  <c r="AK1443" i="1"/>
  <c r="AN1443" i="1"/>
  <c r="AK395" i="1"/>
  <c r="AN395" i="1"/>
  <c r="AK927" i="1"/>
  <c r="AN927" i="1"/>
  <c r="AK998" i="1"/>
  <c r="AN998" i="1"/>
  <c r="AK451" i="1"/>
  <c r="AN451" i="1"/>
  <c r="AK274" i="1"/>
  <c r="AN274" i="1"/>
  <c r="AK606" i="1"/>
  <c r="AN606" i="1"/>
  <c r="AK507" i="1"/>
  <c r="AN507" i="1"/>
  <c r="AK231" i="1"/>
  <c r="AN231" i="1"/>
  <c r="AK611" i="1"/>
  <c r="AN611" i="1"/>
  <c r="AK514" i="1"/>
  <c r="AN514" i="1"/>
  <c r="AK1053" i="1"/>
  <c r="AN1053" i="1"/>
  <c r="AK1482" i="1"/>
  <c r="AN1482" i="1"/>
  <c r="AK1698" i="1"/>
  <c r="AN1698" i="1"/>
  <c r="AK1614" i="1"/>
  <c r="AN1614" i="1"/>
  <c r="AK1565" i="1"/>
  <c r="AN1565" i="1"/>
  <c r="AK1804" i="1"/>
  <c r="AN1804" i="1"/>
  <c r="AK1495" i="1"/>
  <c r="AN1495" i="1"/>
  <c r="AK1673" i="1"/>
  <c r="AN1673" i="1"/>
  <c r="AK677" i="1"/>
  <c r="AN677" i="1"/>
  <c r="AK1657" i="1"/>
  <c r="AN1657" i="1"/>
  <c r="AK38" i="1"/>
  <c r="AN38" i="1"/>
  <c r="AK288" i="1"/>
  <c r="AN288" i="1"/>
  <c r="AK1469" i="1"/>
  <c r="AN1469" i="1"/>
  <c r="AK1391" i="1"/>
  <c r="AN1391" i="1"/>
  <c r="AK913" i="1"/>
  <c r="AN913" i="1"/>
  <c r="AK1555" i="1"/>
  <c r="AN1555" i="1"/>
  <c r="AK290" i="1"/>
  <c r="AN290" i="1"/>
  <c r="AK269" i="1"/>
  <c r="AN269" i="1"/>
  <c r="AK745" i="1"/>
  <c r="AN745" i="1"/>
  <c r="AK489" i="1"/>
  <c r="AN489" i="1"/>
  <c r="AK584" i="1"/>
  <c r="AN584" i="1"/>
  <c r="AK420" i="1"/>
  <c r="AN420" i="1"/>
  <c r="AK1072" i="1"/>
  <c r="AN1072" i="1"/>
  <c r="AK1198" i="1"/>
  <c r="AN1198" i="1"/>
  <c r="AK673" i="1"/>
  <c r="AN673" i="1"/>
  <c r="AK544" i="1"/>
  <c r="AN544" i="1"/>
  <c r="AK1268" i="1"/>
  <c r="AN1268" i="1"/>
  <c r="AK857" i="1"/>
  <c r="AN857" i="1"/>
  <c r="AK1499" i="1"/>
  <c r="AN1499" i="1"/>
  <c r="AK600" i="1"/>
  <c r="AN600" i="1"/>
  <c r="AK869" i="1"/>
  <c r="AN869" i="1"/>
  <c r="AK1184" i="1"/>
  <c r="AN1184" i="1"/>
  <c r="AK810" i="1"/>
  <c r="AN810" i="1"/>
  <c r="AK679" i="1"/>
  <c r="AN679" i="1"/>
  <c r="AK1008" i="1"/>
  <c r="AN1008" i="1"/>
  <c r="AK30" i="1"/>
  <c r="AN30" i="1"/>
  <c r="AK841" i="1"/>
  <c r="AN841" i="1"/>
  <c r="AK585" i="1"/>
  <c r="AN585" i="1"/>
  <c r="AK1472" i="1"/>
  <c r="AN1472" i="1"/>
  <c r="AK853" i="1"/>
  <c r="AN853" i="1"/>
  <c r="AK516" i="1"/>
  <c r="AN516" i="1"/>
  <c r="AK1168" i="1"/>
  <c r="AN1168" i="1"/>
  <c r="AK79" i="1"/>
  <c r="AN79" i="1"/>
  <c r="AK1171" i="1"/>
  <c r="AN1171" i="1"/>
  <c r="AK791" i="1"/>
  <c r="AN791" i="1"/>
  <c r="AK992" i="1"/>
  <c r="AN992" i="1"/>
  <c r="AK1172" i="1"/>
  <c r="AN1172" i="1"/>
  <c r="AK349" i="1"/>
  <c r="AN349" i="1"/>
  <c r="AK825" i="1"/>
  <c r="AN825" i="1"/>
  <c r="AK837" i="1"/>
  <c r="AN837" i="1"/>
  <c r="AK500" i="1"/>
  <c r="AN500" i="1"/>
  <c r="AK471" i="1"/>
  <c r="AN471" i="1"/>
  <c r="AK1028" i="1"/>
  <c r="AN1028" i="1"/>
  <c r="AK674" i="1"/>
  <c r="AN674" i="1"/>
  <c r="AK396" i="1"/>
  <c r="AN396" i="1"/>
  <c r="AK650" i="1"/>
  <c r="AN650" i="1"/>
  <c r="AK775" i="1"/>
  <c r="AN775" i="1"/>
  <c r="AK21" i="1"/>
  <c r="AN21" i="1"/>
  <c r="AK751" i="1"/>
  <c r="AN751" i="1"/>
  <c r="AK205" i="1"/>
  <c r="AN205" i="1"/>
  <c r="AK540" i="1"/>
  <c r="AN540" i="1"/>
  <c r="AK681" i="1"/>
  <c r="AN681" i="1"/>
  <c r="AK520" i="1"/>
  <c r="AN520" i="1"/>
  <c r="AK693" i="1"/>
  <c r="AN693" i="1"/>
  <c r="AK356" i="1"/>
  <c r="AN356" i="1"/>
  <c r="AK583" i="1"/>
  <c r="AN583" i="1"/>
  <c r="AK786" i="1"/>
  <c r="AN786" i="1"/>
  <c r="AK737" i="1"/>
  <c r="AN737" i="1"/>
  <c r="AK27" i="1"/>
  <c r="AN27" i="1"/>
  <c r="AK1349" i="1"/>
  <c r="AN1349" i="1"/>
  <c r="AK631" i="1"/>
  <c r="AN631" i="1"/>
  <c r="AK772" i="1"/>
  <c r="AN772" i="1"/>
  <c r="AK832" i="1"/>
  <c r="AN832" i="1"/>
  <c r="AK733" i="1"/>
  <c r="AN733" i="1"/>
  <c r="AK573" i="1"/>
  <c r="AN573" i="1"/>
  <c r="AK1460" i="1"/>
  <c r="AN1460" i="1"/>
  <c r="AK26" i="1"/>
  <c r="AN26" i="1"/>
  <c r="AK1691" i="1"/>
  <c r="AN1691" i="1"/>
  <c r="AK792" i="1"/>
  <c r="AN792" i="1"/>
  <c r="AK212" i="1"/>
  <c r="AN212" i="1"/>
  <c r="AK1118" i="1"/>
  <c r="AN1118" i="1"/>
  <c r="AK642" i="1"/>
  <c r="AN642" i="1"/>
  <c r="AK1002" i="1"/>
  <c r="AN1002" i="1"/>
  <c r="AK1419" i="1"/>
  <c r="AN1419" i="1"/>
  <c r="AK1727" i="1"/>
  <c r="AN1727" i="1"/>
  <c r="AK615" i="1"/>
  <c r="AN615" i="1"/>
  <c r="AK845" i="1"/>
  <c r="AN845" i="1"/>
  <c r="AK1273" i="1"/>
  <c r="AN1273" i="1"/>
  <c r="AK173" i="1"/>
  <c r="AN173" i="1"/>
  <c r="AK508" i="1"/>
  <c r="AN508" i="1"/>
  <c r="AK265" i="1"/>
  <c r="AN265" i="1"/>
  <c r="AK68" i="1"/>
  <c r="AN68" i="1"/>
  <c r="AK295" i="1"/>
  <c r="AN295" i="1"/>
  <c r="AK576" i="1"/>
  <c r="AN576" i="1"/>
  <c r="AK1463" i="1"/>
  <c r="AN1463" i="1"/>
  <c r="AK29" i="1"/>
  <c r="AN29" i="1"/>
  <c r="AK506" i="1"/>
  <c r="AN506" i="1"/>
  <c r="AK1393" i="1"/>
  <c r="AN1393" i="1"/>
  <c r="AK518" i="1"/>
  <c r="AN518" i="1"/>
  <c r="AK1086" i="1"/>
  <c r="AN1086" i="1"/>
  <c r="AK69" i="1"/>
  <c r="AN69" i="1"/>
  <c r="AK1204" i="1"/>
  <c r="AN1204" i="1"/>
  <c r="AK1148" i="1"/>
  <c r="AN1148" i="1"/>
  <c r="AK730" i="1"/>
  <c r="AN730" i="1"/>
  <c r="AK996" i="1"/>
  <c r="AN996" i="1"/>
  <c r="AK868" i="1"/>
  <c r="AN868" i="1"/>
  <c r="AK142" i="1"/>
  <c r="AN142" i="1"/>
  <c r="AK33" i="1"/>
  <c r="AN33" i="1"/>
  <c r="AK994" i="1"/>
  <c r="AN994" i="1"/>
  <c r="AK264" i="1"/>
  <c r="AN264" i="1"/>
  <c r="AK1109" i="1"/>
  <c r="AN1109" i="1"/>
  <c r="AK640" i="1"/>
  <c r="AN640" i="1"/>
  <c r="AK1502" i="1"/>
  <c r="AN1502" i="1"/>
  <c r="AK1554" i="1"/>
  <c r="AN1554" i="1"/>
  <c r="AK1019" i="1"/>
  <c r="AN1019" i="1"/>
  <c r="AK715" i="1"/>
  <c r="AN715" i="1"/>
  <c r="AK1033" i="1"/>
  <c r="AN1033" i="1"/>
  <c r="AK523" i="1"/>
  <c r="AN523" i="1"/>
  <c r="AK1076" i="1"/>
  <c r="AN1076" i="1"/>
  <c r="AK1003" i="1"/>
  <c r="AN1003" i="1"/>
  <c r="AK1307" i="1"/>
  <c r="AN1307" i="1"/>
  <c r="AK1346" i="1"/>
  <c r="AN1346" i="1"/>
  <c r="AK467" i="1"/>
  <c r="AN467" i="1"/>
  <c r="AK496" i="1"/>
  <c r="AN496" i="1"/>
  <c r="AK1805" i="1"/>
  <c r="AN1805" i="1"/>
  <c r="AK614" i="1"/>
  <c r="AN614" i="1"/>
  <c r="AK1098" i="1"/>
  <c r="AN1098" i="1"/>
  <c r="AK839" i="1"/>
  <c r="AN839" i="1"/>
  <c r="AK273" i="1"/>
  <c r="AN273" i="1"/>
  <c r="AK1467" i="1"/>
  <c r="AN1467" i="1"/>
  <c r="AK1272" i="1"/>
  <c r="AN1272" i="1"/>
  <c r="AK1099" i="1"/>
  <c r="AN1099" i="1"/>
  <c r="AK1672" i="1"/>
  <c r="AN1672" i="1"/>
  <c r="AK1665" i="1"/>
  <c r="AN1665" i="1"/>
  <c r="AK1210" i="1"/>
  <c r="AN1210" i="1"/>
  <c r="AK891" i="1"/>
  <c r="AN891" i="1"/>
  <c r="AK1328" i="1"/>
  <c r="AN1328" i="1"/>
  <c r="AK1162" i="1"/>
  <c r="AN1162" i="1"/>
  <c r="AK175" i="1"/>
  <c r="AN175" i="1"/>
  <c r="AK1475" i="1"/>
  <c r="AN1475" i="1"/>
  <c r="AK1525" i="1"/>
  <c r="AN1525" i="1"/>
  <c r="AK1289" i="1"/>
  <c r="AN1289" i="1"/>
  <c r="AK1110" i="1"/>
  <c r="AN1110" i="1"/>
  <c r="AK1442" i="1"/>
  <c r="AN1442" i="1"/>
  <c r="AK1512" i="1"/>
  <c r="AN1512" i="1"/>
  <c r="AK1527" i="1"/>
  <c r="AN1527" i="1"/>
  <c r="AK1478" i="1"/>
  <c r="AN1478" i="1"/>
  <c r="AK870" i="1"/>
  <c r="AN870" i="1"/>
  <c r="AK146" i="1"/>
  <c r="AN146" i="1"/>
  <c r="AK563" i="1"/>
  <c r="AN563" i="1"/>
  <c r="AK618" i="1"/>
  <c r="AN618" i="1"/>
  <c r="AK1081" i="1"/>
  <c r="AN1081" i="1"/>
  <c r="AK1486" i="1"/>
  <c r="AN1486" i="1"/>
  <c r="AK1371" i="1"/>
  <c r="AN1371" i="1"/>
  <c r="AK1676" i="1"/>
  <c r="AN1676" i="1"/>
  <c r="AK1689" i="1"/>
  <c r="AN1689" i="1"/>
  <c r="AK166" i="1"/>
  <c r="AN166" i="1"/>
  <c r="AK1545" i="1"/>
  <c r="AN1545" i="1"/>
  <c r="AK1181" i="1"/>
  <c r="AN1181" i="1"/>
  <c r="AK164" i="1"/>
  <c r="AN164" i="1"/>
  <c r="AK1473" i="1"/>
  <c r="AN1473" i="1"/>
  <c r="AK639" i="1"/>
  <c r="AN639" i="1"/>
  <c r="AK1628" i="1"/>
  <c r="AN1628" i="1"/>
  <c r="AK1302" i="1"/>
  <c r="AN1302" i="1"/>
  <c r="AK1485" i="1"/>
  <c r="AN1485" i="1"/>
  <c r="AK267" i="1"/>
  <c r="AN267" i="1"/>
  <c r="AK1431" i="1"/>
  <c r="AN1431" i="1"/>
  <c r="AK1025" i="1"/>
  <c r="AN1025" i="1"/>
  <c r="AK779" i="1"/>
  <c r="AN779" i="1"/>
  <c r="AK474" i="1"/>
  <c r="AN474" i="1"/>
  <c r="AK141" i="1"/>
  <c r="AN141" i="1"/>
  <c r="AK476" i="1"/>
  <c r="AN476" i="1"/>
  <c r="AK617" i="1"/>
  <c r="AN617" i="1"/>
  <c r="AK361" i="1"/>
  <c r="AN361" i="1"/>
  <c r="AK456" i="1"/>
  <c r="AN456" i="1"/>
  <c r="AK629" i="1"/>
  <c r="AN629" i="1"/>
  <c r="AK292" i="1"/>
  <c r="AN292" i="1"/>
  <c r="AK519" i="1"/>
  <c r="AN519" i="1"/>
  <c r="AK1070" i="1"/>
  <c r="AN1070" i="1"/>
  <c r="AK546" i="1"/>
  <c r="AN546" i="1"/>
  <c r="AK219" i="1"/>
  <c r="AN219" i="1"/>
  <c r="AK416" i="1"/>
  <c r="AN416" i="1"/>
  <c r="AK588" i="1"/>
  <c r="AN588" i="1"/>
  <c r="AK729" i="1"/>
  <c r="AN729" i="1"/>
  <c r="AK473" i="1"/>
  <c r="AN473" i="1"/>
  <c r="AK741" i="1"/>
  <c r="AN741" i="1"/>
  <c r="AK404" i="1"/>
  <c r="AN404" i="1"/>
  <c r="AK172" i="1"/>
  <c r="AN172" i="1"/>
  <c r="AK692" i="1"/>
  <c r="AN692" i="1"/>
  <c r="AK783" i="1"/>
  <c r="AN783" i="1"/>
  <c r="AK457" i="1"/>
  <c r="AN457" i="1"/>
  <c r="AK725" i="1"/>
  <c r="AN725" i="1"/>
  <c r="AK1040" i="1"/>
  <c r="AN1040" i="1"/>
  <c r="AK1043" i="1"/>
  <c r="AN1043" i="1"/>
  <c r="AK864" i="1"/>
  <c r="AN864" i="1"/>
  <c r="AK221" i="1"/>
  <c r="AN221" i="1"/>
  <c r="AK697" i="1"/>
  <c r="AN697" i="1"/>
  <c r="AK536" i="1"/>
  <c r="AN536" i="1"/>
  <c r="AK372" i="1"/>
  <c r="AN372" i="1"/>
  <c r="AK343" i="1"/>
  <c r="AN343" i="1"/>
  <c r="AK498" i="1"/>
  <c r="AN498" i="1"/>
  <c r="AK479" i="1"/>
  <c r="AN479" i="1"/>
  <c r="AK268" i="1"/>
  <c r="AN268" i="1"/>
  <c r="AK1202" i="1"/>
  <c r="AN1202" i="1"/>
  <c r="AK647" i="1"/>
  <c r="AN647" i="1"/>
  <c r="AK916" i="1"/>
  <c r="AN916" i="1"/>
  <c r="AK513" i="1"/>
  <c r="AN513" i="1"/>
  <c r="AK77" i="1"/>
  <c r="AN77" i="1"/>
  <c r="AK566" i="1"/>
  <c r="AN566" i="1"/>
  <c r="AK228" i="1"/>
  <c r="AN228" i="1"/>
  <c r="AK455" i="1"/>
  <c r="AN455" i="1"/>
  <c r="AK609" i="1"/>
  <c r="AN609" i="1"/>
  <c r="AK890" i="1"/>
  <c r="AN890" i="1"/>
  <c r="AK1179" i="1"/>
  <c r="AN1179" i="1"/>
  <c r="AK1144" i="1"/>
  <c r="AN1144" i="1"/>
  <c r="AK1615" i="1"/>
  <c r="AN1615" i="1"/>
  <c r="AK1183" i="1"/>
  <c r="AN1183" i="1"/>
  <c r="AK605" i="1"/>
  <c r="AN605" i="1"/>
  <c r="AK1332" i="1"/>
  <c r="AN1332" i="1"/>
  <c r="AK921" i="1"/>
  <c r="AN921" i="1"/>
  <c r="AK1563" i="1"/>
  <c r="AN1563" i="1"/>
  <c r="AK515" i="1"/>
  <c r="AN515" i="1"/>
  <c r="AK594" i="1"/>
  <c r="AN594" i="1"/>
  <c r="AK874" i="1"/>
  <c r="AN874" i="1"/>
  <c r="AK1653" i="1"/>
  <c r="AN1653" i="1"/>
  <c r="AK1474" i="1"/>
  <c r="AN1474" i="1"/>
  <c r="AK1544" i="1"/>
  <c r="AN1544" i="1"/>
  <c r="AK1167" i="1"/>
  <c r="AN1167" i="1"/>
  <c r="AK717" i="1"/>
  <c r="AN717" i="1"/>
  <c r="AK592" i="1"/>
  <c r="AN592" i="1"/>
  <c r="AK1479" i="1"/>
  <c r="AN1479" i="1"/>
  <c r="AK522" i="1"/>
  <c r="AN522" i="1"/>
  <c r="AK137" i="1"/>
  <c r="AN137" i="1"/>
  <c r="AK1165" i="1"/>
  <c r="AN1165" i="1"/>
  <c r="AK167" i="1"/>
  <c r="AN167" i="1"/>
  <c r="AK1010" i="1"/>
  <c r="AN1010" i="1"/>
  <c r="AK1335" i="1"/>
  <c r="AN1335" i="1"/>
  <c r="AK924" i="1"/>
  <c r="AN924" i="1"/>
  <c r="AK121" i="1"/>
  <c r="AN121" i="1"/>
  <c r="AK483" i="1"/>
  <c r="AN483" i="1"/>
  <c r="AK232" i="1"/>
  <c r="AN232" i="1"/>
  <c r="AK612" i="1"/>
  <c r="AN612" i="1"/>
  <c r="AK229" i="1"/>
  <c r="AN229" i="1"/>
  <c r="AK738" i="1"/>
  <c r="AN738" i="1"/>
  <c r="AK928" i="1"/>
  <c r="AN928" i="1"/>
  <c r="AK1021" i="1"/>
  <c r="AN1021" i="1"/>
  <c r="AK829" i="1"/>
  <c r="AN829" i="1"/>
  <c r="AK220" i="1"/>
  <c r="AN220" i="1"/>
  <c r="AK727" i="1"/>
  <c r="AN727" i="1"/>
  <c r="AK599" i="1"/>
  <c r="AN599" i="1"/>
  <c r="AK590" i="1"/>
  <c r="AN590" i="1"/>
  <c r="AK1220" i="1"/>
  <c r="AN1220" i="1"/>
  <c r="AK574" i="1"/>
  <c r="AN574" i="1"/>
  <c r="AK795" i="1"/>
  <c r="AN795" i="1"/>
  <c r="AK1082" i="1"/>
  <c r="AN1082" i="1"/>
  <c r="AK1562" i="1"/>
  <c r="AN1562" i="1"/>
  <c r="AK1034" i="1"/>
  <c r="AN1034" i="1"/>
  <c r="AK1616" i="1"/>
  <c r="AN1616" i="1"/>
  <c r="AK1170" i="1"/>
  <c r="AN1170" i="1"/>
  <c r="AK1516" i="1"/>
  <c r="AN1516" i="1"/>
  <c r="AK1487" i="1"/>
  <c r="AN1487" i="1"/>
  <c r="AK1650" i="1"/>
  <c r="AN1650" i="1"/>
  <c r="AK1575" i="1"/>
  <c r="AN1575" i="1"/>
  <c r="AK1462" i="1"/>
  <c r="AN1462" i="1"/>
  <c r="AK1505" i="1"/>
  <c r="AN1505" i="1"/>
  <c r="AK635" i="1"/>
  <c r="AN635" i="1"/>
  <c r="AK1501" i="1"/>
  <c r="AN1501" i="1"/>
  <c r="AK1618" i="1"/>
  <c r="AN1618" i="1"/>
  <c r="AK1662" i="1"/>
  <c r="AN1662" i="1"/>
  <c r="AK1613" i="1"/>
  <c r="AN1613" i="1"/>
  <c r="AK1327" i="1"/>
  <c r="AN1327" i="1"/>
  <c r="AK1543" i="1"/>
  <c r="AN1543" i="1"/>
  <c r="AK1350" i="1"/>
  <c r="AN1350" i="1"/>
  <c r="AK432" i="1"/>
  <c r="AN432" i="1"/>
  <c r="AK1203" i="1"/>
  <c r="AN1203" i="1"/>
  <c r="AK1094" i="1"/>
  <c r="AN1094" i="1"/>
  <c r="AK671" i="1"/>
  <c r="AN671" i="1"/>
  <c r="AK742" i="1"/>
  <c r="AN742" i="1"/>
  <c r="AK18" i="1"/>
  <c r="AN18" i="1"/>
  <c r="AK1514" i="1"/>
  <c r="AN1514" i="1"/>
  <c r="AK1308" i="1"/>
  <c r="AN1308" i="1"/>
  <c r="AK1649" i="1"/>
  <c r="AN1649" i="1"/>
  <c r="AK1035" i="1"/>
  <c r="AN1035" i="1"/>
  <c r="AK1548" i="1"/>
  <c r="AN1548" i="1"/>
  <c r="AK1561" i="1"/>
  <c r="AN1561" i="1"/>
  <c r="AK1309" i="1"/>
  <c r="AN1309" i="1"/>
  <c r="AK925" i="1"/>
  <c r="AN925" i="1"/>
  <c r="AK1422" i="1"/>
  <c r="AN1422" i="1"/>
  <c r="AK1042" i="1"/>
  <c r="AN1042" i="1"/>
  <c r="U15" i="1"/>
  <c r="V15" i="1" s="1"/>
  <c r="W559" i="1"/>
  <c r="X559" i="1" s="1"/>
  <c r="U707" i="1"/>
  <c r="V707" i="1" s="1"/>
  <c r="W1255" i="1"/>
  <c r="X1255" i="1" s="1"/>
  <c r="W735" i="1"/>
  <c r="X735" i="1" s="1"/>
  <c r="W403" i="1"/>
  <c r="X403" i="1" s="1"/>
  <c r="U403" i="1"/>
  <c r="V403" i="1" s="1"/>
  <c r="AL1299" i="1"/>
  <c r="AM1299" i="1" s="1"/>
  <c r="AK1299" i="1"/>
  <c r="AL1776" i="1"/>
  <c r="AM1776" i="1" s="1"/>
  <c r="AK1776" i="1"/>
  <c r="AL427" i="1"/>
  <c r="AM427" i="1" s="1"/>
  <c r="AK427" i="1"/>
  <c r="AL1404" i="1"/>
  <c r="AM1404" i="1" s="1"/>
  <c r="AK1404" i="1"/>
  <c r="AL1274" i="1"/>
  <c r="AM1274" i="1" s="1"/>
  <c r="AK1274" i="1"/>
  <c r="AL1731" i="1"/>
  <c r="AM1731" i="1" s="1"/>
  <c r="AK1731" i="1"/>
  <c r="AL1632" i="1"/>
  <c r="AM1632" i="1" s="1"/>
  <c r="AK1632" i="1"/>
  <c r="AL1534" i="1"/>
  <c r="AM1534" i="1" s="1"/>
  <c r="AK1534" i="1"/>
  <c r="AL1737" i="1"/>
  <c r="AM1737" i="1" s="1"/>
  <c r="AK1737" i="1"/>
  <c r="AL1744" i="1"/>
  <c r="AM1744" i="1" s="1"/>
  <c r="AK1744" i="1"/>
  <c r="AL687" i="1"/>
  <c r="AM687" i="1" s="1"/>
  <c r="AK687" i="1"/>
  <c r="AL1413" i="1"/>
  <c r="AM1413" i="1" s="1"/>
  <c r="AK1413" i="1"/>
  <c r="AL1439" i="1"/>
  <c r="AM1439" i="1" s="1"/>
  <c r="AK1439" i="1"/>
  <c r="AL1410" i="1"/>
  <c r="AM1410" i="1" s="1"/>
  <c r="AK1410" i="1"/>
  <c r="AL1067" i="1"/>
  <c r="AM1067" i="1" s="1"/>
  <c r="AK1067" i="1"/>
  <c r="AL307" i="1"/>
  <c r="AM307" i="1" s="1"/>
  <c r="AK307" i="1"/>
  <c r="AL1381" i="1"/>
  <c r="AM1381" i="1" s="1"/>
  <c r="AK1381" i="1"/>
  <c r="AL1454" i="1"/>
  <c r="AM1454" i="1" s="1"/>
  <c r="AK1454" i="1"/>
  <c r="AL533" i="1"/>
  <c r="AM533" i="1" s="1"/>
  <c r="AK533" i="1"/>
  <c r="AL1437" i="1"/>
  <c r="AM1437" i="1" s="1"/>
  <c r="AK1437" i="1"/>
  <c r="AL1294" i="1"/>
  <c r="AM1294" i="1" s="1"/>
  <c r="AK1294" i="1"/>
  <c r="AL550" i="1"/>
  <c r="AM550" i="1" s="1"/>
  <c r="AK550" i="1"/>
  <c r="AL711" i="1"/>
  <c r="AM711" i="1" s="1"/>
  <c r="AK711" i="1"/>
  <c r="AL440" i="1"/>
  <c r="AM440" i="1" s="1"/>
  <c r="AK440" i="1"/>
  <c r="AL762" i="1"/>
  <c r="AM762" i="1" s="1"/>
  <c r="AK762" i="1"/>
  <c r="AL979" i="1"/>
  <c r="AM979" i="1" s="1"/>
  <c r="AK979" i="1"/>
  <c r="AL387" i="1"/>
  <c r="AM387" i="1" s="1"/>
  <c r="AK387" i="1"/>
  <c r="AL364" i="1"/>
  <c r="AM364" i="1" s="1"/>
  <c r="AK364" i="1"/>
  <c r="AL408" i="1"/>
  <c r="AM408" i="1" s="1"/>
  <c r="AK408" i="1"/>
  <c r="AL882" i="1"/>
  <c r="AM882" i="1" s="1"/>
  <c r="AK882" i="1"/>
  <c r="AL250" i="1"/>
  <c r="AM250" i="1" s="1"/>
  <c r="AK250" i="1"/>
  <c r="AL1137" i="1"/>
  <c r="AM1137" i="1" s="1"/>
  <c r="AK1137" i="1"/>
  <c r="AL262" i="1"/>
  <c r="AM262" i="1" s="1"/>
  <c r="AK262" i="1"/>
  <c r="AL947" i="1"/>
  <c r="AM947" i="1" s="1"/>
  <c r="AK947" i="1"/>
  <c r="AL896" i="1"/>
  <c r="AM896" i="1" s="1"/>
  <c r="AK896" i="1"/>
  <c r="AL178" i="1"/>
  <c r="AM178" i="1" s="1"/>
  <c r="AK178" i="1"/>
  <c r="AL99" i="1"/>
  <c r="AM99" i="1" s="1"/>
  <c r="AK99" i="1"/>
  <c r="AL306" i="1"/>
  <c r="AM306" i="1" s="1"/>
  <c r="AK306" i="1"/>
  <c r="AL1151" i="1"/>
  <c r="AM1151" i="1" s="1"/>
  <c r="AK1151" i="1"/>
  <c r="AL161" i="1"/>
  <c r="AM161" i="1" s="1"/>
  <c r="AK161" i="1"/>
  <c r="AL101" i="1"/>
  <c r="AM101" i="1" s="1"/>
  <c r="AK101" i="1"/>
  <c r="AL334" i="1"/>
  <c r="AM334" i="1" s="1"/>
  <c r="AK334" i="1"/>
  <c r="AL190" i="1"/>
  <c r="AM190" i="1" s="1"/>
  <c r="AK190" i="1"/>
  <c r="AL1427" i="1"/>
  <c r="AM1427" i="1" s="1"/>
  <c r="AK1427" i="1"/>
  <c r="AL1604" i="1"/>
  <c r="AM1604" i="1" s="1"/>
  <c r="AK1604" i="1"/>
  <c r="AL1126" i="1"/>
  <c r="AM1126" i="1" s="1"/>
  <c r="AK1126" i="1"/>
  <c r="AL1685" i="1"/>
  <c r="AM1685" i="1" s="1"/>
  <c r="AK1685" i="1"/>
  <c r="AL1780" i="1"/>
  <c r="AM1780" i="1" s="1"/>
  <c r="AK1780" i="1"/>
  <c r="AL1263" i="1"/>
  <c r="AM1263" i="1" s="1"/>
  <c r="AK1263" i="1"/>
  <c r="AL912" i="1"/>
  <c r="AM912" i="1" s="1"/>
  <c r="AK912" i="1"/>
  <c r="AL1322" i="1"/>
  <c r="AM1322" i="1" s="1"/>
  <c r="AK1322" i="1"/>
  <c r="AL987" i="1"/>
  <c r="AM987" i="1" s="1"/>
  <c r="AK987" i="1"/>
  <c r="U776" i="1"/>
  <c r="V776" i="1" s="1"/>
  <c r="W494" i="1"/>
  <c r="X494" i="1" s="1"/>
  <c r="AL815" i="1"/>
  <c r="AM815" i="1" s="1"/>
  <c r="AK815" i="1"/>
  <c r="AL908" i="1"/>
  <c r="AM908" i="1" s="1"/>
  <c r="AK908" i="1"/>
  <c r="AL362" i="1"/>
  <c r="AM362" i="1" s="1"/>
  <c r="AK362" i="1"/>
  <c r="AL1249" i="1"/>
  <c r="AM1249" i="1" s="1"/>
  <c r="AK1249" i="1"/>
  <c r="AL1261" i="1"/>
  <c r="AM1261" i="1" s="1"/>
  <c r="AK1261" i="1"/>
  <c r="AL339" i="1"/>
  <c r="AM339" i="1" s="1"/>
  <c r="AK339" i="1"/>
  <c r="AL160" i="1"/>
  <c r="AM160" i="1" s="1"/>
  <c r="AK160" i="1"/>
  <c r="AL1361" i="1"/>
  <c r="AM1361" i="1" s="1"/>
  <c r="AK1361" i="1"/>
  <c r="AL1373" i="1"/>
  <c r="AM1373" i="1" s="1"/>
  <c r="AK1373" i="1"/>
  <c r="AL765" i="1"/>
  <c r="AM765" i="1" s="1"/>
  <c r="AK765" i="1"/>
  <c r="AL1242" i="1"/>
  <c r="AM1242" i="1" s="1"/>
  <c r="AK1242" i="1"/>
  <c r="AL437" i="1"/>
  <c r="AM437" i="1" s="1"/>
  <c r="AK437" i="1"/>
  <c r="AL1132" i="1"/>
  <c r="AM1132" i="1" s="1"/>
  <c r="AK1132" i="1"/>
  <c r="AL624" i="1"/>
  <c r="AM624" i="1" s="1"/>
  <c r="AK624" i="1"/>
  <c r="AL1357" i="1"/>
  <c r="AM1357" i="1" s="1"/>
  <c r="AK1357" i="1"/>
  <c r="AL59" i="1"/>
  <c r="AM59" i="1" s="1"/>
  <c r="AK59" i="1"/>
  <c r="AL1087" i="1"/>
  <c r="AM1087" i="1" s="1"/>
  <c r="AK1087" i="1"/>
  <c r="AL1244" i="1"/>
  <c r="AM1244" i="1" s="1"/>
  <c r="AK1244" i="1"/>
  <c r="AL988" i="1"/>
  <c r="AM988" i="1" s="1"/>
  <c r="AK988" i="1"/>
  <c r="AL442" i="1"/>
  <c r="AM442" i="1" s="1"/>
  <c r="AK442" i="1"/>
  <c r="AL1341" i="1"/>
  <c r="AM1341" i="1" s="1"/>
  <c r="AK1341" i="1"/>
  <c r="AL87" i="1"/>
  <c r="AM87" i="1" s="1"/>
  <c r="AK87" i="1"/>
  <c r="AL242" i="1"/>
  <c r="AM242" i="1" s="1"/>
  <c r="AK242" i="1"/>
  <c r="AL1155" i="1"/>
  <c r="AM1155" i="1" s="1"/>
  <c r="AK1155" i="1"/>
  <c r="AL660" i="1"/>
  <c r="AM660" i="1" s="1"/>
  <c r="AK660" i="1"/>
  <c r="AL368" i="1"/>
  <c r="AM368" i="1" s="1"/>
  <c r="AK368" i="1"/>
  <c r="AL1255" i="1"/>
  <c r="AM1255" i="1" s="1"/>
  <c r="AK1255" i="1"/>
  <c r="AL298" i="1"/>
  <c r="AM298" i="1" s="1"/>
  <c r="AK298" i="1"/>
  <c r="AL41" i="1"/>
  <c r="AM41" i="1" s="1"/>
  <c r="AK41" i="1"/>
  <c r="AL310" i="1"/>
  <c r="AM310" i="1" s="1"/>
  <c r="AK310" i="1"/>
  <c r="AL199" i="1"/>
  <c r="AM199" i="1" s="1"/>
  <c r="AK199" i="1"/>
  <c r="AL252" i="1"/>
  <c r="AM252" i="1" s="1"/>
  <c r="AK252" i="1"/>
  <c r="AL1745" i="1"/>
  <c r="AM1745" i="1" s="1"/>
  <c r="AK1745" i="1"/>
  <c r="AL382" i="1"/>
  <c r="AM382" i="1" s="1"/>
  <c r="AK382" i="1"/>
  <c r="AL559" i="1"/>
  <c r="AM559" i="1" s="1"/>
  <c r="AK559" i="1"/>
  <c r="AL189" i="1"/>
  <c r="AM189" i="1" s="1"/>
  <c r="AK189" i="1"/>
  <c r="AL524" i="1"/>
  <c r="AM524" i="1" s="1"/>
  <c r="AK524" i="1"/>
  <c r="AL665" i="1"/>
  <c r="AM665" i="1" s="1"/>
  <c r="AK665" i="1"/>
  <c r="AL409" i="1"/>
  <c r="AM409" i="1" s="1"/>
  <c r="AK409" i="1"/>
  <c r="AL55" i="1"/>
  <c r="AM55" i="1" s="1"/>
  <c r="AK55" i="1"/>
  <c r="AL259" i="1"/>
  <c r="AM259" i="1" s="1"/>
  <c r="AK259" i="1"/>
  <c r="AL338" i="1"/>
  <c r="AM338" i="1" s="1"/>
  <c r="AK338" i="1"/>
  <c r="AL447" i="1"/>
  <c r="AM447" i="1" s="1"/>
  <c r="AK447" i="1"/>
  <c r="AL236" i="1"/>
  <c r="AM236" i="1" s="1"/>
  <c r="AK236" i="1"/>
  <c r="AL194" i="1"/>
  <c r="AM194" i="1" s="1"/>
  <c r="AK194" i="1"/>
  <c r="AL1601" i="1"/>
  <c r="AM1601" i="1" s="1"/>
  <c r="AK1601" i="1"/>
  <c r="AL280" i="1"/>
  <c r="AM280" i="1" s="1"/>
  <c r="AK280" i="1"/>
  <c r="AL1141" i="1"/>
  <c r="AM1141" i="1" s="1"/>
  <c r="AK1141" i="1"/>
  <c r="AL336" i="1"/>
  <c r="AM336" i="1" s="1"/>
  <c r="AK336" i="1"/>
  <c r="AL1223" i="1"/>
  <c r="AM1223" i="1" s="1"/>
  <c r="AK1223" i="1"/>
  <c r="AL812" i="1"/>
  <c r="AM812" i="1" s="1"/>
  <c r="AK812" i="1"/>
  <c r="AL1687" i="1"/>
  <c r="AM1687" i="1" s="1"/>
  <c r="AK1687" i="1"/>
  <c r="AL707" i="1"/>
  <c r="AM707" i="1" s="1"/>
  <c r="AK707" i="1"/>
  <c r="AL192" i="1"/>
  <c r="AM192" i="1" s="1"/>
  <c r="AK192" i="1"/>
  <c r="AL668" i="1"/>
  <c r="AM668" i="1" s="1"/>
  <c r="AK668" i="1"/>
  <c r="AL1787" i="1"/>
  <c r="AM1787" i="1" s="1"/>
  <c r="AK1787" i="1"/>
  <c r="AL1799" i="1"/>
  <c r="AM1799" i="1" s="1"/>
  <c r="AK1799" i="1"/>
  <c r="AL819" i="1"/>
  <c r="AM819" i="1" s="1"/>
  <c r="AK819" i="1"/>
  <c r="AL768" i="1"/>
  <c r="AM768" i="1" s="1"/>
  <c r="AK768" i="1"/>
  <c r="AL318" i="1"/>
  <c r="AM318" i="1" s="1"/>
  <c r="AK318" i="1"/>
  <c r="AL766" i="1"/>
  <c r="AM766" i="1" s="1"/>
  <c r="AK766" i="1"/>
  <c r="AL817" i="1"/>
  <c r="AM817" i="1" s="1"/>
  <c r="AK817" i="1"/>
  <c r="AL415" i="1"/>
  <c r="AM415" i="1" s="1"/>
  <c r="AK415" i="1"/>
  <c r="AL94" i="1"/>
  <c r="AM94" i="1" s="1"/>
  <c r="AK94" i="1"/>
  <c r="AL325" i="1"/>
  <c r="AM325" i="1" s="1"/>
  <c r="AK325" i="1"/>
  <c r="AL669" i="1"/>
  <c r="AM669" i="1" s="1"/>
  <c r="AK669" i="1"/>
  <c r="AL1709" i="1"/>
  <c r="AM1709" i="1" s="1"/>
  <c r="AK1709" i="1"/>
  <c r="AL1353" i="1"/>
  <c r="AM1353" i="1" s="1"/>
  <c r="AK1353" i="1"/>
  <c r="AL1401" i="1"/>
  <c r="AM1401" i="1" s="1"/>
  <c r="AK1401" i="1"/>
  <c r="AL1786" i="1"/>
  <c r="AM1786" i="1" s="1"/>
  <c r="AK1786" i="1"/>
  <c r="AL187" i="1"/>
  <c r="AM187" i="1" s="1"/>
  <c r="AK187" i="1"/>
  <c r="AL1313" i="1"/>
  <c r="AM1313" i="1" s="1"/>
  <c r="AK1313" i="1"/>
  <c r="AL320" i="1"/>
  <c r="AM320" i="1" s="1"/>
  <c r="AK320" i="1"/>
  <c r="AL1740" i="1"/>
  <c r="AM1740" i="1" s="1"/>
  <c r="AK1740" i="1"/>
  <c r="AL1603" i="1"/>
  <c r="AM1603" i="1" s="1"/>
  <c r="AK1603" i="1"/>
  <c r="AL955" i="1"/>
  <c r="AM955" i="1" s="1"/>
  <c r="AK955" i="1"/>
  <c r="AL1596" i="1"/>
  <c r="AM1596" i="1" s="1"/>
  <c r="AK1596" i="1"/>
  <c r="AL1609" i="1"/>
  <c r="AM1609" i="1" s="1"/>
  <c r="AK1609" i="1"/>
  <c r="AL1257" i="1"/>
  <c r="AM1257" i="1" s="1"/>
  <c r="AK1257" i="1"/>
  <c r="AL1708" i="1"/>
  <c r="AM1708" i="1" s="1"/>
  <c r="AK1708" i="1"/>
  <c r="AL1447" i="1"/>
  <c r="AM1447" i="1" s="1"/>
  <c r="AK1447" i="1"/>
  <c r="AL1774" i="1"/>
  <c r="AM1774" i="1" s="1"/>
  <c r="AK1774" i="1"/>
  <c r="AL962" i="1"/>
  <c r="AM962" i="1" s="1"/>
  <c r="AK962" i="1"/>
  <c r="AL657" i="1"/>
  <c r="AM657" i="1" s="1"/>
  <c r="AK657" i="1"/>
  <c r="AL1292" i="1"/>
  <c r="AM1292" i="1" s="1"/>
  <c r="AK1292" i="1"/>
  <c r="AL1295" i="1"/>
  <c r="AM1295" i="1" s="1"/>
  <c r="AK1295" i="1"/>
  <c r="AL179" i="1"/>
  <c r="AM179" i="1" s="1"/>
  <c r="AK179" i="1"/>
  <c r="AL897" i="1"/>
  <c r="AM897" i="1" s="1"/>
  <c r="AK897" i="1"/>
  <c r="AL1798" i="1"/>
  <c r="AM1798" i="1" s="1"/>
  <c r="AK1798" i="1"/>
  <c r="AL1748" i="1"/>
  <c r="AM1748" i="1" s="1"/>
  <c r="AK1748" i="1"/>
  <c r="AL1704" i="1"/>
  <c r="AM1704" i="1" s="1"/>
  <c r="AK1704" i="1"/>
  <c r="AL1594" i="1"/>
  <c r="AM1594" i="1" s="1"/>
  <c r="AK1594" i="1"/>
  <c r="AL1260" i="1"/>
  <c r="AM1260" i="1" s="1"/>
  <c r="AK1260" i="1"/>
  <c r="AL260" i="1"/>
  <c r="AM260" i="1" s="1"/>
  <c r="AK260" i="1"/>
  <c r="AL531" i="1"/>
  <c r="AM531" i="1" s="1"/>
  <c r="AK531" i="1"/>
  <c r="AL940" i="1"/>
  <c r="AM940" i="1" s="1"/>
  <c r="AK940" i="1"/>
  <c r="U994" i="1"/>
  <c r="V994" i="1" s="1"/>
  <c r="AL1296" i="1"/>
  <c r="AM1296" i="1" s="1"/>
  <c r="AK1296" i="1"/>
  <c r="AL1059" i="1"/>
  <c r="AM1059" i="1" s="1"/>
  <c r="AK1059" i="1"/>
  <c r="AL1114" i="1"/>
  <c r="AM1114" i="1" s="1"/>
  <c r="AK1114" i="1"/>
  <c r="AL309" i="1"/>
  <c r="AM309" i="1" s="1"/>
  <c r="AK309" i="1"/>
  <c r="AL558" i="1"/>
  <c r="AM558" i="1" s="1"/>
  <c r="AK558" i="1"/>
  <c r="AL528" i="1"/>
  <c r="AM528" i="1" s="1"/>
  <c r="AK528" i="1"/>
  <c r="AL330" i="1"/>
  <c r="AM330" i="1" s="1"/>
  <c r="AK330" i="1"/>
  <c r="AL412" i="1"/>
  <c r="AM412" i="1" s="1"/>
  <c r="AK412" i="1"/>
  <c r="AL314" i="1"/>
  <c r="AM314" i="1" s="1"/>
  <c r="AK314" i="1"/>
  <c r="AL57" i="1"/>
  <c r="AM57" i="1" s="1"/>
  <c r="AK57" i="1"/>
  <c r="AL240" i="1"/>
  <c r="AM240" i="1" s="1"/>
  <c r="AK240" i="1"/>
  <c r="AL1057" i="1"/>
  <c r="AM1057" i="1" s="1"/>
  <c r="AK1057" i="1"/>
  <c r="AL335" i="1"/>
  <c r="AM335" i="1" s="1"/>
  <c r="AK335" i="1"/>
  <c r="AL389" i="1"/>
  <c r="AM389" i="1" s="1"/>
  <c r="AK389" i="1"/>
  <c r="AL254" i="1"/>
  <c r="AM254" i="1" s="1"/>
  <c r="AK254" i="1"/>
  <c r="AL281" i="1"/>
  <c r="AM281" i="1" s="1"/>
  <c r="AK281" i="1"/>
  <c r="AL934" i="1"/>
  <c r="AM934" i="1" s="1"/>
  <c r="AK934" i="1"/>
  <c r="AL319" i="1"/>
  <c r="AM319" i="1" s="1"/>
  <c r="AK319" i="1"/>
  <c r="AL1706" i="1"/>
  <c r="AM1706" i="1" s="1"/>
  <c r="AK1706" i="1"/>
  <c r="AL366" i="1"/>
  <c r="AM366" i="1" s="1"/>
  <c r="AK366" i="1"/>
  <c r="AL1124" i="1"/>
  <c r="AM1124" i="1" s="1"/>
  <c r="AK1124" i="1"/>
  <c r="AL684" i="1"/>
  <c r="AM684" i="1" s="1"/>
  <c r="AK684" i="1"/>
  <c r="AL1232" i="1"/>
  <c r="AM1232" i="1" s="1"/>
  <c r="AK1232" i="1"/>
  <c r="AL450" i="1"/>
  <c r="AM450" i="1" s="1"/>
  <c r="AK450" i="1"/>
  <c r="AL1428" i="1"/>
  <c r="AM1428" i="1" s="1"/>
  <c r="AK1428" i="1"/>
  <c r="AL760" i="1"/>
  <c r="AM760" i="1" s="1"/>
  <c r="AK760" i="1"/>
  <c r="AL902" i="1"/>
  <c r="AM902" i="1" s="1"/>
  <c r="AK902" i="1"/>
  <c r="AL56" i="1"/>
  <c r="AM56" i="1" s="1"/>
  <c r="AK56" i="1"/>
  <c r="AL446" i="1"/>
  <c r="AM446" i="1" s="1"/>
  <c r="AK446" i="1"/>
  <c r="AL1247" i="1"/>
  <c r="AM1247" i="1" s="1"/>
  <c r="AK1247" i="1"/>
  <c r="AL941" i="1"/>
  <c r="AM941" i="1" s="1"/>
  <c r="AK941" i="1"/>
  <c r="AL1253" i="1"/>
  <c r="AM1253" i="1" s="1"/>
  <c r="AK1253" i="1"/>
  <c r="AL945" i="1"/>
  <c r="AM945" i="1" s="1"/>
  <c r="AK945" i="1"/>
  <c r="AL910" i="1"/>
  <c r="AM910" i="1" s="1"/>
  <c r="AK910" i="1"/>
  <c r="AL800" i="1"/>
  <c r="AM800" i="1" s="1"/>
  <c r="AK800" i="1"/>
  <c r="AL957" i="1"/>
  <c r="AM957" i="1" s="1"/>
  <c r="AK957" i="1"/>
  <c r="AL1385" i="1"/>
  <c r="AM1385" i="1" s="1"/>
  <c r="AK1385" i="1"/>
  <c r="AL1600" i="1"/>
  <c r="AM1600" i="1" s="1"/>
  <c r="AK1600" i="1"/>
  <c r="AL1403" i="1"/>
  <c r="AM1403" i="1" s="1"/>
  <c r="AK1403" i="1"/>
  <c r="AL1795" i="1"/>
  <c r="AM1795" i="1" s="1"/>
  <c r="AK1795" i="1"/>
  <c r="AL1339" i="1"/>
  <c r="AM1339" i="1" s="1"/>
  <c r="AK1339" i="1"/>
  <c r="AL1747" i="1"/>
  <c r="AM1747" i="1" s="1"/>
  <c r="AK1747" i="1"/>
  <c r="AL1445" i="1"/>
  <c r="AM1445" i="1" s="1"/>
  <c r="AK1445" i="1"/>
  <c r="AL1113" i="1"/>
  <c r="AM1113" i="1" s="1"/>
  <c r="AK1113" i="1"/>
  <c r="AL1530" i="1"/>
  <c r="AM1530" i="1" s="1"/>
  <c r="AK1530" i="1"/>
  <c r="AL1379" i="1"/>
  <c r="AM1379" i="1" s="1"/>
  <c r="AK1379" i="1"/>
  <c r="AL331" i="1"/>
  <c r="AM331" i="1" s="1"/>
  <c r="AK331" i="1"/>
  <c r="AL276" i="1"/>
  <c r="AM276" i="1" s="1"/>
  <c r="AK276" i="1"/>
  <c r="AL329" i="1"/>
  <c r="AM329" i="1" s="1"/>
  <c r="AK329" i="1"/>
  <c r="AL1457" i="1"/>
  <c r="AM1457" i="1" s="1"/>
  <c r="AK1457" i="1"/>
  <c r="AL438" i="1"/>
  <c r="AM438" i="1" s="1"/>
  <c r="AK438" i="1"/>
  <c r="AL1153" i="1"/>
  <c r="AM1153" i="1" s="1"/>
  <c r="AK1153" i="1"/>
  <c r="U192" i="1"/>
  <c r="V192" i="1" s="1"/>
  <c r="W817" i="1"/>
  <c r="X817" i="1" s="1"/>
  <c r="AL376" i="1"/>
  <c r="AM376" i="1" s="1"/>
  <c r="AK376" i="1"/>
  <c r="AL656" i="1"/>
  <c r="AM656" i="1" s="1"/>
  <c r="AK656" i="1"/>
  <c r="AL1588" i="1"/>
  <c r="AM1588" i="1" s="1"/>
  <c r="AK1588" i="1"/>
  <c r="AL1363" i="1"/>
  <c r="AM1363" i="1" s="1"/>
  <c r="AK1363" i="1"/>
  <c r="AL1241" i="1"/>
  <c r="AM1241" i="1" s="1"/>
  <c r="AK1241" i="1"/>
  <c r="AL1782" i="1"/>
  <c r="AM1782" i="1" s="1"/>
  <c r="AK1782" i="1"/>
  <c r="AL1781" i="1"/>
  <c r="AM1781" i="1" s="1"/>
  <c r="AK1781" i="1"/>
  <c r="AL1686" i="1"/>
  <c r="AM1686" i="1" s="1"/>
  <c r="AK1686" i="1"/>
  <c r="AL1317" i="1"/>
  <c r="AM1317" i="1" s="1"/>
  <c r="AK1317" i="1"/>
  <c r="AL1356" i="1"/>
  <c r="AM1356" i="1" s="1"/>
  <c r="AK1356" i="1"/>
  <c r="AL1796" i="1"/>
  <c r="AM1796" i="1" s="1"/>
  <c r="AK1796" i="1"/>
  <c r="AL1429" i="1"/>
  <c r="AM1429" i="1" s="1"/>
  <c r="AK1429" i="1"/>
  <c r="AL1637" i="1"/>
  <c r="AM1637" i="1" s="1"/>
  <c r="AK1637" i="1"/>
  <c r="AL1451" i="1"/>
  <c r="AM1451" i="1" s="1"/>
  <c r="AK1451" i="1"/>
  <c r="AL1131" i="1"/>
  <c r="AM1131" i="1" s="1"/>
  <c r="AK1131" i="1"/>
  <c r="AL525" i="1"/>
  <c r="AM525" i="1" s="1"/>
  <c r="AK525" i="1"/>
  <c r="AL1054" i="1"/>
  <c r="AM1054" i="1" s="1"/>
  <c r="AK1054" i="1"/>
  <c r="AL383" i="1"/>
  <c r="AM383" i="1" s="1"/>
  <c r="AK383" i="1"/>
  <c r="AL1705" i="1"/>
  <c r="AM1705" i="1" s="1"/>
  <c r="AK1705" i="1"/>
  <c r="AL51" i="1"/>
  <c r="AM51" i="1" s="1"/>
  <c r="AK51" i="1"/>
  <c r="AL1318" i="1"/>
  <c r="AM1318" i="1" s="1"/>
  <c r="AK1318" i="1"/>
  <c r="AL1647" i="1"/>
  <c r="AM1647" i="1" s="1"/>
  <c r="AK1647" i="1"/>
  <c r="AL1411" i="1"/>
  <c r="AM1411" i="1" s="1"/>
  <c r="AK1411" i="1"/>
  <c r="AL363" i="1"/>
  <c r="AM363" i="1" s="1"/>
  <c r="AK363" i="1"/>
  <c r="AL1794" i="1"/>
  <c r="AM1794" i="1" s="1"/>
  <c r="AK1794" i="1"/>
  <c r="AL93" i="1"/>
  <c r="AM93" i="1" s="1"/>
  <c r="AK93" i="1"/>
  <c r="AL100" i="1"/>
  <c r="AM100" i="1" s="1"/>
  <c r="AK100" i="1"/>
  <c r="AL1446" i="1"/>
  <c r="AM1446" i="1" s="1"/>
  <c r="AK1446" i="1"/>
  <c r="AL1319" i="1"/>
  <c r="AM1319" i="1" s="1"/>
  <c r="AK1319" i="1"/>
  <c r="AL246" i="1"/>
  <c r="AM246" i="1" s="1"/>
  <c r="AK246" i="1"/>
  <c r="AL1233" i="1"/>
  <c r="AM1233" i="1" s="1"/>
  <c r="AK1233" i="1"/>
  <c r="AL200" i="1"/>
  <c r="AM200" i="1" s="1"/>
  <c r="AK200" i="1"/>
  <c r="AL706" i="1"/>
  <c r="AM706" i="1" s="1"/>
  <c r="AK706" i="1"/>
  <c r="AL876" i="1"/>
  <c r="AM876" i="1" s="1"/>
  <c r="AK876" i="1"/>
  <c r="AL1217" i="1"/>
  <c r="AM1217" i="1" s="1"/>
  <c r="AK1217" i="1"/>
  <c r="AL384" i="1"/>
  <c r="AM384" i="1" s="1"/>
  <c r="AK384" i="1"/>
  <c r="AL326" i="1"/>
  <c r="AM326" i="1" s="1"/>
  <c r="AK326" i="1"/>
  <c r="AL312" i="1"/>
  <c r="AM312" i="1" s="1"/>
  <c r="AK312" i="1"/>
  <c r="AL1228" i="1"/>
  <c r="AM1228" i="1" s="1"/>
  <c r="AK1228" i="1"/>
  <c r="AL1127" i="1"/>
  <c r="AM1127" i="1" s="1"/>
  <c r="AK1127" i="1"/>
  <c r="AL936" i="1"/>
  <c r="AM936" i="1" s="1"/>
  <c r="AK936" i="1"/>
  <c r="AL321" i="1"/>
  <c r="AM321" i="1" s="1"/>
  <c r="AK321" i="1"/>
  <c r="AL1140" i="1"/>
  <c r="AM1140" i="1" s="1"/>
  <c r="AK1140" i="1"/>
  <c r="AL933" i="1"/>
  <c r="AM933" i="1" s="1"/>
  <c r="AK933" i="1"/>
  <c r="U199" i="1"/>
  <c r="V199" i="1" s="1"/>
  <c r="AL1771" i="1"/>
  <c r="AM1771" i="1" s="1"/>
  <c r="AK1771" i="1"/>
  <c r="AL1783" i="1"/>
  <c r="AM1783" i="1" s="1"/>
  <c r="AK1783" i="1"/>
  <c r="AL803" i="1"/>
  <c r="AM803" i="1" s="1"/>
  <c r="AK803" i="1"/>
  <c r="AL764" i="1"/>
  <c r="AM764" i="1" s="1"/>
  <c r="AK764" i="1"/>
  <c r="AL1105" i="1"/>
  <c r="AM1105" i="1" s="1"/>
  <c r="AK1105" i="1"/>
  <c r="AL984" i="1"/>
  <c r="AM984" i="1" s="1"/>
  <c r="AK984" i="1"/>
  <c r="AL990" i="1"/>
  <c r="AM990" i="1" s="1"/>
  <c r="AK990" i="1"/>
  <c r="AL1764" i="1"/>
  <c r="AM1764" i="1" s="1"/>
  <c r="AK1764" i="1"/>
  <c r="AL40" i="1"/>
  <c r="AM40" i="1" s="1"/>
  <c r="AK40" i="1"/>
  <c r="AL369" i="1"/>
  <c r="AM369" i="1" s="1"/>
  <c r="AK369" i="1"/>
  <c r="AL1089" i="1"/>
  <c r="AM1089" i="1" s="1"/>
  <c r="AK1089" i="1"/>
  <c r="AL899" i="1"/>
  <c r="AM899" i="1" s="1"/>
  <c r="AK899" i="1"/>
  <c r="AL284" i="1"/>
  <c r="AM284" i="1" s="1"/>
  <c r="AK284" i="1"/>
  <c r="AL414" i="1"/>
  <c r="AM414" i="1" s="1"/>
  <c r="AK414" i="1"/>
  <c r="AL256" i="1"/>
  <c r="AM256" i="1" s="1"/>
  <c r="AK256" i="1"/>
  <c r="AL1143" i="1"/>
  <c r="AM1143" i="1" s="1"/>
  <c r="AK1143" i="1"/>
  <c r="AL186" i="1"/>
  <c r="AM186" i="1" s="1"/>
  <c r="AK186" i="1"/>
  <c r="AL198" i="1"/>
  <c r="AM198" i="1" s="1"/>
  <c r="AK198" i="1"/>
  <c r="AL883" i="1"/>
  <c r="AM883" i="1" s="1"/>
  <c r="AK883" i="1"/>
  <c r="AL710" i="1"/>
  <c r="AM710" i="1" s="1"/>
  <c r="AK710" i="1"/>
  <c r="AL958" i="1"/>
  <c r="AM958" i="1" s="1"/>
  <c r="AK958" i="1"/>
  <c r="AL43" i="1"/>
  <c r="AM43" i="1" s="1"/>
  <c r="AK43" i="1"/>
  <c r="AL42" i="1"/>
  <c r="AM42" i="1" s="1"/>
  <c r="AK42" i="1"/>
  <c r="AL1707" i="1"/>
  <c r="AM1707" i="1" s="1"/>
  <c r="AK1707" i="1"/>
  <c r="AL54" i="1"/>
  <c r="AM54" i="1" s="1"/>
  <c r="AK54" i="1"/>
  <c r="AL98" i="1"/>
  <c r="AM98" i="1" s="1"/>
  <c r="AK98" i="1"/>
  <c r="AL1267" i="1"/>
  <c r="AM1267" i="1" s="1"/>
  <c r="AK1267" i="1"/>
  <c r="AL1058" i="1"/>
  <c r="AM1058" i="1" s="1"/>
  <c r="AK1058" i="1"/>
  <c r="AL261" i="1"/>
  <c r="AM261" i="1" s="1"/>
  <c r="AK261" i="1"/>
  <c r="AL193" i="1"/>
  <c r="AM193" i="1" s="1"/>
  <c r="AK193" i="1"/>
  <c r="AL1367" i="1"/>
  <c r="AM1367" i="1" s="1"/>
  <c r="AK1367" i="1"/>
  <c r="AL956" i="1"/>
  <c r="AM956" i="1" s="1"/>
  <c r="AK956" i="1"/>
  <c r="AL410" i="1"/>
  <c r="AM410" i="1" s="1"/>
  <c r="AK410" i="1"/>
  <c r="AL1297" i="1"/>
  <c r="AM1297" i="1" s="1"/>
  <c r="AK1297" i="1"/>
  <c r="AL1248" i="1"/>
  <c r="AM1248" i="1" s="1"/>
  <c r="AK1248" i="1"/>
  <c r="AL191" i="1"/>
  <c r="AM191" i="1" s="1"/>
  <c r="AK191" i="1"/>
  <c r="AL1251" i="1"/>
  <c r="AM1251" i="1" s="1"/>
  <c r="AK1251" i="1"/>
  <c r="AL1321" i="1"/>
  <c r="AM1321" i="1" s="1"/>
  <c r="AK1321" i="1"/>
  <c r="AL1142" i="1"/>
  <c r="AM1142" i="1" s="1"/>
  <c r="AK1142" i="1"/>
  <c r="AL1773" i="1"/>
  <c r="AM1773" i="1" s="1"/>
  <c r="AK1773" i="1"/>
  <c r="AL88" i="1"/>
  <c r="AM88" i="1" s="1"/>
  <c r="AK88" i="1"/>
  <c r="AL245" i="1"/>
  <c r="AM245" i="1" s="1"/>
  <c r="AK245" i="1"/>
  <c r="AL305" i="1"/>
  <c r="AM305" i="1" s="1"/>
  <c r="AK305" i="1"/>
  <c r="AL238" i="1"/>
  <c r="AM238" i="1" s="1"/>
  <c r="AK238" i="1"/>
  <c r="AL557" i="1"/>
  <c r="AM557" i="1" s="1"/>
  <c r="AK557" i="1"/>
  <c r="AL905" i="1"/>
  <c r="AM905" i="1" s="1"/>
  <c r="AK905" i="1"/>
  <c r="AL1408" i="1"/>
  <c r="AM1408" i="1" s="1"/>
  <c r="AK1408" i="1"/>
  <c r="AL1104" i="1"/>
  <c r="AM1104" i="1" s="1"/>
  <c r="AK1104" i="1"/>
  <c r="AL662" i="1"/>
  <c r="AM662" i="1" s="1"/>
  <c r="AK662" i="1"/>
  <c r="AL959" i="1"/>
  <c r="AM959" i="1" s="1"/>
  <c r="AK959" i="1"/>
  <c r="AL413" i="1"/>
  <c r="AM413" i="1" s="1"/>
  <c r="AK413" i="1"/>
  <c r="AL1300" i="1"/>
  <c r="AM1300" i="1" s="1"/>
  <c r="AK1300" i="1"/>
  <c r="AL1531" i="1"/>
  <c r="AM1531" i="1" s="1"/>
  <c r="AK1531" i="1"/>
  <c r="AL901" i="1"/>
  <c r="AM901" i="1" s="1"/>
  <c r="AK901" i="1"/>
  <c r="AL823" i="1"/>
  <c r="AM823" i="1" s="1"/>
  <c r="AK823" i="1"/>
  <c r="AL1221" i="1"/>
  <c r="AM1221" i="1" s="1"/>
  <c r="AK1221" i="1"/>
  <c r="AL1266" i="1"/>
  <c r="AM1266" i="1" s="1"/>
  <c r="AK1266" i="1"/>
  <c r="AL92" i="1"/>
  <c r="AM92" i="1" s="1"/>
  <c r="AK92" i="1"/>
  <c r="AL894" i="1"/>
  <c r="AM894" i="1" s="1"/>
  <c r="AK894" i="1"/>
  <c r="AL813" i="1"/>
  <c r="AM813" i="1" s="1"/>
  <c r="AK813" i="1"/>
  <c r="AL1276" i="1"/>
  <c r="AM1276" i="1" s="1"/>
  <c r="AK1276" i="1"/>
  <c r="AL1365" i="1"/>
  <c r="AM1365" i="1" s="1"/>
  <c r="AK1365" i="1"/>
  <c r="AL1711" i="1"/>
  <c r="AM1711" i="1" s="1"/>
  <c r="AK1711" i="1"/>
  <c r="AL1091" i="1"/>
  <c r="AM1091" i="1" s="1"/>
  <c r="AK1091" i="1"/>
  <c r="AL683" i="1"/>
  <c r="AM683" i="1" s="1"/>
  <c r="AK683" i="1"/>
  <c r="AL1789" i="1"/>
  <c r="AM1789" i="1" s="1"/>
  <c r="AK1789" i="1"/>
  <c r="AL391" i="1"/>
  <c r="AM391" i="1" s="1"/>
  <c r="AK391" i="1"/>
  <c r="AL1756" i="1"/>
  <c r="AM1756" i="1" s="1"/>
  <c r="AK1756" i="1"/>
  <c r="AL1245" i="1"/>
  <c r="AM1245" i="1" s="1"/>
  <c r="AK1245" i="1"/>
  <c r="AL1337" i="1"/>
  <c r="AM1337" i="1" s="1"/>
  <c r="AK1337" i="1"/>
  <c r="AL1792" i="1"/>
  <c r="AM1792" i="1" s="1"/>
  <c r="AK1792" i="1"/>
  <c r="AL1645" i="1"/>
  <c r="AM1645" i="1" s="1"/>
  <c r="AK1645" i="1"/>
  <c r="AL1359" i="1"/>
  <c r="AM1359" i="1" s="1"/>
  <c r="AK1359" i="1"/>
  <c r="AL1791" i="1"/>
  <c r="AM1791" i="1" s="1"/>
  <c r="AK1791" i="1"/>
  <c r="AL1766" i="1"/>
  <c r="AM1766" i="1" s="1"/>
  <c r="AK1766" i="1"/>
  <c r="AL1416" i="1"/>
  <c r="AM1416" i="1" s="1"/>
  <c r="AK1416" i="1"/>
  <c r="AL1759" i="1"/>
  <c r="AM1759" i="1" s="1"/>
  <c r="AK1759" i="1"/>
  <c r="AL1583" i="1"/>
  <c r="AM1583" i="1" s="1"/>
  <c r="AK1583" i="1"/>
  <c r="AL1753" i="1"/>
  <c r="AM1753" i="1" s="1"/>
  <c r="AK1753" i="1"/>
  <c r="AL1301" i="1"/>
  <c r="AM1301" i="1" s="1"/>
  <c r="AK1301" i="1"/>
  <c r="AL1374" i="1"/>
  <c r="AM1374" i="1" s="1"/>
  <c r="AK1374" i="1"/>
  <c r="AL1372" i="1"/>
  <c r="AM1372" i="1" s="1"/>
  <c r="AK1372" i="1"/>
  <c r="AL1646" i="1"/>
  <c r="AM1646" i="1" s="1"/>
  <c r="AK1646" i="1"/>
  <c r="AL444" i="1"/>
  <c r="AM444" i="1" s="1"/>
  <c r="AK444" i="1"/>
  <c r="AL1587" i="1"/>
  <c r="AM1587" i="1" s="1"/>
  <c r="AK1587" i="1"/>
  <c r="AL1315" i="1"/>
  <c r="AM1315" i="1" s="1"/>
  <c r="AK1315" i="1"/>
  <c r="AL247" i="1"/>
  <c r="AM247" i="1" s="1"/>
  <c r="AK247" i="1"/>
  <c r="AL627" i="1"/>
  <c r="AM627" i="1" s="1"/>
  <c r="AK627" i="1"/>
  <c r="AL530" i="1"/>
  <c r="AM530" i="1" s="1"/>
  <c r="AK530" i="1"/>
  <c r="AL255" i="1"/>
  <c r="AM255" i="1" s="1"/>
  <c r="AK255" i="1"/>
  <c r="AL946" i="1"/>
  <c r="AM946" i="1" s="1"/>
  <c r="AK946" i="1"/>
  <c r="AL1259" i="1"/>
  <c r="AM1259" i="1" s="1"/>
  <c r="AK1259" i="1"/>
  <c r="AL1592" i="1"/>
  <c r="AM1592" i="1" s="1"/>
  <c r="AK1592" i="1"/>
  <c r="AL1607" i="1"/>
  <c r="AM1607" i="1" s="1"/>
  <c r="AK1607" i="1"/>
  <c r="AL1375" i="1"/>
  <c r="AM1375" i="1" s="1"/>
  <c r="AK1375" i="1"/>
  <c r="AL1591" i="1"/>
  <c r="AM1591" i="1" s="1"/>
  <c r="AK1591" i="1"/>
  <c r="AL1103" i="1"/>
  <c r="AM1103" i="1" s="1"/>
  <c r="AK1103" i="1"/>
  <c r="AL244" i="1"/>
  <c r="AM244" i="1" s="1"/>
  <c r="AK244" i="1"/>
  <c r="AL878" i="1"/>
  <c r="AM878" i="1" s="1"/>
  <c r="AK878" i="1"/>
  <c r="AL1751" i="1"/>
  <c r="AM1751" i="1" s="1"/>
  <c r="AK1751" i="1"/>
  <c r="AL58" i="1"/>
  <c r="AM58" i="1" s="1"/>
  <c r="AK58" i="1"/>
  <c r="AL1735" i="1"/>
  <c r="AM1735" i="1" s="1"/>
  <c r="AK1735" i="1"/>
  <c r="AL1278" i="1"/>
  <c r="AM1278" i="1" s="1"/>
  <c r="AK1278" i="1"/>
  <c r="AL930" i="1"/>
  <c r="AM930" i="1" s="1"/>
  <c r="AK930" i="1"/>
  <c r="AL881" i="1"/>
  <c r="AM881" i="1" s="1"/>
  <c r="AK881" i="1"/>
  <c r="AL906" i="1"/>
  <c r="AM906" i="1" s="1"/>
  <c r="AK906" i="1"/>
  <c r="AL277" i="1"/>
  <c r="AM277" i="1" s="1"/>
  <c r="AK277" i="1"/>
  <c r="AL337" i="1"/>
  <c r="AM337" i="1" s="1"/>
  <c r="AK337" i="1"/>
  <c r="AL549" i="1"/>
  <c r="AM549" i="1" s="1"/>
  <c r="AK549" i="1"/>
  <c r="AL1264" i="1"/>
  <c r="AM1264" i="1" s="1"/>
  <c r="AK1264" i="1"/>
  <c r="AL822" i="1"/>
  <c r="AM822" i="1" s="1"/>
  <c r="AK822" i="1"/>
  <c r="AL47" i="1"/>
  <c r="AM47" i="1" s="1"/>
  <c r="AK47" i="1"/>
  <c r="AL1139" i="1"/>
  <c r="AM1139" i="1" s="1"/>
  <c r="AK1139" i="1"/>
  <c r="AL1638" i="1"/>
  <c r="AM1638" i="1" s="1"/>
  <c r="AK1638" i="1"/>
  <c r="AL887" i="1"/>
  <c r="AM887" i="1" s="1"/>
  <c r="AK887" i="1"/>
  <c r="AL626" i="1"/>
  <c r="AM626" i="1" s="1"/>
  <c r="AK626" i="1"/>
  <c r="AL1239" i="1"/>
  <c r="AM1239" i="1" s="1"/>
  <c r="AK1239" i="1"/>
  <c r="AL282" i="1"/>
  <c r="AM282" i="1" s="1"/>
  <c r="AK282" i="1"/>
  <c r="AL898" i="1"/>
  <c r="AM898" i="1" s="1"/>
  <c r="AK898" i="1"/>
  <c r="AL977" i="1"/>
  <c r="AM977" i="1" s="1"/>
  <c r="AK977" i="1"/>
  <c r="AL1123" i="1"/>
  <c r="AM1123" i="1" s="1"/>
  <c r="AK1123" i="1"/>
  <c r="AL1590" i="1"/>
  <c r="AM1590" i="1" s="1"/>
  <c r="AK1590" i="1"/>
  <c r="AL1763" i="1"/>
  <c r="AM1763" i="1" s="1"/>
  <c r="AK1763" i="1"/>
  <c r="AL1769" i="1"/>
  <c r="AM1769" i="1" s="1"/>
  <c r="AK1769" i="1"/>
  <c r="AL177" i="1"/>
  <c r="AM177" i="1" s="1"/>
  <c r="AK177" i="1"/>
  <c r="AL975" i="1"/>
  <c r="AM975" i="1" s="1"/>
  <c r="AK975" i="1"/>
  <c r="AL1316" i="1"/>
  <c r="AM1316" i="1" s="1"/>
  <c r="AK1316" i="1"/>
  <c r="AL661" i="1"/>
  <c r="AM661" i="1" s="1"/>
  <c r="AK661" i="1"/>
  <c r="AL324" i="1"/>
  <c r="AM324" i="1" s="1"/>
  <c r="AK324" i="1"/>
  <c r="AL551" i="1"/>
  <c r="AM551" i="1" s="1"/>
  <c r="AK551" i="1"/>
  <c r="AL1230" i="1"/>
  <c r="AM1230" i="1" s="1"/>
  <c r="AK1230" i="1"/>
  <c r="AL285" i="1"/>
  <c r="AM285" i="1" s="1"/>
  <c r="AK285" i="1"/>
  <c r="AL761" i="1"/>
  <c r="AM761" i="1" s="1"/>
  <c r="AK761" i="1"/>
  <c r="AL436" i="1"/>
  <c r="AM436" i="1" s="1"/>
  <c r="AK436" i="1"/>
  <c r="AL1088" i="1"/>
  <c r="AM1088" i="1" s="1"/>
  <c r="AK1088" i="1"/>
  <c r="AL797" i="1"/>
  <c r="AM797" i="1" s="1"/>
  <c r="AK797" i="1"/>
  <c r="AL197" i="1"/>
  <c r="AM197" i="1" s="1"/>
  <c r="AK197" i="1"/>
  <c r="AL877" i="1"/>
  <c r="AM877" i="1" s="1"/>
  <c r="AK877" i="1"/>
  <c r="AL1138" i="1"/>
  <c r="AM1138" i="1" s="1"/>
  <c r="AK1138" i="1"/>
  <c r="AL1154" i="1"/>
  <c r="AM1154" i="1" s="1"/>
  <c r="AK1154" i="1"/>
  <c r="AL526" i="1"/>
  <c r="AM526" i="1" s="1"/>
  <c r="AK526" i="1"/>
  <c r="AL983" i="1"/>
  <c r="AM983" i="1" s="1"/>
  <c r="AK983" i="1"/>
  <c r="AL685" i="1"/>
  <c r="AM685" i="1" s="1"/>
  <c r="AK685" i="1"/>
  <c r="AL385" i="1"/>
  <c r="AM385" i="1" s="1"/>
  <c r="AK385" i="1"/>
  <c r="AL1436" i="1"/>
  <c r="AM1436" i="1" s="1"/>
  <c r="AK1436" i="1"/>
  <c r="AL1631" i="1"/>
  <c r="AM1631" i="1" s="1"/>
  <c r="AK1631" i="1"/>
  <c r="AL1243" i="1"/>
  <c r="AM1243" i="1" s="1"/>
  <c r="AK1243" i="1"/>
  <c r="AL1387" i="1"/>
  <c r="AM1387" i="1" s="1"/>
  <c r="AK1387" i="1"/>
  <c r="AL1240" i="1"/>
  <c r="AM1240" i="1" s="1"/>
  <c r="AK1240" i="1"/>
  <c r="AL1606" i="1"/>
  <c r="AM1606" i="1" s="1"/>
  <c r="AK1606" i="1"/>
  <c r="AL1602" i="1"/>
  <c r="AM1602" i="1" s="1"/>
  <c r="AK1602" i="1"/>
  <c r="AL1358" i="1"/>
  <c r="AM1358" i="1" s="1"/>
  <c r="AK1358" i="1"/>
  <c r="AL1362" i="1"/>
  <c r="AM1362" i="1" s="1"/>
  <c r="AK1362" i="1"/>
  <c r="AL1106" i="1"/>
  <c r="AM1106" i="1" s="1"/>
  <c r="AK1106" i="1"/>
  <c r="AL655" i="1"/>
  <c r="AM655" i="1" s="1"/>
  <c r="AK655" i="1"/>
  <c r="AL818" i="1"/>
  <c r="AM818" i="1" s="1"/>
  <c r="AK818" i="1"/>
  <c r="AL380" i="1"/>
  <c r="AM380" i="1" s="1"/>
  <c r="AK380" i="1"/>
  <c r="AL1055" i="1"/>
  <c r="AM1055" i="1" s="1"/>
  <c r="AK1055" i="1"/>
  <c r="AL317" i="1"/>
  <c r="AM317" i="1" s="1"/>
  <c r="AK317" i="1"/>
  <c r="AL328" i="1"/>
  <c r="AM328" i="1" s="1"/>
  <c r="AK328" i="1"/>
  <c r="AL1636" i="1"/>
  <c r="AM1636" i="1" s="1"/>
  <c r="AK1636" i="1"/>
  <c r="AL156" i="1"/>
  <c r="AM156" i="1" s="1"/>
  <c r="AK156" i="1"/>
  <c r="W298" i="1"/>
  <c r="X298" i="1" s="1"/>
  <c r="AL1750" i="1"/>
  <c r="AM1750" i="1" s="1"/>
  <c r="AK1750" i="1"/>
  <c r="AL1779" i="1"/>
  <c r="AM1779" i="1" s="1"/>
  <c r="AK1779" i="1"/>
  <c r="AL1635" i="1"/>
  <c r="AM1635" i="1" s="1"/>
  <c r="AK1635" i="1"/>
  <c r="AL1536" i="1"/>
  <c r="AM1536" i="1" s="1"/>
  <c r="AK1536" i="1"/>
  <c r="AL1275" i="1"/>
  <c r="AM1275" i="1" s="1"/>
  <c r="AK1275" i="1"/>
  <c r="AL1641" i="1"/>
  <c r="AM1641" i="1" s="1"/>
  <c r="AK1641" i="1"/>
  <c r="AL1448" i="1"/>
  <c r="AM1448" i="1" s="1"/>
  <c r="AK1448" i="1"/>
  <c r="AL1535" i="1"/>
  <c r="AM1535" i="1" s="1"/>
  <c r="AK1535" i="1"/>
  <c r="AL1227" i="1"/>
  <c r="AM1227" i="1" s="1"/>
  <c r="AK1227" i="1"/>
  <c r="AL1378" i="1"/>
  <c r="AM1378" i="1" s="1"/>
  <c r="AK1378" i="1"/>
  <c r="AL555" i="1"/>
  <c r="AM555" i="1" s="1"/>
  <c r="AK555" i="1"/>
  <c r="AL1784" i="1"/>
  <c r="AM1784" i="1" s="1"/>
  <c r="AK1784" i="1"/>
  <c r="AL1355" i="1"/>
  <c r="AM1355" i="1" s="1"/>
  <c r="AK1355" i="1"/>
  <c r="AL1224" i="1"/>
  <c r="AM1224" i="1" s="1"/>
  <c r="AK1224" i="1"/>
  <c r="AL1366" i="1"/>
  <c r="AM1366" i="1" s="1"/>
  <c r="AK1366" i="1"/>
  <c r="AL411" i="1"/>
  <c r="AM411" i="1" s="1"/>
  <c r="AK411" i="1"/>
  <c r="AL1768" i="1"/>
  <c r="AM1768" i="1" s="1"/>
  <c r="AK1768" i="1"/>
  <c r="AL1324" i="1"/>
  <c r="AM1324" i="1" s="1"/>
  <c r="AK1324" i="1"/>
  <c r="AL939" i="1"/>
  <c r="AM939" i="1" s="1"/>
  <c r="AK939" i="1"/>
  <c r="AL1593" i="1"/>
  <c r="AM1593" i="1" s="1"/>
  <c r="AK1593" i="1"/>
  <c r="AL316" i="1"/>
  <c r="AM316" i="1" s="1"/>
  <c r="AK316" i="1"/>
  <c r="AL1360" i="1"/>
  <c r="AM1360" i="1" s="1"/>
  <c r="AK1360" i="1"/>
  <c r="AL359" i="1"/>
  <c r="AM359" i="1" s="1"/>
  <c r="AK359" i="1"/>
  <c r="AL805" i="1"/>
  <c r="AM805" i="1" s="1"/>
  <c r="AK805" i="1"/>
  <c r="AL1062" i="1"/>
  <c r="AM1062" i="1" s="1"/>
  <c r="AK1062" i="1"/>
  <c r="AL1742" i="1"/>
  <c r="AM1742" i="1" s="1"/>
  <c r="AK1742" i="1"/>
  <c r="AL1407" i="1"/>
  <c r="AM1407" i="1" s="1"/>
  <c r="AK1407" i="1"/>
  <c r="AL1785" i="1"/>
  <c r="AM1785" i="1" s="1"/>
  <c r="AK1785" i="1"/>
  <c r="AL1061" i="1"/>
  <c r="AM1061" i="1" s="1"/>
  <c r="AK1061" i="1"/>
  <c r="AL688" i="1"/>
  <c r="AM688" i="1" s="1"/>
  <c r="AK688" i="1"/>
  <c r="AL89" i="1"/>
  <c r="AM89" i="1" s="1"/>
  <c r="AK89" i="1"/>
  <c r="AL1229" i="1"/>
  <c r="AM1229" i="1" s="1"/>
  <c r="AK1229" i="1"/>
  <c r="AL341" i="1"/>
  <c r="AM341" i="1" s="1"/>
  <c r="AK341" i="1"/>
  <c r="U501" i="1"/>
  <c r="V501" i="1" s="1"/>
  <c r="W442" i="1"/>
  <c r="X442" i="1" s="1"/>
  <c r="AL1063" i="1"/>
  <c r="AM1063" i="1" s="1"/>
  <c r="AK1063" i="1"/>
  <c r="AL758" i="1"/>
  <c r="AM758" i="1" s="1"/>
  <c r="AK758" i="1"/>
  <c r="AL620" i="1"/>
  <c r="AM620" i="1" s="1"/>
  <c r="AK620" i="1"/>
  <c r="AL1739" i="1"/>
  <c r="AM1739" i="1" s="1"/>
  <c r="AK1739" i="1"/>
  <c r="AL86" i="1"/>
  <c r="AM86" i="1" s="1"/>
  <c r="AK86" i="1"/>
  <c r="AL666" i="1"/>
  <c r="AM666" i="1" s="1"/>
  <c r="AK666" i="1"/>
  <c r="U318" i="1"/>
  <c r="V318" i="1" s="1"/>
  <c r="W1196" i="1"/>
  <c r="X1196" i="1" s="1"/>
  <c r="AL885" i="1"/>
  <c r="AM885" i="1" s="1"/>
  <c r="AK885" i="1"/>
  <c r="AL548" i="1"/>
  <c r="AM548" i="1" s="1"/>
  <c r="AK548" i="1"/>
  <c r="AL1639" i="1"/>
  <c r="AM1639" i="1" s="1"/>
  <c r="AK1639" i="1"/>
  <c r="AL659" i="1"/>
  <c r="AM659" i="1" s="1"/>
  <c r="AK659" i="1"/>
  <c r="AL938" i="1"/>
  <c r="AM938" i="1" s="1"/>
  <c r="AK938" i="1"/>
  <c r="AL948" i="1"/>
  <c r="AM948" i="1" s="1"/>
  <c r="AK948" i="1"/>
  <c r="AL1060" i="1"/>
  <c r="AM1060" i="1" s="1"/>
  <c r="AK1060" i="1"/>
  <c r="AL1380" i="1"/>
  <c r="AM1380" i="1" s="1"/>
  <c r="AK1380" i="1"/>
  <c r="AL1611" i="1"/>
  <c r="AM1611" i="1" s="1"/>
  <c r="AK1611" i="1"/>
  <c r="AL712" i="1"/>
  <c r="AM712" i="1" s="1"/>
  <c r="AK712" i="1"/>
  <c r="AL981" i="1"/>
  <c r="AM981" i="1" s="1"/>
  <c r="AK981" i="1"/>
  <c r="AL643" i="1"/>
  <c r="AM643" i="1" s="1"/>
  <c r="AK643" i="1"/>
  <c r="AL239" i="1"/>
  <c r="AM239" i="1" s="1"/>
  <c r="AK239" i="1"/>
  <c r="AL1218" i="1"/>
  <c r="AM1218" i="1" s="1"/>
  <c r="AK1218" i="1"/>
  <c r="AL97" i="1"/>
  <c r="AM97" i="1" s="1"/>
  <c r="AK97" i="1"/>
  <c r="AL1364" i="1"/>
  <c r="AM1364" i="1" s="1"/>
  <c r="AK1364" i="1"/>
  <c r="AL1595" i="1"/>
  <c r="AM1595" i="1" s="1"/>
  <c r="AK1595" i="1"/>
  <c r="AL802" i="1"/>
  <c r="AM802" i="1" s="1"/>
  <c r="AK802" i="1"/>
  <c r="AL702" i="1"/>
  <c r="AM702" i="1" s="1"/>
  <c r="AK702" i="1"/>
  <c r="AL903" i="1"/>
  <c r="AM903" i="1" s="1"/>
  <c r="AK903" i="1"/>
  <c r="AL879" i="1"/>
  <c r="AM879" i="1" s="1"/>
  <c r="AK879" i="1"/>
  <c r="AL333" i="1"/>
  <c r="AM333" i="1" s="1"/>
  <c r="AK333" i="1"/>
  <c r="AL553" i="1"/>
  <c r="AM553" i="1" s="1"/>
  <c r="AK553" i="1"/>
  <c r="AL1440" i="1"/>
  <c r="AM1440" i="1" s="1"/>
  <c r="AK1440" i="1"/>
  <c r="AL821" i="1"/>
  <c r="AM821" i="1" s="1"/>
  <c r="AK821" i="1"/>
  <c r="AL1136" i="1"/>
  <c r="AM1136" i="1" s="1"/>
  <c r="AK1136" i="1"/>
  <c r="AL942" i="1"/>
  <c r="AM942" i="1" s="1"/>
  <c r="AK942" i="1"/>
  <c r="AL1452" i="1"/>
  <c r="AM1452" i="1" s="1"/>
  <c r="AK1452" i="1"/>
  <c r="AL759" i="1"/>
  <c r="AM759" i="1" s="1"/>
  <c r="AK759" i="1"/>
  <c r="AL900" i="1"/>
  <c r="AM900" i="1" s="1"/>
  <c r="AK900" i="1"/>
  <c r="AL960" i="1"/>
  <c r="AM960" i="1" s="1"/>
  <c r="AK960" i="1"/>
  <c r="AL700" i="1"/>
  <c r="AM700" i="1" s="1"/>
  <c r="AK700" i="1"/>
  <c r="AL340" i="1"/>
  <c r="AM340" i="1" s="1"/>
  <c r="AK340" i="1"/>
  <c r="AL1246" i="1"/>
  <c r="AM1246" i="1" s="1"/>
  <c r="AK1246" i="1"/>
  <c r="AL49" i="1"/>
  <c r="AM49" i="1" s="1"/>
  <c r="AK49" i="1"/>
  <c r="AL989" i="1"/>
  <c r="AM989" i="1" s="1"/>
  <c r="AK989" i="1"/>
  <c r="AL159" i="1"/>
  <c r="AM159" i="1" s="1"/>
  <c r="AK159" i="1"/>
  <c r="AL529" i="1"/>
  <c r="AM529" i="1" s="1"/>
  <c r="AK529" i="1"/>
  <c r="AL534" i="1"/>
  <c r="AM534" i="1" s="1"/>
  <c r="AK534" i="1"/>
  <c r="AL196" i="1"/>
  <c r="AM196" i="1" s="1"/>
  <c r="AK196" i="1"/>
  <c r="AL1102" i="1"/>
  <c r="AM1102" i="1" s="1"/>
  <c r="AK1102" i="1"/>
  <c r="AL703" i="1"/>
  <c r="AM703" i="1" s="1"/>
  <c r="AK703" i="1"/>
  <c r="AL157" i="1"/>
  <c r="AM157" i="1" s="1"/>
  <c r="AK157" i="1"/>
  <c r="AL377" i="1"/>
  <c r="AM377" i="1" s="1"/>
  <c r="AK377" i="1"/>
  <c r="AL645" i="1"/>
  <c r="AM645" i="1" s="1"/>
  <c r="AK645" i="1"/>
  <c r="AL308" i="1"/>
  <c r="AM308" i="1" s="1"/>
  <c r="AK308" i="1"/>
  <c r="AL535" i="1"/>
  <c r="AM535" i="1" s="1"/>
  <c r="AK535" i="1"/>
  <c r="AL886" i="1"/>
  <c r="AM886" i="1" s="1"/>
  <c r="AK886" i="1"/>
  <c r="AL986" i="1"/>
  <c r="AM986" i="1" s="1"/>
  <c r="AK986" i="1"/>
  <c r="AL621" i="1"/>
  <c r="AM621" i="1" s="1"/>
  <c r="AK621" i="1"/>
  <c r="AL357" i="1"/>
  <c r="AM357" i="1" s="1"/>
  <c r="AK357" i="1"/>
  <c r="AL1125" i="1"/>
  <c r="AM1125" i="1" s="1"/>
  <c r="AK1125" i="1"/>
  <c r="AL1237" i="1"/>
  <c r="AM1237" i="1" s="1"/>
  <c r="AK1237" i="1"/>
  <c r="AL1320" i="1"/>
  <c r="AM1320" i="1" s="1"/>
  <c r="AK1320" i="1"/>
  <c r="AL1758" i="1"/>
  <c r="AM1758" i="1" s="1"/>
  <c r="AK1758" i="1"/>
  <c r="AL1788" i="1"/>
  <c r="AM1788" i="1" s="1"/>
  <c r="AK1788" i="1"/>
  <c r="AL299" i="1"/>
  <c r="AM299" i="1" s="1"/>
  <c r="AK299" i="1"/>
  <c r="AL1762" i="1"/>
  <c r="AM1762" i="1" s="1"/>
  <c r="AK1762" i="1"/>
  <c r="AL1528" i="1"/>
  <c r="AM1528" i="1" s="1"/>
  <c r="AK1528" i="1"/>
  <c r="AL1435" i="1"/>
  <c r="AM1435" i="1" s="1"/>
  <c r="AK1435" i="1"/>
  <c r="AL1533" i="1"/>
  <c r="AM1533" i="1" s="1"/>
  <c r="AK1533" i="1"/>
  <c r="AL1772" i="1"/>
  <c r="AM1772" i="1" s="1"/>
  <c r="AK1772" i="1"/>
  <c r="AL313" i="1"/>
  <c r="AM313" i="1" s="1"/>
  <c r="AK313" i="1"/>
  <c r="AL95" i="1"/>
  <c r="AM95" i="1" s="1"/>
  <c r="AK95" i="1"/>
  <c r="AL769" i="1"/>
  <c r="AM769" i="1" s="1"/>
  <c r="AK769" i="1"/>
  <c r="AL241" i="1"/>
  <c r="AM241" i="1" s="1"/>
  <c r="AK241" i="1"/>
  <c r="W1635" i="1"/>
  <c r="X1635" i="1" s="1"/>
  <c r="AL801" i="1"/>
  <c r="AM801" i="1" s="1"/>
  <c r="AK801" i="1"/>
  <c r="W1020" i="1"/>
  <c r="X1020" i="1" s="1"/>
  <c r="W624" i="1"/>
  <c r="X624" i="1" s="1"/>
  <c r="AL85" i="1"/>
  <c r="AM85" i="1" s="1"/>
  <c r="AK85" i="1"/>
  <c r="AL1384" i="1"/>
  <c r="AM1384" i="1" s="1"/>
  <c r="AK1384" i="1"/>
  <c r="AL571" i="1"/>
  <c r="AM571" i="1" s="1"/>
  <c r="AK571" i="1"/>
  <c r="AL1406" i="1"/>
  <c r="AM1406" i="1" s="1"/>
  <c r="AK1406" i="1"/>
  <c r="AL1630" i="1"/>
  <c r="AM1630" i="1" s="1"/>
  <c r="AK1630" i="1"/>
  <c r="AL1682" i="1"/>
  <c r="AM1682" i="1" s="1"/>
  <c r="AK1682" i="1"/>
  <c r="AL1598" i="1"/>
  <c r="AM1598" i="1" s="1"/>
  <c r="AK1598" i="1"/>
  <c r="AL1418" i="1"/>
  <c r="AM1418" i="1" s="1"/>
  <c r="AK1418" i="1"/>
  <c r="AL1713" i="1"/>
  <c r="AM1713" i="1" s="1"/>
  <c r="AK1713" i="1"/>
  <c r="AL1797" i="1"/>
  <c r="AM1797" i="1" s="1"/>
  <c r="AK1797" i="1"/>
  <c r="AL1417" i="1"/>
  <c r="AM1417" i="1" s="1"/>
  <c r="AK1417" i="1"/>
  <c r="AL1238" i="1"/>
  <c r="AM1238" i="1" s="1"/>
  <c r="AK1238" i="1"/>
  <c r="AL283" i="1"/>
  <c r="AM283" i="1" s="1"/>
  <c r="AK283" i="1"/>
  <c r="AL1640" i="1"/>
  <c r="AM1640" i="1" s="1"/>
  <c r="AK1640" i="1"/>
  <c r="AL1323" i="1"/>
  <c r="AM1323" i="1" s="1"/>
  <c r="AK1323" i="1"/>
  <c r="AL1730" i="1"/>
  <c r="AM1730" i="1" s="1"/>
  <c r="AK1730" i="1"/>
  <c r="AL1752" i="1"/>
  <c r="AM1752" i="1" s="1"/>
  <c r="AK1752" i="1"/>
  <c r="AL188" i="1"/>
  <c r="AM188" i="1" s="1"/>
  <c r="AK188" i="1"/>
  <c r="AL1115" i="1"/>
  <c r="AM1115" i="1" s="1"/>
  <c r="AK1115" i="1"/>
  <c r="AL1770" i="1"/>
  <c r="AM1770" i="1" s="1"/>
  <c r="AK1770" i="1"/>
  <c r="AL1342" i="1"/>
  <c r="AM1342" i="1" s="1"/>
  <c r="AK1342" i="1"/>
  <c r="AL1225" i="1"/>
  <c r="AM1225" i="1" s="1"/>
  <c r="AK1225" i="1"/>
  <c r="AL1712" i="1"/>
  <c r="AM1712" i="1" s="1"/>
  <c r="AK1712" i="1"/>
  <c r="AL1279" i="1"/>
  <c r="AM1279" i="1" s="1"/>
  <c r="AK1279" i="1"/>
  <c r="AL424" i="1"/>
  <c r="AM424" i="1" s="1"/>
  <c r="AK424" i="1"/>
  <c r="AL426" i="1"/>
  <c r="AM426" i="1" s="1"/>
  <c r="AK426" i="1"/>
  <c r="AL1754" i="1"/>
  <c r="AM1754" i="1" s="1"/>
  <c r="AK1754" i="1"/>
  <c r="AL1133" i="1"/>
  <c r="AM1133" i="1" s="1"/>
  <c r="AK1133" i="1"/>
  <c r="AL358" i="1"/>
  <c r="AM358" i="1" s="1"/>
  <c r="AK358" i="1"/>
  <c r="AL248" i="1"/>
  <c r="AM248" i="1" s="1"/>
  <c r="AK248" i="1"/>
  <c r="AL90" i="1"/>
  <c r="AM90" i="1" s="1"/>
  <c r="AK90" i="1"/>
  <c r="AL53" i="1"/>
  <c r="AM53" i="1" s="1"/>
  <c r="AK53" i="1"/>
  <c r="U754" i="1"/>
  <c r="V754" i="1" s="1"/>
  <c r="U486" i="1"/>
  <c r="V486" i="1" s="1"/>
  <c r="W266" i="1"/>
  <c r="X266" i="1" s="1"/>
  <c r="AL176" i="1"/>
  <c r="AM176" i="1" s="1"/>
  <c r="AK176" i="1"/>
  <c r="AL449" i="1"/>
  <c r="AM449" i="1" s="1"/>
  <c r="AK449" i="1"/>
  <c r="AL757" i="1"/>
  <c r="AM757" i="1" s="1"/>
  <c r="AK757" i="1"/>
  <c r="AL722" i="1"/>
  <c r="AM722" i="1" s="1"/>
  <c r="AK722" i="1"/>
  <c r="AL622" i="1"/>
  <c r="AM622" i="1" s="1"/>
  <c r="AK622" i="1"/>
  <c r="AL381" i="1"/>
  <c r="AM381" i="1" s="1"/>
  <c r="AK381" i="1"/>
  <c r="AL532" i="1"/>
  <c r="AM532" i="1" s="1"/>
  <c r="AK532" i="1"/>
  <c r="AL300" i="1"/>
  <c r="AM300" i="1" s="1"/>
  <c r="AK300" i="1"/>
  <c r="AL1291" i="1"/>
  <c r="AM1291" i="1" s="1"/>
  <c r="AK1291" i="1"/>
  <c r="AL1064" i="1"/>
  <c r="AM1064" i="1" s="1"/>
  <c r="AK1064" i="1"/>
  <c r="AL820" i="1"/>
  <c r="AM820" i="1" s="1"/>
  <c r="AK820" i="1"/>
  <c r="AL158" i="1"/>
  <c r="AM158" i="1" s="1"/>
  <c r="AK158" i="1"/>
  <c r="AL911" i="1"/>
  <c r="AM911" i="1" s="1"/>
  <c r="AK911" i="1"/>
  <c r="AL365" i="1"/>
  <c r="AM365" i="1" s="1"/>
  <c r="AK365" i="1"/>
  <c r="AL1252" i="1"/>
  <c r="AM1252" i="1" s="1"/>
  <c r="AK1252" i="1"/>
  <c r="AL1090" i="1"/>
  <c r="AM1090" i="1" s="1"/>
  <c r="AK1090" i="1"/>
  <c r="AL932" i="1"/>
  <c r="AM932" i="1" s="1"/>
  <c r="AK932" i="1"/>
  <c r="AL895" i="1"/>
  <c r="AM895" i="1" s="1"/>
  <c r="AK895" i="1"/>
  <c r="AL1236" i="1"/>
  <c r="AM1236" i="1" s="1"/>
  <c r="AK1236" i="1"/>
  <c r="AL569" i="1"/>
  <c r="AM569" i="1" s="1"/>
  <c r="AK569" i="1"/>
  <c r="AL1456" i="1"/>
  <c r="AM1456" i="1" s="1"/>
  <c r="AK1456" i="1"/>
  <c r="AL625" i="1"/>
  <c r="AM625" i="1" s="1"/>
  <c r="AK625" i="1"/>
  <c r="AL425" i="1"/>
  <c r="AM425" i="1" s="1"/>
  <c r="AK425" i="1"/>
  <c r="AL1262" i="1"/>
  <c r="AM1262" i="1" s="1"/>
  <c r="AK1262" i="1"/>
  <c r="AL814" i="1"/>
  <c r="AM814" i="1" s="1"/>
  <c r="AK814" i="1"/>
  <c r="AL1734" i="1"/>
  <c r="AM1734" i="1" s="1"/>
  <c r="AK1734" i="1"/>
  <c r="AL1400" i="1"/>
  <c r="AM1400" i="1" s="1"/>
  <c r="AK1400" i="1"/>
  <c r="AL322" i="1"/>
  <c r="AM322" i="1" s="1"/>
  <c r="AK322" i="1"/>
  <c r="AL96" i="1"/>
  <c r="AM96" i="1" s="1"/>
  <c r="AK96" i="1"/>
  <c r="AL439" i="1"/>
  <c r="AM439" i="1" s="1"/>
  <c r="AK439" i="1"/>
  <c r="AL721" i="1"/>
  <c r="AM721" i="1" s="1"/>
  <c r="AK721" i="1"/>
  <c r="AL798" i="1"/>
  <c r="AM798" i="1" s="1"/>
  <c r="AK798" i="1"/>
  <c r="AL1256" i="1"/>
  <c r="AM1256" i="1" s="1"/>
  <c r="AK1256" i="1"/>
  <c r="AL443" i="1"/>
  <c r="AM443" i="1" s="1"/>
  <c r="AK443" i="1"/>
  <c r="AL1800" i="1"/>
  <c r="AM1800" i="1" s="1"/>
  <c r="AK1800" i="1"/>
  <c r="AL884" i="1"/>
  <c r="AM884" i="1" s="1"/>
  <c r="AK884" i="1"/>
  <c r="AL944" i="1"/>
  <c r="AM944" i="1" s="1"/>
  <c r="AK944" i="1"/>
  <c r="AL719" i="1"/>
  <c r="AM719" i="1" s="1"/>
  <c r="AK719" i="1"/>
  <c r="AL1409" i="1"/>
  <c r="AM1409" i="1" s="1"/>
  <c r="AK1409" i="1"/>
  <c r="AL406" i="1"/>
  <c r="AM406" i="1" s="1"/>
  <c r="AK406" i="1"/>
  <c r="AL1293" i="1"/>
  <c r="AM1293" i="1" s="1"/>
  <c r="AK1293" i="1"/>
  <c r="AL243" i="1"/>
  <c r="AM243" i="1" s="1"/>
  <c r="AK243" i="1"/>
  <c r="AL249" i="1"/>
  <c r="AM249" i="1" s="1"/>
  <c r="AK249" i="1"/>
  <c r="AL1405" i="1"/>
  <c r="AM1405" i="1" s="1"/>
  <c r="AK1405" i="1"/>
  <c r="AL180" i="1"/>
  <c r="AM180" i="1" s="1"/>
  <c r="AK180" i="1"/>
  <c r="AL407" i="1"/>
  <c r="AM407" i="1" s="1"/>
  <c r="AK407" i="1"/>
  <c r="AL104" i="1"/>
  <c r="AM104" i="1" s="1"/>
  <c r="AK104" i="1"/>
  <c r="AL973" i="1"/>
  <c r="AM973" i="1" s="1"/>
  <c r="AK973" i="1"/>
  <c r="AL1107" i="1"/>
  <c r="AM1107" i="1" s="1"/>
  <c r="AK1107" i="1"/>
  <c r="AL1235" i="1"/>
  <c r="AM1235" i="1" s="1"/>
  <c r="AK1235" i="1"/>
  <c r="AL689" i="1"/>
  <c r="AM689" i="1" s="1"/>
  <c r="AK689" i="1"/>
  <c r="AL1793" i="1"/>
  <c r="AM1793" i="1" s="1"/>
  <c r="AK1793" i="1"/>
  <c r="AL1338" i="1"/>
  <c r="AM1338" i="1" s="1"/>
  <c r="AK1338" i="1"/>
  <c r="AL1532" i="1"/>
  <c r="AM1532" i="1" s="1"/>
  <c r="AK1532" i="1"/>
  <c r="AL1612" i="1"/>
  <c r="AM1612" i="1" s="1"/>
  <c r="AK1612" i="1"/>
  <c r="AL1290" i="1"/>
  <c r="AM1290" i="1" s="1"/>
  <c r="AK1290" i="1"/>
  <c r="AL1585" i="1"/>
  <c r="AM1585" i="1" s="1"/>
  <c r="AK1585" i="1"/>
  <c r="AL1765" i="1"/>
  <c r="AM1765" i="1" s="1"/>
  <c r="AK1765" i="1"/>
  <c r="AL1222" i="1"/>
  <c r="AM1222" i="1" s="1"/>
  <c r="AK1222" i="1"/>
  <c r="AL1644" i="1"/>
  <c r="AM1644" i="1" s="1"/>
  <c r="AK1644" i="1"/>
  <c r="AL943" i="1"/>
  <c r="AM943" i="1" s="1"/>
  <c r="AK943" i="1"/>
  <c r="AL44" i="1"/>
  <c r="AM44" i="1" s="1"/>
  <c r="AK44" i="1"/>
  <c r="AL1383" i="1"/>
  <c r="AM1383" i="1" s="1"/>
  <c r="AK1383" i="1"/>
  <c r="AL327" i="1"/>
  <c r="AM327" i="1" s="1"/>
  <c r="AK327" i="1"/>
  <c r="AL904" i="1"/>
  <c r="AM904" i="1" s="1"/>
  <c r="AK904" i="1"/>
  <c r="AL1135" i="1"/>
  <c r="AM1135" i="1" s="1"/>
  <c r="AK1135" i="1"/>
  <c r="AL1066" i="1"/>
  <c r="AM1066" i="1" s="1"/>
  <c r="AK1066" i="1"/>
  <c r="AL1775" i="1"/>
  <c r="AM1775" i="1" s="1"/>
  <c r="AK1775" i="1"/>
  <c r="AL1116" i="1"/>
  <c r="AM1116" i="1" s="1"/>
  <c r="AK1116" i="1"/>
  <c r="W668" i="1"/>
  <c r="X668" i="1" s="1"/>
  <c r="AL560" i="1"/>
  <c r="AM560" i="1" s="1"/>
  <c r="AK560" i="1"/>
  <c r="AL1643" i="1"/>
  <c r="AM1643" i="1" s="1"/>
  <c r="AK1643" i="1"/>
  <c r="AL1250" i="1"/>
  <c r="AM1250" i="1" s="1"/>
  <c r="AK1250" i="1"/>
  <c r="AL1755" i="1"/>
  <c r="AM1755" i="1" s="1"/>
  <c r="AK1755" i="1"/>
  <c r="AL1767" i="1"/>
  <c r="AM1767" i="1" s="1"/>
  <c r="AK1767" i="1"/>
  <c r="AL1122" i="1"/>
  <c r="AM1122" i="1" s="1"/>
  <c r="AK1122" i="1"/>
  <c r="W94" i="1"/>
  <c r="X94" i="1" s="1"/>
  <c r="U519" i="1"/>
  <c r="V519" i="1" s="1"/>
  <c r="AL980" i="1"/>
  <c r="AM980" i="1" s="1"/>
  <c r="AK980" i="1"/>
  <c r="AL1743" i="1"/>
  <c r="AM1743" i="1" s="1"/>
  <c r="AK1743" i="1"/>
  <c r="AL1128" i="1"/>
  <c r="AM1128" i="1" s="1"/>
  <c r="AK1128" i="1"/>
  <c r="AL1599" i="1"/>
  <c r="AM1599" i="1" s="1"/>
  <c r="AK1599" i="1"/>
  <c r="AL315" i="1"/>
  <c r="AM315" i="1" s="1"/>
  <c r="AK315" i="1"/>
  <c r="AL923" i="1"/>
  <c r="AM923" i="1" s="1"/>
  <c r="AK923" i="1"/>
  <c r="AL1761" i="1"/>
  <c r="AM1761" i="1" s="1"/>
  <c r="AK1761" i="1"/>
  <c r="AL1280" i="1"/>
  <c r="AM1280" i="1" s="1"/>
  <c r="AK1280" i="1"/>
  <c r="AL1746" i="1"/>
  <c r="AM1746" i="1" s="1"/>
  <c r="AK1746" i="1"/>
  <c r="AL1790" i="1"/>
  <c r="AM1790" i="1" s="1"/>
  <c r="AK1790" i="1"/>
  <c r="AL1741" i="1"/>
  <c r="AM1741" i="1" s="1"/>
  <c r="AK1741" i="1"/>
  <c r="AL1455" i="1"/>
  <c r="AM1455" i="1" s="1"/>
  <c r="AK1455" i="1"/>
  <c r="AL1386" i="1"/>
  <c r="AM1386" i="1" s="1"/>
  <c r="AK1386" i="1"/>
  <c r="AL1681" i="1"/>
  <c r="AM1681" i="1" s="1"/>
  <c r="AK1681" i="1"/>
  <c r="AL1597" i="1"/>
  <c r="AM1597" i="1" s="1"/>
  <c r="AK1597" i="1"/>
  <c r="AL60" i="1"/>
  <c r="AM60" i="1" s="1"/>
  <c r="AK60" i="1"/>
  <c r="AL1298" i="1"/>
  <c r="AM1298" i="1" s="1"/>
  <c r="AK1298" i="1"/>
  <c r="AL799" i="1"/>
  <c r="AM799" i="1" s="1"/>
  <c r="AK799" i="1"/>
  <c r="AL323" i="1"/>
  <c r="AM323" i="1" s="1"/>
  <c r="AK323" i="1"/>
  <c r="AL682" i="1"/>
  <c r="AM682" i="1" s="1"/>
  <c r="AK682" i="1"/>
  <c r="AL379" i="1"/>
  <c r="AM379" i="1" s="1"/>
  <c r="AK379" i="1"/>
  <c r="AL1642" i="1"/>
  <c r="AM1642" i="1" s="1"/>
  <c r="AK1642" i="1"/>
  <c r="AL1736" i="1"/>
  <c r="AM1736" i="1" s="1"/>
  <c r="AK1736" i="1"/>
  <c r="AL103" i="1"/>
  <c r="AM103" i="1" s="1"/>
  <c r="AK103" i="1"/>
  <c r="AL386" i="1"/>
  <c r="AM386" i="1" s="1"/>
  <c r="AK386" i="1"/>
  <c r="AL1354" i="1"/>
  <c r="AM1354" i="1" s="1"/>
  <c r="AK1354" i="1"/>
  <c r="AL1777" i="1"/>
  <c r="AM1777" i="1" s="1"/>
  <c r="AK1777" i="1"/>
  <c r="AL1584" i="1"/>
  <c r="AM1584" i="1" s="1"/>
  <c r="AK1584" i="1"/>
  <c r="AL1634" i="1"/>
  <c r="AM1634" i="1" s="1"/>
  <c r="AK1634" i="1"/>
  <c r="AL1529" i="1"/>
  <c r="AM1529" i="1" s="1"/>
  <c r="AK1529" i="1"/>
  <c r="AL91" i="1"/>
  <c r="AM91" i="1" s="1"/>
  <c r="AK91" i="1"/>
  <c r="AL1586" i="1"/>
  <c r="AM1586" i="1" s="1"/>
  <c r="AK1586" i="1"/>
  <c r="AL570" i="1"/>
  <c r="AM570" i="1" s="1"/>
  <c r="AK570" i="1"/>
  <c r="AL1710" i="1"/>
  <c r="AM1710" i="1" s="1"/>
  <c r="AK1710" i="1"/>
  <c r="AL705" i="1"/>
  <c r="AM705" i="1" s="1"/>
  <c r="AK705" i="1"/>
  <c r="AL1152" i="1"/>
  <c r="AM1152" i="1" s="1"/>
  <c r="AK1152" i="1"/>
  <c r="U368" i="1"/>
  <c r="V368" i="1" s="1"/>
  <c r="AL931" i="1"/>
  <c r="AM931" i="1" s="1"/>
  <c r="AK931" i="1"/>
  <c r="U1399" i="1"/>
  <c r="V1399" i="1" s="1"/>
  <c r="AL1412" i="1"/>
  <c r="AM1412" i="1" s="1"/>
  <c r="AK1412" i="1"/>
  <c r="AL978" i="1"/>
  <c r="AM978" i="1" s="1"/>
  <c r="AK978" i="1"/>
  <c r="AL102" i="1"/>
  <c r="AM102" i="1" s="1"/>
  <c r="AK102" i="1"/>
  <c r="AL935" i="1"/>
  <c r="AM935" i="1" s="1"/>
  <c r="AK935" i="1"/>
  <c r="AL367" i="1"/>
  <c r="AM367" i="1" s="1"/>
  <c r="AK367" i="1"/>
  <c r="AL937" i="1"/>
  <c r="AM937" i="1" s="1"/>
  <c r="AK937" i="1"/>
  <c r="AL985" i="1"/>
  <c r="AM985" i="1" s="1"/>
  <c r="AK985" i="1"/>
  <c r="U463" i="1"/>
  <c r="V463" i="1" s="1"/>
  <c r="AL48" i="1"/>
  <c r="AM48" i="1" s="1"/>
  <c r="AK48" i="1"/>
  <c r="AL527" i="1"/>
  <c r="AM527" i="1" s="1"/>
  <c r="AK527" i="1"/>
  <c r="AL253" i="1"/>
  <c r="AM253" i="1" s="1"/>
  <c r="AK253" i="1"/>
  <c r="AL568" i="1"/>
  <c r="AM568" i="1" s="1"/>
  <c r="AK568" i="1"/>
  <c r="AL1056" i="1"/>
  <c r="AM1056" i="1" s="1"/>
  <c r="AK1056" i="1"/>
  <c r="AL1234" i="1"/>
  <c r="AM1234" i="1" s="1"/>
  <c r="AK1234" i="1"/>
  <c r="AL1733" i="1"/>
  <c r="AM1733" i="1" s="1"/>
  <c r="AK1733" i="1"/>
  <c r="AL1714" i="1"/>
  <c r="AM1714" i="1" s="1"/>
  <c r="AK1714" i="1"/>
  <c r="AL1231" i="1"/>
  <c r="AM1231" i="1" s="1"/>
  <c r="AK1231" i="1"/>
  <c r="AL880" i="1"/>
  <c r="AM880" i="1" s="1"/>
  <c r="AK880" i="1"/>
  <c r="AL909" i="1"/>
  <c r="AM909" i="1" s="1"/>
  <c r="AK909" i="1"/>
  <c r="AL893" i="1"/>
  <c r="AM893" i="1" s="1"/>
  <c r="AK893" i="1"/>
  <c r="AL237" i="1"/>
  <c r="AM237" i="1" s="1"/>
  <c r="AK237" i="1"/>
  <c r="AL572" i="1"/>
  <c r="AM572" i="1" s="1"/>
  <c r="AK572" i="1"/>
  <c r="AL713" i="1"/>
  <c r="AM713" i="1" s="1"/>
  <c r="AK713" i="1"/>
  <c r="AL552" i="1"/>
  <c r="AM552" i="1" s="1"/>
  <c r="AK552" i="1"/>
  <c r="AL388" i="1"/>
  <c r="AM388" i="1" s="1"/>
  <c r="AK388" i="1"/>
  <c r="AL974" i="1"/>
  <c r="AM974" i="1" s="1"/>
  <c r="AK974" i="1"/>
  <c r="AL976" i="1"/>
  <c r="AM976" i="1" s="1"/>
  <c r="AK976" i="1"/>
  <c r="AL663" i="1"/>
  <c r="AM663" i="1" s="1"/>
  <c r="AK663" i="1"/>
  <c r="AL804" i="1"/>
  <c r="AM804" i="1" s="1"/>
  <c r="AK804" i="1"/>
  <c r="AL720" i="1"/>
  <c r="AM720" i="1" s="1"/>
  <c r="AK720" i="1"/>
  <c r="AL767" i="1"/>
  <c r="AM767" i="1" s="1"/>
  <c r="AK767" i="1"/>
  <c r="AL556" i="1"/>
  <c r="AM556" i="1" s="1"/>
  <c r="AK556" i="1"/>
  <c r="AL441" i="1"/>
  <c r="AM441" i="1" s="1"/>
  <c r="AK441" i="1"/>
  <c r="AL709" i="1"/>
  <c r="AM709" i="1" s="1"/>
  <c r="AK709" i="1"/>
  <c r="AL547" i="1"/>
  <c r="AM547" i="1" s="1"/>
  <c r="AK547" i="1"/>
  <c r="AL623" i="1"/>
  <c r="AM623" i="1" s="1"/>
  <c r="AK623" i="1"/>
  <c r="AL554" i="1"/>
  <c r="AM554" i="1" s="1"/>
  <c r="AK554" i="1"/>
  <c r="AL1441" i="1"/>
  <c r="AM1441" i="1" s="1"/>
  <c r="AK1441" i="1"/>
  <c r="AL297" i="1"/>
  <c r="AM297" i="1" s="1"/>
  <c r="AK297" i="1"/>
  <c r="AL1453" i="1"/>
  <c r="AM1453" i="1" s="1"/>
  <c r="AK1453" i="1"/>
  <c r="AL1134" i="1"/>
  <c r="AM1134" i="1" s="1"/>
  <c r="AK1134" i="1"/>
  <c r="AL658" i="1"/>
  <c r="AM658" i="1" s="1"/>
  <c r="AK658" i="1"/>
  <c r="AL686" i="1"/>
  <c r="AM686" i="1" s="1"/>
  <c r="AK686" i="1"/>
  <c r="AL644" i="1"/>
  <c r="AM644" i="1" s="1"/>
  <c r="AK644" i="1"/>
  <c r="AL704" i="1"/>
  <c r="AM704" i="1" s="1"/>
  <c r="AK704" i="1"/>
  <c r="AL961" i="1"/>
  <c r="AM961" i="1" s="1"/>
  <c r="AK961" i="1"/>
  <c r="AL991" i="1"/>
  <c r="AM991" i="1" s="1"/>
  <c r="AK991" i="1"/>
  <c r="AL445" i="1"/>
  <c r="AM445" i="1" s="1"/>
  <c r="AK445" i="1"/>
  <c r="AL664" i="1"/>
  <c r="AM664" i="1" s="1"/>
  <c r="AK664" i="1"/>
  <c r="AL84" i="1"/>
  <c r="AM84" i="1" s="1"/>
  <c r="AK84" i="1"/>
  <c r="AL311" i="1"/>
  <c r="AM311" i="1" s="1"/>
  <c r="AK311" i="1"/>
  <c r="AL1065" i="1"/>
  <c r="AM1065" i="1" s="1"/>
  <c r="AK1065" i="1"/>
  <c r="AL670" i="1"/>
  <c r="AM670" i="1" s="1"/>
  <c r="AK670" i="1"/>
  <c r="AL1589" i="1"/>
  <c r="AM1589" i="1" s="1"/>
  <c r="AK1589" i="1"/>
  <c r="AL1778" i="1"/>
  <c r="AM1778" i="1" s="1"/>
  <c r="AK1778" i="1"/>
  <c r="AL756" i="1"/>
  <c r="AM756" i="1" s="1"/>
  <c r="AK756" i="1"/>
  <c r="AL816" i="1"/>
  <c r="AM816" i="1" s="1"/>
  <c r="AK816" i="1"/>
  <c r="AL45" i="1"/>
  <c r="AM45" i="1" s="1"/>
  <c r="AK45" i="1"/>
  <c r="AL1281" i="1"/>
  <c r="AM1281" i="1" s="1"/>
  <c r="AK1281" i="1"/>
  <c r="AL278" i="1"/>
  <c r="AM278" i="1" s="1"/>
  <c r="AK278" i="1"/>
  <c r="AL963" i="1"/>
  <c r="AM963" i="1" s="1"/>
  <c r="AK963" i="1"/>
  <c r="AL448" i="1"/>
  <c r="AM448" i="1" s="1"/>
  <c r="AK448" i="1"/>
  <c r="AL378" i="1"/>
  <c r="AM378" i="1" s="1"/>
  <c r="AK378" i="1"/>
  <c r="AL1265" i="1"/>
  <c r="AM1265" i="1" s="1"/>
  <c r="AK1265" i="1"/>
  <c r="AL390" i="1"/>
  <c r="AM390" i="1" s="1"/>
  <c r="AK390" i="1"/>
  <c r="AL1277" i="1"/>
  <c r="AM1277" i="1" s="1"/>
  <c r="AK1277" i="1"/>
  <c r="AL52" i="1"/>
  <c r="AM52" i="1" s="1"/>
  <c r="AK52" i="1"/>
  <c r="AL279" i="1"/>
  <c r="AM279" i="1" s="1"/>
  <c r="AK279" i="1"/>
  <c r="AL708" i="1"/>
  <c r="AM708" i="1" s="1"/>
  <c r="AK708" i="1"/>
  <c r="AL257" i="1"/>
  <c r="AM257" i="1" s="1"/>
  <c r="AK257" i="1"/>
  <c r="AL701" i="1"/>
  <c r="AM701" i="1" s="1"/>
  <c r="AK701" i="1"/>
  <c r="AL50" i="1"/>
  <c r="AM50" i="1" s="1"/>
  <c r="AK50" i="1"/>
  <c r="AL1537" i="1"/>
  <c r="AM1537" i="1" s="1"/>
  <c r="AK1537" i="1"/>
  <c r="AL1633" i="1"/>
  <c r="AM1633" i="1" s="1"/>
  <c r="AK1633" i="1"/>
  <c r="AL763" i="1"/>
  <c r="AM763" i="1" s="1"/>
  <c r="AK763" i="1"/>
  <c r="AL1738" i="1"/>
  <c r="AM1738" i="1" s="1"/>
  <c r="AK1738" i="1"/>
  <c r="AL1382" i="1"/>
  <c r="AM1382" i="1" s="1"/>
  <c r="AK1382" i="1"/>
  <c r="AL1757" i="1"/>
  <c r="AM1757" i="1" s="1"/>
  <c r="AK1757" i="1"/>
  <c r="AL332" i="1"/>
  <c r="AM332" i="1" s="1"/>
  <c r="AK332" i="1"/>
  <c r="AL1258" i="1"/>
  <c r="AM1258" i="1" s="1"/>
  <c r="AK1258" i="1"/>
  <c r="AL1426" i="1"/>
  <c r="AM1426" i="1" s="1"/>
  <c r="AK1426" i="1"/>
  <c r="AL875" i="1"/>
  <c r="AM875" i="1" s="1"/>
  <c r="AK875" i="1"/>
  <c r="AL1749" i="1"/>
  <c r="AM1749" i="1" s="1"/>
  <c r="AK1749" i="1"/>
  <c r="AL667" i="1"/>
  <c r="AM667" i="1" s="1"/>
  <c r="AK667" i="1"/>
  <c r="AL1732" i="1"/>
  <c r="AM1732" i="1" s="1"/>
  <c r="AK1732" i="1"/>
  <c r="AL1610" i="1"/>
  <c r="AM1610" i="1" s="1"/>
  <c r="AK1610" i="1"/>
  <c r="AL1343" i="1"/>
  <c r="AM1343" i="1" s="1"/>
  <c r="AK1343" i="1"/>
  <c r="AL1684" i="1"/>
  <c r="AM1684" i="1" s="1"/>
  <c r="AK1684" i="1"/>
  <c r="AL1254" i="1"/>
  <c r="AM1254" i="1" s="1"/>
  <c r="AK1254" i="1"/>
  <c r="AL1402" i="1"/>
  <c r="AM1402" i="1" s="1"/>
  <c r="AK1402" i="1"/>
  <c r="AL1129" i="1"/>
  <c r="AM1129" i="1" s="1"/>
  <c r="AK1129" i="1"/>
  <c r="AL1760" i="1"/>
  <c r="AM1760" i="1" s="1"/>
  <c r="AK1760" i="1"/>
  <c r="AL1314" i="1"/>
  <c r="AM1314" i="1" s="1"/>
  <c r="AK1314" i="1"/>
  <c r="AL1130" i="1"/>
  <c r="AM1130" i="1" s="1"/>
  <c r="AK1130" i="1"/>
  <c r="AL1605" i="1"/>
  <c r="AM1605" i="1" s="1"/>
  <c r="AK1605" i="1"/>
  <c r="AL1376" i="1"/>
  <c r="AM1376" i="1" s="1"/>
  <c r="AK1376" i="1"/>
  <c r="AL195" i="1"/>
  <c r="AM195" i="1" s="1"/>
  <c r="AK195" i="1"/>
  <c r="AL1340" i="1"/>
  <c r="AM1340" i="1" s="1"/>
  <c r="AK1340" i="1"/>
  <c r="AL251" i="1"/>
  <c r="AM251" i="1" s="1"/>
  <c r="AK251" i="1"/>
  <c r="AL1608" i="1"/>
  <c r="AM1608" i="1" s="1"/>
  <c r="AK1608" i="1"/>
  <c r="AL982" i="1"/>
  <c r="AM982" i="1" s="1"/>
  <c r="AK982" i="1"/>
  <c r="AL435" i="1"/>
  <c r="AM435" i="1" s="1"/>
  <c r="AK435" i="1"/>
  <c r="AL258" i="1"/>
  <c r="AM258" i="1" s="1"/>
  <c r="AK258" i="1"/>
  <c r="AL1226" i="1"/>
  <c r="AM1226" i="1" s="1"/>
  <c r="AK1226" i="1"/>
  <c r="AL1683" i="1"/>
  <c r="AM1683" i="1" s="1"/>
  <c r="AK1683" i="1"/>
  <c r="AL46" i="1"/>
  <c r="AM46" i="1" s="1"/>
  <c r="AK46" i="1"/>
  <c r="AL907" i="1"/>
  <c r="AM907" i="1" s="1"/>
  <c r="AK907" i="1"/>
  <c r="AL1438" i="1"/>
  <c r="AM1438" i="1" s="1"/>
  <c r="AK1438" i="1"/>
  <c r="W597" i="1"/>
  <c r="X597" i="1" s="1"/>
  <c r="U597" i="1"/>
  <c r="V597" i="1" s="1"/>
  <c r="W510" i="1"/>
  <c r="X510" i="1" s="1"/>
  <c r="U510" i="1"/>
  <c r="V510" i="1" s="1"/>
  <c r="W1361" i="1"/>
  <c r="X1361" i="1" s="1"/>
  <c r="U1361" i="1"/>
  <c r="V1361" i="1" s="1"/>
  <c r="U988" i="1"/>
  <c r="V988" i="1" s="1"/>
  <c r="W988" i="1"/>
  <c r="X988" i="1" s="1"/>
  <c r="W629" i="1"/>
  <c r="X629" i="1" s="1"/>
  <c r="U629" i="1"/>
  <c r="V629" i="1" s="1"/>
  <c r="W546" i="1"/>
  <c r="X546" i="1" s="1"/>
  <c r="U546" i="1"/>
  <c r="V546" i="1" s="1"/>
  <c r="W527" i="1"/>
  <c r="X527" i="1" s="1"/>
  <c r="U527" i="1"/>
  <c r="V527" i="1" s="1"/>
  <c r="U713" i="1"/>
  <c r="V713" i="1" s="1"/>
  <c r="W713" i="1"/>
  <c r="X713" i="1" s="1"/>
  <c r="U976" i="1"/>
  <c r="V976" i="1" s="1"/>
  <c r="W976" i="1"/>
  <c r="X976" i="1" s="1"/>
  <c r="W513" i="1"/>
  <c r="X513" i="1" s="1"/>
  <c r="U513" i="1"/>
  <c r="V513" i="1" s="1"/>
  <c r="U566" i="1"/>
  <c r="V566" i="1" s="1"/>
  <c r="W566" i="1"/>
  <c r="X566" i="1" s="1"/>
  <c r="W658" i="1"/>
  <c r="X658" i="1" s="1"/>
  <c r="U658" i="1"/>
  <c r="V658" i="1" s="1"/>
  <c r="W594" i="1"/>
  <c r="X594" i="1" s="1"/>
  <c r="U594" i="1"/>
  <c r="V594" i="1" s="1"/>
  <c r="U1335" i="1"/>
  <c r="V1335" i="1" s="1"/>
  <c r="W1335" i="1"/>
  <c r="X1335" i="1" s="1"/>
  <c r="W1277" i="1"/>
  <c r="X1277" i="1" s="1"/>
  <c r="U1277" i="1"/>
  <c r="V1277" i="1" s="1"/>
  <c r="W483" i="1"/>
  <c r="X483" i="1" s="1"/>
  <c r="U483" i="1"/>
  <c r="V483" i="1" s="1"/>
  <c r="U812" i="1"/>
  <c r="V812" i="1" s="1"/>
  <c r="W206" i="1"/>
  <c r="X206" i="1" s="1"/>
  <c r="U1202" i="1"/>
  <c r="V1202" i="1" s="1"/>
  <c r="W440" i="1"/>
  <c r="X440" i="1" s="1"/>
  <c r="W909" i="1"/>
  <c r="X909" i="1" s="1"/>
  <c r="U1718" i="1"/>
  <c r="V1718" i="1" s="1"/>
  <c r="W438" i="1"/>
  <c r="X438" i="1" s="1"/>
  <c r="U290" i="1"/>
  <c r="V290" i="1" s="1"/>
  <c r="U464" i="1"/>
  <c r="V464" i="1" s="1"/>
  <c r="U408" i="1"/>
  <c r="V408" i="1" s="1"/>
  <c r="U695" i="1"/>
  <c r="V695" i="1" s="1"/>
  <c r="U1420" i="1"/>
  <c r="V1420" i="1" s="1"/>
  <c r="U653" i="1"/>
  <c r="V653" i="1" s="1"/>
  <c r="U672" i="1"/>
  <c r="V672" i="1" s="1"/>
  <c r="W1281" i="1"/>
  <c r="X1281" i="1" s="1"/>
  <c r="W1071" i="1"/>
  <c r="X1071" i="1" s="1"/>
  <c r="W476" i="1"/>
  <c r="X476" i="1" s="1"/>
  <c r="U185" i="1"/>
  <c r="V185" i="1" s="1"/>
  <c r="T17" i="1"/>
  <c r="U890" i="1"/>
  <c r="V890" i="1" s="1"/>
  <c r="U1177" i="1"/>
  <c r="V1177" i="1" s="1"/>
  <c r="W456" i="1"/>
  <c r="X456" i="1" s="1"/>
  <c r="U736" i="1"/>
  <c r="V736" i="1" s="1"/>
  <c r="U242" i="1"/>
  <c r="V242" i="1" s="1"/>
  <c r="U268" i="1"/>
  <c r="V268" i="1" s="1"/>
  <c r="U963" i="1"/>
  <c r="V963" i="1" s="1"/>
  <c r="U1329" i="1"/>
  <c r="V1329" i="1" s="1"/>
  <c r="U1040" i="1"/>
  <c r="V1040" i="1" s="1"/>
  <c r="T1484" i="1"/>
  <c r="T1485" i="1" s="1"/>
  <c r="T1486" i="1" s="1"/>
  <c r="T1487" i="1" s="1"/>
  <c r="T1488" i="1" s="1"/>
  <c r="T1489" i="1" s="1"/>
  <c r="T1490" i="1" s="1"/>
  <c r="T1491" i="1" s="1"/>
  <c r="T1492" i="1" s="1"/>
  <c r="T1493" i="1" s="1"/>
  <c r="T1494" i="1" s="1"/>
  <c r="T1495" i="1" s="1"/>
  <c r="T1496" i="1" s="1"/>
  <c r="T1497" i="1" s="1"/>
  <c r="T1498" i="1" s="1"/>
  <c r="T1499" i="1" s="1"/>
  <c r="T1500" i="1" s="1"/>
  <c r="T1501" i="1" s="1"/>
  <c r="T1502" i="1" s="1"/>
  <c r="T1503" i="1" s="1"/>
  <c r="T1504" i="1" s="1"/>
  <c r="T1505" i="1" s="1"/>
  <c r="T1506" i="1" s="1"/>
  <c r="T1507" i="1" s="1"/>
  <c r="T1508" i="1" s="1"/>
  <c r="T1509" i="1" s="1"/>
  <c r="T1510" i="1" s="1"/>
  <c r="T1511" i="1" s="1"/>
  <c r="T1512" i="1" s="1"/>
  <c r="T1513" i="1" s="1"/>
  <c r="T1514" i="1" s="1"/>
  <c r="T1515" i="1" s="1"/>
  <c r="T1516" i="1" s="1"/>
  <c r="T1517" i="1" s="1"/>
  <c r="T1518" i="1" s="1"/>
  <c r="T1519" i="1" s="1"/>
  <c r="T1520" i="1" s="1"/>
  <c r="T1521" i="1" s="1"/>
  <c r="T1522" i="1" s="1"/>
  <c r="T1523" i="1" s="1"/>
  <c r="T1524" i="1" s="1"/>
  <c r="T1525" i="1" s="1"/>
  <c r="T1526" i="1" s="1"/>
  <c r="T1527" i="1" s="1"/>
  <c r="T1528" i="1" s="1"/>
  <c r="T1529" i="1" s="1"/>
  <c r="T1530" i="1" s="1"/>
  <c r="T1531" i="1" s="1"/>
  <c r="T1532" i="1" s="1"/>
  <c r="T1533" i="1" s="1"/>
  <c r="T1534" i="1" s="1"/>
  <c r="T1535" i="1" s="1"/>
  <c r="T1536" i="1" s="1"/>
  <c r="T1537" i="1" s="1"/>
  <c r="T1538" i="1" s="1"/>
  <c r="T1539" i="1" s="1"/>
  <c r="T1540" i="1" s="1"/>
  <c r="T1541" i="1" s="1"/>
  <c r="T1542" i="1" s="1"/>
  <c r="T1543" i="1" s="1"/>
  <c r="T1544" i="1" s="1"/>
  <c r="T1545" i="1" s="1"/>
  <c r="T1546" i="1" s="1"/>
  <c r="T1547" i="1" s="1"/>
  <c r="T1548" i="1" s="1"/>
  <c r="T1549" i="1" s="1"/>
  <c r="T1550" i="1" s="1"/>
  <c r="T1551" i="1" s="1"/>
  <c r="T1552" i="1" s="1"/>
  <c r="T1553" i="1" s="1"/>
  <c r="T1554" i="1" s="1"/>
  <c r="T1555" i="1" s="1"/>
  <c r="T1556" i="1" s="1"/>
  <c r="T1557" i="1" s="1"/>
  <c r="T1558" i="1" s="1"/>
  <c r="T1559" i="1" s="1"/>
  <c r="T1560" i="1" s="1"/>
  <c r="T1561" i="1" s="1"/>
  <c r="T1562" i="1" s="1"/>
  <c r="T1563" i="1" s="1"/>
  <c r="T1564" i="1" s="1"/>
  <c r="T1565" i="1" s="1"/>
  <c r="T1566" i="1" s="1"/>
  <c r="T1567" i="1" s="1"/>
  <c r="T1568" i="1" s="1"/>
  <c r="T1569" i="1" s="1"/>
  <c r="T1570" i="1" s="1"/>
  <c r="T1571" i="1" s="1"/>
  <c r="T1572" i="1" s="1"/>
  <c r="T1573" i="1" s="1"/>
  <c r="T1574" i="1" s="1"/>
  <c r="T1575" i="1" s="1"/>
  <c r="T1576" i="1" s="1"/>
  <c r="T1577" i="1" s="1"/>
  <c r="T1578" i="1" s="1"/>
  <c r="T1579" i="1" s="1"/>
  <c r="T1580" i="1" s="1"/>
  <c r="T1581" i="1" s="1"/>
  <c r="T1582" i="1" s="1"/>
  <c r="T1583" i="1" s="1"/>
  <c r="T1584" i="1" s="1"/>
  <c r="T1585" i="1" s="1"/>
  <c r="T1586" i="1" s="1"/>
  <c r="T1587" i="1" s="1"/>
  <c r="T1588" i="1" s="1"/>
  <c r="T1589" i="1" s="1"/>
  <c r="T1590" i="1" s="1"/>
  <c r="T1591" i="1" s="1"/>
  <c r="T1592" i="1" s="1"/>
  <c r="T1593" i="1" s="1"/>
  <c r="T1594" i="1" s="1"/>
  <c r="T1595" i="1" s="1"/>
  <c r="T1596" i="1" s="1"/>
  <c r="T1597" i="1" s="1"/>
  <c r="T1598" i="1" s="1"/>
  <c r="T1599" i="1" s="1"/>
  <c r="T1600" i="1" s="1"/>
  <c r="T1601" i="1" s="1"/>
  <c r="T1602" i="1" s="1"/>
  <c r="T1603" i="1" s="1"/>
  <c r="T1604" i="1" s="1"/>
  <c r="T1605" i="1" s="1"/>
  <c r="T1606" i="1" s="1"/>
  <c r="T1607" i="1" s="1"/>
  <c r="T1608" i="1" s="1"/>
  <c r="T1609" i="1" s="1"/>
  <c r="T1610" i="1" s="1"/>
  <c r="T1611" i="1" s="1"/>
  <c r="T1612" i="1" s="1"/>
  <c r="T1613" i="1" s="1"/>
  <c r="T1614" i="1" s="1"/>
  <c r="T1615" i="1" s="1"/>
  <c r="T1616" i="1" s="1"/>
  <c r="T1617" i="1" s="1"/>
  <c r="T1618" i="1" s="1"/>
  <c r="T1619" i="1" s="1"/>
  <c r="T1620" i="1" s="1"/>
  <c r="T1621" i="1" s="1"/>
  <c r="T1622" i="1" s="1"/>
  <c r="T1623" i="1" s="1"/>
  <c r="T1624" i="1" s="1"/>
  <c r="T1625" i="1" s="1"/>
  <c r="T1626" i="1" s="1"/>
  <c r="T1627" i="1" s="1"/>
  <c r="T1628" i="1" s="1"/>
  <c r="T1629" i="1" s="1"/>
  <c r="T1630" i="1" s="1"/>
  <c r="T1631" i="1" s="1"/>
  <c r="T1632" i="1" s="1"/>
  <c r="T1633" i="1" s="1"/>
  <c r="T1634" i="1" s="1"/>
  <c r="T1635" i="1" s="1"/>
  <c r="T1636" i="1" s="1"/>
  <c r="T1637" i="1" s="1"/>
  <c r="T1638" i="1" s="1"/>
  <c r="T1639" i="1" s="1"/>
  <c r="T1640" i="1" s="1"/>
  <c r="T1641" i="1" s="1"/>
  <c r="T1642" i="1" s="1"/>
  <c r="T1643" i="1" s="1"/>
  <c r="T1644" i="1" s="1"/>
  <c r="T1645" i="1" s="1"/>
  <c r="T1646" i="1" s="1"/>
  <c r="T1647" i="1" s="1"/>
  <c r="T1648" i="1" s="1"/>
  <c r="T1649" i="1" s="1"/>
  <c r="T1650" i="1" s="1"/>
  <c r="T1651" i="1" s="1"/>
  <c r="T1652" i="1" s="1"/>
  <c r="T1653" i="1" s="1"/>
  <c r="T1654" i="1" s="1"/>
  <c r="T1655" i="1" s="1"/>
  <c r="T1656" i="1" s="1"/>
  <c r="T1657" i="1" s="1"/>
  <c r="T1658" i="1" s="1"/>
  <c r="T1659" i="1" s="1"/>
  <c r="T1660" i="1" s="1"/>
  <c r="T1661" i="1" s="1"/>
  <c r="T1662" i="1" s="1"/>
  <c r="T1663" i="1" s="1"/>
  <c r="T1664" i="1" s="1"/>
  <c r="T1665" i="1" s="1"/>
  <c r="T1666" i="1" s="1"/>
  <c r="T1667" i="1" s="1"/>
  <c r="T1668" i="1" s="1"/>
  <c r="T1669" i="1" s="1"/>
  <c r="T1670" i="1" s="1"/>
  <c r="T1671" i="1" s="1"/>
  <c r="T1672" i="1" s="1"/>
  <c r="T1673" i="1" s="1"/>
  <c r="T1674" i="1" s="1"/>
  <c r="T1675" i="1" s="1"/>
  <c r="T1676" i="1" s="1"/>
  <c r="T1677" i="1" s="1"/>
  <c r="T1678" i="1" s="1"/>
  <c r="T1679" i="1" s="1"/>
  <c r="T1680" i="1" s="1"/>
  <c r="T1681" i="1" s="1"/>
  <c r="T1682" i="1" s="1"/>
  <c r="T1683" i="1" s="1"/>
  <c r="T1684" i="1" s="1"/>
  <c r="T1685" i="1" s="1"/>
  <c r="T1686" i="1" s="1"/>
  <c r="T1687" i="1" s="1"/>
  <c r="T1688" i="1" s="1"/>
  <c r="T1689" i="1" s="1"/>
  <c r="T1690" i="1" s="1"/>
  <c r="T1691" i="1" s="1"/>
  <c r="T1692" i="1" s="1"/>
  <c r="T1693" i="1" s="1"/>
  <c r="T1694" i="1" s="1"/>
  <c r="T1695" i="1" s="1"/>
  <c r="T1696" i="1" s="1"/>
  <c r="T1697" i="1" s="1"/>
  <c r="T1698" i="1" s="1"/>
  <c r="T1699" i="1" s="1"/>
  <c r="T1700" i="1" s="1"/>
  <c r="T1701" i="1" s="1"/>
  <c r="T1702" i="1" s="1"/>
  <c r="T1703" i="1" s="1"/>
  <c r="T1704" i="1" s="1"/>
  <c r="T1705" i="1" s="1"/>
  <c r="T1706" i="1" s="1"/>
  <c r="T1707" i="1" s="1"/>
  <c r="T1708" i="1" s="1"/>
  <c r="T1709" i="1" s="1"/>
  <c r="T1710" i="1" s="1"/>
  <c r="T1711" i="1" s="1"/>
  <c r="T1712" i="1" s="1"/>
  <c r="T1713" i="1" s="1"/>
  <c r="T1714" i="1" s="1"/>
  <c r="T1715" i="1" s="1"/>
  <c r="T1716" i="1" s="1"/>
  <c r="T1717" i="1" s="1"/>
  <c r="T1718" i="1" s="1"/>
  <c r="T1719" i="1" s="1"/>
  <c r="T1720" i="1" s="1"/>
  <c r="T1721" i="1" s="1"/>
  <c r="T1722" i="1" s="1"/>
  <c r="T1723" i="1" s="1"/>
  <c r="T1724" i="1" s="1"/>
  <c r="T1725" i="1" s="1"/>
  <c r="T1726" i="1" s="1"/>
  <c r="T1727" i="1" s="1"/>
  <c r="T1728" i="1" s="1"/>
  <c r="T1729" i="1" s="1"/>
  <c r="T1730" i="1" s="1"/>
  <c r="T1731" i="1" s="1"/>
  <c r="T1732" i="1" s="1"/>
  <c r="T1733" i="1" s="1"/>
  <c r="T1734" i="1" s="1"/>
  <c r="T1735" i="1" s="1"/>
  <c r="T1736" i="1" s="1"/>
  <c r="T1737" i="1" s="1"/>
  <c r="T1738" i="1" s="1"/>
  <c r="T1739" i="1" s="1"/>
  <c r="T1740" i="1" s="1"/>
  <c r="T1741" i="1" s="1"/>
  <c r="T1742" i="1" s="1"/>
  <c r="T1743" i="1" s="1"/>
  <c r="T1744" i="1" s="1"/>
  <c r="T1745" i="1" s="1"/>
  <c r="T1746" i="1" s="1"/>
  <c r="T1747" i="1" s="1"/>
  <c r="T1748" i="1" s="1"/>
  <c r="T1749" i="1" s="1"/>
  <c r="T1750" i="1" s="1"/>
  <c r="T1751" i="1" s="1"/>
  <c r="T1752" i="1" s="1"/>
  <c r="T1753" i="1" s="1"/>
  <c r="T1754" i="1" s="1"/>
  <c r="T1755" i="1" s="1"/>
  <c r="T1756" i="1" s="1"/>
  <c r="T1757" i="1" s="1"/>
  <c r="T1758" i="1" s="1"/>
  <c r="T1759" i="1" s="1"/>
  <c r="T1760" i="1" s="1"/>
  <c r="T1761" i="1" s="1"/>
  <c r="T1762" i="1" s="1"/>
  <c r="T1763" i="1" s="1"/>
  <c r="T1764" i="1" s="1"/>
  <c r="T1765" i="1" s="1"/>
  <c r="T1766" i="1" s="1"/>
  <c r="T1767" i="1" s="1"/>
  <c r="T1768" i="1" s="1"/>
  <c r="T1769" i="1" s="1"/>
  <c r="T1770" i="1" s="1"/>
  <c r="T1771" i="1" s="1"/>
  <c r="T1772" i="1" s="1"/>
  <c r="T1773" i="1" s="1"/>
  <c r="T1774" i="1" s="1"/>
  <c r="T1775" i="1" s="1"/>
  <c r="T1776" i="1" s="1"/>
  <c r="T1777" i="1" s="1"/>
  <c r="T1778" i="1" s="1"/>
  <c r="T1779" i="1" s="1"/>
  <c r="T1780" i="1" s="1"/>
  <c r="T1781" i="1" s="1"/>
  <c r="T1782" i="1" s="1"/>
  <c r="T1783" i="1" s="1"/>
  <c r="T1784" i="1" s="1"/>
  <c r="T1785" i="1" s="1"/>
  <c r="T1786" i="1" s="1"/>
  <c r="T1787" i="1" s="1"/>
  <c r="T1788" i="1" s="1"/>
  <c r="T1789" i="1" s="1"/>
  <c r="T1790" i="1" s="1"/>
  <c r="T1791" i="1" s="1"/>
  <c r="T1792" i="1" s="1"/>
  <c r="T1793" i="1" s="1"/>
  <c r="T1794" i="1" s="1"/>
  <c r="T1795" i="1" s="1"/>
  <c r="T1796" i="1" s="1"/>
  <c r="T1797" i="1" s="1"/>
  <c r="T1798" i="1" s="1"/>
  <c r="T1799" i="1" s="1"/>
  <c r="T1800" i="1" s="1"/>
  <c r="T1801" i="1" s="1"/>
  <c r="T1802" i="1" s="1"/>
  <c r="T1803" i="1" s="1"/>
  <c r="T1804" i="1" s="1"/>
  <c r="T1805" i="1" s="1"/>
  <c r="W590" i="1"/>
  <c r="X590" i="1" s="1"/>
  <c r="U1265" i="1"/>
  <c r="V1265" i="1" s="1"/>
  <c r="W1164" i="1"/>
  <c r="X1164" i="1" s="1"/>
  <c r="U1164" i="1"/>
  <c r="V1164" i="1" s="1"/>
  <c r="W1186" i="1"/>
  <c r="X1186" i="1" s="1"/>
  <c r="U1186" i="1"/>
  <c r="V1186" i="1" s="1"/>
  <c r="W401" i="1"/>
  <c r="X401" i="1" s="1"/>
  <c r="U401" i="1"/>
  <c r="V401" i="1" s="1"/>
  <c r="W1313" i="1"/>
  <c r="X1313" i="1" s="1"/>
  <c r="U766" i="1"/>
  <c r="V766" i="1" s="1"/>
  <c r="W967" i="1"/>
  <c r="X967" i="1" s="1"/>
  <c r="U663" i="1"/>
  <c r="V663" i="1" s="1"/>
  <c r="W623" i="1"/>
  <c r="X623" i="1" s="1"/>
  <c r="W996" i="1"/>
  <c r="X996" i="1" s="1"/>
  <c r="U1563" i="1"/>
  <c r="V1563" i="1" s="1"/>
  <c r="U893" i="1"/>
  <c r="V893" i="1" s="1"/>
  <c r="W172" i="1"/>
  <c r="X172" i="1" s="1"/>
  <c r="U664" i="1"/>
  <c r="V664" i="1" s="1"/>
  <c r="U1056" i="1"/>
  <c r="V1056" i="1" s="1"/>
  <c r="U121" i="1"/>
  <c r="V121" i="1" s="1"/>
  <c r="U720" i="1"/>
  <c r="V720" i="1" s="1"/>
  <c r="U840" i="1"/>
  <c r="V840" i="1" s="1"/>
  <c r="W840" i="1"/>
  <c r="X840" i="1" s="1"/>
  <c r="W47" i="1"/>
  <c r="X47" i="1" s="1"/>
  <c r="U47" i="1"/>
  <c r="V47" i="1" s="1"/>
  <c r="W678" i="1"/>
  <c r="X678" i="1" s="1"/>
  <c r="U678" i="1"/>
  <c r="V678" i="1" s="1"/>
  <c r="W385" i="1"/>
  <c r="X385" i="1" s="1"/>
  <c r="U385" i="1"/>
  <c r="V385" i="1" s="1"/>
  <c r="W1005" i="1"/>
  <c r="X1005" i="1" s="1"/>
  <c r="U1005" i="1"/>
  <c r="V1005" i="1" s="1"/>
  <c r="W468" i="1"/>
  <c r="X468" i="1" s="1"/>
  <c r="U468" i="1"/>
  <c r="V468" i="1" s="1"/>
  <c r="U66" i="1"/>
  <c r="V66" i="1" s="1"/>
  <c r="W66" i="1"/>
  <c r="X66" i="1" s="1"/>
  <c r="W526" i="1"/>
  <c r="X526" i="1" s="1"/>
  <c r="U526" i="1"/>
  <c r="V526" i="1" s="1"/>
  <c r="W797" i="1"/>
  <c r="X797" i="1" s="1"/>
  <c r="U797" i="1"/>
  <c r="V797" i="1" s="1"/>
  <c r="U277" i="1"/>
  <c r="V277" i="1" s="1"/>
  <c r="W277" i="1"/>
  <c r="X277" i="1" s="1"/>
  <c r="U505" i="1"/>
  <c r="V505" i="1" s="1"/>
  <c r="W505" i="1"/>
  <c r="X505" i="1" s="1"/>
  <c r="W1119" i="1"/>
  <c r="X1119" i="1" s="1"/>
  <c r="U1119" i="1"/>
  <c r="V1119" i="1" s="1"/>
  <c r="W898" i="1"/>
  <c r="X898" i="1" s="1"/>
  <c r="U898" i="1"/>
  <c r="V898" i="1" s="1"/>
  <c r="U302" i="1"/>
  <c r="V302" i="1" s="1"/>
  <c r="W302" i="1"/>
  <c r="X302" i="1" s="1"/>
  <c r="W461" i="1"/>
  <c r="X461" i="1" s="1"/>
  <c r="U461" i="1"/>
  <c r="V461" i="1" s="1"/>
  <c r="U133" i="1"/>
  <c r="V133" i="1" s="1"/>
  <c r="W133" i="1"/>
  <c r="X133" i="1" s="1"/>
  <c r="W828" i="1"/>
  <c r="X828" i="1" s="1"/>
  <c r="U828" i="1"/>
  <c r="V828" i="1" s="1"/>
  <c r="W773" i="1"/>
  <c r="X773" i="1" s="1"/>
  <c r="U773" i="1"/>
  <c r="V773" i="1" s="1"/>
  <c r="U102" i="1"/>
  <c r="V102" i="1" s="1"/>
  <c r="W102" i="1"/>
  <c r="X102" i="1" s="1"/>
  <c r="U8" i="1"/>
  <c r="V8" i="1" s="1"/>
  <c r="W8" i="1"/>
  <c r="X8" i="1" s="1"/>
  <c r="W1250" i="1"/>
  <c r="X1250" i="1" s="1"/>
  <c r="U1250" i="1"/>
  <c r="V1250" i="1" s="1"/>
  <c r="U70" i="1"/>
  <c r="V70" i="1" s="1"/>
  <c r="W70" i="1"/>
  <c r="X70" i="1" s="1"/>
  <c r="W626" i="1"/>
  <c r="X626" i="1" s="1"/>
  <c r="U626" i="1"/>
  <c r="V626" i="1" s="1"/>
  <c r="W1120" i="1"/>
  <c r="X1120" i="1" s="1"/>
  <c r="U1120" i="1"/>
  <c r="V1120" i="1" s="1"/>
  <c r="U1013" i="1"/>
  <c r="V1013" i="1" s="1"/>
  <c r="W1013" i="1"/>
  <c r="X1013" i="1" s="1"/>
  <c r="W1031" i="1"/>
  <c r="X1031" i="1" s="1"/>
  <c r="U1031" i="1"/>
  <c r="V1031" i="1" s="1"/>
  <c r="W1278" i="1"/>
  <c r="X1278" i="1" s="1"/>
  <c r="U1278" i="1"/>
  <c r="V1278" i="1" s="1"/>
  <c r="W282" i="1"/>
  <c r="X282" i="1" s="1"/>
  <c r="U282" i="1"/>
  <c r="V282" i="1" s="1"/>
  <c r="W977" i="1"/>
  <c r="X977" i="1" s="1"/>
  <c r="U977" i="1"/>
  <c r="V977" i="1" s="1"/>
  <c r="U1138" i="1"/>
  <c r="V1138" i="1" s="1"/>
  <c r="W1138" i="1"/>
  <c r="X1138" i="1" s="1"/>
  <c r="W740" i="1"/>
  <c r="X740" i="1" s="1"/>
  <c r="U740" i="1"/>
  <c r="V740" i="1" s="1"/>
  <c r="U856" i="1"/>
  <c r="V856" i="1" s="1"/>
  <c r="W856" i="1"/>
  <c r="X856" i="1" s="1"/>
  <c r="U755" i="1"/>
  <c r="V755" i="1" s="1"/>
  <c r="W755" i="1"/>
  <c r="X755" i="1" s="1"/>
  <c r="W887" i="1"/>
  <c r="X887" i="1" s="1"/>
  <c r="U887" i="1"/>
  <c r="V887" i="1" s="1"/>
  <c r="W25" i="1"/>
  <c r="X25" i="1" s="1"/>
  <c r="U25" i="1"/>
  <c r="V25" i="1" s="1"/>
  <c r="U551" i="1"/>
  <c r="V551" i="1" s="1"/>
  <c r="U787" i="1"/>
  <c r="V787" i="1" s="1"/>
  <c r="BG6" i="1"/>
  <c r="W935" i="1"/>
  <c r="X935" i="1" s="1"/>
  <c r="U592" i="1"/>
  <c r="V592" i="1" s="1"/>
  <c r="U1070" i="1"/>
  <c r="V1070" i="1" s="1"/>
  <c r="U680" i="1"/>
  <c r="V680" i="1" s="1"/>
  <c r="U871" i="1"/>
  <c r="V871" i="1" s="1"/>
  <c r="BH6" i="1"/>
  <c r="BI6" i="1" s="1"/>
  <c r="BJ6" i="1" s="1"/>
  <c r="U515" i="1"/>
  <c r="V515" i="1" s="1"/>
  <c r="U978" i="1"/>
  <c r="V978" i="1" s="1"/>
  <c r="U777" i="1"/>
  <c r="V777" i="1" s="1"/>
  <c r="T18" i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U1007" i="1"/>
  <c r="V1007" i="1" s="1"/>
  <c r="U479" i="1"/>
  <c r="V479" i="1" s="1"/>
  <c r="W1739" i="1"/>
  <c r="X1739" i="1" s="1"/>
  <c r="U388" i="1"/>
  <c r="V388" i="1" s="1"/>
  <c r="W543" i="1"/>
  <c r="X543" i="1" s="1"/>
  <c r="U165" i="1"/>
  <c r="V165" i="1" s="1"/>
  <c r="W85" i="1"/>
  <c r="X85" i="1" s="1"/>
  <c r="U824" i="1"/>
  <c r="V824" i="1" s="1"/>
  <c r="U612" i="1"/>
  <c r="V612" i="1" s="1"/>
  <c r="BH8" i="1"/>
  <c r="BI8" i="1" s="1"/>
  <c r="BJ8" i="1" s="1"/>
  <c r="BH4" i="1"/>
  <c r="BI4" i="1" s="1"/>
  <c r="BJ4" i="1" s="1"/>
  <c r="W666" i="1"/>
  <c r="X666" i="1" s="1"/>
  <c r="U52" i="1"/>
  <c r="V52" i="1" s="1"/>
  <c r="W1453" i="1"/>
  <c r="X1453" i="1" s="1"/>
  <c r="U767" i="1"/>
  <c r="V767" i="1" s="1"/>
  <c r="U928" i="1"/>
  <c r="V928" i="1" s="1"/>
  <c r="U830" i="1"/>
  <c r="V830" i="1" s="1"/>
  <c r="W1063" i="1"/>
  <c r="X1063" i="1" s="1"/>
  <c r="T603" i="1"/>
  <c r="T604" i="1" s="1"/>
  <c r="T605" i="1" s="1"/>
  <c r="T606" i="1" s="1"/>
  <c r="T607" i="1" s="1"/>
  <c r="T608" i="1" s="1"/>
  <c r="T609" i="1" s="1"/>
  <c r="T610" i="1" s="1"/>
  <c r="T611" i="1" s="1"/>
  <c r="T612" i="1" s="1"/>
  <c r="T613" i="1" s="1"/>
  <c r="T614" i="1" s="1"/>
  <c r="T615" i="1" s="1"/>
  <c r="T616" i="1" s="1"/>
  <c r="T617" i="1" s="1"/>
  <c r="T618" i="1" s="1"/>
  <c r="T619" i="1" s="1"/>
  <c r="T620" i="1" s="1"/>
  <c r="T621" i="1" s="1"/>
  <c r="T622" i="1" s="1"/>
  <c r="T623" i="1" s="1"/>
  <c r="T624" i="1" s="1"/>
  <c r="T625" i="1" s="1"/>
  <c r="T626" i="1" s="1"/>
  <c r="T627" i="1" s="1"/>
  <c r="T628" i="1" s="1"/>
  <c r="T629" i="1" s="1"/>
  <c r="T630" i="1" s="1"/>
  <c r="T631" i="1" s="1"/>
  <c r="T632" i="1" s="1"/>
  <c r="T633" i="1" s="1"/>
  <c r="T634" i="1" s="1"/>
  <c r="T635" i="1" s="1"/>
  <c r="T636" i="1" s="1"/>
  <c r="T637" i="1" s="1"/>
  <c r="T638" i="1" s="1"/>
  <c r="T639" i="1" s="1"/>
  <c r="T640" i="1" s="1"/>
  <c r="T641" i="1" s="1"/>
  <c r="T642" i="1" s="1"/>
  <c r="T643" i="1" s="1"/>
  <c r="T644" i="1" s="1"/>
  <c r="T645" i="1" s="1"/>
  <c r="T646" i="1" s="1"/>
  <c r="T647" i="1" s="1"/>
  <c r="T648" i="1" s="1"/>
  <c r="T649" i="1" s="1"/>
  <c r="T650" i="1" s="1"/>
  <c r="T651" i="1" s="1"/>
  <c r="T652" i="1" s="1"/>
  <c r="T653" i="1" s="1"/>
  <c r="T654" i="1" s="1"/>
  <c r="T655" i="1" s="1"/>
  <c r="T656" i="1" s="1"/>
  <c r="T657" i="1" s="1"/>
  <c r="T658" i="1" s="1"/>
  <c r="T659" i="1" s="1"/>
  <c r="T660" i="1" s="1"/>
  <c r="T661" i="1" s="1"/>
  <c r="T662" i="1" s="1"/>
  <c r="T663" i="1" s="1"/>
  <c r="T664" i="1" s="1"/>
  <c r="T665" i="1" s="1"/>
  <c r="T666" i="1" s="1"/>
  <c r="T667" i="1" s="1"/>
  <c r="T668" i="1" s="1"/>
  <c r="T669" i="1" s="1"/>
  <c r="T670" i="1" s="1"/>
  <c r="T671" i="1" s="1"/>
  <c r="T672" i="1" s="1"/>
  <c r="T673" i="1" s="1"/>
  <c r="T674" i="1" s="1"/>
  <c r="T675" i="1" s="1"/>
  <c r="T676" i="1" s="1"/>
  <c r="T677" i="1" s="1"/>
  <c r="T678" i="1" s="1"/>
  <c r="T679" i="1" s="1"/>
  <c r="T680" i="1" s="1"/>
  <c r="T681" i="1" s="1"/>
  <c r="T682" i="1" s="1"/>
  <c r="T683" i="1" s="1"/>
  <c r="T684" i="1" s="1"/>
  <c r="T685" i="1" s="1"/>
  <c r="T686" i="1" s="1"/>
  <c r="T687" i="1" s="1"/>
  <c r="T688" i="1" s="1"/>
  <c r="T689" i="1" s="1"/>
  <c r="T690" i="1" s="1"/>
  <c r="T691" i="1" s="1"/>
  <c r="T692" i="1" s="1"/>
  <c r="T693" i="1" s="1"/>
  <c r="T694" i="1" s="1"/>
  <c r="T695" i="1" s="1"/>
  <c r="T696" i="1" s="1"/>
  <c r="T697" i="1" s="1"/>
  <c r="T698" i="1" s="1"/>
  <c r="T699" i="1" s="1"/>
  <c r="T700" i="1" s="1"/>
  <c r="T701" i="1" s="1"/>
  <c r="T702" i="1" s="1"/>
  <c r="T703" i="1" s="1"/>
  <c r="T704" i="1" s="1"/>
  <c r="T705" i="1" s="1"/>
  <c r="T706" i="1" s="1"/>
  <c r="T707" i="1" s="1"/>
  <c r="T708" i="1" s="1"/>
  <c r="T709" i="1" s="1"/>
  <c r="T710" i="1" s="1"/>
  <c r="T711" i="1" s="1"/>
  <c r="T712" i="1" s="1"/>
  <c r="T713" i="1" s="1"/>
  <c r="T714" i="1" s="1"/>
  <c r="T715" i="1" s="1"/>
  <c r="T716" i="1" s="1"/>
  <c r="T717" i="1" s="1"/>
  <c r="T718" i="1" s="1"/>
  <c r="T719" i="1" s="1"/>
  <c r="T720" i="1" s="1"/>
  <c r="T721" i="1" s="1"/>
  <c r="T722" i="1" s="1"/>
  <c r="T723" i="1" s="1"/>
  <c r="T724" i="1" s="1"/>
  <c r="T725" i="1" s="1"/>
  <c r="T726" i="1" s="1"/>
  <c r="T727" i="1" s="1"/>
  <c r="T728" i="1" s="1"/>
  <c r="T729" i="1" s="1"/>
  <c r="T730" i="1" s="1"/>
  <c r="T731" i="1" s="1"/>
  <c r="T732" i="1" s="1"/>
  <c r="T733" i="1" s="1"/>
  <c r="T734" i="1" s="1"/>
  <c r="T735" i="1" s="1"/>
  <c r="T736" i="1" s="1"/>
  <c r="T737" i="1" s="1"/>
  <c r="T738" i="1" s="1"/>
  <c r="T739" i="1" s="1"/>
  <c r="T740" i="1" s="1"/>
  <c r="T741" i="1" s="1"/>
  <c r="T742" i="1" s="1"/>
  <c r="T743" i="1" s="1"/>
  <c r="T744" i="1" s="1"/>
  <c r="T745" i="1" s="1"/>
  <c r="T746" i="1" s="1"/>
  <c r="T747" i="1" s="1"/>
  <c r="T748" i="1" s="1"/>
  <c r="T749" i="1" s="1"/>
  <c r="T750" i="1" s="1"/>
  <c r="T751" i="1" s="1"/>
  <c r="T752" i="1" s="1"/>
  <c r="T753" i="1" s="1"/>
  <c r="T754" i="1" s="1"/>
  <c r="T755" i="1" s="1"/>
  <c r="T756" i="1" s="1"/>
  <c r="T757" i="1" s="1"/>
  <c r="T758" i="1" s="1"/>
  <c r="T759" i="1" s="1"/>
  <c r="T760" i="1" s="1"/>
  <c r="T761" i="1" s="1"/>
  <c r="T762" i="1" s="1"/>
  <c r="T763" i="1" s="1"/>
  <c r="T764" i="1" s="1"/>
  <c r="T765" i="1" s="1"/>
  <c r="T766" i="1" s="1"/>
  <c r="T767" i="1" s="1"/>
  <c r="T768" i="1" s="1"/>
  <c r="T769" i="1" s="1"/>
  <c r="T770" i="1" s="1"/>
  <c r="T771" i="1" s="1"/>
  <c r="T772" i="1" s="1"/>
  <c r="T773" i="1" s="1"/>
  <c r="T774" i="1" s="1"/>
  <c r="T775" i="1" s="1"/>
  <c r="T776" i="1" s="1"/>
  <c r="T777" i="1" s="1"/>
  <c r="T778" i="1" s="1"/>
  <c r="T779" i="1" s="1"/>
  <c r="T780" i="1" s="1"/>
  <c r="T781" i="1" s="1"/>
  <c r="T782" i="1" s="1"/>
  <c r="T783" i="1" s="1"/>
  <c r="T784" i="1" s="1"/>
  <c r="T785" i="1" s="1"/>
  <c r="T786" i="1" s="1"/>
  <c r="T787" i="1" s="1"/>
  <c r="T788" i="1" s="1"/>
  <c r="T789" i="1" s="1"/>
  <c r="T790" i="1" s="1"/>
  <c r="T791" i="1" s="1"/>
  <c r="T792" i="1" s="1"/>
  <c r="T793" i="1" s="1"/>
  <c r="T794" i="1" s="1"/>
  <c r="T795" i="1" s="1"/>
  <c r="T796" i="1" s="1"/>
  <c r="T797" i="1" s="1"/>
  <c r="T798" i="1" s="1"/>
  <c r="T799" i="1" s="1"/>
  <c r="T800" i="1" s="1"/>
  <c r="T801" i="1" s="1"/>
  <c r="T802" i="1" s="1"/>
  <c r="T803" i="1" s="1"/>
  <c r="T804" i="1" s="1"/>
  <c r="T805" i="1" s="1"/>
  <c r="T806" i="1" s="1"/>
  <c r="T807" i="1" s="1"/>
  <c r="T808" i="1" s="1"/>
  <c r="T809" i="1" s="1"/>
  <c r="T810" i="1" s="1"/>
  <c r="T811" i="1" s="1"/>
  <c r="T812" i="1" s="1"/>
  <c r="T813" i="1" s="1"/>
  <c r="T814" i="1" s="1"/>
  <c r="T815" i="1" s="1"/>
  <c r="T816" i="1" s="1"/>
  <c r="T817" i="1" s="1"/>
  <c r="T818" i="1" s="1"/>
  <c r="T819" i="1" s="1"/>
  <c r="T820" i="1" s="1"/>
  <c r="T821" i="1" s="1"/>
  <c r="T822" i="1" s="1"/>
  <c r="T823" i="1" s="1"/>
  <c r="T824" i="1" s="1"/>
  <c r="T825" i="1" s="1"/>
  <c r="T826" i="1" s="1"/>
  <c r="T827" i="1" s="1"/>
  <c r="T828" i="1" s="1"/>
  <c r="T829" i="1" s="1"/>
  <c r="T830" i="1" s="1"/>
  <c r="T831" i="1" s="1"/>
  <c r="T832" i="1" s="1"/>
  <c r="T833" i="1" s="1"/>
  <c r="T834" i="1" s="1"/>
  <c r="T835" i="1" s="1"/>
  <c r="T836" i="1" s="1"/>
  <c r="T837" i="1" s="1"/>
  <c r="T838" i="1" s="1"/>
  <c r="T839" i="1" s="1"/>
  <c r="T840" i="1" s="1"/>
  <c r="T841" i="1" s="1"/>
  <c r="T842" i="1" s="1"/>
  <c r="T843" i="1" s="1"/>
  <c r="T844" i="1" s="1"/>
  <c r="T845" i="1" s="1"/>
  <c r="T846" i="1" s="1"/>
  <c r="T847" i="1" s="1"/>
  <c r="T848" i="1" s="1"/>
  <c r="T849" i="1" s="1"/>
  <c r="T850" i="1" s="1"/>
  <c r="T851" i="1" s="1"/>
  <c r="T852" i="1" s="1"/>
  <c r="T853" i="1" s="1"/>
  <c r="T854" i="1" s="1"/>
  <c r="T855" i="1" s="1"/>
  <c r="T856" i="1" s="1"/>
  <c r="T857" i="1" s="1"/>
  <c r="T858" i="1" s="1"/>
  <c r="T859" i="1" s="1"/>
  <c r="T860" i="1" s="1"/>
  <c r="T861" i="1" s="1"/>
  <c r="T862" i="1" s="1"/>
  <c r="T863" i="1" s="1"/>
  <c r="T864" i="1" s="1"/>
  <c r="T865" i="1" s="1"/>
  <c r="T866" i="1" s="1"/>
  <c r="T867" i="1" s="1"/>
  <c r="T868" i="1" s="1"/>
  <c r="T869" i="1" s="1"/>
  <c r="T870" i="1" s="1"/>
  <c r="T871" i="1" s="1"/>
  <c r="T872" i="1" s="1"/>
  <c r="T873" i="1" s="1"/>
  <c r="T874" i="1" s="1"/>
  <c r="T875" i="1" s="1"/>
  <c r="T876" i="1" s="1"/>
  <c r="T877" i="1" s="1"/>
  <c r="T878" i="1" s="1"/>
  <c r="T879" i="1" s="1"/>
  <c r="T880" i="1" s="1"/>
  <c r="T881" i="1" s="1"/>
  <c r="T882" i="1" s="1"/>
  <c r="T883" i="1" s="1"/>
  <c r="T884" i="1" s="1"/>
  <c r="T885" i="1" s="1"/>
  <c r="T886" i="1" s="1"/>
  <c r="T887" i="1" s="1"/>
  <c r="T888" i="1" s="1"/>
  <c r="T889" i="1" s="1"/>
  <c r="T890" i="1" s="1"/>
  <c r="T891" i="1" s="1"/>
  <c r="T892" i="1" s="1"/>
  <c r="T893" i="1" s="1"/>
  <c r="T894" i="1" s="1"/>
  <c r="T895" i="1" s="1"/>
  <c r="T896" i="1" s="1"/>
  <c r="T897" i="1" s="1"/>
  <c r="T898" i="1" s="1"/>
  <c r="T899" i="1" s="1"/>
  <c r="T900" i="1" s="1"/>
  <c r="T901" i="1" s="1"/>
  <c r="T902" i="1" s="1"/>
  <c r="T903" i="1" s="1"/>
  <c r="T904" i="1" s="1"/>
  <c r="T905" i="1" s="1"/>
  <c r="T906" i="1" s="1"/>
  <c r="T907" i="1" s="1"/>
  <c r="T908" i="1" s="1"/>
  <c r="T909" i="1" s="1"/>
  <c r="T910" i="1" s="1"/>
  <c r="T911" i="1" s="1"/>
  <c r="T912" i="1" s="1"/>
  <c r="T913" i="1" s="1"/>
  <c r="T914" i="1" s="1"/>
  <c r="T915" i="1" s="1"/>
  <c r="T916" i="1" s="1"/>
  <c r="T917" i="1" s="1"/>
  <c r="T918" i="1" s="1"/>
  <c r="T919" i="1" s="1"/>
  <c r="T920" i="1" s="1"/>
  <c r="T921" i="1" s="1"/>
  <c r="T922" i="1" s="1"/>
  <c r="T923" i="1" s="1"/>
  <c r="T924" i="1" s="1"/>
  <c r="T925" i="1" s="1"/>
  <c r="T926" i="1" s="1"/>
  <c r="T927" i="1" s="1"/>
  <c r="T928" i="1" s="1"/>
  <c r="T929" i="1" s="1"/>
  <c r="T930" i="1" s="1"/>
  <c r="T931" i="1" s="1"/>
  <c r="T932" i="1" s="1"/>
  <c r="T933" i="1" s="1"/>
  <c r="T934" i="1" s="1"/>
  <c r="T935" i="1" s="1"/>
  <c r="T936" i="1" s="1"/>
  <c r="T937" i="1" s="1"/>
  <c r="T938" i="1" s="1"/>
  <c r="T939" i="1" s="1"/>
  <c r="T940" i="1" s="1"/>
  <c r="T941" i="1" s="1"/>
  <c r="T942" i="1" s="1"/>
  <c r="T943" i="1" s="1"/>
  <c r="T944" i="1" s="1"/>
  <c r="T945" i="1" s="1"/>
  <c r="T946" i="1" s="1"/>
  <c r="T947" i="1" s="1"/>
  <c r="T948" i="1" s="1"/>
  <c r="T949" i="1" s="1"/>
  <c r="T950" i="1" s="1"/>
  <c r="T951" i="1" s="1"/>
  <c r="T952" i="1" s="1"/>
  <c r="T953" i="1" s="1"/>
  <c r="T954" i="1" s="1"/>
  <c r="T955" i="1" s="1"/>
  <c r="T956" i="1" s="1"/>
  <c r="T957" i="1" s="1"/>
  <c r="T958" i="1" s="1"/>
  <c r="T959" i="1" s="1"/>
  <c r="T960" i="1" s="1"/>
  <c r="T961" i="1" s="1"/>
  <c r="T962" i="1" s="1"/>
  <c r="T963" i="1" s="1"/>
  <c r="T964" i="1" s="1"/>
  <c r="T965" i="1" s="1"/>
  <c r="T966" i="1" s="1"/>
  <c r="T967" i="1" s="1"/>
  <c r="T968" i="1" s="1"/>
  <c r="T969" i="1" s="1"/>
  <c r="T970" i="1" s="1"/>
  <c r="T971" i="1" s="1"/>
  <c r="T972" i="1" s="1"/>
  <c r="T973" i="1" s="1"/>
  <c r="T974" i="1" s="1"/>
  <c r="T975" i="1" s="1"/>
  <c r="T976" i="1" s="1"/>
  <c r="T977" i="1" s="1"/>
  <c r="T978" i="1" s="1"/>
  <c r="T979" i="1" s="1"/>
  <c r="T980" i="1" s="1"/>
  <c r="T981" i="1" s="1"/>
  <c r="T982" i="1" s="1"/>
  <c r="T983" i="1" s="1"/>
  <c r="T984" i="1" s="1"/>
  <c r="T985" i="1" s="1"/>
  <c r="T986" i="1" s="1"/>
  <c r="T987" i="1" s="1"/>
  <c r="T988" i="1" s="1"/>
  <c r="T989" i="1" s="1"/>
  <c r="T990" i="1" s="1"/>
  <c r="T991" i="1" s="1"/>
  <c r="T992" i="1" s="1"/>
  <c r="T993" i="1" s="1"/>
  <c r="T994" i="1" s="1"/>
  <c r="T995" i="1" s="1"/>
  <c r="T996" i="1" s="1"/>
  <c r="T997" i="1" s="1"/>
  <c r="T998" i="1" s="1"/>
  <c r="T999" i="1" s="1"/>
  <c r="T1000" i="1" s="1"/>
  <c r="T1001" i="1" s="1"/>
  <c r="T1002" i="1" s="1"/>
  <c r="T1003" i="1" s="1"/>
  <c r="T1004" i="1" s="1"/>
  <c r="T1005" i="1" s="1"/>
  <c r="T1006" i="1" s="1"/>
  <c r="T1007" i="1" s="1"/>
  <c r="T1008" i="1" s="1"/>
  <c r="T1009" i="1" s="1"/>
  <c r="T1010" i="1" s="1"/>
  <c r="T1011" i="1" s="1"/>
  <c r="T1012" i="1" s="1"/>
  <c r="T1013" i="1" s="1"/>
  <c r="T1014" i="1" s="1"/>
  <c r="T1015" i="1" s="1"/>
  <c r="T1016" i="1" s="1"/>
  <c r="T1017" i="1" s="1"/>
  <c r="T1018" i="1" s="1"/>
  <c r="T1019" i="1" s="1"/>
  <c r="T1020" i="1" s="1"/>
  <c r="T1021" i="1" s="1"/>
  <c r="T1022" i="1" s="1"/>
  <c r="T1023" i="1" s="1"/>
  <c r="T1024" i="1" s="1"/>
  <c r="T1025" i="1" s="1"/>
  <c r="T1026" i="1" s="1"/>
  <c r="T1027" i="1" s="1"/>
  <c r="BH5" i="1"/>
  <c r="BI5" i="1" s="1"/>
  <c r="BJ5" i="1" s="1"/>
  <c r="U1239" i="1"/>
  <c r="V1239" i="1" s="1"/>
  <c r="U1249" i="1"/>
  <c r="V1249" i="1" s="1"/>
  <c r="W634" i="1"/>
  <c r="X634" i="1" s="1"/>
  <c r="W1449" i="1"/>
  <c r="X1449" i="1" s="1"/>
  <c r="U1167" i="1"/>
  <c r="V1167" i="1" s="1"/>
  <c r="U771" i="1"/>
  <c r="V771" i="1" s="1"/>
  <c r="U584" i="1"/>
  <c r="V584" i="1" s="1"/>
  <c r="U31" i="1"/>
  <c r="V31" i="1" s="1"/>
  <c r="BH7" i="1"/>
  <c r="BI7" i="1" s="1"/>
  <c r="BJ7" i="1" s="1"/>
  <c r="W758" i="1"/>
  <c r="X758" i="1" s="1"/>
  <c r="U758" i="1"/>
  <c r="V758" i="1" s="1"/>
  <c r="U878" i="1"/>
  <c r="V878" i="1" s="1"/>
  <c r="W878" i="1"/>
  <c r="X878" i="1" s="1"/>
  <c r="U1047" i="1"/>
  <c r="V1047" i="1" s="1"/>
  <c r="W1047" i="1"/>
  <c r="X1047" i="1" s="1"/>
  <c r="U815" i="1"/>
  <c r="V815" i="1" s="1"/>
  <c r="W815" i="1"/>
  <c r="X815" i="1" s="1"/>
  <c r="W511" i="1"/>
  <c r="X511" i="1" s="1"/>
  <c r="U511" i="1"/>
  <c r="V511" i="1" s="1"/>
  <c r="W765" i="1"/>
  <c r="X765" i="1" s="1"/>
  <c r="U765" i="1"/>
  <c r="V765" i="1" s="1"/>
  <c r="U59" i="1"/>
  <c r="V59" i="1" s="1"/>
  <c r="W59" i="1"/>
  <c r="X59" i="1" s="1"/>
  <c r="W454" i="1"/>
  <c r="X454" i="1" s="1"/>
  <c r="U454" i="1"/>
  <c r="V454" i="1" s="1"/>
  <c r="U209" i="1"/>
  <c r="V209" i="1" s="1"/>
  <c r="W209" i="1"/>
  <c r="X209" i="1" s="1"/>
  <c r="W844" i="1"/>
  <c r="X844" i="1" s="1"/>
  <c r="U844" i="1"/>
  <c r="V844" i="1" s="1"/>
  <c r="W504" i="1"/>
  <c r="X504" i="1" s="1"/>
  <c r="U504" i="1"/>
  <c r="V504" i="1" s="1"/>
  <c r="U929" i="1"/>
  <c r="V929" i="1" s="1"/>
  <c r="W929" i="1"/>
  <c r="X929" i="1" s="1"/>
  <c r="W338" i="1"/>
  <c r="X338" i="1" s="1"/>
  <c r="U325" i="1"/>
  <c r="V325" i="1" s="1"/>
  <c r="U636" i="1"/>
  <c r="V636" i="1" s="1"/>
  <c r="U864" i="1"/>
  <c r="V864" i="1" s="1"/>
  <c r="W979" i="1"/>
  <c r="X979" i="1" s="1"/>
  <c r="U372" i="1"/>
  <c r="V372" i="1" s="1"/>
  <c r="W297" i="1"/>
  <c r="X297" i="1" s="1"/>
  <c r="U297" i="1"/>
  <c r="V297" i="1" s="1"/>
  <c r="U228" i="1"/>
  <c r="V228" i="1" s="1"/>
  <c r="U646" i="1"/>
  <c r="V646" i="1" s="1"/>
  <c r="W1755" i="1"/>
  <c r="X1755" i="1" s="1"/>
  <c r="U1123" i="1"/>
  <c r="V1123" i="1" s="1"/>
  <c r="W552" i="1"/>
  <c r="X552" i="1" s="1"/>
  <c r="U352" i="1"/>
  <c r="V352" i="1" s="1"/>
  <c r="U617" i="1"/>
  <c r="V617" i="1" s="1"/>
  <c r="U768" i="1"/>
  <c r="V768" i="1" s="1"/>
  <c r="W502" i="1"/>
  <c r="X502" i="1" s="1"/>
  <c r="U502" i="1"/>
  <c r="V502" i="1" s="1"/>
  <c r="U286" i="1"/>
  <c r="V286" i="1" s="1"/>
  <c r="U481" i="1"/>
  <c r="V481" i="1" s="1"/>
  <c r="BF6" i="1"/>
  <c r="W1055" i="1"/>
  <c r="X1055" i="1" s="1"/>
  <c r="U1055" i="1"/>
  <c r="V1055" i="1" s="1"/>
  <c r="W497" i="1"/>
  <c r="X497" i="1" s="1"/>
  <c r="U1803" i="1"/>
  <c r="V1803" i="1" s="1"/>
  <c r="U822" i="1"/>
  <c r="V822" i="1" s="1"/>
  <c r="U1767" i="1"/>
  <c r="V1767" i="1" s="1"/>
  <c r="U647" i="1"/>
  <c r="V647" i="1" s="1"/>
  <c r="W1187" i="1"/>
  <c r="X1187" i="1" s="1"/>
  <c r="U237" i="1"/>
  <c r="V237" i="1" s="1"/>
  <c r="W237" i="1"/>
  <c r="X237" i="1" s="1"/>
  <c r="W148" i="1"/>
  <c r="X148" i="1" s="1"/>
  <c r="U620" i="1"/>
  <c r="V620" i="1" s="1"/>
  <c r="U877" i="1"/>
  <c r="V877" i="1" s="1"/>
  <c r="U921" i="1"/>
  <c r="V921" i="1" s="1"/>
  <c r="U1111" i="1"/>
  <c r="V1111" i="1" s="1"/>
  <c r="T38" i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T351" i="1" s="1"/>
  <c r="T352" i="1" s="1"/>
  <c r="T353" i="1" s="1"/>
  <c r="T354" i="1" s="1"/>
  <c r="T355" i="1" s="1"/>
  <c r="T356" i="1" s="1"/>
  <c r="T357" i="1" s="1"/>
  <c r="T358" i="1" s="1"/>
  <c r="T359" i="1" s="1"/>
  <c r="T360" i="1" s="1"/>
  <c r="T361" i="1" s="1"/>
  <c r="T362" i="1" s="1"/>
  <c r="T363" i="1" s="1"/>
  <c r="T364" i="1" s="1"/>
  <c r="T365" i="1" s="1"/>
  <c r="T366" i="1" s="1"/>
  <c r="T367" i="1" s="1"/>
  <c r="T368" i="1" s="1"/>
  <c r="T369" i="1" s="1"/>
  <c r="T370" i="1" s="1"/>
  <c r="T371" i="1" s="1"/>
  <c r="T372" i="1" s="1"/>
  <c r="T373" i="1" s="1"/>
  <c r="T374" i="1" s="1"/>
  <c r="T375" i="1" s="1"/>
  <c r="T376" i="1" s="1"/>
  <c r="T377" i="1" s="1"/>
  <c r="T378" i="1" s="1"/>
  <c r="T379" i="1" s="1"/>
  <c r="T380" i="1" s="1"/>
  <c r="T381" i="1" s="1"/>
  <c r="T382" i="1" s="1"/>
  <c r="T383" i="1" s="1"/>
  <c r="T384" i="1" s="1"/>
  <c r="T385" i="1" s="1"/>
  <c r="T386" i="1" s="1"/>
  <c r="T387" i="1" s="1"/>
  <c r="T388" i="1" s="1"/>
  <c r="T389" i="1" s="1"/>
  <c r="T390" i="1" s="1"/>
  <c r="T391" i="1" s="1"/>
  <c r="T392" i="1" s="1"/>
  <c r="T393" i="1" s="1"/>
  <c r="T394" i="1" s="1"/>
  <c r="T395" i="1" s="1"/>
  <c r="T396" i="1" s="1"/>
  <c r="T397" i="1" s="1"/>
  <c r="T398" i="1" s="1"/>
  <c r="T399" i="1" s="1"/>
  <c r="T400" i="1" s="1"/>
  <c r="T401" i="1" s="1"/>
  <c r="T402" i="1" s="1"/>
  <c r="T403" i="1" s="1"/>
  <c r="T404" i="1" s="1"/>
  <c r="T405" i="1" s="1"/>
  <c r="T406" i="1" s="1"/>
  <c r="T407" i="1" s="1"/>
  <c r="T408" i="1" s="1"/>
  <c r="T409" i="1" s="1"/>
  <c r="T410" i="1" s="1"/>
  <c r="T411" i="1" s="1"/>
  <c r="T412" i="1" s="1"/>
  <c r="T413" i="1" s="1"/>
  <c r="T414" i="1" s="1"/>
  <c r="T415" i="1" s="1"/>
  <c r="T416" i="1" s="1"/>
  <c r="T417" i="1" s="1"/>
  <c r="T418" i="1" s="1"/>
  <c r="T419" i="1" s="1"/>
  <c r="T420" i="1" s="1"/>
  <c r="T421" i="1" s="1"/>
  <c r="T422" i="1" s="1"/>
  <c r="T423" i="1" s="1"/>
  <c r="T424" i="1" s="1"/>
  <c r="T425" i="1" s="1"/>
  <c r="T426" i="1" s="1"/>
  <c r="T427" i="1" s="1"/>
  <c r="T428" i="1" s="1"/>
  <c r="T429" i="1" s="1"/>
  <c r="T430" i="1" s="1"/>
  <c r="T431" i="1" s="1"/>
  <c r="T432" i="1" s="1"/>
  <c r="T433" i="1" s="1"/>
  <c r="T434" i="1" s="1"/>
  <c r="T435" i="1" s="1"/>
  <c r="T436" i="1" s="1"/>
  <c r="T437" i="1" s="1"/>
  <c r="T438" i="1" s="1"/>
  <c r="T439" i="1" s="1"/>
  <c r="T440" i="1" s="1"/>
  <c r="T441" i="1" s="1"/>
  <c r="T442" i="1" s="1"/>
  <c r="T443" i="1" s="1"/>
  <c r="T444" i="1" s="1"/>
  <c r="T445" i="1" s="1"/>
  <c r="T446" i="1" s="1"/>
  <c r="T447" i="1" s="1"/>
  <c r="T448" i="1" s="1"/>
  <c r="T449" i="1" s="1"/>
  <c r="T450" i="1" s="1"/>
  <c r="T451" i="1" s="1"/>
  <c r="T452" i="1" s="1"/>
  <c r="T453" i="1" s="1"/>
  <c r="T454" i="1" s="1"/>
  <c r="T455" i="1" s="1"/>
  <c r="T456" i="1" s="1"/>
  <c r="T457" i="1" s="1"/>
  <c r="T458" i="1" s="1"/>
  <c r="T459" i="1" s="1"/>
  <c r="T460" i="1" s="1"/>
  <c r="T461" i="1" s="1"/>
  <c r="T462" i="1" s="1"/>
  <c r="T463" i="1" s="1"/>
  <c r="T464" i="1" s="1"/>
  <c r="T465" i="1" s="1"/>
  <c r="T466" i="1" s="1"/>
  <c r="T467" i="1" s="1"/>
  <c r="T468" i="1" s="1"/>
  <c r="T469" i="1" s="1"/>
  <c r="T470" i="1" s="1"/>
  <c r="T471" i="1" s="1"/>
  <c r="T472" i="1" s="1"/>
  <c r="T473" i="1" s="1"/>
  <c r="T474" i="1" s="1"/>
  <c r="T475" i="1" s="1"/>
  <c r="T476" i="1" s="1"/>
  <c r="T477" i="1" s="1"/>
  <c r="T478" i="1" s="1"/>
  <c r="T479" i="1" s="1"/>
  <c r="T480" i="1" s="1"/>
  <c r="T481" i="1" s="1"/>
  <c r="T482" i="1" s="1"/>
  <c r="T483" i="1" s="1"/>
  <c r="T484" i="1" s="1"/>
  <c r="T485" i="1" s="1"/>
  <c r="T486" i="1" s="1"/>
  <c r="T487" i="1" s="1"/>
  <c r="T488" i="1" s="1"/>
  <c r="T489" i="1" s="1"/>
  <c r="T490" i="1" s="1"/>
  <c r="T491" i="1" s="1"/>
  <c r="T492" i="1" s="1"/>
  <c r="T493" i="1" s="1"/>
  <c r="T494" i="1" s="1"/>
  <c r="T495" i="1" s="1"/>
  <c r="T496" i="1" s="1"/>
  <c r="T497" i="1" s="1"/>
  <c r="T498" i="1" s="1"/>
  <c r="T499" i="1" s="1"/>
  <c r="T500" i="1" s="1"/>
  <c r="T501" i="1" s="1"/>
  <c r="T502" i="1" s="1"/>
  <c r="T503" i="1" s="1"/>
  <c r="T504" i="1" s="1"/>
  <c r="T505" i="1" s="1"/>
  <c r="T506" i="1" s="1"/>
  <c r="T507" i="1" s="1"/>
  <c r="T508" i="1" s="1"/>
  <c r="T509" i="1" s="1"/>
  <c r="T510" i="1" s="1"/>
  <c r="T511" i="1" s="1"/>
  <c r="T512" i="1" s="1"/>
  <c r="T513" i="1" s="1"/>
  <c r="T514" i="1" s="1"/>
  <c r="T515" i="1" s="1"/>
  <c r="T516" i="1" s="1"/>
  <c r="T517" i="1" s="1"/>
  <c r="T518" i="1" s="1"/>
  <c r="T519" i="1" s="1"/>
  <c r="T520" i="1" s="1"/>
  <c r="T521" i="1" s="1"/>
  <c r="T522" i="1" s="1"/>
  <c r="T523" i="1" s="1"/>
  <c r="T524" i="1" s="1"/>
  <c r="T525" i="1" s="1"/>
  <c r="T526" i="1" s="1"/>
  <c r="T527" i="1" s="1"/>
  <c r="T528" i="1" s="1"/>
  <c r="T529" i="1" s="1"/>
  <c r="T530" i="1" s="1"/>
  <c r="T531" i="1" s="1"/>
  <c r="T532" i="1" s="1"/>
  <c r="T533" i="1" s="1"/>
  <c r="T534" i="1" s="1"/>
  <c r="T535" i="1" s="1"/>
  <c r="T536" i="1" s="1"/>
  <c r="T537" i="1" s="1"/>
  <c r="T538" i="1" s="1"/>
  <c r="T539" i="1" s="1"/>
  <c r="T540" i="1" s="1"/>
  <c r="T541" i="1" s="1"/>
  <c r="T542" i="1" s="1"/>
  <c r="T543" i="1" s="1"/>
  <c r="T544" i="1" s="1"/>
  <c r="T545" i="1" s="1"/>
  <c r="T546" i="1" s="1"/>
  <c r="T547" i="1" s="1"/>
  <c r="T548" i="1" s="1"/>
  <c r="T549" i="1" s="1"/>
  <c r="T550" i="1" s="1"/>
  <c r="T551" i="1" s="1"/>
  <c r="T552" i="1" s="1"/>
  <c r="T553" i="1" s="1"/>
  <c r="T554" i="1" s="1"/>
  <c r="T555" i="1" s="1"/>
  <c r="T556" i="1" s="1"/>
  <c r="T557" i="1" s="1"/>
  <c r="T558" i="1" s="1"/>
  <c r="T559" i="1" s="1"/>
  <c r="T560" i="1" s="1"/>
  <c r="T561" i="1" s="1"/>
  <c r="T562" i="1" s="1"/>
  <c r="T563" i="1" s="1"/>
  <c r="T564" i="1" s="1"/>
  <c r="T565" i="1" s="1"/>
  <c r="T566" i="1" s="1"/>
  <c r="T567" i="1" s="1"/>
  <c r="T568" i="1" s="1"/>
  <c r="T569" i="1" s="1"/>
  <c r="T570" i="1" s="1"/>
  <c r="T571" i="1" s="1"/>
  <c r="T572" i="1" s="1"/>
  <c r="T573" i="1" s="1"/>
  <c r="T574" i="1" s="1"/>
  <c r="T575" i="1" s="1"/>
  <c r="T576" i="1" s="1"/>
  <c r="T577" i="1" s="1"/>
  <c r="T578" i="1" s="1"/>
  <c r="T579" i="1" s="1"/>
  <c r="T580" i="1" s="1"/>
  <c r="T581" i="1" s="1"/>
  <c r="T582" i="1" s="1"/>
  <c r="T583" i="1" s="1"/>
  <c r="T584" i="1" s="1"/>
  <c r="T585" i="1" s="1"/>
  <c r="T586" i="1" s="1"/>
  <c r="T587" i="1" s="1"/>
  <c r="T588" i="1" s="1"/>
  <c r="T589" i="1" s="1"/>
  <c r="T590" i="1" s="1"/>
  <c r="T591" i="1" s="1"/>
  <c r="T592" i="1" s="1"/>
  <c r="T593" i="1" s="1"/>
  <c r="T594" i="1" s="1"/>
  <c r="W764" i="1"/>
  <c r="X764" i="1" s="1"/>
  <c r="U764" i="1"/>
  <c r="V764" i="1" s="1"/>
  <c r="W915" i="1"/>
  <c r="X915" i="1" s="1"/>
  <c r="U915" i="1"/>
  <c r="V915" i="1" s="1"/>
  <c r="U293" i="1"/>
  <c r="V293" i="1" s="1"/>
  <c r="W293" i="1"/>
  <c r="X293" i="1" s="1"/>
  <c r="U1085" i="1"/>
  <c r="V1085" i="1" s="1"/>
  <c r="W1085" i="1"/>
  <c r="X1085" i="1" s="1"/>
  <c r="W43" i="1"/>
  <c r="X43" i="1" s="1"/>
  <c r="U43" i="1"/>
  <c r="V43" i="1" s="1"/>
  <c r="W405" i="1"/>
  <c r="X405" i="1" s="1"/>
  <c r="U405" i="1"/>
  <c r="V405" i="1" s="1"/>
  <c r="W112" i="1"/>
  <c r="X112" i="1" s="1"/>
  <c r="U112" i="1"/>
  <c r="V112" i="1" s="1"/>
  <c r="W147" i="1"/>
  <c r="X147" i="1" s="1"/>
  <c r="U147" i="1"/>
  <c r="V147" i="1" s="1"/>
  <c r="W207" i="1"/>
  <c r="X207" i="1" s="1"/>
  <c r="U207" i="1"/>
  <c r="V207" i="1" s="1"/>
  <c r="W193" i="1"/>
  <c r="X193" i="1" s="1"/>
  <c r="U193" i="1"/>
  <c r="V193" i="1" s="1"/>
  <c r="W126" i="1"/>
  <c r="X126" i="1" s="1"/>
  <c r="U126" i="1"/>
  <c r="V126" i="1" s="1"/>
  <c r="W371" i="1"/>
  <c r="X371" i="1" s="1"/>
  <c r="U371" i="1"/>
  <c r="V371" i="1" s="1"/>
  <c r="W480" i="1"/>
  <c r="X480" i="1" s="1"/>
  <c r="U480" i="1"/>
  <c r="V480" i="1" s="1"/>
  <c r="W1367" i="1"/>
  <c r="X1367" i="1" s="1"/>
  <c r="U1367" i="1"/>
  <c r="V1367" i="1" s="1"/>
  <c r="W956" i="1"/>
  <c r="X956" i="1" s="1"/>
  <c r="U956" i="1"/>
  <c r="V956" i="1" s="1"/>
  <c r="U410" i="1"/>
  <c r="V410" i="1" s="1"/>
  <c r="W410" i="1"/>
  <c r="X410" i="1" s="1"/>
  <c r="W1703" i="1"/>
  <c r="X1703" i="1" s="1"/>
  <c r="U1703" i="1"/>
  <c r="V1703" i="1" s="1"/>
  <c r="W806" i="1"/>
  <c r="X806" i="1" s="1"/>
  <c r="U806" i="1"/>
  <c r="V806" i="1" s="1"/>
  <c r="U82" i="1"/>
  <c r="V82" i="1" s="1"/>
  <c r="W82" i="1"/>
  <c r="X82" i="1" s="1"/>
  <c r="U1251" i="1"/>
  <c r="V1251" i="1" s="1"/>
  <c r="W1251" i="1"/>
  <c r="X1251" i="1" s="1"/>
  <c r="U303" i="1"/>
  <c r="V303" i="1" s="1"/>
  <c r="W303" i="1"/>
  <c r="X303" i="1" s="1"/>
  <c r="W999" i="1"/>
  <c r="X999" i="1" s="1"/>
  <c r="U999" i="1"/>
  <c r="V999" i="1" s="1"/>
  <c r="U305" i="1"/>
  <c r="V305" i="1" s="1"/>
  <c r="W305" i="1"/>
  <c r="X305" i="1" s="1"/>
  <c r="U238" i="1"/>
  <c r="V238" i="1" s="1"/>
  <c r="W238" i="1"/>
  <c r="X238" i="1" s="1"/>
  <c r="W115" i="1"/>
  <c r="X115" i="1" s="1"/>
  <c r="U115" i="1"/>
  <c r="V115" i="1" s="1"/>
  <c r="W557" i="1"/>
  <c r="X557" i="1" s="1"/>
  <c r="U557" i="1"/>
  <c r="V557" i="1" s="1"/>
  <c r="U1444" i="1"/>
  <c r="V1444" i="1" s="1"/>
  <c r="W1444" i="1"/>
  <c r="X1444" i="1" s="1"/>
  <c r="W905" i="1"/>
  <c r="X905" i="1" s="1"/>
  <c r="U905" i="1"/>
  <c r="V905" i="1" s="1"/>
  <c r="W1547" i="1"/>
  <c r="X1547" i="1" s="1"/>
  <c r="U1547" i="1"/>
  <c r="V1547" i="1" s="1"/>
  <c r="W452" i="1"/>
  <c r="X452" i="1" s="1"/>
  <c r="U452" i="1"/>
  <c r="V452" i="1" s="1"/>
  <c r="U1104" i="1"/>
  <c r="V1104" i="1" s="1"/>
  <c r="W1104" i="1"/>
  <c r="X1104" i="1" s="1"/>
  <c r="W662" i="1"/>
  <c r="X662" i="1" s="1"/>
  <c r="U662" i="1"/>
  <c r="V662" i="1" s="1"/>
  <c r="W823" i="1"/>
  <c r="X823" i="1" s="1"/>
  <c r="U823" i="1"/>
  <c r="V823" i="1" s="1"/>
  <c r="W62" i="1"/>
  <c r="X62" i="1" s="1"/>
  <c r="U62" i="1"/>
  <c r="V62" i="1" s="1"/>
  <c r="W1266" i="1"/>
  <c r="X1266" i="1" s="1"/>
  <c r="U1266" i="1"/>
  <c r="V1266" i="1" s="1"/>
  <c r="W1052" i="1"/>
  <c r="X1052" i="1" s="1"/>
  <c r="U1052" i="1"/>
  <c r="V1052" i="1" s="1"/>
  <c r="U92" i="1"/>
  <c r="V92" i="1" s="1"/>
  <c r="W92" i="1"/>
  <c r="X92" i="1" s="1"/>
  <c r="W894" i="1"/>
  <c r="X894" i="1" s="1"/>
  <c r="U894" i="1"/>
  <c r="V894" i="1" s="1"/>
  <c r="W350" i="1"/>
  <c r="X350" i="1" s="1"/>
  <c r="U350" i="1"/>
  <c r="V350" i="1" s="1"/>
  <c r="W813" i="1"/>
  <c r="X813" i="1" s="1"/>
  <c r="U813" i="1"/>
  <c r="V813" i="1" s="1"/>
  <c r="W1276" i="1"/>
  <c r="X1276" i="1" s="1"/>
  <c r="U1276" i="1"/>
  <c r="V1276" i="1" s="1"/>
  <c r="W1771" i="1"/>
  <c r="X1771" i="1" s="1"/>
  <c r="U1771" i="1"/>
  <c r="V1771" i="1" s="1"/>
  <c r="W118" i="1"/>
  <c r="X118" i="1" s="1"/>
  <c r="U118" i="1"/>
  <c r="V118" i="1" s="1"/>
  <c r="W803" i="1"/>
  <c r="X803" i="1" s="1"/>
  <c r="U803" i="1"/>
  <c r="V803" i="1" s="1"/>
  <c r="W7" i="1"/>
  <c r="X7" i="1" s="1"/>
  <c r="U7" i="1"/>
  <c r="V7" i="1" s="1"/>
  <c r="W698" i="1"/>
  <c r="X698" i="1" s="1"/>
  <c r="U698" i="1"/>
  <c r="V698" i="1" s="1"/>
  <c r="W218" i="1"/>
  <c r="X218" i="1" s="1"/>
  <c r="U218" i="1"/>
  <c r="V218" i="1" s="1"/>
  <c r="W984" i="1"/>
  <c r="X984" i="1" s="1"/>
  <c r="U984" i="1"/>
  <c r="V984" i="1" s="1"/>
  <c r="W1117" i="1"/>
  <c r="X1117" i="1" s="1"/>
  <c r="U1117" i="1"/>
  <c r="V1117" i="1" s="1"/>
  <c r="W1189" i="1"/>
  <c r="X1189" i="1" s="1"/>
  <c r="U1189" i="1"/>
  <c r="V1189" i="1" s="1"/>
  <c r="U1764" i="1"/>
  <c r="V1764" i="1" s="1"/>
  <c r="W1764" i="1"/>
  <c r="X1764" i="1" s="1"/>
  <c r="U40" i="1"/>
  <c r="V40" i="1" s="1"/>
  <c r="W40" i="1"/>
  <c r="X40" i="1" s="1"/>
  <c r="W430" i="1"/>
  <c r="X430" i="1" s="1"/>
  <c r="U430" i="1"/>
  <c r="V430" i="1" s="1"/>
  <c r="U1159" i="1"/>
  <c r="V1159" i="1" s="1"/>
  <c r="W1159" i="1"/>
  <c r="X1159" i="1" s="1"/>
  <c r="U748" i="1"/>
  <c r="V748" i="1" s="1"/>
  <c r="W748" i="1"/>
  <c r="X748" i="1" s="1"/>
  <c r="U1143" i="1"/>
  <c r="V1143" i="1" s="1"/>
  <c r="W1143" i="1"/>
  <c r="X1143" i="1" s="1"/>
  <c r="W732" i="1"/>
  <c r="X732" i="1" s="1"/>
  <c r="U732" i="1"/>
  <c r="V732" i="1" s="1"/>
  <c r="U952" i="1"/>
  <c r="V952" i="1" s="1"/>
  <c r="W952" i="1"/>
  <c r="X952" i="1" s="1"/>
  <c r="W883" i="1"/>
  <c r="X883" i="1" s="1"/>
  <c r="U883" i="1"/>
  <c r="V883" i="1" s="1"/>
  <c r="W1100" i="1"/>
  <c r="X1100" i="1" s="1"/>
  <c r="U1100" i="1"/>
  <c r="V1100" i="1" s="1"/>
  <c r="W230" i="1"/>
  <c r="X230" i="1" s="1"/>
  <c r="U230" i="1"/>
  <c r="V230" i="1" s="1"/>
  <c r="W106" i="1"/>
  <c r="X106" i="1" s="1"/>
  <c r="U106" i="1"/>
  <c r="V106" i="1" s="1"/>
  <c r="W1783" i="1"/>
  <c r="X1783" i="1" s="1"/>
  <c r="U1783" i="1"/>
  <c r="V1783" i="1" s="1"/>
  <c r="W708" i="1"/>
  <c r="X708" i="1" s="1"/>
  <c r="W1441" i="1"/>
  <c r="X1441" i="1" s="1"/>
  <c r="W710" i="1"/>
  <c r="X710" i="1" s="1"/>
  <c r="W98" i="1"/>
  <c r="X98" i="1" s="1"/>
  <c r="U654" i="1"/>
  <c r="V654" i="1" s="1"/>
  <c r="U203" i="1"/>
  <c r="V203" i="1" s="1"/>
  <c r="U930" i="1"/>
  <c r="V930" i="1" s="1"/>
  <c r="U901" i="1"/>
  <c r="V901" i="1" s="1"/>
  <c r="U1242" i="1"/>
  <c r="V1242" i="1" s="1"/>
  <c r="U90" i="1"/>
  <c r="V90" i="1" s="1"/>
  <c r="U1373" i="1"/>
  <c r="V1373" i="1" s="1"/>
  <c r="U1220" i="1"/>
  <c r="V1220" i="1" s="1"/>
  <c r="U1579" i="1"/>
  <c r="V1579" i="1" s="1"/>
  <c r="U1643" i="1"/>
  <c r="V1643" i="1" s="1"/>
  <c r="W774" i="1"/>
  <c r="X774" i="1" s="1"/>
  <c r="U35" i="1"/>
  <c r="V35" i="1" s="1"/>
  <c r="U972" i="1"/>
  <c r="V972" i="1" s="1"/>
  <c r="U75" i="1"/>
  <c r="V75" i="1" s="1"/>
  <c r="U361" i="1"/>
  <c r="V361" i="1" s="1"/>
  <c r="W881" i="1"/>
  <c r="X881" i="1" s="1"/>
  <c r="U280" i="1"/>
  <c r="V280" i="1" s="1"/>
  <c r="U1223" i="1"/>
  <c r="V1223" i="1" s="1"/>
  <c r="W717" i="1"/>
  <c r="X717" i="1" s="1"/>
  <c r="W727" i="1"/>
  <c r="X727" i="1" s="1"/>
  <c r="U252" i="1"/>
  <c r="V252" i="1" s="1"/>
  <c r="U186" i="1"/>
  <c r="V186" i="1" s="1"/>
  <c r="T1032" i="1"/>
  <c r="T1033" i="1" s="1"/>
  <c r="T1034" i="1" s="1"/>
  <c r="T1035" i="1" s="1"/>
  <c r="T1036" i="1" s="1"/>
  <c r="T1037" i="1" s="1"/>
  <c r="T1038" i="1" s="1"/>
  <c r="T1039" i="1" s="1"/>
  <c r="T1040" i="1" s="1"/>
  <c r="T1041" i="1" s="1"/>
  <c r="T1042" i="1" s="1"/>
  <c r="T1043" i="1" s="1"/>
  <c r="T1044" i="1" s="1"/>
  <c r="T1045" i="1" s="1"/>
  <c r="T1046" i="1" s="1"/>
  <c r="T1047" i="1" s="1"/>
  <c r="T1048" i="1" s="1"/>
  <c r="T1049" i="1" s="1"/>
  <c r="T1050" i="1" s="1"/>
  <c r="T1051" i="1" s="1"/>
  <c r="T1052" i="1" s="1"/>
  <c r="T1053" i="1" s="1"/>
  <c r="T1054" i="1" s="1"/>
  <c r="T1055" i="1" s="1"/>
  <c r="T1056" i="1" s="1"/>
  <c r="T1057" i="1" s="1"/>
  <c r="T1058" i="1" s="1"/>
  <c r="T1059" i="1" s="1"/>
  <c r="T1060" i="1" s="1"/>
  <c r="T1061" i="1" s="1"/>
  <c r="T1062" i="1" s="1"/>
  <c r="T1063" i="1" s="1"/>
  <c r="T1064" i="1" s="1"/>
  <c r="T1065" i="1" s="1"/>
  <c r="T1066" i="1" s="1"/>
  <c r="T1067" i="1" s="1"/>
  <c r="T1068" i="1" s="1"/>
  <c r="T1069" i="1" s="1"/>
  <c r="T1070" i="1" s="1"/>
  <c r="T1071" i="1" s="1"/>
  <c r="T1072" i="1" s="1"/>
  <c r="T1073" i="1" s="1"/>
  <c r="T1074" i="1" s="1"/>
  <c r="T1075" i="1" s="1"/>
  <c r="T1076" i="1" s="1"/>
  <c r="T1077" i="1" s="1"/>
  <c r="T1078" i="1" s="1"/>
  <c r="T1079" i="1" s="1"/>
  <c r="T1080" i="1" s="1"/>
  <c r="T1081" i="1" s="1"/>
  <c r="T1082" i="1" s="1"/>
  <c r="T1083" i="1" s="1"/>
  <c r="T1084" i="1" s="1"/>
  <c r="T1085" i="1" s="1"/>
  <c r="T1086" i="1" s="1"/>
  <c r="T1087" i="1" s="1"/>
  <c r="T1088" i="1" s="1"/>
  <c r="T1089" i="1" s="1"/>
  <c r="T1090" i="1" s="1"/>
  <c r="T1091" i="1" s="1"/>
  <c r="T1092" i="1" s="1"/>
  <c r="T1093" i="1" s="1"/>
  <c r="T1094" i="1" s="1"/>
  <c r="T1095" i="1" s="1"/>
  <c r="T1096" i="1" s="1"/>
  <c r="T1097" i="1" s="1"/>
  <c r="T1098" i="1" s="1"/>
  <c r="T1099" i="1" s="1"/>
  <c r="T1100" i="1" s="1"/>
  <c r="T1101" i="1" s="1"/>
  <c r="T1102" i="1" s="1"/>
  <c r="T1103" i="1" s="1"/>
  <c r="T1104" i="1" s="1"/>
  <c r="T1105" i="1" s="1"/>
  <c r="T1106" i="1" s="1"/>
  <c r="T1107" i="1" s="1"/>
  <c r="T1108" i="1" s="1"/>
  <c r="T1109" i="1" s="1"/>
  <c r="T1110" i="1" s="1"/>
  <c r="T1111" i="1" s="1"/>
  <c r="T1112" i="1" s="1"/>
  <c r="T1113" i="1" s="1"/>
  <c r="T1114" i="1" s="1"/>
  <c r="T1115" i="1" s="1"/>
  <c r="T1116" i="1" s="1"/>
  <c r="T1117" i="1" s="1"/>
  <c r="T1118" i="1" s="1"/>
  <c r="T1119" i="1" s="1"/>
  <c r="T1120" i="1" s="1"/>
  <c r="T1121" i="1" s="1"/>
  <c r="T1122" i="1" s="1"/>
  <c r="T1123" i="1" s="1"/>
  <c r="T1124" i="1" s="1"/>
  <c r="T1125" i="1" s="1"/>
  <c r="T1126" i="1" s="1"/>
  <c r="T1127" i="1" s="1"/>
  <c r="T1128" i="1" s="1"/>
  <c r="T1129" i="1" s="1"/>
  <c r="T1130" i="1" s="1"/>
  <c r="T1131" i="1" s="1"/>
  <c r="T1132" i="1" s="1"/>
  <c r="T1133" i="1" s="1"/>
  <c r="T1134" i="1" s="1"/>
  <c r="T1135" i="1" s="1"/>
  <c r="T1136" i="1" s="1"/>
  <c r="T1137" i="1" s="1"/>
  <c r="T1138" i="1" s="1"/>
  <c r="T1139" i="1" s="1"/>
  <c r="T1140" i="1" s="1"/>
  <c r="T1141" i="1" s="1"/>
  <c r="T1142" i="1" s="1"/>
  <c r="T1143" i="1" s="1"/>
  <c r="T1144" i="1" s="1"/>
  <c r="T1145" i="1" s="1"/>
  <c r="T1146" i="1" s="1"/>
  <c r="T1147" i="1" s="1"/>
  <c r="T1148" i="1" s="1"/>
  <c r="T1149" i="1" s="1"/>
  <c r="T1150" i="1" s="1"/>
  <c r="T1151" i="1" s="1"/>
  <c r="T1152" i="1" s="1"/>
  <c r="T1153" i="1" s="1"/>
  <c r="T1154" i="1" s="1"/>
  <c r="T1155" i="1" s="1"/>
  <c r="T1156" i="1" s="1"/>
  <c r="T1157" i="1" s="1"/>
  <c r="T1158" i="1" s="1"/>
  <c r="T1159" i="1" s="1"/>
  <c r="T1160" i="1" s="1"/>
  <c r="T1161" i="1" s="1"/>
  <c r="T1162" i="1" s="1"/>
  <c r="T1163" i="1" s="1"/>
  <c r="T1164" i="1" s="1"/>
  <c r="T1165" i="1" s="1"/>
  <c r="T1166" i="1" s="1"/>
  <c r="T1167" i="1" s="1"/>
  <c r="T1168" i="1" s="1"/>
  <c r="T1169" i="1" s="1"/>
  <c r="T1170" i="1" s="1"/>
  <c r="T1171" i="1" s="1"/>
  <c r="T1172" i="1" s="1"/>
  <c r="T1173" i="1" s="1"/>
  <c r="T1174" i="1" s="1"/>
  <c r="T1175" i="1" s="1"/>
  <c r="T1176" i="1" s="1"/>
  <c r="T1177" i="1" s="1"/>
  <c r="T1178" i="1" s="1"/>
  <c r="T1179" i="1" s="1"/>
  <c r="T1180" i="1" s="1"/>
  <c r="T1181" i="1" s="1"/>
  <c r="T1182" i="1" s="1"/>
  <c r="T1183" i="1" s="1"/>
  <c r="T1184" i="1" s="1"/>
  <c r="T1185" i="1" s="1"/>
  <c r="T1186" i="1" s="1"/>
  <c r="T1187" i="1" s="1"/>
  <c r="T1188" i="1" s="1"/>
  <c r="T1189" i="1" s="1"/>
  <c r="T1190" i="1" s="1"/>
  <c r="T1191" i="1" s="1"/>
  <c r="T1192" i="1" s="1"/>
  <c r="T1193" i="1" s="1"/>
  <c r="T1194" i="1" s="1"/>
  <c r="T1195" i="1" s="1"/>
  <c r="T1196" i="1" s="1"/>
  <c r="T1197" i="1" s="1"/>
  <c r="T1198" i="1" s="1"/>
  <c r="T1199" i="1" s="1"/>
  <c r="T1200" i="1" s="1"/>
  <c r="T1201" i="1" s="1"/>
  <c r="T1202" i="1" s="1"/>
  <c r="T1203" i="1" s="1"/>
  <c r="T1204" i="1" s="1"/>
  <c r="T1205" i="1" s="1"/>
  <c r="T1206" i="1" s="1"/>
  <c r="T1207" i="1" s="1"/>
  <c r="T1208" i="1" s="1"/>
  <c r="T1209" i="1" s="1"/>
  <c r="T1210" i="1" s="1"/>
  <c r="T1211" i="1" s="1"/>
  <c r="T1212" i="1" s="1"/>
  <c r="T1213" i="1" s="1"/>
  <c r="T1214" i="1" s="1"/>
  <c r="T1215" i="1" s="1"/>
  <c r="T1216" i="1" s="1"/>
  <c r="T1217" i="1" s="1"/>
  <c r="T1218" i="1" s="1"/>
  <c r="T1219" i="1" s="1"/>
  <c r="T1220" i="1" s="1"/>
  <c r="T1221" i="1" s="1"/>
  <c r="T1222" i="1" s="1"/>
  <c r="T1223" i="1" s="1"/>
  <c r="T1224" i="1" s="1"/>
  <c r="T1225" i="1" s="1"/>
  <c r="T1226" i="1" s="1"/>
  <c r="T1227" i="1" s="1"/>
  <c r="T1228" i="1" s="1"/>
  <c r="T1229" i="1" s="1"/>
  <c r="T1230" i="1" s="1"/>
  <c r="T1231" i="1" s="1"/>
  <c r="T1232" i="1" s="1"/>
  <c r="T1233" i="1" s="1"/>
  <c r="T1234" i="1" s="1"/>
  <c r="T1235" i="1" s="1"/>
  <c r="T1236" i="1" s="1"/>
  <c r="T1237" i="1" s="1"/>
  <c r="T1238" i="1" s="1"/>
  <c r="T1239" i="1" s="1"/>
  <c r="T1240" i="1" s="1"/>
  <c r="T1241" i="1" s="1"/>
  <c r="T1242" i="1" s="1"/>
  <c r="T1243" i="1" s="1"/>
  <c r="T1244" i="1" s="1"/>
  <c r="T1245" i="1" s="1"/>
  <c r="T1246" i="1" s="1"/>
  <c r="T1247" i="1" s="1"/>
  <c r="T1248" i="1" s="1"/>
  <c r="T1249" i="1" s="1"/>
  <c r="T1250" i="1" s="1"/>
  <c r="T1251" i="1" s="1"/>
  <c r="T1252" i="1" s="1"/>
  <c r="T1253" i="1" s="1"/>
  <c r="T1254" i="1" s="1"/>
  <c r="T1255" i="1" s="1"/>
  <c r="T1256" i="1" s="1"/>
  <c r="T1257" i="1" s="1"/>
  <c r="T1258" i="1" s="1"/>
  <c r="T1259" i="1" s="1"/>
  <c r="T1260" i="1" s="1"/>
  <c r="T1261" i="1" s="1"/>
  <c r="T1262" i="1" s="1"/>
  <c r="T1263" i="1" s="1"/>
  <c r="T1264" i="1" s="1"/>
  <c r="T1265" i="1" s="1"/>
  <c r="T1266" i="1" s="1"/>
  <c r="T1267" i="1" s="1"/>
  <c r="T1268" i="1" s="1"/>
  <c r="T1269" i="1" s="1"/>
  <c r="T1270" i="1" s="1"/>
  <c r="T1271" i="1" s="1"/>
  <c r="T1272" i="1" s="1"/>
  <c r="T1273" i="1" s="1"/>
  <c r="T1274" i="1" s="1"/>
  <c r="T1275" i="1" s="1"/>
  <c r="T1276" i="1" s="1"/>
  <c r="T1277" i="1" s="1"/>
  <c r="T1278" i="1" s="1"/>
  <c r="T1279" i="1" s="1"/>
  <c r="T1280" i="1" s="1"/>
  <c r="T1281" i="1" s="1"/>
  <c r="T1282" i="1" s="1"/>
  <c r="T1283" i="1" s="1"/>
  <c r="T1284" i="1" s="1"/>
  <c r="T1285" i="1" s="1"/>
  <c r="T1286" i="1" s="1"/>
  <c r="T1287" i="1" s="1"/>
  <c r="T1288" i="1" s="1"/>
  <c r="T1289" i="1" s="1"/>
  <c r="T1290" i="1" s="1"/>
  <c r="T1291" i="1" s="1"/>
  <c r="T1292" i="1" s="1"/>
  <c r="T1293" i="1" s="1"/>
  <c r="T1294" i="1" s="1"/>
  <c r="T1295" i="1" s="1"/>
  <c r="T1296" i="1" s="1"/>
  <c r="T1297" i="1" s="1"/>
  <c r="T1298" i="1" s="1"/>
  <c r="T1299" i="1" s="1"/>
  <c r="T1300" i="1" s="1"/>
  <c r="T1301" i="1" s="1"/>
  <c r="T1302" i="1" s="1"/>
  <c r="T1303" i="1" s="1"/>
  <c r="T1304" i="1" s="1"/>
  <c r="T1305" i="1" s="1"/>
  <c r="T1306" i="1" s="1"/>
  <c r="T1307" i="1" s="1"/>
  <c r="T1308" i="1" s="1"/>
  <c r="T1309" i="1" s="1"/>
  <c r="T1310" i="1" s="1"/>
  <c r="T1311" i="1" s="1"/>
  <c r="T1312" i="1" s="1"/>
  <c r="T1313" i="1" s="1"/>
  <c r="T1314" i="1" s="1"/>
  <c r="T1315" i="1" s="1"/>
  <c r="T1316" i="1" s="1"/>
  <c r="T1317" i="1" s="1"/>
  <c r="T1318" i="1" s="1"/>
  <c r="T1319" i="1" s="1"/>
  <c r="T1320" i="1" s="1"/>
  <c r="T1321" i="1" s="1"/>
  <c r="T1322" i="1" s="1"/>
  <c r="T1323" i="1" s="1"/>
  <c r="T1324" i="1" s="1"/>
  <c r="T1325" i="1" s="1"/>
  <c r="T1326" i="1" s="1"/>
  <c r="T1327" i="1" s="1"/>
  <c r="T1328" i="1" s="1"/>
  <c r="T1329" i="1" s="1"/>
  <c r="T1330" i="1" s="1"/>
  <c r="T1331" i="1" s="1"/>
  <c r="T1332" i="1" s="1"/>
  <c r="T1333" i="1" s="1"/>
  <c r="T1334" i="1" s="1"/>
  <c r="T1335" i="1" s="1"/>
  <c r="T1336" i="1" s="1"/>
  <c r="T1337" i="1" s="1"/>
  <c r="T1338" i="1" s="1"/>
  <c r="T1339" i="1" s="1"/>
  <c r="T1340" i="1" s="1"/>
  <c r="T1341" i="1" s="1"/>
  <c r="T1342" i="1" s="1"/>
  <c r="T1343" i="1" s="1"/>
  <c r="T1344" i="1" s="1"/>
  <c r="T1345" i="1" s="1"/>
  <c r="T1346" i="1" s="1"/>
  <c r="T1347" i="1" s="1"/>
  <c r="T1348" i="1" s="1"/>
  <c r="T1349" i="1" s="1"/>
  <c r="T1350" i="1" s="1"/>
  <c r="T1351" i="1" s="1"/>
  <c r="T1352" i="1" s="1"/>
  <c r="T1353" i="1" s="1"/>
  <c r="T1354" i="1" s="1"/>
  <c r="T1355" i="1" s="1"/>
  <c r="T1356" i="1" s="1"/>
  <c r="T1357" i="1" s="1"/>
  <c r="T1358" i="1" s="1"/>
  <c r="T1359" i="1" s="1"/>
  <c r="T1360" i="1" s="1"/>
  <c r="T1361" i="1" s="1"/>
  <c r="T1362" i="1" s="1"/>
  <c r="T1363" i="1" s="1"/>
  <c r="T1364" i="1" s="1"/>
  <c r="T1365" i="1" s="1"/>
  <c r="T1366" i="1" s="1"/>
  <c r="T1367" i="1" s="1"/>
  <c r="T1368" i="1" s="1"/>
  <c r="T1369" i="1" s="1"/>
  <c r="T1370" i="1" s="1"/>
  <c r="T1371" i="1" s="1"/>
  <c r="T1372" i="1" s="1"/>
  <c r="T1373" i="1" s="1"/>
  <c r="T1374" i="1" s="1"/>
  <c r="T1375" i="1" s="1"/>
  <c r="T1376" i="1" s="1"/>
  <c r="T1377" i="1" s="1"/>
  <c r="T1378" i="1" s="1"/>
  <c r="T1379" i="1" s="1"/>
  <c r="T1380" i="1" s="1"/>
  <c r="T1381" i="1" s="1"/>
  <c r="T1382" i="1" s="1"/>
  <c r="T1383" i="1" s="1"/>
  <c r="T1384" i="1" s="1"/>
  <c r="T1385" i="1" s="1"/>
  <c r="T1386" i="1" s="1"/>
  <c r="T1387" i="1" s="1"/>
  <c r="T1388" i="1" s="1"/>
  <c r="T1389" i="1" s="1"/>
  <c r="T1390" i="1" s="1"/>
  <c r="T1391" i="1" s="1"/>
  <c r="T1392" i="1" s="1"/>
  <c r="T1393" i="1" s="1"/>
  <c r="T1394" i="1" s="1"/>
  <c r="T1395" i="1" s="1"/>
  <c r="T1396" i="1" s="1"/>
  <c r="T1397" i="1" s="1"/>
  <c r="T1398" i="1" s="1"/>
  <c r="T1399" i="1" s="1"/>
  <c r="T1400" i="1" s="1"/>
  <c r="T1401" i="1" s="1"/>
  <c r="T1402" i="1" s="1"/>
  <c r="T1403" i="1" s="1"/>
  <c r="T1404" i="1" s="1"/>
  <c r="T1405" i="1" s="1"/>
  <c r="T1406" i="1" s="1"/>
  <c r="T1407" i="1" s="1"/>
  <c r="T1408" i="1" s="1"/>
  <c r="T1409" i="1" s="1"/>
  <c r="T1410" i="1" s="1"/>
  <c r="T1411" i="1" s="1"/>
  <c r="T1412" i="1" s="1"/>
  <c r="T1413" i="1" s="1"/>
  <c r="T1414" i="1" s="1"/>
  <c r="T1415" i="1" s="1"/>
  <c r="T1416" i="1" s="1"/>
  <c r="T1417" i="1" s="1"/>
  <c r="T1418" i="1" s="1"/>
  <c r="T1419" i="1" s="1"/>
  <c r="T1420" i="1" s="1"/>
  <c r="T1421" i="1" s="1"/>
  <c r="T1422" i="1" s="1"/>
  <c r="T1423" i="1" s="1"/>
  <c r="T1424" i="1" s="1"/>
  <c r="T1425" i="1" s="1"/>
  <c r="T1426" i="1" s="1"/>
  <c r="T1427" i="1" s="1"/>
  <c r="T1428" i="1" s="1"/>
  <c r="T1429" i="1" s="1"/>
  <c r="T1430" i="1" s="1"/>
  <c r="T1431" i="1" s="1"/>
  <c r="T1432" i="1" s="1"/>
  <c r="T1433" i="1" s="1"/>
  <c r="T1434" i="1" s="1"/>
  <c r="T1435" i="1" s="1"/>
  <c r="T1436" i="1" s="1"/>
  <c r="T1437" i="1" s="1"/>
  <c r="T1438" i="1" s="1"/>
  <c r="T1439" i="1" s="1"/>
  <c r="T1440" i="1" s="1"/>
  <c r="T1441" i="1" s="1"/>
  <c r="T1442" i="1" s="1"/>
  <c r="T1443" i="1" s="1"/>
  <c r="T1444" i="1" s="1"/>
  <c r="T1445" i="1" s="1"/>
  <c r="T1446" i="1" s="1"/>
  <c r="T1447" i="1" s="1"/>
  <c r="T1448" i="1" s="1"/>
  <c r="T1449" i="1" s="1"/>
  <c r="T1450" i="1" s="1"/>
  <c r="T1451" i="1" s="1"/>
  <c r="T1452" i="1" s="1"/>
  <c r="T1453" i="1" s="1"/>
  <c r="T1454" i="1" s="1"/>
  <c r="T1455" i="1" s="1"/>
  <c r="T1456" i="1" s="1"/>
  <c r="T1457" i="1" s="1"/>
  <c r="T1458" i="1" s="1"/>
  <c r="T1459" i="1" s="1"/>
  <c r="T1460" i="1" s="1"/>
  <c r="T1461" i="1" s="1"/>
  <c r="T1462" i="1" s="1"/>
  <c r="T1463" i="1" s="1"/>
  <c r="T1464" i="1" s="1"/>
  <c r="T1465" i="1" s="1"/>
  <c r="T1466" i="1" s="1"/>
  <c r="T1467" i="1" s="1"/>
  <c r="T1468" i="1" s="1"/>
  <c r="T1469" i="1" s="1"/>
  <c r="T1470" i="1" s="1"/>
  <c r="T1471" i="1" s="1"/>
  <c r="T1472" i="1" s="1"/>
  <c r="T1473" i="1" s="1"/>
  <c r="T1474" i="1" s="1"/>
  <c r="T1475" i="1" s="1"/>
  <c r="T1476" i="1" s="1"/>
  <c r="T1477" i="1" s="1"/>
  <c r="T1478" i="1" s="1"/>
  <c r="T1479" i="1" s="1"/>
  <c r="T1480" i="1" s="1"/>
  <c r="T1481" i="1" s="1"/>
  <c r="T1482" i="1" s="1"/>
  <c r="W58" i="1"/>
  <c r="X58" i="1" s="1"/>
  <c r="U55" i="1"/>
  <c r="V55" i="1" s="1"/>
  <c r="U819" i="1"/>
  <c r="V819" i="1" s="1"/>
  <c r="U1043" i="1"/>
  <c r="V1043" i="1" s="1"/>
  <c r="U701" i="1"/>
  <c r="V701" i="1" s="1"/>
  <c r="U393" i="1"/>
  <c r="V393" i="1" s="1"/>
  <c r="U86" i="1"/>
  <c r="V86" i="1" s="1"/>
  <c r="U1479" i="1"/>
  <c r="V1479" i="1" s="1"/>
  <c r="U804" i="1"/>
  <c r="V804" i="1" s="1"/>
  <c r="W1515" i="1"/>
  <c r="X1515" i="1" s="1"/>
  <c r="U1515" i="1"/>
  <c r="V1515" i="1" s="1"/>
  <c r="W1122" i="1"/>
  <c r="X1122" i="1" s="1"/>
  <c r="U1122" i="1"/>
  <c r="V1122" i="1" s="1"/>
  <c r="W969" i="1"/>
  <c r="X969" i="1" s="1"/>
  <c r="U969" i="1"/>
  <c r="V969" i="1" s="1"/>
  <c r="W239" i="1"/>
  <c r="X239" i="1" s="1"/>
  <c r="U239" i="1"/>
  <c r="V239" i="1" s="1"/>
  <c r="W14" i="1"/>
  <c r="X14" i="1" s="1"/>
  <c r="U14" i="1"/>
  <c r="V14" i="1" s="1"/>
  <c r="U465" i="1"/>
  <c r="V465" i="1" s="1"/>
  <c r="W465" i="1"/>
  <c r="X465" i="1" s="1"/>
  <c r="W809" i="1"/>
  <c r="X809" i="1" s="1"/>
  <c r="U809" i="1"/>
  <c r="V809" i="1" s="1"/>
  <c r="U1452" i="1"/>
  <c r="V1452" i="1" s="1"/>
  <c r="W1452" i="1"/>
  <c r="X1452" i="1" s="1"/>
  <c r="W861" i="1"/>
  <c r="X861" i="1" s="1"/>
  <c r="U861" i="1"/>
  <c r="V861" i="1" s="1"/>
  <c r="U1041" i="1"/>
  <c r="V1041" i="1" s="1"/>
  <c r="W1041" i="1"/>
  <c r="X1041" i="1" s="1"/>
  <c r="U649" i="1"/>
  <c r="V649" i="1" s="1"/>
  <c r="W649" i="1"/>
  <c r="X649" i="1" s="1"/>
  <c r="U645" i="1"/>
  <c r="V645" i="1" s="1"/>
  <c r="W645" i="1"/>
  <c r="X645" i="1" s="1"/>
  <c r="W885" i="1"/>
  <c r="X885" i="1" s="1"/>
  <c r="U885" i="1"/>
  <c r="V885" i="1" s="1"/>
  <c r="W630" i="1"/>
  <c r="X630" i="1" s="1"/>
  <c r="U630" i="1"/>
  <c r="V630" i="1" s="1"/>
  <c r="W948" i="1"/>
  <c r="X948" i="1" s="1"/>
  <c r="U948" i="1"/>
  <c r="V948" i="1" s="1"/>
  <c r="W37" i="1"/>
  <c r="X37" i="1" s="1"/>
  <c r="U37" i="1"/>
  <c r="V37" i="1" s="1"/>
  <c r="W696" i="1"/>
  <c r="X696" i="1" s="1"/>
  <c r="U696" i="1"/>
  <c r="V696" i="1" s="1"/>
  <c r="W900" i="1"/>
  <c r="X900" i="1" s="1"/>
  <c r="U900" i="1"/>
  <c r="V900" i="1" s="1"/>
  <c r="U770" i="1"/>
  <c r="V770" i="1" s="1"/>
  <c r="W770" i="1"/>
  <c r="X770" i="1" s="1"/>
  <c r="U989" i="1"/>
  <c r="V989" i="1" s="1"/>
  <c r="W989" i="1"/>
  <c r="X989" i="1" s="1"/>
  <c r="U621" i="1"/>
  <c r="V621" i="1" s="1"/>
  <c r="W621" i="1"/>
  <c r="X621" i="1" s="1"/>
  <c r="U348" i="1"/>
  <c r="V348" i="1" s="1"/>
  <c r="W348" i="1"/>
  <c r="X348" i="1" s="1"/>
  <c r="W919" i="1"/>
  <c r="X919" i="1" s="1"/>
  <c r="U919" i="1"/>
  <c r="V919" i="1" s="1"/>
  <c r="W49" i="1"/>
  <c r="X49" i="1" s="1"/>
  <c r="U49" i="1"/>
  <c r="V49" i="1" s="1"/>
  <c r="U1200" i="1"/>
  <c r="V1200" i="1" s="1"/>
  <c r="W1200" i="1"/>
  <c r="X1200" i="1" s="1"/>
  <c r="W807" i="1"/>
  <c r="X807" i="1" s="1"/>
  <c r="U807" i="1"/>
  <c r="V807" i="1" s="1"/>
  <c r="U581" i="1"/>
  <c r="V581" i="1" s="1"/>
  <c r="W581" i="1"/>
  <c r="X581" i="1" s="1"/>
  <c r="W97" i="1"/>
  <c r="X97" i="1" s="1"/>
  <c r="U97" i="1"/>
  <c r="V97" i="1" s="1"/>
  <c r="W565" i="1"/>
  <c r="X565" i="1" s="1"/>
  <c r="U565" i="1"/>
  <c r="V565" i="1" s="1"/>
  <c r="W81" i="1"/>
  <c r="X81" i="1" s="1"/>
  <c r="U81" i="1"/>
  <c r="V81" i="1" s="1"/>
  <c r="U821" i="1"/>
  <c r="V821" i="1" s="1"/>
  <c r="W821" i="1"/>
  <c r="X821" i="1" s="1"/>
  <c r="W914" i="1"/>
  <c r="X914" i="1" s="1"/>
  <c r="U914" i="1"/>
  <c r="V914" i="1" s="1"/>
  <c r="W578" i="1"/>
  <c r="X578" i="1" s="1"/>
  <c r="U578" i="1"/>
  <c r="V578" i="1" s="1"/>
  <c r="W920" i="1"/>
  <c r="X920" i="1" s="1"/>
  <c r="U920" i="1"/>
  <c r="V920" i="1" s="1"/>
  <c r="W139" i="1"/>
  <c r="X139" i="1" s="1"/>
  <c r="U139" i="1"/>
  <c r="V139" i="1" s="1"/>
  <c r="W423" i="1"/>
  <c r="X423" i="1" s="1"/>
  <c r="U423" i="1"/>
  <c r="V423" i="1" s="1"/>
  <c r="U855" i="1"/>
  <c r="V855" i="1" s="1"/>
  <c r="W855" i="1"/>
  <c r="X855" i="1" s="1"/>
  <c r="W478" i="1"/>
  <c r="X478" i="1" s="1"/>
  <c r="U478" i="1"/>
  <c r="V478" i="1" s="1"/>
  <c r="U1135" i="1"/>
  <c r="V1135" i="1" s="1"/>
  <c r="W1135" i="1"/>
  <c r="X1135" i="1" s="1"/>
  <c r="W943" i="1"/>
  <c r="X943" i="1" s="1"/>
  <c r="U943" i="1"/>
  <c r="V943" i="1" s="1"/>
  <c r="W490" i="1"/>
  <c r="X490" i="1" s="1"/>
  <c r="U490" i="1"/>
  <c r="V490" i="1" s="1"/>
  <c r="W1377" i="1"/>
  <c r="X1377" i="1" s="1"/>
  <c r="U1377" i="1"/>
  <c r="V1377" i="1" s="1"/>
  <c r="U1389" i="1"/>
  <c r="V1389" i="1" s="1"/>
  <c r="W1389" i="1"/>
  <c r="X1389" i="1" s="1"/>
  <c r="W391" i="1"/>
  <c r="X391" i="1" s="1"/>
  <c r="U391" i="1"/>
  <c r="V391" i="1" s="1"/>
  <c r="W418" i="1"/>
  <c r="X418" i="1" s="1"/>
  <c r="U418" i="1"/>
  <c r="V418" i="1" s="1"/>
  <c r="W399" i="1"/>
  <c r="X399" i="1" s="1"/>
  <c r="U399" i="1"/>
  <c r="V399" i="1" s="1"/>
  <c r="W125" i="1"/>
  <c r="X125" i="1" s="1"/>
  <c r="U125" i="1"/>
  <c r="V125" i="1" s="1"/>
  <c r="W601" i="1"/>
  <c r="X601" i="1" s="1"/>
  <c r="U601" i="1"/>
  <c r="V601" i="1" s="1"/>
  <c r="W613" i="1"/>
  <c r="X613" i="1" s="1"/>
  <c r="U613" i="1"/>
  <c r="V613" i="1" s="1"/>
  <c r="U785" i="1"/>
  <c r="V785" i="1" s="1"/>
  <c r="W785" i="1"/>
  <c r="X785" i="1" s="1"/>
  <c r="W1370" i="1"/>
  <c r="X1370" i="1" s="1"/>
  <c r="U1370" i="1"/>
  <c r="V1370" i="1" s="1"/>
  <c r="W1586" i="1"/>
  <c r="X1586" i="1" s="1"/>
  <c r="U1586" i="1"/>
  <c r="V1586" i="1" s="1"/>
  <c r="W1103" i="1"/>
  <c r="X1103" i="1" s="1"/>
  <c r="U1103" i="1"/>
  <c r="V1103" i="1" s="1"/>
  <c r="W1260" i="1"/>
  <c r="X1260" i="1" s="1"/>
  <c r="U1260" i="1"/>
  <c r="V1260" i="1" s="1"/>
  <c r="W109" i="1"/>
  <c r="X109" i="1" s="1"/>
  <c r="U109" i="1"/>
  <c r="V109" i="1" s="1"/>
  <c r="W1473" i="1"/>
  <c r="X1473" i="1" s="1"/>
  <c r="U1473" i="1"/>
  <c r="V1473" i="1" s="1"/>
  <c r="W260" i="1"/>
  <c r="X260" i="1" s="1"/>
  <c r="U260" i="1"/>
  <c r="V260" i="1" s="1"/>
  <c r="U818" i="1"/>
  <c r="V818" i="1" s="1"/>
  <c r="W818" i="1"/>
  <c r="X818" i="1" s="1"/>
  <c r="U1570" i="1"/>
  <c r="V1570" i="1" s="1"/>
  <c r="W1570" i="1"/>
  <c r="X1570" i="1" s="1"/>
  <c r="W1215" i="1"/>
  <c r="X1215" i="1" s="1"/>
  <c r="U1215" i="1"/>
  <c r="V1215" i="1" s="1"/>
  <c r="W1457" i="1"/>
  <c r="X1457" i="1" s="1"/>
  <c r="U1457" i="1"/>
  <c r="V1457" i="1" s="1"/>
  <c r="U244" i="1"/>
  <c r="V244" i="1" s="1"/>
  <c r="W244" i="1"/>
  <c r="X244" i="1" s="1"/>
  <c r="W370" i="1"/>
  <c r="X370" i="1" s="1"/>
  <c r="U370" i="1"/>
  <c r="V370" i="1" s="1"/>
  <c r="U1199" i="1"/>
  <c r="V1199" i="1" s="1"/>
  <c r="W1199" i="1"/>
  <c r="X1199" i="1" s="1"/>
  <c r="W1383" i="1"/>
  <c r="X1383" i="1" s="1"/>
  <c r="U1383" i="1"/>
  <c r="V1383" i="1" s="1"/>
  <c r="W1325" i="1"/>
  <c r="X1325" i="1" s="1"/>
  <c r="U1325" i="1"/>
  <c r="V1325" i="1" s="1"/>
  <c r="U100" i="1"/>
  <c r="V100" i="1" s="1"/>
  <c r="W100" i="1"/>
  <c r="X100" i="1" s="1"/>
  <c r="W327" i="1"/>
  <c r="X327" i="1" s="1"/>
  <c r="U327" i="1"/>
  <c r="V327" i="1" s="1"/>
  <c r="W482" i="1"/>
  <c r="X482" i="1" s="1"/>
  <c r="U482" i="1"/>
  <c r="V482" i="1" s="1"/>
  <c r="W591" i="1"/>
  <c r="X591" i="1" s="1"/>
  <c r="U591" i="1"/>
  <c r="V591" i="1" s="1"/>
  <c r="W380" i="1"/>
  <c r="X380" i="1" s="1"/>
  <c r="U380" i="1"/>
  <c r="V380" i="1" s="1"/>
  <c r="U1212" i="1"/>
  <c r="V1212" i="1" s="1"/>
  <c r="W1212" i="1"/>
  <c r="X1212" i="1" s="1"/>
  <c r="W1157" i="1"/>
  <c r="X1157" i="1" s="1"/>
  <c r="U1157" i="1"/>
  <c r="V1157" i="1" s="1"/>
  <c r="W387" i="1"/>
  <c r="X387" i="1" s="1"/>
  <c r="U387" i="1"/>
  <c r="V387" i="1" s="1"/>
  <c r="W575" i="1"/>
  <c r="X575" i="1" s="1"/>
  <c r="U575" i="1"/>
  <c r="V575" i="1" s="1"/>
  <c r="U499" i="1"/>
  <c r="V499" i="1" s="1"/>
  <c r="W499" i="1"/>
  <c r="X499" i="1" s="1"/>
  <c r="U688" i="1"/>
  <c r="V688" i="1" s="1"/>
  <c r="W688" i="1"/>
  <c r="X688" i="1" s="1"/>
  <c r="W1351" i="1"/>
  <c r="X1351" i="1" s="1"/>
  <c r="U1351" i="1"/>
  <c r="V1351" i="1" s="1"/>
  <c r="U394" i="1"/>
  <c r="V394" i="1" s="1"/>
  <c r="W394" i="1"/>
  <c r="X394" i="1" s="1"/>
  <c r="W882" i="1"/>
  <c r="X882" i="1" s="1"/>
  <c r="U882" i="1"/>
  <c r="V882" i="1" s="1"/>
  <c r="W320" i="1"/>
  <c r="X320" i="1" s="1"/>
  <c r="U320" i="1"/>
  <c r="V320" i="1" s="1"/>
  <c r="W1207" i="1"/>
  <c r="X1207" i="1" s="1"/>
  <c r="U1207" i="1"/>
  <c r="V1207" i="1" s="1"/>
  <c r="W796" i="1"/>
  <c r="X796" i="1" s="1"/>
  <c r="U796" i="1"/>
  <c r="V796" i="1" s="1"/>
  <c r="U1016" i="1"/>
  <c r="V1016" i="1" s="1"/>
  <c r="W1016" i="1"/>
  <c r="X1016" i="1" s="1"/>
  <c r="U262" i="1"/>
  <c r="V262" i="1" s="1"/>
  <c r="W262" i="1"/>
  <c r="X262" i="1" s="1"/>
  <c r="W947" i="1"/>
  <c r="X947" i="1" s="1"/>
  <c r="U947" i="1"/>
  <c r="V947" i="1" s="1"/>
  <c r="W151" i="1"/>
  <c r="X151" i="1" s="1"/>
  <c r="U151" i="1"/>
  <c r="V151" i="1" s="1"/>
  <c r="U355" i="1"/>
  <c r="V355" i="1" s="1"/>
  <c r="W355" i="1"/>
  <c r="X355" i="1" s="1"/>
  <c r="W951" i="1"/>
  <c r="X951" i="1" s="1"/>
  <c r="U951" i="1"/>
  <c r="V951" i="1" s="1"/>
  <c r="W896" i="1"/>
  <c r="X896" i="1" s="1"/>
  <c r="U896" i="1"/>
  <c r="V896" i="1" s="1"/>
  <c r="W289" i="1"/>
  <c r="X289" i="1" s="1"/>
  <c r="U289" i="1"/>
  <c r="V289" i="1" s="1"/>
  <c r="U222" i="1"/>
  <c r="V222" i="1" s="1"/>
  <c r="W222" i="1"/>
  <c r="X222" i="1" s="1"/>
  <c r="W306" i="1"/>
  <c r="X306" i="1" s="1"/>
  <c r="U306" i="1"/>
  <c r="V306" i="1" s="1"/>
  <c r="W143" i="1"/>
  <c r="X143" i="1" s="1"/>
  <c r="U143" i="1"/>
  <c r="V143" i="1" s="1"/>
  <c r="U1092" i="1"/>
  <c r="V1092" i="1" s="1"/>
  <c r="W1092" i="1"/>
  <c r="X1092" i="1" s="1"/>
  <c r="W190" i="1"/>
  <c r="X190" i="1" s="1"/>
  <c r="U190" i="1"/>
  <c r="V190" i="1" s="1"/>
  <c r="W848" i="1"/>
  <c r="X848" i="1" s="1"/>
  <c r="U848" i="1"/>
  <c r="V848" i="1" s="1"/>
  <c r="U493" i="1"/>
  <c r="V493" i="1" s="1"/>
  <c r="W493" i="1"/>
  <c r="X493" i="1" s="1"/>
  <c r="W28" i="1"/>
  <c r="X28" i="1" s="1"/>
  <c r="U28" i="1"/>
  <c r="V28" i="1" s="1"/>
  <c r="W953" i="1"/>
  <c r="X953" i="1" s="1"/>
  <c r="U953" i="1"/>
  <c r="V953" i="1" s="1"/>
  <c r="W753" i="1"/>
  <c r="X753" i="1" s="1"/>
  <c r="U753" i="1"/>
  <c r="V753" i="1" s="1"/>
  <c r="W865" i="1"/>
  <c r="X865" i="1" s="1"/>
  <c r="U865" i="1"/>
  <c r="V865" i="1" s="1"/>
  <c r="W759" i="1"/>
  <c r="X759" i="1" s="1"/>
  <c r="U759" i="1"/>
  <c r="V759" i="1" s="1"/>
  <c r="U700" i="1"/>
  <c r="V700" i="1" s="1"/>
  <c r="W700" i="1"/>
  <c r="X700" i="1" s="1"/>
  <c r="W1246" i="1"/>
  <c r="X1246" i="1" s="1"/>
  <c r="U1246" i="1"/>
  <c r="V1246" i="1" s="1"/>
  <c r="U847" i="1"/>
  <c r="V847" i="1" s="1"/>
  <c r="W847" i="1"/>
  <c r="X847" i="1" s="1"/>
  <c r="W196" i="1"/>
  <c r="X196" i="1" s="1"/>
  <c r="U196" i="1"/>
  <c r="V196" i="1" s="1"/>
  <c r="U308" i="1"/>
  <c r="V308" i="1" s="1"/>
  <c r="W308" i="1"/>
  <c r="X308" i="1" s="1"/>
  <c r="W357" i="1"/>
  <c r="X357" i="1" s="1"/>
  <c r="U357" i="1"/>
  <c r="V357" i="1" s="1"/>
  <c r="W562" i="1"/>
  <c r="X562" i="1" s="1"/>
  <c r="U562" i="1"/>
  <c r="V562" i="1" s="1"/>
  <c r="W656" i="1"/>
  <c r="X656" i="1" s="1"/>
  <c r="U656" i="1"/>
  <c r="V656" i="1" s="1"/>
  <c r="U980" i="1"/>
  <c r="V980" i="1" s="1"/>
  <c r="W980" i="1"/>
  <c r="X980" i="1" s="1"/>
  <c r="W801" i="1"/>
  <c r="X801" i="1" s="1"/>
  <c r="U801" i="1"/>
  <c r="V801" i="1" s="1"/>
  <c r="U1611" i="1"/>
  <c r="V1611" i="1" s="1"/>
  <c r="W1611" i="1"/>
  <c r="X1611" i="1" s="1"/>
  <c r="U643" i="1"/>
  <c r="V643" i="1" s="1"/>
  <c r="W643" i="1"/>
  <c r="X643" i="1" s="1"/>
  <c r="W1023" i="1"/>
  <c r="X1023" i="1" s="1"/>
  <c r="U1023" i="1"/>
  <c r="V1023" i="1" s="1"/>
  <c r="W965" i="1"/>
  <c r="X965" i="1" s="1"/>
  <c r="U965" i="1"/>
  <c r="V965" i="1" s="1"/>
  <c r="W879" i="1"/>
  <c r="X879" i="1" s="1"/>
  <c r="U879" i="1"/>
  <c r="V879" i="1" s="1"/>
  <c r="W1440" i="1"/>
  <c r="X1440" i="1" s="1"/>
  <c r="U1440" i="1"/>
  <c r="V1440" i="1" s="1"/>
  <c r="W694" i="1"/>
  <c r="X694" i="1" s="1"/>
  <c r="U694" i="1"/>
  <c r="V694" i="1" s="1"/>
  <c r="W155" i="1"/>
  <c r="X155" i="1" s="1"/>
  <c r="U155" i="1"/>
  <c r="V155" i="1" s="1"/>
  <c r="W224" i="1"/>
  <c r="X224" i="1" s="1"/>
  <c r="U224" i="1"/>
  <c r="V224" i="1" s="1"/>
  <c r="U154" i="1"/>
  <c r="V154" i="1" s="1"/>
  <c r="W154" i="1"/>
  <c r="X154" i="1" s="1"/>
  <c r="W849" i="1"/>
  <c r="X849" i="1" s="1"/>
  <c r="U849" i="1"/>
  <c r="V849" i="1" s="1"/>
  <c r="W1102" i="1"/>
  <c r="X1102" i="1" s="1"/>
  <c r="U1102" i="1"/>
  <c r="V1102" i="1" s="1"/>
  <c r="U377" i="1"/>
  <c r="V377" i="1" s="1"/>
  <c r="W377" i="1"/>
  <c r="X377" i="1" s="1"/>
  <c r="W535" i="1"/>
  <c r="X535" i="1" s="1"/>
  <c r="U535" i="1"/>
  <c r="V535" i="1" s="1"/>
  <c r="W1093" i="1"/>
  <c r="X1093" i="1" s="1"/>
  <c r="U1093" i="1"/>
  <c r="V1093" i="1" s="1"/>
  <c r="W392" i="1"/>
  <c r="X392" i="1" s="1"/>
  <c r="U392" i="1"/>
  <c r="V392" i="1" s="1"/>
  <c r="W1284" i="1"/>
  <c r="X1284" i="1" s="1"/>
  <c r="U1284" i="1"/>
  <c r="V1284" i="1" s="1"/>
  <c r="U850" i="1"/>
  <c r="V850" i="1" s="1"/>
  <c r="W850" i="1"/>
  <c r="X850" i="1" s="1"/>
  <c r="W113" i="1"/>
  <c r="X113" i="1" s="1"/>
  <c r="U113" i="1"/>
  <c r="V113" i="1" s="1"/>
  <c r="W981" i="1"/>
  <c r="X981" i="1" s="1"/>
  <c r="U981" i="1"/>
  <c r="V981" i="1" s="1"/>
  <c r="U1150" i="1"/>
  <c r="V1150" i="1" s="1"/>
  <c r="W1150" i="1"/>
  <c r="X1150" i="1" s="1"/>
  <c r="W593" i="1"/>
  <c r="X593" i="1" s="1"/>
  <c r="U593" i="1"/>
  <c r="V593" i="1" s="1"/>
  <c r="W567" i="1"/>
  <c r="X567" i="1" s="1"/>
  <c r="U567" i="1"/>
  <c r="V567" i="1" s="1"/>
  <c r="W743" i="1"/>
  <c r="X743" i="1" s="1"/>
  <c r="U743" i="1"/>
  <c r="V743" i="1" s="1"/>
  <c r="U633" i="1"/>
  <c r="V633" i="1" s="1"/>
  <c r="W633" i="1"/>
  <c r="X633" i="1" s="1"/>
  <c r="U886" i="1"/>
  <c r="V886" i="1" s="1"/>
  <c r="W886" i="1"/>
  <c r="X886" i="1" s="1"/>
  <c r="W1125" i="1"/>
  <c r="X1125" i="1" s="1"/>
  <c r="U1125" i="1"/>
  <c r="V1125" i="1" s="1"/>
  <c r="U181" i="1"/>
  <c r="V181" i="1" s="1"/>
  <c r="U445" i="1"/>
  <c r="V445" i="1" s="1"/>
  <c r="W798" i="1"/>
  <c r="X798" i="1" s="1"/>
  <c r="W233" i="1"/>
  <c r="X233" i="1" s="1"/>
  <c r="U1064" i="1"/>
  <c r="V1064" i="1" s="1"/>
  <c r="W669" i="1"/>
  <c r="X669" i="1" s="1"/>
  <c r="W1234" i="1"/>
  <c r="X1234" i="1" s="1"/>
  <c r="W665" i="1"/>
  <c r="X665" i="1" s="1"/>
  <c r="U1106" i="1"/>
  <c r="V1106" i="1" s="1"/>
  <c r="W84" i="1"/>
  <c r="X84" i="1" s="1"/>
  <c r="U256" i="1"/>
  <c r="V256" i="1" s="1"/>
  <c r="U705" i="1"/>
  <c r="V705" i="1" s="1"/>
  <c r="U19" i="1"/>
  <c r="V19" i="1" s="1"/>
  <c r="U105" i="1"/>
  <c r="V105" i="1" s="1"/>
  <c r="U485" i="1"/>
  <c r="V485" i="1" s="1"/>
  <c r="U782" i="1"/>
  <c r="V782" i="1" s="1"/>
  <c r="U1702" i="1"/>
  <c r="V1702" i="1" s="1"/>
  <c r="U334" i="1"/>
  <c r="V334" i="1" s="1"/>
  <c r="U918" i="1"/>
  <c r="V918" i="1" s="1"/>
  <c r="U582" i="1"/>
  <c r="V582" i="1" s="1"/>
  <c r="W1141" i="1"/>
  <c r="X1141" i="1" s="1"/>
  <c r="W419" i="1"/>
  <c r="X419" i="1" s="1"/>
  <c r="U1297" i="1"/>
  <c r="V1297" i="1" s="1"/>
  <c r="W1074" i="1"/>
  <c r="X1074" i="1" s="1"/>
  <c r="W536" i="1"/>
  <c r="X536" i="1" s="1"/>
  <c r="U1799" i="1"/>
  <c r="V1799" i="1" s="1"/>
  <c r="U872" i="1"/>
  <c r="V872" i="1" s="1"/>
  <c r="U360" i="1"/>
  <c r="V360" i="1" s="1"/>
  <c r="U219" i="1"/>
  <c r="V219" i="1" s="1"/>
  <c r="U697" i="1"/>
  <c r="V697" i="1" s="1"/>
  <c r="U1650" i="1"/>
  <c r="V1650" i="1" s="1"/>
  <c r="U455" i="1"/>
  <c r="V455" i="1" s="1"/>
  <c r="U91" i="1"/>
  <c r="V91" i="1" s="1"/>
  <c r="U301" i="1"/>
  <c r="V301" i="1" s="1"/>
  <c r="U549" i="1"/>
  <c r="V549" i="1" s="1"/>
  <c r="U1655" i="1"/>
  <c r="V1655" i="1" s="1"/>
  <c r="U415" i="1"/>
  <c r="V415" i="1" s="1"/>
  <c r="U858" i="1"/>
  <c r="V858" i="1" s="1"/>
  <c r="U1169" i="1"/>
  <c r="V1169" i="1" s="1"/>
  <c r="U564" i="1"/>
  <c r="V564" i="1" s="1"/>
  <c r="U137" i="1"/>
  <c r="V137" i="1" s="1"/>
  <c r="U1012" i="1"/>
  <c r="V1012" i="1" s="1"/>
  <c r="U197" i="1"/>
  <c r="V197" i="1" s="1"/>
  <c r="U512" i="1"/>
  <c r="V512" i="1" s="1"/>
  <c r="U802" i="1"/>
  <c r="V802" i="1" s="1"/>
  <c r="U889" i="1"/>
  <c r="V889" i="1" s="1"/>
  <c r="U340" i="1"/>
  <c r="V340" i="1" s="1"/>
  <c r="W134" i="1"/>
  <c r="X134" i="1" s="1"/>
  <c r="U250" i="1"/>
  <c r="V250" i="1" s="1"/>
  <c r="U1778" i="1"/>
  <c r="V1778" i="1" s="1"/>
  <c r="W938" i="1"/>
  <c r="X938" i="1" s="1"/>
  <c r="W548" i="1"/>
  <c r="X548" i="1" s="1"/>
  <c r="U364" i="1"/>
  <c r="V364" i="1" s="1"/>
  <c r="U1105" i="1"/>
  <c r="V1105" i="1" s="1"/>
  <c r="U783" i="1"/>
  <c r="V783" i="1" s="1"/>
  <c r="U390" i="1"/>
  <c r="V390" i="1" s="1"/>
  <c r="U816" i="1"/>
  <c r="V816" i="1" s="1"/>
  <c r="U725" i="1"/>
  <c r="V725" i="1" s="1"/>
  <c r="U128" i="1"/>
  <c r="V128" i="1" s="1"/>
  <c r="U1364" i="1"/>
  <c r="V1364" i="1" s="1"/>
  <c r="U1154" i="1"/>
  <c r="V1154" i="1" s="1"/>
  <c r="W522" i="1"/>
  <c r="X522" i="1" s="1"/>
  <c r="U940" i="1"/>
  <c r="V940" i="1" s="1"/>
  <c r="U354" i="1"/>
  <c r="V354" i="1" s="1"/>
  <c r="U259" i="1"/>
  <c r="V259" i="1" s="1"/>
  <c r="U311" i="1"/>
  <c r="V311" i="1" s="1"/>
  <c r="U140" i="1"/>
  <c r="V140" i="1" s="1"/>
  <c r="U949" i="1"/>
  <c r="V949" i="1" s="1"/>
  <c r="U417" i="1"/>
  <c r="V417" i="1" s="1"/>
  <c r="U492" i="1"/>
  <c r="V492" i="1" s="1"/>
  <c r="U1723" i="1"/>
  <c r="V1723" i="1" s="1"/>
  <c r="U24" i="1"/>
  <c r="V24" i="1" s="1"/>
  <c r="U808" i="1"/>
  <c r="V808" i="1" s="1"/>
  <c r="U1015" i="1"/>
  <c r="V1015" i="1" s="1"/>
  <c r="U602" i="1"/>
  <c r="V602" i="1" s="1"/>
  <c r="U1185" i="1"/>
  <c r="V1185" i="1" s="1"/>
  <c r="U13" i="1"/>
  <c r="V13" i="1" s="1"/>
  <c r="U1636" i="1"/>
  <c r="V1636" i="1" s="1"/>
  <c r="U655" i="1"/>
  <c r="V655" i="1" s="1"/>
  <c r="W570" i="1"/>
  <c r="X570" i="1" s="1"/>
  <c r="U424" i="1"/>
  <c r="V424" i="1" s="1"/>
  <c r="U34" i="1"/>
  <c r="V34" i="1" s="1"/>
  <c r="U241" i="1"/>
  <c r="V241" i="1" s="1"/>
  <c r="U1476" i="1"/>
  <c r="V1476" i="1" s="1"/>
  <c r="U65" i="1"/>
  <c r="V65" i="1" s="1"/>
  <c r="W586" i="1"/>
  <c r="X586" i="1" s="1"/>
  <c r="U712" i="1"/>
  <c r="V712" i="1" s="1"/>
  <c r="U675" i="1"/>
  <c r="V675" i="1" s="1"/>
  <c r="U1009" i="1"/>
  <c r="V1009" i="1" s="1"/>
  <c r="U45" i="1"/>
  <c r="V45" i="1" s="1"/>
  <c r="U638" i="1"/>
  <c r="V638" i="1" s="1"/>
  <c r="U756" i="1"/>
  <c r="V756" i="1" s="1"/>
  <c r="U1735" i="1"/>
  <c r="V1735" i="1" s="1"/>
  <c r="U676" i="1"/>
  <c r="V676" i="1" s="1"/>
  <c r="U954" i="1"/>
  <c r="V954" i="1" s="1"/>
  <c r="U153" i="1"/>
  <c r="V153" i="1" s="1"/>
  <c r="U1021" i="1"/>
  <c r="V1021" i="1" s="1"/>
  <c r="W1026" i="1"/>
  <c r="X1026" i="1" s="1"/>
  <c r="U652" i="1"/>
  <c r="V652" i="1" s="1"/>
  <c r="U189" i="1"/>
  <c r="V189" i="1" s="1"/>
  <c r="U276" i="1"/>
  <c r="V276" i="1" s="1"/>
  <c r="U469" i="1"/>
  <c r="V469" i="1" s="1"/>
  <c r="U788" i="1"/>
  <c r="V788" i="1" s="1"/>
  <c r="U41" i="1"/>
  <c r="V41" i="1" s="1"/>
  <c r="W74" i="1"/>
  <c r="X74" i="1" s="1"/>
  <c r="U369" i="1"/>
  <c r="V369" i="1" s="1"/>
  <c r="U995" i="1"/>
  <c r="V995" i="1" s="1"/>
  <c r="U1173" i="1"/>
  <c r="V1173" i="1" s="1"/>
  <c r="W215" i="1"/>
  <c r="X215" i="1" s="1"/>
  <c r="W589" i="1"/>
  <c r="X589" i="1" s="1"/>
  <c r="U960" i="1"/>
  <c r="V960" i="1" s="1"/>
  <c r="U376" i="1"/>
  <c r="V376" i="1" s="1"/>
  <c r="U496" i="1"/>
  <c r="V496" i="1" s="1"/>
  <c r="U950" i="1"/>
  <c r="V950" i="1" s="1"/>
  <c r="U202" i="1"/>
  <c r="V202" i="1" s="1"/>
  <c r="W745" i="1"/>
  <c r="X745" i="1" s="1"/>
  <c r="U745" i="1"/>
  <c r="V745" i="1" s="1"/>
  <c r="W544" i="1"/>
  <c r="X544" i="1" s="1"/>
  <c r="U544" i="1"/>
  <c r="V544" i="1" s="1"/>
  <c r="W679" i="1"/>
  <c r="X679" i="1" s="1"/>
  <c r="U679" i="1"/>
  <c r="V679" i="1" s="1"/>
  <c r="W674" i="1"/>
  <c r="X674" i="1" s="1"/>
  <c r="U674" i="1"/>
  <c r="V674" i="1" s="1"/>
  <c r="W1499" i="1"/>
  <c r="X1499" i="1" s="1"/>
  <c r="U1499" i="1"/>
  <c r="V1499" i="1" s="1"/>
  <c r="U820" i="1"/>
  <c r="V820" i="1" s="1"/>
  <c r="W820" i="1"/>
  <c r="X820" i="1" s="1"/>
  <c r="W911" i="1"/>
  <c r="X911" i="1" s="1"/>
  <c r="U911" i="1"/>
  <c r="V911" i="1" s="1"/>
  <c r="W841" i="1"/>
  <c r="X841" i="1" s="1"/>
  <c r="U841" i="1"/>
  <c r="V841" i="1" s="1"/>
  <c r="U516" i="1"/>
  <c r="V516" i="1" s="1"/>
  <c r="W516" i="1"/>
  <c r="X516" i="1" s="1"/>
  <c r="U791" i="1"/>
  <c r="V791" i="1" s="1"/>
  <c r="W791" i="1"/>
  <c r="X791" i="1" s="1"/>
  <c r="W1236" i="1"/>
  <c r="X1236" i="1" s="1"/>
  <c r="U1236" i="1"/>
  <c r="V1236" i="1" s="1"/>
  <c r="W650" i="1"/>
  <c r="X650" i="1" s="1"/>
  <c r="U650" i="1"/>
  <c r="V650" i="1" s="1"/>
  <c r="W1505" i="1"/>
  <c r="X1505" i="1" s="1"/>
  <c r="U1505" i="1"/>
  <c r="V1505" i="1" s="1"/>
  <c r="W205" i="1"/>
  <c r="X205" i="1" s="1"/>
  <c r="U205" i="1"/>
  <c r="V205" i="1" s="1"/>
  <c r="U681" i="1"/>
  <c r="V681" i="1" s="1"/>
  <c r="W681" i="1"/>
  <c r="X681" i="1" s="1"/>
  <c r="U425" i="1"/>
  <c r="V425" i="1" s="1"/>
  <c r="W425" i="1"/>
  <c r="X425" i="1" s="1"/>
  <c r="W520" i="1"/>
  <c r="X520" i="1" s="1"/>
  <c r="U520" i="1"/>
  <c r="V520" i="1" s="1"/>
  <c r="U693" i="1"/>
  <c r="V693" i="1" s="1"/>
  <c r="W693" i="1"/>
  <c r="X693" i="1" s="1"/>
  <c r="W356" i="1"/>
  <c r="X356" i="1" s="1"/>
  <c r="U356" i="1"/>
  <c r="V356" i="1" s="1"/>
  <c r="W1262" i="1"/>
  <c r="X1262" i="1" s="1"/>
  <c r="U1262" i="1"/>
  <c r="V1262" i="1" s="1"/>
  <c r="U786" i="1"/>
  <c r="V786" i="1" s="1"/>
  <c r="W786" i="1"/>
  <c r="X786" i="1" s="1"/>
  <c r="W737" i="1"/>
  <c r="X737" i="1" s="1"/>
  <c r="U737" i="1"/>
  <c r="V737" i="1" s="1"/>
  <c r="W772" i="1"/>
  <c r="X772" i="1" s="1"/>
  <c r="U772" i="1"/>
  <c r="V772" i="1" s="1"/>
  <c r="W1002" i="1"/>
  <c r="X1002" i="1" s="1"/>
  <c r="U1002" i="1"/>
  <c r="V1002" i="1" s="1"/>
  <c r="W944" i="1"/>
  <c r="X944" i="1" s="1"/>
  <c r="U944" i="1"/>
  <c r="V944" i="1" s="1"/>
  <c r="U845" i="1"/>
  <c r="V845" i="1" s="1"/>
  <c r="W845" i="1"/>
  <c r="X845" i="1" s="1"/>
  <c r="W1273" i="1"/>
  <c r="X1273" i="1" s="1"/>
  <c r="U1273" i="1"/>
  <c r="V1273" i="1" s="1"/>
  <c r="W719" i="1"/>
  <c r="X719" i="1" s="1"/>
  <c r="U719" i="1"/>
  <c r="V719" i="1" s="1"/>
  <c r="W1409" i="1"/>
  <c r="X1409" i="1" s="1"/>
  <c r="U1409" i="1"/>
  <c r="V1409" i="1" s="1"/>
  <c r="W265" i="1"/>
  <c r="X265" i="1" s="1"/>
  <c r="U265" i="1"/>
  <c r="V265" i="1" s="1"/>
  <c r="W406" i="1"/>
  <c r="X406" i="1" s="1"/>
  <c r="U406" i="1"/>
  <c r="V406" i="1" s="1"/>
  <c r="U68" i="1"/>
  <c r="V68" i="1" s="1"/>
  <c r="W68" i="1"/>
  <c r="X68" i="1" s="1"/>
  <c r="U295" i="1"/>
  <c r="V295" i="1" s="1"/>
  <c r="W295" i="1"/>
  <c r="X295" i="1" s="1"/>
  <c r="W576" i="1"/>
  <c r="X576" i="1" s="1"/>
  <c r="U576" i="1"/>
  <c r="V576" i="1" s="1"/>
  <c r="W518" i="1"/>
  <c r="X518" i="1" s="1"/>
  <c r="U518" i="1"/>
  <c r="V518" i="1" s="1"/>
  <c r="U1405" i="1"/>
  <c r="V1405" i="1" s="1"/>
  <c r="W1405" i="1"/>
  <c r="X1405" i="1" s="1"/>
  <c r="W180" i="1"/>
  <c r="X180" i="1" s="1"/>
  <c r="U180" i="1"/>
  <c r="V180" i="1" s="1"/>
  <c r="W407" i="1"/>
  <c r="X407" i="1" s="1"/>
  <c r="U407" i="1"/>
  <c r="V407" i="1" s="1"/>
  <c r="W69" i="1"/>
  <c r="X69" i="1" s="1"/>
  <c r="U69" i="1"/>
  <c r="V69" i="1" s="1"/>
  <c r="U1204" i="1"/>
  <c r="V1204" i="1" s="1"/>
  <c r="W1204" i="1"/>
  <c r="X1204" i="1" s="1"/>
  <c r="W1148" i="1"/>
  <c r="X1148" i="1" s="1"/>
  <c r="U1148" i="1"/>
  <c r="V1148" i="1" s="1"/>
  <c r="W104" i="1"/>
  <c r="X104" i="1" s="1"/>
  <c r="U104" i="1"/>
  <c r="V104" i="1" s="1"/>
  <c r="U730" i="1"/>
  <c r="V730" i="1" s="1"/>
  <c r="W730" i="1"/>
  <c r="X730" i="1" s="1"/>
  <c r="W973" i="1"/>
  <c r="X973" i="1" s="1"/>
  <c r="U973" i="1"/>
  <c r="V973" i="1" s="1"/>
  <c r="W868" i="1"/>
  <c r="X868" i="1" s="1"/>
  <c r="U868" i="1"/>
  <c r="V868" i="1" s="1"/>
  <c r="W264" i="1"/>
  <c r="X264" i="1" s="1"/>
  <c r="U264" i="1"/>
  <c r="V264" i="1" s="1"/>
  <c r="W689" i="1"/>
  <c r="X689" i="1" s="1"/>
  <c r="U689" i="1"/>
  <c r="V689" i="1" s="1"/>
  <c r="W1109" i="1"/>
  <c r="X1109" i="1" s="1"/>
  <c r="U1109" i="1"/>
  <c r="V1109" i="1" s="1"/>
  <c r="W640" i="1"/>
  <c r="X640" i="1" s="1"/>
  <c r="U640" i="1"/>
  <c r="V640" i="1" s="1"/>
  <c r="W381" i="1"/>
  <c r="X381" i="1" s="1"/>
  <c r="U381" i="1"/>
  <c r="V381" i="1" s="1"/>
  <c r="U1472" i="1"/>
  <c r="V1472" i="1" s="1"/>
  <c r="W1472" i="1"/>
  <c r="X1472" i="1" s="1"/>
  <c r="U857" i="1"/>
  <c r="V857" i="1" s="1"/>
  <c r="W857" i="1"/>
  <c r="X857" i="1" s="1"/>
  <c r="W1168" i="1"/>
  <c r="X1168" i="1" s="1"/>
  <c r="U1168" i="1"/>
  <c r="V1168" i="1" s="1"/>
  <c r="U625" i="1"/>
  <c r="V625" i="1" s="1"/>
  <c r="W625" i="1"/>
  <c r="X625" i="1" s="1"/>
  <c r="U673" i="1"/>
  <c r="V673" i="1" s="1"/>
  <c r="W673" i="1"/>
  <c r="X673" i="1" s="1"/>
  <c r="W600" i="1"/>
  <c r="X600" i="1" s="1"/>
  <c r="U600" i="1"/>
  <c r="V600" i="1" s="1"/>
  <c r="W30" i="1"/>
  <c r="X30" i="1" s="1"/>
  <c r="U30" i="1"/>
  <c r="V30" i="1" s="1"/>
  <c r="U751" i="1"/>
  <c r="V751" i="1" s="1"/>
  <c r="W751" i="1"/>
  <c r="X751" i="1" s="1"/>
  <c r="W733" i="1"/>
  <c r="X733" i="1" s="1"/>
  <c r="U733" i="1"/>
  <c r="V733" i="1" s="1"/>
  <c r="U869" i="1"/>
  <c r="V869" i="1" s="1"/>
  <c r="W869" i="1"/>
  <c r="X869" i="1" s="1"/>
  <c r="U1291" i="1"/>
  <c r="V1291" i="1" s="1"/>
  <c r="W1291" i="1"/>
  <c r="X1291" i="1" s="1"/>
  <c r="W158" i="1"/>
  <c r="X158" i="1" s="1"/>
  <c r="U158" i="1"/>
  <c r="V158" i="1" s="1"/>
  <c r="U895" i="1"/>
  <c r="V895" i="1" s="1"/>
  <c r="W895" i="1"/>
  <c r="X895" i="1" s="1"/>
  <c r="W500" i="1"/>
  <c r="X500" i="1" s="1"/>
  <c r="U500" i="1"/>
  <c r="V500" i="1" s="1"/>
  <c r="U27" i="1"/>
  <c r="V27" i="1" s="1"/>
  <c r="W27" i="1"/>
  <c r="X27" i="1" s="1"/>
  <c r="W1633" i="1"/>
  <c r="X1633" i="1" s="1"/>
  <c r="U1633" i="1"/>
  <c r="V1633" i="1" s="1"/>
  <c r="W1268" i="1"/>
  <c r="X1268" i="1" s="1"/>
  <c r="U1268" i="1"/>
  <c r="V1268" i="1" s="1"/>
  <c r="W1184" i="1"/>
  <c r="X1184" i="1" s="1"/>
  <c r="U1184" i="1"/>
  <c r="V1184" i="1" s="1"/>
  <c r="W1008" i="1"/>
  <c r="X1008" i="1" s="1"/>
  <c r="U1008" i="1"/>
  <c r="V1008" i="1" s="1"/>
  <c r="W471" i="1"/>
  <c r="X471" i="1" s="1"/>
  <c r="U471" i="1"/>
  <c r="V471" i="1" s="1"/>
  <c r="W540" i="1"/>
  <c r="X540" i="1" s="1"/>
  <c r="U540" i="1"/>
  <c r="V540" i="1" s="1"/>
  <c r="W631" i="1"/>
  <c r="X631" i="1" s="1"/>
  <c r="U631" i="1"/>
  <c r="V631" i="1" s="1"/>
  <c r="W1198" i="1"/>
  <c r="X1198" i="1" s="1"/>
  <c r="U1198" i="1"/>
  <c r="V1198" i="1" s="1"/>
  <c r="W532" i="1"/>
  <c r="X532" i="1" s="1"/>
  <c r="U532" i="1"/>
  <c r="V532" i="1" s="1"/>
  <c r="U365" i="1"/>
  <c r="V365" i="1" s="1"/>
  <c r="W365" i="1"/>
  <c r="X365" i="1" s="1"/>
  <c r="W932" i="1"/>
  <c r="X932" i="1" s="1"/>
  <c r="U932" i="1"/>
  <c r="V932" i="1" s="1"/>
  <c r="W832" i="1"/>
  <c r="X832" i="1" s="1"/>
  <c r="U832" i="1"/>
  <c r="V832" i="1" s="1"/>
  <c r="W227" i="1"/>
  <c r="X227" i="1" s="1"/>
  <c r="U942" i="1"/>
  <c r="V942" i="1" s="1"/>
  <c r="U739" i="1"/>
  <c r="V739" i="1" s="1"/>
  <c r="W1079" i="1"/>
  <c r="X1079" i="1" s="1"/>
  <c r="U474" i="1"/>
  <c r="V474" i="1" s="1"/>
  <c r="W749" i="1"/>
  <c r="X749" i="1" s="1"/>
  <c r="W616" i="1"/>
  <c r="X616" i="1" s="1"/>
  <c r="W217" i="1"/>
  <c r="X217" i="1" s="1"/>
  <c r="W467" i="1"/>
  <c r="X467" i="1" s="1"/>
  <c r="W1248" i="1"/>
  <c r="X1248" i="1" s="1"/>
  <c r="W221" i="1"/>
  <c r="X221" i="1" s="1"/>
  <c r="W336" i="1"/>
  <c r="X336" i="1" s="1"/>
  <c r="W337" i="1"/>
  <c r="X337" i="1" s="1"/>
  <c r="U1595" i="1"/>
  <c r="V1595" i="1" s="1"/>
  <c r="U362" i="1"/>
  <c r="V362" i="1" s="1"/>
  <c r="U1077" i="1"/>
  <c r="V1077" i="1" s="1"/>
  <c r="U1408" i="1"/>
  <c r="V1408" i="1" s="1"/>
  <c r="W225" i="1"/>
  <c r="X225" i="1" s="1"/>
  <c r="U1531" i="1"/>
  <c r="V1531" i="1" s="1"/>
  <c r="U194" i="1"/>
  <c r="V194" i="1" s="1"/>
  <c r="U961" i="1"/>
  <c r="V961" i="1" s="1"/>
  <c r="W434" i="1"/>
  <c r="X434" i="1" s="1"/>
  <c r="U1001" i="1"/>
  <c r="V1001" i="1" s="1"/>
  <c r="U420" i="1"/>
  <c r="V420" i="1" s="1"/>
  <c r="W161" i="1"/>
  <c r="X161" i="1" s="1"/>
  <c r="U926" i="1"/>
  <c r="V926" i="1" s="1"/>
  <c r="U734" i="1"/>
  <c r="V734" i="1" s="1"/>
  <c r="U986" i="1"/>
  <c r="V986" i="1" s="1"/>
  <c r="U750" i="1"/>
  <c r="V750" i="1" s="1"/>
  <c r="U991" i="1"/>
  <c r="V991" i="1" s="1"/>
  <c r="U1392" i="1"/>
  <c r="V1392" i="1" s="1"/>
  <c r="U1348" i="1"/>
  <c r="V1348" i="1" s="1"/>
  <c r="U144" i="1"/>
  <c r="V144" i="1" s="1"/>
  <c r="U738" i="1"/>
  <c r="V738" i="1" s="1"/>
  <c r="U329" i="1"/>
  <c r="V329" i="1" s="1"/>
  <c r="U1060" i="1"/>
  <c r="V1060" i="1" s="1"/>
  <c r="U291" i="1"/>
  <c r="V291" i="1" s="1"/>
  <c r="U167" i="1"/>
  <c r="V167" i="1" s="1"/>
  <c r="U686" i="1"/>
  <c r="V686" i="1" s="1"/>
  <c r="U873" i="1"/>
  <c r="V873" i="1" s="1"/>
  <c r="U292" i="1"/>
  <c r="V292" i="1" s="1"/>
  <c r="U1719" i="1"/>
  <c r="V1719" i="1" s="1"/>
  <c r="U1751" i="1"/>
  <c r="V1751" i="1" s="1"/>
  <c r="W1707" i="1"/>
  <c r="X1707" i="1" s="1"/>
  <c r="W863" i="1"/>
  <c r="X863" i="1" s="1"/>
  <c r="U599" i="1"/>
  <c r="V599" i="1" s="1"/>
  <c r="U974" i="1"/>
  <c r="V974" i="1" s="1"/>
  <c r="W333" i="1"/>
  <c r="X333" i="1" s="1"/>
  <c r="U775" i="1"/>
  <c r="V775" i="1" s="1"/>
  <c r="U80" i="1"/>
  <c r="V80" i="1" s="1"/>
  <c r="U1172" i="1"/>
  <c r="V1172" i="1" s="1"/>
  <c r="U1332" i="1"/>
  <c r="V1332" i="1" s="1"/>
  <c r="U1039" i="1"/>
  <c r="V1039" i="1" s="1"/>
  <c r="U428" i="1"/>
  <c r="V428" i="1" s="1"/>
  <c r="U472" i="1"/>
  <c r="V472" i="1" s="1"/>
  <c r="U169" i="1"/>
  <c r="V169" i="1" s="1"/>
  <c r="U164" i="1"/>
  <c r="V164" i="1" s="1"/>
  <c r="U229" i="1"/>
  <c r="V229" i="1" s="1"/>
  <c r="U906" i="1"/>
  <c r="V906" i="1" s="1"/>
  <c r="U460" i="1"/>
  <c r="V460" i="1" s="1"/>
  <c r="U310" i="1"/>
  <c r="V310" i="1" s="1"/>
  <c r="W42" i="1"/>
  <c r="X42" i="1" s="1"/>
  <c r="U257" i="1"/>
  <c r="V257" i="1" s="1"/>
  <c r="U556" i="1"/>
  <c r="V556" i="1" s="1"/>
  <c r="U457" i="1"/>
  <c r="V457" i="1" s="1"/>
  <c r="U1006" i="1"/>
  <c r="V1006" i="1" s="1"/>
  <c r="W1058" i="1"/>
  <c r="X1058" i="1" s="1"/>
  <c r="U831" i="1"/>
  <c r="V831" i="1" s="1"/>
  <c r="U702" i="1"/>
  <c r="V702" i="1" s="1"/>
  <c r="U1139" i="1"/>
  <c r="V1139" i="1" s="1"/>
  <c r="U272" i="1"/>
  <c r="V272" i="1" s="1"/>
  <c r="U1137" i="1"/>
  <c r="V1137" i="1" s="1"/>
  <c r="U1252" i="1"/>
  <c r="V1252" i="1" s="1"/>
  <c r="U1590" i="1"/>
  <c r="V1590" i="1" s="1"/>
  <c r="U524" i="1"/>
  <c r="V524" i="1" s="1"/>
  <c r="U245" i="1"/>
  <c r="V245" i="1" s="1"/>
  <c r="U129" i="1"/>
  <c r="V129" i="1" s="1"/>
  <c r="U284" i="1"/>
  <c r="V284" i="1" s="1"/>
  <c r="U709" i="1"/>
  <c r="V709" i="1" s="1"/>
  <c r="U839" i="1"/>
  <c r="V839" i="1" s="1"/>
  <c r="U131" i="1"/>
  <c r="V131" i="1" s="1"/>
  <c r="U1188" i="1"/>
  <c r="V1188" i="1" s="1"/>
  <c r="U83" i="1"/>
  <c r="V83" i="1" s="1"/>
  <c r="U744" i="1"/>
  <c r="V744" i="1" s="1"/>
  <c r="W484" i="1"/>
  <c r="X484" i="1" s="1"/>
  <c r="U904" i="1"/>
  <c r="V904" i="1" s="1"/>
  <c r="U345" i="1"/>
  <c r="V345" i="1" s="1"/>
  <c r="U213" i="1"/>
  <c r="V213" i="1" s="1"/>
  <c r="U1024" i="1"/>
  <c r="V1024" i="1" s="1"/>
  <c r="U1151" i="1"/>
  <c r="V1151" i="1" s="1"/>
  <c r="U349" i="1"/>
  <c r="V349" i="1" s="1"/>
  <c r="W441" i="1"/>
  <c r="X441" i="1" s="1"/>
  <c r="U529" i="1"/>
  <c r="V529" i="1" s="1"/>
  <c r="U572" i="1"/>
  <c r="V572" i="1" s="1"/>
  <c r="U156" i="1"/>
  <c r="V156" i="1" s="1"/>
  <c r="U1044" i="1"/>
  <c r="V1044" i="1" s="1"/>
  <c r="U1107" i="1"/>
  <c r="V1107" i="1" s="1"/>
  <c r="U1393" i="1"/>
  <c r="V1393" i="1" s="1"/>
  <c r="U1380" i="1"/>
  <c r="V1380" i="1" s="1"/>
  <c r="U1341" i="1"/>
  <c r="V1341" i="1" s="1"/>
  <c r="W554" i="1"/>
  <c r="X554" i="1" s="1"/>
  <c r="U409" i="1"/>
  <c r="V409" i="1" s="1"/>
  <c r="U851" i="1"/>
  <c r="V851" i="1" s="1"/>
  <c r="W531" i="1"/>
  <c r="X531" i="1" s="1"/>
  <c r="W1036" i="1"/>
  <c r="X1036" i="1" s="1"/>
  <c r="U1036" i="1"/>
  <c r="V1036" i="1" s="1"/>
  <c r="W211" i="1"/>
  <c r="X211" i="1" s="1"/>
  <c r="U211" i="1"/>
  <c r="V211" i="1" s="1"/>
  <c r="W769" i="1"/>
  <c r="X769" i="1" s="1"/>
  <c r="U769" i="1"/>
  <c r="V769" i="1" s="1"/>
  <c r="W57" i="1"/>
  <c r="X57" i="1" s="1"/>
  <c r="U57" i="1"/>
  <c r="V57" i="1" s="1"/>
  <c r="W171" i="1"/>
  <c r="X171" i="1" s="1"/>
  <c r="U171" i="1"/>
  <c r="V171" i="1" s="1"/>
  <c r="U182" i="1"/>
  <c r="V182" i="1" s="1"/>
  <c r="W182" i="1"/>
  <c r="X182" i="1" s="1"/>
  <c r="W61" i="1"/>
  <c r="X61" i="1" s="1"/>
  <c r="U61" i="1"/>
  <c r="V61" i="1" s="1"/>
  <c r="W760" i="1"/>
  <c r="X760" i="1" s="1"/>
  <c r="U760" i="1"/>
  <c r="V760" i="1" s="1"/>
  <c r="W970" i="1"/>
  <c r="X970" i="1" s="1"/>
  <c r="U970" i="1"/>
  <c r="V970" i="1" s="1"/>
  <c r="W1319" i="1"/>
  <c r="X1319" i="1" s="1"/>
  <c r="U1319" i="1"/>
  <c r="V1319" i="1" s="1"/>
  <c r="W328" i="1"/>
  <c r="X328" i="1" s="1"/>
  <c r="U328" i="1"/>
  <c r="V328" i="1" s="1"/>
  <c r="U170" i="1"/>
  <c r="V170" i="1" s="1"/>
  <c r="W170" i="1"/>
  <c r="X170" i="1" s="1"/>
  <c r="W933" i="1"/>
  <c r="X933" i="1" s="1"/>
  <c r="U933" i="1"/>
  <c r="V933" i="1" s="1"/>
  <c r="W648" i="1"/>
  <c r="X648" i="1" s="1"/>
  <c r="U648" i="1"/>
  <c r="V648" i="1" s="1"/>
  <c r="W910" i="1"/>
  <c r="X910" i="1" s="1"/>
  <c r="U910" i="1"/>
  <c r="V910" i="1" s="1"/>
  <c r="W341" i="1"/>
  <c r="X341" i="1" s="1"/>
  <c r="U341" i="1"/>
  <c r="V341" i="1" s="1"/>
  <c r="W162" i="1"/>
  <c r="X162" i="1" s="1"/>
  <c r="U162" i="1"/>
  <c r="V162" i="1" s="1"/>
  <c r="W1217" i="1"/>
  <c r="X1217" i="1" s="1"/>
  <c r="U1217" i="1"/>
  <c r="V1217" i="1" s="1"/>
  <c r="W542" i="1"/>
  <c r="X542" i="1" s="1"/>
  <c r="U542" i="1"/>
  <c r="V542" i="1" s="1"/>
  <c r="W114" i="1"/>
  <c r="X114" i="1" s="1"/>
  <c r="U114" i="1"/>
  <c r="V114" i="1" s="1"/>
  <c r="W254" i="1"/>
  <c r="X254" i="1" s="1"/>
  <c r="U254" i="1"/>
  <c r="V254" i="1" s="1"/>
  <c r="W108" i="1"/>
  <c r="X108" i="1" s="1"/>
  <c r="U108" i="1"/>
  <c r="V108" i="1" s="1"/>
  <c r="W1659" i="1"/>
  <c r="X1659" i="1" s="1"/>
  <c r="U1659" i="1"/>
  <c r="V1659" i="1" s="1"/>
  <c r="W107" i="1"/>
  <c r="X107" i="1" s="1"/>
  <c r="U107" i="1"/>
  <c r="V107" i="1" s="1"/>
  <c r="W866" i="1"/>
  <c r="X866" i="1" s="1"/>
  <c r="U866" i="1"/>
  <c r="V866" i="1" s="1"/>
  <c r="W358" i="1"/>
  <c r="X358" i="1" s="1"/>
  <c r="U358" i="1"/>
  <c r="V358" i="1" s="1"/>
  <c r="W73" i="1"/>
  <c r="X73" i="1" s="1"/>
  <c r="U73" i="1"/>
  <c r="V73" i="1" s="1"/>
  <c r="W1228" i="1"/>
  <c r="X1228" i="1" s="1"/>
  <c r="U1228" i="1"/>
  <c r="V1228" i="1" s="1"/>
  <c r="U136" i="1"/>
  <c r="V136" i="1" s="1"/>
  <c r="W136" i="1"/>
  <c r="X136" i="1" s="1"/>
  <c r="W902" i="1"/>
  <c r="X902" i="1" s="1"/>
  <c r="U902" i="1"/>
  <c r="V902" i="1" s="1"/>
  <c r="W127" i="1"/>
  <c r="X127" i="1" s="1"/>
  <c r="U127" i="1"/>
  <c r="V127" i="1" s="1"/>
  <c r="W528" i="1"/>
  <c r="X528" i="1" s="1"/>
  <c r="U528" i="1"/>
  <c r="V528" i="1" s="1"/>
  <c r="W1201" i="1"/>
  <c r="X1201" i="1" s="1"/>
  <c r="U1201" i="1"/>
  <c r="V1201" i="1" s="1"/>
  <c r="W936" i="1"/>
  <c r="X936" i="1" s="1"/>
  <c r="U936" i="1"/>
  <c r="V936" i="1" s="1"/>
  <c r="W1124" i="1"/>
  <c r="X1124" i="1" s="1"/>
  <c r="U1124" i="1"/>
  <c r="V1124" i="1" s="1"/>
  <c r="W800" i="1"/>
  <c r="X800" i="1" s="1"/>
  <c r="U800" i="1"/>
  <c r="V800" i="1" s="1"/>
  <c r="W1247" i="1"/>
  <c r="X1247" i="1" s="1"/>
  <c r="U1247" i="1"/>
  <c r="V1247" i="1" s="1"/>
  <c r="W1121" i="1"/>
  <c r="X1121" i="1" s="1"/>
  <c r="U1121" i="1"/>
  <c r="V1121" i="1" s="1"/>
  <c r="W1114" i="1"/>
  <c r="X1114" i="1" s="1"/>
  <c r="U1114" i="1"/>
  <c r="V1114" i="1" s="1"/>
  <c r="W1057" i="1"/>
  <c r="X1057" i="1" s="1"/>
  <c r="U1057" i="1"/>
  <c r="V1057" i="1" s="1"/>
  <c r="W934" i="1"/>
  <c r="X934" i="1" s="1"/>
  <c r="U934" i="1"/>
  <c r="V934" i="1" s="1"/>
  <c r="W964" i="1"/>
  <c r="X964" i="1" s="1"/>
  <c r="U964" i="1"/>
  <c r="V964" i="1" s="1"/>
  <c r="W246" i="1"/>
  <c r="X246" i="1" s="1"/>
  <c r="U246" i="1"/>
  <c r="V246" i="1" s="1"/>
  <c r="W1059" i="1"/>
  <c r="X1059" i="1" s="1"/>
  <c r="U1059" i="1"/>
  <c r="V1059" i="1" s="1"/>
  <c r="W412" i="1"/>
  <c r="X412" i="1" s="1"/>
  <c r="U412" i="1"/>
  <c r="V412" i="1" s="1"/>
  <c r="W312" i="1"/>
  <c r="X312" i="1" s="1"/>
  <c r="U312" i="1"/>
  <c r="V312" i="1" s="1"/>
  <c r="W321" i="1"/>
  <c r="X321" i="1" s="1"/>
  <c r="U321" i="1"/>
  <c r="V321" i="1" s="1"/>
  <c r="W64" i="1"/>
  <c r="X64" i="1" s="1"/>
  <c r="U64" i="1"/>
  <c r="V64" i="1" s="1"/>
  <c r="U714" i="1"/>
  <c r="V714" i="1" s="1"/>
  <c r="W714" i="1"/>
  <c r="X714" i="1" s="1"/>
  <c r="U234" i="1"/>
  <c r="V234" i="1" s="1"/>
  <c r="W234" i="1"/>
  <c r="X234" i="1" s="1"/>
  <c r="W892" i="1"/>
  <c r="X892" i="1" s="1"/>
  <c r="U892" i="1"/>
  <c r="V892" i="1" s="1"/>
  <c r="W706" i="1"/>
  <c r="X706" i="1" s="1"/>
  <c r="U706" i="1"/>
  <c r="V706" i="1" s="1"/>
  <c r="W1027" i="1"/>
  <c r="X1027" i="1" s="1"/>
  <c r="U1027" i="1"/>
  <c r="V1027" i="1" s="1"/>
  <c r="W163" i="1"/>
  <c r="X163" i="1" s="1"/>
  <c r="U163" i="1"/>
  <c r="V163" i="1" s="1"/>
  <c r="U1140" i="1"/>
  <c r="V1140" i="1" s="1"/>
  <c r="W1140" i="1"/>
  <c r="X1140" i="1" s="1"/>
  <c r="W1049" i="1"/>
  <c r="X1049" i="1" s="1"/>
  <c r="U1049" i="1"/>
  <c r="V1049" i="1" s="1"/>
  <c r="W287" i="1"/>
  <c r="X287" i="1" s="1"/>
  <c r="U287" i="1"/>
  <c r="V287" i="1" s="1"/>
  <c r="W145" i="1"/>
  <c r="X145" i="1" s="1"/>
  <c r="U145" i="1"/>
  <c r="V145" i="1" s="1"/>
  <c r="W931" i="1"/>
  <c r="X931" i="1" s="1"/>
  <c r="U931" i="1"/>
  <c r="V931" i="1" s="1"/>
  <c r="W200" i="1"/>
  <c r="X200" i="1" s="1"/>
  <c r="U200" i="1"/>
  <c r="V200" i="1" s="1"/>
  <c r="W1116" i="1"/>
  <c r="X1116" i="1" s="1"/>
  <c r="U1116" i="1"/>
  <c r="V1116" i="1" s="1"/>
  <c r="W716" i="1"/>
  <c r="X716" i="1" s="1"/>
  <c r="U716" i="1"/>
  <c r="V716" i="1" s="1"/>
  <c r="U1425" i="1"/>
  <c r="V1425" i="1" s="1"/>
  <c r="W1425" i="1"/>
  <c r="X1425" i="1" s="1"/>
  <c r="W684" i="1"/>
  <c r="X684" i="1" s="1"/>
  <c r="U684" i="1"/>
  <c r="V684" i="1" s="1"/>
  <c r="W1253" i="1"/>
  <c r="X1253" i="1" s="1"/>
  <c r="U1253" i="1"/>
  <c r="V1253" i="1" s="1"/>
  <c r="W1303" i="1"/>
  <c r="X1303" i="1" s="1"/>
  <c r="U1303" i="1"/>
  <c r="V1303" i="1" s="1"/>
  <c r="U330" i="1"/>
  <c r="V330" i="1" s="1"/>
  <c r="W330" i="1"/>
  <c r="X330" i="1" s="1"/>
  <c r="W275" i="1"/>
  <c r="X275" i="1" s="1"/>
  <c r="U275" i="1"/>
  <c r="V275" i="1" s="1"/>
  <c r="W366" i="1"/>
  <c r="X366" i="1" s="1"/>
  <c r="U366" i="1"/>
  <c r="V366" i="1" s="1"/>
  <c r="W780" i="1"/>
  <c r="X780" i="1" s="1"/>
  <c r="U780" i="1"/>
  <c r="V780" i="1" s="1"/>
  <c r="W826" i="1"/>
  <c r="X826" i="1" s="1"/>
  <c r="U826" i="1"/>
  <c r="V826" i="1" s="1"/>
  <c r="W876" i="1"/>
  <c r="X876" i="1" s="1"/>
  <c r="U876" i="1"/>
  <c r="V876" i="1" s="1"/>
  <c r="W922" i="1"/>
  <c r="X922" i="1" s="1"/>
  <c r="U922" i="1"/>
  <c r="V922" i="1" s="1"/>
  <c r="W326" i="1"/>
  <c r="X326" i="1" s="1"/>
  <c r="U326" i="1"/>
  <c r="V326" i="1" s="1"/>
  <c r="W838" i="1"/>
  <c r="X838" i="1" s="1"/>
  <c r="U838" i="1"/>
  <c r="V838" i="1" s="1"/>
  <c r="W124" i="1"/>
  <c r="X124" i="1" s="1"/>
  <c r="U124" i="1"/>
  <c r="V124" i="1" s="1"/>
  <c r="W433" i="1"/>
  <c r="X433" i="1" s="1"/>
  <c r="U433" i="1"/>
  <c r="V433" i="1" s="1"/>
  <c r="W319" i="1"/>
  <c r="X319" i="1" s="1"/>
  <c r="U319" i="1"/>
  <c r="V319" i="1" s="1"/>
  <c r="U373" i="1"/>
  <c r="V373" i="1" s="1"/>
  <c r="W373" i="1"/>
  <c r="X373" i="1" s="1"/>
  <c r="U1675" i="1"/>
  <c r="V1675" i="1" s="1"/>
  <c r="W1675" i="1"/>
  <c r="X1675" i="1" s="1"/>
  <c r="W1017" i="1"/>
  <c r="X1017" i="1" s="1"/>
  <c r="U1017" i="1"/>
  <c r="V1017" i="1" s="1"/>
  <c r="W1671" i="1"/>
  <c r="X1671" i="1" s="1"/>
  <c r="U1671" i="1"/>
  <c r="V1671" i="1" s="1"/>
  <c r="W56" i="1"/>
  <c r="X56" i="1" s="1"/>
  <c r="U56" i="1"/>
  <c r="V56" i="1" s="1"/>
  <c r="W446" i="1"/>
  <c r="X446" i="1" s="1"/>
  <c r="U446" i="1"/>
  <c r="V446" i="1" s="1"/>
  <c r="W1156" i="1"/>
  <c r="X1156" i="1" s="1"/>
  <c r="U1156" i="1"/>
  <c r="V1156" i="1" s="1"/>
  <c r="W1133" i="1"/>
  <c r="X1133" i="1" s="1"/>
  <c r="U1133" i="1"/>
  <c r="V1133" i="1" s="1"/>
  <c r="W1229" i="1"/>
  <c r="X1229" i="1" s="1"/>
  <c r="U1229" i="1"/>
  <c r="V1229" i="1" s="1"/>
  <c r="U314" i="1"/>
  <c r="V314" i="1" s="1"/>
  <c r="W314" i="1"/>
  <c r="X314" i="1" s="1"/>
  <c r="W63" i="1"/>
  <c r="X63" i="1" s="1"/>
  <c r="U63" i="1"/>
  <c r="V63" i="1" s="1"/>
  <c r="W867" i="1"/>
  <c r="X867" i="1" s="1"/>
  <c r="U867" i="1"/>
  <c r="V867" i="1" s="1"/>
  <c r="W389" i="1"/>
  <c r="X389" i="1" s="1"/>
  <c r="U389" i="1"/>
  <c r="V389" i="1" s="1"/>
  <c r="W210" i="1"/>
  <c r="X210" i="1" s="1"/>
  <c r="U210" i="1"/>
  <c r="V210" i="1" s="1"/>
  <c r="W1068" i="1"/>
  <c r="X1068" i="1" s="1"/>
  <c r="U1068" i="1"/>
  <c r="V1068" i="1" s="1"/>
  <c r="W784" i="1"/>
  <c r="X784" i="1" s="1"/>
  <c r="U784" i="1"/>
  <c r="V784" i="1" s="1"/>
  <c r="W135" i="1"/>
  <c r="X135" i="1" s="1"/>
  <c r="U135" i="1"/>
  <c r="V135" i="1" s="1"/>
  <c r="U20" i="1"/>
  <c r="V20" i="1" s="1"/>
  <c r="W20" i="1"/>
  <c r="X20" i="1" s="1"/>
  <c r="W1287" i="1"/>
  <c r="X1287" i="1" s="1"/>
  <c r="U1287" i="1"/>
  <c r="V1287" i="1" s="1"/>
  <c r="W421" i="1"/>
  <c r="X421" i="1" s="1"/>
  <c r="U421" i="1"/>
  <c r="V421" i="1" s="1"/>
  <c r="W1213" i="1"/>
  <c r="X1213" i="1" s="1"/>
  <c r="U1213" i="1"/>
  <c r="V1213" i="1" s="1"/>
  <c r="W226" i="1"/>
  <c r="X226" i="1" s="1"/>
  <c r="U226" i="1"/>
  <c r="V226" i="1" s="1"/>
  <c r="W691" i="1"/>
  <c r="X691" i="1" s="1"/>
  <c r="U691" i="1"/>
  <c r="V691" i="1" s="1"/>
  <c r="U842" i="1"/>
  <c r="V842" i="1" s="1"/>
  <c r="W842" i="1"/>
  <c r="X842" i="1" s="1"/>
  <c r="W1000" i="1"/>
  <c r="X1000" i="1" s="1"/>
  <c r="U1000" i="1"/>
  <c r="V1000" i="1" s="1"/>
  <c r="W1233" i="1"/>
  <c r="X1233" i="1" s="1"/>
  <c r="U1233" i="1"/>
  <c r="V1233" i="1" s="1"/>
  <c r="W309" i="1"/>
  <c r="X309" i="1" s="1"/>
  <c r="U309" i="1"/>
  <c r="V309" i="1" s="1"/>
  <c r="W342" i="1"/>
  <c r="X342" i="1" s="1"/>
  <c r="U342" i="1"/>
  <c r="V342" i="1" s="1"/>
  <c r="U1271" i="1"/>
  <c r="V1271" i="1" s="1"/>
  <c r="W1271" i="1"/>
  <c r="X1271" i="1" s="1"/>
  <c r="W966" i="1"/>
  <c r="X966" i="1" s="1"/>
  <c r="U966" i="1"/>
  <c r="V966" i="1" s="1"/>
  <c r="U1127" i="1"/>
  <c r="V1127" i="1" s="1"/>
  <c r="W1127" i="1"/>
  <c r="X1127" i="1" s="1"/>
  <c r="W335" i="1"/>
  <c r="X335" i="1" s="1"/>
  <c r="U335" i="1"/>
  <c r="V335" i="1" s="1"/>
  <c r="U450" i="1"/>
  <c r="V450" i="1" s="1"/>
  <c r="W450" i="1"/>
  <c r="X450" i="1" s="1"/>
  <c r="W1108" i="1"/>
  <c r="X1108" i="1" s="1"/>
  <c r="U1108" i="1"/>
  <c r="V1108" i="1" s="1"/>
  <c r="W757" i="1"/>
  <c r="X757" i="1" s="1"/>
  <c r="W1022" i="1"/>
  <c r="X1022" i="1" s="1"/>
  <c r="U941" i="1"/>
  <c r="V941" i="1" s="1"/>
  <c r="U1237" i="1"/>
  <c r="V1237" i="1" s="1"/>
  <c r="U174" i="1"/>
  <c r="V174" i="1" s="1"/>
  <c r="U992" i="1"/>
  <c r="V992" i="1" s="1"/>
  <c r="U273" i="1"/>
  <c r="V273" i="1" s="1"/>
  <c r="U722" i="1"/>
  <c r="V722" i="1" s="1"/>
  <c r="U489" i="1"/>
  <c r="V489" i="1" s="1"/>
  <c r="U609" i="1"/>
  <c r="V609" i="1" s="1"/>
  <c r="U288" i="1"/>
  <c r="V288" i="1" s="1"/>
  <c r="U89" i="1"/>
  <c r="V89" i="1" s="1"/>
  <c r="W10" i="1"/>
  <c r="X10" i="1" s="1"/>
  <c r="U1155" i="1"/>
  <c r="V1155" i="1" s="1"/>
  <c r="U585" i="1"/>
  <c r="V585" i="1" s="1"/>
  <c r="U477" i="1"/>
  <c r="V477" i="1" s="1"/>
  <c r="U916" i="1"/>
  <c r="V916" i="1" s="1"/>
  <c r="W538" i="1"/>
  <c r="X538" i="1" s="1"/>
  <c r="U449" i="1"/>
  <c r="V449" i="1" s="1"/>
  <c r="U261" i="1"/>
  <c r="V261" i="1" s="1"/>
  <c r="U607" i="1"/>
  <c r="V607" i="1" s="1"/>
  <c r="U1300" i="1"/>
  <c r="V1300" i="1" s="1"/>
  <c r="U990" i="1"/>
  <c r="V990" i="1" s="1"/>
  <c r="U1197" i="1"/>
  <c r="V1197" i="1" s="1"/>
  <c r="U398" i="1"/>
  <c r="V398" i="1" s="1"/>
  <c r="U622" i="1"/>
  <c r="V622" i="1" s="1"/>
  <c r="U1230" i="1"/>
  <c r="V1230" i="1" s="1"/>
  <c r="U173" i="1"/>
  <c r="V173" i="1" s="1"/>
  <c r="W794" i="1"/>
  <c r="X794" i="1" s="1"/>
  <c r="W324" i="1"/>
  <c r="X324" i="1" s="1"/>
  <c r="U685" i="1"/>
  <c r="V685" i="1" s="1"/>
  <c r="U1214" i="1"/>
  <c r="V1214" i="1" s="1"/>
  <c r="U1073" i="1"/>
  <c r="V1073" i="1" s="1"/>
  <c r="U1269" i="1"/>
  <c r="V1269" i="1" s="1"/>
  <c r="U723" i="1"/>
  <c r="V723" i="1" s="1"/>
  <c r="W426" i="1"/>
  <c r="X426" i="1" s="1"/>
  <c r="U1384" i="1"/>
  <c r="V1384" i="1" s="1"/>
  <c r="K7" i="1"/>
  <c r="U1072" i="1"/>
  <c r="V1072" i="1" s="1"/>
  <c r="U1086" i="1"/>
  <c r="V1086" i="1" s="1"/>
  <c r="U1245" i="1"/>
  <c r="V1245" i="1" s="1"/>
  <c r="U628" i="1"/>
  <c r="V628" i="1" s="1"/>
  <c r="U53" i="1"/>
  <c r="V53" i="1" s="1"/>
  <c r="U1088" i="1"/>
  <c r="V1088" i="1" s="1"/>
  <c r="U1463" i="1"/>
  <c r="V1463" i="1" s="1"/>
  <c r="U959" i="1"/>
  <c r="V959" i="1" s="1"/>
  <c r="U191" i="1"/>
  <c r="V191" i="1" s="1"/>
  <c r="U346" i="1"/>
  <c r="V346" i="1" s="1"/>
  <c r="U198" i="1"/>
  <c r="V198" i="1" s="1"/>
  <c r="U123" i="1"/>
  <c r="V123" i="1" s="1"/>
  <c r="U498" i="1"/>
  <c r="V498" i="1" s="1"/>
  <c r="U833" i="1"/>
  <c r="V833" i="1" s="1"/>
  <c r="U1263" i="1"/>
  <c r="V1263" i="1" s="1"/>
  <c r="W762" i="1"/>
  <c r="X762" i="1" s="1"/>
  <c r="U122" i="1"/>
  <c r="V122" i="1" s="1"/>
  <c r="U860" i="1"/>
  <c r="V860" i="1" s="1"/>
  <c r="U1153" i="1"/>
  <c r="V1153" i="1" s="1"/>
  <c r="U351" i="1"/>
  <c r="V351" i="1" s="1"/>
  <c r="U281" i="1"/>
  <c r="V281" i="1" s="1"/>
  <c r="U836" i="1"/>
  <c r="V836" i="1" s="1"/>
  <c r="U853" i="1"/>
  <c r="V853" i="1" s="1"/>
  <c r="Q1296" i="1"/>
  <c r="R1296" i="1" s="1"/>
  <c r="W1296" i="1" s="1"/>
  <c r="X1296" i="1" s="1"/>
  <c r="Q1423" i="1"/>
  <c r="R1423" i="1" s="1"/>
  <c r="W1423" i="1" s="1"/>
  <c r="X1423" i="1" s="1"/>
  <c r="Q1646" i="1"/>
  <c r="R1646" i="1" s="1"/>
  <c r="W1646" i="1" s="1"/>
  <c r="X1646" i="1" s="1"/>
  <c r="Q603" i="1"/>
  <c r="R603" i="1" s="1"/>
  <c r="W603" i="1" s="1"/>
  <c r="X603" i="1" s="1"/>
  <c r="W270" i="1"/>
  <c r="X270" i="1" s="1"/>
  <c r="U270" i="1"/>
  <c r="V270" i="1" s="1"/>
  <c r="W659" i="1"/>
  <c r="X659" i="1" s="1"/>
  <c r="U659" i="1"/>
  <c r="V659" i="1" s="1"/>
  <c r="W993" i="1"/>
  <c r="X993" i="1" s="1"/>
  <c r="U993" i="1"/>
  <c r="V993" i="1" s="1"/>
  <c r="W93" i="1"/>
  <c r="X93" i="1" s="1"/>
  <c r="U93" i="1"/>
  <c r="V93" i="1" s="1"/>
  <c r="W573" i="1"/>
  <c r="X573" i="1" s="1"/>
  <c r="U573" i="1"/>
  <c r="V573" i="1" s="1"/>
  <c r="U874" i="1"/>
  <c r="V874" i="1" s="1"/>
  <c r="W874" i="1"/>
  <c r="X874" i="1" s="1"/>
  <c r="W39" i="1"/>
  <c r="X39" i="1" s="1"/>
  <c r="U39" i="1"/>
  <c r="V39" i="1" s="1"/>
  <c r="W396" i="1"/>
  <c r="X396" i="1" s="1"/>
  <c r="U396" i="1"/>
  <c r="V396" i="1" s="1"/>
  <c r="Q1455" i="1"/>
  <c r="R1455" i="1" s="1"/>
  <c r="W1455" i="1" s="1"/>
  <c r="X1455" i="1" s="1"/>
  <c r="Q1765" i="1"/>
  <c r="R1765" i="1" s="1"/>
  <c r="W1765" i="1" s="1"/>
  <c r="X1765" i="1" s="1"/>
  <c r="Q1112" i="1"/>
  <c r="R1112" i="1" s="1"/>
  <c r="W1112" i="1" s="1"/>
  <c r="X1112" i="1" s="1"/>
  <c r="Q1525" i="1"/>
  <c r="R1525" i="1" s="1"/>
  <c r="W1525" i="1" s="1"/>
  <c r="X1525" i="1" s="1"/>
  <c r="W509" i="1"/>
  <c r="X509" i="1" s="1"/>
  <c r="U509" i="1"/>
  <c r="V509" i="1" s="1"/>
  <c r="W149" i="1"/>
  <c r="X149" i="1" s="1"/>
  <c r="U149" i="1"/>
  <c r="V149" i="1" s="1"/>
  <c r="U458" i="1"/>
  <c r="V458" i="1" s="1"/>
  <c r="W458" i="1"/>
  <c r="X458" i="1" s="1"/>
  <c r="W1244" i="1"/>
  <c r="X1244" i="1" s="1"/>
  <c r="U1244" i="1"/>
  <c r="V1244" i="1" s="1"/>
  <c r="W639" i="1"/>
  <c r="X639" i="1" s="1"/>
  <c r="U639" i="1"/>
  <c r="V639" i="1" s="1"/>
  <c r="W605" i="1"/>
  <c r="X605" i="1" s="1"/>
  <c r="U605" i="1"/>
  <c r="V605" i="1" s="1"/>
  <c r="W1118" i="1"/>
  <c r="X1118" i="1" s="1"/>
  <c r="U1118" i="1"/>
  <c r="V1118" i="1" s="1"/>
  <c r="U117" i="1"/>
  <c r="V117" i="1" s="1"/>
  <c r="W117" i="1"/>
  <c r="X117" i="1" s="1"/>
  <c r="W208" i="1"/>
  <c r="X208" i="1" s="1"/>
  <c r="U208" i="1"/>
  <c r="V208" i="1" s="1"/>
  <c r="W431" i="1"/>
  <c r="X431" i="1" s="1"/>
  <c r="U431" i="1"/>
  <c r="V431" i="1" s="1"/>
  <c r="W33" i="1"/>
  <c r="X33" i="1" s="1"/>
  <c r="U33" i="1"/>
  <c r="V33" i="1" s="1"/>
  <c r="U1004" i="1"/>
  <c r="V1004" i="1" s="1"/>
  <c r="U761" i="1"/>
  <c r="V761" i="1" s="1"/>
  <c r="W761" i="1"/>
  <c r="X761" i="1" s="1"/>
  <c r="W130" i="1"/>
  <c r="X130" i="1" s="1"/>
  <c r="U130" i="1"/>
  <c r="V130" i="1" s="1"/>
  <c r="W1216" i="1"/>
  <c r="X1216" i="1" s="1"/>
  <c r="Q46" i="1"/>
  <c r="R46" i="1" s="1"/>
  <c r="W46" i="1" s="1"/>
  <c r="X46" i="1" s="1"/>
  <c r="Q1759" i="1"/>
  <c r="R1759" i="1" s="1"/>
  <c r="W1759" i="1" s="1"/>
  <c r="X1759" i="1" s="1"/>
  <c r="Q1690" i="1"/>
  <c r="R1690" i="1" s="1"/>
  <c r="W1690" i="1" s="1"/>
  <c r="X1690" i="1" s="1"/>
  <c r="Q1445" i="1"/>
  <c r="R1445" i="1" s="1"/>
  <c r="U1445" i="1" s="1"/>
  <c r="V1445" i="1" s="1"/>
  <c r="Q1432" i="1"/>
  <c r="R1432" i="1" s="1"/>
  <c r="W1432" i="1" s="1"/>
  <c r="X1432" i="1" s="1"/>
  <c r="W223" i="1"/>
  <c r="X223" i="1" s="1"/>
  <c r="U223" i="1"/>
  <c r="V223" i="1" s="1"/>
  <c r="W985" i="1"/>
  <c r="X985" i="1" s="1"/>
  <c r="U985" i="1"/>
  <c r="V985" i="1" s="1"/>
  <c r="W810" i="1"/>
  <c r="X810" i="1" s="1"/>
  <c r="U810" i="1"/>
  <c r="V810" i="1" s="1"/>
  <c r="W142" i="1"/>
  <c r="X142" i="1" s="1"/>
  <c r="U142" i="1"/>
  <c r="V142" i="1" s="1"/>
  <c r="W1087" i="1"/>
  <c r="X1087" i="1" s="1"/>
  <c r="U1087" i="1"/>
  <c r="V1087" i="1" s="1"/>
  <c r="W1456" i="1"/>
  <c r="X1456" i="1" s="1"/>
  <c r="U1456" i="1"/>
  <c r="V1456" i="1" s="1"/>
  <c r="W644" i="1"/>
  <c r="X644" i="1" s="1"/>
  <c r="U644" i="1"/>
  <c r="V644" i="1" s="1"/>
  <c r="U26" i="1"/>
  <c r="V26" i="1" s="1"/>
  <c r="W26" i="1"/>
  <c r="X26" i="1" s="1"/>
  <c r="W721" i="1"/>
  <c r="X721" i="1" s="1"/>
  <c r="U721" i="1"/>
  <c r="V721" i="1" s="1"/>
  <c r="W110" i="1"/>
  <c r="X110" i="1" s="1"/>
  <c r="U110" i="1"/>
  <c r="V110" i="1" s="1"/>
  <c r="W610" i="1"/>
  <c r="X610" i="1" s="1"/>
  <c r="U610" i="1"/>
  <c r="V610" i="1" s="1"/>
  <c r="W1508" i="1"/>
  <c r="X1508" i="1" s="1"/>
  <c r="U1508" i="1"/>
  <c r="V1508" i="1" s="1"/>
  <c r="W1639" i="1"/>
  <c r="X1639" i="1" s="1"/>
  <c r="U1639" i="1"/>
  <c r="V1639" i="1" s="1"/>
  <c r="U781" i="1"/>
  <c r="V781" i="1" s="1"/>
  <c r="W781" i="1"/>
  <c r="X781" i="1" s="1"/>
  <c r="U12" i="1"/>
  <c r="V12" i="1" s="1"/>
  <c r="W12" i="1"/>
  <c r="X12" i="1" s="1"/>
  <c r="W837" i="1"/>
  <c r="X837" i="1" s="1"/>
  <c r="U837" i="1"/>
  <c r="V837" i="1" s="1"/>
  <c r="W1460" i="1"/>
  <c r="X1460" i="1" s="1"/>
  <c r="U1460" i="1"/>
  <c r="V1460" i="1" s="1"/>
  <c r="U439" i="1"/>
  <c r="V439" i="1" s="1"/>
  <c r="W439" i="1"/>
  <c r="X439" i="1" s="1"/>
  <c r="U888" i="1"/>
  <c r="V888" i="1" s="1"/>
  <c r="W888" i="1"/>
  <c r="X888" i="1" s="1"/>
  <c r="U177" i="1"/>
  <c r="V177" i="1" s="1"/>
  <c r="W177" i="1"/>
  <c r="X177" i="1" s="1"/>
  <c r="W50" i="1"/>
  <c r="X50" i="1" s="1"/>
  <c r="U50" i="1"/>
  <c r="V50" i="1" s="1"/>
  <c r="W835" i="1"/>
  <c r="X835" i="1" s="1"/>
  <c r="U835" i="1"/>
  <c r="V835" i="1" s="1"/>
  <c r="W436" i="1"/>
  <c r="X436" i="1" s="1"/>
  <c r="U436" i="1"/>
  <c r="V436" i="1" s="1"/>
  <c r="Q606" i="1"/>
  <c r="R606" i="1" s="1"/>
  <c r="U606" i="1" s="1"/>
  <c r="V606" i="1" s="1"/>
  <c r="Q402" i="1"/>
  <c r="R402" i="1" s="1"/>
  <c r="W402" i="1" s="1"/>
  <c r="X402" i="1" s="1"/>
  <c r="Q383" i="1"/>
  <c r="R383" i="1" s="1"/>
  <c r="W383" i="1" s="1"/>
  <c r="X383" i="1" s="1"/>
  <c r="Q1152" i="1"/>
  <c r="R1152" i="1" s="1"/>
  <c r="W1152" i="1" s="1"/>
  <c r="X1152" i="1" s="1"/>
  <c r="Q690" i="1"/>
  <c r="R690" i="1" s="1"/>
  <c r="W690" i="1" s="1"/>
  <c r="X690" i="1" s="1"/>
  <c r="W168" i="1"/>
  <c r="X168" i="1" s="1"/>
  <c r="Q60" i="1"/>
  <c r="R60" i="1" s="1"/>
  <c r="W60" i="1" s="1"/>
  <c r="X60" i="1" s="1"/>
  <c r="Q550" i="1"/>
  <c r="R550" i="1" s="1"/>
  <c r="W550" i="1" s="1"/>
  <c r="X550" i="1" s="1"/>
  <c r="Q1054" i="1"/>
  <c r="R1054" i="1" s="1"/>
  <c r="U1054" i="1" s="1"/>
  <c r="V1054" i="1" s="1"/>
  <c r="Q998" i="1"/>
  <c r="R998" i="1" s="1"/>
  <c r="W998" i="1" s="1"/>
  <c r="X998" i="1" s="1"/>
  <c r="Q487" i="1"/>
  <c r="R487" i="1" s="1"/>
  <c r="W487" i="1" s="1"/>
  <c r="X487" i="1" s="1"/>
  <c r="Q514" i="1"/>
  <c r="R514" i="1" s="1"/>
  <c r="W514" i="1" s="1"/>
  <c r="X514" i="1" s="1"/>
  <c r="Q671" i="1"/>
  <c r="R671" i="1" s="1"/>
  <c r="U671" i="1" s="1"/>
  <c r="V671" i="1" s="1"/>
  <c r="U825" i="1"/>
  <c r="V825" i="1" s="1"/>
  <c r="W814" i="1"/>
  <c r="X814" i="1" s="1"/>
  <c r="Q1654" i="1"/>
  <c r="R1654" i="1" s="1"/>
  <c r="W1654" i="1" s="1"/>
  <c r="X1654" i="1" s="1"/>
  <c r="Q411" i="1"/>
  <c r="R411" i="1" s="1"/>
  <c r="W411" i="1" s="1"/>
  <c r="X411" i="1" s="1"/>
  <c r="Q1557" i="1"/>
  <c r="R1557" i="1" s="1"/>
  <c r="W1557" i="1" s="1"/>
  <c r="X1557" i="1" s="1"/>
  <c r="Q1730" i="1"/>
  <c r="R1730" i="1" s="1"/>
  <c r="W1730" i="1" s="1"/>
  <c r="X1730" i="1" s="1"/>
  <c r="Q571" i="1"/>
  <c r="R571" i="1" s="1"/>
  <c r="W571" i="1" s="1"/>
  <c r="X571" i="1" s="1"/>
  <c r="W1069" i="1"/>
  <c r="X1069" i="1" s="1"/>
  <c r="U1069" i="1"/>
  <c r="V1069" i="1" s="1"/>
  <c r="W997" i="1"/>
  <c r="X997" i="1" s="1"/>
  <c r="U997" i="1"/>
  <c r="V997" i="1" s="1"/>
  <c r="U692" i="1"/>
  <c r="V692" i="1" s="1"/>
  <c r="W692" i="1"/>
  <c r="X692" i="1" s="1"/>
  <c r="W1415" i="1"/>
  <c r="X1415" i="1" s="1"/>
  <c r="U1415" i="1"/>
  <c r="V1415" i="1" s="1"/>
  <c r="W608" i="1"/>
  <c r="X608" i="1" s="1"/>
  <c r="U608" i="1"/>
  <c r="V608" i="1" s="1"/>
  <c r="W545" i="1"/>
  <c r="X545" i="1" s="1"/>
  <c r="U545" i="1"/>
  <c r="V545" i="1" s="1"/>
  <c r="U569" i="1"/>
  <c r="V569" i="1" s="1"/>
  <c r="W569" i="1"/>
  <c r="X569" i="1" s="1"/>
  <c r="Q1489" i="1"/>
  <c r="R1489" i="1" s="1"/>
  <c r="W96" i="1"/>
  <c r="X96" i="1" s="1"/>
  <c r="U96" i="1"/>
  <c r="V96" i="1" s="1"/>
  <c r="W212" i="1"/>
  <c r="X212" i="1" s="1"/>
  <c r="U212" i="1"/>
  <c r="V212" i="1" s="1"/>
  <c r="U670" i="1"/>
  <c r="V670" i="1" s="1"/>
  <c r="W670" i="1"/>
  <c r="X670" i="1" s="1"/>
  <c r="W120" i="1"/>
  <c r="X120" i="1" s="1"/>
  <c r="U120" i="1"/>
  <c r="V120" i="1" s="1"/>
  <c r="U448" i="1"/>
  <c r="V448" i="1" s="1"/>
  <c r="W448" i="1"/>
  <c r="X448" i="1" s="1"/>
  <c r="W1095" i="1"/>
  <c r="X1095" i="1" s="1"/>
  <c r="U1095" i="1"/>
  <c r="V1095" i="1" s="1"/>
  <c r="W243" i="1"/>
  <c r="X243" i="1" s="1"/>
  <c r="U243" i="1"/>
  <c r="V243" i="1" s="1"/>
  <c r="U378" i="1"/>
  <c r="V378" i="1" s="1"/>
  <c r="W378" i="1"/>
  <c r="X378" i="1" s="1"/>
  <c r="U132" i="1"/>
  <c r="V132" i="1" s="1"/>
  <c r="W704" i="1"/>
  <c r="X704" i="1" s="1"/>
  <c r="Q1605" i="1"/>
  <c r="R1605" i="1" s="1"/>
  <c r="W1605" i="1" s="1"/>
  <c r="X1605" i="1" s="1"/>
  <c r="Q1430" i="1"/>
  <c r="R1430" i="1" s="1"/>
  <c r="W1430" i="1" s="1"/>
  <c r="X1430" i="1" s="1"/>
  <c r="Q1774" i="1"/>
  <c r="R1774" i="1" s="1"/>
  <c r="W1774" i="1" s="1"/>
  <c r="X1774" i="1" s="1"/>
  <c r="Q1179" i="1"/>
  <c r="R1179" i="1" s="1"/>
  <c r="W1179" i="1" s="1"/>
  <c r="X1179" i="1" s="1"/>
  <c r="Q1050" i="1"/>
  <c r="R1050" i="1" s="1"/>
  <c r="W1050" i="1" s="1"/>
  <c r="X1050" i="1" s="1"/>
  <c r="Q1324" i="1"/>
  <c r="R1324" i="1" s="1"/>
  <c r="U1324" i="1" s="1"/>
  <c r="V1324" i="1" s="1"/>
  <c r="Q1798" i="1"/>
  <c r="R1798" i="1" s="1"/>
  <c r="W1798" i="1" s="1"/>
  <c r="X1798" i="1" s="1"/>
  <c r="Q1686" i="1"/>
  <c r="R1686" i="1" s="1"/>
  <c r="W1686" i="1" s="1"/>
  <c r="X1686" i="1" s="1"/>
  <c r="W724" i="1"/>
  <c r="X724" i="1" s="1"/>
  <c r="U724" i="1"/>
  <c r="V724" i="1" s="1"/>
  <c r="W1627" i="1"/>
  <c r="X1627" i="1" s="1"/>
  <c r="U1627" i="1"/>
  <c r="V1627" i="1" s="1"/>
  <c r="W300" i="1"/>
  <c r="X300" i="1" s="1"/>
  <c r="U300" i="1"/>
  <c r="V300" i="1" s="1"/>
  <c r="U752" i="1"/>
  <c r="V752" i="1" s="1"/>
  <c r="W752" i="1"/>
  <c r="X752" i="1" s="1"/>
  <c r="W577" i="1"/>
  <c r="X577" i="1" s="1"/>
  <c r="U577" i="1"/>
  <c r="V577" i="1" s="1"/>
  <c r="U201" i="1"/>
  <c r="V201" i="1" s="1"/>
  <c r="W201" i="1"/>
  <c r="X201" i="1" s="1"/>
  <c r="W1090" i="1"/>
  <c r="X1090" i="1" s="1"/>
  <c r="U1090" i="1"/>
  <c r="V1090" i="1" s="1"/>
  <c r="W958" i="1"/>
  <c r="X958" i="1" s="1"/>
  <c r="U958" i="1"/>
  <c r="V958" i="1" s="1"/>
  <c r="W249" i="1"/>
  <c r="X249" i="1" s="1"/>
  <c r="U249" i="1"/>
  <c r="V249" i="1" s="1"/>
  <c r="W1691" i="1"/>
  <c r="X1691" i="1" s="1"/>
  <c r="U1691" i="1"/>
  <c r="V1691" i="1" s="1"/>
  <c r="W642" i="1"/>
  <c r="X642" i="1" s="1"/>
  <c r="U642" i="1"/>
  <c r="V642" i="1" s="1"/>
  <c r="U1321" i="1"/>
  <c r="V1321" i="1" s="1"/>
  <c r="W1321" i="1"/>
  <c r="X1321" i="1" s="1"/>
  <c r="W101" i="1"/>
  <c r="X101" i="1" s="1"/>
  <c r="U101" i="1"/>
  <c r="V101" i="1" s="1"/>
  <c r="W711" i="1"/>
  <c r="X711" i="1" s="1"/>
  <c r="U711" i="1"/>
  <c r="V711" i="1" s="1"/>
  <c r="W488" i="1"/>
  <c r="X488" i="1" s="1"/>
  <c r="U488" i="1"/>
  <c r="V488" i="1" s="1"/>
  <c r="W322" i="1"/>
  <c r="X322" i="1" s="1"/>
  <c r="U322" i="1"/>
  <c r="V322" i="1" s="1"/>
  <c r="W829" i="1"/>
  <c r="X829" i="1" s="1"/>
  <c r="U829" i="1"/>
  <c r="V829" i="1" s="1"/>
  <c r="Q1584" i="1"/>
  <c r="R1584" i="1" s="1"/>
  <c r="W1584" i="1" s="1"/>
  <c r="X1584" i="1" s="1"/>
  <c r="Q1795" i="1"/>
  <c r="R1795" i="1" s="1"/>
  <c r="U1795" i="1" s="1"/>
  <c r="V1795" i="1" s="1"/>
  <c r="Q1594" i="1"/>
  <c r="R1594" i="1" s="1"/>
  <c r="U1594" i="1" s="1"/>
  <c r="V1594" i="1" s="1"/>
  <c r="Q1746" i="1"/>
  <c r="R1746" i="1" s="1"/>
  <c r="W728" i="1"/>
  <c r="X728" i="1" s="1"/>
  <c r="U728" i="1"/>
  <c r="V728" i="1" s="1"/>
  <c r="W116" i="1"/>
  <c r="X116" i="1" s="1"/>
  <c r="U116" i="1"/>
  <c r="V116" i="1" s="1"/>
  <c r="W1357" i="1"/>
  <c r="X1357" i="1" s="1"/>
  <c r="U1357" i="1"/>
  <c r="V1357" i="1" s="1"/>
  <c r="W547" i="1"/>
  <c r="X547" i="1" s="1"/>
  <c r="U547" i="1"/>
  <c r="V547" i="1" s="1"/>
  <c r="U852" i="1"/>
  <c r="V852" i="1" s="1"/>
  <c r="W852" i="1"/>
  <c r="X852" i="1" s="1"/>
  <c r="W1149" i="1"/>
  <c r="X1149" i="1" s="1"/>
  <c r="U1149" i="1"/>
  <c r="V1149" i="1" s="1"/>
  <c r="U506" i="1"/>
  <c r="V506" i="1" s="1"/>
  <c r="W506" i="1"/>
  <c r="X506" i="1" s="1"/>
  <c r="U138" i="1"/>
  <c r="V138" i="1" s="1"/>
  <c r="Q1211" i="1"/>
  <c r="R1211" i="1" s="1"/>
  <c r="W1211" i="1" s="1"/>
  <c r="X1211" i="1" s="1"/>
  <c r="Q1344" i="1"/>
  <c r="R1344" i="1" s="1"/>
  <c r="U1344" i="1" s="1"/>
  <c r="V1344" i="1" s="1"/>
  <c r="Q363" i="1"/>
  <c r="R363" i="1" s="1"/>
  <c r="W363" i="1" s="1"/>
  <c r="X363" i="1" s="1"/>
  <c r="W1396" i="1"/>
  <c r="X1396" i="1" s="1"/>
  <c r="U1396" i="1"/>
  <c r="V1396" i="1" s="1"/>
  <c r="W1231" i="1"/>
  <c r="X1231" i="1" s="1"/>
  <c r="U1231" i="1"/>
  <c r="V1231" i="1" s="1"/>
  <c r="W1345" i="1"/>
  <c r="X1345" i="1" s="1"/>
  <c r="U1345" i="1"/>
  <c r="V1345" i="1" s="1"/>
  <c r="W637" i="1"/>
  <c r="X637" i="1" s="1"/>
  <c r="U637" i="1"/>
  <c r="V637" i="1" s="1"/>
  <c r="W1183" i="1"/>
  <c r="X1183" i="1" s="1"/>
  <c r="U1183" i="1"/>
  <c r="V1183" i="1" s="1"/>
  <c r="W792" i="1"/>
  <c r="X792" i="1" s="1"/>
  <c r="U792" i="1"/>
  <c r="V792" i="1" s="1"/>
  <c r="W99" i="1"/>
  <c r="X99" i="1" s="1"/>
  <c r="U99" i="1"/>
  <c r="V99" i="1" s="1"/>
  <c r="W6" i="1"/>
  <c r="X6" i="1" s="1"/>
  <c r="U6" i="1"/>
  <c r="V6" i="1" s="1"/>
  <c r="W521" i="1"/>
  <c r="X521" i="1" s="1"/>
  <c r="U521" i="1"/>
  <c r="V521" i="1" s="1"/>
  <c r="W220" i="1"/>
  <c r="X220" i="1" s="1"/>
  <c r="U220" i="1"/>
  <c r="V220" i="1" s="1"/>
  <c r="W72" i="1"/>
  <c r="X72" i="1" s="1"/>
  <c r="U72" i="1"/>
  <c r="V72" i="1" s="1"/>
  <c r="U1171" i="1"/>
  <c r="V1171" i="1" s="1"/>
  <c r="U983" i="1"/>
  <c r="V983" i="1" s="1"/>
  <c r="U470" i="1"/>
  <c r="V470" i="1" s="1"/>
  <c r="U1011" i="1"/>
  <c r="V1011" i="1" s="1"/>
  <c r="Q166" i="1"/>
  <c r="R166" i="1" s="1"/>
  <c r="Q1800" i="1"/>
  <c r="R1800" i="1" s="1"/>
  <c r="Q907" i="1"/>
  <c r="R907" i="1" s="1"/>
  <c r="Q1705" i="1"/>
  <c r="R1705" i="1" s="1"/>
  <c r="Q1443" i="1"/>
  <c r="R1443" i="1" s="1"/>
  <c r="Q1566" i="1"/>
  <c r="R1566" i="1" s="1"/>
  <c r="W1566" i="1" s="1"/>
  <c r="X1566" i="1" s="1"/>
  <c r="Q1619" i="1"/>
  <c r="R1619" i="1" s="1"/>
  <c r="Q1467" i="1"/>
  <c r="R1467" i="1" s="1"/>
  <c r="Q17" i="1"/>
  <c r="R17" i="1" s="1"/>
  <c r="U17" i="1" s="1"/>
  <c r="V17" i="1" s="1"/>
  <c r="Q323" i="1"/>
  <c r="R323" i="1" s="1"/>
  <c r="W323" i="1" s="1"/>
  <c r="X323" i="1" s="1"/>
  <c r="Q1076" i="1"/>
  <c r="R1076" i="1" s="1"/>
  <c r="U1076" i="1" s="1"/>
  <c r="V1076" i="1" s="1"/>
  <c r="Q18" i="1"/>
  <c r="R18" i="1" s="1"/>
  <c r="W18" i="1" s="1"/>
  <c r="X18" i="1" s="1"/>
  <c r="Q375" i="1"/>
  <c r="R375" i="1" s="1"/>
  <c r="W375" i="1" s="1"/>
  <c r="X375" i="1" s="1"/>
  <c r="Q946" i="1"/>
  <c r="R946" i="1" s="1"/>
  <c r="W946" i="1" s="1"/>
  <c r="X946" i="1" s="1"/>
  <c r="W1316" i="1"/>
  <c r="X1316" i="1" s="1"/>
  <c r="W517" i="1"/>
  <c r="X517" i="1" s="1"/>
  <c r="W44" i="1"/>
  <c r="X44" i="1" s="1"/>
  <c r="W1267" i="1"/>
  <c r="X1267" i="1" s="1"/>
  <c r="W884" i="1"/>
  <c r="X884" i="1" s="1"/>
  <c r="W240" i="1"/>
  <c r="X240" i="1" s="1"/>
  <c r="W968" i="1"/>
  <c r="X968" i="1" s="1"/>
  <c r="W236" i="1"/>
  <c r="X236" i="1" s="1"/>
  <c r="W384" i="1"/>
  <c r="X384" i="1" s="1"/>
  <c r="W604" i="1"/>
  <c r="X604" i="1" s="1"/>
  <c r="W1469" i="1"/>
  <c r="X1469" i="1" s="1"/>
  <c r="W77" i="1"/>
  <c r="X77" i="1" s="1"/>
  <c r="W1061" i="1"/>
  <c r="X1061" i="1" s="1"/>
  <c r="Q1549" i="1"/>
  <c r="R1549" i="1" s="1"/>
  <c r="W1549" i="1" s="1"/>
  <c r="X1549" i="1" s="1"/>
  <c r="Q1504" i="1"/>
  <c r="R1504" i="1" s="1"/>
  <c r="W1504" i="1" s="1"/>
  <c r="X1504" i="1" s="1"/>
  <c r="Q1575" i="1"/>
  <c r="R1575" i="1" s="1"/>
  <c r="W1575" i="1" s="1"/>
  <c r="X1575" i="1" s="1"/>
  <c r="Q1712" i="1"/>
  <c r="R1712" i="1" s="1"/>
  <c r="U1712" i="1" s="1"/>
  <c r="V1712" i="1" s="1"/>
  <c r="Q1571" i="1"/>
  <c r="R1571" i="1" s="1"/>
  <c r="W1571" i="1" s="1"/>
  <c r="X1571" i="1" s="1"/>
  <c r="Q1034" i="1"/>
  <c r="R1034" i="1" s="1"/>
  <c r="W1034" i="1" s="1"/>
  <c r="X1034" i="1" s="1"/>
  <c r="Q1484" i="1"/>
  <c r="R1484" i="1" s="1"/>
  <c r="W1484" i="1" s="1"/>
  <c r="X1484" i="1" s="1"/>
  <c r="Q1598" i="1"/>
  <c r="R1598" i="1" s="1"/>
  <c r="W1598" i="1" s="1"/>
  <c r="X1598" i="1" s="1"/>
  <c r="Q1581" i="1"/>
  <c r="R1581" i="1" s="1"/>
  <c r="W1581" i="1" s="1"/>
  <c r="X1581" i="1" s="1"/>
  <c r="Q1551" i="1"/>
  <c r="R1551" i="1" s="1"/>
  <c r="U1551" i="1" s="1"/>
  <c r="V1551" i="1" s="1"/>
  <c r="Q1323" i="1"/>
  <c r="R1323" i="1" s="1"/>
  <c r="W1323" i="1" s="1"/>
  <c r="X1323" i="1" s="1"/>
  <c r="Q1192" i="1"/>
  <c r="R1192" i="1" s="1"/>
  <c r="W1192" i="1" s="1"/>
  <c r="X1192" i="1" s="1"/>
  <c r="Q1500" i="1"/>
  <c r="R1500" i="1" s="1"/>
  <c r="W1500" i="1" s="1"/>
  <c r="X1500" i="1" s="1"/>
  <c r="Q1209" i="1"/>
  <c r="R1209" i="1" s="1"/>
  <c r="W1209" i="1" s="1"/>
  <c r="X1209" i="1" s="1"/>
  <c r="Q1538" i="1"/>
  <c r="R1538" i="1" s="1"/>
  <c r="W1538" i="1" s="1"/>
  <c r="X1538" i="1" s="1"/>
  <c r="Q1625" i="1"/>
  <c r="R1625" i="1" s="1"/>
  <c r="W1625" i="1" s="1"/>
  <c r="X1625" i="1" s="1"/>
  <c r="Q1580" i="1"/>
  <c r="R1580" i="1" s="1"/>
  <c r="W1580" i="1" s="1"/>
  <c r="X1580" i="1" s="1"/>
  <c r="Q1280" i="1"/>
  <c r="R1280" i="1" s="1"/>
  <c r="U1280" i="1" s="1"/>
  <c r="V1280" i="1" s="1"/>
  <c r="Q1160" i="1"/>
  <c r="R1160" i="1" s="1"/>
  <c r="W1160" i="1" s="1"/>
  <c r="X1160" i="1" s="1"/>
  <c r="Q1178" i="1"/>
  <c r="R1178" i="1" s="1"/>
  <c r="W1178" i="1" s="1"/>
  <c r="X1178" i="1" s="1"/>
  <c r="Q1240" i="1"/>
  <c r="R1240" i="1" s="1"/>
  <c r="W1240" i="1" s="1"/>
  <c r="X1240" i="1" s="1"/>
  <c r="Q1080" i="1"/>
  <c r="R1080" i="1" s="1"/>
  <c r="W1080" i="1" s="1"/>
  <c r="X1080" i="1" s="1"/>
  <c r="Q1722" i="1"/>
  <c r="R1722" i="1" s="1"/>
  <c r="W1722" i="1" s="1"/>
  <c r="X1722" i="1" s="1"/>
  <c r="Q1556" i="1"/>
  <c r="R1556" i="1" s="1"/>
  <c r="W1556" i="1" s="1"/>
  <c r="X1556" i="1" s="1"/>
  <c r="Q1606" i="1"/>
  <c r="R1606" i="1" s="1"/>
  <c r="W1606" i="1" s="1"/>
  <c r="X1606" i="1" s="1"/>
  <c r="Q1660" i="1"/>
  <c r="R1660" i="1" s="1"/>
  <c r="W1660" i="1" s="1"/>
  <c r="X1660" i="1" s="1"/>
  <c r="Q763" i="1"/>
  <c r="R763" i="1" s="1"/>
  <c r="W763" i="1" s="1"/>
  <c r="X763" i="1" s="1"/>
  <c r="Q1347" i="1"/>
  <c r="R1347" i="1" s="1"/>
  <c r="W1347" i="1" s="1"/>
  <c r="X1347" i="1" s="1"/>
  <c r="Q1526" i="1"/>
  <c r="R1526" i="1" s="1"/>
  <c r="W1526" i="1" s="1"/>
  <c r="X1526" i="1" s="1"/>
  <c r="Q1555" i="1"/>
  <c r="R1555" i="1" s="1"/>
  <c r="W1555" i="1" s="1"/>
  <c r="X1555" i="1" s="1"/>
  <c r="Q1797" i="1"/>
  <c r="R1797" i="1" s="1"/>
  <c r="W1797" i="1" s="1"/>
  <c r="X1797" i="1" s="1"/>
  <c r="Q1096" i="1"/>
  <c r="R1096" i="1" s="1"/>
  <c r="W1096" i="1" s="1"/>
  <c r="X1096" i="1" s="1"/>
  <c r="Q1468" i="1"/>
  <c r="R1468" i="1" s="1"/>
  <c r="W1468" i="1" s="1"/>
  <c r="X1468" i="1" s="1"/>
  <c r="Q1617" i="1"/>
  <c r="R1617" i="1" s="1"/>
  <c r="Q1407" i="1"/>
  <c r="R1407" i="1" s="1"/>
  <c r="W1407" i="1" s="1"/>
  <c r="X1407" i="1" s="1"/>
  <c r="Q1381" i="1"/>
  <c r="R1381" i="1" s="1"/>
  <c r="W1381" i="1" s="1"/>
  <c r="X1381" i="1" s="1"/>
  <c r="Q1637" i="1"/>
  <c r="R1637" i="1" s="1"/>
  <c r="W1637" i="1" s="1"/>
  <c r="X1637" i="1" s="1"/>
  <c r="Q1395" i="1"/>
  <c r="R1395" i="1" s="1"/>
  <c r="W1395" i="1" s="1"/>
  <c r="X1395" i="1" s="1"/>
  <c r="Q1493" i="1"/>
  <c r="R1493" i="1" s="1"/>
  <c r="W1493" i="1" s="1"/>
  <c r="X1493" i="1" s="1"/>
  <c r="Q1374" i="1"/>
  <c r="R1374" i="1" s="1"/>
  <c r="W1374" i="1" s="1"/>
  <c r="X1374" i="1" s="1"/>
  <c r="Q1295" i="1"/>
  <c r="R1295" i="1" s="1"/>
  <c r="W1295" i="1" s="1"/>
  <c r="X1295" i="1" s="1"/>
  <c r="Q1334" i="1"/>
  <c r="R1334" i="1" s="1"/>
  <c r="W1334" i="1" s="1"/>
  <c r="X1334" i="1" s="1"/>
  <c r="Q1684" i="1"/>
  <c r="R1684" i="1" s="1"/>
  <c r="W1684" i="1" s="1"/>
  <c r="X1684" i="1" s="1"/>
  <c r="Q1754" i="1"/>
  <c r="R1754" i="1" s="1"/>
  <c r="W1754" i="1" s="1"/>
  <c r="X1754" i="1" s="1"/>
  <c r="Q1562" i="1"/>
  <c r="R1562" i="1" s="1"/>
  <c r="W1562" i="1" s="1"/>
  <c r="X1562" i="1" s="1"/>
  <c r="Q1518" i="1"/>
  <c r="R1518" i="1" s="1"/>
  <c r="W1518" i="1" s="1"/>
  <c r="X1518" i="1" s="1"/>
  <c r="Q1365" i="1"/>
  <c r="R1365" i="1" s="1"/>
  <c r="W1365" i="1" s="1"/>
  <c r="X1365" i="1" s="1"/>
  <c r="Q1602" i="1"/>
  <c r="R1602" i="1" s="1"/>
  <c r="W1602" i="1" s="1"/>
  <c r="X1602" i="1" s="1"/>
  <c r="Q939" i="1"/>
  <c r="R939" i="1" s="1"/>
  <c r="W939" i="1" s="1"/>
  <c r="X939" i="1" s="1"/>
  <c r="Q1317" i="1"/>
  <c r="R1317" i="1" s="1"/>
  <c r="W1317" i="1" s="1"/>
  <c r="X1317" i="1" s="1"/>
  <c r="Q1574" i="1"/>
  <c r="R1574" i="1" s="1"/>
  <c r="W1574" i="1" s="1"/>
  <c r="X1574" i="1" s="1"/>
  <c r="Q1475" i="1"/>
  <c r="R1475" i="1" s="1"/>
  <c r="W1475" i="1" s="1"/>
  <c r="X1475" i="1" s="1"/>
  <c r="Q1307" i="1"/>
  <c r="R1307" i="1" s="1"/>
  <c r="W1307" i="1" s="1"/>
  <c r="X1307" i="1" s="1"/>
  <c r="Q1372" i="1"/>
  <c r="R1372" i="1" s="1"/>
  <c r="Q1618" i="1"/>
  <c r="R1618" i="1" s="1"/>
  <c r="Q1414" i="1"/>
  <c r="R1414" i="1" s="1"/>
  <c r="Q1737" i="1"/>
  <c r="R1737" i="1" s="1"/>
  <c r="U1737" i="1" s="1"/>
  <c r="V1737" i="1" s="1"/>
  <c r="Q1700" i="1"/>
  <c r="R1700" i="1" s="1"/>
  <c r="W1700" i="1" s="1"/>
  <c r="X1700" i="1" s="1"/>
  <c r="Q359" i="1"/>
  <c r="R359" i="1" s="1"/>
  <c r="U359" i="1" s="1"/>
  <c r="V359" i="1" s="1"/>
  <c r="U1045" i="1"/>
  <c r="V1045" i="1" s="1"/>
  <c r="U382" i="1"/>
  <c r="V382" i="1" s="1"/>
  <c r="U899" i="1"/>
  <c r="V899" i="1" s="1"/>
  <c r="U583" i="1"/>
  <c r="V583" i="1" s="1"/>
  <c r="U400" i="1"/>
  <c r="V400" i="1" s="1"/>
  <c r="U313" i="1"/>
  <c r="V313" i="1" s="1"/>
  <c r="U574" i="1"/>
  <c r="V574" i="1" s="1"/>
  <c r="U1221" i="1"/>
  <c r="V1221" i="1" s="1"/>
  <c r="Q1471" i="1"/>
  <c r="R1471" i="1" s="1"/>
  <c r="W1471" i="1" s="1"/>
  <c r="X1471" i="1" s="1"/>
  <c r="Q1609" i="1"/>
  <c r="R1609" i="1" s="1"/>
  <c r="W1609" i="1" s="1"/>
  <c r="X1609" i="1" s="1"/>
  <c r="Q1670" i="1"/>
  <c r="R1670" i="1" s="1"/>
  <c r="W1670" i="1" s="1"/>
  <c r="X1670" i="1" s="1"/>
  <c r="Q1279" i="1"/>
  <c r="R1279" i="1" s="1"/>
  <c r="W1279" i="1" s="1"/>
  <c r="X1279" i="1" s="1"/>
  <c r="Q216" i="1"/>
  <c r="R216" i="1" s="1"/>
  <c r="W216" i="1" s="1"/>
  <c r="X216" i="1" s="1"/>
  <c r="Q1775" i="1"/>
  <c r="R1775" i="1" s="1"/>
  <c r="W1775" i="1" s="1"/>
  <c r="X1775" i="1" s="1"/>
  <c r="Q1527" i="1"/>
  <c r="R1527" i="1" s="1"/>
  <c r="U1527" i="1" s="1"/>
  <c r="V1527" i="1" s="1"/>
  <c r="Q539" i="1"/>
  <c r="R539" i="1" s="1"/>
  <c r="W539" i="1" s="1"/>
  <c r="X539" i="1" s="1"/>
  <c r="Q1596" i="1"/>
  <c r="R1596" i="1" s="1"/>
  <c r="W1596" i="1" s="1"/>
  <c r="X1596" i="1" s="1"/>
  <c r="Q1387" i="1"/>
  <c r="R1387" i="1" s="1"/>
  <c r="U1387" i="1" s="1"/>
  <c r="V1387" i="1" s="1"/>
  <c r="Q1339" i="1"/>
  <c r="R1339" i="1" s="1"/>
  <c r="W1339" i="1" s="1"/>
  <c r="X1339" i="1" s="1"/>
  <c r="Q1768" i="1"/>
  <c r="R1768" i="1" s="1"/>
  <c r="W1768" i="1" s="1"/>
  <c r="X1768" i="1" s="1"/>
  <c r="Q1477" i="1"/>
  <c r="R1477" i="1" s="1"/>
  <c r="W1477" i="1" s="1"/>
  <c r="X1477" i="1" s="1"/>
  <c r="Q1539" i="1"/>
  <c r="R1539" i="1" s="1"/>
  <c r="W1539" i="1" s="1"/>
  <c r="X1539" i="1" s="1"/>
  <c r="Q1206" i="1"/>
  <c r="R1206" i="1" s="1"/>
  <c r="U1206" i="1" s="1"/>
  <c r="V1206" i="1" s="1"/>
  <c r="Q1174" i="1"/>
  <c r="R1174" i="1" s="1"/>
  <c r="U1174" i="1" s="1"/>
  <c r="V1174" i="1" s="1"/>
  <c r="Q1626" i="1"/>
  <c r="R1626" i="1" s="1"/>
  <c r="W1626" i="1" s="1"/>
  <c r="X1626" i="1" s="1"/>
  <c r="Q1782" i="1"/>
  <c r="R1782" i="1" s="1"/>
  <c r="W1782" i="1" s="1"/>
  <c r="X1782" i="1" s="1"/>
  <c r="Q507" i="1"/>
  <c r="R507" i="1" s="1"/>
  <c r="U507" i="1" s="1"/>
  <c r="V507" i="1" s="1"/>
  <c r="Q1572" i="1"/>
  <c r="R1572" i="1" s="1"/>
  <c r="W1572" i="1" s="1"/>
  <c r="X1572" i="1" s="1"/>
  <c r="Q1726" i="1"/>
  <c r="R1726" i="1" s="1"/>
  <c r="W1726" i="1" s="1"/>
  <c r="X1726" i="1" s="1"/>
  <c r="Q1713" i="1"/>
  <c r="R1713" i="1" s="1"/>
  <c r="W1713" i="1" s="1"/>
  <c r="X1713" i="1" s="1"/>
  <c r="Q811" i="1"/>
  <c r="R811" i="1" s="1"/>
  <c r="Q1711" i="1"/>
  <c r="R1711" i="1" s="1"/>
  <c r="W1711" i="1" s="1"/>
  <c r="X1711" i="1" s="1"/>
  <c r="Q1222" i="1"/>
  <c r="R1222" i="1" s="1"/>
  <c r="Q1757" i="1"/>
  <c r="R1757" i="1" s="1"/>
  <c r="Q1749" i="1"/>
  <c r="R1749" i="1" s="1"/>
  <c r="Q1403" i="1"/>
  <c r="R1403" i="1" s="1"/>
  <c r="Q1386" i="1"/>
  <c r="R1386" i="1" s="1"/>
  <c r="W1386" i="1" s="1"/>
  <c r="X1386" i="1" s="1"/>
  <c r="Q1259" i="1"/>
  <c r="R1259" i="1" s="1"/>
  <c r="Q1698" i="1"/>
  <c r="R1698" i="1" s="1"/>
  <c r="Q1274" i="1"/>
  <c r="R1274" i="1" s="1"/>
  <c r="Q1490" i="1"/>
  <c r="R1490" i="1" s="1"/>
  <c r="Q1161" i="1"/>
  <c r="R1161" i="1" s="1"/>
  <c r="Q1638" i="1"/>
  <c r="R1638" i="1" s="1"/>
  <c r="Q1379" i="1"/>
  <c r="R1379" i="1" s="1"/>
  <c r="Q1451" i="1"/>
  <c r="R1451" i="1" s="1"/>
  <c r="W1451" i="1" s="1"/>
  <c r="X1451" i="1" s="1"/>
  <c r="Q1388" i="1"/>
  <c r="R1388" i="1" s="1"/>
  <c r="W1388" i="1" s="1"/>
  <c r="X1388" i="1" s="1"/>
  <c r="Q1302" i="1"/>
  <c r="R1302" i="1" s="1"/>
  <c r="W1302" i="1" s="1"/>
  <c r="X1302" i="1" s="1"/>
  <c r="Q1578" i="1"/>
  <c r="R1578" i="1" s="1"/>
  <c r="W1578" i="1" s="1"/>
  <c r="X1578" i="1" s="1"/>
  <c r="Q1724" i="1"/>
  <c r="R1724" i="1" s="1"/>
  <c r="W1724" i="1" s="1"/>
  <c r="X1724" i="1" s="1"/>
  <c r="Q1667" i="1"/>
  <c r="R1667" i="1" s="1"/>
  <c r="U1667" i="1" s="1"/>
  <c r="V1667" i="1" s="1"/>
  <c r="Q1494" i="1"/>
  <c r="R1494" i="1" s="1"/>
  <c r="Q1048" i="1"/>
  <c r="R1048" i="1" s="1"/>
  <c r="Q1402" i="1"/>
  <c r="R1402" i="1" s="1"/>
  <c r="Q1305" i="1"/>
  <c r="R1305" i="1" s="1"/>
  <c r="Q799" i="1"/>
  <c r="R799" i="1" s="1"/>
  <c r="W799" i="1" s="1"/>
  <c r="X799" i="1" s="1"/>
  <c r="Q422" i="1"/>
  <c r="R422" i="1" s="1"/>
  <c r="W422" i="1" s="1"/>
  <c r="X422" i="1" s="1"/>
  <c r="Q834" i="1"/>
  <c r="R834" i="1" s="1"/>
  <c r="W834" i="1" s="1"/>
  <c r="X834" i="1" s="1"/>
  <c r="Q579" i="1"/>
  <c r="R579" i="1" s="1"/>
  <c r="Q386" i="1"/>
  <c r="R386" i="1" s="1"/>
  <c r="W386" i="1" s="1"/>
  <c r="X386" i="1" s="1"/>
  <c r="Q927" i="1"/>
  <c r="R927" i="1" s="1"/>
  <c r="W927" i="1" s="1"/>
  <c r="X927" i="1" s="1"/>
  <c r="Q204" i="1"/>
  <c r="R204" i="1" s="1"/>
  <c r="W204" i="1" s="1"/>
  <c r="X204" i="1" s="1"/>
  <c r="Q294" i="1"/>
  <c r="R294" i="1" s="1"/>
  <c r="Q657" i="1"/>
  <c r="R657" i="1" s="1"/>
  <c r="W657" i="1" s="1"/>
  <c r="X657" i="1" s="1"/>
  <c r="Q255" i="1"/>
  <c r="R255" i="1" s="1"/>
  <c r="W255" i="1" s="1"/>
  <c r="X255" i="1" s="1"/>
  <c r="Q231" i="1"/>
  <c r="R231" i="1" s="1"/>
  <c r="W231" i="1" s="1"/>
  <c r="X231" i="1" s="1"/>
  <c r="Q258" i="1"/>
  <c r="R258" i="1" s="1"/>
  <c r="W258" i="1" s="1"/>
  <c r="X258" i="1" s="1"/>
  <c r="Q1753" i="1"/>
  <c r="R1753" i="1" s="1"/>
  <c r="U1753" i="1" s="1"/>
  <c r="V1753" i="1" s="1"/>
  <c r="Q1406" i="1"/>
  <c r="R1406" i="1" s="1"/>
  <c r="U1406" i="1" s="1"/>
  <c r="V1406" i="1" s="1"/>
  <c r="Q1401" i="1"/>
  <c r="R1401" i="1" s="1"/>
  <c r="W1401" i="1" s="1"/>
  <c r="X1401" i="1" s="1"/>
  <c r="Q1689" i="1"/>
  <c r="R1689" i="1" s="1"/>
  <c r="U1689" i="1" s="1"/>
  <c r="V1689" i="1" s="1"/>
  <c r="Q1801" i="1"/>
  <c r="R1801" i="1" s="1"/>
  <c r="U1801" i="1" s="1"/>
  <c r="V1801" i="1" s="1"/>
  <c r="Q1647" i="1"/>
  <c r="R1647" i="1" s="1"/>
  <c r="U1647" i="1" s="1"/>
  <c r="V1647" i="1" s="1"/>
  <c r="Q1286" i="1"/>
  <c r="R1286" i="1" s="1"/>
  <c r="W1286" i="1" s="1"/>
  <c r="X1286" i="1" s="1"/>
  <c r="Q283" i="1"/>
  <c r="R283" i="1" s="1"/>
  <c r="W283" i="1" s="1"/>
  <c r="X283" i="1" s="1"/>
  <c r="Q1067" i="1"/>
  <c r="R1067" i="1" s="1"/>
  <c r="W1067" i="1" s="1"/>
  <c r="X1067" i="1" s="1"/>
  <c r="Q1051" i="1"/>
  <c r="R1051" i="1" s="1"/>
  <c r="W1051" i="1" s="1"/>
  <c r="X1051" i="1" s="1"/>
  <c r="Q475" i="1"/>
  <c r="R475" i="1" s="1"/>
  <c r="W475" i="1" s="1"/>
  <c r="X475" i="1" s="1"/>
  <c r="Q1640" i="1"/>
  <c r="R1640" i="1" s="1"/>
  <c r="W1640" i="1" s="1"/>
  <c r="X1640" i="1" s="1"/>
  <c r="Q1304" i="1"/>
  <c r="R1304" i="1" s="1"/>
  <c r="W1304" i="1" s="1"/>
  <c r="X1304" i="1" s="1"/>
  <c r="Q1416" i="1"/>
  <c r="R1416" i="1" s="1"/>
  <c r="W1416" i="1" s="1"/>
  <c r="X1416" i="1" s="1"/>
  <c r="Q1078" i="1"/>
  <c r="R1078" i="1" s="1"/>
  <c r="Q1046" i="1"/>
  <c r="R1046" i="1" s="1"/>
  <c r="W1046" i="1" s="1"/>
  <c r="X1046" i="1" s="1"/>
  <c r="Q1498" i="1"/>
  <c r="R1498" i="1" s="1"/>
  <c r="W1498" i="1" s="1"/>
  <c r="X1498" i="1" s="1"/>
  <c r="Q1510" i="1"/>
  <c r="R1510" i="1" s="1"/>
  <c r="Q379" i="1"/>
  <c r="R379" i="1" s="1"/>
  <c r="Q1128" i="1"/>
  <c r="R1128" i="1" s="1"/>
  <c r="Q1349" i="1"/>
  <c r="R1349" i="1" s="1"/>
  <c r="W1349" i="1" s="1"/>
  <c r="X1349" i="1" s="1"/>
  <c r="Q1585" i="1"/>
  <c r="R1585" i="1" s="1"/>
  <c r="W1585" i="1" s="1"/>
  <c r="X1585" i="1" s="1"/>
  <c r="Q683" i="1"/>
  <c r="R683" i="1" s="1"/>
  <c r="Q1583" i="1"/>
  <c r="R1583" i="1" s="1"/>
  <c r="W1583" i="1" s="1"/>
  <c r="X1583" i="1" s="1"/>
  <c r="Q1094" i="1"/>
  <c r="R1094" i="1" s="1"/>
  <c r="Q1629" i="1"/>
  <c r="R1629" i="1" s="1"/>
  <c r="Q587" i="1"/>
  <c r="R587" i="1" s="1"/>
  <c r="Q1083" i="1"/>
  <c r="R1083" i="1" s="1"/>
  <c r="Q1587" i="1"/>
  <c r="R1587" i="1" s="1"/>
  <c r="W1587" i="1" s="1"/>
  <c r="X1587" i="1" s="1"/>
  <c r="Q1701" i="1"/>
  <c r="R1701" i="1" s="1"/>
  <c r="W1701" i="1" s="1"/>
  <c r="X1701" i="1" s="1"/>
  <c r="Q1786" i="1"/>
  <c r="R1786" i="1" s="1"/>
  <c r="W1786" i="1" s="1"/>
  <c r="X1786" i="1" s="1"/>
  <c r="Q1146" i="1"/>
  <c r="R1146" i="1" s="1"/>
  <c r="W1146" i="1" s="1"/>
  <c r="X1146" i="1" s="1"/>
  <c r="Q1195" i="1"/>
  <c r="R1195" i="1" s="1"/>
  <c r="Q1747" i="1"/>
  <c r="R1747" i="1" s="1"/>
  <c r="Q1750" i="1"/>
  <c r="R1750" i="1" s="1"/>
  <c r="Q1032" i="1"/>
  <c r="R1032" i="1" s="1"/>
  <c r="Q1796" i="1"/>
  <c r="R1796" i="1" s="1"/>
  <c r="W1796" i="1" s="1"/>
  <c r="X1796" i="1" s="1"/>
  <c r="Q38" i="1"/>
  <c r="R38" i="1" s="1"/>
  <c r="W38" i="1" s="1"/>
  <c r="X38" i="1" s="1"/>
  <c r="Q195" i="1"/>
  <c r="R195" i="1" s="1"/>
  <c r="W195" i="1" s="1"/>
  <c r="X195" i="1" s="1"/>
  <c r="Q627" i="1"/>
  <c r="R627" i="1" s="1"/>
  <c r="Q982" i="1"/>
  <c r="R982" i="1" s="1"/>
  <c r="U982" i="1" s="1"/>
  <c r="V982" i="1" s="1"/>
  <c r="Q897" i="1"/>
  <c r="R897" i="1" s="1"/>
  <c r="U897" i="1" s="1"/>
  <c r="V897" i="1" s="1"/>
  <c r="U87" i="1"/>
  <c r="V87" i="1" s="1"/>
  <c r="U71" i="1"/>
  <c r="V71" i="1" s="1"/>
  <c r="U632" i="1"/>
  <c r="V632" i="1" s="1"/>
  <c r="U466" i="1"/>
  <c r="V466" i="1" s="1"/>
  <c r="U1101" i="1"/>
  <c r="V1101" i="1" s="1"/>
  <c r="U790" i="1"/>
  <c r="V790" i="1" s="1"/>
  <c r="U580" i="1"/>
  <c r="V580" i="1" s="1"/>
  <c r="U296" i="1"/>
  <c r="V296" i="1" s="1"/>
  <c r="Q1382" i="1"/>
  <c r="R1382" i="1" s="1"/>
  <c r="Q1422" i="1"/>
  <c r="R1422" i="1" s="1"/>
  <c r="W1422" i="1" s="1"/>
  <c r="X1422" i="1" s="1"/>
  <c r="Q1672" i="1"/>
  <c r="R1672" i="1" s="1"/>
  <c r="W1672" i="1" s="1"/>
  <c r="X1672" i="1" s="1"/>
  <c r="Q1113" i="1"/>
  <c r="R1113" i="1" s="1"/>
  <c r="Q1014" i="1"/>
  <c r="R1014" i="1" s="1"/>
  <c r="Q1545" i="1"/>
  <c r="R1545" i="1" s="1"/>
  <c r="Q1742" i="1"/>
  <c r="R1742" i="1" s="1"/>
  <c r="Q1375" i="1"/>
  <c r="R1375" i="1" s="1"/>
  <c r="Q1314" i="1"/>
  <c r="R1314" i="1" s="1"/>
  <c r="Q1695" i="1"/>
  <c r="R1695" i="1" s="1"/>
  <c r="Q491" i="1"/>
  <c r="R491" i="1" s="1"/>
  <c r="Q1378" i="1"/>
  <c r="R1378" i="1" s="1"/>
  <c r="Q1158" i="1"/>
  <c r="R1158" i="1" s="1"/>
  <c r="Q1729" i="1"/>
  <c r="R1729" i="1" s="1"/>
  <c r="Q1682" i="1"/>
  <c r="R1682" i="1" s="1"/>
  <c r="Q1600" i="1"/>
  <c r="R1600" i="1" s="1"/>
  <c r="Q1568" i="1"/>
  <c r="R1568" i="1" s="1"/>
  <c r="Q1436" i="1"/>
  <c r="R1436" i="1" s="1"/>
  <c r="Q1410" i="1"/>
  <c r="R1410" i="1" s="1"/>
  <c r="Q859" i="1"/>
  <c r="R859" i="1" s="1"/>
  <c r="Q1615" i="1"/>
  <c r="R1615" i="1" s="1"/>
  <c r="Q1333" i="1"/>
  <c r="R1333" i="1" s="1"/>
  <c r="Q1315" i="1"/>
  <c r="R1315" i="1" s="1"/>
  <c r="Q1678" i="1"/>
  <c r="R1678" i="1" s="1"/>
  <c r="Q1616" i="1"/>
  <c r="R1616" i="1" s="1"/>
  <c r="Q1738" i="1"/>
  <c r="R1738" i="1" s="1"/>
  <c r="Q331" i="1"/>
  <c r="R331" i="1" s="1"/>
  <c r="Q1478" i="1"/>
  <c r="R1478" i="1" s="1"/>
  <c r="W1478" i="1" s="1"/>
  <c r="X1478" i="1" s="1"/>
  <c r="Q1354" i="1"/>
  <c r="R1354" i="1" s="1"/>
  <c r="Q1668" i="1"/>
  <c r="R1668" i="1" s="1"/>
  <c r="W1668" i="1" s="1"/>
  <c r="X1668" i="1" s="1"/>
  <c r="Q1758" i="1"/>
  <c r="R1758" i="1" s="1"/>
  <c r="Q1491" i="1"/>
  <c r="R1491" i="1" s="1"/>
  <c r="Q1621" i="1"/>
  <c r="R1621" i="1" s="1"/>
  <c r="Q1462" i="1"/>
  <c r="R1462" i="1" s="1"/>
  <c r="Q1744" i="1"/>
  <c r="R1744" i="1" s="1"/>
  <c r="Q444" i="1"/>
  <c r="R444" i="1" s="1"/>
  <c r="W444" i="1" s="1"/>
  <c r="X444" i="1" s="1"/>
  <c r="Q614" i="1"/>
  <c r="R614" i="1" s="1"/>
  <c r="U614" i="1" s="1"/>
  <c r="V614" i="1" s="1"/>
  <c r="Q1033" i="1"/>
  <c r="R1033" i="1" s="1"/>
  <c r="U553" i="1"/>
  <c r="V553" i="1" s="1"/>
  <c r="Q1254" i="1"/>
  <c r="R1254" i="1" s="1"/>
  <c r="Q1294" i="1"/>
  <c r="R1294" i="1" s="1"/>
  <c r="Q1544" i="1"/>
  <c r="R1544" i="1" s="1"/>
  <c r="Q1715" i="1"/>
  <c r="R1715" i="1" s="1"/>
  <c r="W1715" i="1" s="1"/>
  <c r="X1715" i="1" s="1"/>
  <c r="Q1358" i="1"/>
  <c r="R1358" i="1" s="1"/>
  <c r="Q1470" i="1"/>
  <c r="R1470" i="1" s="1"/>
  <c r="Q1614" i="1"/>
  <c r="R1614" i="1" s="1"/>
  <c r="Q1785" i="1"/>
  <c r="R1785" i="1" s="1"/>
  <c r="Q1511" i="1"/>
  <c r="R1511" i="1" s="1"/>
  <c r="Q1567" i="1"/>
  <c r="R1567" i="1" s="1"/>
  <c r="Q1404" i="1"/>
  <c r="R1404" i="1" s="1"/>
  <c r="Q1788" i="1"/>
  <c r="R1788" i="1" s="1"/>
  <c r="Q1030" i="1"/>
  <c r="R1030" i="1" s="1"/>
  <c r="Q1601" i="1"/>
  <c r="R1601" i="1" s="1"/>
  <c r="Q1554" i="1"/>
  <c r="R1554" i="1" s="1"/>
  <c r="Q88" i="1"/>
  <c r="R88" i="1" s="1"/>
  <c r="Q1327" i="1"/>
  <c r="R1327" i="1" s="1"/>
  <c r="Q1542" i="1"/>
  <c r="R1542" i="1" s="1"/>
  <c r="Q1227" i="1"/>
  <c r="R1227" i="1" s="1"/>
  <c r="Q1282" i="1"/>
  <c r="R1282" i="1" s="1"/>
  <c r="Q731" i="1"/>
  <c r="R731" i="1" s="1"/>
  <c r="Q1487" i="1"/>
  <c r="R1487" i="1" s="1"/>
  <c r="Q1727" i="1"/>
  <c r="R1727" i="1" s="1"/>
  <c r="Q1725" i="1"/>
  <c r="R1725" i="1" s="1"/>
  <c r="Q1550" i="1"/>
  <c r="R1550" i="1" s="1"/>
  <c r="Q1488" i="1"/>
  <c r="R1488" i="1" s="1"/>
  <c r="Q1610" i="1"/>
  <c r="R1610" i="1" s="1"/>
  <c r="Q1018" i="1"/>
  <c r="R1018" i="1" s="1"/>
  <c r="Q1226" i="1"/>
  <c r="R1226" i="1" s="1"/>
  <c r="W1226" i="1" s="1"/>
  <c r="X1226" i="1" s="1"/>
  <c r="Q1540" i="1"/>
  <c r="R1540" i="1" s="1"/>
  <c r="Q1413" i="1"/>
  <c r="R1413" i="1" s="1"/>
  <c r="Q1762" i="1"/>
  <c r="R1762" i="1" s="1"/>
  <c r="Q1450" i="1"/>
  <c r="R1450" i="1" s="1"/>
  <c r="Q103" i="1"/>
  <c r="R103" i="1" s="1"/>
  <c r="W103" i="1" s="1"/>
  <c r="X103" i="1" s="1"/>
  <c r="Q1561" i="1"/>
  <c r="R1561" i="1" s="1"/>
  <c r="Q987" i="1"/>
  <c r="R987" i="1" s="1"/>
  <c r="Q805" i="1"/>
  <c r="R805" i="1" s="1"/>
  <c r="U805" i="1" s="1"/>
  <c r="V805" i="1" s="1"/>
  <c r="Q854" i="1"/>
  <c r="R854" i="1" s="1"/>
  <c r="W854" i="1" s="1"/>
  <c r="X854" i="1" s="1"/>
  <c r="Q188" i="1"/>
  <c r="R188" i="1" s="1"/>
  <c r="U188" i="1" s="1"/>
  <c r="V188" i="1" s="1"/>
  <c r="Q677" i="1"/>
  <c r="R677" i="1" s="1"/>
  <c r="W677" i="1" s="1"/>
  <c r="X677" i="1" s="1"/>
  <c r="Q451" i="1"/>
  <c r="R451" i="1" s="1"/>
  <c r="W451" i="1" s="1"/>
  <c r="X451" i="1" s="1"/>
  <c r="Q1170" i="1"/>
  <c r="R1170" i="1" s="1"/>
  <c r="W1170" i="1" s="1"/>
  <c r="X1170" i="1" s="1"/>
  <c r="Q726" i="1"/>
  <c r="R726" i="1" s="1"/>
  <c r="W726" i="1" s="1"/>
  <c r="X726" i="1" s="1"/>
  <c r="Q503" i="1"/>
  <c r="R503" i="1" s="1"/>
  <c r="W503" i="1" s="1"/>
  <c r="X503" i="1" s="1"/>
  <c r="U248" i="1"/>
  <c r="V248" i="1" s="1"/>
  <c r="U1235" i="1"/>
  <c r="V1235" i="1" s="1"/>
  <c r="U596" i="1"/>
  <c r="V596" i="1" s="1"/>
  <c r="U1089" i="1"/>
  <c r="V1089" i="1" s="1"/>
  <c r="U263" i="1"/>
  <c r="V263" i="1" s="1"/>
  <c r="U703" i="1"/>
  <c r="V703" i="1" s="1"/>
  <c r="U21" i="1"/>
  <c r="V21" i="1" s="1"/>
  <c r="Q1126" i="1"/>
  <c r="R1126" i="1" s="1"/>
  <c r="W1126" i="1" s="1"/>
  <c r="X1126" i="1" s="1"/>
  <c r="Q1688" i="1"/>
  <c r="R1688" i="1" s="1"/>
  <c r="Q1681" i="1"/>
  <c r="R1681" i="1" s="1"/>
  <c r="Q1464" i="1"/>
  <c r="R1464" i="1" s="1"/>
  <c r="W1464" i="1" s="1"/>
  <c r="X1464" i="1" s="1"/>
  <c r="Q1752" i="1"/>
  <c r="R1752" i="1" s="1"/>
  <c r="Q1342" i="1"/>
  <c r="R1342" i="1" s="1"/>
  <c r="W1342" i="1" s="1"/>
  <c r="X1342" i="1" s="1"/>
  <c r="Q1486" i="1"/>
  <c r="R1486" i="1" s="1"/>
  <c r="Q1657" i="1"/>
  <c r="R1657" i="1" s="1"/>
  <c r="Q1163" i="1"/>
  <c r="R1163" i="1" s="1"/>
  <c r="Q1802" i="1"/>
  <c r="R1802" i="1" s="1"/>
  <c r="W1802" i="1" s="1"/>
  <c r="X1802" i="1" s="1"/>
  <c r="Q1791" i="1"/>
  <c r="R1791" i="1" s="1"/>
  <c r="U1791" i="1" s="1"/>
  <c r="V1791" i="1" s="1"/>
  <c r="Q1532" i="1"/>
  <c r="R1532" i="1" s="1"/>
  <c r="Q1680" i="1"/>
  <c r="R1680" i="1" s="1"/>
  <c r="Q1398" i="1"/>
  <c r="R1398" i="1" s="1"/>
  <c r="W1398" i="1" s="1"/>
  <c r="X1398" i="1" s="1"/>
  <c r="Q1706" i="1"/>
  <c r="R1706" i="1" s="1"/>
  <c r="Q1359" i="1"/>
  <c r="R1359" i="1" s="1"/>
  <c r="Q1435" i="1"/>
  <c r="R1435" i="1" s="1"/>
  <c r="Q175" i="1"/>
  <c r="R175" i="1" s="1"/>
  <c r="Q1669" i="1"/>
  <c r="R1669" i="1" s="1"/>
  <c r="Q1692" i="1"/>
  <c r="R1692" i="1" s="1"/>
  <c r="W1692" i="1" s="1"/>
  <c r="X1692" i="1" s="1"/>
  <c r="Q1363" i="1"/>
  <c r="R1363" i="1" s="1"/>
  <c r="U1363" i="1" s="1"/>
  <c r="V1363" i="1" s="1"/>
  <c r="Q1710" i="1"/>
  <c r="R1710" i="1" s="1"/>
  <c r="Q1599" i="1"/>
  <c r="R1599" i="1" s="1"/>
  <c r="Q1597" i="1"/>
  <c r="R1597" i="1" s="1"/>
  <c r="Q1564" i="1"/>
  <c r="R1564" i="1" s="1"/>
  <c r="Q1003" i="1"/>
  <c r="R1003" i="1" s="1"/>
  <c r="Q11" i="1"/>
  <c r="R11" i="1" s="1"/>
  <c r="Q1362" i="1"/>
  <c r="R1362" i="1" s="1"/>
  <c r="Q1548" i="1"/>
  <c r="R1548" i="1" s="1"/>
  <c r="Q1019" i="1"/>
  <c r="R1019" i="1" s="1"/>
  <c r="Q1098" i="1"/>
  <c r="R1098" i="1" s="1"/>
  <c r="Q1417" i="1"/>
  <c r="R1417" i="1" s="1"/>
  <c r="Q1285" i="1"/>
  <c r="R1285" i="1" s="1"/>
  <c r="Q1506" i="1"/>
  <c r="R1506" i="1" s="1"/>
  <c r="Q1322" i="1"/>
  <c r="R1322" i="1" s="1"/>
  <c r="Q641" i="1"/>
  <c r="R641" i="1" s="1"/>
  <c r="W641" i="1" s="1"/>
  <c r="X641" i="1" s="1"/>
  <c r="Q32" i="1"/>
  <c r="R32" i="1" s="1"/>
  <c r="Q1091" i="1"/>
  <c r="R1091" i="1" s="1"/>
  <c r="U1091" i="1" s="1"/>
  <c r="V1091" i="1" s="1"/>
  <c r="Q1437" i="1"/>
  <c r="R1437" i="1" s="1"/>
  <c r="W1437" i="1" s="1"/>
  <c r="X1437" i="1" s="1"/>
  <c r="Q530" i="1"/>
  <c r="R530" i="1" s="1"/>
  <c r="U530" i="1" s="1"/>
  <c r="V530" i="1" s="1"/>
  <c r="Q119" i="1"/>
  <c r="R119" i="1" s="1"/>
  <c r="W119" i="1" s="1"/>
  <c r="X119" i="1" s="1"/>
  <c r="Q598" i="1"/>
  <c r="R598" i="1" s="1"/>
  <c r="W598" i="1" s="1"/>
  <c r="X598" i="1" s="1"/>
  <c r="Q1182" i="1"/>
  <c r="R1182" i="1" s="1"/>
  <c r="W1182" i="1" s="1"/>
  <c r="X1182" i="1" s="1"/>
  <c r="U1714" i="1"/>
  <c r="V1714" i="1" s="1"/>
  <c r="U353" i="1"/>
  <c r="V353" i="1" s="1"/>
  <c r="U1010" i="1"/>
  <c r="V1010" i="1" s="1"/>
  <c r="U1029" i="1"/>
  <c r="V1029" i="1" s="1"/>
  <c r="U414" i="1"/>
  <c r="V414" i="1" s="1"/>
  <c r="U912" i="1"/>
  <c r="V912" i="1" s="1"/>
  <c r="U1145" i="1"/>
  <c r="V1145" i="1" s="1"/>
  <c r="U437" i="1"/>
  <c r="V437" i="1" s="1"/>
  <c r="U1132" i="1"/>
  <c r="V1132" i="1" s="1"/>
  <c r="U339" i="1"/>
  <c r="V339" i="1" s="1"/>
  <c r="U957" i="1"/>
  <c r="V957" i="1" s="1"/>
  <c r="U1205" i="1"/>
  <c r="V1205" i="1" s="1"/>
  <c r="Q1776" i="1"/>
  <c r="R1776" i="1" s="1"/>
  <c r="W1776" i="1" s="1"/>
  <c r="X1776" i="1" s="1"/>
  <c r="Q1560" i="1"/>
  <c r="R1560" i="1" s="1"/>
  <c r="W1560" i="1" s="1"/>
  <c r="X1560" i="1" s="1"/>
  <c r="Q1553" i="1"/>
  <c r="R1553" i="1" s="1"/>
  <c r="W1553" i="1" s="1"/>
  <c r="X1553" i="1" s="1"/>
  <c r="Q1336" i="1"/>
  <c r="R1336" i="1" s="1"/>
  <c r="W1336" i="1" s="1"/>
  <c r="X1336" i="1" s="1"/>
  <c r="Q1624" i="1"/>
  <c r="R1624" i="1" s="1"/>
  <c r="W1624" i="1" s="1"/>
  <c r="X1624" i="1" s="1"/>
  <c r="Q1736" i="1"/>
  <c r="R1736" i="1" s="1"/>
  <c r="W1736" i="1" s="1"/>
  <c r="X1736" i="1" s="1"/>
  <c r="Q555" i="1"/>
  <c r="R555" i="1" s="1"/>
  <c r="U555" i="1" s="1"/>
  <c r="V555" i="1" s="1"/>
  <c r="Q1529" i="1"/>
  <c r="R1529" i="1" s="1"/>
  <c r="W1529" i="1" s="1"/>
  <c r="X1529" i="1" s="1"/>
  <c r="Q1465" i="1"/>
  <c r="R1465" i="1" s="1"/>
  <c r="W1465" i="1" s="1"/>
  <c r="X1465" i="1" s="1"/>
  <c r="Q1674" i="1"/>
  <c r="R1674" i="1" s="1"/>
  <c r="W1674" i="1" s="1"/>
  <c r="X1674" i="1" s="1"/>
  <c r="Q1663" i="1"/>
  <c r="R1663" i="1" s="1"/>
  <c r="U1663" i="1" s="1"/>
  <c r="V1663" i="1" s="1"/>
  <c r="Q1390" i="1"/>
  <c r="R1390" i="1" s="1"/>
  <c r="W1390" i="1" s="1"/>
  <c r="X1390" i="1" s="1"/>
  <c r="Q1275" i="1"/>
  <c r="R1275" i="1" s="1"/>
  <c r="W1275" i="1" s="1"/>
  <c r="X1275" i="1" s="1"/>
  <c r="Q1270" i="1"/>
  <c r="R1270" i="1" s="1"/>
  <c r="W1270" i="1" s="1"/>
  <c r="X1270" i="1" s="1"/>
  <c r="Q1193" i="1"/>
  <c r="R1193" i="1" s="1"/>
  <c r="W1193" i="1" s="1"/>
  <c r="X1193" i="1" s="1"/>
  <c r="Q1769" i="1"/>
  <c r="R1769" i="1" s="1"/>
  <c r="W1769" i="1" s="1"/>
  <c r="X1769" i="1" s="1"/>
  <c r="Q1147" i="1"/>
  <c r="R1147" i="1" s="1"/>
  <c r="U1147" i="1" s="1"/>
  <c r="V1147" i="1" s="1"/>
  <c r="Q1623" i="1"/>
  <c r="R1623" i="1" s="1"/>
  <c r="W1623" i="1" s="1"/>
  <c r="X1623" i="1" s="1"/>
  <c r="Q1466" i="1"/>
  <c r="R1466" i="1" s="1"/>
  <c r="W1466" i="1" s="1"/>
  <c r="X1466" i="1" s="1"/>
  <c r="Q1734" i="1"/>
  <c r="R1734" i="1" s="1"/>
  <c r="W1734" i="1" s="1"/>
  <c r="X1734" i="1" s="1"/>
  <c r="Q1773" i="1"/>
  <c r="R1773" i="1" s="1"/>
  <c r="U1773" i="1" s="1"/>
  <c r="V1773" i="1" s="1"/>
  <c r="Q1582" i="1"/>
  <c r="R1582" i="1" s="1"/>
  <c r="Q1653" i="1"/>
  <c r="R1653" i="1" s="1"/>
  <c r="W1653" i="1" s="1"/>
  <c r="X1653" i="1" s="1"/>
  <c r="Q971" i="1"/>
  <c r="R971" i="1" s="1"/>
  <c r="W971" i="1" s="1"/>
  <c r="X971" i="1" s="1"/>
  <c r="Q1697" i="1"/>
  <c r="R1697" i="1" s="1"/>
  <c r="U1697" i="1" s="1"/>
  <c r="V1697" i="1" s="1"/>
  <c r="Q875" i="1"/>
  <c r="R875" i="1" s="1"/>
  <c r="W875" i="1" s="1"/>
  <c r="X875" i="1" s="1"/>
  <c r="Q1522" i="1"/>
  <c r="R1522" i="1" s="1"/>
  <c r="W1522" i="1" s="1"/>
  <c r="X1522" i="1" s="1"/>
  <c r="Q1772" i="1"/>
  <c r="R1772" i="1" s="1"/>
  <c r="W1772" i="1" s="1"/>
  <c r="X1772" i="1" s="1"/>
  <c r="Q1371" i="1"/>
  <c r="R1371" i="1" s="1"/>
  <c r="W1371" i="1" s="1"/>
  <c r="X1371" i="1" s="1"/>
  <c r="Q1748" i="1"/>
  <c r="R1748" i="1" s="1"/>
  <c r="Q1433" i="1"/>
  <c r="R1433" i="1" s="1"/>
  <c r="W1433" i="1" s="1"/>
  <c r="X1433" i="1" s="1"/>
  <c r="Q1289" i="1"/>
  <c r="R1289" i="1" s="1"/>
  <c r="W1289" i="1" s="1"/>
  <c r="X1289" i="1" s="1"/>
  <c r="Q1761" i="1"/>
  <c r="R1761" i="1" s="1"/>
  <c r="Q1507" i="1"/>
  <c r="R1507" i="1" s="1"/>
  <c r="Q1194" i="1"/>
  <c r="R1194" i="1" s="1"/>
  <c r="Q316" i="1"/>
  <c r="R316" i="1" s="1"/>
  <c r="W316" i="1" s="1"/>
  <c r="X316" i="1" s="1"/>
  <c r="Q1219" i="1"/>
  <c r="R1219" i="1" s="1"/>
  <c r="Q1309" i="1"/>
  <c r="R1309" i="1" s="1"/>
  <c r="Q682" i="1"/>
  <c r="R682" i="1" s="1"/>
  <c r="U682" i="1" s="1"/>
  <c r="V682" i="1" s="1"/>
  <c r="Q274" i="1"/>
  <c r="R274" i="1" s="1"/>
  <c r="U274" i="1" s="1"/>
  <c r="V274" i="1" s="1"/>
  <c r="Q1166" i="1"/>
  <c r="R1166" i="1" s="1"/>
  <c r="W1166" i="1" s="1"/>
  <c r="X1166" i="1" s="1"/>
  <c r="Q913" i="1"/>
  <c r="R913" i="1" s="1"/>
  <c r="W913" i="1" s="1"/>
  <c r="X913" i="1" s="1"/>
  <c r="U279" i="1"/>
  <c r="V279" i="1" s="1"/>
  <c r="U178" i="1"/>
  <c r="V178" i="1" s="1"/>
  <c r="U1763" i="1"/>
  <c r="V1763" i="1" s="1"/>
  <c r="U453" i="1"/>
  <c r="V453" i="1" s="1"/>
  <c r="U660" i="1"/>
  <c r="V660" i="1" s="1"/>
  <c r="Q1648" i="1"/>
  <c r="R1648" i="1" s="1"/>
  <c r="U1648" i="1" s="1"/>
  <c r="V1648" i="1" s="1"/>
  <c r="Q111" i="1"/>
  <c r="R111" i="1" s="1"/>
  <c r="W111" i="1" s="1"/>
  <c r="X111" i="1" s="1"/>
  <c r="Q1793" i="1"/>
  <c r="R1793" i="1" s="1"/>
  <c r="W1793" i="1" s="1"/>
  <c r="X1793" i="1" s="1"/>
  <c r="Q1777" i="1"/>
  <c r="R1777" i="1" s="1"/>
  <c r="W1777" i="1" s="1"/>
  <c r="X1777" i="1" s="1"/>
  <c r="Q1496" i="1"/>
  <c r="R1496" i="1" s="1"/>
  <c r="W1496" i="1" s="1"/>
  <c r="X1496" i="1" s="1"/>
  <c r="Q1608" i="1"/>
  <c r="R1608" i="1" s="1"/>
  <c r="W1608" i="1" s="1"/>
  <c r="X1608" i="1" s="1"/>
  <c r="Q427" i="1"/>
  <c r="R427" i="1" s="1"/>
  <c r="W427" i="1" s="1"/>
  <c r="X427" i="1" s="1"/>
  <c r="Q1454" i="1"/>
  <c r="R1454" i="1" s="1"/>
  <c r="U1454" i="1" s="1"/>
  <c r="V1454" i="1" s="1"/>
  <c r="Q1337" i="1"/>
  <c r="R1337" i="1" s="1"/>
  <c r="W1337" i="1" s="1"/>
  <c r="X1337" i="1" s="1"/>
  <c r="Q1546" i="1"/>
  <c r="R1546" i="1" s="1"/>
  <c r="W1546" i="1" s="1"/>
  <c r="X1546" i="1" s="1"/>
  <c r="Q1535" i="1"/>
  <c r="R1535" i="1" s="1"/>
  <c r="W1535" i="1" s="1"/>
  <c r="X1535" i="1" s="1"/>
  <c r="Q1784" i="1"/>
  <c r="R1784" i="1" s="1"/>
  <c r="W1784" i="1" s="1"/>
  <c r="X1784" i="1" s="1"/>
  <c r="Q443" i="1"/>
  <c r="R443" i="1" s="1"/>
  <c r="W443" i="1" s="1"/>
  <c r="X443" i="1" s="1"/>
  <c r="Q1142" i="1"/>
  <c r="R1142" i="1" s="1"/>
  <c r="U1142" i="1" s="1"/>
  <c r="V1142" i="1" s="1"/>
  <c r="Q1651" i="1"/>
  <c r="R1651" i="1" s="1"/>
  <c r="W1651" i="1" s="1"/>
  <c r="X1651" i="1" s="1"/>
  <c r="Q1641" i="1"/>
  <c r="R1641" i="1" s="1"/>
  <c r="W1641" i="1" s="1"/>
  <c r="X1641" i="1" s="1"/>
  <c r="Q523" i="1"/>
  <c r="R523" i="1" s="1"/>
  <c r="W523" i="1" s="1"/>
  <c r="X523" i="1" s="1"/>
  <c r="Q1495" i="1"/>
  <c r="R1495" i="1" s="1"/>
  <c r="W1495" i="1" s="1"/>
  <c r="X1495" i="1" s="1"/>
  <c r="Q1338" i="1"/>
  <c r="R1338" i="1" s="1"/>
  <c r="W1338" i="1" s="1"/>
  <c r="X1338" i="1" s="1"/>
  <c r="Q1394" i="1"/>
  <c r="R1394" i="1" s="1"/>
  <c r="W1394" i="1" s="1"/>
  <c r="X1394" i="1" s="1"/>
  <c r="Q1645" i="1"/>
  <c r="R1645" i="1" s="1"/>
  <c r="W1645" i="1" s="1"/>
  <c r="X1645" i="1" s="1"/>
  <c r="Q1258" i="1"/>
  <c r="R1258" i="1" s="1"/>
  <c r="W1258" i="1" s="1"/>
  <c r="X1258" i="1" s="1"/>
  <c r="Q1694" i="1"/>
  <c r="R1694" i="1" s="1"/>
  <c r="W1694" i="1" s="1"/>
  <c r="X1694" i="1" s="1"/>
  <c r="Q843" i="1"/>
  <c r="R843" i="1" s="1"/>
  <c r="W843" i="1" s="1"/>
  <c r="X843" i="1" s="1"/>
  <c r="Q1569" i="1"/>
  <c r="R1569" i="1" s="1"/>
  <c r="W1569" i="1" s="1"/>
  <c r="X1569" i="1" s="1"/>
  <c r="Q747" i="1"/>
  <c r="R747" i="1" s="1"/>
  <c r="W747" i="1" s="1"/>
  <c r="X747" i="1" s="1"/>
  <c r="Q779" i="1"/>
  <c r="R779" i="1" s="1"/>
  <c r="W779" i="1" s="1"/>
  <c r="X779" i="1" s="1"/>
  <c r="Q1644" i="1"/>
  <c r="R1644" i="1" s="1"/>
  <c r="W1644" i="1" s="1"/>
  <c r="X1644" i="1" s="1"/>
  <c r="Q955" i="1"/>
  <c r="R955" i="1" s="1"/>
  <c r="W955" i="1" s="1"/>
  <c r="X955" i="1" s="1"/>
  <c r="Q1035" i="1"/>
  <c r="R1035" i="1" s="1"/>
  <c r="U1035" i="1" s="1"/>
  <c r="V1035" i="1" s="1"/>
  <c r="Q1620" i="1"/>
  <c r="R1620" i="1" s="1"/>
  <c r="W1620" i="1" s="1"/>
  <c r="X1620" i="1" s="1"/>
  <c r="Q1129" i="1"/>
  <c r="R1129" i="1" s="1"/>
  <c r="W1129" i="1" s="1"/>
  <c r="X1129" i="1" s="1"/>
  <c r="Q1429" i="1"/>
  <c r="R1429" i="1" s="1"/>
  <c r="Q1509" i="1"/>
  <c r="R1509" i="1" s="1"/>
  <c r="Q1066" i="1"/>
  <c r="R1066" i="1" s="1"/>
  <c r="Q1431" i="1"/>
  <c r="R1431" i="1" s="1"/>
  <c r="W1431" i="1" s="1"/>
  <c r="X1431" i="1" s="1"/>
  <c r="Q1257" i="1"/>
  <c r="R1257" i="1" s="1"/>
  <c r="Q1292" i="1"/>
  <c r="R1292" i="1" s="1"/>
  <c r="Q1743" i="1"/>
  <c r="R1743" i="1" s="1"/>
  <c r="Q1447" i="1"/>
  <c r="R1447" i="1" s="1"/>
  <c r="W1447" i="1" s="1"/>
  <c r="X1447" i="1" s="1"/>
  <c r="Q332" i="1"/>
  <c r="R332" i="1" s="1"/>
  <c r="U332" i="1" s="1"/>
  <c r="V332" i="1" s="1"/>
  <c r="Q1181" i="1"/>
  <c r="R1181" i="1" s="1"/>
  <c r="U1181" i="1" s="1"/>
  <c r="V1181" i="1" s="1"/>
  <c r="Q742" i="1"/>
  <c r="R742" i="1" s="1"/>
  <c r="W742" i="1" s="1"/>
  <c r="X742" i="1" s="1"/>
  <c r="Q462" i="1"/>
  <c r="R462" i="1" s="1"/>
  <c r="W462" i="1" s="1"/>
  <c r="X462" i="1" s="1"/>
  <c r="Q611" i="1"/>
  <c r="R611" i="1" s="1"/>
  <c r="U611" i="1" s="1"/>
  <c r="V611" i="1" s="1"/>
  <c r="U903" i="1"/>
  <c r="V903" i="1" s="1"/>
  <c r="U9" i="1"/>
  <c r="V9" i="1" s="1"/>
  <c r="U937" i="1"/>
  <c r="V937" i="1" s="1"/>
  <c r="U1134" i="1"/>
  <c r="V1134" i="1" s="1"/>
  <c r="U271" i="1"/>
  <c r="V271" i="1" s="1"/>
  <c r="U429" i="1"/>
  <c r="V429" i="1" s="1"/>
  <c r="U184" i="1"/>
  <c r="V184" i="1" s="1"/>
  <c r="Q1520" i="1"/>
  <c r="R1520" i="1" s="1"/>
  <c r="W1520" i="1" s="1"/>
  <c r="X1520" i="1" s="1"/>
  <c r="Q1366" i="1"/>
  <c r="R1366" i="1" s="1"/>
  <c r="W1366" i="1" s="1"/>
  <c r="X1366" i="1" s="1"/>
  <c r="Q1665" i="1"/>
  <c r="R1665" i="1" s="1"/>
  <c r="W1665" i="1" s="1"/>
  <c r="X1665" i="1" s="1"/>
  <c r="Q1649" i="1"/>
  <c r="R1649" i="1" s="1"/>
  <c r="W1649" i="1" s="1"/>
  <c r="X1649" i="1" s="1"/>
  <c r="Q1340" i="1"/>
  <c r="R1340" i="1" s="1"/>
  <c r="W1340" i="1" s="1"/>
  <c r="X1340" i="1" s="1"/>
  <c r="Q1543" i="1"/>
  <c r="R1543" i="1" s="1"/>
  <c r="W1543" i="1" s="1"/>
  <c r="X1543" i="1" s="1"/>
  <c r="Q299" i="1"/>
  <c r="R299" i="1" s="1"/>
  <c r="W299" i="1" s="1"/>
  <c r="X299" i="1" s="1"/>
  <c r="Q1326" i="1"/>
  <c r="R1326" i="1" s="1"/>
  <c r="W1326" i="1" s="1"/>
  <c r="X1326" i="1" s="1"/>
  <c r="Q923" i="1"/>
  <c r="R923" i="1" s="1"/>
  <c r="W923" i="1" s="1"/>
  <c r="X923" i="1" s="1"/>
  <c r="Q1438" i="1"/>
  <c r="R1438" i="1" s="1"/>
  <c r="W1438" i="1" s="1"/>
  <c r="X1438" i="1" s="1"/>
  <c r="Q1630" i="1"/>
  <c r="R1630" i="1" s="1"/>
  <c r="W1630" i="1" s="1"/>
  <c r="X1630" i="1" s="1"/>
  <c r="Q1656" i="1"/>
  <c r="R1656" i="1" s="1"/>
  <c r="W1656" i="1" s="1"/>
  <c r="X1656" i="1" s="1"/>
  <c r="Q315" i="1"/>
  <c r="R315" i="1" s="1"/>
  <c r="W315" i="1" s="1"/>
  <c r="X315" i="1" s="1"/>
  <c r="Q1792" i="1"/>
  <c r="R1792" i="1" s="1"/>
  <c r="W1792" i="1" s="1"/>
  <c r="X1792" i="1" s="1"/>
  <c r="Q1523" i="1"/>
  <c r="R1523" i="1" s="1"/>
  <c r="W1523" i="1" s="1"/>
  <c r="X1523" i="1" s="1"/>
  <c r="Q1513" i="1"/>
  <c r="R1513" i="1" s="1"/>
  <c r="W1513" i="1" s="1"/>
  <c r="X1513" i="1" s="1"/>
  <c r="Q395" i="1"/>
  <c r="R395" i="1" s="1"/>
  <c r="W395" i="1" s="1"/>
  <c r="X395" i="1" s="1"/>
  <c r="Q1391" i="1"/>
  <c r="R1391" i="1" s="1"/>
  <c r="U1391" i="1" s="1"/>
  <c r="V1391" i="1" s="1"/>
  <c r="Q1210" i="1"/>
  <c r="R1210" i="1" s="1"/>
  <c r="W1210" i="1" s="1"/>
  <c r="X1210" i="1" s="1"/>
  <c r="Q1419" i="1"/>
  <c r="R1419" i="1" s="1"/>
  <c r="W1419" i="1" s="1"/>
  <c r="X1419" i="1" s="1"/>
  <c r="Q1517" i="1"/>
  <c r="R1517" i="1" s="1"/>
  <c r="W1517" i="1" s="1"/>
  <c r="X1517" i="1" s="1"/>
  <c r="Q1130" i="1"/>
  <c r="R1130" i="1" s="1"/>
  <c r="W1130" i="1" s="1"/>
  <c r="X1130" i="1" s="1"/>
  <c r="Q827" i="1"/>
  <c r="R827" i="1" s="1"/>
  <c r="W827" i="1" s="1"/>
  <c r="X827" i="1" s="1"/>
  <c r="Q715" i="1"/>
  <c r="R715" i="1" s="1"/>
  <c r="W715" i="1" s="1"/>
  <c r="X715" i="1" s="1"/>
  <c r="Q1439" i="1"/>
  <c r="R1439" i="1" s="1"/>
  <c r="W1439" i="1" s="1"/>
  <c r="X1439" i="1" s="1"/>
  <c r="Q619" i="1"/>
  <c r="R619" i="1" s="1"/>
  <c r="W619" i="1" s="1"/>
  <c r="X619" i="1" s="1"/>
  <c r="Q651" i="1"/>
  <c r="R651" i="1" s="1"/>
  <c r="U651" i="1" s="1"/>
  <c r="V651" i="1" s="1"/>
  <c r="Q1516" i="1"/>
  <c r="R1516" i="1" s="1"/>
  <c r="W1516" i="1" s="1"/>
  <c r="X1516" i="1" s="1"/>
  <c r="Q699" i="1"/>
  <c r="R699" i="1" s="1"/>
  <c r="W699" i="1" s="1"/>
  <c r="X699" i="1" s="1"/>
  <c r="Q1541" i="1"/>
  <c r="R1541" i="1" s="1"/>
  <c r="W1541" i="1" s="1"/>
  <c r="X1541" i="1" s="1"/>
  <c r="Q1492" i="1"/>
  <c r="R1492" i="1" s="1"/>
  <c r="W1492" i="1" s="1"/>
  <c r="X1492" i="1" s="1"/>
  <c r="Q1731" i="1"/>
  <c r="R1731" i="1" s="1"/>
  <c r="W1731" i="1" s="1"/>
  <c r="X1731" i="1" s="1"/>
  <c r="Q1301" i="1"/>
  <c r="R1301" i="1" s="1"/>
  <c r="W1301" i="1" s="1"/>
  <c r="X1301" i="1" s="1"/>
  <c r="Q1716" i="1"/>
  <c r="R1716" i="1" s="1"/>
  <c r="Q1038" i="1"/>
  <c r="R1038" i="1" s="1"/>
  <c r="Q1673" i="1"/>
  <c r="R1673" i="1" s="1"/>
  <c r="Q1442" i="1"/>
  <c r="R1442" i="1" s="1"/>
  <c r="Q1728" i="1"/>
  <c r="R1728" i="1" s="1"/>
  <c r="Q1766" i="1"/>
  <c r="R1766" i="1" s="1"/>
  <c r="Q1328" i="1"/>
  <c r="R1328" i="1" s="1"/>
  <c r="Q1482" i="1"/>
  <c r="R1482" i="1" s="1"/>
  <c r="W1482" i="1" s="1"/>
  <c r="X1482" i="1" s="1"/>
  <c r="Q1397" i="1"/>
  <c r="R1397" i="1" s="1"/>
  <c r="Q67" i="1"/>
  <c r="R67" i="1" s="1"/>
  <c r="W67" i="1" s="1"/>
  <c r="X67" i="1" s="1"/>
  <c r="Q563" i="1"/>
  <c r="R563" i="1" s="1"/>
  <c r="W563" i="1" s="1"/>
  <c r="X563" i="1" s="1"/>
  <c r="U54" i="1"/>
  <c r="V54" i="1" s="1"/>
  <c r="U1733" i="1"/>
  <c r="V1733" i="1" s="1"/>
  <c r="U344" i="1"/>
  <c r="V344" i="1" s="1"/>
  <c r="U159" i="1"/>
  <c r="V159" i="1" s="1"/>
  <c r="U214" i="1"/>
  <c r="V214" i="1" s="1"/>
  <c r="U404" i="1"/>
  <c r="V404" i="1" s="1"/>
  <c r="U232" i="1"/>
  <c r="V232" i="1" s="1"/>
  <c r="U1084" i="1"/>
  <c r="V1084" i="1" s="1"/>
  <c r="U561" i="1"/>
  <c r="V561" i="1" s="1"/>
  <c r="U793" i="1"/>
  <c r="V793" i="1" s="1"/>
  <c r="U537" i="1"/>
  <c r="V537" i="1" s="1"/>
  <c r="U1424" i="1"/>
  <c r="V1424" i="1" s="1"/>
  <c r="Q891" i="1"/>
  <c r="R891" i="1" s="1"/>
  <c r="U891" i="1" s="1"/>
  <c r="V891" i="1" s="1"/>
  <c r="Q1238" i="1"/>
  <c r="R1238" i="1" s="1"/>
  <c r="W1238" i="1" s="1"/>
  <c r="X1238" i="1" s="1"/>
  <c r="Q1537" i="1"/>
  <c r="R1537" i="1" s="1"/>
  <c r="U1537" i="1" s="1"/>
  <c r="V1537" i="1" s="1"/>
  <c r="Q1521" i="1"/>
  <c r="R1521" i="1" s="1"/>
  <c r="W1521" i="1" s="1"/>
  <c r="X1521" i="1" s="1"/>
  <c r="Q1385" i="1"/>
  <c r="R1385" i="1" s="1"/>
  <c r="W1385" i="1" s="1"/>
  <c r="X1385" i="1" s="1"/>
  <c r="Q925" i="1"/>
  <c r="R925" i="1" s="1"/>
  <c r="W925" i="1" s="1"/>
  <c r="X925" i="1" s="1"/>
  <c r="Q1458" i="1"/>
  <c r="R1458" i="1" s="1"/>
  <c r="W1458" i="1" s="1"/>
  <c r="X1458" i="1" s="1"/>
  <c r="Q1720" i="1"/>
  <c r="R1720" i="1" s="1"/>
  <c r="W1720" i="1" s="1"/>
  <c r="X1720" i="1" s="1"/>
  <c r="Q795" i="1"/>
  <c r="R795" i="1" s="1"/>
  <c r="W795" i="1" s="1"/>
  <c r="X795" i="1" s="1"/>
  <c r="Q1310" i="1"/>
  <c r="R1310" i="1" s="1"/>
  <c r="W1310" i="1" s="1"/>
  <c r="X1310" i="1" s="1"/>
  <c r="Q1502" i="1"/>
  <c r="R1502" i="1" s="1"/>
  <c r="W1502" i="1" s="1"/>
  <c r="X1502" i="1" s="1"/>
  <c r="Q1528" i="1"/>
  <c r="R1528" i="1" s="1"/>
  <c r="W1528" i="1" s="1"/>
  <c r="X1528" i="1" s="1"/>
  <c r="Q1474" i="1"/>
  <c r="R1474" i="1" s="1"/>
  <c r="W1474" i="1" s="1"/>
  <c r="X1474" i="1" s="1"/>
  <c r="Q1664" i="1"/>
  <c r="R1664" i="1" s="1"/>
  <c r="W1664" i="1" s="1"/>
  <c r="X1664" i="1" s="1"/>
  <c r="Q1400" i="1"/>
  <c r="R1400" i="1" s="1"/>
  <c r="W1400" i="1" s="1"/>
  <c r="X1400" i="1" s="1"/>
  <c r="Q1190" i="1"/>
  <c r="R1190" i="1" s="1"/>
  <c r="W1190" i="1" s="1"/>
  <c r="X1190" i="1" s="1"/>
  <c r="Q267" i="1"/>
  <c r="R267" i="1" s="1"/>
  <c r="W267" i="1" s="1"/>
  <c r="X267" i="1" s="1"/>
  <c r="Q1607" i="1"/>
  <c r="R1607" i="1" s="1"/>
  <c r="W1607" i="1" s="1"/>
  <c r="X1607" i="1" s="1"/>
  <c r="Q1082" i="1"/>
  <c r="R1082" i="1" s="1"/>
  <c r="W1082" i="1" s="1"/>
  <c r="X1082" i="1" s="1"/>
  <c r="Q1099" i="1"/>
  <c r="R1099" i="1" s="1"/>
  <c r="W1099" i="1" s="1"/>
  <c r="X1099" i="1" s="1"/>
  <c r="Q1360" i="1"/>
  <c r="R1360" i="1" s="1"/>
  <c r="W1360" i="1" s="1"/>
  <c r="X1360" i="1" s="1"/>
  <c r="Q1780" i="1"/>
  <c r="R1780" i="1" s="1"/>
  <c r="U1780" i="1" s="1"/>
  <c r="V1780" i="1" s="1"/>
  <c r="Q1459" i="1"/>
  <c r="R1459" i="1" s="1"/>
  <c r="W1459" i="1" s="1"/>
  <c r="X1459" i="1" s="1"/>
  <c r="Q1501" i="1"/>
  <c r="R1501" i="1" s="1"/>
  <c r="W1501" i="1" s="1"/>
  <c r="X1501" i="1" s="1"/>
  <c r="Q1311" i="1"/>
  <c r="R1311" i="1" s="1"/>
  <c r="W1311" i="1" s="1"/>
  <c r="X1311" i="1" s="1"/>
  <c r="Q1789" i="1"/>
  <c r="R1789" i="1" s="1"/>
  <c r="W1789" i="1" s="1"/>
  <c r="X1789" i="1" s="1"/>
  <c r="Q1411" i="1"/>
  <c r="R1411" i="1" s="1"/>
  <c r="U1411" i="1" s="1"/>
  <c r="V1411" i="1" s="1"/>
  <c r="Q1376" i="1"/>
  <c r="R1376" i="1" s="1"/>
  <c r="W1376" i="1" s="1"/>
  <c r="X1376" i="1" s="1"/>
  <c r="Q1613" i="1"/>
  <c r="R1613" i="1" s="1"/>
  <c r="W1613" i="1" s="1"/>
  <c r="X1613" i="1" s="1"/>
  <c r="Q235" i="1"/>
  <c r="R235" i="1" s="1"/>
  <c r="W235" i="1" s="1"/>
  <c r="X235" i="1" s="1"/>
  <c r="Q1369" i="1"/>
  <c r="R1369" i="1" s="1"/>
  <c r="W1369" i="1" s="1"/>
  <c r="X1369" i="1" s="1"/>
  <c r="Q1603" i="1"/>
  <c r="R1603" i="1" s="1"/>
  <c r="W1603" i="1" s="1"/>
  <c r="X1603" i="1" s="1"/>
  <c r="Q1790" i="1"/>
  <c r="R1790" i="1" s="1"/>
  <c r="W1790" i="1" s="1"/>
  <c r="X1790" i="1" s="1"/>
  <c r="Q1588" i="1"/>
  <c r="R1588" i="1" s="1"/>
  <c r="Q1203" i="1"/>
  <c r="R1203" i="1" s="1"/>
  <c r="W1203" i="1" s="1"/>
  <c r="X1203" i="1" s="1"/>
  <c r="Q1519" i="1"/>
  <c r="R1519" i="1" s="1"/>
  <c r="Q1176" i="1"/>
  <c r="R1176" i="1" s="1"/>
  <c r="Q251" i="1"/>
  <c r="R251" i="1" s="1"/>
  <c r="Q459" i="1"/>
  <c r="R459" i="1" s="1"/>
  <c r="Q533" i="1"/>
  <c r="R533" i="1" s="1"/>
  <c r="W533" i="1" s="1"/>
  <c r="X533" i="1" s="1"/>
  <c r="Q307" i="1"/>
  <c r="R307" i="1" s="1"/>
  <c r="W307" i="1" s="1"/>
  <c r="X307" i="1" s="1"/>
  <c r="U1232" i="1"/>
  <c r="V1232" i="1" s="1"/>
  <c r="U183" i="1"/>
  <c r="V183" i="1" s="1"/>
  <c r="U975" i="1"/>
  <c r="V975" i="1" s="1"/>
  <c r="U558" i="1"/>
  <c r="V558" i="1" s="1"/>
  <c r="Q635" i="1"/>
  <c r="R635" i="1" s="1"/>
  <c r="W635" i="1" s="1"/>
  <c r="X635" i="1" s="1"/>
  <c r="Q1110" i="1"/>
  <c r="R1110" i="1" s="1"/>
  <c r="W1110" i="1" s="1"/>
  <c r="X1110" i="1" s="1"/>
  <c r="Q1662" i="1"/>
  <c r="R1662" i="1" s="1"/>
  <c r="U1662" i="1" s="1"/>
  <c r="V1662" i="1" s="1"/>
  <c r="Q1446" i="1"/>
  <c r="R1446" i="1" s="1"/>
  <c r="W1446" i="1" s="1"/>
  <c r="X1446" i="1" s="1"/>
  <c r="Q1241" i="1"/>
  <c r="R1241" i="1" s="1"/>
  <c r="W1241" i="1" s="1"/>
  <c r="X1241" i="1" s="1"/>
  <c r="Q1418" i="1"/>
  <c r="R1418" i="1" s="1"/>
  <c r="U1418" i="1" s="1"/>
  <c r="V1418" i="1" s="1"/>
  <c r="Q1330" i="1"/>
  <c r="R1330" i="1" s="1"/>
  <c r="W1330" i="1" s="1"/>
  <c r="X1330" i="1" s="1"/>
  <c r="Q1592" i="1"/>
  <c r="R1592" i="1" s="1"/>
  <c r="U1592" i="1" s="1"/>
  <c r="V1592" i="1" s="1"/>
  <c r="Q667" i="1"/>
  <c r="R667" i="1" s="1"/>
  <c r="W667" i="1" s="1"/>
  <c r="X667" i="1" s="1"/>
  <c r="Q1704" i="1"/>
  <c r="R1704" i="1" s="1"/>
  <c r="W1704" i="1" s="1"/>
  <c r="X1704" i="1" s="1"/>
  <c r="Q1770" i="1"/>
  <c r="R1770" i="1" s="1"/>
  <c r="W1770" i="1" s="1"/>
  <c r="X1770" i="1" s="1"/>
  <c r="Q1558" i="1"/>
  <c r="R1558" i="1" s="1"/>
  <c r="W1558" i="1" s="1"/>
  <c r="X1558" i="1" s="1"/>
  <c r="Q1346" i="1"/>
  <c r="R1346" i="1" s="1"/>
  <c r="W1346" i="1" s="1"/>
  <c r="X1346" i="1" s="1"/>
  <c r="Q1536" i="1"/>
  <c r="R1536" i="1" s="1"/>
  <c r="W1536" i="1" s="1"/>
  <c r="X1536" i="1" s="1"/>
  <c r="Q1272" i="1"/>
  <c r="R1272" i="1" s="1"/>
  <c r="W1272" i="1" s="1"/>
  <c r="X1272" i="1" s="1"/>
  <c r="Q1243" i="1"/>
  <c r="R1243" i="1" s="1"/>
  <c r="W1243" i="1" s="1"/>
  <c r="X1243" i="1" s="1"/>
  <c r="Q1426" i="1"/>
  <c r="R1426" i="1" s="1"/>
  <c r="U1426" i="1" s="1"/>
  <c r="V1426" i="1" s="1"/>
  <c r="Q1591" i="1"/>
  <c r="R1591" i="1" s="1"/>
  <c r="U1591" i="1" s="1"/>
  <c r="V1591" i="1" s="1"/>
  <c r="Q1732" i="1"/>
  <c r="R1732" i="1" s="1"/>
  <c r="W1732" i="1" s="1"/>
  <c r="X1732" i="1" s="1"/>
  <c r="Q1589" i="1"/>
  <c r="R1589" i="1" s="1"/>
  <c r="W1589" i="1" s="1"/>
  <c r="X1589" i="1" s="1"/>
  <c r="Q1642" i="1"/>
  <c r="R1642" i="1" s="1"/>
  <c r="W1642" i="1" s="1"/>
  <c r="X1642" i="1" s="1"/>
  <c r="Q1652" i="1"/>
  <c r="R1652" i="1" s="1"/>
  <c r="U1652" i="1" s="1"/>
  <c r="V1652" i="1" s="1"/>
  <c r="Q1331" i="1"/>
  <c r="R1331" i="1" s="1"/>
  <c r="W1331" i="1" s="1"/>
  <c r="X1331" i="1" s="1"/>
  <c r="Q1717" i="1"/>
  <c r="R1717" i="1" s="1"/>
  <c r="W1717" i="1" s="1"/>
  <c r="X1717" i="1" s="1"/>
  <c r="Q1721" i="1"/>
  <c r="R1721" i="1" s="1"/>
  <c r="W1721" i="1" s="1"/>
  <c r="X1721" i="1" s="1"/>
  <c r="Q1661" i="1"/>
  <c r="R1661" i="1" s="1"/>
  <c r="W1661" i="1" s="1"/>
  <c r="X1661" i="1" s="1"/>
  <c r="Q1283" i="1"/>
  <c r="R1283" i="1" s="1"/>
  <c r="W1283" i="1" s="1"/>
  <c r="X1283" i="1" s="1"/>
  <c r="Q1658" i="1"/>
  <c r="R1658" i="1" s="1"/>
  <c r="W1658" i="1" s="1"/>
  <c r="X1658" i="1" s="1"/>
  <c r="Q1485" i="1"/>
  <c r="R1485" i="1" s="1"/>
  <c r="W1485" i="1" s="1"/>
  <c r="X1485" i="1" s="1"/>
  <c r="Q1804" i="1"/>
  <c r="R1804" i="1" s="1"/>
  <c r="W1804" i="1" s="1"/>
  <c r="X1804" i="1" s="1"/>
  <c r="Q1225" i="1"/>
  <c r="R1225" i="1" s="1"/>
  <c r="W1225" i="1" s="1"/>
  <c r="X1225" i="1" s="1"/>
  <c r="Q1480" i="1"/>
  <c r="R1480" i="1" s="1"/>
  <c r="W1480" i="1" s="1"/>
  <c r="X1480" i="1" s="1"/>
  <c r="Q1779" i="1"/>
  <c r="R1779" i="1" s="1"/>
  <c r="Q1025" i="1"/>
  <c r="R1025" i="1" s="1"/>
  <c r="W1025" i="1" s="1"/>
  <c r="X1025" i="1" s="1"/>
  <c r="Q1497" i="1"/>
  <c r="R1497" i="1" s="1"/>
  <c r="Q152" i="1"/>
  <c r="R152" i="1" s="1"/>
  <c r="Q347" i="1"/>
  <c r="R347" i="1" s="1"/>
  <c r="Q1696" i="1"/>
  <c r="R1696" i="1" s="1"/>
  <c r="Q1461" i="1"/>
  <c r="R1461" i="1" s="1"/>
  <c r="Q1115" i="1"/>
  <c r="R1115" i="1" s="1"/>
  <c r="W1115" i="1" s="1"/>
  <c r="X1115" i="1" s="1"/>
  <c r="Q1053" i="1"/>
  <c r="R1053" i="1" s="1"/>
  <c r="W1053" i="1" s="1"/>
  <c r="X1053" i="1" s="1"/>
  <c r="Q76" i="1"/>
  <c r="R76" i="1" s="1"/>
  <c r="W76" i="1" s="1"/>
  <c r="X76" i="1" s="1"/>
  <c r="Q746" i="1"/>
  <c r="R746" i="1" s="1"/>
  <c r="W746" i="1" s="1"/>
  <c r="X746" i="1" s="1"/>
  <c r="Q687" i="1"/>
  <c r="R687" i="1" s="1"/>
  <c r="U687" i="1" s="1"/>
  <c r="V687" i="1" s="1"/>
  <c r="Q870" i="1"/>
  <c r="R870" i="1" s="1"/>
  <c r="U870" i="1" s="1"/>
  <c r="V870" i="1" s="1"/>
  <c r="Q862" i="1"/>
  <c r="R862" i="1" s="1"/>
  <c r="Q618" i="1"/>
  <c r="R618" i="1" s="1"/>
  <c r="W618" i="1" s="1"/>
  <c r="X618" i="1" s="1"/>
  <c r="Q179" i="1"/>
  <c r="R179" i="1" s="1"/>
  <c r="W179" i="1" s="1"/>
  <c r="X179" i="1" s="1"/>
  <c r="U1261" i="1"/>
  <c r="V1261" i="1" s="1"/>
  <c r="U36" i="1"/>
  <c r="V36" i="1" s="1"/>
  <c r="U778" i="1"/>
  <c r="V778" i="1" s="1"/>
  <c r="U23" i="1"/>
  <c r="V23" i="1" s="1"/>
  <c r="U945" i="1"/>
  <c r="V945" i="1" s="1"/>
  <c r="U253" i="1"/>
  <c r="V253" i="1" s="1"/>
  <c r="U588" i="1"/>
  <c r="V588" i="1" s="1"/>
  <c r="U729" i="1"/>
  <c r="V729" i="1" s="1"/>
  <c r="U473" i="1"/>
  <c r="V473" i="1" s="1"/>
  <c r="U568" i="1"/>
  <c r="V568" i="1" s="1"/>
  <c r="U741" i="1"/>
  <c r="V741" i="1" s="1"/>
  <c r="U374" i="1"/>
  <c r="V374" i="1" s="1"/>
  <c r="U447" i="1"/>
  <c r="V447" i="1" s="1"/>
  <c r="U187" i="1"/>
  <c r="V187" i="1" s="1"/>
  <c r="U343" i="1"/>
  <c r="V343" i="1" s="1"/>
  <c r="U317" i="1"/>
  <c r="V317" i="1" s="1"/>
  <c r="Q1805" i="1"/>
  <c r="R1805" i="1" s="1"/>
  <c r="W1805" i="1" s="1"/>
  <c r="X1805" i="1" s="1"/>
  <c r="Q1760" i="1"/>
  <c r="R1760" i="1" s="1"/>
  <c r="W1760" i="1" s="1"/>
  <c r="X1760" i="1" s="1"/>
  <c r="Q1534" i="1"/>
  <c r="R1534" i="1" s="1"/>
  <c r="W1534" i="1" s="1"/>
  <c r="X1534" i="1" s="1"/>
  <c r="Q1318" i="1"/>
  <c r="R1318" i="1" s="1"/>
  <c r="W1318" i="1" s="1"/>
  <c r="X1318" i="1" s="1"/>
  <c r="Q1097" i="1"/>
  <c r="R1097" i="1" s="1"/>
  <c r="W1097" i="1" s="1"/>
  <c r="X1097" i="1" s="1"/>
  <c r="Q1290" i="1"/>
  <c r="R1290" i="1" s="1"/>
  <c r="W1290" i="1" s="1"/>
  <c r="X1290" i="1" s="1"/>
  <c r="Q1740" i="1"/>
  <c r="R1740" i="1" s="1"/>
  <c r="U1740" i="1" s="1"/>
  <c r="V1740" i="1" s="1"/>
  <c r="Q1631" i="1"/>
  <c r="R1631" i="1" s="1"/>
  <c r="W1631" i="1" s="1"/>
  <c r="X1631" i="1" s="1"/>
  <c r="Q1427" i="1"/>
  <c r="R1427" i="1" s="1"/>
  <c r="W1427" i="1" s="1"/>
  <c r="X1427" i="1" s="1"/>
  <c r="Q1576" i="1"/>
  <c r="R1576" i="1" s="1"/>
  <c r="W1576" i="1" s="1"/>
  <c r="X1576" i="1" s="1"/>
  <c r="Q1355" i="1"/>
  <c r="R1355" i="1" s="1"/>
  <c r="W1355" i="1" s="1"/>
  <c r="X1355" i="1" s="1"/>
  <c r="Q1448" i="1"/>
  <c r="R1448" i="1" s="1"/>
  <c r="W1448" i="1" s="1"/>
  <c r="X1448" i="1" s="1"/>
  <c r="Q1756" i="1"/>
  <c r="R1756" i="1" s="1"/>
  <c r="U1756" i="1" s="1"/>
  <c r="V1756" i="1" s="1"/>
  <c r="Q1481" i="1"/>
  <c r="R1481" i="1" s="1"/>
  <c r="U1481" i="1" s="1"/>
  <c r="V1481" i="1" s="1"/>
  <c r="Q1144" i="1"/>
  <c r="R1144" i="1" s="1"/>
  <c r="W1144" i="1" s="1"/>
  <c r="X1144" i="1" s="1"/>
  <c r="Q1685" i="1"/>
  <c r="R1685" i="1" s="1"/>
  <c r="W1685" i="1" s="1"/>
  <c r="X1685" i="1" s="1"/>
  <c r="Q1298" i="1"/>
  <c r="R1298" i="1" s="1"/>
  <c r="W1298" i="1" s="1"/>
  <c r="X1298" i="1" s="1"/>
  <c r="Q1299" i="1"/>
  <c r="R1299" i="1" s="1"/>
  <c r="W1299" i="1" s="1"/>
  <c r="X1299" i="1" s="1"/>
  <c r="Q1604" i="1"/>
  <c r="R1604" i="1" s="1"/>
  <c r="W1604" i="1" s="1"/>
  <c r="X1604" i="1" s="1"/>
  <c r="Q1434" i="1"/>
  <c r="R1434" i="1" s="1"/>
  <c r="U1434" i="1" s="1"/>
  <c r="V1434" i="1" s="1"/>
  <c r="Q1514" i="1"/>
  <c r="R1514" i="1" s="1"/>
  <c r="W1514" i="1" s="1"/>
  <c r="X1514" i="1" s="1"/>
  <c r="Q1524" i="1"/>
  <c r="R1524" i="1" s="1"/>
  <c r="U1524" i="1" s="1"/>
  <c r="V1524" i="1" s="1"/>
  <c r="Q1741" i="1"/>
  <c r="R1741" i="1" s="1"/>
  <c r="W1741" i="1" s="1"/>
  <c r="X1741" i="1" s="1"/>
  <c r="Q1552" i="1"/>
  <c r="R1552" i="1" s="1"/>
  <c r="W1552" i="1" s="1"/>
  <c r="X1552" i="1" s="1"/>
  <c r="Q1593" i="1"/>
  <c r="R1593" i="1" s="1"/>
  <c r="W1593" i="1" s="1"/>
  <c r="X1593" i="1" s="1"/>
  <c r="Q1533" i="1"/>
  <c r="R1533" i="1" s="1"/>
  <c r="W1533" i="1" s="1"/>
  <c r="X1533" i="1" s="1"/>
  <c r="Q1693" i="1"/>
  <c r="R1693" i="1" s="1"/>
  <c r="W1693" i="1" s="1"/>
  <c r="X1693" i="1" s="1"/>
  <c r="Q1530" i="1"/>
  <c r="R1530" i="1" s="1"/>
  <c r="W1530" i="1" s="1"/>
  <c r="X1530" i="1" s="1"/>
  <c r="Q1634" i="1"/>
  <c r="R1634" i="1" s="1"/>
  <c r="W1634" i="1" s="1"/>
  <c r="X1634" i="1" s="1"/>
  <c r="Q1676" i="1"/>
  <c r="R1676" i="1" s="1"/>
  <c r="W1676" i="1" s="1"/>
  <c r="X1676" i="1" s="1"/>
  <c r="Q1081" i="1"/>
  <c r="R1081" i="1" s="1"/>
  <c r="W1081" i="1" s="1"/>
  <c r="X1081" i="1" s="1"/>
  <c r="Q1352" i="1"/>
  <c r="R1352" i="1" s="1"/>
  <c r="W1352" i="1" s="1"/>
  <c r="X1352" i="1" s="1"/>
  <c r="Q1794" i="1"/>
  <c r="R1794" i="1" s="1"/>
  <c r="Q432" i="1"/>
  <c r="R432" i="1" s="1"/>
  <c r="W432" i="1" s="1"/>
  <c r="X432" i="1" s="1"/>
  <c r="Q78" i="1"/>
  <c r="R78" i="1" s="1"/>
  <c r="W78" i="1" s="1"/>
  <c r="X78" i="1" s="1"/>
  <c r="Q525" i="1"/>
  <c r="R525" i="1" s="1"/>
  <c r="W525" i="1" s="1"/>
  <c r="X525" i="1" s="1"/>
  <c r="Q146" i="1"/>
  <c r="R146" i="1" s="1"/>
  <c r="W146" i="1" s="1"/>
  <c r="X146" i="1" s="1"/>
  <c r="Q1075" i="1"/>
  <c r="R1075" i="1" s="1"/>
  <c r="W1075" i="1" s="1"/>
  <c r="X1075" i="1" s="1"/>
  <c r="Q247" i="1"/>
  <c r="R247" i="1" s="1"/>
  <c r="U247" i="1" s="1"/>
  <c r="V247" i="1" s="1"/>
  <c r="Q962" i="1"/>
  <c r="R962" i="1" s="1"/>
  <c r="W962" i="1" s="1"/>
  <c r="X962" i="1" s="1"/>
  <c r="Q435" i="1"/>
  <c r="R435" i="1" s="1"/>
  <c r="W435" i="1" s="1"/>
  <c r="X435" i="1" s="1"/>
  <c r="Q1042" i="1"/>
  <c r="R1042" i="1" s="1"/>
  <c r="W1042" i="1" s="1"/>
  <c r="X1042" i="1" s="1"/>
  <c r="Q51" i="1"/>
  <c r="R51" i="1" s="1"/>
  <c r="W51" i="1" s="1"/>
  <c r="X51" i="1" s="1"/>
  <c r="Q1677" i="1"/>
  <c r="R1677" i="1" s="1"/>
  <c r="W1677" i="1" s="1"/>
  <c r="X1677" i="1" s="1"/>
  <c r="Q1632" i="1"/>
  <c r="R1632" i="1" s="1"/>
  <c r="W1632" i="1" s="1"/>
  <c r="X1632" i="1" s="1"/>
  <c r="Q1131" i="1"/>
  <c r="R1131" i="1" s="1"/>
  <c r="W1131" i="1" s="1"/>
  <c r="X1131" i="1" s="1"/>
  <c r="Q1062" i="1"/>
  <c r="R1062" i="1" s="1"/>
  <c r="W1062" i="1" s="1"/>
  <c r="X1062" i="1" s="1"/>
  <c r="Q1699" i="1"/>
  <c r="R1699" i="1" s="1"/>
  <c r="W1699" i="1" s="1"/>
  <c r="X1699" i="1" s="1"/>
  <c r="Q1162" i="1"/>
  <c r="R1162" i="1" s="1"/>
  <c r="W1162" i="1" s="1"/>
  <c r="X1162" i="1" s="1"/>
  <c r="Q1612" i="1"/>
  <c r="R1612" i="1" s="1"/>
  <c r="W1612" i="1" s="1"/>
  <c r="X1612" i="1" s="1"/>
  <c r="Q1503" i="1"/>
  <c r="R1503" i="1" s="1"/>
  <c r="U1503" i="1" s="1"/>
  <c r="V1503" i="1" s="1"/>
  <c r="Q1709" i="1"/>
  <c r="R1709" i="1" s="1"/>
  <c r="W1709" i="1" s="1"/>
  <c r="X1709" i="1" s="1"/>
  <c r="Q1679" i="1"/>
  <c r="R1679" i="1" s="1"/>
  <c r="U1679" i="1" s="1"/>
  <c r="V1679" i="1" s="1"/>
  <c r="Q1559" i="1"/>
  <c r="R1559" i="1" s="1"/>
  <c r="W1559" i="1" s="1"/>
  <c r="X1559" i="1" s="1"/>
  <c r="Q1320" i="1"/>
  <c r="R1320" i="1" s="1"/>
  <c r="W1320" i="1" s="1"/>
  <c r="X1320" i="1" s="1"/>
  <c r="Q1628" i="1"/>
  <c r="R1628" i="1" s="1"/>
  <c r="W1628" i="1" s="1"/>
  <c r="X1628" i="1" s="1"/>
  <c r="Q1353" i="1"/>
  <c r="R1353" i="1" s="1"/>
  <c r="U1353" i="1" s="1"/>
  <c r="V1353" i="1" s="1"/>
  <c r="Q1666" i="1"/>
  <c r="R1666" i="1" s="1"/>
  <c r="W1666" i="1" s="1"/>
  <c r="X1666" i="1" s="1"/>
  <c r="Q1343" i="1"/>
  <c r="R1343" i="1" s="1"/>
  <c r="U1343" i="1" s="1"/>
  <c r="V1343" i="1" s="1"/>
  <c r="Q1708" i="1"/>
  <c r="R1708" i="1" s="1"/>
  <c r="U1708" i="1" s="1"/>
  <c r="V1708" i="1" s="1"/>
  <c r="Q1350" i="1"/>
  <c r="R1350" i="1" s="1"/>
  <c r="U1350" i="1" s="1"/>
  <c r="V1350" i="1" s="1"/>
  <c r="Q1288" i="1"/>
  <c r="R1288" i="1" s="1"/>
  <c r="W1288" i="1" s="1"/>
  <c r="X1288" i="1" s="1"/>
  <c r="Q1306" i="1"/>
  <c r="R1306" i="1" s="1"/>
  <c r="W1306" i="1" s="1"/>
  <c r="X1306" i="1" s="1"/>
  <c r="Q1368" i="1"/>
  <c r="R1368" i="1" s="1"/>
  <c r="W1368" i="1" s="1"/>
  <c r="X1368" i="1" s="1"/>
  <c r="Q1208" i="1"/>
  <c r="R1208" i="1" s="1"/>
  <c r="W1208" i="1" s="1"/>
  <c r="X1208" i="1" s="1"/>
  <c r="Q1312" i="1"/>
  <c r="R1312" i="1" s="1"/>
  <c r="W1312" i="1" s="1"/>
  <c r="X1312" i="1" s="1"/>
  <c r="Q1256" i="1"/>
  <c r="R1256" i="1" s="1"/>
  <c r="W1256" i="1" s="1"/>
  <c r="X1256" i="1" s="1"/>
  <c r="Q1512" i="1"/>
  <c r="R1512" i="1" s="1"/>
  <c r="W1512" i="1" s="1"/>
  <c r="X1512" i="1" s="1"/>
  <c r="Q1781" i="1"/>
  <c r="R1781" i="1" s="1"/>
  <c r="W1781" i="1" s="1"/>
  <c r="X1781" i="1" s="1"/>
  <c r="Q1565" i="1"/>
  <c r="R1565" i="1" s="1"/>
  <c r="W1565" i="1" s="1"/>
  <c r="X1565" i="1" s="1"/>
  <c r="Q1356" i="1"/>
  <c r="R1356" i="1" s="1"/>
  <c r="W1356" i="1" s="1"/>
  <c r="X1356" i="1" s="1"/>
  <c r="Q1308" i="1"/>
  <c r="R1308" i="1" s="1"/>
  <c r="W1308" i="1" s="1"/>
  <c r="X1308" i="1" s="1"/>
  <c r="Q1683" i="1"/>
  <c r="R1683" i="1" s="1"/>
  <c r="W1683" i="1" s="1"/>
  <c r="X1683" i="1" s="1"/>
  <c r="Q1622" i="1"/>
  <c r="R1622" i="1" s="1"/>
  <c r="W1622" i="1" s="1"/>
  <c r="X1622" i="1" s="1"/>
  <c r="Q1224" i="1"/>
  <c r="R1224" i="1" s="1"/>
  <c r="W1224" i="1" s="1"/>
  <c r="X1224" i="1" s="1"/>
  <c r="Q1573" i="1"/>
  <c r="R1573" i="1" s="1"/>
  <c r="Q1745" i="1"/>
  <c r="R1745" i="1" s="1"/>
  <c r="W5" i="1"/>
  <c r="X5" i="1" s="1"/>
  <c r="Y5" i="1"/>
  <c r="AA5" i="1" s="1"/>
  <c r="Z5" i="1"/>
  <c r="AB5" i="1" s="1"/>
  <c r="AC5" i="1" s="1"/>
  <c r="AU6" i="1"/>
  <c r="AU8" i="1"/>
  <c r="Q1483" i="1"/>
  <c r="R1483" i="1" s="1"/>
  <c r="AU7" i="1"/>
  <c r="AG1483" i="1"/>
  <c r="BG7" i="1" s="1"/>
  <c r="U1028" i="1"/>
  <c r="V1028" i="1" s="1"/>
  <c r="Q595" i="1"/>
  <c r="R595" i="1" s="1"/>
  <c r="W595" i="1" s="1"/>
  <c r="X595" i="1" s="1"/>
  <c r="AU5" i="1"/>
  <c r="BF5" i="1"/>
  <c r="AG595" i="1"/>
  <c r="BG5" i="1" s="1"/>
  <c r="U1804" i="1"/>
  <c r="V1804" i="1" s="1"/>
  <c r="BF4" i="1"/>
  <c r="BF7" i="1"/>
  <c r="U1369" i="1"/>
  <c r="V1369" i="1" s="1"/>
  <c r="BF8" i="1"/>
  <c r="AH6" i="1"/>
  <c r="W1697" i="1"/>
  <c r="X1697" i="1" s="1"/>
  <c r="W1773" i="1"/>
  <c r="X1773" i="1" s="1"/>
  <c r="U1307" i="1"/>
  <c r="V1307" i="1" s="1"/>
  <c r="BG4" i="1"/>
  <c r="U1112" i="1"/>
  <c r="V1112" i="1" s="1"/>
  <c r="U1571" i="1"/>
  <c r="V1571" i="1" s="1"/>
  <c r="U1080" i="1"/>
  <c r="V1080" i="1" s="1"/>
  <c r="U1690" i="1"/>
  <c r="V1690" i="1" s="1"/>
  <c r="U1240" i="1"/>
  <c r="V1240" i="1" s="1"/>
  <c r="W1594" i="1"/>
  <c r="X1594" i="1" s="1"/>
  <c r="U1034" i="1"/>
  <c r="V1034" i="1" s="1"/>
  <c r="W1737" i="1"/>
  <c r="X1737" i="1" s="1"/>
  <c r="U1583" i="1"/>
  <c r="V1583" i="1" s="1"/>
  <c r="U1782" i="1"/>
  <c r="V1782" i="1" s="1"/>
  <c r="U1451" i="1"/>
  <c r="V1451" i="1" s="1"/>
  <c r="U1388" i="1"/>
  <c r="V1388" i="1" s="1"/>
  <c r="U1543" i="1"/>
  <c r="V1543" i="1" s="1"/>
  <c r="U1528" i="1"/>
  <c r="V1528" i="1" s="1"/>
  <c r="U1730" i="1"/>
  <c r="V1730" i="1" s="1"/>
  <c r="U1366" i="1"/>
  <c r="V1366" i="1" s="1"/>
  <c r="U1258" i="1"/>
  <c r="V1258" i="1" s="1"/>
  <c r="U1502" i="1"/>
  <c r="V1502" i="1" s="1"/>
  <c r="U1517" i="1"/>
  <c r="V1517" i="1" s="1"/>
  <c r="U1210" i="1"/>
  <c r="V1210" i="1" s="1"/>
  <c r="U1310" i="1"/>
  <c r="V1310" i="1" s="1"/>
  <c r="U1609" i="1"/>
  <c r="V1609" i="1" s="1"/>
  <c r="U1304" i="1"/>
  <c r="V1304" i="1" s="1"/>
  <c r="U1211" i="1"/>
  <c r="V1211" i="1" s="1"/>
  <c r="U1395" i="1"/>
  <c r="V1395" i="1" s="1"/>
  <c r="U1765" i="1"/>
  <c r="V1765" i="1" s="1"/>
  <c r="U1640" i="1"/>
  <c r="V1640" i="1" s="1"/>
  <c r="U283" i="1"/>
  <c r="V283" i="1" s="1"/>
  <c r="U1775" i="1"/>
  <c r="V1775" i="1" s="1"/>
  <c r="W1527" i="1"/>
  <c r="X1527" i="1" s="1"/>
  <c r="U1637" i="1"/>
  <c r="V1637" i="1" s="1"/>
  <c r="U1374" i="1"/>
  <c r="V1374" i="1" s="1"/>
  <c r="U1584" i="1"/>
  <c r="V1584" i="1" s="1"/>
  <c r="U1295" i="1"/>
  <c r="V1295" i="1" s="1"/>
  <c r="U1736" i="1"/>
  <c r="V1736" i="1" s="1"/>
  <c r="U1608" i="1"/>
  <c r="V1608" i="1" s="1"/>
  <c r="U1465" i="1"/>
  <c r="V1465" i="1" s="1"/>
  <c r="W1454" i="1"/>
  <c r="X1454" i="1" s="1"/>
  <c r="U427" i="1"/>
  <c r="V427" i="1" s="1"/>
  <c r="W367" i="1"/>
  <c r="X367" i="1" s="1"/>
  <c r="U367" i="1"/>
  <c r="V367" i="1" s="1"/>
  <c r="W1038" i="1"/>
  <c r="X1038" i="1" s="1"/>
  <c r="U1038" i="1"/>
  <c r="V1038" i="1" s="1"/>
  <c r="W534" i="1"/>
  <c r="X534" i="1" s="1"/>
  <c r="U534" i="1"/>
  <c r="V534" i="1" s="1"/>
  <c r="W79" i="1"/>
  <c r="X79" i="1" s="1"/>
  <c r="U79" i="1"/>
  <c r="V79" i="1" s="1"/>
  <c r="W1428" i="1"/>
  <c r="X1428" i="1" s="1"/>
  <c r="U1428" i="1"/>
  <c r="V1428" i="1" s="1"/>
  <c r="W416" i="1"/>
  <c r="X416" i="1" s="1"/>
  <c r="U416" i="1"/>
  <c r="V416" i="1" s="1"/>
  <c r="W627" i="1"/>
  <c r="X627" i="1" s="1"/>
  <c r="U627" i="1"/>
  <c r="V627" i="1" s="1"/>
  <c r="W982" i="1"/>
  <c r="X982" i="1" s="1"/>
  <c r="W897" i="1"/>
  <c r="X897" i="1" s="1"/>
  <c r="W924" i="1"/>
  <c r="X924" i="1" s="1"/>
  <c r="U924" i="1"/>
  <c r="V924" i="1" s="1"/>
  <c r="W166" i="1"/>
  <c r="X166" i="1" s="1"/>
  <c r="U166" i="1"/>
  <c r="V166" i="1" s="1"/>
  <c r="W95" i="1"/>
  <c r="X95" i="1" s="1"/>
  <c r="U95" i="1"/>
  <c r="V95" i="1" s="1"/>
  <c r="W278" i="1"/>
  <c r="X278" i="1" s="1"/>
  <c r="U278" i="1"/>
  <c r="V278" i="1" s="1"/>
  <c r="W846" i="1"/>
  <c r="X846" i="1" s="1"/>
  <c r="U846" i="1"/>
  <c r="V846" i="1" s="1"/>
  <c r="W160" i="1"/>
  <c r="X160" i="1" s="1"/>
  <c r="U160" i="1"/>
  <c r="V160" i="1" s="1"/>
  <c r="W1033" i="1"/>
  <c r="X1033" i="1" s="1"/>
  <c r="U1033" i="1"/>
  <c r="V1033" i="1" s="1"/>
  <c r="W1309" i="1"/>
  <c r="X1309" i="1" s="1"/>
  <c r="U1309" i="1"/>
  <c r="V1309" i="1" s="1"/>
  <c r="U1166" i="1"/>
  <c r="V1166" i="1" s="1"/>
  <c r="W1175" i="1"/>
  <c r="X1175" i="1" s="1"/>
  <c r="U1175" i="1"/>
  <c r="V1175" i="1" s="1"/>
  <c r="W304" i="1"/>
  <c r="X304" i="1" s="1"/>
  <c r="U304" i="1"/>
  <c r="V304" i="1" s="1"/>
  <c r="W661" i="1"/>
  <c r="X661" i="1" s="1"/>
  <c r="U661" i="1"/>
  <c r="V661" i="1" s="1"/>
  <c r="W176" i="1"/>
  <c r="X176" i="1" s="1"/>
  <c r="U176" i="1"/>
  <c r="V176" i="1" s="1"/>
  <c r="W16" i="1"/>
  <c r="X16" i="1" s="1"/>
  <c r="U16" i="1"/>
  <c r="V16" i="1" s="1"/>
  <c r="W1421" i="1"/>
  <c r="X1421" i="1" s="1"/>
  <c r="U1421" i="1"/>
  <c r="V1421" i="1" s="1"/>
  <c r="W48" i="1"/>
  <c r="X48" i="1" s="1"/>
  <c r="U48" i="1"/>
  <c r="V48" i="1" s="1"/>
  <c r="W150" i="1"/>
  <c r="X150" i="1" s="1"/>
  <c r="U150" i="1"/>
  <c r="V150" i="1" s="1"/>
  <c r="W22" i="1"/>
  <c r="X22" i="1" s="1"/>
  <c r="U22" i="1"/>
  <c r="V22" i="1" s="1"/>
  <c r="W1181" i="1"/>
  <c r="X1181" i="1" s="1"/>
  <c r="W1293" i="1"/>
  <c r="X1293" i="1" s="1"/>
  <c r="U1293" i="1"/>
  <c r="V1293" i="1" s="1"/>
  <c r="W1191" i="1"/>
  <c r="X1191" i="1" s="1"/>
  <c r="U1191" i="1"/>
  <c r="V1191" i="1" s="1"/>
  <c r="W880" i="1"/>
  <c r="X880" i="1" s="1"/>
  <c r="U880" i="1"/>
  <c r="V880" i="1" s="1"/>
  <c r="W870" i="1"/>
  <c r="X870" i="1" s="1"/>
  <c r="W862" i="1"/>
  <c r="X862" i="1" s="1"/>
  <c r="U862" i="1"/>
  <c r="V862" i="1" s="1"/>
  <c r="W917" i="1"/>
  <c r="X917" i="1" s="1"/>
  <c r="U917" i="1"/>
  <c r="V917" i="1" s="1"/>
  <c r="W560" i="1"/>
  <c r="X560" i="1" s="1"/>
  <c r="U560" i="1"/>
  <c r="V560" i="1" s="1"/>
  <c r="W789" i="1"/>
  <c r="X789" i="1" s="1"/>
  <c r="U789" i="1"/>
  <c r="V789" i="1" s="1"/>
  <c r="W1577" i="1"/>
  <c r="X1577" i="1" s="1"/>
  <c r="U1577" i="1"/>
  <c r="V1577" i="1" s="1"/>
  <c r="W1165" i="1"/>
  <c r="X1165" i="1" s="1"/>
  <c r="U1165" i="1"/>
  <c r="V1165" i="1" s="1"/>
  <c r="W397" i="1"/>
  <c r="X397" i="1" s="1"/>
  <c r="U397" i="1"/>
  <c r="V397" i="1" s="1"/>
  <c r="W1065" i="1"/>
  <c r="X1065" i="1" s="1"/>
  <c r="U1065" i="1"/>
  <c r="V1065" i="1" s="1"/>
  <c r="W1219" i="1"/>
  <c r="X1219" i="1" s="1"/>
  <c r="U1219" i="1"/>
  <c r="V1219" i="1" s="1"/>
  <c r="W1037" i="1"/>
  <c r="X1037" i="1" s="1"/>
  <c r="U1037" i="1"/>
  <c r="V1037" i="1" s="1"/>
  <c r="W541" i="1"/>
  <c r="X541" i="1" s="1"/>
  <c r="U541" i="1"/>
  <c r="V541" i="1" s="1"/>
  <c r="W269" i="1"/>
  <c r="X269" i="1" s="1"/>
  <c r="U269" i="1"/>
  <c r="V269" i="1" s="1"/>
  <c r="W141" i="1"/>
  <c r="X141" i="1" s="1"/>
  <c r="U141" i="1"/>
  <c r="V141" i="1" s="1"/>
  <c r="W413" i="1"/>
  <c r="X413" i="1" s="1"/>
  <c r="U413" i="1"/>
  <c r="V413" i="1" s="1"/>
  <c r="W606" i="1"/>
  <c r="X606" i="1" s="1"/>
  <c r="W1264" i="1"/>
  <c r="X1264" i="1" s="1"/>
  <c r="U1264" i="1"/>
  <c r="V1264" i="1" s="1"/>
  <c r="W285" i="1"/>
  <c r="X285" i="1" s="1"/>
  <c r="U285" i="1"/>
  <c r="V285" i="1" s="1"/>
  <c r="W908" i="1"/>
  <c r="X908" i="1" s="1"/>
  <c r="U908" i="1"/>
  <c r="V908" i="1" s="1"/>
  <c r="W718" i="1"/>
  <c r="X718" i="1" s="1"/>
  <c r="U718" i="1"/>
  <c r="V718" i="1" s="1"/>
  <c r="W1136" i="1"/>
  <c r="X1136" i="1" s="1"/>
  <c r="U1136" i="1"/>
  <c r="V1136" i="1" s="1"/>
  <c r="W157" i="1"/>
  <c r="X157" i="1" s="1"/>
  <c r="U157" i="1"/>
  <c r="V157" i="1" s="1"/>
  <c r="W1412" i="1"/>
  <c r="X1412" i="1" s="1"/>
  <c r="U1412" i="1"/>
  <c r="V1412" i="1" s="1"/>
  <c r="W579" i="1"/>
  <c r="X579" i="1" s="1"/>
  <c r="U579" i="1"/>
  <c r="V579" i="1" s="1"/>
  <c r="W1687" i="1"/>
  <c r="X1687" i="1" s="1"/>
  <c r="U1687" i="1"/>
  <c r="V1687" i="1" s="1"/>
  <c r="U383" i="1"/>
  <c r="V383" i="1" s="1"/>
  <c r="U927" i="1"/>
  <c r="V927" i="1" s="1"/>
  <c r="W495" i="1"/>
  <c r="X495" i="1" s="1"/>
  <c r="U495" i="1"/>
  <c r="V495" i="1" s="1"/>
  <c r="W29" i="1"/>
  <c r="X29" i="1" s="1"/>
  <c r="U29" i="1"/>
  <c r="V29" i="1" s="1"/>
  <c r="W294" i="1"/>
  <c r="X294" i="1" s="1"/>
  <c r="U294" i="1"/>
  <c r="V294" i="1" s="1"/>
  <c r="U1726" i="1" l="1"/>
  <c r="V1726" i="1" s="1"/>
  <c r="U204" i="1"/>
  <c r="V204" i="1" s="1"/>
  <c r="U971" i="1"/>
  <c r="V971" i="1" s="1"/>
  <c r="U402" i="1"/>
  <c r="V402" i="1" s="1"/>
  <c r="U1302" i="1"/>
  <c r="V1302" i="1" s="1"/>
  <c r="U1653" i="1"/>
  <c r="V1653" i="1" s="1"/>
  <c r="U1598" i="1"/>
  <c r="V1598" i="1" s="1"/>
  <c r="U103" i="1"/>
  <c r="V103" i="1" s="1"/>
  <c r="U618" i="1"/>
  <c r="V618" i="1" s="1"/>
  <c r="W274" i="1"/>
  <c r="X274" i="1" s="1"/>
  <c r="U1722" i="1"/>
  <c r="V1722" i="1" s="1"/>
  <c r="U1432" i="1"/>
  <c r="V1432" i="1" s="1"/>
  <c r="U1557" i="1"/>
  <c r="V1557" i="1" s="1"/>
  <c r="W682" i="1"/>
  <c r="X682" i="1" s="1"/>
  <c r="U475" i="1"/>
  <c r="V475" i="1" s="1"/>
  <c r="U1484" i="1"/>
  <c r="V1484" i="1" s="1"/>
  <c r="W332" i="1"/>
  <c r="X332" i="1" s="1"/>
  <c r="U1556" i="1"/>
  <c r="V1556" i="1" s="1"/>
  <c r="U1529" i="1"/>
  <c r="V1529" i="1" s="1"/>
  <c r="U216" i="1"/>
  <c r="V216" i="1" s="1"/>
  <c r="U1493" i="1"/>
  <c r="V1493" i="1" s="1"/>
  <c r="U78" i="1"/>
  <c r="V78" i="1" s="1"/>
  <c r="U1464" i="1"/>
  <c r="V1464" i="1" s="1"/>
  <c r="U1665" i="1"/>
  <c r="V1665" i="1" s="1"/>
  <c r="U1340" i="1"/>
  <c r="V1340" i="1" s="1"/>
  <c r="W1411" i="1"/>
  <c r="X1411" i="1" s="1"/>
  <c r="U1480" i="1"/>
  <c r="V1480" i="1" s="1"/>
  <c r="U1337" i="1"/>
  <c r="V1337" i="1" s="1"/>
  <c r="U179" i="1"/>
  <c r="V179" i="1" s="1"/>
  <c r="U747" i="1"/>
  <c r="V747" i="1" s="1"/>
  <c r="U1569" i="1"/>
  <c r="V1569" i="1" s="1"/>
  <c r="W805" i="1"/>
  <c r="X805" i="1" s="1"/>
  <c r="U1306" i="1"/>
  <c r="V1306" i="1" s="1"/>
  <c r="U1081" i="1"/>
  <c r="V1081" i="1" s="1"/>
  <c r="U1624" i="1"/>
  <c r="V1624" i="1" s="1"/>
  <c r="U1346" i="1"/>
  <c r="V1346" i="1" s="1"/>
  <c r="W1391" i="1"/>
  <c r="X1391" i="1" s="1"/>
  <c r="W555" i="1"/>
  <c r="X555" i="1" s="1"/>
  <c r="U411" i="1"/>
  <c r="V411" i="1" s="1"/>
  <c r="U1419" i="1"/>
  <c r="V1419" i="1" s="1"/>
  <c r="U1272" i="1"/>
  <c r="V1272" i="1" s="1"/>
  <c r="U1447" i="1"/>
  <c r="V1447" i="1" s="1"/>
  <c r="W1445" i="1"/>
  <c r="X1445" i="1" s="1"/>
  <c r="U1051" i="1"/>
  <c r="V1051" i="1" s="1"/>
  <c r="U1572" i="1"/>
  <c r="V1572" i="1" s="1"/>
  <c r="U1398" i="1"/>
  <c r="V1398" i="1" s="1"/>
  <c r="U1279" i="1"/>
  <c r="V1279" i="1" s="1"/>
  <c r="U843" i="1"/>
  <c r="V843" i="1" s="1"/>
  <c r="U1525" i="1"/>
  <c r="V1525" i="1" s="1"/>
  <c r="U1649" i="1"/>
  <c r="V1649" i="1" s="1"/>
  <c r="U1685" i="1"/>
  <c r="V1685" i="1" s="1"/>
  <c r="U1376" i="1"/>
  <c r="V1376" i="1" s="1"/>
  <c r="U1518" i="1"/>
  <c r="V1518" i="1" s="1"/>
  <c r="U1144" i="1"/>
  <c r="V1144" i="1" s="1"/>
  <c r="U1062" i="1"/>
  <c r="V1062" i="1" s="1"/>
  <c r="U1225" i="1"/>
  <c r="V1225" i="1" s="1"/>
  <c r="U67" i="1"/>
  <c r="V67" i="1" s="1"/>
  <c r="U550" i="1"/>
  <c r="V550" i="1" s="1"/>
  <c r="U1208" i="1"/>
  <c r="V1208" i="1" s="1"/>
  <c r="U1475" i="1"/>
  <c r="V1475" i="1" s="1"/>
  <c r="U1677" i="1"/>
  <c r="V1677" i="1" s="1"/>
  <c r="U1162" i="1"/>
  <c r="V1162" i="1" s="1"/>
  <c r="W614" i="1"/>
  <c r="X614" i="1" s="1"/>
  <c r="U1734" i="1"/>
  <c r="V1734" i="1" s="1"/>
  <c r="U1625" i="1"/>
  <c r="V1625" i="1" s="1"/>
  <c r="U1289" i="1"/>
  <c r="V1289" i="1" s="1"/>
  <c r="U235" i="1"/>
  <c r="V235" i="1" s="1"/>
  <c r="U1628" i="1"/>
  <c r="V1628" i="1" s="1"/>
  <c r="W247" i="1"/>
  <c r="X247" i="1" s="1"/>
  <c r="U1471" i="1"/>
  <c r="V1471" i="1" s="1"/>
  <c r="U834" i="1"/>
  <c r="V834" i="1" s="1"/>
  <c r="U195" i="1"/>
  <c r="V195" i="1" s="1"/>
  <c r="U395" i="1"/>
  <c r="V395" i="1" s="1"/>
  <c r="U1720" i="1"/>
  <c r="V1720" i="1" s="1"/>
  <c r="U1286" i="1"/>
  <c r="V1286" i="1" s="1"/>
  <c r="U1713" i="1"/>
  <c r="V1713" i="1" s="1"/>
  <c r="W1350" i="1"/>
  <c r="X1350" i="1" s="1"/>
  <c r="U1769" i="1"/>
  <c r="V1769" i="1" s="1"/>
  <c r="W1791" i="1"/>
  <c r="X1791" i="1" s="1"/>
  <c r="W1592" i="1"/>
  <c r="X1592" i="1" s="1"/>
  <c r="U1558" i="1"/>
  <c r="V1558" i="1" s="1"/>
  <c r="U38" i="1"/>
  <c r="V38" i="1" s="1"/>
  <c r="U1178" i="1"/>
  <c r="V1178" i="1" s="1"/>
  <c r="U1530" i="1"/>
  <c r="V1530" i="1" s="1"/>
  <c r="U795" i="1"/>
  <c r="V795" i="1" s="1"/>
  <c r="W687" i="1"/>
  <c r="X687" i="1" s="1"/>
  <c r="U1455" i="1"/>
  <c r="V1455" i="1" s="1"/>
  <c r="U1606" i="1"/>
  <c r="V1606" i="1" s="1"/>
  <c r="U1645" i="1"/>
  <c r="V1645" i="1" s="1"/>
  <c r="U1311" i="1"/>
  <c r="V1311" i="1" s="1"/>
  <c r="U962" i="1"/>
  <c r="V962" i="1" s="1"/>
  <c r="U1381" i="1"/>
  <c r="V1381" i="1" s="1"/>
  <c r="U46" i="1"/>
  <c r="V46" i="1" s="1"/>
  <c r="W1708" i="1"/>
  <c r="X1708" i="1" s="1"/>
  <c r="U1634" i="1"/>
  <c r="V1634" i="1" s="1"/>
  <c r="U1496" i="1"/>
  <c r="V1496" i="1" s="1"/>
  <c r="U1626" i="1"/>
  <c r="V1626" i="1" s="1"/>
  <c r="U1664" i="1"/>
  <c r="V1664" i="1" s="1"/>
  <c r="U1805" i="1"/>
  <c r="V1805" i="1" s="1"/>
  <c r="U1658" i="1"/>
  <c r="V1658" i="1" s="1"/>
  <c r="U1485" i="1"/>
  <c r="V1485" i="1" s="1"/>
  <c r="U1448" i="1"/>
  <c r="V1448" i="1" s="1"/>
  <c r="U1437" i="1"/>
  <c r="V1437" i="1" s="1"/>
  <c r="U1581" i="1"/>
  <c r="V1581" i="1" s="1"/>
  <c r="U635" i="1"/>
  <c r="V635" i="1" s="1"/>
  <c r="U1301" i="1"/>
  <c r="V1301" i="1" s="1"/>
  <c r="U1520" i="1"/>
  <c r="V1520" i="1" s="1"/>
  <c r="W1712" i="1"/>
  <c r="X1712" i="1" s="1"/>
  <c r="U523" i="1"/>
  <c r="V523" i="1" s="1"/>
  <c r="U1182" i="1"/>
  <c r="V1182" i="1" s="1"/>
  <c r="U307" i="1"/>
  <c r="V307" i="1" s="1"/>
  <c r="U1546" i="1"/>
  <c r="V1546" i="1" s="1"/>
  <c r="U1130" i="1"/>
  <c r="V1130" i="1" s="1"/>
  <c r="U1352" i="1"/>
  <c r="V1352" i="1" s="1"/>
  <c r="W1426" i="1"/>
  <c r="X1426" i="1" s="1"/>
  <c r="U533" i="1"/>
  <c r="V533" i="1" s="1"/>
  <c r="W671" i="1"/>
  <c r="X671" i="1" s="1"/>
  <c r="U746" i="1"/>
  <c r="V746" i="1" s="1"/>
  <c r="U603" i="1"/>
  <c r="V603" i="1" s="1"/>
  <c r="U1355" i="1"/>
  <c r="V1355" i="1" s="1"/>
  <c r="U1602" i="1"/>
  <c r="V1602" i="1" s="1"/>
  <c r="U1770" i="1"/>
  <c r="V1770" i="1" s="1"/>
  <c r="U598" i="1"/>
  <c r="V598" i="1" s="1"/>
  <c r="U51" i="1"/>
  <c r="V51" i="1" s="1"/>
  <c r="W1648" i="1"/>
  <c r="X1648" i="1" s="1"/>
  <c r="U1585" i="1"/>
  <c r="V1585" i="1" s="1"/>
  <c r="U726" i="1"/>
  <c r="V726" i="1" s="1"/>
  <c r="U1407" i="1"/>
  <c r="V1407" i="1" s="1"/>
  <c r="U1296" i="1"/>
  <c r="V1296" i="1" s="1"/>
  <c r="U1401" i="1"/>
  <c r="V1401" i="1" s="1"/>
  <c r="U998" i="1"/>
  <c r="V998" i="1" s="1"/>
  <c r="U1170" i="1"/>
  <c r="V1170" i="1" s="1"/>
  <c r="U1501" i="1"/>
  <c r="V1501" i="1" s="1"/>
  <c r="W1647" i="1"/>
  <c r="X1647" i="1" s="1"/>
  <c r="U1574" i="1"/>
  <c r="V1574" i="1" s="1"/>
  <c r="U699" i="1"/>
  <c r="V699" i="1" s="1"/>
  <c r="U422" i="1"/>
  <c r="V422" i="1" s="1"/>
  <c r="U375" i="1"/>
  <c r="V375" i="1" s="1"/>
  <c r="W1174" i="1"/>
  <c r="X1174" i="1" s="1"/>
  <c r="U315" i="1"/>
  <c r="V315" i="1" s="1"/>
  <c r="U1160" i="1"/>
  <c r="V1160" i="1" s="1"/>
  <c r="W1343" i="1"/>
  <c r="X1343" i="1" s="1"/>
  <c r="U1386" i="1"/>
  <c r="V1386" i="1" s="1"/>
  <c r="W1756" i="1"/>
  <c r="X1756" i="1" s="1"/>
  <c r="U1096" i="1"/>
  <c r="V1096" i="1" s="1"/>
  <c r="U1632" i="1"/>
  <c r="V1632" i="1" s="1"/>
  <c r="U1423" i="1"/>
  <c r="V1423" i="1" s="1"/>
  <c r="U1466" i="1"/>
  <c r="V1466" i="1" s="1"/>
  <c r="U1513" i="1"/>
  <c r="V1513" i="1" s="1"/>
  <c r="U1553" i="1"/>
  <c r="V1553" i="1" s="1"/>
  <c r="U939" i="1"/>
  <c r="V939" i="1" s="1"/>
  <c r="U1802" i="1"/>
  <c r="V1802" i="1" s="1"/>
  <c r="U1552" i="1"/>
  <c r="V1552" i="1" s="1"/>
  <c r="U1686" i="1"/>
  <c r="V1686" i="1" s="1"/>
  <c r="U1575" i="1"/>
  <c r="V1575" i="1" s="1"/>
  <c r="U444" i="1"/>
  <c r="V444" i="1" s="1"/>
  <c r="U1477" i="1"/>
  <c r="V1477" i="1" s="1"/>
  <c r="U1631" i="1"/>
  <c r="V1631" i="1" s="1"/>
  <c r="U1226" i="1"/>
  <c r="V1226" i="1" s="1"/>
  <c r="U1050" i="1"/>
  <c r="V1050" i="1" s="1"/>
  <c r="U1115" i="1"/>
  <c r="V1115" i="1" s="1"/>
  <c r="U1731" i="1"/>
  <c r="V1731" i="1" s="1"/>
  <c r="U18" i="1"/>
  <c r="V18" i="1" s="1"/>
  <c r="U1656" i="1"/>
  <c r="V1656" i="1" s="1"/>
  <c r="W1679" i="1"/>
  <c r="X1679" i="1" s="1"/>
  <c r="U563" i="1"/>
  <c r="V563" i="1" s="1"/>
  <c r="U1580" i="1"/>
  <c r="V1580" i="1" s="1"/>
  <c r="U1433" i="1"/>
  <c r="V1433" i="1" s="1"/>
  <c r="U258" i="1"/>
  <c r="V258" i="1" s="1"/>
  <c r="U487" i="1"/>
  <c r="V487" i="1" s="1"/>
  <c r="U1541" i="1"/>
  <c r="V1541" i="1" s="1"/>
  <c r="U1555" i="1"/>
  <c r="V1555" i="1" s="1"/>
  <c r="U1046" i="1"/>
  <c r="V1046" i="1" s="1"/>
  <c r="U111" i="1"/>
  <c r="V111" i="1" s="1"/>
  <c r="W17" i="1"/>
  <c r="X17" i="1" s="1"/>
  <c r="W1091" i="1"/>
  <c r="X1091" i="1" s="1"/>
  <c r="W1324" i="1"/>
  <c r="X1324" i="1" s="1"/>
  <c r="W530" i="1"/>
  <c r="X530" i="1" s="1"/>
  <c r="U619" i="1"/>
  <c r="V619" i="1" s="1"/>
  <c r="W1054" i="1"/>
  <c r="X1054" i="1" s="1"/>
  <c r="U677" i="1"/>
  <c r="V677" i="1" s="1"/>
  <c r="U1797" i="1"/>
  <c r="V1797" i="1" s="1"/>
  <c r="U1238" i="1"/>
  <c r="V1238" i="1" s="1"/>
  <c r="U1792" i="1"/>
  <c r="V1792" i="1" s="1"/>
  <c r="U1209" i="1"/>
  <c r="V1209" i="1" s="1"/>
  <c r="U1539" i="1"/>
  <c r="V1539" i="1" s="1"/>
  <c r="U925" i="1"/>
  <c r="V925" i="1" s="1"/>
  <c r="U1562" i="1"/>
  <c r="V1562" i="1" s="1"/>
  <c r="U799" i="1"/>
  <c r="V799" i="1" s="1"/>
  <c r="U1538" i="1"/>
  <c r="V1538" i="1" s="1"/>
  <c r="U1459" i="1"/>
  <c r="V1459" i="1" s="1"/>
  <c r="U1623" i="1"/>
  <c r="V1623" i="1" s="1"/>
  <c r="W1740" i="1"/>
  <c r="X1740" i="1" s="1"/>
  <c r="U1356" i="1"/>
  <c r="V1356" i="1" s="1"/>
  <c r="U1371" i="1"/>
  <c r="V1371" i="1" s="1"/>
  <c r="Z6" i="1"/>
  <c r="Z7" i="1" s="1"/>
  <c r="Z8" i="1" s="1"/>
  <c r="U503" i="1"/>
  <c r="V503" i="1" s="1"/>
  <c r="W1667" i="1"/>
  <c r="X1667" i="1" s="1"/>
  <c r="U1646" i="1"/>
  <c r="V1646" i="1" s="1"/>
  <c r="W1147" i="1"/>
  <c r="X1147" i="1" s="1"/>
  <c r="U1241" i="1"/>
  <c r="V1241" i="1" s="1"/>
  <c r="U1526" i="1"/>
  <c r="V1526" i="1" s="1"/>
  <c r="U1641" i="1"/>
  <c r="V1641" i="1" s="1"/>
  <c r="U1243" i="1"/>
  <c r="V1243" i="1" s="1"/>
  <c r="U641" i="1"/>
  <c r="V641" i="1" s="1"/>
  <c r="W1387" i="1"/>
  <c r="X1387" i="1" s="1"/>
  <c r="W188" i="1"/>
  <c r="X188" i="1" s="1"/>
  <c r="U1365" i="1"/>
  <c r="V1365" i="1" s="1"/>
  <c r="U1500" i="1"/>
  <c r="V1500" i="1" s="1"/>
  <c r="W1406" i="1"/>
  <c r="X1406" i="1" s="1"/>
  <c r="U1330" i="1"/>
  <c r="V1330" i="1" s="1"/>
  <c r="U1798" i="1"/>
  <c r="V1798" i="1" s="1"/>
  <c r="U1793" i="1"/>
  <c r="V1793" i="1" s="1"/>
  <c r="U1192" i="1"/>
  <c r="V1192" i="1" s="1"/>
  <c r="U514" i="1"/>
  <c r="V514" i="1" s="1"/>
  <c r="U323" i="1"/>
  <c r="V323" i="1" s="1"/>
  <c r="U146" i="1"/>
  <c r="V146" i="1" s="1"/>
  <c r="U1053" i="1"/>
  <c r="V1053" i="1" s="1"/>
  <c r="U1776" i="1"/>
  <c r="V1776" i="1" s="1"/>
  <c r="W1689" i="1"/>
  <c r="X1689" i="1" s="1"/>
  <c r="U1549" i="1"/>
  <c r="V1549" i="1" s="1"/>
  <c r="U1699" i="1"/>
  <c r="V1699" i="1" s="1"/>
  <c r="U1193" i="1"/>
  <c r="V1193" i="1" s="1"/>
  <c r="U1146" i="1"/>
  <c r="V1146" i="1" s="1"/>
  <c r="U1331" i="1"/>
  <c r="V1331" i="1" s="1"/>
  <c r="W1035" i="1"/>
  <c r="X1035" i="1" s="1"/>
  <c r="U1468" i="1"/>
  <c r="V1468" i="1" s="1"/>
  <c r="U1560" i="1"/>
  <c r="V1560" i="1" s="1"/>
  <c r="U1179" i="1"/>
  <c r="V1179" i="1" s="1"/>
  <c r="U1129" i="1"/>
  <c r="V1129" i="1" s="1"/>
  <c r="U1768" i="1"/>
  <c r="V1768" i="1" s="1"/>
  <c r="U1430" i="1"/>
  <c r="V1430" i="1" s="1"/>
  <c r="U1349" i="1"/>
  <c r="V1349" i="1" s="1"/>
  <c r="U1516" i="1"/>
  <c r="V1516" i="1" s="1"/>
  <c r="U1607" i="1"/>
  <c r="V1607" i="1" s="1"/>
  <c r="U435" i="1"/>
  <c r="V435" i="1" s="1"/>
  <c r="U1741" i="1"/>
  <c r="V1741" i="1" s="1"/>
  <c r="U1422" i="1"/>
  <c r="V1422" i="1" s="1"/>
  <c r="U1642" i="1"/>
  <c r="V1642" i="1" s="1"/>
  <c r="W1353" i="1"/>
  <c r="X1353" i="1" s="1"/>
  <c r="U1692" i="1"/>
  <c r="V1692" i="1" s="1"/>
  <c r="U1796" i="1"/>
  <c r="V1796" i="1" s="1"/>
  <c r="U1521" i="1"/>
  <c r="V1521" i="1" s="1"/>
  <c r="W1142" i="1"/>
  <c r="X1142" i="1" s="1"/>
  <c r="W1801" i="1"/>
  <c r="X1801" i="1" s="1"/>
  <c r="U1099" i="1"/>
  <c r="V1099" i="1" s="1"/>
  <c r="U1320" i="1"/>
  <c r="V1320" i="1" s="1"/>
  <c r="U1668" i="1"/>
  <c r="V1668" i="1" s="1"/>
  <c r="U1438" i="1"/>
  <c r="V1438" i="1" s="1"/>
  <c r="U119" i="1"/>
  <c r="V119" i="1" s="1"/>
  <c r="U1275" i="1"/>
  <c r="V1275" i="1" s="1"/>
  <c r="W1206" i="1"/>
  <c r="X1206" i="1" s="1"/>
  <c r="U1458" i="1"/>
  <c r="V1458" i="1" s="1"/>
  <c r="U1338" i="1"/>
  <c r="V1338" i="1" s="1"/>
  <c r="U1495" i="1"/>
  <c r="V1495" i="1" s="1"/>
  <c r="U1342" i="1"/>
  <c r="V1342" i="1" s="1"/>
  <c r="W891" i="1"/>
  <c r="X891" i="1" s="1"/>
  <c r="U539" i="1"/>
  <c r="V539" i="1" s="1"/>
  <c r="U1126" i="1"/>
  <c r="V1126" i="1" s="1"/>
  <c r="U1587" i="1"/>
  <c r="V1587" i="1" s="1"/>
  <c r="U1323" i="1"/>
  <c r="V1323" i="1" s="1"/>
  <c r="U1709" i="1"/>
  <c r="V1709" i="1" s="1"/>
  <c r="U1589" i="1"/>
  <c r="V1589" i="1" s="1"/>
  <c r="U231" i="1"/>
  <c r="V231" i="1" s="1"/>
  <c r="W611" i="1"/>
  <c r="X611" i="1" s="1"/>
  <c r="U1535" i="1"/>
  <c r="V1535" i="1" s="1"/>
  <c r="U1724" i="1"/>
  <c r="V1724" i="1" s="1"/>
  <c r="U1605" i="1"/>
  <c r="V1605" i="1" s="1"/>
  <c r="U571" i="1"/>
  <c r="V571" i="1" s="1"/>
  <c r="U1786" i="1"/>
  <c r="V1786" i="1" s="1"/>
  <c r="U955" i="1"/>
  <c r="V955" i="1" s="1"/>
  <c r="U742" i="1"/>
  <c r="V742" i="1" s="1"/>
  <c r="U1326" i="1"/>
  <c r="V1326" i="1" s="1"/>
  <c r="U1446" i="1"/>
  <c r="V1446" i="1" s="1"/>
  <c r="U255" i="1"/>
  <c r="V255" i="1" s="1"/>
  <c r="U1256" i="1"/>
  <c r="V1256" i="1" s="1"/>
  <c r="U779" i="1"/>
  <c r="V779" i="1" s="1"/>
  <c r="U1522" i="1"/>
  <c r="V1522" i="1" s="1"/>
  <c r="U1478" i="1"/>
  <c r="V1478" i="1" s="1"/>
  <c r="U1347" i="1"/>
  <c r="V1347" i="1" s="1"/>
  <c r="W1344" i="1"/>
  <c r="X1344" i="1" s="1"/>
  <c r="U1400" i="1"/>
  <c r="V1400" i="1" s="1"/>
  <c r="U1732" i="1"/>
  <c r="V1732" i="1" s="1"/>
  <c r="U1754" i="1"/>
  <c r="V1754" i="1" s="1"/>
  <c r="U1711" i="1"/>
  <c r="V1711" i="1" s="1"/>
  <c r="U657" i="1"/>
  <c r="V657" i="1" s="1"/>
  <c r="U690" i="1"/>
  <c r="V690" i="1" s="1"/>
  <c r="U525" i="1"/>
  <c r="V525" i="1" s="1"/>
  <c r="W359" i="1"/>
  <c r="X359" i="1" s="1"/>
  <c r="U1684" i="1"/>
  <c r="V1684" i="1" s="1"/>
  <c r="U875" i="1"/>
  <c r="V875" i="1" s="1"/>
  <c r="U1368" i="1"/>
  <c r="V1368" i="1" s="1"/>
  <c r="U1683" i="1"/>
  <c r="V1683" i="1" s="1"/>
  <c r="U1596" i="1"/>
  <c r="V1596" i="1" s="1"/>
  <c r="U715" i="1"/>
  <c r="V715" i="1" s="1"/>
  <c r="U267" i="1"/>
  <c r="V267" i="1" s="1"/>
  <c r="U1152" i="1"/>
  <c r="V1152" i="1" s="1"/>
  <c r="U443" i="1"/>
  <c r="V443" i="1" s="1"/>
  <c r="U923" i="1"/>
  <c r="V923" i="1" s="1"/>
  <c r="W1663" i="1"/>
  <c r="X1663" i="1" s="1"/>
  <c r="U1427" i="1"/>
  <c r="V1427" i="1" s="1"/>
  <c r="U1439" i="1"/>
  <c r="V1439" i="1" s="1"/>
  <c r="U1593" i="1"/>
  <c r="V1593" i="1" s="1"/>
  <c r="U1790" i="1"/>
  <c r="V1790" i="1" s="1"/>
  <c r="U854" i="1"/>
  <c r="V854" i="1" s="1"/>
  <c r="U1416" i="1"/>
  <c r="V1416" i="1" s="1"/>
  <c r="U1190" i="1"/>
  <c r="V1190" i="1" s="1"/>
  <c r="U1789" i="1"/>
  <c r="V1789" i="1" s="1"/>
  <c r="U1721" i="1"/>
  <c r="V1721" i="1" s="1"/>
  <c r="U1603" i="1"/>
  <c r="V1603" i="1" s="1"/>
  <c r="U1784" i="1"/>
  <c r="V1784" i="1" s="1"/>
  <c r="U1512" i="1"/>
  <c r="V1512" i="1" s="1"/>
  <c r="U913" i="1"/>
  <c r="V913" i="1" s="1"/>
  <c r="U1674" i="1"/>
  <c r="V1674" i="1" s="1"/>
  <c r="U1693" i="1"/>
  <c r="V1693" i="1" s="1"/>
  <c r="U1701" i="1"/>
  <c r="V1701" i="1" s="1"/>
  <c r="U1578" i="1"/>
  <c r="V1578" i="1" s="1"/>
  <c r="U763" i="1"/>
  <c r="V763" i="1" s="1"/>
  <c r="U363" i="1"/>
  <c r="V363" i="1" s="1"/>
  <c r="U1318" i="1"/>
  <c r="V1318" i="1" s="1"/>
  <c r="U1482" i="1"/>
  <c r="V1482" i="1" s="1"/>
  <c r="W1434" i="1"/>
  <c r="X1434" i="1" s="1"/>
  <c r="BA4" i="1"/>
  <c r="W1537" i="1"/>
  <c r="X1537" i="1" s="1"/>
  <c r="U1288" i="1"/>
  <c r="V1288" i="1" s="1"/>
  <c r="U1270" i="1"/>
  <c r="V1270" i="1" s="1"/>
  <c r="U1203" i="1"/>
  <c r="V1203" i="1" s="1"/>
  <c r="U1082" i="1"/>
  <c r="V1082" i="1" s="1"/>
  <c r="U1630" i="1"/>
  <c r="V1630" i="1" s="1"/>
  <c r="U1781" i="1"/>
  <c r="V1781" i="1" s="1"/>
  <c r="U1131" i="1"/>
  <c r="V1131" i="1" s="1"/>
  <c r="U1298" i="1"/>
  <c r="V1298" i="1" s="1"/>
  <c r="U1676" i="1"/>
  <c r="V1676" i="1" s="1"/>
  <c r="U1290" i="1"/>
  <c r="V1290" i="1" s="1"/>
  <c r="U1075" i="1"/>
  <c r="V1075" i="1" s="1"/>
  <c r="W651" i="1"/>
  <c r="X651" i="1" s="1"/>
  <c r="K8" i="1"/>
  <c r="W1481" i="1"/>
  <c r="X1481" i="1" s="1"/>
  <c r="U1559" i="1"/>
  <c r="V1559" i="1" s="1"/>
  <c r="W1524" i="1"/>
  <c r="X1524" i="1" s="1"/>
  <c r="U1565" i="1"/>
  <c r="V1565" i="1" s="1"/>
  <c r="W1418" i="1"/>
  <c r="X1418" i="1" s="1"/>
  <c r="U1536" i="1"/>
  <c r="V1536" i="1" s="1"/>
  <c r="W1652" i="1"/>
  <c r="X1652" i="1" s="1"/>
  <c r="U1548" i="1"/>
  <c r="V1548" i="1" s="1"/>
  <c r="W1548" i="1"/>
  <c r="X1548" i="1" s="1"/>
  <c r="W331" i="1"/>
  <c r="X331" i="1" s="1"/>
  <c r="U331" i="1"/>
  <c r="V331" i="1" s="1"/>
  <c r="U1110" i="1"/>
  <c r="V1110" i="1" s="1"/>
  <c r="W1743" i="1"/>
  <c r="X1743" i="1" s="1"/>
  <c r="U1743" i="1"/>
  <c r="V1743" i="1" s="1"/>
  <c r="W987" i="1"/>
  <c r="X987" i="1" s="1"/>
  <c r="U987" i="1"/>
  <c r="V987" i="1" s="1"/>
  <c r="U1018" i="1"/>
  <c r="V1018" i="1" s="1"/>
  <c r="W1018" i="1"/>
  <c r="X1018" i="1" s="1"/>
  <c r="W1282" i="1"/>
  <c r="X1282" i="1" s="1"/>
  <c r="U1282" i="1"/>
  <c r="V1282" i="1" s="1"/>
  <c r="W1788" i="1"/>
  <c r="X1788" i="1" s="1"/>
  <c r="U1788" i="1"/>
  <c r="V1788" i="1" s="1"/>
  <c r="U827" i="1"/>
  <c r="V827" i="1" s="1"/>
  <c r="AY6" i="1"/>
  <c r="W1503" i="1"/>
  <c r="X1503" i="1" s="1"/>
  <c r="U1604" i="1"/>
  <c r="V1604" i="1" s="1"/>
  <c r="U1283" i="1"/>
  <c r="V1283" i="1" s="1"/>
  <c r="W1591" i="1"/>
  <c r="X1591" i="1" s="1"/>
  <c r="W1794" i="1"/>
  <c r="X1794" i="1" s="1"/>
  <c r="U1794" i="1"/>
  <c r="V1794" i="1" s="1"/>
  <c r="W1779" i="1"/>
  <c r="X1779" i="1" s="1"/>
  <c r="U1779" i="1"/>
  <c r="V1779" i="1" s="1"/>
  <c r="U1519" i="1"/>
  <c r="V1519" i="1" s="1"/>
  <c r="W1519" i="1"/>
  <c r="X1519" i="1" s="1"/>
  <c r="W1728" i="1"/>
  <c r="X1728" i="1" s="1"/>
  <c r="U1728" i="1"/>
  <c r="V1728" i="1" s="1"/>
  <c r="U1194" i="1"/>
  <c r="V1194" i="1" s="1"/>
  <c r="W1194" i="1"/>
  <c r="X1194" i="1" s="1"/>
  <c r="W1362" i="1"/>
  <c r="X1362" i="1" s="1"/>
  <c r="U1362" i="1"/>
  <c r="V1362" i="1" s="1"/>
  <c r="W1532" i="1"/>
  <c r="X1532" i="1" s="1"/>
  <c r="U1532" i="1"/>
  <c r="V1532" i="1" s="1"/>
  <c r="W1462" i="1"/>
  <c r="X1462" i="1" s="1"/>
  <c r="U1462" i="1"/>
  <c r="V1462" i="1" s="1"/>
  <c r="U1738" i="1"/>
  <c r="V1738" i="1" s="1"/>
  <c r="W1738" i="1"/>
  <c r="X1738" i="1" s="1"/>
  <c r="U1436" i="1"/>
  <c r="V1436" i="1" s="1"/>
  <c r="W1436" i="1"/>
  <c r="X1436" i="1" s="1"/>
  <c r="W1695" i="1"/>
  <c r="X1695" i="1" s="1"/>
  <c r="U1695" i="1"/>
  <c r="V1695" i="1" s="1"/>
  <c r="W1161" i="1"/>
  <c r="X1161" i="1" s="1"/>
  <c r="U1161" i="1"/>
  <c r="V1161" i="1" s="1"/>
  <c r="U1757" i="1"/>
  <c r="V1757" i="1" s="1"/>
  <c r="W1757" i="1"/>
  <c r="X1757" i="1" s="1"/>
  <c r="W1680" i="1"/>
  <c r="X1680" i="1" s="1"/>
  <c r="U1680" i="1"/>
  <c r="V1680" i="1" s="1"/>
  <c r="U1410" i="1"/>
  <c r="V1410" i="1" s="1"/>
  <c r="W1410" i="1"/>
  <c r="X1410" i="1" s="1"/>
  <c r="W1195" i="1"/>
  <c r="X1195" i="1" s="1"/>
  <c r="U1195" i="1"/>
  <c r="V1195" i="1" s="1"/>
  <c r="U946" i="1"/>
  <c r="V946" i="1" s="1"/>
  <c r="U1025" i="1"/>
  <c r="V1025" i="1" s="1"/>
  <c r="U1759" i="1"/>
  <c r="V1759" i="1" s="1"/>
  <c r="W1753" i="1"/>
  <c r="X1753" i="1" s="1"/>
  <c r="U1700" i="1"/>
  <c r="V1700" i="1" s="1"/>
  <c r="U1498" i="1"/>
  <c r="V1498" i="1" s="1"/>
  <c r="U1774" i="1"/>
  <c r="V1774" i="1" s="1"/>
  <c r="U1292" i="1"/>
  <c r="V1292" i="1" s="1"/>
  <c r="W1292" i="1"/>
  <c r="X1292" i="1" s="1"/>
  <c r="W1561" i="1"/>
  <c r="X1561" i="1" s="1"/>
  <c r="U1561" i="1"/>
  <c r="V1561" i="1" s="1"/>
  <c r="U1610" i="1"/>
  <c r="V1610" i="1" s="1"/>
  <c r="W1610" i="1"/>
  <c r="X1610" i="1" s="1"/>
  <c r="W1227" i="1"/>
  <c r="X1227" i="1" s="1"/>
  <c r="U1227" i="1"/>
  <c r="V1227" i="1" s="1"/>
  <c r="W1404" i="1"/>
  <c r="X1404" i="1" s="1"/>
  <c r="U1404" i="1"/>
  <c r="V1404" i="1" s="1"/>
  <c r="W1544" i="1"/>
  <c r="X1544" i="1" s="1"/>
  <c r="U1544" i="1"/>
  <c r="V1544" i="1" s="1"/>
  <c r="W1443" i="1"/>
  <c r="X1443" i="1" s="1"/>
  <c r="U1443" i="1"/>
  <c r="V1443" i="1" s="1"/>
  <c r="U1176" i="1"/>
  <c r="V1176" i="1" s="1"/>
  <c r="W1176" i="1"/>
  <c r="X1176" i="1" s="1"/>
  <c r="W491" i="1"/>
  <c r="X491" i="1" s="1"/>
  <c r="U491" i="1"/>
  <c r="V491" i="1" s="1"/>
  <c r="U1638" i="1"/>
  <c r="V1638" i="1" s="1"/>
  <c r="W1638" i="1"/>
  <c r="X1638" i="1" s="1"/>
  <c r="U1694" i="1"/>
  <c r="V1694" i="1" s="1"/>
  <c r="U1660" i="1"/>
  <c r="V1660" i="1" s="1"/>
  <c r="U1644" i="1"/>
  <c r="V1644" i="1" s="1"/>
  <c r="U1492" i="1"/>
  <c r="V1492" i="1" s="1"/>
  <c r="W1442" i="1"/>
  <c r="X1442" i="1" s="1"/>
  <c r="U1442" i="1"/>
  <c r="V1442" i="1" s="1"/>
  <c r="W1507" i="1"/>
  <c r="X1507" i="1" s="1"/>
  <c r="U1507" i="1"/>
  <c r="V1507" i="1" s="1"/>
  <c r="W1322" i="1"/>
  <c r="X1322" i="1" s="1"/>
  <c r="U1322" i="1"/>
  <c r="V1322" i="1" s="1"/>
  <c r="U11" i="1"/>
  <c r="V11" i="1" s="1"/>
  <c r="W11" i="1"/>
  <c r="X11" i="1" s="1"/>
  <c r="W1669" i="1"/>
  <c r="X1669" i="1" s="1"/>
  <c r="U1669" i="1"/>
  <c r="V1669" i="1" s="1"/>
  <c r="W1681" i="1"/>
  <c r="X1681" i="1" s="1"/>
  <c r="U1681" i="1"/>
  <c r="V1681" i="1" s="1"/>
  <c r="W1621" i="1"/>
  <c r="X1621" i="1" s="1"/>
  <c r="U1621" i="1"/>
  <c r="V1621" i="1" s="1"/>
  <c r="W1616" i="1"/>
  <c r="X1616" i="1" s="1"/>
  <c r="U1616" i="1"/>
  <c r="V1616" i="1" s="1"/>
  <c r="W1568" i="1"/>
  <c r="X1568" i="1" s="1"/>
  <c r="U1568" i="1"/>
  <c r="V1568" i="1" s="1"/>
  <c r="W1314" i="1"/>
  <c r="X1314" i="1" s="1"/>
  <c r="U1314" i="1"/>
  <c r="V1314" i="1" s="1"/>
  <c r="U1382" i="1"/>
  <c r="V1382" i="1" s="1"/>
  <c r="W1382" i="1"/>
  <c r="X1382" i="1" s="1"/>
  <c r="W683" i="1"/>
  <c r="X683" i="1" s="1"/>
  <c r="U683" i="1"/>
  <c r="V683" i="1" s="1"/>
  <c r="U1078" i="1"/>
  <c r="V1078" i="1" s="1"/>
  <c r="W1078" i="1"/>
  <c r="X1078" i="1" s="1"/>
  <c r="W1490" i="1"/>
  <c r="X1490" i="1" s="1"/>
  <c r="U1490" i="1"/>
  <c r="V1490" i="1" s="1"/>
  <c r="W1222" i="1"/>
  <c r="X1222" i="1" s="1"/>
  <c r="U1222" i="1"/>
  <c r="V1222" i="1" s="1"/>
  <c r="W1414" i="1"/>
  <c r="X1414" i="1" s="1"/>
  <c r="U1414" i="1"/>
  <c r="V1414" i="1" s="1"/>
  <c r="W1766" i="1"/>
  <c r="X1766" i="1" s="1"/>
  <c r="U1766" i="1"/>
  <c r="V1766" i="1" s="1"/>
  <c r="W1094" i="1"/>
  <c r="X1094" i="1" s="1"/>
  <c r="U1094" i="1"/>
  <c r="V1094" i="1" s="1"/>
  <c r="U32" i="1"/>
  <c r="V32" i="1" s="1"/>
  <c r="AY7" i="1"/>
  <c r="U1299" i="1"/>
  <c r="V1299" i="1" s="1"/>
  <c r="U1620" i="1"/>
  <c r="V1620" i="1" s="1"/>
  <c r="AZ7" i="1"/>
  <c r="U1257" i="1"/>
  <c r="V1257" i="1" s="1"/>
  <c r="W1257" i="1"/>
  <c r="X1257" i="1" s="1"/>
  <c r="W1488" i="1"/>
  <c r="X1488" i="1" s="1"/>
  <c r="U1488" i="1"/>
  <c r="V1488" i="1" s="1"/>
  <c r="W1542" i="1"/>
  <c r="X1542" i="1" s="1"/>
  <c r="U1542" i="1"/>
  <c r="V1542" i="1" s="1"/>
  <c r="U1567" i="1"/>
  <c r="V1567" i="1" s="1"/>
  <c r="W1567" i="1"/>
  <c r="X1567" i="1" s="1"/>
  <c r="W1294" i="1"/>
  <c r="X1294" i="1" s="1"/>
  <c r="U1294" i="1"/>
  <c r="V1294" i="1" s="1"/>
  <c r="W1705" i="1"/>
  <c r="X1705" i="1" s="1"/>
  <c r="U1705" i="1"/>
  <c r="V1705" i="1" s="1"/>
  <c r="W1494" i="1"/>
  <c r="X1494" i="1" s="1"/>
  <c r="U1494" i="1"/>
  <c r="V1494" i="1" s="1"/>
  <c r="U451" i="1"/>
  <c r="V451" i="1" s="1"/>
  <c r="U76" i="1"/>
  <c r="V76" i="1" s="1"/>
  <c r="U1390" i="1"/>
  <c r="V1390" i="1" s="1"/>
  <c r="U1317" i="1"/>
  <c r="V1317" i="1" s="1"/>
  <c r="W32" i="1"/>
  <c r="X32" i="1" s="1"/>
  <c r="U299" i="1"/>
  <c r="V299" i="1" s="1"/>
  <c r="U1504" i="1"/>
  <c r="V1504" i="1" s="1"/>
  <c r="W1363" i="1"/>
  <c r="X1363" i="1" s="1"/>
  <c r="W1461" i="1"/>
  <c r="X1461" i="1" s="1"/>
  <c r="U1461" i="1"/>
  <c r="V1461" i="1" s="1"/>
  <c r="W1588" i="1"/>
  <c r="X1588" i="1" s="1"/>
  <c r="U1588" i="1"/>
  <c r="V1588" i="1" s="1"/>
  <c r="W1673" i="1"/>
  <c r="X1673" i="1" s="1"/>
  <c r="U1673" i="1"/>
  <c r="V1673" i="1" s="1"/>
  <c r="U1761" i="1"/>
  <c r="V1761" i="1" s="1"/>
  <c r="W1761" i="1"/>
  <c r="X1761" i="1" s="1"/>
  <c r="W1506" i="1"/>
  <c r="X1506" i="1" s="1"/>
  <c r="U1506" i="1"/>
  <c r="V1506" i="1" s="1"/>
  <c r="W1003" i="1"/>
  <c r="X1003" i="1" s="1"/>
  <c r="U1003" i="1"/>
  <c r="V1003" i="1" s="1"/>
  <c r="W175" i="1"/>
  <c r="X175" i="1" s="1"/>
  <c r="U175" i="1"/>
  <c r="V175" i="1" s="1"/>
  <c r="W1688" i="1"/>
  <c r="X1688" i="1" s="1"/>
  <c r="U1688" i="1"/>
  <c r="V1688" i="1" s="1"/>
  <c r="W1491" i="1"/>
  <c r="X1491" i="1" s="1"/>
  <c r="U1491" i="1"/>
  <c r="V1491" i="1" s="1"/>
  <c r="W1678" i="1"/>
  <c r="X1678" i="1" s="1"/>
  <c r="U1678" i="1"/>
  <c r="V1678" i="1" s="1"/>
  <c r="W1600" i="1"/>
  <c r="X1600" i="1" s="1"/>
  <c r="U1600" i="1"/>
  <c r="V1600" i="1" s="1"/>
  <c r="U1375" i="1"/>
  <c r="V1375" i="1" s="1"/>
  <c r="W1375" i="1"/>
  <c r="X1375" i="1" s="1"/>
  <c r="U1274" i="1"/>
  <c r="V1274" i="1" s="1"/>
  <c r="W1274" i="1"/>
  <c r="X1274" i="1" s="1"/>
  <c r="W1618" i="1"/>
  <c r="X1618" i="1" s="1"/>
  <c r="U1618" i="1"/>
  <c r="V1618" i="1" s="1"/>
  <c r="U1670" i="1"/>
  <c r="V1670" i="1" s="1"/>
  <c r="W1550" i="1"/>
  <c r="X1550" i="1" s="1"/>
  <c r="U1550" i="1"/>
  <c r="V1550" i="1" s="1"/>
  <c r="U1777" i="1"/>
  <c r="V1777" i="1" s="1"/>
  <c r="U1339" i="1"/>
  <c r="V1339" i="1" s="1"/>
  <c r="W507" i="1"/>
  <c r="X507" i="1" s="1"/>
  <c r="W1696" i="1"/>
  <c r="X1696" i="1" s="1"/>
  <c r="U1696" i="1"/>
  <c r="V1696" i="1" s="1"/>
  <c r="W1285" i="1"/>
  <c r="X1285" i="1" s="1"/>
  <c r="U1285" i="1"/>
  <c r="V1285" i="1" s="1"/>
  <c r="W1564" i="1"/>
  <c r="X1564" i="1" s="1"/>
  <c r="U1564" i="1"/>
  <c r="V1564" i="1" s="1"/>
  <c r="W1435" i="1"/>
  <c r="X1435" i="1" s="1"/>
  <c r="U1435" i="1"/>
  <c r="V1435" i="1" s="1"/>
  <c r="W1163" i="1"/>
  <c r="X1163" i="1" s="1"/>
  <c r="U1163" i="1"/>
  <c r="V1163" i="1" s="1"/>
  <c r="W1758" i="1"/>
  <c r="X1758" i="1" s="1"/>
  <c r="U1758" i="1"/>
  <c r="V1758" i="1" s="1"/>
  <c r="W1315" i="1"/>
  <c r="X1315" i="1" s="1"/>
  <c r="U1315" i="1"/>
  <c r="V1315" i="1" s="1"/>
  <c r="W1682" i="1"/>
  <c r="X1682" i="1" s="1"/>
  <c r="U1682" i="1"/>
  <c r="V1682" i="1" s="1"/>
  <c r="U1742" i="1"/>
  <c r="V1742" i="1" s="1"/>
  <c r="W1742" i="1"/>
  <c r="X1742" i="1" s="1"/>
  <c r="W1698" i="1"/>
  <c r="X1698" i="1" s="1"/>
  <c r="U1698" i="1"/>
  <c r="V1698" i="1" s="1"/>
  <c r="W811" i="1"/>
  <c r="X811" i="1" s="1"/>
  <c r="U811" i="1"/>
  <c r="V811" i="1" s="1"/>
  <c r="U1372" i="1"/>
  <c r="V1372" i="1" s="1"/>
  <c r="W1372" i="1"/>
  <c r="X1372" i="1" s="1"/>
  <c r="W1489" i="1"/>
  <c r="X1489" i="1" s="1"/>
  <c r="U1489" i="1"/>
  <c r="V1489" i="1" s="1"/>
  <c r="U462" i="1"/>
  <c r="V462" i="1" s="1"/>
  <c r="U1067" i="1"/>
  <c r="V1067" i="1" s="1"/>
  <c r="U1715" i="1"/>
  <c r="V1715" i="1" s="1"/>
  <c r="U1066" i="1"/>
  <c r="V1066" i="1" s="1"/>
  <c r="W1066" i="1"/>
  <c r="X1066" i="1" s="1"/>
  <c r="W1762" i="1"/>
  <c r="X1762" i="1" s="1"/>
  <c r="U1762" i="1"/>
  <c r="V1762" i="1" s="1"/>
  <c r="W1725" i="1"/>
  <c r="X1725" i="1" s="1"/>
  <c r="U1725" i="1"/>
  <c r="V1725" i="1" s="1"/>
  <c r="W88" i="1"/>
  <c r="X88" i="1" s="1"/>
  <c r="U88" i="1"/>
  <c r="V88" i="1" s="1"/>
  <c r="W1785" i="1"/>
  <c r="X1785" i="1" s="1"/>
  <c r="U1785" i="1"/>
  <c r="V1785" i="1" s="1"/>
  <c r="W1800" i="1"/>
  <c r="X1800" i="1" s="1"/>
  <c r="U1800" i="1"/>
  <c r="V1800" i="1" s="1"/>
  <c r="BA8" i="1"/>
  <c r="U1474" i="1"/>
  <c r="V1474" i="1" s="1"/>
  <c r="U1661" i="1"/>
  <c r="V1661" i="1" s="1"/>
  <c r="W1745" i="1"/>
  <c r="X1745" i="1" s="1"/>
  <c r="U1745" i="1"/>
  <c r="V1745" i="1" s="1"/>
  <c r="W347" i="1"/>
  <c r="X347" i="1" s="1"/>
  <c r="U347" i="1"/>
  <c r="V347" i="1" s="1"/>
  <c r="W1397" i="1"/>
  <c r="X1397" i="1" s="1"/>
  <c r="U1397" i="1"/>
  <c r="V1397" i="1" s="1"/>
  <c r="W1716" i="1"/>
  <c r="X1716" i="1" s="1"/>
  <c r="U1716" i="1"/>
  <c r="V1716" i="1" s="1"/>
  <c r="W1417" i="1"/>
  <c r="X1417" i="1" s="1"/>
  <c r="U1417" i="1"/>
  <c r="V1417" i="1" s="1"/>
  <c r="W1597" i="1"/>
  <c r="X1597" i="1" s="1"/>
  <c r="U1597" i="1"/>
  <c r="V1597" i="1" s="1"/>
  <c r="W1359" i="1"/>
  <c r="X1359" i="1" s="1"/>
  <c r="U1359" i="1"/>
  <c r="V1359" i="1" s="1"/>
  <c r="W1657" i="1"/>
  <c r="X1657" i="1" s="1"/>
  <c r="U1657" i="1"/>
  <c r="V1657" i="1" s="1"/>
  <c r="W1333" i="1"/>
  <c r="X1333" i="1" s="1"/>
  <c r="U1333" i="1"/>
  <c r="V1333" i="1" s="1"/>
  <c r="W1729" i="1"/>
  <c r="X1729" i="1" s="1"/>
  <c r="U1729" i="1"/>
  <c r="V1729" i="1" s="1"/>
  <c r="U1545" i="1"/>
  <c r="V1545" i="1" s="1"/>
  <c r="W1545" i="1"/>
  <c r="X1545" i="1" s="1"/>
  <c r="W1032" i="1"/>
  <c r="X1032" i="1" s="1"/>
  <c r="U1032" i="1"/>
  <c r="V1032" i="1" s="1"/>
  <c r="W1083" i="1"/>
  <c r="X1083" i="1" s="1"/>
  <c r="U1083" i="1"/>
  <c r="V1083" i="1" s="1"/>
  <c r="W1128" i="1"/>
  <c r="X1128" i="1" s="1"/>
  <c r="U1128" i="1"/>
  <c r="V1128" i="1" s="1"/>
  <c r="W1305" i="1"/>
  <c r="X1305" i="1" s="1"/>
  <c r="U1305" i="1"/>
  <c r="V1305" i="1" s="1"/>
  <c r="W1259" i="1"/>
  <c r="X1259" i="1" s="1"/>
  <c r="U1259" i="1"/>
  <c r="V1259" i="1" s="1"/>
  <c r="U1744" i="1"/>
  <c r="V1744" i="1" s="1"/>
  <c r="W1744" i="1"/>
  <c r="X1744" i="1" s="1"/>
  <c r="BA6" i="1"/>
  <c r="W1076" i="1"/>
  <c r="X1076" i="1" s="1"/>
  <c r="AZ6" i="1"/>
  <c r="U1431" i="1"/>
  <c r="V1431" i="1" s="1"/>
  <c r="U1360" i="1"/>
  <c r="V1360" i="1" s="1"/>
  <c r="W1780" i="1"/>
  <c r="X1780" i="1" s="1"/>
  <c r="U667" i="1"/>
  <c r="V667" i="1" s="1"/>
  <c r="U1717" i="1"/>
  <c r="V1717" i="1" s="1"/>
  <c r="W1662" i="1"/>
  <c r="X1662" i="1" s="1"/>
  <c r="W1509" i="1"/>
  <c r="X1509" i="1" s="1"/>
  <c r="U1509" i="1"/>
  <c r="V1509" i="1" s="1"/>
  <c r="W1413" i="1"/>
  <c r="X1413" i="1" s="1"/>
  <c r="U1413" i="1"/>
  <c r="V1413" i="1" s="1"/>
  <c r="W1727" i="1"/>
  <c r="X1727" i="1" s="1"/>
  <c r="U1727" i="1"/>
  <c r="V1727" i="1" s="1"/>
  <c r="W1554" i="1"/>
  <c r="X1554" i="1" s="1"/>
  <c r="U1554" i="1"/>
  <c r="V1554" i="1" s="1"/>
  <c r="W1614" i="1"/>
  <c r="X1614" i="1" s="1"/>
  <c r="U1614" i="1"/>
  <c r="V1614" i="1" s="1"/>
  <c r="W1450" i="1"/>
  <c r="X1450" i="1" s="1"/>
  <c r="U1450" i="1"/>
  <c r="V1450" i="1" s="1"/>
  <c r="U386" i="1"/>
  <c r="V386" i="1" s="1"/>
  <c r="AY4" i="1"/>
  <c r="U1533" i="1"/>
  <c r="V1533" i="1" s="1"/>
  <c r="U1534" i="1"/>
  <c r="V1534" i="1" s="1"/>
  <c r="U1622" i="1"/>
  <c r="V1622" i="1" s="1"/>
  <c r="U1573" i="1"/>
  <c r="V1573" i="1" s="1"/>
  <c r="W1573" i="1"/>
  <c r="X1573" i="1" s="1"/>
  <c r="W152" i="1"/>
  <c r="X152" i="1" s="1"/>
  <c r="U152" i="1"/>
  <c r="V152" i="1" s="1"/>
  <c r="W459" i="1"/>
  <c r="X459" i="1" s="1"/>
  <c r="U459" i="1"/>
  <c r="V459" i="1" s="1"/>
  <c r="U1748" i="1"/>
  <c r="V1748" i="1" s="1"/>
  <c r="W1748" i="1"/>
  <c r="X1748" i="1" s="1"/>
  <c r="W1582" i="1"/>
  <c r="X1582" i="1" s="1"/>
  <c r="U1582" i="1"/>
  <c r="V1582" i="1" s="1"/>
  <c r="U1098" i="1"/>
  <c r="V1098" i="1" s="1"/>
  <c r="W1098" i="1"/>
  <c r="X1098" i="1" s="1"/>
  <c r="W1599" i="1"/>
  <c r="X1599" i="1" s="1"/>
  <c r="U1599" i="1"/>
  <c r="V1599" i="1" s="1"/>
  <c r="U1706" i="1"/>
  <c r="V1706" i="1" s="1"/>
  <c r="W1706" i="1"/>
  <c r="X1706" i="1" s="1"/>
  <c r="W1486" i="1"/>
  <c r="X1486" i="1" s="1"/>
  <c r="U1486" i="1"/>
  <c r="V1486" i="1" s="1"/>
  <c r="U1354" i="1"/>
  <c r="V1354" i="1" s="1"/>
  <c r="W1354" i="1"/>
  <c r="X1354" i="1" s="1"/>
  <c r="W1615" i="1"/>
  <c r="X1615" i="1" s="1"/>
  <c r="U1615" i="1"/>
  <c r="V1615" i="1" s="1"/>
  <c r="W1158" i="1"/>
  <c r="X1158" i="1" s="1"/>
  <c r="U1158" i="1"/>
  <c r="V1158" i="1" s="1"/>
  <c r="W1014" i="1"/>
  <c r="X1014" i="1" s="1"/>
  <c r="U1014" i="1"/>
  <c r="V1014" i="1" s="1"/>
  <c r="W1750" i="1"/>
  <c r="X1750" i="1" s="1"/>
  <c r="U1750" i="1"/>
  <c r="V1750" i="1" s="1"/>
  <c r="U587" i="1"/>
  <c r="V587" i="1" s="1"/>
  <c r="W587" i="1"/>
  <c r="X587" i="1" s="1"/>
  <c r="W379" i="1"/>
  <c r="X379" i="1" s="1"/>
  <c r="U379" i="1"/>
  <c r="V379" i="1" s="1"/>
  <c r="W1402" i="1"/>
  <c r="X1402" i="1" s="1"/>
  <c r="U1402" i="1"/>
  <c r="V1402" i="1" s="1"/>
  <c r="W1746" i="1"/>
  <c r="X1746" i="1" s="1"/>
  <c r="U1746" i="1"/>
  <c r="V1746" i="1" s="1"/>
  <c r="W1749" i="1"/>
  <c r="X1749" i="1" s="1"/>
  <c r="U1749" i="1"/>
  <c r="V1749" i="1" s="1"/>
  <c r="U1385" i="1"/>
  <c r="V1385" i="1" s="1"/>
  <c r="U1566" i="1"/>
  <c r="V1566" i="1" s="1"/>
  <c r="U1704" i="1"/>
  <c r="V1704" i="1" s="1"/>
  <c r="U1327" i="1"/>
  <c r="V1327" i="1" s="1"/>
  <c r="W1327" i="1"/>
  <c r="X1327" i="1" s="1"/>
  <c r="W1254" i="1"/>
  <c r="X1254" i="1" s="1"/>
  <c r="U1254" i="1"/>
  <c r="V1254" i="1" s="1"/>
  <c r="W907" i="1"/>
  <c r="X907" i="1" s="1"/>
  <c r="U907" i="1"/>
  <c r="V907" i="1" s="1"/>
  <c r="U1654" i="1"/>
  <c r="V1654" i="1" s="1"/>
  <c r="AZ4" i="1"/>
  <c r="U60" i="1"/>
  <c r="V60" i="1" s="1"/>
  <c r="U1042" i="1"/>
  <c r="V1042" i="1" s="1"/>
  <c r="U432" i="1"/>
  <c r="V432" i="1" s="1"/>
  <c r="U316" i="1"/>
  <c r="V316" i="1" s="1"/>
  <c r="U1334" i="1"/>
  <c r="V1334" i="1" s="1"/>
  <c r="W1795" i="1"/>
  <c r="X1795" i="1" s="1"/>
  <c r="U1097" i="1"/>
  <c r="V1097" i="1" s="1"/>
  <c r="U1308" i="1"/>
  <c r="V1308" i="1" s="1"/>
  <c r="U1613" i="1"/>
  <c r="V1613" i="1" s="1"/>
  <c r="W1429" i="1"/>
  <c r="X1429" i="1" s="1"/>
  <c r="U1429" i="1"/>
  <c r="V1429" i="1" s="1"/>
  <c r="W1540" i="1"/>
  <c r="X1540" i="1" s="1"/>
  <c r="U1540" i="1"/>
  <c r="V1540" i="1" s="1"/>
  <c r="W1487" i="1"/>
  <c r="X1487" i="1" s="1"/>
  <c r="U1487" i="1"/>
  <c r="V1487" i="1" s="1"/>
  <c r="U1601" i="1"/>
  <c r="V1601" i="1" s="1"/>
  <c r="W1601" i="1"/>
  <c r="X1601" i="1" s="1"/>
  <c r="W1470" i="1"/>
  <c r="X1470" i="1" s="1"/>
  <c r="U1470" i="1"/>
  <c r="V1470" i="1" s="1"/>
  <c r="W1467" i="1"/>
  <c r="X1467" i="1" s="1"/>
  <c r="U1467" i="1"/>
  <c r="V1467" i="1" s="1"/>
  <c r="U1760" i="1"/>
  <c r="V1760" i="1" s="1"/>
  <c r="U1672" i="1"/>
  <c r="V1672" i="1" s="1"/>
  <c r="U1497" i="1"/>
  <c r="V1497" i="1" s="1"/>
  <c r="W1497" i="1"/>
  <c r="X1497" i="1" s="1"/>
  <c r="W251" i="1"/>
  <c r="X251" i="1" s="1"/>
  <c r="U251" i="1"/>
  <c r="V251" i="1" s="1"/>
  <c r="W1328" i="1"/>
  <c r="X1328" i="1" s="1"/>
  <c r="U1328" i="1"/>
  <c r="V1328" i="1" s="1"/>
  <c r="W1019" i="1"/>
  <c r="X1019" i="1" s="1"/>
  <c r="U1019" i="1"/>
  <c r="V1019" i="1" s="1"/>
  <c r="W1710" i="1"/>
  <c r="X1710" i="1" s="1"/>
  <c r="U1710" i="1"/>
  <c r="V1710" i="1" s="1"/>
  <c r="W859" i="1"/>
  <c r="X859" i="1" s="1"/>
  <c r="U859" i="1"/>
  <c r="V859" i="1" s="1"/>
  <c r="W1378" i="1"/>
  <c r="X1378" i="1" s="1"/>
  <c r="U1378" i="1"/>
  <c r="V1378" i="1" s="1"/>
  <c r="W1113" i="1"/>
  <c r="X1113" i="1" s="1"/>
  <c r="U1113" i="1"/>
  <c r="V1113" i="1" s="1"/>
  <c r="W1747" i="1"/>
  <c r="X1747" i="1" s="1"/>
  <c r="U1747" i="1"/>
  <c r="V1747" i="1" s="1"/>
  <c r="W1629" i="1"/>
  <c r="X1629" i="1" s="1"/>
  <c r="U1629" i="1"/>
  <c r="V1629" i="1" s="1"/>
  <c r="U1510" i="1"/>
  <c r="V1510" i="1" s="1"/>
  <c r="W1510" i="1"/>
  <c r="X1510" i="1" s="1"/>
  <c r="W1048" i="1"/>
  <c r="X1048" i="1" s="1"/>
  <c r="U1048" i="1"/>
  <c r="V1048" i="1" s="1"/>
  <c r="W1379" i="1"/>
  <c r="X1379" i="1" s="1"/>
  <c r="U1379" i="1"/>
  <c r="V1379" i="1" s="1"/>
  <c r="U1403" i="1"/>
  <c r="V1403" i="1" s="1"/>
  <c r="W1403" i="1"/>
  <c r="X1403" i="1" s="1"/>
  <c r="W1752" i="1"/>
  <c r="X1752" i="1" s="1"/>
  <c r="U1752" i="1"/>
  <c r="V1752" i="1" s="1"/>
  <c r="W1617" i="1"/>
  <c r="X1617" i="1" s="1"/>
  <c r="U1617" i="1"/>
  <c r="V1617" i="1" s="1"/>
  <c r="W1511" i="1"/>
  <c r="X1511" i="1" s="1"/>
  <c r="U1511" i="1"/>
  <c r="V1511" i="1" s="1"/>
  <c r="U1336" i="1"/>
  <c r="V1336" i="1" s="1"/>
  <c r="U1523" i="1"/>
  <c r="V1523" i="1" s="1"/>
  <c r="U1612" i="1"/>
  <c r="V1612" i="1" s="1"/>
  <c r="W1551" i="1"/>
  <c r="X1551" i="1" s="1"/>
  <c r="W1280" i="1"/>
  <c r="X1280" i="1" s="1"/>
  <c r="U1651" i="1"/>
  <c r="V1651" i="1" s="1"/>
  <c r="U1666" i="1"/>
  <c r="V1666" i="1" s="1"/>
  <c r="U1312" i="1"/>
  <c r="V1312" i="1" s="1"/>
  <c r="U1772" i="1"/>
  <c r="V1772" i="1" s="1"/>
  <c r="U1514" i="1"/>
  <c r="V1514" i="1" s="1"/>
  <c r="U1394" i="1"/>
  <c r="V1394" i="1" s="1"/>
  <c r="U1576" i="1"/>
  <c r="V1576" i="1" s="1"/>
  <c r="U1224" i="1"/>
  <c r="V1224" i="1" s="1"/>
  <c r="W731" i="1"/>
  <c r="X731" i="1" s="1"/>
  <c r="U731" i="1"/>
  <c r="V731" i="1" s="1"/>
  <c r="W1030" i="1"/>
  <c r="X1030" i="1" s="1"/>
  <c r="U1030" i="1"/>
  <c r="V1030" i="1" s="1"/>
  <c r="U1358" i="1"/>
  <c r="V1358" i="1" s="1"/>
  <c r="W1358" i="1"/>
  <c r="X1358" i="1" s="1"/>
  <c r="U1619" i="1"/>
  <c r="V1619" i="1" s="1"/>
  <c r="W1619" i="1"/>
  <c r="X1619" i="1" s="1"/>
  <c r="Y6" i="1"/>
  <c r="Y7" i="1" s="1"/>
  <c r="Y8" i="1" s="1"/>
  <c r="BA7" i="1"/>
  <c r="AD5" i="1"/>
  <c r="AZ8" i="1"/>
  <c r="AY8" i="1"/>
  <c r="BA5" i="1"/>
  <c r="AY5" i="1"/>
  <c r="AZ5" i="1"/>
  <c r="U595" i="1"/>
  <c r="V595" i="1" s="1"/>
  <c r="U1483" i="1"/>
  <c r="V1483" i="1" s="1"/>
  <c r="W1483" i="1"/>
  <c r="X1483" i="1" s="1"/>
  <c r="BG8" i="1"/>
  <c r="AH7" i="1"/>
  <c r="AB7" i="1" l="1"/>
  <c r="AC7" i="1" s="1"/>
  <c r="AB6" i="1"/>
  <c r="AC6" i="1" s="1"/>
  <c r="BC8" i="1"/>
  <c r="BB5" i="1"/>
  <c r="AA7" i="1"/>
  <c r="BB6" i="1"/>
  <c r="BC5" i="1"/>
  <c r="BB4" i="1"/>
  <c r="BD4" i="1"/>
  <c r="K9" i="1"/>
  <c r="BD6" i="1"/>
  <c r="BD5" i="1"/>
  <c r="BC6" i="1"/>
  <c r="BD8" i="1"/>
  <c r="BC4" i="1"/>
  <c r="BB7" i="1"/>
  <c r="AA6" i="1"/>
  <c r="BB8" i="1"/>
  <c r="BD7" i="1"/>
  <c r="BC7" i="1"/>
  <c r="AH8" i="1"/>
  <c r="Z9" i="1"/>
  <c r="AB8" i="1"/>
  <c r="AC8" i="1" s="1"/>
  <c r="Y9" i="1"/>
  <c r="AA8" i="1"/>
  <c r="AD6" i="1" l="1"/>
  <c r="AD7" i="1"/>
  <c r="K10" i="1"/>
  <c r="AD8" i="1"/>
  <c r="AH9" i="1"/>
  <c r="Y10" i="1"/>
  <c r="AA9" i="1"/>
  <c r="Z10" i="1"/>
  <c r="AB9" i="1"/>
  <c r="AC9" i="1" s="1"/>
  <c r="K11" i="1" l="1"/>
  <c r="AD9" i="1"/>
  <c r="AH10" i="1"/>
  <c r="Z11" i="1"/>
  <c r="AB10" i="1"/>
  <c r="AC10" i="1" s="1"/>
  <c r="Y11" i="1"/>
  <c r="AA10" i="1"/>
  <c r="AD10" i="1" l="1"/>
  <c r="K12" i="1"/>
  <c r="AH11" i="1"/>
  <c r="Y12" i="1"/>
  <c r="AA11" i="1"/>
  <c r="Z12" i="1"/>
  <c r="AB11" i="1"/>
  <c r="AC11" i="1" s="1"/>
  <c r="K13" i="1" l="1"/>
  <c r="AD11" i="1"/>
  <c r="AH12" i="1"/>
  <c r="Z13" i="1"/>
  <c r="AB12" i="1"/>
  <c r="AC12" i="1" s="1"/>
  <c r="Y13" i="1"/>
  <c r="AA12" i="1"/>
  <c r="AD12" i="1" l="1"/>
  <c r="K14" i="1"/>
  <c r="AH13" i="1"/>
  <c r="Y14" i="1"/>
  <c r="AA13" i="1"/>
  <c r="Z14" i="1"/>
  <c r="AB13" i="1"/>
  <c r="AC13" i="1" s="1"/>
  <c r="K15" i="1" l="1"/>
  <c r="AD13" i="1"/>
  <c r="AH14" i="1"/>
  <c r="Z15" i="1"/>
  <c r="AB14" i="1"/>
  <c r="AC14" i="1" s="1"/>
  <c r="Y15" i="1"/>
  <c r="AA14" i="1"/>
  <c r="AD14" i="1" l="1"/>
  <c r="K16" i="1"/>
  <c r="AH15" i="1"/>
  <c r="Y16" i="1"/>
  <c r="Y17" i="1" s="1"/>
  <c r="AA15" i="1"/>
  <c r="Z16" i="1"/>
  <c r="Z17" i="1" s="1"/>
  <c r="AB15" i="1"/>
  <c r="AC15" i="1" s="1"/>
  <c r="K17" i="1" l="1"/>
  <c r="AD15" i="1"/>
  <c r="AH16" i="1"/>
  <c r="Y18" i="1"/>
  <c r="AA17" i="1"/>
  <c r="AB16" i="1"/>
  <c r="AC16" i="1" s="1"/>
  <c r="AA16" i="1"/>
  <c r="K18" i="1" l="1"/>
  <c r="AD16" i="1"/>
  <c r="AH17" i="1"/>
  <c r="Z18" i="1"/>
  <c r="AB17" i="1"/>
  <c r="AC17" i="1" s="1"/>
  <c r="AD17" i="1" s="1"/>
  <c r="K19" i="1" l="1"/>
  <c r="AH18" i="1"/>
  <c r="Z19" i="1"/>
  <c r="AB18" i="1"/>
  <c r="AC18" i="1" s="1"/>
  <c r="Y19" i="1"/>
  <c r="AA18" i="1"/>
  <c r="AD18" i="1" l="1"/>
  <c r="K20" i="1"/>
  <c r="AH19" i="1"/>
  <c r="Y20" i="1"/>
  <c r="AA19" i="1"/>
  <c r="Z20" i="1"/>
  <c r="AB19" i="1"/>
  <c r="AC19" i="1" s="1"/>
  <c r="K21" i="1" l="1"/>
  <c r="AD19" i="1"/>
  <c r="AH20" i="1"/>
  <c r="Z21" i="1"/>
  <c r="AB20" i="1"/>
  <c r="AC20" i="1" s="1"/>
  <c r="Y21" i="1"/>
  <c r="AA20" i="1"/>
  <c r="K22" i="1" l="1"/>
  <c r="AD20" i="1"/>
  <c r="AH21" i="1"/>
  <c r="Y22" i="1"/>
  <c r="AA21" i="1"/>
  <c r="Z22" i="1"/>
  <c r="AB21" i="1"/>
  <c r="AC21" i="1" s="1"/>
  <c r="K23" i="1" l="1"/>
  <c r="AD21" i="1"/>
  <c r="AH22" i="1"/>
  <c r="Z23" i="1"/>
  <c r="AB22" i="1"/>
  <c r="AC22" i="1" s="1"/>
  <c r="Y23" i="1"/>
  <c r="AA22" i="1"/>
  <c r="AD22" i="1" l="1"/>
  <c r="K24" i="1"/>
  <c r="AH23" i="1"/>
  <c r="Y24" i="1"/>
  <c r="AA23" i="1"/>
  <c r="Z24" i="1"/>
  <c r="AB23" i="1"/>
  <c r="AC23" i="1" s="1"/>
  <c r="K25" i="1" l="1"/>
  <c r="AD23" i="1"/>
  <c r="AH24" i="1"/>
  <c r="Z25" i="1"/>
  <c r="AB24" i="1"/>
  <c r="AC24" i="1" s="1"/>
  <c r="Y25" i="1"/>
  <c r="AA24" i="1"/>
  <c r="K26" i="1" l="1"/>
  <c r="AD24" i="1"/>
  <c r="AH25" i="1"/>
  <c r="Y26" i="1"/>
  <c r="AA25" i="1"/>
  <c r="Z26" i="1"/>
  <c r="AB25" i="1"/>
  <c r="AC25" i="1" s="1"/>
  <c r="K27" i="1" l="1"/>
  <c r="AD25" i="1"/>
  <c r="AH26" i="1"/>
  <c r="Z27" i="1"/>
  <c r="AB26" i="1"/>
  <c r="AC26" i="1" s="1"/>
  <c r="Y27" i="1"/>
  <c r="AA26" i="1"/>
  <c r="K28" i="1" l="1"/>
  <c r="AD26" i="1"/>
  <c r="AH27" i="1"/>
  <c r="Y28" i="1"/>
  <c r="AA27" i="1"/>
  <c r="Z28" i="1"/>
  <c r="AB27" i="1"/>
  <c r="AC27" i="1" s="1"/>
  <c r="K29" i="1" l="1"/>
  <c r="AD27" i="1"/>
  <c r="AH28" i="1"/>
  <c r="Z29" i="1"/>
  <c r="AB28" i="1"/>
  <c r="AC28" i="1" s="1"/>
  <c r="Y29" i="1"/>
  <c r="AA28" i="1"/>
  <c r="AD28" i="1" l="1"/>
  <c r="K30" i="1"/>
  <c r="AH29" i="1"/>
  <c r="Y30" i="1"/>
  <c r="AA29" i="1"/>
  <c r="Z30" i="1"/>
  <c r="AB29" i="1"/>
  <c r="AC29" i="1" s="1"/>
  <c r="K31" i="1" l="1"/>
  <c r="AD29" i="1"/>
  <c r="AH30" i="1"/>
  <c r="Z31" i="1"/>
  <c r="AB30" i="1"/>
  <c r="AC30" i="1" s="1"/>
  <c r="Y31" i="1"/>
  <c r="AA30" i="1"/>
  <c r="K32" i="1" l="1"/>
  <c r="AD30" i="1"/>
  <c r="AH31" i="1"/>
  <c r="Y32" i="1"/>
  <c r="AA31" i="1"/>
  <c r="Z32" i="1"/>
  <c r="AB31" i="1"/>
  <c r="AC31" i="1" s="1"/>
  <c r="K33" i="1" l="1"/>
  <c r="AD31" i="1"/>
  <c r="AH32" i="1"/>
  <c r="Z33" i="1"/>
  <c r="AB32" i="1"/>
  <c r="AC32" i="1" s="1"/>
  <c r="Y33" i="1"/>
  <c r="AA32" i="1"/>
  <c r="K34" i="1" l="1"/>
  <c r="AD32" i="1"/>
  <c r="AH33" i="1"/>
  <c r="Y34" i="1"/>
  <c r="AA33" i="1"/>
  <c r="Z34" i="1"/>
  <c r="AB33" i="1"/>
  <c r="AC33" i="1" s="1"/>
  <c r="K35" i="1" l="1"/>
  <c r="AD33" i="1"/>
  <c r="AH34" i="1"/>
  <c r="Z35" i="1"/>
  <c r="AB34" i="1"/>
  <c r="AC34" i="1" s="1"/>
  <c r="Y35" i="1"/>
  <c r="AA34" i="1"/>
  <c r="AD34" i="1" l="1"/>
  <c r="K36" i="1"/>
  <c r="AH35" i="1"/>
  <c r="Y36" i="1"/>
  <c r="AA35" i="1"/>
  <c r="Z36" i="1"/>
  <c r="AB35" i="1"/>
  <c r="AC35" i="1" s="1"/>
  <c r="K37" i="1" l="1"/>
  <c r="AD35" i="1"/>
  <c r="AH36" i="1"/>
  <c r="Z37" i="1"/>
  <c r="AB36" i="1"/>
  <c r="AC36" i="1" s="1"/>
  <c r="Y37" i="1"/>
  <c r="AA36" i="1"/>
  <c r="K38" i="1" l="1"/>
  <c r="AD36" i="1"/>
  <c r="AH37" i="1"/>
  <c r="Y38" i="1"/>
  <c r="AA37" i="1"/>
  <c r="Z38" i="1"/>
  <c r="AB37" i="1"/>
  <c r="AC37" i="1" s="1"/>
  <c r="K39" i="1" l="1"/>
  <c r="AD37" i="1"/>
  <c r="AH38" i="1"/>
  <c r="Z39" i="1"/>
  <c r="AB38" i="1"/>
  <c r="AC38" i="1" s="1"/>
  <c r="Y39" i="1"/>
  <c r="AA38" i="1"/>
  <c r="K40" i="1" l="1"/>
  <c r="AD38" i="1"/>
  <c r="AH39" i="1"/>
  <c r="Y40" i="1"/>
  <c r="AA39" i="1"/>
  <c r="Z40" i="1"/>
  <c r="AB39" i="1"/>
  <c r="AC39" i="1" s="1"/>
  <c r="K41" i="1" l="1"/>
  <c r="AD39" i="1"/>
  <c r="AH40" i="1"/>
  <c r="Z41" i="1"/>
  <c r="AB40" i="1"/>
  <c r="AC40" i="1" s="1"/>
  <c r="Y41" i="1"/>
  <c r="AA40" i="1"/>
  <c r="K42" i="1" l="1"/>
  <c r="AD40" i="1"/>
  <c r="AH41" i="1"/>
  <c r="Y42" i="1"/>
  <c r="AA41" i="1"/>
  <c r="Z42" i="1"/>
  <c r="AB41" i="1"/>
  <c r="AC41" i="1" s="1"/>
  <c r="K43" i="1" l="1"/>
  <c r="AD41" i="1"/>
  <c r="AH42" i="1"/>
  <c r="Z43" i="1"/>
  <c r="AB42" i="1"/>
  <c r="AC42" i="1" s="1"/>
  <c r="Y43" i="1"/>
  <c r="AA42" i="1"/>
  <c r="K44" i="1" l="1"/>
  <c r="AD42" i="1"/>
  <c r="AH43" i="1"/>
  <c r="Y44" i="1"/>
  <c r="AA43" i="1"/>
  <c r="Z44" i="1"/>
  <c r="AB43" i="1"/>
  <c r="AC43" i="1" s="1"/>
  <c r="K45" i="1" l="1"/>
  <c r="AD43" i="1"/>
  <c r="AH44" i="1"/>
  <c r="Z45" i="1"/>
  <c r="AB44" i="1"/>
  <c r="AC44" i="1" s="1"/>
  <c r="Y45" i="1"/>
  <c r="AA44" i="1"/>
  <c r="K46" i="1" l="1"/>
  <c r="AD44" i="1"/>
  <c r="AH45" i="1"/>
  <c r="Y46" i="1"/>
  <c r="AA45" i="1"/>
  <c r="Z46" i="1"/>
  <c r="AB45" i="1"/>
  <c r="AC45" i="1" s="1"/>
  <c r="K47" i="1" l="1"/>
  <c r="AD45" i="1"/>
  <c r="AH46" i="1"/>
  <c r="Z47" i="1"/>
  <c r="AB46" i="1"/>
  <c r="AC46" i="1" s="1"/>
  <c r="Y47" i="1"/>
  <c r="AA46" i="1"/>
  <c r="K48" i="1" l="1"/>
  <c r="AD46" i="1"/>
  <c r="AH47" i="1"/>
  <c r="Y48" i="1"/>
  <c r="AA47" i="1"/>
  <c r="Z48" i="1"/>
  <c r="AB47" i="1"/>
  <c r="AC47" i="1" s="1"/>
  <c r="K49" i="1" l="1"/>
  <c r="AD47" i="1"/>
  <c r="AH48" i="1"/>
  <c r="Z49" i="1"/>
  <c r="AB48" i="1"/>
  <c r="AC48" i="1" s="1"/>
  <c r="Y49" i="1"/>
  <c r="AA48" i="1"/>
  <c r="AD48" i="1" l="1"/>
  <c r="K50" i="1"/>
  <c r="AH49" i="1"/>
  <c r="Y50" i="1"/>
  <c r="AA49" i="1"/>
  <c r="Z50" i="1"/>
  <c r="AB49" i="1"/>
  <c r="AC49" i="1" s="1"/>
  <c r="K51" i="1" l="1"/>
  <c r="AD49" i="1"/>
  <c r="AH50" i="1"/>
  <c r="Z51" i="1"/>
  <c r="AB50" i="1"/>
  <c r="AC50" i="1" s="1"/>
  <c r="Y51" i="1"/>
  <c r="AA50" i="1"/>
  <c r="K52" i="1" l="1"/>
  <c r="AD50" i="1"/>
  <c r="AH51" i="1"/>
  <c r="Y52" i="1"/>
  <c r="AA51" i="1"/>
  <c r="Z52" i="1"/>
  <c r="AB51" i="1"/>
  <c r="AC51" i="1" s="1"/>
  <c r="K53" i="1" l="1"/>
  <c r="AD51" i="1"/>
  <c r="AH52" i="1"/>
  <c r="Z53" i="1"/>
  <c r="AB52" i="1"/>
  <c r="AC52" i="1" s="1"/>
  <c r="Y53" i="1"/>
  <c r="AA52" i="1"/>
  <c r="AD52" i="1" l="1"/>
  <c r="K54" i="1"/>
  <c r="AH53" i="1"/>
  <c r="Y54" i="1"/>
  <c r="AA53" i="1"/>
  <c r="Z54" i="1"/>
  <c r="AB53" i="1"/>
  <c r="AC53" i="1" s="1"/>
  <c r="K55" i="1" l="1"/>
  <c r="AD53" i="1"/>
  <c r="AH54" i="1"/>
  <c r="Z55" i="1"/>
  <c r="AB54" i="1"/>
  <c r="AC54" i="1" s="1"/>
  <c r="Y55" i="1"/>
  <c r="AA54" i="1"/>
  <c r="K56" i="1" l="1"/>
  <c r="AD54" i="1"/>
  <c r="AH55" i="1"/>
  <c r="Y56" i="1"/>
  <c r="AA55" i="1"/>
  <c r="Z56" i="1"/>
  <c r="AB55" i="1"/>
  <c r="AC55" i="1" s="1"/>
  <c r="K57" i="1" l="1"/>
  <c r="AD55" i="1"/>
  <c r="AH56" i="1"/>
  <c r="Z57" i="1"/>
  <c r="AB56" i="1"/>
  <c r="AC56" i="1" s="1"/>
  <c r="Y57" i="1"/>
  <c r="AA56" i="1"/>
  <c r="K58" i="1" l="1"/>
  <c r="AD56" i="1"/>
  <c r="AH57" i="1"/>
  <c r="Y58" i="1"/>
  <c r="AA57" i="1"/>
  <c r="Z58" i="1"/>
  <c r="AB57" i="1"/>
  <c r="AC57" i="1" s="1"/>
  <c r="K59" i="1" l="1"/>
  <c r="AD57" i="1"/>
  <c r="AH58" i="1"/>
  <c r="Z59" i="1"/>
  <c r="AB58" i="1"/>
  <c r="AC58" i="1" s="1"/>
  <c r="Y59" i="1"/>
  <c r="AA58" i="1"/>
  <c r="AD58" i="1" l="1"/>
  <c r="K60" i="1"/>
  <c r="AH59" i="1"/>
  <c r="Y60" i="1"/>
  <c r="AA59" i="1"/>
  <c r="Z60" i="1"/>
  <c r="AB59" i="1"/>
  <c r="AC59" i="1" s="1"/>
  <c r="K61" i="1" l="1"/>
  <c r="AD59" i="1"/>
  <c r="AH60" i="1"/>
  <c r="Z61" i="1"/>
  <c r="AB60" i="1"/>
  <c r="AC60" i="1" s="1"/>
  <c r="Y61" i="1"/>
  <c r="AA60" i="1"/>
  <c r="K62" i="1" l="1"/>
  <c r="AD60" i="1"/>
  <c r="AH61" i="1"/>
  <c r="Y62" i="1"/>
  <c r="AA61" i="1"/>
  <c r="Z62" i="1"/>
  <c r="AB61" i="1"/>
  <c r="AC61" i="1" s="1"/>
  <c r="K63" i="1" l="1"/>
  <c r="AD61" i="1"/>
  <c r="AH62" i="1"/>
  <c r="Z63" i="1"/>
  <c r="AB62" i="1"/>
  <c r="AC62" i="1" s="1"/>
  <c r="Y63" i="1"/>
  <c r="AA62" i="1"/>
  <c r="K64" i="1" l="1"/>
  <c r="AD62" i="1"/>
  <c r="AH63" i="1"/>
  <c r="Y64" i="1"/>
  <c r="AA63" i="1"/>
  <c r="Z64" i="1"/>
  <c r="AB63" i="1"/>
  <c r="AC63" i="1" s="1"/>
  <c r="K65" i="1" l="1"/>
  <c r="AD63" i="1"/>
  <c r="AH64" i="1"/>
  <c r="Z65" i="1"/>
  <c r="AB64" i="1"/>
  <c r="AC64" i="1" s="1"/>
  <c r="Y65" i="1"/>
  <c r="AA64" i="1"/>
  <c r="AD64" i="1" l="1"/>
  <c r="K66" i="1"/>
  <c r="AH65" i="1"/>
  <c r="Y66" i="1"/>
  <c r="AA65" i="1"/>
  <c r="Z66" i="1"/>
  <c r="AB65" i="1"/>
  <c r="AC65" i="1" s="1"/>
  <c r="K67" i="1" l="1"/>
  <c r="AD65" i="1"/>
  <c r="AH66" i="1"/>
  <c r="Z67" i="1"/>
  <c r="AB66" i="1"/>
  <c r="AC66" i="1" s="1"/>
  <c r="Y67" i="1"/>
  <c r="AA66" i="1"/>
  <c r="K68" i="1" l="1"/>
  <c r="AD66" i="1"/>
  <c r="AH67" i="1"/>
  <c r="Y68" i="1"/>
  <c r="AA67" i="1"/>
  <c r="Z68" i="1"/>
  <c r="AB67" i="1"/>
  <c r="AC67" i="1" s="1"/>
  <c r="K69" i="1" l="1"/>
  <c r="AD67" i="1"/>
  <c r="AH68" i="1"/>
  <c r="Z69" i="1"/>
  <c r="AB68" i="1"/>
  <c r="AC68" i="1" s="1"/>
  <c r="Y69" i="1"/>
  <c r="AA68" i="1"/>
  <c r="AD68" i="1" l="1"/>
  <c r="K70" i="1"/>
  <c r="AH69" i="1"/>
  <c r="Y70" i="1"/>
  <c r="AA69" i="1"/>
  <c r="Z70" i="1"/>
  <c r="AB69" i="1"/>
  <c r="AC69" i="1" s="1"/>
  <c r="K71" i="1" l="1"/>
  <c r="AD69" i="1"/>
  <c r="AH70" i="1"/>
  <c r="Z71" i="1"/>
  <c r="AB70" i="1"/>
  <c r="AC70" i="1" s="1"/>
  <c r="Y71" i="1"/>
  <c r="AA70" i="1"/>
  <c r="K72" i="1" l="1"/>
  <c r="AD70" i="1"/>
  <c r="AH71" i="1"/>
  <c r="Y72" i="1"/>
  <c r="AA71" i="1"/>
  <c r="Z72" i="1"/>
  <c r="AB71" i="1"/>
  <c r="AC71" i="1" s="1"/>
  <c r="K73" i="1" l="1"/>
  <c r="AD71" i="1"/>
  <c r="AH72" i="1"/>
  <c r="Z73" i="1"/>
  <c r="AB72" i="1"/>
  <c r="AC72" i="1" s="1"/>
  <c r="Y73" i="1"/>
  <c r="AA72" i="1"/>
  <c r="AD72" i="1" l="1"/>
  <c r="K74" i="1"/>
  <c r="AH73" i="1"/>
  <c r="Y74" i="1"/>
  <c r="AA73" i="1"/>
  <c r="Z74" i="1"/>
  <c r="AB73" i="1"/>
  <c r="AC73" i="1" s="1"/>
  <c r="K75" i="1" l="1"/>
  <c r="AD73" i="1"/>
  <c r="AH74" i="1"/>
  <c r="Z75" i="1"/>
  <c r="AB74" i="1"/>
  <c r="AC74" i="1" s="1"/>
  <c r="Y75" i="1"/>
  <c r="AA74" i="1"/>
  <c r="AD74" i="1" l="1"/>
  <c r="K76" i="1"/>
  <c r="AH75" i="1"/>
  <c r="Y76" i="1"/>
  <c r="AA75" i="1"/>
  <c r="Z76" i="1"/>
  <c r="AB75" i="1"/>
  <c r="AC75" i="1" s="1"/>
  <c r="K77" i="1" l="1"/>
  <c r="AD75" i="1"/>
  <c r="AH76" i="1"/>
  <c r="Z77" i="1"/>
  <c r="AB76" i="1"/>
  <c r="AC76" i="1" s="1"/>
  <c r="Y77" i="1"/>
  <c r="AA76" i="1"/>
  <c r="AD76" i="1" l="1"/>
  <c r="K78" i="1"/>
  <c r="AH77" i="1"/>
  <c r="Y78" i="1"/>
  <c r="AA77" i="1"/>
  <c r="Z78" i="1"/>
  <c r="AB77" i="1"/>
  <c r="AC77" i="1" s="1"/>
  <c r="K79" i="1" l="1"/>
  <c r="AD77" i="1"/>
  <c r="AH78" i="1"/>
  <c r="Z79" i="1"/>
  <c r="AB78" i="1"/>
  <c r="AC78" i="1" s="1"/>
  <c r="Y79" i="1"/>
  <c r="AA78" i="1"/>
  <c r="K80" i="1" l="1"/>
  <c r="AD78" i="1"/>
  <c r="AH79" i="1"/>
  <c r="Y80" i="1"/>
  <c r="AA79" i="1"/>
  <c r="Z80" i="1"/>
  <c r="AB79" i="1"/>
  <c r="AC79" i="1" s="1"/>
  <c r="K81" i="1" l="1"/>
  <c r="AD79" i="1"/>
  <c r="AH80" i="1"/>
  <c r="Z81" i="1"/>
  <c r="AB80" i="1"/>
  <c r="AC80" i="1" s="1"/>
  <c r="Y81" i="1"/>
  <c r="AA80" i="1"/>
  <c r="AD80" i="1" l="1"/>
  <c r="K82" i="1"/>
  <c r="AH81" i="1"/>
  <c r="Y82" i="1"/>
  <c r="AA81" i="1"/>
  <c r="Z82" i="1"/>
  <c r="AB81" i="1"/>
  <c r="AC81" i="1" s="1"/>
  <c r="K83" i="1" l="1"/>
  <c r="AD81" i="1"/>
  <c r="AH82" i="1"/>
  <c r="Z83" i="1"/>
  <c r="AB82" i="1"/>
  <c r="AC82" i="1" s="1"/>
  <c r="Y83" i="1"/>
  <c r="AA82" i="1"/>
  <c r="K84" i="1" l="1"/>
  <c r="AD82" i="1"/>
  <c r="AH83" i="1"/>
  <c r="Y84" i="1"/>
  <c r="AA83" i="1"/>
  <c r="Z84" i="1"/>
  <c r="AB83" i="1"/>
  <c r="AC83" i="1" s="1"/>
  <c r="K85" i="1" l="1"/>
  <c r="AD83" i="1"/>
  <c r="AH84" i="1"/>
  <c r="Z85" i="1"/>
  <c r="AB84" i="1"/>
  <c r="AC84" i="1" s="1"/>
  <c r="Y85" i="1"/>
  <c r="AA84" i="1"/>
  <c r="AD84" i="1" l="1"/>
  <c r="K86" i="1"/>
  <c r="AH85" i="1"/>
  <c r="Y86" i="1"/>
  <c r="AA85" i="1"/>
  <c r="Z86" i="1"/>
  <c r="AB85" i="1"/>
  <c r="AC85" i="1" s="1"/>
  <c r="K87" i="1" l="1"/>
  <c r="AD85" i="1"/>
  <c r="AH86" i="1"/>
  <c r="Z87" i="1"/>
  <c r="AB86" i="1"/>
  <c r="AC86" i="1" s="1"/>
  <c r="Y87" i="1"/>
  <c r="AA86" i="1"/>
  <c r="K88" i="1" l="1"/>
  <c r="AD86" i="1"/>
  <c r="AH87" i="1"/>
  <c r="Y88" i="1"/>
  <c r="AA87" i="1"/>
  <c r="Z88" i="1"/>
  <c r="AB87" i="1"/>
  <c r="AC87" i="1" s="1"/>
  <c r="K89" i="1" l="1"/>
  <c r="AD87" i="1"/>
  <c r="AH88" i="1"/>
  <c r="Z89" i="1"/>
  <c r="AB88" i="1"/>
  <c r="AC88" i="1" s="1"/>
  <c r="Y89" i="1"/>
  <c r="AA88" i="1"/>
  <c r="K90" i="1" l="1"/>
  <c r="AD88" i="1"/>
  <c r="AH89" i="1"/>
  <c r="Y90" i="1"/>
  <c r="AA89" i="1"/>
  <c r="Z90" i="1"/>
  <c r="AB89" i="1"/>
  <c r="AC89" i="1" s="1"/>
  <c r="K91" i="1" l="1"/>
  <c r="AD89" i="1"/>
  <c r="AH90" i="1"/>
  <c r="Z91" i="1"/>
  <c r="AB90" i="1"/>
  <c r="AC90" i="1" s="1"/>
  <c r="Y91" i="1"/>
  <c r="AA90" i="1"/>
  <c r="K92" i="1" l="1"/>
  <c r="AD90" i="1"/>
  <c r="AH91" i="1"/>
  <c r="Y92" i="1"/>
  <c r="AA91" i="1"/>
  <c r="Z92" i="1"/>
  <c r="AB91" i="1"/>
  <c r="AC91" i="1" s="1"/>
  <c r="K93" i="1" l="1"/>
  <c r="AD91" i="1"/>
  <c r="AH92" i="1"/>
  <c r="Z93" i="1"/>
  <c r="AB92" i="1"/>
  <c r="AC92" i="1" s="1"/>
  <c r="Y93" i="1"/>
  <c r="AA92" i="1"/>
  <c r="K94" i="1" l="1"/>
  <c r="AD92" i="1"/>
  <c r="AH93" i="1"/>
  <c r="Y94" i="1"/>
  <c r="AA93" i="1"/>
  <c r="Z94" i="1"/>
  <c r="AB93" i="1"/>
  <c r="AC93" i="1" s="1"/>
  <c r="K95" i="1" l="1"/>
  <c r="AD93" i="1"/>
  <c r="AH94" i="1"/>
  <c r="Z95" i="1"/>
  <c r="AB94" i="1"/>
  <c r="AC94" i="1" s="1"/>
  <c r="Y95" i="1"/>
  <c r="AA94" i="1"/>
  <c r="AD94" i="1" l="1"/>
  <c r="K96" i="1"/>
  <c r="AH95" i="1"/>
  <c r="Y96" i="1"/>
  <c r="AA95" i="1"/>
  <c r="Z96" i="1"/>
  <c r="AB95" i="1"/>
  <c r="AC95" i="1" s="1"/>
  <c r="K97" i="1" l="1"/>
  <c r="AD95" i="1"/>
  <c r="AH96" i="1"/>
  <c r="Z97" i="1"/>
  <c r="AB96" i="1"/>
  <c r="AC96" i="1" s="1"/>
  <c r="Y97" i="1"/>
  <c r="AA96" i="1"/>
  <c r="K98" i="1" l="1"/>
  <c r="AD96" i="1"/>
  <c r="AH97" i="1"/>
  <c r="Y98" i="1"/>
  <c r="AA97" i="1"/>
  <c r="Z98" i="1"/>
  <c r="AB97" i="1"/>
  <c r="AC97" i="1" s="1"/>
  <c r="K99" i="1" l="1"/>
  <c r="AD97" i="1"/>
  <c r="AH98" i="1"/>
  <c r="Z99" i="1"/>
  <c r="AB98" i="1"/>
  <c r="AC98" i="1" s="1"/>
  <c r="Y99" i="1"/>
  <c r="AA98" i="1"/>
  <c r="K100" i="1" l="1"/>
  <c r="AD98" i="1"/>
  <c r="AH99" i="1"/>
  <c r="Y100" i="1"/>
  <c r="AA99" i="1"/>
  <c r="Z100" i="1"/>
  <c r="AB99" i="1"/>
  <c r="AC99" i="1" s="1"/>
  <c r="K101" i="1" l="1"/>
  <c r="AD99" i="1"/>
  <c r="AH100" i="1"/>
  <c r="Z101" i="1"/>
  <c r="AB100" i="1"/>
  <c r="AC100" i="1" s="1"/>
  <c r="Y101" i="1"/>
  <c r="AA100" i="1"/>
  <c r="K102" i="1" l="1"/>
  <c r="AD100" i="1"/>
  <c r="AH101" i="1"/>
  <c r="Y102" i="1"/>
  <c r="AA101" i="1"/>
  <c r="Z102" i="1"/>
  <c r="AB101" i="1"/>
  <c r="AC101" i="1" s="1"/>
  <c r="K103" i="1" l="1"/>
  <c r="AD101" i="1"/>
  <c r="AH102" i="1"/>
  <c r="Z103" i="1"/>
  <c r="AB102" i="1"/>
  <c r="AC102" i="1" s="1"/>
  <c r="Y103" i="1"/>
  <c r="AA102" i="1"/>
  <c r="K104" i="1" l="1"/>
  <c r="AD102" i="1"/>
  <c r="AH103" i="1"/>
  <c r="Y104" i="1"/>
  <c r="AA103" i="1"/>
  <c r="Z104" i="1"/>
  <c r="AB103" i="1"/>
  <c r="AC103" i="1" s="1"/>
  <c r="K105" i="1" l="1"/>
  <c r="AD103" i="1"/>
  <c r="AH104" i="1"/>
  <c r="Z105" i="1"/>
  <c r="AB104" i="1"/>
  <c r="AC104" i="1" s="1"/>
  <c r="Y105" i="1"/>
  <c r="AA104" i="1"/>
  <c r="K106" i="1" l="1"/>
  <c r="AD104" i="1"/>
  <c r="AH105" i="1"/>
  <c r="Y106" i="1"/>
  <c r="AA105" i="1"/>
  <c r="Z106" i="1"/>
  <c r="AB105" i="1"/>
  <c r="AC105" i="1" s="1"/>
  <c r="K107" i="1" l="1"/>
  <c r="AD105" i="1"/>
  <c r="AH106" i="1"/>
  <c r="Z107" i="1"/>
  <c r="AB106" i="1"/>
  <c r="AC106" i="1" s="1"/>
  <c r="Y107" i="1"/>
  <c r="AA106" i="1"/>
  <c r="K108" i="1" l="1"/>
  <c r="AD106" i="1"/>
  <c r="AH107" i="1"/>
  <c r="Y108" i="1"/>
  <c r="AA107" i="1"/>
  <c r="Z108" i="1"/>
  <c r="AB107" i="1"/>
  <c r="AC107" i="1" s="1"/>
  <c r="K109" i="1" l="1"/>
  <c r="AD107" i="1"/>
  <c r="AH108" i="1"/>
  <c r="Z109" i="1"/>
  <c r="AB108" i="1"/>
  <c r="AC108" i="1" s="1"/>
  <c r="Y109" i="1"/>
  <c r="AA108" i="1"/>
  <c r="K110" i="1" l="1"/>
  <c r="AD108" i="1"/>
  <c r="AH109" i="1"/>
  <c r="Y110" i="1"/>
  <c r="AA109" i="1"/>
  <c r="Z110" i="1"/>
  <c r="AB109" i="1"/>
  <c r="AC109" i="1" s="1"/>
  <c r="K111" i="1" l="1"/>
  <c r="AD109" i="1"/>
  <c r="AH110" i="1"/>
  <c r="Z111" i="1"/>
  <c r="AB110" i="1"/>
  <c r="AC110" i="1" s="1"/>
  <c r="Y111" i="1"/>
  <c r="AA110" i="1"/>
  <c r="AD110" i="1" l="1"/>
  <c r="K112" i="1"/>
  <c r="AH111" i="1"/>
  <c r="Y112" i="1"/>
  <c r="AA111" i="1"/>
  <c r="Z112" i="1"/>
  <c r="AB111" i="1"/>
  <c r="AC111" i="1" s="1"/>
  <c r="K113" i="1" l="1"/>
  <c r="AD111" i="1"/>
  <c r="AH112" i="1"/>
  <c r="Z113" i="1"/>
  <c r="AB112" i="1"/>
  <c r="AC112" i="1" s="1"/>
  <c r="Y113" i="1"/>
  <c r="AA112" i="1"/>
  <c r="AD112" i="1" l="1"/>
  <c r="K114" i="1"/>
  <c r="AH113" i="1"/>
  <c r="Y114" i="1"/>
  <c r="AA113" i="1"/>
  <c r="Z114" i="1"/>
  <c r="AB113" i="1"/>
  <c r="AC113" i="1" s="1"/>
  <c r="K115" i="1" l="1"/>
  <c r="AD113" i="1"/>
  <c r="AH114" i="1"/>
  <c r="Z115" i="1"/>
  <c r="AB114" i="1"/>
  <c r="AC114" i="1" s="1"/>
  <c r="Y115" i="1"/>
  <c r="AA114" i="1"/>
  <c r="K116" i="1" l="1"/>
  <c r="AD114" i="1"/>
  <c r="AH115" i="1"/>
  <c r="Y116" i="1"/>
  <c r="AA115" i="1"/>
  <c r="Z116" i="1"/>
  <c r="AB115" i="1"/>
  <c r="AC115" i="1" s="1"/>
  <c r="K117" i="1" l="1"/>
  <c r="AD115" i="1"/>
  <c r="AH116" i="1"/>
  <c r="Z117" i="1"/>
  <c r="AB116" i="1"/>
  <c r="AC116" i="1" s="1"/>
  <c r="Y117" i="1"/>
  <c r="AA116" i="1"/>
  <c r="K118" i="1" l="1"/>
  <c r="AD116" i="1"/>
  <c r="AH117" i="1"/>
  <c r="Y118" i="1"/>
  <c r="AA117" i="1"/>
  <c r="Z118" i="1"/>
  <c r="AB117" i="1"/>
  <c r="AC117" i="1" s="1"/>
  <c r="K119" i="1" l="1"/>
  <c r="AD117" i="1"/>
  <c r="AH118" i="1"/>
  <c r="Z119" i="1"/>
  <c r="AB118" i="1"/>
  <c r="AC118" i="1" s="1"/>
  <c r="Y119" i="1"/>
  <c r="AA118" i="1"/>
  <c r="K120" i="1" l="1"/>
  <c r="AD118" i="1"/>
  <c r="AH119" i="1"/>
  <c r="Y120" i="1"/>
  <c r="AA119" i="1"/>
  <c r="Z120" i="1"/>
  <c r="AB119" i="1"/>
  <c r="AC119" i="1" s="1"/>
  <c r="K121" i="1" l="1"/>
  <c r="AD119" i="1"/>
  <c r="AH120" i="1"/>
  <c r="Z121" i="1"/>
  <c r="AB120" i="1"/>
  <c r="AC120" i="1" s="1"/>
  <c r="Y121" i="1"/>
  <c r="AA120" i="1"/>
  <c r="K122" i="1" l="1"/>
  <c r="AD120" i="1"/>
  <c r="AH121" i="1"/>
  <c r="Y122" i="1"/>
  <c r="AA121" i="1"/>
  <c r="Z122" i="1"/>
  <c r="AB121" i="1"/>
  <c r="AC121" i="1" s="1"/>
  <c r="K123" i="1" l="1"/>
  <c r="AD121" i="1"/>
  <c r="AH122" i="1"/>
  <c r="Z123" i="1"/>
  <c r="AB122" i="1"/>
  <c r="AC122" i="1" s="1"/>
  <c r="Y123" i="1"/>
  <c r="AA122" i="1"/>
  <c r="K124" i="1" l="1"/>
  <c r="AD122" i="1"/>
  <c r="AH123" i="1"/>
  <c r="Y124" i="1"/>
  <c r="AA123" i="1"/>
  <c r="Z124" i="1"/>
  <c r="AB123" i="1"/>
  <c r="AC123" i="1" s="1"/>
  <c r="K125" i="1" l="1"/>
  <c r="AD123" i="1"/>
  <c r="AH124" i="1"/>
  <c r="Z125" i="1"/>
  <c r="AB124" i="1"/>
  <c r="AC124" i="1" s="1"/>
  <c r="Y125" i="1"/>
  <c r="AA124" i="1"/>
  <c r="K126" i="1" l="1"/>
  <c r="AD124" i="1"/>
  <c r="AH125" i="1"/>
  <c r="Y126" i="1"/>
  <c r="AA125" i="1"/>
  <c r="Z126" i="1"/>
  <c r="AB125" i="1"/>
  <c r="AC125" i="1" s="1"/>
  <c r="K127" i="1" l="1"/>
  <c r="AD125" i="1"/>
  <c r="AH126" i="1"/>
  <c r="Z127" i="1"/>
  <c r="AB126" i="1"/>
  <c r="AC126" i="1" s="1"/>
  <c r="Y127" i="1"/>
  <c r="AA126" i="1"/>
  <c r="K128" i="1" l="1"/>
  <c r="AD126" i="1"/>
  <c r="AH127" i="1"/>
  <c r="Y128" i="1"/>
  <c r="AA127" i="1"/>
  <c r="Z128" i="1"/>
  <c r="AB127" i="1"/>
  <c r="AC127" i="1" s="1"/>
  <c r="K129" i="1" l="1"/>
  <c r="AD127" i="1"/>
  <c r="AH128" i="1"/>
  <c r="Z129" i="1"/>
  <c r="AB128" i="1"/>
  <c r="AC128" i="1" s="1"/>
  <c r="Y129" i="1"/>
  <c r="AA128" i="1"/>
  <c r="K130" i="1" l="1"/>
  <c r="AD128" i="1"/>
  <c r="AH129" i="1"/>
  <c r="Y130" i="1"/>
  <c r="AA129" i="1"/>
  <c r="Z130" i="1"/>
  <c r="AB129" i="1"/>
  <c r="AC129" i="1" s="1"/>
  <c r="K131" i="1" l="1"/>
  <c r="AD129" i="1"/>
  <c r="AH130" i="1"/>
  <c r="Z131" i="1"/>
  <c r="AB130" i="1"/>
  <c r="AC130" i="1" s="1"/>
  <c r="Y131" i="1"/>
  <c r="AA130" i="1"/>
  <c r="K132" i="1" l="1"/>
  <c r="AD130" i="1"/>
  <c r="AH131" i="1"/>
  <c r="Y132" i="1"/>
  <c r="AA131" i="1"/>
  <c r="Z132" i="1"/>
  <c r="AB131" i="1"/>
  <c r="AC131" i="1" s="1"/>
  <c r="K133" i="1" l="1"/>
  <c r="AD131" i="1"/>
  <c r="AH132" i="1"/>
  <c r="Z133" i="1"/>
  <c r="AB132" i="1"/>
  <c r="AC132" i="1" s="1"/>
  <c r="Y133" i="1"/>
  <c r="AA132" i="1"/>
  <c r="K134" i="1" l="1"/>
  <c r="AD132" i="1"/>
  <c r="AH133" i="1"/>
  <c r="Y134" i="1"/>
  <c r="AA133" i="1"/>
  <c r="Z134" i="1"/>
  <c r="AB133" i="1"/>
  <c r="AC133" i="1" s="1"/>
  <c r="K135" i="1" l="1"/>
  <c r="AD133" i="1"/>
  <c r="AH134" i="1"/>
  <c r="Z135" i="1"/>
  <c r="AB134" i="1"/>
  <c r="AC134" i="1" s="1"/>
  <c r="Y135" i="1"/>
  <c r="AA134" i="1"/>
  <c r="K136" i="1" l="1"/>
  <c r="AD134" i="1"/>
  <c r="AH135" i="1"/>
  <c r="Y136" i="1"/>
  <c r="AA135" i="1"/>
  <c r="Z136" i="1"/>
  <c r="AB135" i="1"/>
  <c r="AC135" i="1" s="1"/>
  <c r="K137" i="1" l="1"/>
  <c r="AD135" i="1"/>
  <c r="AH136" i="1"/>
  <c r="Z137" i="1"/>
  <c r="AB136" i="1"/>
  <c r="AC136" i="1" s="1"/>
  <c r="Y137" i="1"/>
  <c r="AA136" i="1"/>
  <c r="AD136" i="1" l="1"/>
  <c r="K138" i="1"/>
  <c r="AH137" i="1"/>
  <c r="Y138" i="1"/>
  <c r="AA137" i="1"/>
  <c r="Z138" i="1"/>
  <c r="AB137" i="1"/>
  <c r="AC137" i="1" s="1"/>
  <c r="K139" i="1" l="1"/>
  <c r="AD137" i="1"/>
  <c r="AH138" i="1"/>
  <c r="Z139" i="1"/>
  <c r="AB138" i="1"/>
  <c r="AC138" i="1" s="1"/>
  <c r="Y139" i="1"/>
  <c r="AA138" i="1"/>
  <c r="K140" i="1" l="1"/>
  <c r="AD138" i="1"/>
  <c r="AH139" i="1"/>
  <c r="Y140" i="1"/>
  <c r="AA139" i="1"/>
  <c r="Z140" i="1"/>
  <c r="AB139" i="1"/>
  <c r="AC139" i="1" s="1"/>
  <c r="K141" i="1" l="1"/>
  <c r="AD139" i="1"/>
  <c r="AH140" i="1"/>
  <c r="Z141" i="1"/>
  <c r="AB140" i="1"/>
  <c r="AC140" i="1" s="1"/>
  <c r="Y141" i="1"/>
  <c r="AA140" i="1"/>
  <c r="K142" i="1" l="1"/>
  <c r="AD140" i="1"/>
  <c r="AH141" i="1"/>
  <c r="Y142" i="1"/>
  <c r="AA141" i="1"/>
  <c r="Z142" i="1"/>
  <c r="AB141" i="1"/>
  <c r="AC141" i="1" s="1"/>
  <c r="K143" i="1" l="1"/>
  <c r="AD141" i="1"/>
  <c r="AH142" i="1"/>
  <c r="Z143" i="1"/>
  <c r="AB142" i="1"/>
  <c r="AC142" i="1" s="1"/>
  <c r="Y143" i="1"/>
  <c r="AA142" i="1"/>
  <c r="K144" i="1" l="1"/>
  <c r="AD142" i="1"/>
  <c r="AH143" i="1"/>
  <c r="Y144" i="1"/>
  <c r="AA143" i="1"/>
  <c r="Z144" i="1"/>
  <c r="AB143" i="1"/>
  <c r="AC143" i="1" s="1"/>
  <c r="K145" i="1" l="1"/>
  <c r="AD143" i="1"/>
  <c r="AH144" i="1"/>
  <c r="Z145" i="1"/>
  <c r="AB144" i="1"/>
  <c r="AC144" i="1" s="1"/>
  <c r="Y145" i="1"/>
  <c r="AA144" i="1"/>
  <c r="AD144" i="1" l="1"/>
  <c r="K146" i="1"/>
  <c r="AH145" i="1"/>
  <c r="Y146" i="1"/>
  <c r="AA145" i="1"/>
  <c r="Z146" i="1"/>
  <c r="AB145" i="1"/>
  <c r="AC145" i="1" s="1"/>
  <c r="K147" i="1" l="1"/>
  <c r="AD145" i="1"/>
  <c r="AH146" i="1"/>
  <c r="Z147" i="1"/>
  <c r="AB146" i="1"/>
  <c r="AC146" i="1" s="1"/>
  <c r="Y147" i="1"/>
  <c r="AA146" i="1"/>
  <c r="K148" i="1" l="1"/>
  <c r="AD146" i="1"/>
  <c r="AH147" i="1"/>
  <c r="Y148" i="1"/>
  <c r="AA147" i="1"/>
  <c r="Z148" i="1"/>
  <c r="AB147" i="1"/>
  <c r="AC147" i="1" s="1"/>
  <c r="K149" i="1" l="1"/>
  <c r="AD147" i="1"/>
  <c r="AH148" i="1"/>
  <c r="Z149" i="1"/>
  <c r="AB148" i="1"/>
  <c r="AC148" i="1" s="1"/>
  <c r="Y149" i="1"/>
  <c r="AA148" i="1"/>
  <c r="K150" i="1" l="1"/>
  <c r="AD148" i="1"/>
  <c r="AH149" i="1"/>
  <c r="Y150" i="1"/>
  <c r="AA149" i="1"/>
  <c r="Z150" i="1"/>
  <c r="AB149" i="1"/>
  <c r="AC149" i="1" s="1"/>
  <c r="K151" i="1" l="1"/>
  <c r="AD149" i="1"/>
  <c r="AH150" i="1"/>
  <c r="Z151" i="1"/>
  <c r="AB150" i="1"/>
  <c r="AC150" i="1" s="1"/>
  <c r="Y151" i="1"/>
  <c r="AA150" i="1"/>
  <c r="K152" i="1" l="1"/>
  <c r="AD150" i="1"/>
  <c r="AH151" i="1"/>
  <c r="Y152" i="1"/>
  <c r="AA151" i="1"/>
  <c r="Z152" i="1"/>
  <c r="AB151" i="1"/>
  <c r="AC151" i="1" s="1"/>
  <c r="K153" i="1" l="1"/>
  <c r="AD151" i="1"/>
  <c r="AH152" i="1"/>
  <c r="Z153" i="1"/>
  <c r="AB152" i="1"/>
  <c r="AC152" i="1" s="1"/>
  <c r="Y153" i="1"/>
  <c r="AA152" i="1"/>
  <c r="AD152" i="1" l="1"/>
  <c r="K154" i="1"/>
  <c r="AH153" i="1"/>
  <c r="Y154" i="1"/>
  <c r="AA153" i="1"/>
  <c r="Z154" i="1"/>
  <c r="AB153" i="1"/>
  <c r="AC153" i="1" s="1"/>
  <c r="K155" i="1" l="1"/>
  <c r="AD153" i="1"/>
  <c r="AH154" i="1"/>
  <c r="Z155" i="1"/>
  <c r="AB154" i="1"/>
  <c r="AC154" i="1" s="1"/>
  <c r="Y155" i="1"/>
  <c r="AA154" i="1"/>
  <c r="K156" i="1" l="1"/>
  <c r="AD154" i="1"/>
  <c r="AH155" i="1"/>
  <c r="Y156" i="1"/>
  <c r="AA155" i="1"/>
  <c r="Z156" i="1"/>
  <c r="AB155" i="1"/>
  <c r="AC155" i="1" s="1"/>
  <c r="K157" i="1" l="1"/>
  <c r="AD155" i="1"/>
  <c r="AH156" i="1"/>
  <c r="Z157" i="1"/>
  <c r="AB156" i="1"/>
  <c r="AC156" i="1" s="1"/>
  <c r="Y157" i="1"/>
  <c r="AA156" i="1"/>
  <c r="AD156" i="1" l="1"/>
  <c r="K158" i="1"/>
  <c r="AH157" i="1"/>
  <c r="Y158" i="1"/>
  <c r="AA157" i="1"/>
  <c r="Z158" i="1"/>
  <c r="AB157" i="1"/>
  <c r="AC157" i="1" s="1"/>
  <c r="K159" i="1" l="1"/>
  <c r="AD157" i="1"/>
  <c r="AH158" i="1"/>
  <c r="Z159" i="1"/>
  <c r="AB158" i="1"/>
  <c r="AC158" i="1" s="1"/>
  <c r="Y159" i="1"/>
  <c r="AA158" i="1"/>
  <c r="K160" i="1" l="1"/>
  <c r="AD158" i="1"/>
  <c r="AH159" i="1"/>
  <c r="Y160" i="1"/>
  <c r="AA159" i="1"/>
  <c r="Z160" i="1"/>
  <c r="AB159" i="1"/>
  <c r="AC159" i="1" s="1"/>
  <c r="K161" i="1" l="1"/>
  <c r="AD159" i="1"/>
  <c r="AH160" i="1"/>
  <c r="Z161" i="1"/>
  <c r="AB160" i="1"/>
  <c r="AC160" i="1" s="1"/>
  <c r="Y161" i="1"/>
  <c r="AA160" i="1"/>
  <c r="K162" i="1" l="1"/>
  <c r="AD160" i="1"/>
  <c r="AH161" i="1"/>
  <c r="Y162" i="1"/>
  <c r="AA161" i="1"/>
  <c r="Z162" i="1"/>
  <c r="AB161" i="1"/>
  <c r="AC161" i="1" s="1"/>
  <c r="K163" i="1" l="1"/>
  <c r="AD161" i="1"/>
  <c r="AH162" i="1"/>
  <c r="Z163" i="1"/>
  <c r="AB162" i="1"/>
  <c r="AC162" i="1" s="1"/>
  <c r="Y163" i="1"/>
  <c r="AA162" i="1"/>
  <c r="AD162" i="1" l="1"/>
  <c r="K164" i="1"/>
  <c r="AH163" i="1"/>
  <c r="Y164" i="1"/>
  <c r="AA163" i="1"/>
  <c r="Z164" i="1"/>
  <c r="AB163" i="1"/>
  <c r="AC163" i="1" s="1"/>
  <c r="K165" i="1" l="1"/>
  <c r="AD163" i="1"/>
  <c r="AH164" i="1"/>
  <c r="Z165" i="1"/>
  <c r="AB164" i="1"/>
  <c r="AC164" i="1" s="1"/>
  <c r="Y165" i="1"/>
  <c r="AA164" i="1"/>
  <c r="AD164" i="1" l="1"/>
  <c r="K166" i="1"/>
  <c r="AH165" i="1"/>
  <c r="Y166" i="1"/>
  <c r="AA165" i="1"/>
  <c r="Z166" i="1"/>
  <c r="AB165" i="1"/>
  <c r="AC165" i="1" s="1"/>
  <c r="K167" i="1" l="1"/>
  <c r="AD165" i="1"/>
  <c r="AH166" i="1"/>
  <c r="Z167" i="1"/>
  <c r="AB166" i="1"/>
  <c r="AC166" i="1" s="1"/>
  <c r="Y167" i="1"/>
  <c r="AA166" i="1"/>
  <c r="AD166" i="1" l="1"/>
  <c r="K168" i="1"/>
  <c r="AH167" i="1"/>
  <c r="Y168" i="1"/>
  <c r="AA167" i="1"/>
  <c r="Z168" i="1"/>
  <c r="AB167" i="1"/>
  <c r="AC167" i="1" s="1"/>
  <c r="K169" i="1" l="1"/>
  <c r="AD167" i="1"/>
  <c r="AH168" i="1"/>
  <c r="Z169" i="1"/>
  <c r="AB168" i="1"/>
  <c r="AC168" i="1" s="1"/>
  <c r="Y169" i="1"/>
  <c r="AA168" i="1"/>
  <c r="K170" i="1" l="1"/>
  <c r="AD168" i="1"/>
  <c r="AH169" i="1"/>
  <c r="Y170" i="1"/>
  <c r="AA169" i="1"/>
  <c r="Z170" i="1"/>
  <c r="AB169" i="1"/>
  <c r="AC169" i="1" s="1"/>
  <c r="K171" i="1" l="1"/>
  <c r="AD169" i="1"/>
  <c r="AH170" i="1"/>
  <c r="Z171" i="1"/>
  <c r="AB170" i="1"/>
  <c r="AC170" i="1" s="1"/>
  <c r="Y171" i="1"/>
  <c r="AA170" i="1"/>
  <c r="AD170" i="1" l="1"/>
  <c r="K172" i="1"/>
  <c r="AH171" i="1"/>
  <c r="Y172" i="1"/>
  <c r="AA171" i="1"/>
  <c r="Z172" i="1"/>
  <c r="AB171" i="1"/>
  <c r="AC171" i="1" s="1"/>
  <c r="K173" i="1" l="1"/>
  <c r="AD171" i="1"/>
  <c r="AH172" i="1"/>
  <c r="Z173" i="1"/>
  <c r="AB172" i="1"/>
  <c r="AC172" i="1" s="1"/>
  <c r="Y173" i="1"/>
  <c r="AA172" i="1"/>
  <c r="K174" i="1" l="1"/>
  <c r="AD172" i="1"/>
  <c r="AH173" i="1"/>
  <c r="Y174" i="1"/>
  <c r="AA173" i="1"/>
  <c r="Z174" i="1"/>
  <c r="AB173" i="1"/>
  <c r="AC173" i="1" s="1"/>
  <c r="K175" i="1" l="1"/>
  <c r="AD173" i="1"/>
  <c r="AH174" i="1"/>
  <c r="Z175" i="1"/>
  <c r="AB174" i="1"/>
  <c r="AC174" i="1" s="1"/>
  <c r="Y175" i="1"/>
  <c r="AA174" i="1"/>
  <c r="K176" i="1" l="1"/>
  <c r="AD174" i="1"/>
  <c r="AH175" i="1"/>
  <c r="Y176" i="1"/>
  <c r="AA175" i="1"/>
  <c r="Z176" i="1"/>
  <c r="AB175" i="1"/>
  <c r="AC175" i="1" s="1"/>
  <c r="K177" i="1" l="1"/>
  <c r="AD175" i="1"/>
  <c r="AH176" i="1"/>
  <c r="Z177" i="1"/>
  <c r="AB176" i="1"/>
  <c r="AC176" i="1" s="1"/>
  <c r="Y177" i="1"/>
  <c r="AA176" i="1"/>
  <c r="K178" i="1" l="1"/>
  <c r="AD176" i="1"/>
  <c r="AH177" i="1"/>
  <c r="Y178" i="1"/>
  <c r="AA177" i="1"/>
  <c r="Z178" i="1"/>
  <c r="AB177" i="1"/>
  <c r="AC177" i="1" s="1"/>
  <c r="K179" i="1" l="1"/>
  <c r="AD177" i="1"/>
  <c r="AH178" i="1"/>
  <c r="Z179" i="1"/>
  <c r="AB178" i="1"/>
  <c r="AC178" i="1" s="1"/>
  <c r="Y179" i="1"/>
  <c r="AA178" i="1"/>
  <c r="K180" i="1" l="1"/>
  <c r="AD178" i="1"/>
  <c r="AH179" i="1"/>
  <c r="Y180" i="1"/>
  <c r="AA179" i="1"/>
  <c r="Z180" i="1"/>
  <c r="AB179" i="1"/>
  <c r="AC179" i="1" s="1"/>
  <c r="K181" i="1" l="1"/>
  <c r="AD179" i="1"/>
  <c r="AH180" i="1"/>
  <c r="Z181" i="1"/>
  <c r="AB180" i="1"/>
  <c r="AC180" i="1" s="1"/>
  <c r="Y181" i="1"/>
  <c r="AA180" i="1"/>
  <c r="K182" i="1" l="1"/>
  <c r="AD180" i="1"/>
  <c r="AH181" i="1"/>
  <c r="Y182" i="1"/>
  <c r="AA181" i="1"/>
  <c r="Z182" i="1"/>
  <c r="AB181" i="1"/>
  <c r="AC181" i="1" s="1"/>
  <c r="K183" i="1" l="1"/>
  <c r="AD181" i="1"/>
  <c r="AH182" i="1"/>
  <c r="Z183" i="1"/>
  <c r="AB182" i="1"/>
  <c r="AC182" i="1" s="1"/>
  <c r="Y183" i="1"/>
  <c r="AA182" i="1"/>
  <c r="K184" i="1" l="1"/>
  <c r="AD182" i="1"/>
  <c r="AH183" i="1"/>
  <c r="Y184" i="1"/>
  <c r="AA183" i="1"/>
  <c r="Z184" i="1"/>
  <c r="AB183" i="1"/>
  <c r="AC183" i="1" s="1"/>
  <c r="K185" i="1" l="1"/>
  <c r="AD183" i="1"/>
  <c r="AH184" i="1"/>
  <c r="Z185" i="1"/>
  <c r="AB184" i="1"/>
  <c r="AC184" i="1" s="1"/>
  <c r="Y185" i="1"/>
  <c r="AA184" i="1"/>
  <c r="K186" i="1" l="1"/>
  <c r="AD184" i="1"/>
  <c r="AH185" i="1"/>
  <c r="Y186" i="1"/>
  <c r="AA185" i="1"/>
  <c r="Z186" i="1"/>
  <c r="AB185" i="1"/>
  <c r="AC185" i="1" s="1"/>
  <c r="K187" i="1" l="1"/>
  <c r="AD185" i="1"/>
  <c r="AH186" i="1"/>
  <c r="Z187" i="1"/>
  <c r="AB186" i="1"/>
  <c r="AC186" i="1" s="1"/>
  <c r="Y187" i="1"/>
  <c r="AA186" i="1"/>
  <c r="K188" i="1" l="1"/>
  <c r="AD186" i="1"/>
  <c r="AH187" i="1"/>
  <c r="Y188" i="1"/>
  <c r="AA187" i="1"/>
  <c r="Z188" i="1"/>
  <c r="AB187" i="1"/>
  <c r="AC187" i="1" s="1"/>
  <c r="K189" i="1" l="1"/>
  <c r="AD187" i="1"/>
  <c r="AH188" i="1"/>
  <c r="Z189" i="1"/>
  <c r="AB188" i="1"/>
  <c r="AC188" i="1" s="1"/>
  <c r="Y189" i="1"/>
  <c r="AA188" i="1"/>
  <c r="AD188" i="1" l="1"/>
  <c r="K190" i="1"/>
  <c r="AH189" i="1"/>
  <c r="Y190" i="1"/>
  <c r="AA189" i="1"/>
  <c r="Z190" i="1"/>
  <c r="AB189" i="1"/>
  <c r="AC189" i="1" s="1"/>
  <c r="K191" i="1" l="1"/>
  <c r="AD189" i="1"/>
  <c r="AH190" i="1"/>
  <c r="Z191" i="1"/>
  <c r="AB190" i="1"/>
  <c r="AC190" i="1" s="1"/>
  <c r="Y191" i="1"/>
  <c r="AA190" i="1"/>
  <c r="K192" i="1" l="1"/>
  <c r="AD190" i="1"/>
  <c r="AH191" i="1"/>
  <c r="Y192" i="1"/>
  <c r="AA191" i="1"/>
  <c r="Z192" i="1"/>
  <c r="AB191" i="1"/>
  <c r="AC191" i="1" s="1"/>
  <c r="K193" i="1" l="1"/>
  <c r="AD191" i="1"/>
  <c r="AH192" i="1"/>
  <c r="Z193" i="1"/>
  <c r="AB192" i="1"/>
  <c r="AC192" i="1" s="1"/>
  <c r="Y193" i="1"/>
  <c r="AA192" i="1"/>
  <c r="AD192" i="1" l="1"/>
  <c r="K194" i="1"/>
  <c r="AH193" i="1"/>
  <c r="Y194" i="1"/>
  <c r="AA193" i="1"/>
  <c r="Z194" i="1"/>
  <c r="AB193" i="1"/>
  <c r="AC193" i="1" s="1"/>
  <c r="K195" i="1" l="1"/>
  <c r="AD193" i="1"/>
  <c r="AH194" i="1"/>
  <c r="Z195" i="1"/>
  <c r="AB194" i="1"/>
  <c r="AC194" i="1" s="1"/>
  <c r="Y195" i="1"/>
  <c r="AA194" i="1"/>
  <c r="K196" i="1" l="1"/>
  <c r="AD194" i="1"/>
  <c r="AH195" i="1"/>
  <c r="Y196" i="1"/>
  <c r="AA195" i="1"/>
  <c r="Z196" i="1"/>
  <c r="AB195" i="1"/>
  <c r="AC195" i="1" s="1"/>
  <c r="K197" i="1" l="1"/>
  <c r="AD195" i="1"/>
  <c r="AH196" i="1"/>
  <c r="Z197" i="1"/>
  <c r="AB196" i="1"/>
  <c r="AC196" i="1" s="1"/>
  <c r="Y197" i="1"/>
  <c r="AA196" i="1"/>
  <c r="AD196" i="1" l="1"/>
  <c r="K198" i="1"/>
  <c r="AH197" i="1"/>
  <c r="Y198" i="1"/>
  <c r="AA197" i="1"/>
  <c r="Z198" i="1"/>
  <c r="AB197" i="1"/>
  <c r="AC197" i="1" s="1"/>
  <c r="K199" i="1" l="1"/>
  <c r="AD197" i="1"/>
  <c r="AH198" i="1"/>
  <c r="Z199" i="1"/>
  <c r="AB198" i="1"/>
  <c r="AC198" i="1" s="1"/>
  <c r="Y199" i="1"/>
  <c r="AA198" i="1"/>
  <c r="K200" i="1" l="1"/>
  <c r="AD198" i="1"/>
  <c r="AH199" i="1"/>
  <c r="Y200" i="1"/>
  <c r="AA199" i="1"/>
  <c r="Z200" i="1"/>
  <c r="AB199" i="1"/>
  <c r="AC199" i="1" s="1"/>
  <c r="K201" i="1" l="1"/>
  <c r="AD199" i="1"/>
  <c r="AH200" i="1"/>
  <c r="Z201" i="1"/>
  <c r="AB200" i="1"/>
  <c r="AC200" i="1" s="1"/>
  <c r="Y201" i="1"/>
  <c r="AA200" i="1"/>
  <c r="AD200" i="1" l="1"/>
  <c r="K202" i="1"/>
  <c r="AH201" i="1"/>
  <c r="Y202" i="1"/>
  <c r="AA201" i="1"/>
  <c r="Z202" i="1"/>
  <c r="AB201" i="1"/>
  <c r="AC201" i="1" s="1"/>
  <c r="K203" i="1" l="1"/>
  <c r="AD201" i="1"/>
  <c r="AH202" i="1"/>
  <c r="Z203" i="1"/>
  <c r="AB202" i="1"/>
  <c r="AC202" i="1" s="1"/>
  <c r="Y203" i="1"/>
  <c r="AA202" i="1"/>
  <c r="K204" i="1" l="1"/>
  <c r="AD202" i="1"/>
  <c r="AH203" i="1"/>
  <c r="Y204" i="1"/>
  <c r="AA203" i="1"/>
  <c r="Z204" i="1"/>
  <c r="AB203" i="1"/>
  <c r="AC203" i="1" s="1"/>
  <c r="K205" i="1" l="1"/>
  <c r="AD203" i="1"/>
  <c r="AH204" i="1"/>
  <c r="Z205" i="1"/>
  <c r="AB204" i="1"/>
  <c r="AC204" i="1" s="1"/>
  <c r="Y205" i="1"/>
  <c r="AA204" i="1"/>
  <c r="K206" i="1" l="1"/>
  <c r="AD204" i="1"/>
  <c r="AH205" i="1"/>
  <c r="Y206" i="1"/>
  <c r="AA205" i="1"/>
  <c r="Z206" i="1"/>
  <c r="AB205" i="1"/>
  <c r="AC205" i="1" s="1"/>
  <c r="K207" i="1" l="1"/>
  <c r="AD205" i="1"/>
  <c r="AH206" i="1"/>
  <c r="Z207" i="1"/>
  <c r="AB206" i="1"/>
  <c r="AC206" i="1" s="1"/>
  <c r="Y207" i="1"/>
  <c r="AA206" i="1"/>
  <c r="K208" i="1" l="1"/>
  <c r="AD206" i="1"/>
  <c r="AH207" i="1"/>
  <c r="Y208" i="1"/>
  <c r="AA207" i="1"/>
  <c r="Z208" i="1"/>
  <c r="AB207" i="1"/>
  <c r="AC207" i="1" s="1"/>
  <c r="K209" i="1" l="1"/>
  <c r="AD207" i="1"/>
  <c r="AH208" i="1"/>
  <c r="Z209" i="1"/>
  <c r="AB208" i="1"/>
  <c r="AC208" i="1" s="1"/>
  <c r="Y209" i="1"/>
  <c r="AA208" i="1"/>
  <c r="K210" i="1" l="1"/>
  <c r="AD208" i="1"/>
  <c r="AH209" i="1"/>
  <c r="Y210" i="1"/>
  <c r="AA209" i="1"/>
  <c r="Z210" i="1"/>
  <c r="AB209" i="1"/>
  <c r="AC209" i="1" s="1"/>
  <c r="K211" i="1" l="1"/>
  <c r="AD209" i="1"/>
  <c r="AH210" i="1"/>
  <c r="Z211" i="1"/>
  <c r="AB210" i="1"/>
  <c r="AC210" i="1" s="1"/>
  <c r="Y211" i="1"/>
  <c r="AA210" i="1"/>
  <c r="AD210" i="1" l="1"/>
  <c r="K212" i="1"/>
  <c r="AH211" i="1"/>
  <c r="Y212" i="1"/>
  <c r="AA211" i="1"/>
  <c r="Z212" i="1"/>
  <c r="AB211" i="1"/>
  <c r="AC211" i="1" s="1"/>
  <c r="K213" i="1" l="1"/>
  <c r="AD211" i="1"/>
  <c r="AH212" i="1"/>
  <c r="Z213" i="1"/>
  <c r="AB212" i="1"/>
  <c r="AC212" i="1" s="1"/>
  <c r="Y213" i="1"/>
  <c r="AA212" i="1"/>
  <c r="K214" i="1" l="1"/>
  <c r="AD212" i="1"/>
  <c r="AH213" i="1"/>
  <c r="Y214" i="1"/>
  <c r="AA213" i="1"/>
  <c r="Z214" i="1"/>
  <c r="AB213" i="1"/>
  <c r="AC213" i="1" s="1"/>
  <c r="K215" i="1" l="1"/>
  <c r="AD213" i="1"/>
  <c r="AH214" i="1"/>
  <c r="Z215" i="1"/>
  <c r="AB214" i="1"/>
  <c r="AC214" i="1" s="1"/>
  <c r="Y215" i="1"/>
  <c r="AA214" i="1"/>
  <c r="K216" i="1" l="1"/>
  <c r="AD214" i="1"/>
  <c r="AH215" i="1"/>
  <c r="Y216" i="1"/>
  <c r="AA215" i="1"/>
  <c r="Z216" i="1"/>
  <c r="AB215" i="1"/>
  <c r="AC215" i="1" s="1"/>
  <c r="K217" i="1" l="1"/>
  <c r="AD215" i="1"/>
  <c r="AH216" i="1"/>
  <c r="Z217" i="1"/>
  <c r="AB216" i="1"/>
  <c r="AC216" i="1" s="1"/>
  <c r="Y217" i="1"/>
  <c r="AA216" i="1"/>
  <c r="K218" i="1" l="1"/>
  <c r="AD216" i="1"/>
  <c r="AH217" i="1"/>
  <c r="Y218" i="1"/>
  <c r="AA217" i="1"/>
  <c r="Z218" i="1"/>
  <c r="AB217" i="1"/>
  <c r="AC217" i="1" s="1"/>
  <c r="K219" i="1" l="1"/>
  <c r="AD217" i="1"/>
  <c r="AH218" i="1"/>
  <c r="Z219" i="1"/>
  <c r="AB218" i="1"/>
  <c r="AC218" i="1" s="1"/>
  <c r="Y219" i="1"/>
  <c r="AA218" i="1"/>
  <c r="K220" i="1" l="1"/>
  <c r="AD218" i="1"/>
  <c r="AH219" i="1"/>
  <c r="Y220" i="1"/>
  <c r="AA219" i="1"/>
  <c r="Z220" i="1"/>
  <c r="AB219" i="1"/>
  <c r="AC219" i="1" s="1"/>
  <c r="K221" i="1" l="1"/>
  <c r="AD219" i="1"/>
  <c r="AH220" i="1"/>
  <c r="Z221" i="1"/>
  <c r="AB220" i="1"/>
  <c r="AC220" i="1" s="1"/>
  <c r="Y221" i="1"/>
  <c r="AA220" i="1"/>
  <c r="AD220" i="1" l="1"/>
  <c r="K222" i="1"/>
  <c r="AH221" i="1"/>
  <c r="Y222" i="1"/>
  <c r="AA221" i="1"/>
  <c r="Z222" i="1"/>
  <c r="AB221" i="1"/>
  <c r="AC221" i="1" s="1"/>
  <c r="K223" i="1" l="1"/>
  <c r="AD221" i="1"/>
  <c r="AH222" i="1"/>
  <c r="Z223" i="1"/>
  <c r="AB222" i="1"/>
  <c r="AC222" i="1" s="1"/>
  <c r="Y223" i="1"/>
  <c r="AA222" i="1"/>
  <c r="K224" i="1" l="1"/>
  <c r="AD222" i="1"/>
  <c r="AH223" i="1"/>
  <c r="Y224" i="1"/>
  <c r="AA223" i="1"/>
  <c r="Z224" i="1"/>
  <c r="AB223" i="1"/>
  <c r="AC223" i="1" s="1"/>
  <c r="K225" i="1" l="1"/>
  <c r="AD223" i="1"/>
  <c r="AH224" i="1"/>
  <c r="Z225" i="1"/>
  <c r="AB224" i="1"/>
  <c r="AC224" i="1" s="1"/>
  <c r="Y225" i="1"/>
  <c r="AA224" i="1"/>
  <c r="K226" i="1" l="1"/>
  <c r="AD224" i="1"/>
  <c r="AH225" i="1"/>
  <c r="Y226" i="1"/>
  <c r="AA225" i="1"/>
  <c r="Z226" i="1"/>
  <c r="AB225" i="1"/>
  <c r="AC225" i="1" s="1"/>
  <c r="K227" i="1" l="1"/>
  <c r="AD225" i="1"/>
  <c r="AH226" i="1"/>
  <c r="Z227" i="1"/>
  <c r="AB226" i="1"/>
  <c r="AC226" i="1" s="1"/>
  <c r="Y227" i="1"/>
  <c r="AA226" i="1"/>
  <c r="K228" i="1" l="1"/>
  <c r="AD226" i="1"/>
  <c r="AH227" i="1"/>
  <c r="Y228" i="1"/>
  <c r="AA227" i="1"/>
  <c r="Z228" i="1"/>
  <c r="AB227" i="1"/>
  <c r="AC227" i="1" s="1"/>
  <c r="K229" i="1" l="1"/>
  <c r="AD227" i="1"/>
  <c r="AH228" i="1"/>
  <c r="Z229" i="1"/>
  <c r="AB228" i="1"/>
  <c r="AC228" i="1" s="1"/>
  <c r="Y229" i="1"/>
  <c r="AA228" i="1"/>
  <c r="K230" i="1" l="1"/>
  <c r="AD228" i="1"/>
  <c r="AH229" i="1"/>
  <c r="Y230" i="1"/>
  <c r="AA229" i="1"/>
  <c r="Z230" i="1"/>
  <c r="AB229" i="1"/>
  <c r="AC229" i="1" s="1"/>
  <c r="K231" i="1" l="1"/>
  <c r="AD229" i="1"/>
  <c r="AH230" i="1"/>
  <c r="Z231" i="1"/>
  <c r="AB230" i="1"/>
  <c r="AC230" i="1" s="1"/>
  <c r="Y231" i="1"/>
  <c r="AA230" i="1"/>
  <c r="K232" i="1" l="1"/>
  <c r="AD230" i="1"/>
  <c r="AH231" i="1"/>
  <c r="Y232" i="1"/>
  <c r="AA231" i="1"/>
  <c r="Z232" i="1"/>
  <c r="AB231" i="1"/>
  <c r="AC231" i="1" s="1"/>
  <c r="K233" i="1" l="1"/>
  <c r="AD231" i="1"/>
  <c r="AH232" i="1"/>
  <c r="Z233" i="1"/>
  <c r="AB232" i="1"/>
  <c r="AC232" i="1" s="1"/>
  <c r="Y233" i="1"/>
  <c r="AA232" i="1"/>
  <c r="K234" i="1" l="1"/>
  <c r="AD232" i="1"/>
  <c r="AH233" i="1"/>
  <c r="Y234" i="1"/>
  <c r="AA233" i="1"/>
  <c r="Z234" i="1"/>
  <c r="AB233" i="1"/>
  <c r="AC233" i="1" s="1"/>
  <c r="K235" i="1" l="1"/>
  <c r="AD233" i="1"/>
  <c r="AH234" i="1"/>
  <c r="Z235" i="1"/>
  <c r="AB234" i="1"/>
  <c r="AC234" i="1" s="1"/>
  <c r="Y235" i="1"/>
  <c r="AA234" i="1"/>
  <c r="AD234" i="1" l="1"/>
  <c r="K236" i="1"/>
  <c r="AH235" i="1"/>
  <c r="Y236" i="1"/>
  <c r="AA235" i="1"/>
  <c r="Z236" i="1"/>
  <c r="AB235" i="1"/>
  <c r="AC235" i="1" s="1"/>
  <c r="K237" i="1" l="1"/>
  <c r="AD235" i="1"/>
  <c r="AH236" i="1"/>
  <c r="Z237" i="1"/>
  <c r="AB236" i="1"/>
  <c r="AC236" i="1" s="1"/>
  <c r="Y237" i="1"/>
  <c r="AA236" i="1"/>
  <c r="K238" i="1" l="1"/>
  <c r="AD236" i="1"/>
  <c r="AH237" i="1"/>
  <c r="Y238" i="1"/>
  <c r="AA237" i="1"/>
  <c r="Z238" i="1"/>
  <c r="AB237" i="1"/>
  <c r="AC237" i="1" s="1"/>
  <c r="K239" i="1" l="1"/>
  <c r="AD237" i="1"/>
  <c r="AH238" i="1"/>
  <c r="Z239" i="1"/>
  <c r="AB238" i="1"/>
  <c r="AC238" i="1" s="1"/>
  <c r="Y239" i="1"/>
  <c r="AA238" i="1"/>
  <c r="K240" i="1" l="1"/>
  <c r="AD238" i="1"/>
  <c r="AH239" i="1"/>
  <c r="Y240" i="1"/>
  <c r="AA239" i="1"/>
  <c r="Z240" i="1"/>
  <c r="AB239" i="1"/>
  <c r="AC239" i="1" s="1"/>
  <c r="K241" i="1" l="1"/>
  <c r="AD239" i="1"/>
  <c r="AH240" i="1"/>
  <c r="Z241" i="1"/>
  <c r="AB240" i="1"/>
  <c r="AC240" i="1" s="1"/>
  <c r="Y241" i="1"/>
  <c r="AA240" i="1"/>
  <c r="AD240" i="1" l="1"/>
  <c r="K242" i="1"/>
  <c r="AH241" i="1"/>
  <c r="Y242" i="1"/>
  <c r="AA241" i="1"/>
  <c r="Z242" i="1"/>
  <c r="AB241" i="1"/>
  <c r="AC241" i="1" s="1"/>
  <c r="K243" i="1" l="1"/>
  <c r="AD241" i="1"/>
  <c r="AH242" i="1"/>
  <c r="Z243" i="1"/>
  <c r="AB242" i="1"/>
  <c r="AC242" i="1" s="1"/>
  <c r="Y243" i="1"/>
  <c r="AA242" i="1"/>
  <c r="K244" i="1" l="1"/>
  <c r="AD242" i="1"/>
  <c r="AH243" i="1"/>
  <c r="Y244" i="1"/>
  <c r="AA243" i="1"/>
  <c r="Z244" i="1"/>
  <c r="AB243" i="1"/>
  <c r="AC243" i="1" s="1"/>
  <c r="K245" i="1" l="1"/>
  <c r="AD243" i="1"/>
  <c r="AH244" i="1"/>
  <c r="Z245" i="1"/>
  <c r="AB244" i="1"/>
  <c r="AC244" i="1" s="1"/>
  <c r="Y245" i="1"/>
  <c r="AA244" i="1"/>
  <c r="K246" i="1" l="1"/>
  <c r="AD244" i="1"/>
  <c r="AH245" i="1"/>
  <c r="Y246" i="1"/>
  <c r="AA245" i="1"/>
  <c r="Z246" i="1"/>
  <c r="AB245" i="1"/>
  <c r="AC245" i="1" s="1"/>
  <c r="K247" i="1" l="1"/>
  <c r="AD245" i="1"/>
  <c r="AH246" i="1"/>
  <c r="Z247" i="1"/>
  <c r="AB246" i="1"/>
  <c r="AC246" i="1" s="1"/>
  <c r="Y247" i="1"/>
  <c r="AA246" i="1"/>
  <c r="K248" i="1" l="1"/>
  <c r="AD246" i="1"/>
  <c r="AH247" i="1"/>
  <c r="Y248" i="1"/>
  <c r="AA247" i="1"/>
  <c r="Z248" i="1"/>
  <c r="AB247" i="1"/>
  <c r="AC247" i="1" s="1"/>
  <c r="K249" i="1" l="1"/>
  <c r="AD247" i="1"/>
  <c r="AH248" i="1"/>
  <c r="Z249" i="1"/>
  <c r="AB248" i="1"/>
  <c r="AC248" i="1" s="1"/>
  <c r="Y249" i="1"/>
  <c r="AA248" i="1"/>
  <c r="K250" i="1" l="1"/>
  <c r="AD248" i="1"/>
  <c r="AH249" i="1"/>
  <c r="Y250" i="1"/>
  <c r="AA249" i="1"/>
  <c r="Z250" i="1"/>
  <c r="AB249" i="1"/>
  <c r="AC249" i="1" s="1"/>
  <c r="K251" i="1" l="1"/>
  <c r="AD249" i="1"/>
  <c r="AH250" i="1"/>
  <c r="Z251" i="1"/>
  <c r="AB250" i="1"/>
  <c r="AC250" i="1" s="1"/>
  <c r="Y251" i="1"/>
  <c r="AA250" i="1"/>
  <c r="K252" i="1" l="1"/>
  <c r="AD250" i="1"/>
  <c r="AH251" i="1"/>
  <c r="Y252" i="1"/>
  <c r="AA251" i="1"/>
  <c r="Z252" i="1"/>
  <c r="AB251" i="1"/>
  <c r="AC251" i="1" s="1"/>
  <c r="K253" i="1" l="1"/>
  <c r="AD251" i="1"/>
  <c r="AH252" i="1"/>
  <c r="Z253" i="1"/>
  <c r="AB252" i="1"/>
  <c r="AC252" i="1" s="1"/>
  <c r="Y253" i="1"/>
  <c r="AA252" i="1"/>
  <c r="K254" i="1" l="1"/>
  <c r="AD252" i="1"/>
  <c r="AH253" i="1"/>
  <c r="Y254" i="1"/>
  <c r="AA253" i="1"/>
  <c r="Z254" i="1"/>
  <c r="AB253" i="1"/>
  <c r="AC253" i="1" s="1"/>
  <c r="K255" i="1" l="1"/>
  <c r="AD253" i="1"/>
  <c r="AH254" i="1"/>
  <c r="Z255" i="1"/>
  <c r="AB254" i="1"/>
  <c r="AC254" i="1" s="1"/>
  <c r="Y255" i="1"/>
  <c r="AA254" i="1"/>
  <c r="AD254" i="1" l="1"/>
  <c r="K256" i="1"/>
  <c r="AH255" i="1"/>
  <c r="Y256" i="1"/>
  <c r="AA255" i="1"/>
  <c r="Z256" i="1"/>
  <c r="AB255" i="1"/>
  <c r="AC255" i="1" s="1"/>
  <c r="K257" i="1" l="1"/>
  <c r="AD255" i="1"/>
  <c r="AH256" i="1"/>
  <c r="Z257" i="1"/>
  <c r="AB256" i="1"/>
  <c r="AC256" i="1" s="1"/>
  <c r="Y257" i="1"/>
  <c r="AA256" i="1"/>
  <c r="AD256" i="1" l="1"/>
  <c r="K258" i="1"/>
  <c r="AH257" i="1"/>
  <c r="Y258" i="1"/>
  <c r="AA257" i="1"/>
  <c r="Z258" i="1"/>
  <c r="AB257" i="1"/>
  <c r="AC257" i="1" s="1"/>
  <c r="K259" i="1" l="1"/>
  <c r="AD257" i="1"/>
  <c r="AH258" i="1"/>
  <c r="Z259" i="1"/>
  <c r="AB258" i="1"/>
  <c r="AC258" i="1" s="1"/>
  <c r="Y259" i="1"/>
  <c r="AA258" i="1"/>
  <c r="K260" i="1" l="1"/>
  <c r="AD258" i="1"/>
  <c r="AH259" i="1"/>
  <c r="Y260" i="1"/>
  <c r="AA259" i="1"/>
  <c r="Z260" i="1"/>
  <c r="AB259" i="1"/>
  <c r="AC259" i="1" s="1"/>
  <c r="K261" i="1" l="1"/>
  <c r="AD259" i="1"/>
  <c r="AH260" i="1"/>
  <c r="Z261" i="1"/>
  <c r="AB260" i="1"/>
  <c r="AC260" i="1" s="1"/>
  <c r="Y261" i="1"/>
  <c r="AA260" i="1"/>
  <c r="K262" i="1" l="1"/>
  <c r="AD260" i="1"/>
  <c r="AH261" i="1"/>
  <c r="Y262" i="1"/>
  <c r="AA261" i="1"/>
  <c r="Z262" i="1"/>
  <c r="AB261" i="1"/>
  <c r="AC261" i="1" s="1"/>
  <c r="K263" i="1" l="1"/>
  <c r="AD261" i="1"/>
  <c r="AH262" i="1"/>
  <c r="Z263" i="1"/>
  <c r="AB262" i="1"/>
  <c r="AC262" i="1" s="1"/>
  <c r="Y263" i="1"/>
  <c r="AA262" i="1"/>
  <c r="K264" i="1" l="1"/>
  <c r="AD262" i="1"/>
  <c r="AH263" i="1"/>
  <c r="Y264" i="1"/>
  <c r="AA263" i="1"/>
  <c r="Z264" i="1"/>
  <c r="AB263" i="1"/>
  <c r="AC263" i="1" s="1"/>
  <c r="K265" i="1" l="1"/>
  <c r="AD263" i="1"/>
  <c r="AH264" i="1"/>
  <c r="Z265" i="1"/>
  <c r="AB264" i="1"/>
  <c r="AC264" i="1" s="1"/>
  <c r="Y265" i="1"/>
  <c r="AA264" i="1"/>
  <c r="K266" i="1" l="1"/>
  <c r="AD264" i="1"/>
  <c r="AH265" i="1"/>
  <c r="Y266" i="1"/>
  <c r="AA265" i="1"/>
  <c r="Z266" i="1"/>
  <c r="AB265" i="1"/>
  <c r="AC265" i="1" s="1"/>
  <c r="K267" i="1" l="1"/>
  <c r="AD265" i="1"/>
  <c r="AH266" i="1"/>
  <c r="Z267" i="1"/>
  <c r="AB266" i="1"/>
  <c r="AC266" i="1" s="1"/>
  <c r="Y267" i="1"/>
  <c r="AA266" i="1"/>
  <c r="K268" i="1" l="1"/>
  <c r="AD266" i="1"/>
  <c r="AH267" i="1"/>
  <c r="Y268" i="1"/>
  <c r="AA267" i="1"/>
  <c r="Z268" i="1"/>
  <c r="AB267" i="1"/>
  <c r="AC267" i="1" s="1"/>
  <c r="K269" i="1" l="1"/>
  <c r="AD267" i="1"/>
  <c r="AH268" i="1"/>
  <c r="Z269" i="1"/>
  <c r="AB268" i="1"/>
  <c r="AC268" i="1" s="1"/>
  <c r="Y269" i="1"/>
  <c r="AA268" i="1"/>
  <c r="K270" i="1" l="1"/>
  <c r="AD268" i="1"/>
  <c r="AH269" i="1"/>
  <c r="Y270" i="1"/>
  <c r="AA269" i="1"/>
  <c r="Z270" i="1"/>
  <c r="AB269" i="1"/>
  <c r="AC269" i="1" s="1"/>
  <c r="K271" i="1" l="1"/>
  <c r="AD269" i="1"/>
  <c r="AH270" i="1"/>
  <c r="Z271" i="1"/>
  <c r="AB270" i="1"/>
  <c r="AC270" i="1" s="1"/>
  <c r="Y271" i="1"/>
  <c r="AA270" i="1"/>
  <c r="AD270" i="1" l="1"/>
  <c r="K272" i="1"/>
  <c r="AH271" i="1"/>
  <c r="Y272" i="1"/>
  <c r="AA271" i="1"/>
  <c r="Z272" i="1"/>
  <c r="AB271" i="1"/>
  <c r="AC271" i="1" s="1"/>
  <c r="K273" i="1" l="1"/>
  <c r="AD271" i="1"/>
  <c r="AH272" i="1"/>
  <c r="Z273" i="1"/>
  <c r="AB272" i="1"/>
  <c r="AC272" i="1" s="1"/>
  <c r="Y273" i="1"/>
  <c r="AA272" i="1"/>
  <c r="K274" i="1" l="1"/>
  <c r="AD272" i="1"/>
  <c r="AH273" i="1"/>
  <c r="Y274" i="1"/>
  <c r="AA273" i="1"/>
  <c r="Z274" i="1"/>
  <c r="AB273" i="1"/>
  <c r="AC273" i="1" s="1"/>
  <c r="K275" i="1" l="1"/>
  <c r="AD273" i="1"/>
  <c r="AH274" i="1"/>
  <c r="Z275" i="1"/>
  <c r="AB274" i="1"/>
  <c r="AC274" i="1" s="1"/>
  <c r="Y275" i="1"/>
  <c r="AA274" i="1"/>
  <c r="K276" i="1" l="1"/>
  <c r="AD274" i="1"/>
  <c r="AH275" i="1"/>
  <c r="Y276" i="1"/>
  <c r="AA275" i="1"/>
  <c r="Z276" i="1"/>
  <c r="AB275" i="1"/>
  <c r="AC275" i="1" s="1"/>
  <c r="K277" i="1" l="1"/>
  <c r="AD275" i="1"/>
  <c r="AH276" i="1"/>
  <c r="Z277" i="1"/>
  <c r="AB276" i="1"/>
  <c r="AC276" i="1" s="1"/>
  <c r="Y277" i="1"/>
  <c r="AA276" i="1"/>
  <c r="K278" i="1" l="1"/>
  <c r="AD276" i="1"/>
  <c r="AH277" i="1"/>
  <c r="Y278" i="1"/>
  <c r="AA277" i="1"/>
  <c r="Z278" i="1"/>
  <c r="AB277" i="1"/>
  <c r="AC277" i="1" s="1"/>
  <c r="K279" i="1" l="1"/>
  <c r="AD277" i="1"/>
  <c r="AH278" i="1"/>
  <c r="Z279" i="1"/>
  <c r="AB278" i="1"/>
  <c r="AC278" i="1" s="1"/>
  <c r="Y279" i="1"/>
  <c r="AA278" i="1"/>
  <c r="K280" i="1" l="1"/>
  <c r="AD278" i="1"/>
  <c r="AH279" i="1"/>
  <c r="Y280" i="1"/>
  <c r="AA279" i="1"/>
  <c r="Z280" i="1"/>
  <c r="AB279" i="1"/>
  <c r="AC279" i="1" s="1"/>
  <c r="K281" i="1" l="1"/>
  <c r="AD279" i="1"/>
  <c r="AH280" i="1"/>
  <c r="Z281" i="1"/>
  <c r="AB280" i="1"/>
  <c r="AC280" i="1" s="1"/>
  <c r="Y281" i="1"/>
  <c r="AA280" i="1"/>
  <c r="K282" i="1" l="1"/>
  <c r="AD280" i="1"/>
  <c r="AH281" i="1"/>
  <c r="Y282" i="1"/>
  <c r="AA281" i="1"/>
  <c r="Z282" i="1"/>
  <c r="AB281" i="1"/>
  <c r="AC281" i="1" s="1"/>
  <c r="K283" i="1" l="1"/>
  <c r="AD281" i="1"/>
  <c r="AH282" i="1"/>
  <c r="Z283" i="1"/>
  <c r="AB282" i="1"/>
  <c r="AC282" i="1" s="1"/>
  <c r="Y283" i="1"/>
  <c r="AA282" i="1"/>
  <c r="K284" i="1" l="1"/>
  <c r="AD282" i="1"/>
  <c r="AH283" i="1"/>
  <c r="Y284" i="1"/>
  <c r="AA283" i="1"/>
  <c r="Z284" i="1"/>
  <c r="AB283" i="1"/>
  <c r="AC283" i="1" s="1"/>
  <c r="K285" i="1" l="1"/>
  <c r="AD283" i="1"/>
  <c r="AH284" i="1"/>
  <c r="Z285" i="1"/>
  <c r="AB284" i="1"/>
  <c r="AC284" i="1" s="1"/>
  <c r="Y285" i="1"/>
  <c r="AA284" i="1"/>
  <c r="K286" i="1" l="1"/>
  <c r="AD284" i="1"/>
  <c r="AH285" i="1"/>
  <c r="Y286" i="1"/>
  <c r="AA285" i="1"/>
  <c r="Z286" i="1"/>
  <c r="AB285" i="1"/>
  <c r="AC285" i="1" s="1"/>
  <c r="K287" i="1" l="1"/>
  <c r="AD285" i="1"/>
  <c r="AH286" i="1"/>
  <c r="Z287" i="1"/>
  <c r="AB286" i="1"/>
  <c r="AC286" i="1" s="1"/>
  <c r="Y287" i="1"/>
  <c r="AA286" i="1"/>
  <c r="AD286" i="1" l="1"/>
  <c r="K288" i="1"/>
  <c r="AH287" i="1"/>
  <c r="Y288" i="1"/>
  <c r="AA287" i="1"/>
  <c r="Z288" i="1"/>
  <c r="AB287" i="1"/>
  <c r="AC287" i="1" s="1"/>
  <c r="K289" i="1" l="1"/>
  <c r="AD287" i="1"/>
  <c r="AH288" i="1"/>
  <c r="Z289" i="1"/>
  <c r="AB288" i="1"/>
  <c r="AC288" i="1" s="1"/>
  <c r="Y289" i="1"/>
  <c r="AA288" i="1"/>
  <c r="K290" i="1" l="1"/>
  <c r="AD288" i="1"/>
  <c r="AH289" i="1"/>
  <c r="Y290" i="1"/>
  <c r="AA289" i="1"/>
  <c r="Z290" i="1"/>
  <c r="AB289" i="1"/>
  <c r="AC289" i="1" s="1"/>
  <c r="K291" i="1" l="1"/>
  <c r="AD289" i="1"/>
  <c r="AH290" i="1"/>
  <c r="Z291" i="1"/>
  <c r="AB290" i="1"/>
  <c r="AC290" i="1" s="1"/>
  <c r="Y291" i="1"/>
  <c r="AA290" i="1"/>
  <c r="AD290" i="1" l="1"/>
  <c r="K292" i="1"/>
  <c r="AH291" i="1"/>
  <c r="Y292" i="1"/>
  <c r="AA291" i="1"/>
  <c r="Z292" i="1"/>
  <c r="AB291" i="1"/>
  <c r="AC291" i="1" s="1"/>
  <c r="K293" i="1" l="1"/>
  <c r="AD291" i="1"/>
  <c r="AH292" i="1"/>
  <c r="Z293" i="1"/>
  <c r="AB292" i="1"/>
  <c r="AC292" i="1" s="1"/>
  <c r="Y293" i="1"/>
  <c r="AA292" i="1"/>
  <c r="K294" i="1" l="1"/>
  <c r="AD292" i="1"/>
  <c r="AH293" i="1"/>
  <c r="Y294" i="1"/>
  <c r="AA293" i="1"/>
  <c r="Z294" i="1"/>
  <c r="AB293" i="1"/>
  <c r="AC293" i="1" s="1"/>
  <c r="K295" i="1" l="1"/>
  <c r="AD293" i="1"/>
  <c r="AH294" i="1"/>
  <c r="Z295" i="1"/>
  <c r="AB294" i="1"/>
  <c r="AC294" i="1" s="1"/>
  <c r="Y295" i="1"/>
  <c r="AA294" i="1"/>
  <c r="AD294" i="1" l="1"/>
  <c r="K296" i="1"/>
  <c r="AH295" i="1"/>
  <c r="Y296" i="1"/>
  <c r="AA295" i="1"/>
  <c r="Z296" i="1"/>
  <c r="AB295" i="1"/>
  <c r="AC295" i="1" s="1"/>
  <c r="K297" i="1" l="1"/>
  <c r="AD295" i="1"/>
  <c r="AH296" i="1"/>
  <c r="Z297" i="1"/>
  <c r="AB296" i="1"/>
  <c r="AC296" i="1" s="1"/>
  <c r="Y297" i="1"/>
  <c r="AA296" i="1"/>
  <c r="K298" i="1" l="1"/>
  <c r="AD296" i="1"/>
  <c r="AH297" i="1"/>
  <c r="Y298" i="1"/>
  <c r="AA297" i="1"/>
  <c r="Z298" i="1"/>
  <c r="AB297" i="1"/>
  <c r="AC297" i="1" s="1"/>
  <c r="K299" i="1" l="1"/>
  <c r="AD297" i="1"/>
  <c r="AH298" i="1"/>
  <c r="Z299" i="1"/>
  <c r="AB298" i="1"/>
  <c r="AC298" i="1" s="1"/>
  <c r="Y299" i="1"/>
  <c r="AA298" i="1"/>
  <c r="K300" i="1" l="1"/>
  <c r="AD298" i="1"/>
  <c r="AH299" i="1"/>
  <c r="Y300" i="1"/>
  <c r="AA299" i="1"/>
  <c r="Z300" i="1"/>
  <c r="AB299" i="1"/>
  <c r="AC299" i="1" s="1"/>
  <c r="K301" i="1" l="1"/>
  <c r="AD299" i="1"/>
  <c r="AH300" i="1"/>
  <c r="Z301" i="1"/>
  <c r="AB300" i="1"/>
  <c r="AC300" i="1" s="1"/>
  <c r="Y301" i="1"/>
  <c r="AA300" i="1"/>
  <c r="AD300" i="1" l="1"/>
  <c r="K302" i="1"/>
  <c r="AH301" i="1"/>
  <c r="Y302" i="1"/>
  <c r="AA301" i="1"/>
  <c r="Z302" i="1"/>
  <c r="AB301" i="1"/>
  <c r="AC301" i="1" s="1"/>
  <c r="K303" i="1" l="1"/>
  <c r="AD301" i="1"/>
  <c r="AH302" i="1"/>
  <c r="Z303" i="1"/>
  <c r="AB302" i="1"/>
  <c r="AC302" i="1" s="1"/>
  <c r="Y303" i="1"/>
  <c r="AA302" i="1"/>
  <c r="AD302" i="1" l="1"/>
  <c r="K304" i="1"/>
  <c r="AH303" i="1"/>
  <c r="Y304" i="1"/>
  <c r="AA303" i="1"/>
  <c r="Z304" i="1"/>
  <c r="AB303" i="1"/>
  <c r="AC303" i="1" s="1"/>
  <c r="K305" i="1" l="1"/>
  <c r="AD303" i="1"/>
  <c r="AH304" i="1"/>
  <c r="Z305" i="1"/>
  <c r="AB304" i="1"/>
  <c r="AC304" i="1" s="1"/>
  <c r="Y305" i="1"/>
  <c r="AA304" i="1"/>
  <c r="K306" i="1" l="1"/>
  <c r="AD304" i="1"/>
  <c r="AH305" i="1"/>
  <c r="Y306" i="1"/>
  <c r="AA305" i="1"/>
  <c r="Z306" i="1"/>
  <c r="AB305" i="1"/>
  <c r="AC305" i="1" s="1"/>
  <c r="K307" i="1" l="1"/>
  <c r="AD305" i="1"/>
  <c r="AH306" i="1"/>
  <c r="Z307" i="1"/>
  <c r="AB306" i="1"/>
  <c r="AC306" i="1" s="1"/>
  <c r="Y307" i="1"/>
  <c r="AA306" i="1"/>
  <c r="K308" i="1" l="1"/>
  <c r="AD306" i="1"/>
  <c r="AH307" i="1"/>
  <c r="Y308" i="1"/>
  <c r="AA307" i="1"/>
  <c r="Z308" i="1"/>
  <c r="AB307" i="1"/>
  <c r="AC307" i="1" s="1"/>
  <c r="K309" i="1" l="1"/>
  <c r="AD307" i="1"/>
  <c r="AH308" i="1"/>
  <c r="Z309" i="1"/>
  <c r="AB308" i="1"/>
  <c r="AC308" i="1" s="1"/>
  <c r="Y309" i="1"/>
  <c r="AA308" i="1"/>
  <c r="AD308" i="1" l="1"/>
  <c r="K310" i="1"/>
  <c r="AH309" i="1"/>
  <c r="Y310" i="1"/>
  <c r="AA309" i="1"/>
  <c r="Z310" i="1"/>
  <c r="AB309" i="1"/>
  <c r="AC309" i="1" s="1"/>
  <c r="K311" i="1" l="1"/>
  <c r="AD309" i="1"/>
  <c r="AH310" i="1"/>
  <c r="Z311" i="1"/>
  <c r="AB310" i="1"/>
  <c r="AC310" i="1" s="1"/>
  <c r="Y311" i="1"/>
  <c r="AA310" i="1"/>
  <c r="K312" i="1" l="1"/>
  <c r="AD310" i="1"/>
  <c r="AH311" i="1"/>
  <c r="Y312" i="1"/>
  <c r="AA311" i="1"/>
  <c r="Z312" i="1"/>
  <c r="AB311" i="1"/>
  <c r="AC311" i="1" s="1"/>
  <c r="K313" i="1" l="1"/>
  <c r="AD311" i="1"/>
  <c r="AH312" i="1"/>
  <c r="Z313" i="1"/>
  <c r="AB312" i="1"/>
  <c r="AC312" i="1" s="1"/>
  <c r="Y313" i="1"/>
  <c r="AA312" i="1"/>
  <c r="AD312" i="1" l="1"/>
  <c r="K314" i="1"/>
  <c r="AH313" i="1"/>
  <c r="Y314" i="1"/>
  <c r="AA313" i="1"/>
  <c r="Z314" i="1"/>
  <c r="AB313" i="1"/>
  <c r="AC313" i="1" s="1"/>
  <c r="K315" i="1" l="1"/>
  <c r="AD313" i="1"/>
  <c r="AH314" i="1"/>
  <c r="Z315" i="1"/>
  <c r="AB314" i="1"/>
  <c r="AC314" i="1" s="1"/>
  <c r="Y315" i="1"/>
  <c r="AA314" i="1"/>
  <c r="AD314" i="1" l="1"/>
  <c r="K316" i="1"/>
  <c r="AH315" i="1"/>
  <c r="Y316" i="1"/>
  <c r="AA315" i="1"/>
  <c r="Z316" i="1"/>
  <c r="AB315" i="1"/>
  <c r="AC315" i="1" s="1"/>
  <c r="K317" i="1" l="1"/>
  <c r="AD315" i="1"/>
  <c r="AH316" i="1"/>
  <c r="Z317" i="1"/>
  <c r="AB316" i="1"/>
  <c r="AC316" i="1" s="1"/>
  <c r="Y317" i="1"/>
  <c r="AA316" i="1"/>
  <c r="AD316" i="1" l="1"/>
  <c r="K318" i="1"/>
  <c r="AH317" i="1"/>
  <c r="Y318" i="1"/>
  <c r="AA317" i="1"/>
  <c r="Z318" i="1"/>
  <c r="AB317" i="1"/>
  <c r="AC317" i="1" s="1"/>
  <c r="K319" i="1" l="1"/>
  <c r="AD317" i="1"/>
  <c r="AH318" i="1"/>
  <c r="Z319" i="1"/>
  <c r="AB318" i="1"/>
  <c r="AC318" i="1" s="1"/>
  <c r="Y319" i="1"/>
  <c r="AA318" i="1"/>
  <c r="AD318" i="1" l="1"/>
  <c r="K320" i="1"/>
  <c r="AH319" i="1"/>
  <c r="Y320" i="1"/>
  <c r="AA319" i="1"/>
  <c r="Z320" i="1"/>
  <c r="AB319" i="1"/>
  <c r="AC319" i="1" s="1"/>
  <c r="K321" i="1" l="1"/>
  <c r="AD319" i="1"/>
  <c r="AH320" i="1"/>
  <c r="Z321" i="1"/>
  <c r="AB320" i="1"/>
  <c r="AC320" i="1" s="1"/>
  <c r="Y321" i="1"/>
  <c r="AA320" i="1"/>
  <c r="K322" i="1" l="1"/>
  <c r="AD320" i="1"/>
  <c r="AH321" i="1"/>
  <c r="Y322" i="1"/>
  <c r="AA321" i="1"/>
  <c r="Z322" i="1"/>
  <c r="AB321" i="1"/>
  <c r="AC321" i="1" s="1"/>
  <c r="K323" i="1" l="1"/>
  <c r="AD321" i="1"/>
  <c r="AH322" i="1"/>
  <c r="Z323" i="1"/>
  <c r="AB322" i="1"/>
  <c r="AC322" i="1" s="1"/>
  <c r="Y323" i="1"/>
  <c r="AA322" i="1"/>
  <c r="AD322" i="1" l="1"/>
  <c r="K324" i="1"/>
  <c r="AH323" i="1"/>
  <c r="Y324" i="1"/>
  <c r="AA323" i="1"/>
  <c r="Z324" i="1"/>
  <c r="AB323" i="1"/>
  <c r="AC323" i="1" s="1"/>
  <c r="K325" i="1" l="1"/>
  <c r="AD323" i="1"/>
  <c r="AH324" i="1"/>
  <c r="Z325" i="1"/>
  <c r="AB324" i="1"/>
  <c r="AC324" i="1" s="1"/>
  <c r="Y325" i="1"/>
  <c r="AA324" i="1"/>
  <c r="AD324" i="1" s="1"/>
  <c r="K326" i="1" l="1"/>
  <c r="AH325" i="1"/>
  <c r="Y326" i="1"/>
  <c r="AA325" i="1"/>
  <c r="Z326" i="1"/>
  <c r="AB325" i="1"/>
  <c r="AC325" i="1" s="1"/>
  <c r="K327" i="1" l="1"/>
  <c r="AD325" i="1"/>
  <c r="AH326" i="1"/>
  <c r="Z327" i="1"/>
  <c r="AB326" i="1"/>
  <c r="AC326" i="1" s="1"/>
  <c r="Y327" i="1"/>
  <c r="AA326" i="1"/>
  <c r="AD326" i="1" l="1"/>
  <c r="K328" i="1"/>
  <c r="AH327" i="1"/>
  <c r="Y328" i="1"/>
  <c r="AA327" i="1"/>
  <c r="Z328" i="1"/>
  <c r="AB327" i="1"/>
  <c r="AC327" i="1" s="1"/>
  <c r="K329" i="1" l="1"/>
  <c r="AD327" i="1"/>
  <c r="AH328" i="1"/>
  <c r="Z329" i="1"/>
  <c r="AB328" i="1"/>
  <c r="AC328" i="1" s="1"/>
  <c r="Y329" i="1"/>
  <c r="AA328" i="1"/>
  <c r="K330" i="1" l="1"/>
  <c r="AD328" i="1"/>
  <c r="AH329" i="1"/>
  <c r="Y330" i="1"/>
  <c r="AA329" i="1"/>
  <c r="Z330" i="1"/>
  <c r="AB329" i="1"/>
  <c r="AC329" i="1" s="1"/>
  <c r="K331" i="1" l="1"/>
  <c r="AD329" i="1"/>
  <c r="AH330" i="1"/>
  <c r="Z331" i="1"/>
  <c r="AB330" i="1"/>
  <c r="AC330" i="1" s="1"/>
  <c r="Y331" i="1"/>
  <c r="AA330" i="1"/>
  <c r="AD330" i="1" l="1"/>
  <c r="K332" i="1"/>
  <c r="AH331" i="1"/>
  <c r="Y332" i="1"/>
  <c r="AA331" i="1"/>
  <c r="Z332" i="1"/>
  <c r="AB331" i="1"/>
  <c r="AC331" i="1" s="1"/>
  <c r="K333" i="1" l="1"/>
  <c r="AD331" i="1"/>
  <c r="AH332" i="1"/>
  <c r="Z333" i="1"/>
  <c r="AB332" i="1"/>
  <c r="AC332" i="1" s="1"/>
  <c r="Y333" i="1"/>
  <c r="AA332" i="1"/>
  <c r="K334" i="1" l="1"/>
  <c r="AD332" i="1"/>
  <c r="AH333" i="1"/>
  <c r="Y334" i="1"/>
  <c r="AA333" i="1"/>
  <c r="Z334" i="1"/>
  <c r="AB333" i="1"/>
  <c r="AC333" i="1" s="1"/>
  <c r="K335" i="1" l="1"/>
  <c r="AD333" i="1"/>
  <c r="AH334" i="1"/>
  <c r="Z335" i="1"/>
  <c r="AB334" i="1"/>
  <c r="AC334" i="1" s="1"/>
  <c r="Y335" i="1"/>
  <c r="AA334" i="1"/>
  <c r="K336" i="1" l="1"/>
  <c r="AD334" i="1"/>
  <c r="AH335" i="1"/>
  <c r="Y336" i="1"/>
  <c r="AA335" i="1"/>
  <c r="Z336" i="1"/>
  <c r="AB335" i="1"/>
  <c r="AC335" i="1" s="1"/>
  <c r="K337" i="1" l="1"/>
  <c r="AD335" i="1"/>
  <c r="AH336" i="1"/>
  <c r="Z337" i="1"/>
  <c r="AB336" i="1"/>
  <c r="AC336" i="1" s="1"/>
  <c r="Y337" i="1"/>
  <c r="AA336" i="1"/>
  <c r="K338" i="1" l="1"/>
  <c r="AD336" i="1"/>
  <c r="AH337" i="1"/>
  <c r="Y338" i="1"/>
  <c r="AA337" i="1"/>
  <c r="Z338" i="1"/>
  <c r="AB337" i="1"/>
  <c r="AC337" i="1" s="1"/>
  <c r="K339" i="1" l="1"/>
  <c r="AD337" i="1"/>
  <c r="AH338" i="1"/>
  <c r="Z339" i="1"/>
  <c r="AB338" i="1"/>
  <c r="AC338" i="1" s="1"/>
  <c r="Y339" i="1"/>
  <c r="AA338" i="1"/>
  <c r="AD338" i="1" l="1"/>
  <c r="K340" i="1"/>
  <c r="AH339" i="1"/>
  <c r="Y340" i="1"/>
  <c r="AA339" i="1"/>
  <c r="Z340" i="1"/>
  <c r="AB339" i="1"/>
  <c r="AC339" i="1" s="1"/>
  <c r="K341" i="1" l="1"/>
  <c r="AD339" i="1"/>
  <c r="AH340" i="1"/>
  <c r="Z341" i="1"/>
  <c r="AB340" i="1"/>
  <c r="AC340" i="1" s="1"/>
  <c r="Y341" i="1"/>
  <c r="AA340" i="1"/>
  <c r="AD340" i="1" l="1"/>
  <c r="K342" i="1"/>
  <c r="AH341" i="1"/>
  <c r="Y342" i="1"/>
  <c r="AA341" i="1"/>
  <c r="Z342" i="1"/>
  <c r="AB341" i="1"/>
  <c r="AC341" i="1" s="1"/>
  <c r="K343" i="1" l="1"/>
  <c r="AD341" i="1"/>
  <c r="AH342" i="1"/>
  <c r="Z343" i="1"/>
  <c r="AB342" i="1"/>
  <c r="AC342" i="1" s="1"/>
  <c r="Y343" i="1"/>
  <c r="AA342" i="1"/>
  <c r="K344" i="1" l="1"/>
  <c r="AD342" i="1"/>
  <c r="AH343" i="1"/>
  <c r="Y344" i="1"/>
  <c r="AA343" i="1"/>
  <c r="Z344" i="1"/>
  <c r="AB343" i="1"/>
  <c r="AC343" i="1" s="1"/>
  <c r="K345" i="1" l="1"/>
  <c r="AD343" i="1"/>
  <c r="AH344" i="1"/>
  <c r="Z345" i="1"/>
  <c r="AB344" i="1"/>
  <c r="AC344" i="1" s="1"/>
  <c r="Y345" i="1"/>
  <c r="AA344" i="1"/>
  <c r="AD344" i="1" l="1"/>
  <c r="K346" i="1"/>
  <c r="AH345" i="1"/>
  <c r="Y346" i="1"/>
  <c r="AA345" i="1"/>
  <c r="Z346" i="1"/>
  <c r="AB345" i="1"/>
  <c r="AC345" i="1" s="1"/>
  <c r="K347" i="1" l="1"/>
  <c r="AD345" i="1"/>
  <c r="AH346" i="1"/>
  <c r="Z347" i="1"/>
  <c r="AB346" i="1"/>
  <c r="AC346" i="1" s="1"/>
  <c r="Y347" i="1"/>
  <c r="AA346" i="1"/>
  <c r="K348" i="1" l="1"/>
  <c r="AD346" i="1"/>
  <c r="AH347" i="1"/>
  <c r="Y348" i="1"/>
  <c r="AA347" i="1"/>
  <c r="Z348" i="1"/>
  <c r="AB347" i="1"/>
  <c r="AC347" i="1" s="1"/>
  <c r="K349" i="1" l="1"/>
  <c r="AD347" i="1"/>
  <c r="AH348" i="1"/>
  <c r="Z349" i="1"/>
  <c r="AB348" i="1"/>
  <c r="AC348" i="1" s="1"/>
  <c r="Y349" i="1"/>
  <c r="AA348" i="1"/>
  <c r="K350" i="1" l="1"/>
  <c r="AD348" i="1"/>
  <c r="AH349" i="1"/>
  <c r="Y350" i="1"/>
  <c r="AA349" i="1"/>
  <c r="Z350" i="1"/>
  <c r="AB349" i="1"/>
  <c r="AC349" i="1" s="1"/>
  <c r="K351" i="1" l="1"/>
  <c r="AD349" i="1"/>
  <c r="AH350" i="1"/>
  <c r="Z351" i="1"/>
  <c r="AB350" i="1"/>
  <c r="AC350" i="1" s="1"/>
  <c r="Y351" i="1"/>
  <c r="AA350" i="1"/>
  <c r="K352" i="1" l="1"/>
  <c r="AD350" i="1"/>
  <c r="AH351" i="1"/>
  <c r="Y352" i="1"/>
  <c r="AA351" i="1"/>
  <c r="Z352" i="1"/>
  <c r="AB351" i="1"/>
  <c r="AC351" i="1" s="1"/>
  <c r="K353" i="1" l="1"/>
  <c r="AD351" i="1"/>
  <c r="AH352" i="1"/>
  <c r="Z353" i="1"/>
  <c r="AB352" i="1"/>
  <c r="AC352" i="1" s="1"/>
  <c r="Y353" i="1"/>
  <c r="AA352" i="1"/>
  <c r="K354" i="1" l="1"/>
  <c r="AD352" i="1"/>
  <c r="AH353" i="1"/>
  <c r="Y354" i="1"/>
  <c r="AA353" i="1"/>
  <c r="Z354" i="1"/>
  <c r="AB353" i="1"/>
  <c r="AC353" i="1" s="1"/>
  <c r="K355" i="1" l="1"/>
  <c r="AD353" i="1"/>
  <c r="AH354" i="1"/>
  <c r="Z355" i="1"/>
  <c r="AB354" i="1"/>
  <c r="AC354" i="1" s="1"/>
  <c r="Y355" i="1"/>
  <c r="AA354" i="1"/>
  <c r="AD354" i="1" l="1"/>
  <c r="K356" i="1"/>
  <c r="AH355" i="1"/>
  <c r="Y356" i="1"/>
  <c r="AA355" i="1"/>
  <c r="Z356" i="1"/>
  <c r="AB355" i="1"/>
  <c r="AC355" i="1" s="1"/>
  <c r="K357" i="1" l="1"/>
  <c r="AD355" i="1"/>
  <c r="AH356" i="1"/>
  <c r="Z357" i="1"/>
  <c r="AB356" i="1"/>
  <c r="AC356" i="1" s="1"/>
  <c r="Y357" i="1"/>
  <c r="AA356" i="1"/>
  <c r="AD356" i="1" l="1"/>
  <c r="K358" i="1"/>
  <c r="AH357" i="1"/>
  <c r="Y358" i="1"/>
  <c r="AA357" i="1"/>
  <c r="Z358" i="1"/>
  <c r="AB357" i="1"/>
  <c r="AC357" i="1" s="1"/>
  <c r="K359" i="1" l="1"/>
  <c r="AD357" i="1"/>
  <c r="AH358" i="1"/>
  <c r="Z359" i="1"/>
  <c r="AB358" i="1"/>
  <c r="AC358" i="1" s="1"/>
  <c r="Y359" i="1"/>
  <c r="AA358" i="1"/>
  <c r="K360" i="1" l="1"/>
  <c r="AD358" i="1"/>
  <c r="AH359" i="1"/>
  <c r="Y360" i="1"/>
  <c r="AA359" i="1"/>
  <c r="Z360" i="1"/>
  <c r="AB359" i="1"/>
  <c r="AC359" i="1" s="1"/>
  <c r="K361" i="1" l="1"/>
  <c r="AD359" i="1"/>
  <c r="AH360" i="1"/>
  <c r="Z361" i="1"/>
  <c r="AB360" i="1"/>
  <c r="AC360" i="1" s="1"/>
  <c r="Y361" i="1"/>
  <c r="AA360" i="1"/>
  <c r="K362" i="1" l="1"/>
  <c r="AD360" i="1"/>
  <c r="AH361" i="1"/>
  <c r="Y362" i="1"/>
  <c r="AA361" i="1"/>
  <c r="Z362" i="1"/>
  <c r="AB361" i="1"/>
  <c r="AC361" i="1" s="1"/>
  <c r="K363" i="1" l="1"/>
  <c r="AD361" i="1"/>
  <c r="AH362" i="1"/>
  <c r="Z363" i="1"/>
  <c r="AB362" i="1"/>
  <c r="AC362" i="1" s="1"/>
  <c r="Y363" i="1"/>
  <c r="AA362" i="1"/>
  <c r="K364" i="1" l="1"/>
  <c r="AD362" i="1"/>
  <c r="AH363" i="1"/>
  <c r="Y364" i="1"/>
  <c r="AA363" i="1"/>
  <c r="Z364" i="1"/>
  <c r="AB363" i="1"/>
  <c r="AC363" i="1" s="1"/>
  <c r="K365" i="1" l="1"/>
  <c r="AD363" i="1"/>
  <c r="AH364" i="1"/>
  <c r="Z365" i="1"/>
  <c r="AB364" i="1"/>
  <c r="AC364" i="1" s="1"/>
  <c r="Y365" i="1"/>
  <c r="AA364" i="1"/>
  <c r="K366" i="1" l="1"/>
  <c r="AD364" i="1"/>
  <c r="AH365" i="1"/>
  <c r="Y366" i="1"/>
  <c r="AA365" i="1"/>
  <c r="Z366" i="1"/>
  <c r="AB365" i="1"/>
  <c r="AC365" i="1" s="1"/>
  <c r="K367" i="1" l="1"/>
  <c r="AD365" i="1"/>
  <c r="AH366" i="1"/>
  <c r="Z367" i="1"/>
  <c r="AB366" i="1"/>
  <c r="AC366" i="1" s="1"/>
  <c r="Y367" i="1"/>
  <c r="AA366" i="1"/>
  <c r="AD366" i="1" l="1"/>
  <c r="K368" i="1"/>
  <c r="AH367" i="1"/>
  <c r="Y368" i="1"/>
  <c r="AA367" i="1"/>
  <c r="Z368" i="1"/>
  <c r="AB367" i="1"/>
  <c r="AC367" i="1" s="1"/>
  <c r="K369" i="1" l="1"/>
  <c r="AD367" i="1"/>
  <c r="AH368" i="1"/>
  <c r="Z369" i="1"/>
  <c r="AB368" i="1"/>
  <c r="AC368" i="1" s="1"/>
  <c r="Y369" i="1"/>
  <c r="AA368" i="1"/>
  <c r="K370" i="1" l="1"/>
  <c r="AD368" i="1"/>
  <c r="AH369" i="1"/>
  <c r="Y370" i="1"/>
  <c r="AA369" i="1"/>
  <c r="Z370" i="1"/>
  <c r="AB369" i="1"/>
  <c r="AC369" i="1" s="1"/>
  <c r="K371" i="1" l="1"/>
  <c r="AD369" i="1"/>
  <c r="AH370" i="1"/>
  <c r="Z371" i="1"/>
  <c r="AB370" i="1"/>
  <c r="AC370" i="1" s="1"/>
  <c r="Y371" i="1"/>
  <c r="AA370" i="1"/>
  <c r="K372" i="1" l="1"/>
  <c r="AD370" i="1"/>
  <c r="AH371" i="1"/>
  <c r="Y372" i="1"/>
  <c r="AA371" i="1"/>
  <c r="Z372" i="1"/>
  <c r="AB371" i="1"/>
  <c r="AC371" i="1" s="1"/>
  <c r="K373" i="1" l="1"/>
  <c r="AD371" i="1"/>
  <c r="AH372" i="1"/>
  <c r="Z373" i="1"/>
  <c r="AB372" i="1"/>
  <c r="AC372" i="1" s="1"/>
  <c r="Y373" i="1"/>
  <c r="AA372" i="1"/>
  <c r="K374" i="1" l="1"/>
  <c r="AD372" i="1"/>
  <c r="AH373" i="1"/>
  <c r="Y374" i="1"/>
  <c r="AA373" i="1"/>
  <c r="Z374" i="1"/>
  <c r="AB373" i="1"/>
  <c r="AC373" i="1" s="1"/>
  <c r="K375" i="1" l="1"/>
  <c r="AD373" i="1"/>
  <c r="AH374" i="1"/>
  <c r="Z375" i="1"/>
  <c r="AB374" i="1"/>
  <c r="AC374" i="1" s="1"/>
  <c r="Y375" i="1"/>
  <c r="AA374" i="1"/>
  <c r="AD374" i="1" l="1"/>
  <c r="K376" i="1"/>
  <c r="AH375" i="1"/>
  <c r="Y376" i="1"/>
  <c r="AA375" i="1"/>
  <c r="Z376" i="1"/>
  <c r="AB375" i="1"/>
  <c r="AC375" i="1" s="1"/>
  <c r="K377" i="1" l="1"/>
  <c r="AD375" i="1"/>
  <c r="AH376" i="1"/>
  <c r="Z377" i="1"/>
  <c r="AB376" i="1"/>
  <c r="AC376" i="1" s="1"/>
  <c r="Y377" i="1"/>
  <c r="AA376" i="1"/>
  <c r="AD376" i="1" l="1"/>
  <c r="K378" i="1"/>
  <c r="AH377" i="1"/>
  <c r="Y378" i="1"/>
  <c r="AA377" i="1"/>
  <c r="Z378" i="1"/>
  <c r="AB377" i="1"/>
  <c r="AC377" i="1" s="1"/>
  <c r="K379" i="1" l="1"/>
  <c r="AD377" i="1"/>
  <c r="AH378" i="1"/>
  <c r="Z379" i="1"/>
  <c r="AB378" i="1"/>
  <c r="AC378" i="1" s="1"/>
  <c r="Y379" i="1"/>
  <c r="AA378" i="1"/>
  <c r="K380" i="1" l="1"/>
  <c r="AD378" i="1"/>
  <c r="AH379" i="1"/>
  <c r="Y380" i="1"/>
  <c r="AA379" i="1"/>
  <c r="Z380" i="1"/>
  <c r="AB379" i="1"/>
  <c r="AC379" i="1" s="1"/>
  <c r="K381" i="1" l="1"/>
  <c r="AD379" i="1"/>
  <c r="AH380" i="1"/>
  <c r="Z381" i="1"/>
  <c r="AB380" i="1"/>
  <c r="AC380" i="1" s="1"/>
  <c r="Y381" i="1"/>
  <c r="AA380" i="1"/>
  <c r="AD380" i="1" l="1"/>
  <c r="K382" i="1"/>
  <c r="AH381" i="1"/>
  <c r="Y382" i="1"/>
  <c r="AA381" i="1"/>
  <c r="Z382" i="1"/>
  <c r="AB381" i="1"/>
  <c r="AC381" i="1" s="1"/>
  <c r="K383" i="1" l="1"/>
  <c r="AD381" i="1"/>
  <c r="AH382" i="1"/>
  <c r="Z383" i="1"/>
  <c r="AB382" i="1"/>
  <c r="AC382" i="1" s="1"/>
  <c r="Y383" i="1"/>
  <c r="AA382" i="1"/>
  <c r="K384" i="1" l="1"/>
  <c r="AD382" i="1"/>
  <c r="AH383" i="1"/>
  <c r="Y384" i="1"/>
  <c r="AA383" i="1"/>
  <c r="Z384" i="1"/>
  <c r="AB383" i="1"/>
  <c r="AC383" i="1" s="1"/>
  <c r="K385" i="1" l="1"/>
  <c r="AD383" i="1"/>
  <c r="AH384" i="1"/>
  <c r="Z385" i="1"/>
  <c r="AB384" i="1"/>
  <c r="AC384" i="1" s="1"/>
  <c r="Y385" i="1"/>
  <c r="AA384" i="1"/>
  <c r="AD384" i="1" l="1"/>
  <c r="K386" i="1"/>
  <c r="AH385" i="1"/>
  <c r="Y386" i="1"/>
  <c r="AA385" i="1"/>
  <c r="Z386" i="1"/>
  <c r="AB385" i="1"/>
  <c r="AC385" i="1" s="1"/>
  <c r="K387" i="1" l="1"/>
  <c r="AD385" i="1"/>
  <c r="AH386" i="1"/>
  <c r="Z387" i="1"/>
  <c r="AB386" i="1"/>
  <c r="AC386" i="1" s="1"/>
  <c r="Y387" i="1"/>
  <c r="AA386" i="1"/>
  <c r="K388" i="1" l="1"/>
  <c r="AD386" i="1"/>
  <c r="AH387" i="1"/>
  <c r="Y388" i="1"/>
  <c r="AA387" i="1"/>
  <c r="Z388" i="1"/>
  <c r="AB387" i="1"/>
  <c r="AC387" i="1" s="1"/>
  <c r="K389" i="1" l="1"/>
  <c r="AD387" i="1"/>
  <c r="AH388" i="1"/>
  <c r="Z389" i="1"/>
  <c r="AB388" i="1"/>
  <c r="AC388" i="1" s="1"/>
  <c r="Y389" i="1"/>
  <c r="AA388" i="1"/>
  <c r="K390" i="1" l="1"/>
  <c r="AD388" i="1"/>
  <c r="AH389" i="1"/>
  <c r="Y390" i="1"/>
  <c r="AA389" i="1"/>
  <c r="Z390" i="1"/>
  <c r="AB389" i="1"/>
  <c r="AC389" i="1" s="1"/>
  <c r="K391" i="1" l="1"/>
  <c r="AD389" i="1"/>
  <c r="AH390" i="1"/>
  <c r="Z391" i="1"/>
  <c r="AB390" i="1"/>
  <c r="AC390" i="1" s="1"/>
  <c r="Y391" i="1"/>
  <c r="AA390" i="1"/>
  <c r="K392" i="1" l="1"/>
  <c r="AD390" i="1"/>
  <c r="AH391" i="1"/>
  <c r="Y392" i="1"/>
  <c r="AA391" i="1"/>
  <c r="Z392" i="1"/>
  <c r="AB391" i="1"/>
  <c r="AC391" i="1" s="1"/>
  <c r="K393" i="1" l="1"/>
  <c r="AD391" i="1"/>
  <c r="AH392" i="1"/>
  <c r="Z393" i="1"/>
  <c r="AB392" i="1"/>
  <c r="AC392" i="1" s="1"/>
  <c r="Y393" i="1"/>
  <c r="AA392" i="1"/>
  <c r="K394" i="1" l="1"/>
  <c r="AD392" i="1"/>
  <c r="AH393" i="1"/>
  <c r="Y394" i="1"/>
  <c r="AA393" i="1"/>
  <c r="Z394" i="1"/>
  <c r="AB393" i="1"/>
  <c r="AC393" i="1" s="1"/>
  <c r="K395" i="1" l="1"/>
  <c r="AD393" i="1"/>
  <c r="AH394" i="1"/>
  <c r="Z395" i="1"/>
  <c r="AB394" i="1"/>
  <c r="AC394" i="1" s="1"/>
  <c r="Y395" i="1"/>
  <c r="AA394" i="1"/>
  <c r="AD394" i="1" l="1"/>
  <c r="K396" i="1"/>
  <c r="AH395" i="1"/>
  <c r="Y396" i="1"/>
  <c r="AA395" i="1"/>
  <c r="Z396" i="1"/>
  <c r="AB395" i="1"/>
  <c r="AC395" i="1" s="1"/>
  <c r="K397" i="1" l="1"/>
  <c r="AD395" i="1"/>
  <c r="AH396" i="1"/>
  <c r="Z397" i="1"/>
  <c r="AB396" i="1"/>
  <c r="AC396" i="1" s="1"/>
  <c r="Y397" i="1"/>
  <c r="AA396" i="1"/>
  <c r="AD396" i="1" l="1"/>
  <c r="K398" i="1"/>
  <c r="AH397" i="1"/>
  <c r="Y398" i="1"/>
  <c r="AA397" i="1"/>
  <c r="Z398" i="1"/>
  <c r="AB397" i="1"/>
  <c r="AC397" i="1" s="1"/>
  <c r="K399" i="1" l="1"/>
  <c r="AD397" i="1"/>
  <c r="AH398" i="1"/>
  <c r="Z399" i="1"/>
  <c r="AB398" i="1"/>
  <c r="AC398" i="1" s="1"/>
  <c r="Y399" i="1"/>
  <c r="AA398" i="1"/>
  <c r="K400" i="1" l="1"/>
  <c r="AD398" i="1"/>
  <c r="AH399" i="1"/>
  <c r="Y400" i="1"/>
  <c r="AA399" i="1"/>
  <c r="Z400" i="1"/>
  <c r="AB399" i="1"/>
  <c r="AC399" i="1" s="1"/>
  <c r="K401" i="1" l="1"/>
  <c r="AD399" i="1"/>
  <c r="AH400" i="1"/>
  <c r="Z401" i="1"/>
  <c r="AB400" i="1"/>
  <c r="AC400" i="1" s="1"/>
  <c r="Y401" i="1"/>
  <c r="AA400" i="1"/>
  <c r="AD400" i="1" l="1"/>
  <c r="K402" i="1"/>
  <c r="AH401" i="1"/>
  <c r="Y402" i="1"/>
  <c r="AA401" i="1"/>
  <c r="Z402" i="1"/>
  <c r="AB401" i="1"/>
  <c r="AC401" i="1" s="1"/>
  <c r="K403" i="1" l="1"/>
  <c r="AD401" i="1"/>
  <c r="AH402" i="1"/>
  <c r="Z403" i="1"/>
  <c r="AB402" i="1"/>
  <c r="AC402" i="1" s="1"/>
  <c r="Y403" i="1"/>
  <c r="AA402" i="1"/>
  <c r="K404" i="1" l="1"/>
  <c r="AD402" i="1"/>
  <c r="AH403" i="1"/>
  <c r="Y404" i="1"/>
  <c r="AA403" i="1"/>
  <c r="Z404" i="1"/>
  <c r="AB403" i="1"/>
  <c r="AC403" i="1" s="1"/>
  <c r="K405" i="1" l="1"/>
  <c r="AD403" i="1"/>
  <c r="AH404" i="1"/>
  <c r="Z405" i="1"/>
  <c r="AB404" i="1"/>
  <c r="AC404" i="1" s="1"/>
  <c r="Y405" i="1"/>
  <c r="AA404" i="1"/>
  <c r="K406" i="1" l="1"/>
  <c r="AD404" i="1"/>
  <c r="AH405" i="1"/>
  <c r="Y406" i="1"/>
  <c r="AA405" i="1"/>
  <c r="Z406" i="1"/>
  <c r="AB405" i="1"/>
  <c r="AC405" i="1" s="1"/>
  <c r="K407" i="1" l="1"/>
  <c r="AD405" i="1"/>
  <c r="AH406" i="1"/>
  <c r="Z407" i="1"/>
  <c r="AB406" i="1"/>
  <c r="AC406" i="1" s="1"/>
  <c r="Y407" i="1"/>
  <c r="AA406" i="1"/>
  <c r="K408" i="1" l="1"/>
  <c r="AD406" i="1"/>
  <c r="AH407" i="1"/>
  <c r="Y408" i="1"/>
  <c r="AA407" i="1"/>
  <c r="Z408" i="1"/>
  <c r="AB407" i="1"/>
  <c r="AC407" i="1" s="1"/>
  <c r="K409" i="1" l="1"/>
  <c r="AD407" i="1"/>
  <c r="AH408" i="1"/>
  <c r="Z409" i="1"/>
  <c r="AB408" i="1"/>
  <c r="AC408" i="1" s="1"/>
  <c r="Y409" i="1"/>
  <c r="AA408" i="1"/>
  <c r="K410" i="1" l="1"/>
  <c r="AD408" i="1"/>
  <c r="AH409" i="1"/>
  <c r="Y410" i="1"/>
  <c r="AA409" i="1"/>
  <c r="Z410" i="1"/>
  <c r="AB409" i="1"/>
  <c r="AC409" i="1" s="1"/>
  <c r="K411" i="1" l="1"/>
  <c r="AD409" i="1"/>
  <c r="AH410" i="1"/>
  <c r="Z411" i="1"/>
  <c r="AB410" i="1"/>
  <c r="AC410" i="1" s="1"/>
  <c r="Y411" i="1"/>
  <c r="AA410" i="1"/>
  <c r="AD410" i="1" l="1"/>
  <c r="K412" i="1"/>
  <c r="AH411" i="1"/>
  <c r="Y412" i="1"/>
  <c r="AA411" i="1"/>
  <c r="Z412" i="1"/>
  <c r="AB411" i="1"/>
  <c r="AC411" i="1" s="1"/>
  <c r="K413" i="1" l="1"/>
  <c r="AD411" i="1"/>
  <c r="AH412" i="1"/>
  <c r="Z413" i="1"/>
  <c r="AB412" i="1"/>
  <c r="AC412" i="1" s="1"/>
  <c r="Y413" i="1"/>
  <c r="AA412" i="1"/>
  <c r="K414" i="1" l="1"/>
  <c r="AD412" i="1"/>
  <c r="AH413" i="1"/>
  <c r="Y414" i="1"/>
  <c r="AA413" i="1"/>
  <c r="Z414" i="1"/>
  <c r="AB413" i="1"/>
  <c r="AC413" i="1" s="1"/>
  <c r="K415" i="1" l="1"/>
  <c r="AD413" i="1"/>
  <c r="AH414" i="1"/>
  <c r="Z415" i="1"/>
  <c r="AB414" i="1"/>
  <c r="AC414" i="1" s="1"/>
  <c r="Y415" i="1"/>
  <c r="AA414" i="1"/>
  <c r="AD414" i="1" l="1"/>
  <c r="K416" i="1"/>
  <c r="AH415" i="1"/>
  <c r="Y416" i="1"/>
  <c r="AA415" i="1"/>
  <c r="Z416" i="1"/>
  <c r="AB415" i="1"/>
  <c r="AC415" i="1" s="1"/>
  <c r="K417" i="1" l="1"/>
  <c r="AD415" i="1"/>
  <c r="AH416" i="1"/>
  <c r="Z417" i="1"/>
  <c r="AB416" i="1"/>
  <c r="AC416" i="1" s="1"/>
  <c r="Y417" i="1"/>
  <c r="AA416" i="1"/>
  <c r="K418" i="1" l="1"/>
  <c r="AD416" i="1"/>
  <c r="AH417" i="1"/>
  <c r="Y418" i="1"/>
  <c r="AA417" i="1"/>
  <c r="Z418" i="1"/>
  <c r="AB417" i="1"/>
  <c r="AC417" i="1" s="1"/>
  <c r="K419" i="1" l="1"/>
  <c r="AD417" i="1"/>
  <c r="AH418" i="1"/>
  <c r="Z419" i="1"/>
  <c r="AB418" i="1"/>
  <c r="AC418" i="1" s="1"/>
  <c r="Y419" i="1"/>
  <c r="AA418" i="1"/>
  <c r="K420" i="1" l="1"/>
  <c r="AD418" i="1"/>
  <c r="AH419" i="1"/>
  <c r="Y420" i="1"/>
  <c r="AA419" i="1"/>
  <c r="Z420" i="1"/>
  <c r="AB419" i="1"/>
  <c r="AC419" i="1" s="1"/>
  <c r="K421" i="1" l="1"/>
  <c r="AD419" i="1"/>
  <c r="AH420" i="1"/>
  <c r="Z421" i="1"/>
  <c r="AB420" i="1"/>
  <c r="AC420" i="1" s="1"/>
  <c r="Y421" i="1"/>
  <c r="AA420" i="1"/>
  <c r="K422" i="1" l="1"/>
  <c r="AD420" i="1"/>
  <c r="AH421" i="1"/>
  <c r="Y422" i="1"/>
  <c r="AA421" i="1"/>
  <c r="Z422" i="1"/>
  <c r="AB421" i="1"/>
  <c r="AC421" i="1" s="1"/>
  <c r="K423" i="1" l="1"/>
  <c r="AD421" i="1"/>
  <c r="AH422" i="1"/>
  <c r="Z423" i="1"/>
  <c r="AB422" i="1"/>
  <c r="AC422" i="1" s="1"/>
  <c r="Y423" i="1"/>
  <c r="AA422" i="1"/>
  <c r="K424" i="1" l="1"/>
  <c r="AD422" i="1"/>
  <c r="AH423" i="1"/>
  <c r="Y424" i="1"/>
  <c r="AA423" i="1"/>
  <c r="Z424" i="1"/>
  <c r="AB423" i="1"/>
  <c r="AC423" i="1" s="1"/>
  <c r="K425" i="1" l="1"/>
  <c r="AD423" i="1"/>
  <c r="AH424" i="1"/>
  <c r="Z425" i="1"/>
  <c r="AB424" i="1"/>
  <c r="AC424" i="1" s="1"/>
  <c r="Y425" i="1"/>
  <c r="AA424" i="1"/>
  <c r="K426" i="1" l="1"/>
  <c r="AD424" i="1"/>
  <c r="AH425" i="1"/>
  <c r="Y426" i="1"/>
  <c r="AA425" i="1"/>
  <c r="Z426" i="1"/>
  <c r="AB425" i="1"/>
  <c r="AC425" i="1" s="1"/>
  <c r="K427" i="1" l="1"/>
  <c r="AD425" i="1"/>
  <c r="AH426" i="1"/>
  <c r="Z427" i="1"/>
  <c r="AB426" i="1"/>
  <c r="AC426" i="1" s="1"/>
  <c r="Y427" i="1"/>
  <c r="AA426" i="1"/>
  <c r="AD426" i="1" l="1"/>
  <c r="K428" i="1"/>
  <c r="AH427" i="1"/>
  <c r="Y428" i="1"/>
  <c r="AA427" i="1"/>
  <c r="Z428" i="1"/>
  <c r="AB427" i="1"/>
  <c r="AC427" i="1" s="1"/>
  <c r="K429" i="1" l="1"/>
  <c r="AD427" i="1"/>
  <c r="AH428" i="1"/>
  <c r="Z429" i="1"/>
  <c r="AB428" i="1"/>
  <c r="AC428" i="1" s="1"/>
  <c r="Y429" i="1"/>
  <c r="AA428" i="1"/>
  <c r="K430" i="1" l="1"/>
  <c r="AD428" i="1"/>
  <c r="AH429" i="1"/>
  <c r="Y430" i="1"/>
  <c r="AA429" i="1"/>
  <c r="Z430" i="1"/>
  <c r="AB429" i="1"/>
  <c r="AC429" i="1" s="1"/>
  <c r="K431" i="1" l="1"/>
  <c r="AD429" i="1"/>
  <c r="AH430" i="1"/>
  <c r="Z431" i="1"/>
  <c r="AB430" i="1"/>
  <c r="AC430" i="1" s="1"/>
  <c r="Y431" i="1"/>
  <c r="AA430" i="1"/>
  <c r="K432" i="1" l="1"/>
  <c r="AD430" i="1"/>
  <c r="AH431" i="1"/>
  <c r="Y432" i="1"/>
  <c r="AA431" i="1"/>
  <c r="Z432" i="1"/>
  <c r="AB431" i="1"/>
  <c r="AC431" i="1" s="1"/>
  <c r="K433" i="1" l="1"/>
  <c r="AD431" i="1"/>
  <c r="AH432" i="1"/>
  <c r="Z433" i="1"/>
  <c r="AB432" i="1"/>
  <c r="AC432" i="1" s="1"/>
  <c r="Y433" i="1"/>
  <c r="AA432" i="1"/>
  <c r="K434" i="1" l="1"/>
  <c r="AD432" i="1"/>
  <c r="AH433" i="1"/>
  <c r="Y434" i="1"/>
  <c r="AA433" i="1"/>
  <c r="Z434" i="1"/>
  <c r="AB433" i="1"/>
  <c r="AC433" i="1" s="1"/>
  <c r="K435" i="1" l="1"/>
  <c r="AD433" i="1"/>
  <c r="AH434" i="1"/>
  <c r="Z435" i="1"/>
  <c r="AB434" i="1"/>
  <c r="AC434" i="1" s="1"/>
  <c r="Y435" i="1"/>
  <c r="AA434" i="1"/>
  <c r="K436" i="1" l="1"/>
  <c r="AD434" i="1"/>
  <c r="AH435" i="1"/>
  <c r="Y436" i="1"/>
  <c r="AA435" i="1"/>
  <c r="Z436" i="1"/>
  <c r="AB435" i="1"/>
  <c r="AC435" i="1" s="1"/>
  <c r="K437" i="1" l="1"/>
  <c r="AD435" i="1"/>
  <c r="AH436" i="1"/>
  <c r="Z437" i="1"/>
  <c r="AB436" i="1"/>
  <c r="AC436" i="1" s="1"/>
  <c r="Y437" i="1"/>
  <c r="AA436" i="1"/>
  <c r="AD436" i="1" l="1"/>
  <c r="K438" i="1"/>
  <c r="AH437" i="1"/>
  <c r="Y438" i="1"/>
  <c r="AA437" i="1"/>
  <c r="Z438" i="1"/>
  <c r="AB437" i="1"/>
  <c r="AC437" i="1" s="1"/>
  <c r="K439" i="1" l="1"/>
  <c r="AD437" i="1"/>
  <c r="AH438" i="1"/>
  <c r="Z439" i="1"/>
  <c r="AB438" i="1"/>
  <c r="AC438" i="1" s="1"/>
  <c r="Y439" i="1"/>
  <c r="AA438" i="1"/>
  <c r="K440" i="1" l="1"/>
  <c r="AD438" i="1"/>
  <c r="AH439" i="1"/>
  <c r="Y440" i="1"/>
  <c r="AA439" i="1"/>
  <c r="Z440" i="1"/>
  <c r="AB439" i="1"/>
  <c r="AC439" i="1" s="1"/>
  <c r="K441" i="1" l="1"/>
  <c r="AD439" i="1"/>
  <c r="AH440" i="1"/>
  <c r="Z441" i="1"/>
  <c r="AB440" i="1"/>
  <c r="AC440" i="1" s="1"/>
  <c r="Y441" i="1"/>
  <c r="AA440" i="1"/>
  <c r="AD440" i="1" l="1"/>
  <c r="K442" i="1"/>
  <c r="AH441" i="1"/>
  <c r="Y442" i="1"/>
  <c r="AA441" i="1"/>
  <c r="Z442" i="1"/>
  <c r="AB441" i="1"/>
  <c r="AC441" i="1" s="1"/>
  <c r="K443" i="1" l="1"/>
  <c r="AD441" i="1"/>
  <c r="AH442" i="1"/>
  <c r="Z443" i="1"/>
  <c r="AB442" i="1"/>
  <c r="AC442" i="1" s="1"/>
  <c r="Y443" i="1"/>
  <c r="AA442" i="1"/>
  <c r="AD442" i="1" l="1"/>
  <c r="K444" i="1"/>
  <c r="AH443" i="1"/>
  <c r="Y444" i="1"/>
  <c r="AA443" i="1"/>
  <c r="Z444" i="1"/>
  <c r="AB443" i="1"/>
  <c r="AC443" i="1" s="1"/>
  <c r="K445" i="1" l="1"/>
  <c r="AD443" i="1"/>
  <c r="AH444" i="1"/>
  <c r="Z445" i="1"/>
  <c r="AB444" i="1"/>
  <c r="AC444" i="1" s="1"/>
  <c r="Y445" i="1"/>
  <c r="AA444" i="1"/>
  <c r="AD444" i="1" l="1"/>
  <c r="K446" i="1"/>
  <c r="AH445" i="1"/>
  <c r="Y446" i="1"/>
  <c r="AA445" i="1"/>
  <c r="Z446" i="1"/>
  <c r="AB445" i="1"/>
  <c r="AC445" i="1" s="1"/>
  <c r="K447" i="1" l="1"/>
  <c r="AD445" i="1"/>
  <c r="AH446" i="1"/>
  <c r="Z447" i="1"/>
  <c r="AB446" i="1"/>
  <c r="AC446" i="1" s="1"/>
  <c r="Y447" i="1"/>
  <c r="AA446" i="1"/>
  <c r="AD446" i="1" l="1"/>
  <c r="K448" i="1"/>
  <c r="AH447" i="1"/>
  <c r="Y448" i="1"/>
  <c r="AA447" i="1"/>
  <c r="Z448" i="1"/>
  <c r="AB447" i="1"/>
  <c r="AC447" i="1" s="1"/>
  <c r="K449" i="1" l="1"/>
  <c r="AD447" i="1"/>
  <c r="AH448" i="1"/>
  <c r="Z449" i="1"/>
  <c r="AB448" i="1"/>
  <c r="AC448" i="1" s="1"/>
  <c r="Y449" i="1"/>
  <c r="AA448" i="1"/>
  <c r="AD448" i="1" l="1"/>
  <c r="K450" i="1"/>
  <c r="AH449" i="1"/>
  <c r="Y450" i="1"/>
  <c r="AA449" i="1"/>
  <c r="Z450" i="1"/>
  <c r="AB449" i="1"/>
  <c r="AC449" i="1" s="1"/>
  <c r="K451" i="1" l="1"/>
  <c r="AD449" i="1"/>
  <c r="AH450" i="1"/>
  <c r="Z451" i="1"/>
  <c r="AB450" i="1"/>
  <c r="AC450" i="1" s="1"/>
  <c r="Y451" i="1"/>
  <c r="AA450" i="1"/>
  <c r="K452" i="1" l="1"/>
  <c r="AD450" i="1"/>
  <c r="AH451" i="1"/>
  <c r="Y452" i="1"/>
  <c r="AA451" i="1"/>
  <c r="Z452" i="1"/>
  <c r="AB451" i="1"/>
  <c r="AC451" i="1" s="1"/>
  <c r="K453" i="1" l="1"/>
  <c r="AD451" i="1"/>
  <c r="AH452" i="1"/>
  <c r="Z453" i="1"/>
  <c r="AB452" i="1"/>
  <c r="AC452" i="1" s="1"/>
  <c r="Y453" i="1"/>
  <c r="AA452" i="1"/>
  <c r="K454" i="1" l="1"/>
  <c r="AD452" i="1"/>
  <c r="AH453" i="1"/>
  <c r="Y454" i="1"/>
  <c r="AA453" i="1"/>
  <c r="Z454" i="1"/>
  <c r="AB453" i="1"/>
  <c r="AC453" i="1" s="1"/>
  <c r="K455" i="1" l="1"/>
  <c r="AD453" i="1"/>
  <c r="AH454" i="1"/>
  <c r="Z455" i="1"/>
  <c r="AB454" i="1"/>
  <c r="AC454" i="1" s="1"/>
  <c r="Y455" i="1"/>
  <c r="AA454" i="1"/>
  <c r="AD454" i="1" l="1"/>
  <c r="K456" i="1"/>
  <c r="AH455" i="1"/>
  <c r="Y456" i="1"/>
  <c r="AA455" i="1"/>
  <c r="Z456" i="1"/>
  <c r="AB455" i="1"/>
  <c r="AC455" i="1" s="1"/>
  <c r="K457" i="1" l="1"/>
  <c r="AD455" i="1"/>
  <c r="AH456" i="1"/>
  <c r="Z457" i="1"/>
  <c r="AB456" i="1"/>
  <c r="AC456" i="1" s="1"/>
  <c r="Y457" i="1"/>
  <c r="AA456" i="1"/>
  <c r="K458" i="1" l="1"/>
  <c r="AD456" i="1"/>
  <c r="AH457" i="1"/>
  <c r="Y458" i="1"/>
  <c r="AA457" i="1"/>
  <c r="Z458" i="1"/>
  <c r="AB457" i="1"/>
  <c r="AC457" i="1" s="1"/>
  <c r="K459" i="1" l="1"/>
  <c r="K460" i="1" s="1"/>
  <c r="K461" i="1" s="1"/>
  <c r="K462" i="1" s="1"/>
  <c r="K463" i="1" s="1"/>
  <c r="K464" i="1" s="1"/>
  <c r="K465" i="1" s="1"/>
  <c r="K466" i="1" s="1"/>
  <c r="K467" i="1" s="1"/>
  <c r="K468" i="1" s="1"/>
  <c r="K469" i="1" s="1"/>
  <c r="K470" i="1" s="1"/>
  <c r="K471" i="1" s="1"/>
  <c r="K472" i="1" s="1"/>
  <c r="K473" i="1" s="1"/>
  <c r="K474" i="1" s="1"/>
  <c r="K475" i="1" s="1"/>
  <c r="K476" i="1" s="1"/>
  <c r="K477" i="1" s="1"/>
  <c r="K478" i="1" s="1"/>
  <c r="K479" i="1" s="1"/>
  <c r="K480" i="1" s="1"/>
  <c r="K481" i="1" s="1"/>
  <c r="K482" i="1" s="1"/>
  <c r="K483" i="1" s="1"/>
  <c r="K484" i="1" s="1"/>
  <c r="K485" i="1" s="1"/>
  <c r="K486" i="1" s="1"/>
  <c r="K487" i="1" s="1"/>
  <c r="K488" i="1" s="1"/>
  <c r="K489" i="1" s="1"/>
  <c r="K490" i="1" s="1"/>
  <c r="K491" i="1" s="1"/>
  <c r="K492" i="1" s="1"/>
  <c r="K493" i="1" s="1"/>
  <c r="K494" i="1" s="1"/>
  <c r="K495" i="1" s="1"/>
  <c r="K496" i="1" s="1"/>
  <c r="K497" i="1" s="1"/>
  <c r="K498" i="1" s="1"/>
  <c r="K499" i="1" s="1"/>
  <c r="K500" i="1" s="1"/>
  <c r="K501" i="1" s="1"/>
  <c r="K502" i="1" s="1"/>
  <c r="K503" i="1" s="1"/>
  <c r="K504" i="1" s="1"/>
  <c r="K505" i="1" s="1"/>
  <c r="K506" i="1" s="1"/>
  <c r="K507" i="1" s="1"/>
  <c r="K508" i="1" s="1"/>
  <c r="K509" i="1" s="1"/>
  <c r="K510" i="1" s="1"/>
  <c r="K511" i="1" s="1"/>
  <c r="K512" i="1" s="1"/>
  <c r="K513" i="1" s="1"/>
  <c r="K514" i="1" s="1"/>
  <c r="K515" i="1" s="1"/>
  <c r="K516" i="1" s="1"/>
  <c r="K517" i="1" s="1"/>
  <c r="K518" i="1" s="1"/>
  <c r="K519" i="1" s="1"/>
  <c r="K520" i="1" s="1"/>
  <c r="K521" i="1" s="1"/>
  <c r="K522" i="1" s="1"/>
  <c r="K523" i="1" s="1"/>
  <c r="K524" i="1" s="1"/>
  <c r="K525" i="1" s="1"/>
  <c r="K526" i="1" s="1"/>
  <c r="K527" i="1" s="1"/>
  <c r="K528" i="1" s="1"/>
  <c r="K529" i="1" s="1"/>
  <c r="K530" i="1" s="1"/>
  <c r="K531" i="1" s="1"/>
  <c r="K532" i="1" s="1"/>
  <c r="K533" i="1" s="1"/>
  <c r="K534" i="1" s="1"/>
  <c r="K535" i="1" s="1"/>
  <c r="K536" i="1" s="1"/>
  <c r="K537" i="1" s="1"/>
  <c r="K538" i="1" s="1"/>
  <c r="K539" i="1" s="1"/>
  <c r="K540" i="1" s="1"/>
  <c r="K541" i="1" s="1"/>
  <c r="K542" i="1" s="1"/>
  <c r="K543" i="1" s="1"/>
  <c r="K544" i="1" s="1"/>
  <c r="K545" i="1" s="1"/>
  <c r="K546" i="1" s="1"/>
  <c r="K547" i="1" s="1"/>
  <c r="K548" i="1" s="1"/>
  <c r="K549" i="1" s="1"/>
  <c r="K550" i="1" s="1"/>
  <c r="K551" i="1" s="1"/>
  <c r="K552" i="1" s="1"/>
  <c r="K553" i="1" s="1"/>
  <c r="K554" i="1" s="1"/>
  <c r="K555" i="1" s="1"/>
  <c r="K556" i="1" s="1"/>
  <c r="K557" i="1" s="1"/>
  <c r="K558" i="1" s="1"/>
  <c r="K559" i="1" s="1"/>
  <c r="K560" i="1" s="1"/>
  <c r="K561" i="1" s="1"/>
  <c r="K562" i="1" s="1"/>
  <c r="K563" i="1" s="1"/>
  <c r="K564" i="1" s="1"/>
  <c r="K565" i="1" s="1"/>
  <c r="K566" i="1" s="1"/>
  <c r="K567" i="1" s="1"/>
  <c r="K568" i="1" s="1"/>
  <c r="K569" i="1" s="1"/>
  <c r="K570" i="1" s="1"/>
  <c r="K571" i="1" s="1"/>
  <c r="K572" i="1" s="1"/>
  <c r="K573" i="1" s="1"/>
  <c r="K574" i="1" s="1"/>
  <c r="K575" i="1" s="1"/>
  <c r="K576" i="1" s="1"/>
  <c r="K577" i="1" s="1"/>
  <c r="K578" i="1" s="1"/>
  <c r="K579" i="1" s="1"/>
  <c r="K580" i="1" s="1"/>
  <c r="K581" i="1" s="1"/>
  <c r="K582" i="1" s="1"/>
  <c r="K583" i="1" s="1"/>
  <c r="K584" i="1" s="1"/>
  <c r="K585" i="1" s="1"/>
  <c r="K586" i="1" s="1"/>
  <c r="K587" i="1" s="1"/>
  <c r="K588" i="1" s="1"/>
  <c r="K589" i="1" s="1"/>
  <c r="K590" i="1" s="1"/>
  <c r="K591" i="1" s="1"/>
  <c r="K592" i="1" s="1"/>
  <c r="K593" i="1" s="1"/>
  <c r="K594" i="1" s="1"/>
  <c r="AD457" i="1"/>
  <c r="AH458" i="1"/>
  <c r="Z459" i="1"/>
  <c r="AB458" i="1"/>
  <c r="AC458" i="1" s="1"/>
  <c r="Y459" i="1"/>
  <c r="AA458" i="1"/>
  <c r="AD458" i="1" l="1"/>
  <c r="AH459" i="1"/>
  <c r="Y460" i="1"/>
  <c r="AA459" i="1"/>
  <c r="Z460" i="1"/>
  <c r="AB459" i="1"/>
  <c r="AC459" i="1" s="1"/>
  <c r="AD459" i="1" l="1"/>
  <c r="AH460" i="1"/>
  <c r="Z461" i="1"/>
  <c r="AB460" i="1"/>
  <c r="AC460" i="1" s="1"/>
  <c r="Y461" i="1"/>
  <c r="AA460" i="1"/>
  <c r="AD460" i="1" l="1"/>
  <c r="AH461" i="1"/>
  <c r="Y462" i="1"/>
  <c r="AA461" i="1"/>
  <c r="Z462" i="1"/>
  <c r="AB461" i="1"/>
  <c r="AC461" i="1" s="1"/>
  <c r="AD461" i="1" l="1"/>
  <c r="AH462" i="1"/>
  <c r="Z463" i="1"/>
  <c r="AB462" i="1"/>
  <c r="AC462" i="1" s="1"/>
  <c r="Y463" i="1"/>
  <c r="AA462" i="1"/>
  <c r="AD462" i="1" l="1"/>
  <c r="AH463" i="1"/>
  <c r="Y464" i="1"/>
  <c r="AA463" i="1"/>
  <c r="Z464" i="1"/>
  <c r="AB463" i="1"/>
  <c r="AC463" i="1" s="1"/>
  <c r="AD463" i="1" l="1"/>
  <c r="AH464" i="1"/>
  <c r="Z465" i="1"/>
  <c r="AB464" i="1"/>
  <c r="AC464" i="1" s="1"/>
  <c r="Y465" i="1"/>
  <c r="AA464" i="1"/>
  <c r="AD464" i="1" l="1"/>
  <c r="AH465" i="1"/>
  <c r="Y466" i="1"/>
  <c r="AA465" i="1"/>
  <c r="Z466" i="1"/>
  <c r="AB465" i="1"/>
  <c r="AC465" i="1" s="1"/>
  <c r="AD465" i="1" l="1"/>
  <c r="AH466" i="1"/>
  <c r="Z467" i="1"/>
  <c r="AB466" i="1"/>
  <c r="AC466" i="1" s="1"/>
  <c r="Y467" i="1"/>
  <c r="AA466" i="1"/>
  <c r="AD466" i="1" l="1"/>
  <c r="AH467" i="1"/>
  <c r="Y468" i="1"/>
  <c r="AA467" i="1"/>
  <c r="Z468" i="1"/>
  <c r="AB467" i="1"/>
  <c r="AC467" i="1" s="1"/>
  <c r="AD467" i="1" l="1"/>
  <c r="AH468" i="1"/>
  <c r="Z469" i="1"/>
  <c r="AB468" i="1"/>
  <c r="AC468" i="1" s="1"/>
  <c r="Y469" i="1"/>
  <c r="AA468" i="1"/>
  <c r="AD468" i="1" l="1"/>
  <c r="AH469" i="1"/>
  <c r="Y470" i="1"/>
  <c r="AA469" i="1"/>
  <c r="Z470" i="1"/>
  <c r="AB469" i="1"/>
  <c r="AC469" i="1" s="1"/>
  <c r="AD469" i="1" l="1"/>
  <c r="AH470" i="1"/>
  <c r="Z471" i="1"/>
  <c r="AB470" i="1"/>
  <c r="AC470" i="1" s="1"/>
  <c r="Y471" i="1"/>
  <c r="AA470" i="1"/>
  <c r="AD470" i="1" l="1"/>
  <c r="AH471" i="1"/>
  <c r="Y472" i="1"/>
  <c r="AA471" i="1"/>
  <c r="Z472" i="1"/>
  <c r="AB471" i="1"/>
  <c r="AC471" i="1" s="1"/>
  <c r="AD471" i="1" l="1"/>
  <c r="AH472" i="1"/>
  <c r="Z473" i="1"/>
  <c r="AB472" i="1"/>
  <c r="AC472" i="1" s="1"/>
  <c r="Y473" i="1"/>
  <c r="AA472" i="1"/>
  <c r="AD472" i="1" l="1"/>
  <c r="AH473" i="1"/>
  <c r="Y474" i="1"/>
  <c r="AA473" i="1"/>
  <c r="Z474" i="1"/>
  <c r="AB473" i="1"/>
  <c r="AC473" i="1" s="1"/>
  <c r="AD473" i="1" l="1"/>
  <c r="AH474" i="1"/>
  <c r="Z475" i="1"/>
  <c r="AB474" i="1"/>
  <c r="AC474" i="1" s="1"/>
  <c r="Y475" i="1"/>
  <c r="AA474" i="1"/>
  <c r="AD474" i="1" l="1"/>
  <c r="AH475" i="1"/>
  <c r="Y476" i="1"/>
  <c r="AA475" i="1"/>
  <c r="Z476" i="1"/>
  <c r="AB475" i="1"/>
  <c r="AC475" i="1" s="1"/>
  <c r="AD475" i="1" l="1"/>
  <c r="AH476" i="1"/>
  <c r="Z477" i="1"/>
  <c r="AB476" i="1"/>
  <c r="AC476" i="1" s="1"/>
  <c r="Y477" i="1"/>
  <c r="AA476" i="1"/>
  <c r="AD476" i="1" l="1"/>
  <c r="AH477" i="1"/>
  <c r="Y478" i="1"/>
  <c r="AA477" i="1"/>
  <c r="Z478" i="1"/>
  <c r="AB477" i="1"/>
  <c r="AC477" i="1" s="1"/>
  <c r="AD477" i="1" l="1"/>
  <c r="AH478" i="1"/>
  <c r="Z479" i="1"/>
  <c r="AB478" i="1"/>
  <c r="AC478" i="1" s="1"/>
  <c r="Y479" i="1"/>
  <c r="AA478" i="1"/>
  <c r="AD478" i="1" l="1"/>
  <c r="AH479" i="1"/>
  <c r="Y480" i="1"/>
  <c r="AA479" i="1"/>
  <c r="Z480" i="1"/>
  <c r="AB479" i="1"/>
  <c r="AC479" i="1" s="1"/>
  <c r="AD479" i="1" l="1"/>
  <c r="AH480" i="1"/>
  <c r="Z481" i="1"/>
  <c r="AB480" i="1"/>
  <c r="AC480" i="1" s="1"/>
  <c r="Y481" i="1"/>
  <c r="AA480" i="1"/>
  <c r="AD480" i="1" l="1"/>
  <c r="AH481" i="1"/>
  <c r="Y482" i="1"/>
  <c r="AA481" i="1"/>
  <c r="Z482" i="1"/>
  <c r="AB481" i="1"/>
  <c r="AC481" i="1" s="1"/>
  <c r="AD481" i="1" l="1"/>
  <c r="AH482" i="1"/>
  <c r="Z483" i="1"/>
  <c r="AB482" i="1"/>
  <c r="AC482" i="1" s="1"/>
  <c r="Y483" i="1"/>
  <c r="AA482" i="1"/>
  <c r="AD482" i="1" l="1"/>
  <c r="AH483" i="1"/>
  <c r="Y484" i="1"/>
  <c r="AA483" i="1"/>
  <c r="Z484" i="1"/>
  <c r="AB483" i="1"/>
  <c r="AC483" i="1" s="1"/>
  <c r="AD483" i="1" l="1"/>
  <c r="AH484" i="1"/>
  <c r="Z485" i="1"/>
  <c r="AB484" i="1"/>
  <c r="AC484" i="1" s="1"/>
  <c r="Y485" i="1"/>
  <c r="AA484" i="1"/>
  <c r="AD484" i="1" l="1"/>
  <c r="AH485" i="1"/>
  <c r="Y486" i="1"/>
  <c r="AA485" i="1"/>
  <c r="Z486" i="1"/>
  <c r="AB485" i="1"/>
  <c r="AC485" i="1" s="1"/>
  <c r="AD485" i="1" l="1"/>
  <c r="AH486" i="1"/>
  <c r="Z487" i="1"/>
  <c r="AB486" i="1"/>
  <c r="AC486" i="1" s="1"/>
  <c r="Y487" i="1"/>
  <c r="AA486" i="1"/>
  <c r="AD486" i="1" l="1"/>
  <c r="AH487" i="1"/>
  <c r="Y488" i="1"/>
  <c r="AA487" i="1"/>
  <c r="Z488" i="1"/>
  <c r="AB487" i="1"/>
  <c r="AC487" i="1" s="1"/>
  <c r="AD487" i="1" l="1"/>
  <c r="AH488" i="1"/>
  <c r="Z489" i="1"/>
  <c r="AB488" i="1"/>
  <c r="AC488" i="1" s="1"/>
  <c r="Y489" i="1"/>
  <c r="AA488" i="1"/>
  <c r="AD488" i="1" l="1"/>
  <c r="AH489" i="1"/>
  <c r="Y490" i="1"/>
  <c r="AA489" i="1"/>
  <c r="Z490" i="1"/>
  <c r="AB489" i="1"/>
  <c r="AC489" i="1" s="1"/>
  <c r="AD489" i="1" l="1"/>
  <c r="AH490" i="1"/>
  <c r="Z491" i="1"/>
  <c r="AB490" i="1"/>
  <c r="AC490" i="1" s="1"/>
  <c r="Y491" i="1"/>
  <c r="AA490" i="1"/>
  <c r="AD490" i="1" l="1"/>
  <c r="AH491" i="1"/>
  <c r="Y492" i="1"/>
  <c r="AA491" i="1"/>
  <c r="Z492" i="1"/>
  <c r="AB491" i="1"/>
  <c r="AC491" i="1" s="1"/>
  <c r="AD491" i="1" l="1"/>
  <c r="AH492" i="1"/>
  <c r="Z493" i="1"/>
  <c r="AB492" i="1"/>
  <c r="AC492" i="1" s="1"/>
  <c r="Y493" i="1"/>
  <c r="AA492" i="1"/>
  <c r="AD492" i="1" l="1"/>
  <c r="AH493" i="1"/>
  <c r="Y494" i="1"/>
  <c r="AA493" i="1"/>
  <c r="Z494" i="1"/>
  <c r="AB493" i="1"/>
  <c r="AC493" i="1" s="1"/>
  <c r="AD493" i="1" l="1"/>
  <c r="AH494" i="1"/>
  <c r="Z495" i="1"/>
  <c r="AB494" i="1"/>
  <c r="AC494" i="1" s="1"/>
  <c r="Y495" i="1"/>
  <c r="AA494" i="1"/>
  <c r="AD494" i="1" l="1"/>
  <c r="AH495" i="1"/>
  <c r="Y496" i="1"/>
  <c r="AA495" i="1"/>
  <c r="Z496" i="1"/>
  <c r="AB495" i="1"/>
  <c r="AC495" i="1" s="1"/>
  <c r="AD495" i="1" l="1"/>
  <c r="AH496" i="1"/>
  <c r="Z497" i="1"/>
  <c r="AB496" i="1"/>
  <c r="AC496" i="1" s="1"/>
  <c r="Y497" i="1"/>
  <c r="AA496" i="1"/>
  <c r="AD496" i="1" l="1"/>
  <c r="AH497" i="1"/>
  <c r="Y498" i="1"/>
  <c r="AA497" i="1"/>
  <c r="Z498" i="1"/>
  <c r="AB497" i="1"/>
  <c r="AC497" i="1" s="1"/>
  <c r="AD497" i="1" l="1"/>
  <c r="AH498" i="1"/>
  <c r="Z499" i="1"/>
  <c r="AB498" i="1"/>
  <c r="AC498" i="1" s="1"/>
  <c r="Y499" i="1"/>
  <c r="AA498" i="1"/>
  <c r="AD498" i="1" l="1"/>
  <c r="AH499" i="1"/>
  <c r="Y500" i="1"/>
  <c r="AA499" i="1"/>
  <c r="Z500" i="1"/>
  <c r="AB499" i="1"/>
  <c r="AC499" i="1" s="1"/>
  <c r="AD499" i="1" l="1"/>
  <c r="AH500" i="1"/>
  <c r="Z501" i="1"/>
  <c r="AB500" i="1"/>
  <c r="AC500" i="1" s="1"/>
  <c r="Y501" i="1"/>
  <c r="AA500" i="1"/>
  <c r="AD500" i="1" l="1"/>
  <c r="AH501" i="1"/>
  <c r="Y502" i="1"/>
  <c r="AA501" i="1"/>
  <c r="Z502" i="1"/>
  <c r="AB501" i="1"/>
  <c r="AC501" i="1" s="1"/>
  <c r="AD501" i="1" l="1"/>
  <c r="AH502" i="1"/>
  <c r="Z503" i="1"/>
  <c r="AB502" i="1"/>
  <c r="AC502" i="1" s="1"/>
  <c r="Y503" i="1"/>
  <c r="AA502" i="1"/>
  <c r="AD502" i="1" l="1"/>
  <c r="AH503" i="1"/>
  <c r="Y504" i="1"/>
  <c r="AA503" i="1"/>
  <c r="Z504" i="1"/>
  <c r="AB503" i="1"/>
  <c r="AC503" i="1" s="1"/>
  <c r="AD503" i="1" l="1"/>
  <c r="AH504" i="1"/>
  <c r="Z505" i="1"/>
  <c r="AB504" i="1"/>
  <c r="AC504" i="1" s="1"/>
  <c r="Y505" i="1"/>
  <c r="AA504" i="1"/>
  <c r="AD504" i="1" l="1"/>
  <c r="AH505" i="1"/>
  <c r="Y506" i="1"/>
  <c r="AA505" i="1"/>
  <c r="Z506" i="1"/>
  <c r="AB505" i="1"/>
  <c r="AC505" i="1" s="1"/>
  <c r="AD505" i="1" l="1"/>
  <c r="AH506" i="1"/>
  <c r="Z507" i="1"/>
  <c r="AB506" i="1"/>
  <c r="AC506" i="1" s="1"/>
  <c r="Y507" i="1"/>
  <c r="AA506" i="1"/>
  <c r="AD506" i="1" l="1"/>
  <c r="AH507" i="1"/>
  <c r="Y508" i="1"/>
  <c r="AA507" i="1"/>
  <c r="Z508" i="1"/>
  <c r="AB507" i="1"/>
  <c r="AC507" i="1" s="1"/>
  <c r="AD507" i="1" l="1"/>
  <c r="AH508" i="1"/>
  <c r="Z509" i="1"/>
  <c r="AB508" i="1"/>
  <c r="AC508" i="1" s="1"/>
  <c r="Y509" i="1"/>
  <c r="AA508" i="1"/>
  <c r="AD508" i="1" l="1"/>
  <c r="AH509" i="1"/>
  <c r="Y510" i="1"/>
  <c r="AA509" i="1"/>
  <c r="Z510" i="1"/>
  <c r="AB509" i="1"/>
  <c r="AC509" i="1" s="1"/>
  <c r="AD509" i="1" l="1"/>
  <c r="AH510" i="1"/>
  <c r="Z511" i="1"/>
  <c r="AB510" i="1"/>
  <c r="AC510" i="1" s="1"/>
  <c r="Y511" i="1"/>
  <c r="AA510" i="1"/>
  <c r="AD510" i="1" l="1"/>
  <c r="AH511" i="1"/>
  <c r="Y512" i="1"/>
  <c r="AA511" i="1"/>
  <c r="Z512" i="1"/>
  <c r="AB511" i="1"/>
  <c r="AC511" i="1" s="1"/>
  <c r="AD511" i="1" l="1"/>
  <c r="AH512" i="1"/>
  <c r="Z513" i="1"/>
  <c r="AB512" i="1"/>
  <c r="AC512" i="1" s="1"/>
  <c r="Y513" i="1"/>
  <c r="AA512" i="1"/>
  <c r="AD512" i="1" l="1"/>
  <c r="AH513" i="1"/>
  <c r="Y514" i="1"/>
  <c r="AA513" i="1"/>
  <c r="Z514" i="1"/>
  <c r="AB513" i="1"/>
  <c r="AC513" i="1" s="1"/>
  <c r="AD513" i="1" l="1"/>
  <c r="AH514" i="1"/>
  <c r="Z515" i="1"/>
  <c r="AB514" i="1"/>
  <c r="AC514" i="1" s="1"/>
  <c r="Y515" i="1"/>
  <c r="AA514" i="1"/>
  <c r="AD514" i="1" l="1"/>
  <c r="AH515" i="1"/>
  <c r="Y516" i="1"/>
  <c r="AA515" i="1"/>
  <c r="Z516" i="1"/>
  <c r="AB515" i="1"/>
  <c r="AC515" i="1" s="1"/>
  <c r="AD515" i="1" l="1"/>
  <c r="AH516" i="1"/>
  <c r="Z517" i="1"/>
  <c r="AB516" i="1"/>
  <c r="AC516" i="1" s="1"/>
  <c r="Y517" i="1"/>
  <c r="AA516" i="1"/>
  <c r="AD516" i="1" l="1"/>
  <c r="AH517" i="1"/>
  <c r="Y518" i="1"/>
  <c r="AA517" i="1"/>
  <c r="Z518" i="1"/>
  <c r="AB517" i="1"/>
  <c r="AC517" i="1" s="1"/>
  <c r="AD517" i="1" l="1"/>
  <c r="AH518" i="1"/>
  <c r="Z519" i="1"/>
  <c r="AB518" i="1"/>
  <c r="AC518" i="1" s="1"/>
  <c r="Y519" i="1"/>
  <c r="AA518" i="1"/>
  <c r="AD518" i="1" l="1"/>
  <c r="AH519" i="1"/>
  <c r="Y520" i="1"/>
  <c r="AA519" i="1"/>
  <c r="Z520" i="1"/>
  <c r="AB519" i="1"/>
  <c r="AC519" i="1" s="1"/>
  <c r="AD519" i="1" l="1"/>
  <c r="AH520" i="1"/>
  <c r="Z521" i="1"/>
  <c r="AB520" i="1"/>
  <c r="AC520" i="1" s="1"/>
  <c r="Y521" i="1"/>
  <c r="AA520" i="1"/>
  <c r="AD520" i="1" l="1"/>
  <c r="AH521" i="1"/>
  <c r="Y522" i="1"/>
  <c r="AA521" i="1"/>
  <c r="Z522" i="1"/>
  <c r="AB521" i="1"/>
  <c r="AC521" i="1" s="1"/>
  <c r="AD521" i="1" l="1"/>
  <c r="AH522" i="1"/>
  <c r="Z523" i="1"/>
  <c r="AB522" i="1"/>
  <c r="AC522" i="1" s="1"/>
  <c r="Y523" i="1"/>
  <c r="AA522" i="1"/>
  <c r="AD522" i="1" l="1"/>
  <c r="AH523" i="1"/>
  <c r="Y524" i="1"/>
  <c r="AA523" i="1"/>
  <c r="Z524" i="1"/>
  <c r="AB523" i="1"/>
  <c r="AC523" i="1" s="1"/>
  <c r="AD523" i="1" l="1"/>
  <c r="AH524" i="1"/>
  <c r="Z525" i="1"/>
  <c r="AB524" i="1"/>
  <c r="AC524" i="1" s="1"/>
  <c r="Y525" i="1"/>
  <c r="AA524" i="1"/>
  <c r="AD524" i="1" l="1"/>
  <c r="AH525" i="1"/>
  <c r="Y526" i="1"/>
  <c r="AA525" i="1"/>
  <c r="Z526" i="1"/>
  <c r="AB525" i="1"/>
  <c r="AC525" i="1" s="1"/>
  <c r="AD525" i="1" l="1"/>
  <c r="AH526" i="1"/>
  <c r="Z527" i="1"/>
  <c r="AB526" i="1"/>
  <c r="AC526" i="1" s="1"/>
  <c r="Y527" i="1"/>
  <c r="AA526" i="1"/>
  <c r="AD526" i="1" l="1"/>
  <c r="AH527" i="1"/>
  <c r="Y528" i="1"/>
  <c r="AA527" i="1"/>
  <c r="Z528" i="1"/>
  <c r="AB527" i="1"/>
  <c r="AC527" i="1" s="1"/>
  <c r="AD527" i="1" l="1"/>
  <c r="AH528" i="1"/>
  <c r="Z529" i="1"/>
  <c r="AB528" i="1"/>
  <c r="AC528" i="1" s="1"/>
  <c r="Y529" i="1"/>
  <c r="AA528" i="1"/>
  <c r="AD528" i="1" l="1"/>
  <c r="AH529" i="1"/>
  <c r="Y530" i="1"/>
  <c r="AA529" i="1"/>
  <c r="Z530" i="1"/>
  <c r="AB529" i="1"/>
  <c r="AC529" i="1" s="1"/>
  <c r="AD529" i="1" l="1"/>
  <c r="AH530" i="1"/>
  <c r="Z531" i="1"/>
  <c r="AB530" i="1"/>
  <c r="AC530" i="1" s="1"/>
  <c r="Y531" i="1"/>
  <c r="AA530" i="1"/>
  <c r="AD530" i="1" l="1"/>
  <c r="AH531" i="1"/>
  <c r="Y532" i="1"/>
  <c r="AA531" i="1"/>
  <c r="Z532" i="1"/>
  <c r="AB531" i="1"/>
  <c r="AC531" i="1" s="1"/>
  <c r="AD531" i="1" l="1"/>
  <c r="AH532" i="1"/>
  <c r="Z533" i="1"/>
  <c r="AB532" i="1"/>
  <c r="AC532" i="1" s="1"/>
  <c r="Y533" i="1"/>
  <c r="AA532" i="1"/>
  <c r="AD532" i="1" l="1"/>
  <c r="AH533" i="1"/>
  <c r="Y534" i="1"/>
  <c r="AA533" i="1"/>
  <c r="Z534" i="1"/>
  <c r="AB533" i="1"/>
  <c r="AC533" i="1" s="1"/>
  <c r="AD533" i="1" l="1"/>
  <c r="AH534" i="1"/>
  <c r="Z535" i="1"/>
  <c r="AB534" i="1"/>
  <c r="AC534" i="1" s="1"/>
  <c r="Y535" i="1"/>
  <c r="AA534" i="1"/>
  <c r="AD534" i="1" l="1"/>
  <c r="AH535" i="1"/>
  <c r="Y536" i="1"/>
  <c r="AA535" i="1"/>
  <c r="Z536" i="1"/>
  <c r="AB535" i="1"/>
  <c r="AC535" i="1" s="1"/>
  <c r="AD535" i="1" l="1"/>
  <c r="AH536" i="1"/>
  <c r="Z537" i="1"/>
  <c r="AB536" i="1"/>
  <c r="AC536" i="1" s="1"/>
  <c r="Y537" i="1"/>
  <c r="AA536" i="1"/>
  <c r="AD536" i="1" l="1"/>
  <c r="AH537" i="1"/>
  <c r="Y538" i="1"/>
  <c r="AA537" i="1"/>
  <c r="Z538" i="1"/>
  <c r="AB537" i="1"/>
  <c r="AC537" i="1" s="1"/>
  <c r="AD537" i="1" l="1"/>
  <c r="AH538" i="1"/>
  <c r="Z539" i="1"/>
  <c r="AB538" i="1"/>
  <c r="AC538" i="1" s="1"/>
  <c r="Y539" i="1"/>
  <c r="AA538" i="1"/>
  <c r="AD538" i="1" l="1"/>
  <c r="AH539" i="1"/>
  <c r="Y540" i="1"/>
  <c r="AA539" i="1"/>
  <c r="Z540" i="1"/>
  <c r="AB539" i="1"/>
  <c r="AC539" i="1" s="1"/>
  <c r="AD539" i="1" l="1"/>
  <c r="AH540" i="1"/>
  <c r="Z541" i="1"/>
  <c r="AB540" i="1"/>
  <c r="AC540" i="1" s="1"/>
  <c r="Y541" i="1"/>
  <c r="AA540" i="1"/>
  <c r="AD540" i="1" s="1"/>
  <c r="AH541" i="1" l="1"/>
  <c r="Y542" i="1"/>
  <c r="AA541" i="1"/>
  <c r="Z542" i="1"/>
  <c r="AB541" i="1"/>
  <c r="AC541" i="1" s="1"/>
  <c r="AD541" i="1" l="1"/>
  <c r="AH542" i="1"/>
  <c r="Z543" i="1"/>
  <c r="AB542" i="1"/>
  <c r="AC542" i="1" s="1"/>
  <c r="Y543" i="1"/>
  <c r="AA542" i="1"/>
  <c r="AD542" i="1" s="1"/>
  <c r="AH543" i="1" l="1"/>
  <c r="Y544" i="1"/>
  <c r="AA543" i="1"/>
  <c r="Z544" i="1"/>
  <c r="AB543" i="1"/>
  <c r="AC543" i="1" s="1"/>
  <c r="AD543" i="1" l="1"/>
  <c r="AH544" i="1"/>
  <c r="Z545" i="1"/>
  <c r="AB544" i="1"/>
  <c r="AC544" i="1" s="1"/>
  <c r="Y545" i="1"/>
  <c r="AA544" i="1"/>
  <c r="AD544" i="1" l="1"/>
  <c r="AH545" i="1"/>
  <c r="Y546" i="1"/>
  <c r="AA545" i="1"/>
  <c r="Z546" i="1"/>
  <c r="AB545" i="1"/>
  <c r="AC545" i="1" s="1"/>
  <c r="AD545" i="1" l="1"/>
  <c r="AH546" i="1"/>
  <c r="Z547" i="1"/>
  <c r="AB546" i="1"/>
  <c r="AC546" i="1" s="1"/>
  <c r="Y547" i="1"/>
  <c r="AA546" i="1"/>
  <c r="AD546" i="1" l="1"/>
  <c r="AH547" i="1"/>
  <c r="Y548" i="1"/>
  <c r="AA547" i="1"/>
  <c r="Z548" i="1"/>
  <c r="AB547" i="1"/>
  <c r="AC547" i="1" s="1"/>
  <c r="AD547" i="1" l="1"/>
  <c r="AH548" i="1"/>
  <c r="Z549" i="1"/>
  <c r="AB548" i="1"/>
  <c r="AC548" i="1" s="1"/>
  <c r="Y549" i="1"/>
  <c r="AA548" i="1"/>
  <c r="AD548" i="1" l="1"/>
  <c r="AH549" i="1"/>
  <c r="Y550" i="1"/>
  <c r="AA549" i="1"/>
  <c r="Z550" i="1"/>
  <c r="AB549" i="1"/>
  <c r="AC549" i="1" s="1"/>
  <c r="AD549" i="1" l="1"/>
  <c r="AH550" i="1"/>
  <c r="Z551" i="1"/>
  <c r="AB550" i="1"/>
  <c r="AC550" i="1" s="1"/>
  <c r="Y551" i="1"/>
  <c r="AA550" i="1"/>
  <c r="AD550" i="1" l="1"/>
  <c r="AH551" i="1"/>
  <c r="Y552" i="1"/>
  <c r="AA551" i="1"/>
  <c r="Z552" i="1"/>
  <c r="AB551" i="1"/>
  <c r="AC551" i="1" s="1"/>
  <c r="AD551" i="1" l="1"/>
  <c r="AH552" i="1"/>
  <c r="Z553" i="1"/>
  <c r="AB552" i="1"/>
  <c r="AC552" i="1" s="1"/>
  <c r="Y553" i="1"/>
  <c r="AA552" i="1"/>
  <c r="AD552" i="1" l="1"/>
  <c r="AH553" i="1"/>
  <c r="Y554" i="1"/>
  <c r="AA553" i="1"/>
  <c r="Z554" i="1"/>
  <c r="AB553" i="1"/>
  <c r="AC553" i="1" s="1"/>
  <c r="AD553" i="1" l="1"/>
  <c r="AH554" i="1"/>
  <c r="Z555" i="1"/>
  <c r="AB554" i="1"/>
  <c r="AC554" i="1" s="1"/>
  <c r="Y555" i="1"/>
  <c r="AA554" i="1"/>
  <c r="AD554" i="1" l="1"/>
  <c r="AH555" i="1"/>
  <c r="Y556" i="1"/>
  <c r="AA555" i="1"/>
  <c r="Z556" i="1"/>
  <c r="AB555" i="1"/>
  <c r="AC555" i="1" s="1"/>
  <c r="AD555" i="1" l="1"/>
  <c r="AH556" i="1"/>
  <c r="Z557" i="1"/>
  <c r="AB556" i="1"/>
  <c r="AC556" i="1" s="1"/>
  <c r="Y557" i="1"/>
  <c r="AA556" i="1"/>
  <c r="AD556" i="1" l="1"/>
  <c r="AH557" i="1"/>
  <c r="Y558" i="1"/>
  <c r="AA557" i="1"/>
  <c r="Z558" i="1"/>
  <c r="AB557" i="1"/>
  <c r="AC557" i="1" s="1"/>
  <c r="AD557" i="1" l="1"/>
  <c r="AH558" i="1"/>
  <c r="Z559" i="1"/>
  <c r="AB558" i="1"/>
  <c r="AC558" i="1" s="1"/>
  <c r="Y559" i="1"/>
  <c r="AA558" i="1"/>
  <c r="AD558" i="1" s="1"/>
  <c r="AH559" i="1" l="1"/>
  <c r="Y560" i="1"/>
  <c r="AA559" i="1"/>
  <c r="Z560" i="1"/>
  <c r="AB559" i="1"/>
  <c r="AC559" i="1" s="1"/>
  <c r="AD559" i="1" l="1"/>
  <c r="AH560" i="1"/>
  <c r="Z561" i="1"/>
  <c r="AB560" i="1"/>
  <c r="AC560" i="1" s="1"/>
  <c r="Y561" i="1"/>
  <c r="AA560" i="1"/>
  <c r="AD560" i="1" l="1"/>
  <c r="AH561" i="1"/>
  <c r="Y562" i="1"/>
  <c r="AA561" i="1"/>
  <c r="Z562" i="1"/>
  <c r="AB561" i="1"/>
  <c r="AC561" i="1" s="1"/>
  <c r="AD561" i="1" l="1"/>
  <c r="AH562" i="1"/>
  <c r="Z563" i="1"/>
  <c r="AB562" i="1"/>
  <c r="AC562" i="1" s="1"/>
  <c r="Y563" i="1"/>
  <c r="AA562" i="1"/>
  <c r="AD562" i="1" l="1"/>
  <c r="AH563" i="1"/>
  <c r="Y564" i="1"/>
  <c r="AA563" i="1"/>
  <c r="Z564" i="1"/>
  <c r="AB563" i="1"/>
  <c r="AC563" i="1" s="1"/>
  <c r="AD563" i="1" l="1"/>
  <c r="AH564" i="1"/>
  <c r="Z565" i="1"/>
  <c r="AB564" i="1"/>
  <c r="AC564" i="1" s="1"/>
  <c r="Y565" i="1"/>
  <c r="AA564" i="1"/>
  <c r="AD564" i="1" l="1"/>
  <c r="AH565" i="1"/>
  <c r="Y566" i="1"/>
  <c r="AA565" i="1"/>
  <c r="Z566" i="1"/>
  <c r="AB565" i="1"/>
  <c r="AC565" i="1" s="1"/>
  <c r="AD565" i="1" l="1"/>
  <c r="AH566" i="1"/>
  <c r="Z567" i="1"/>
  <c r="AB566" i="1"/>
  <c r="AC566" i="1" s="1"/>
  <c r="Y567" i="1"/>
  <c r="AA566" i="1"/>
  <c r="AD566" i="1" s="1"/>
  <c r="AH567" i="1" l="1"/>
  <c r="Y568" i="1"/>
  <c r="AA567" i="1"/>
  <c r="Z568" i="1"/>
  <c r="AB567" i="1"/>
  <c r="AC567" i="1" s="1"/>
  <c r="AD567" i="1" l="1"/>
  <c r="AH568" i="1"/>
  <c r="Z569" i="1"/>
  <c r="AB568" i="1"/>
  <c r="AC568" i="1" s="1"/>
  <c r="Y569" i="1"/>
  <c r="AA568" i="1"/>
  <c r="AD568" i="1" l="1"/>
  <c r="AH569" i="1"/>
  <c r="Y570" i="1"/>
  <c r="AA569" i="1"/>
  <c r="Z570" i="1"/>
  <c r="AB569" i="1"/>
  <c r="AC569" i="1" s="1"/>
  <c r="AD569" i="1" l="1"/>
  <c r="AH570" i="1"/>
  <c r="Z571" i="1"/>
  <c r="AB570" i="1"/>
  <c r="AC570" i="1" s="1"/>
  <c r="Y571" i="1"/>
  <c r="AA570" i="1"/>
  <c r="AD570" i="1" l="1"/>
  <c r="AH571" i="1"/>
  <c r="Y572" i="1"/>
  <c r="AA571" i="1"/>
  <c r="Z572" i="1"/>
  <c r="AB571" i="1"/>
  <c r="AC571" i="1" s="1"/>
  <c r="AD571" i="1" l="1"/>
  <c r="AH572" i="1"/>
  <c r="Z573" i="1"/>
  <c r="AB572" i="1"/>
  <c r="AC572" i="1" s="1"/>
  <c r="Y573" i="1"/>
  <c r="AA572" i="1"/>
  <c r="AD572" i="1" l="1"/>
  <c r="AH573" i="1"/>
  <c r="Y574" i="1"/>
  <c r="AA573" i="1"/>
  <c r="Z574" i="1"/>
  <c r="AB573" i="1"/>
  <c r="AC573" i="1" s="1"/>
  <c r="AD573" i="1" l="1"/>
  <c r="AH574" i="1"/>
  <c r="Z575" i="1"/>
  <c r="AB574" i="1"/>
  <c r="AC574" i="1" s="1"/>
  <c r="Y575" i="1"/>
  <c r="AA574" i="1"/>
  <c r="AD574" i="1" l="1"/>
  <c r="AH575" i="1"/>
  <c r="Y576" i="1"/>
  <c r="AA575" i="1"/>
  <c r="Z576" i="1"/>
  <c r="AB575" i="1"/>
  <c r="AC575" i="1" s="1"/>
  <c r="AD575" i="1" l="1"/>
  <c r="AH576" i="1"/>
  <c r="Z577" i="1"/>
  <c r="AB576" i="1"/>
  <c r="AC576" i="1" s="1"/>
  <c r="Y577" i="1"/>
  <c r="AA576" i="1"/>
  <c r="AD576" i="1" l="1"/>
  <c r="AH577" i="1"/>
  <c r="Y578" i="1"/>
  <c r="AA577" i="1"/>
  <c r="Z578" i="1"/>
  <c r="AB577" i="1"/>
  <c r="AC577" i="1" s="1"/>
  <c r="AD577" i="1" l="1"/>
  <c r="AH578" i="1"/>
  <c r="Z579" i="1"/>
  <c r="AB578" i="1"/>
  <c r="AC578" i="1" s="1"/>
  <c r="Y579" i="1"/>
  <c r="AA578" i="1"/>
  <c r="AD578" i="1" l="1"/>
  <c r="AH579" i="1"/>
  <c r="Y580" i="1"/>
  <c r="AA579" i="1"/>
  <c r="Z580" i="1"/>
  <c r="AB579" i="1"/>
  <c r="AC579" i="1" s="1"/>
  <c r="AD579" i="1" l="1"/>
  <c r="AH580" i="1"/>
  <c r="Z581" i="1"/>
  <c r="AB580" i="1"/>
  <c r="AC580" i="1" s="1"/>
  <c r="Y581" i="1"/>
  <c r="AA580" i="1"/>
  <c r="AD580" i="1" s="1"/>
  <c r="AH581" i="1" l="1"/>
  <c r="Y582" i="1"/>
  <c r="AA581" i="1"/>
  <c r="Z582" i="1"/>
  <c r="AB581" i="1"/>
  <c r="AC581" i="1" s="1"/>
  <c r="AD581" i="1" l="1"/>
  <c r="AH582" i="1"/>
  <c r="Z583" i="1"/>
  <c r="AB582" i="1"/>
  <c r="AC582" i="1" s="1"/>
  <c r="Y583" i="1"/>
  <c r="AA582" i="1"/>
  <c r="AD582" i="1" l="1"/>
  <c r="AH583" i="1"/>
  <c r="Y584" i="1"/>
  <c r="AA583" i="1"/>
  <c r="Z584" i="1"/>
  <c r="AB583" i="1"/>
  <c r="AC583" i="1" s="1"/>
  <c r="AD583" i="1" l="1"/>
  <c r="AH584" i="1"/>
  <c r="Z585" i="1"/>
  <c r="AB584" i="1"/>
  <c r="AC584" i="1" s="1"/>
  <c r="Y585" i="1"/>
  <c r="AA584" i="1"/>
  <c r="AD584" i="1" l="1"/>
  <c r="AH585" i="1"/>
  <c r="Y586" i="1"/>
  <c r="AA585" i="1"/>
  <c r="Z586" i="1"/>
  <c r="AB585" i="1"/>
  <c r="AC585" i="1" s="1"/>
  <c r="AD585" i="1" l="1"/>
  <c r="AH586" i="1"/>
  <c r="Z587" i="1"/>
  <c r="AB586" i="1"/>
  <c r="AC586" i="1" s="1"/>
  <c r="Y587" i="1"/>
  <c r="AA586" i="1"/>
  <c r="AD586" i="1" l="1"/>
  <c r="AH587" i="1"/>
  <c r="Y588" i="1"/>
  <c r="AA587" i="1"/>
  <c r="Z588" i="1"/>
  <c r="AB587" i="1"/>
  <c r="AC587" i="1" s="1"/>
  <c r="AD587" i="1" l="1"/>
  <c r="AH588" i="1"/>
  <c r="Z589" i="1"/>
  <c r="AB588" i="1"/>
  <c r="AC588" i="1" s="1"/>
  <c r="Y589" i="1"/>
  <c r="AA588" i="1"/>
  <c r="AD588" i="1" s="1"/>
  <c r="AH589" i="1" l="1"/>
  <c r="Y590" i="1"/>
  <c r="AA589" i="1"/>
  <c r="Z590" i="1"/>
  <c r="AB589" i="1"/>
  <c r="AC589" i="1" s="1"/>
  <c r="AD589" i="1" l="1"/>
  <c r="AH590" i="1"/>
  <c r="Z591" i="1"/>
  <c r="AB590" i="1"/>
  <c r="AC590" i="1" s="1"/>
  <c r="Y591" i="1"/>
  <c r="AA590" i="1"/>
  <c r="AD590" i="1" l="1"/>
  <c r="AH591" i="1"/>
  <c r="Y592" i="1"/>
  <c r="AA591" i="1"/>
  <c r="Z592" i="1"/>
  <c r="AB591" i="1"/>
  <c r="AC591" i="1" s="1"/>
  <c r="AD591" i="1" l="1"/>
  <c r="AH592" i="1"/>
  <c r="Z593" i="1"/>
  <c r="AB592" i="1"/>
  <c r="AC592" i="1" s="1"/>
  <c r="Y593" i="1"/>
  <c r="AA592" i="1"/>
  <c r="AD592" i="1" s="1"/>
  <c r="AH593" i="1" l="1"/>
  <c r="Y594" i="1"/>
  <c r="AA593" i="1"/>
  <c r="Z594" i="1"/>
  <c r="AB593" i="1"/>
  <c r="AC593" i="1" s="1"/>
  <c r="AD593" i="1" l="1"/>
  <c r="AH594" i="1"/>
  <c r="Z595" i="1"/>
  <c r="AB594" i="1"/>
  <c r="AC594" i="1" s="1"/>
  <c r="Y595" i="1"/>
  <c r="AA594" i="1"/>
  <c r="AD594" i="1" l="1"/>
  <c r="AH595" i="1"/>
  <c r="Y596" i="1"/>
  <c r="AA595" i="1"/>
  <c r="Z596" i="1"/>
  <c r="AB595" i="1"/>
  <c r="AC595" i="1" s="1"/>
  <c r="AD595" i="1" l="1"/>
  <c r="AH596" i="1"/>
  <c r="Z597" i="1"/>
  <c r="AB596" i="1"/>
  <c r="AC596" i="1" s="1"/>
  <c r="Y597" i="1"/>
  <c r="AA596" i="1"/>
  <c r="AD596" i="1" l="1"/>
  <c r="AH597" i="1"/>
  <c r="Y598" i="1"/>
  <c r="AA597" i="1"/>
  <c r="Z598" i="1"/>
  <c r="AB597" i="1"/>
  <c r="AC597" i="1" s="1"/>
  <c r="AD597" i="1" l="1"/>
  <c r="AH598" i="1"/>
  <c r="Z599" i="1"/>
  <c r="AB598" i="1"/>
  <c r="AC598" i="1" s="1"/>
  <c r="Y599" i="1"/>
  <c r="AA598" i="1"/>
  <c r="AD598" i="1" l="1"/>
  <c r="AH599" i="1"/>
  <c r="Y600" i="1"/>
  <c r="AA599" i="1"/>
  <c r="Z600" i="1"/>
  <c r="AB599" i="1"/>
  <c r="AC599" i="1" s="1"/>
  <c r="AD599" i="1" l="1"/>
  <c r="AH600" i="1"/>
  <c r="Z601" i="1"/>
  <c r="AB600" i="1"/>
  <c r="AC600" i="1" s="1"/>
  <c r="Y601" i="1"/>
  <c r="AA600" i="1"/>
  <c r="AD600" i="1" l="1"/>
  <c r="AH601" i="1"/>
  <c r="Y602" i="1"/>
  <c r="AA601" i="1"/>
  <c r="Z602" i="1"/>
  <c r="AB601" i="1"/>
  <c r="AC601" i="1" s="1"/>
  <c r="AD601" i="1" l="1"/>
  <c r="AH602" i="1"/>
  <c r="Z603" i="1"/>
  <c r="AB602" i="1"/>
  <c r="AC602" i="1" s="1"/>
  <c r="Y603" i="1"/>
  <c r="AA602" i="1"/>
  <c r="AD602" i="1" l="1"/>
  <c r="AH603" i="1"/>
  <c r="Y604" i="1"/>
  <c r="AA603" i="1"/>
  <c r="Z604" i="1"/>
  <c r="AB603" i="1"/>
  <c r="AC603" i="1" s="1"/>
  <c r="AD603" i="1" l="1"/>
  <c r="AH604" i="1"/>
  <c r="Z605" i="1"/>
  <c r="AB604" i="1"/>
  <c r="AC604" i="1" s="1"/>
  <c r="Y605" i="1"/>
  <c r="AA604" i="1"/>
  <c r="AD604" i="1" l="1"/>
  <c r="AH605" i="1"/>
  <c r="Y606" i="1"/>
  <c r="AA605" i="1"/>
  <c r="Z606" i="1"/>
  <c r="AB605" i="1"/>
  <c r="AC605" i="1" s="1"/>
  <c r="AD605" i="1" l="1"/>
  <c r="AH606" i="1"/>
  <c r="Z607" i="1"/>
  <c r="AB606" i="1"/>
  <c r="AC606" i="1" s="1"/>
  <c r="Y607" i="1"/>
  <c r="AA606" i="1"/>
  <c r="AD606" i="1" l="1"/>
  <c r="AH607" i="1"/>
  <c r="Y608" i="1"/>
  <c r="AA607" i="1"/>
  <c r="Z608" i="1"/>
  <c r="AB607" i="1"/>
  <c r="AC607" i="1" s="1"/>
  <c r="AD607" i="1" l="1"/>
  <c r="AH608" i="1"/>
  <c r="Z609" i="1"/>
  <c r="AB608" i="1"/>
  <c r="AC608" i="1" s="1"/>
  <c r="Y609" i="1"/>
  <c r="AA608" i="1"/>
  <c r="AD608" i="1" l="1"/>
  <c r="AH609" i="1"/>
  <c r="Y610" i="1"/>
  <c r="AA609" i="1"/>
  <c r="Z610" i="1"/>
  <c r="AB609" i="1"/>
  <c r="AC609" i="1" s="1"/>
  <c r="AD609" i="1" l="1"/>
  <c r="AH610" i="1"/>
  <c r="Z611" i="1"/>
  <c r="AB610" i="1"/>
  <c r="AC610" i="1" s="1"/>
  <c r="Y611" i="1"/>
  <c r="AA610" i="1"/>
  <c r="AD610" i="1" l="1"/>
  <c r="AH611" i="1"/>
  <c r="Y612" i="1"/>
  <c r="AA611" i="1"/>
  <c r="Z612" i="1"/>
  <c r="AB611" i="1"/>
  <c r="AC611" i="1" s="1"/>
  <c r="AD611" i="1" l="1"/>
  <c r="AH612" i="1"/>
  <c r="Z613" i="1"/>
  <c r="AB612" i="1"/>
  <c r="AC612" i="1" s="1"/>
  <c r="Y613" i="1"/>
  <c r="AA612" i="1"/>
  <c r="AD612" i="1" l="1"/>
  <c r="AH613" i="1"/>
  <c r="Y614" i="1"/>
  <c r="AA613" i="1"/>
  <c r="Z614" i="1"/>
  <c r="AB613" i="1"/>
  <c r="AC613" i="1" s="1"/>
  <c r="AD613" i="1" l="1"/>
  <c r="AH614" i="1"/>
  <c r="Z615" i="1"/>
  <c r="AB614" i="1"/>
  <c r="AC614" i="1" s="1"/>
  <c r="Y615" i="1"/>
  <c r="AA614" i="1"/>
  <c r="AD614" i="1" l="1"/>
  <c r="AH615" i="1"/>
  <c r="Y616" i="1"/>
  <c r="AA615" i="1"/>
  <c r="Z616" i="1"/>
  <c r="AB615" i="1"/>
  <c r="AC615" i="1" s="1"/>
  <c r="AD615" i="1" l="1"/>
  <c r="AH616" i="1"/>
  <c r="Z617" i="1"/>
  <c r="AB616" i="1"/>
  <c r="AC616" i="1" s="1"/>
  <c r="Y617" i="1"/>
  <c r="AA616" i="1"/>
  <c r="AD616" i="1" l="1"/>
  <c r="AH617" i="1"/>
  <c r="Y618" i="1"/>
  <c r="AA617" i="1"/>
  <c r="Z618" i="1"/>
  <c r="AB617" i="1"/>
  <c r="AC617" i="1" s="1"/>
  <c r="AD617" i="1" l="1"/>
  <c r="AH618" i="1"/>
  <c r="Z619" i="1"/>
  <c r="AB618" i="1"/>
  <c r="AC618" i="1" s="1"/>
  <c r="Y619" i="1"/>
  <c r="AA618" i="1"/>
  <c r="AD618" i="1" s="1"/>
  <c r="AH619" i="1" l="1"/>
  <c r="Y620" i="1"/>
  <c r="AA619" i="1"/>
  <c r="Z620" i="1"/>
  <c r="AB619" i="1"/>
  <c r="AC619" i="1" s="1"/>
  <c r="AD619" i="1" l="1"/>
  <c r="AH620" i="1"/>
  <c r="Z621" i="1"/>
  <c r="AB620" i="1"/>
  <c r="AC620" i="1" s="1"/>
  <c r="Y621" i="1"/>
  <c r="AA620" i="1"/>
  <c r="AD620" i="1" l="1"/>
  <c r="AH621" i="1"/>
  <c r="Y622" i="1"/>
  <c r="AA621" i="1"/>
  <c r="Z622" i="1"/>
  <c r="AB621" i="1"/>
  <c r="AC621" i="1" s="1"/>
  <c r="AD621" i="1" l="1"/>
  <c r="AH622" i="1"/>
  <c r="Z623" i="1"/>
  <c r="AB622" i="1"/>
  <c r="AC622" i="1" s="1"/>
  <c r="Y623" i="1"/>
  <c r="AA622" i="1"/>
  <c r="AD622" i="1" l="1"/>
  <c r="AH623" i="1"/>
  <c r="Y624" i="1"/>
  <c r="AA623" i="1"/>
  <c r="Z624" i="1"/>
  <c r="AB623" i="1"/>
  <c r="AC623" i="1" s="1"/>
  <c r="AD623" i="1" l="1"/>
  <c r="AH624" i="1"/>
  <c r="Z625" i="1"/>
  <c r="AB624" i="1"/>
  <c r="AC624" i="1" s="1"/>
  <c r="Y625" i="1"/>
  <c r="AA624" i="1"/>
  <c r="AD624" i="1" l="1"/>
  <c r="AH625" i="1"/>
  <c r="Y626" i="1"/>
  <c r="AA625" i="1"/>
  <c r="Z626" i="1"/>
  <c r="AB625" i="1"/>
  <c r="AC625" i="1" s="1"/>
  <c r="AD625" i="1" l="1"/>
  <c r="AH626" i="1"/>
  <c r="Z627" i="1"/>
  <c r="AB626" i="1"/>
  <c r="AC626" i="1" s="1"/>
  <c r="Y627" i="1"/>
  <c r="AA626" i="1"/>
  <c r="AD626" i="1" l="1"/>
  <c r="AH627" i="1"/>
  <c r="Y628" i="1"/>
  <c r="AA627" i="1"/>
  <c r="Z628" i="1"/>
  <c r="AB627" i="1"/>
  <c r="AC627" i="1" s="1"/>
  <c r="AD627" i="1" l="1"/>
  <c r="AH628" i="1"/>
  <c r="Z629" i="1"/>
  <c r="AB628" i="1"/>
  <c r="AC628" i="1" s="1"/>
  <c r="Y629" i="1"/>
  <c r="AA628" i="1"/>
  <c r="AD628" i="1" l="1"/>
  <c r="AH629" i="1"/>
  <c r="Y630" i="1"/>
  <c r="AA629" i="1"/>
  <c r="Z630" i="1"/>
  <c r="AB629" i="1"/>
  <c r="AC629" i="1" s="1"/>
  <c r="AD629" i="1" l="1"/>
  <c r="AH630" i="1"/>
  <c r="Z631" i="1"/>
  <c r="AB630" i="1"/>
  <c r="AC630" i="1" s="1"/>
  <c r="Y631" i="1"/>
  <c r="AA630" i="1"/>
  <c r="AD630" i="1" l="1"/>
  <c r="AH631" i="1"/>
  <c r="Y632" i="1"/>
  <c r="AA631" i="1"/>
  <c r="Z632" i="1"/>
  <c r="AB631" i="1"/>
  <c r="AC631" i="1" s="1"/>
  <c r="AD631" i="1" l="1"/>
  <c r="AH632" i="1"/>
  <c r="Z633" i="1"/>
  <c r="AB632" i="1"/>
  <c r="AC632" i="1" s="1"/>
  <c r="Y633" i="1"/>
  <c r="AA632" i="1"/>
  <c r="AD632" i="1" l="1"/>
  <c r="AH633" i="1"/>
  <c r="Y634" i="1"/>
  <c r="AA633" i="1"/>
  <c r="Z634" i="1"/>
  <c r="AB633" i="1"/>
  <c r="AC633" i="1" s="1"/>
  <c r="AD633" i="1" l="1"/>
  <c r="AH634" i="1"/>
  <c r="Z635" i="1"/>
  <c r="AB634" i="1"/>
  <c r="AC634" i="1" s="1"/>
  <c r="Y635" i="1"/>
  <c r="AA634" i="1"/>
  <c r="AD634" i="1" l="1"/>
  <c r="AH635" i="1"/>
  <c r="Y636" i="1"/>
  <c r="AA635" i="1"/>
  <c r="Z636" i="1"/>
  <c r="AB635" i="1"/>
  <c r="AC635" i="1" s="1"/>
  <c r="AD635" i="1" l="1"/>
  <c r="AH636" i="1"/>
  <c r="Z637" i="1"/>
  <c r="AB636" i="1"/>
  <c r="AC636" i="1" s="1"/>
  <c r="Y637" i="1"/>
  <c r="AA636" i="1"/>
  <c r="AD636" i="1" l="1"/>
  <c r="AH637" i="1"/>
  <c r="Y638" i="1"/>
  <c r="AA637" i="1"/>
  <c r="Z638" i="1"/>
  <c r="AB637" i="1"/>
  <c r="AC637" i="1" s="1"/>
  <c r="AD637" i="1" l="1"/>
  <c r="AH638" i="1"/>
  <c r="Z639" i="1"/>
  <c r="AB638" i="1"/>
  <c r="AC638" i="1" s="1"/>
  <c r="Y639" i="1"/>
  <c r="AA638" i="1"/>
  <c r="AD638" i="1" l="1"/>
  <c r="AH639" i="1"/>
  <c r="Y640" i="1"/>
  <c r="AA639" i="1"/>
  <c r="Z640" i="1"/>
  <c r="AB639" i="1"/>
  <c r="AC639" i="1" s="1"/>
  <c r="AD639" i="1" l="1"/>
  <c r="AH640" i="1"/>
  <c r="Z641" i="1"/>
  <c r="AB640" i="1"/>
  <c r="AC640" i="1" s="1"/>
  <c r="Y641" i="1"/>
  <c r="AA640" i="1"/>
  <c r="AD640" i="1" l="1"/>
  <c r="AH641" i="1"/>
  <c r="Y642" i="1"/>
  <c r="AA641" i="1"/>
  <c r="Z642" i="1"/>
  <c r="AB641" i="1"/>
  <c r="AC641" i="1" s="1"/>
  <c r="AD641" i="1" l="1"/>
  <c r="AH642" i="1"/>
  <c r="Z643" i="1"/>
  <c r="AB642" i="1"/>
  <c r="AC642" i="1" s="1"/>
  <c r="Y643" i="1"/>
  <c r="AA642" i="1"/>
  <c r="AD642" i="1" l="1"/>
  <c r="AH643" i="1"/>
  <c r="Y644" i="1"/>
  <c r="AA643" i="1"/>
  <c r="Z644" i="1"/>
  <c r="AB643" i="1"/>
  <c r="AC643" i="1" s="1"/>
  <c r="AD643" i="1" l="1"/>
  <c r="AH644" i="1"/>
  <c r="Z645" i="1"/>
  <c r="AB644" i="1"/>
  <c r="AC644" i="1" s="1"/>
  <c r="Y645" i="1"/>
  <c r="AA644" i="1"/>
  <c r="AD644" i="1" l="1"/>
  <c r="AH645" i="1"/>
  <c r="Y646" i="1"/>
  <c r="AA645" i="1"/>
  <c r="Z646" i="1"/>
  <c r="AB645" i="1"/>
  <c r="AC645" i="1" s="1"/>
  <c r="AD645" i="1" l="1"/>
  <c r="AH646" i="1"/>
  <c r="Z647" i="1"/>
  <c r="AB646" i="1"/>
  <c r="AC646" i="1" s="1"/>
  <c r="Y647" i="1"/>
  <c r="AA646" i="1"/>
  <c r="AD646" i="1" l="1"/>
  <c r="AH647" i="1"/>
  <c r="Y648" i="1"/>
  <c r="AA647" i="1"/>
  <c r="Z648" i="1"/>
  <c r="AB647" i="1"/>
  <c r="AC647" i="1" s="1"/>
  <c r="AD647" i="1" l="1"/>
  <c r="AH648" i="1"/>
  <c r="Z649" i="1"/>
  <c r="AB648" i="1"/>
  <c r="AC648" i="1" s="1"/>
  <c r="Y649" i="1"/>
  <c r="AA648" i="1"/>
  <c r="AD648" i="1" l="1"/>
  <c r="AH649" i="1"/>
  <c r="Y650" i="1"/>
  <c r="AA649" i="1"/>
  <c r="Z650" i="1"/>
  <c r="AB649" i="1"/>
  <c r="AC649" i="1" s="1"/>
  <c r="AD649" i="1" l="1"/>
  <c r="AH650" i="1"/>
  <c r="Z651" i="1"/>
  <c r="AB650" i="1"/>
  <c r="AC650" i="1" s="1"/>
  <c r="Y651" i="1"/>
  <c r="AA650" i="1"/>
  <c r="AD650" i="1" s="1"/>
  <c r="AH651" i="1" l="1"/>
  <c r="Y652" i="1"/>
  <c r="AA651" i="1"/>
  <c r="Z652" i="1"/>
  <c r="AB651" i="1"/>
  <c r="AC651" i="1" s="1"/>
  <c r="AD651" i="1" l="1"/>
  <c r="AH652" i="1"/>
  <c r="Z653" i="1"/>
  <c r="AB652" i="1"/>
  <c r="AC652" i="1" s="1"/>
  <c r="Y653" i="1"/>
  <c r="AA652" i="1"/>
  <c r="AD652" i="1" l="1"/>
  <c r="AH653" i="1"/>
  <c r="Y654" i="1"/>
  <c r="AA653" i="1"/>
  <c r="Z654" i="1"/>
  <c r="AB653" i="1"/>
  <c r="AC653" i="1" s="1"/>
  <c r="AD653" i="1" l="1"/>
  <c r="AH654" i="1"/>
  <c r="Z655" i="1"/>
  <c r="AB654" i="1"/>
  <c r="AC654" i="1" s="1"/>
  <c r="Y655" i="1"/>
  <c r="AA654" i="1"/>
  <c r="AD654" i="1" l="1"/>
  <c r="AH655" i="1"/>
  <c r="Y656" i="1"/>
  <c r="AA655" i="1"/>
  <c r="Z656" i="1"/>
  <c r="AB655" i="1"/>
  <c r="AC655" i="1" s="1"/>
  <c r="AD655" i="1" l="1"/>
  <c r="AH656" i="1"/>
  <c r="Z657" i="1"/>
  <c r="AB656" i="1"/>
  <c r="AC656" i="1" s="1"/>
  <c r="Y657" i="1"/>
  <c r="AA656" i="1"/>
  <c r="AD656" i="1" s="1"/>
  <c r="AH657" i="1" l="1"/>
  <c r="Y658" i="1"/>
  <c r="AA657" i="1"/>
  <c r="Z658" i="1"/>
  <c r="AB657" i="1"/>
  <c r="AC657" i="1" s="1"/>
  <c r="AD657" i="1" l="1"/>
  <c r="AH658" i="1"/>
  <c r="Z659" i="1"/>
  <c r="AB658" i="1"/>
  <c r="AC658" i="1" s="1"/>
  <c r="Y659" i="1"/>
  <c r="AA658" i="1"/>
  <c r="AD658" i="1" l="1"/>
  <c r="AH659" i="1"/>
  <c r="Y660" i="1"/>
  <c r="AA659" i="1"/>
  <c r="Z660" i="1"/>
  <c r="AB659" i="1"/>
  <c r="AC659" i="1" s="1"/>
  <c r="AD659" i="1" l="1"/>
  <c r="AH660" i="1"/>
  <c r="Z661" i="1"/>
  <c r="AB660" i="1"/>
  <c r="AC660" i="1" s="1"/>
  <c r="Y661" i="1"/>
  <c r="AA660" i="1"/>
  <c r="AD660" i="1" l="1"/>
  <c r="AH661" i="1"/>
  <c r="Y662" i="1"/>
  <c r="AA661" i="1"/>
  <c r="Z662" i="1"/>
  <c r="AB661" i="1"/>
  <c r="AC661" i="1" s="1"/>
  <c r="AD661" i="1" l="1"/>
  <c r="AH662" i="1"/>
  <c r="Z663" i="1"/>
  <c r="AB662" i="1"/>
  <c r="AC662" i="1" s="1"/>
  <c r="Y663" i="1"/>
  <c r="AA662" i="1"/>
  <c r="AD662" i="1" l="1"/>
  <c r="AH663" i="1"/>
  <c r="Y664" i="1"/>
  <c r="AA663" i="1"/>
  <c r="Z664" i="1"/>
  <c r="AB663" i="1"/>
  <c r="AC663" i="1" s="1"/>
  <c r="AD663" i="1" l="1"/>
  <c r="AH664" i="1"/>
  <c r="Z665" i="1"/>
  <c r="AB664" i="1"/>
  <c r="AC664" i="1" s="1"/>
  <c r="Y665" i="1"/>
  <c r="AA664" i="1"/>
  <c r="AD664" i="1" l="1"/>
  <c r="AH665" i="1"/>
  <c r="Y666" i="1"/>
  <c r="AA665" i="1"/>
  <c r="Z666" i="1"/>
  <c r="AB665" i="1"/>
  <c r="AC665" i="1" s="1"/>
  <c r="AD665" i="1" l="1"/>
  <c r="AH666" i="1"/>
  <c r="Z667" i="1"/>
  <c r="AB666" i="1"/>
  <c r="AC666" i="1" s="1"/>
  <c r="Y667" i="1"/>
  <c r="AA666" i="1"/>
  <c r="AD666" i="1" l="1"/>
  <c r="AH667" i="1"/>
  <c r="Y668" i="1"/>
  <c r="AA667" i="1"/>
  <c r="Z668" i="1"/>
  <c r="AB667" i="1"/>
  <c r="AC667" i="1" s="1"/>
  <c r="AD667" i="1" l="1"/>
  <c r="AH668" i="1"/>
  <c r="Z669" i="1"/>
  <c r="AB668" i="1"/>
  <c r="AC668" i="1" s="1"/>
  <c r="Y669" i="1"/>
  <c r="AA668" i="1"/>
  <c r="AD668" i="1" l="1"/>
  <c r="AH669" i="1"/>
  <c r="Y670" i="1"/>
  <c r="AA669" i="1"/>
  <c r="Z670" i="1"/>
  <c r="AB669" i="1"/>
  <c r="AC669" i="1" s="1"/>
  <c r="AD669" i="1" l="1"/>
  <c r="AH670" i="1"/>
  <c r="Z671" i="1"/>
  <c r="AB670" i="1"/>
  <c r="AC670" i="1" s="1"/>
  <c r="Y671" i="1"/>
  <c r="AA670" i="1"/>
  <c r="AD670" i="1" l="1"/>
  <c r="AH671" i="1"/>
  <c r="Y672" i="1"/>
  <c r="AA671" i="1"/>
  <c r="Z672" i="1"/>
  <c r="AB671" i="1"/>
  <c r="AC671" i="1" s="1"/>
  <c r="AD671" i="1" l="1"/>
  <c r="AH672" i="1"/>
  <c r="Z673" i="1"/>
  <c r="AB672" i="1"/>
  <c r="AC672" i="1" s="1"/>
  <c r="Y673" i="1"/>
  <c r="AA672" i="1"/>
  <c r="AD672" i="1" l="1"/>
  <c r="AH673" i="1"/>
  <c r="Y674" i="1"/>
  <c r="AA673" i="1"/>
  <c r="Z674" i="1"/>
  <c r="AB673" i="1"/>
  <c r="AC673" i="1" s="1"/>
  <c r="AD673" i="1" l="1"/>
  <c r="AH674" i="1"/>
  <c r="Z675" i="1"/>
  <c r="AB674" i="1"/>
  <c r="AC674" i="1" s="1"/>
  <c r="Y675" i="1"/>
  <c r="AA674" i="1"/>
  <c r="AD674" i="1" l="1"/>
  <c r="AH675" i="1"/>
  <c r="Y676" i="1"/>
  <c r="AA675" i="1"/>
  <c r="Z676" i="1"/>
  <c r="AB675" i="1"/>
  <c r="AC675" i="1" s="1"/>
  <c r="AD675" i="1" l="1"/>
  <c r="AH676" i="1"/>
  <c r="Z677" i="1"/>
  <c r="AB676" i="1"/>
  <c r="AC676" i="1" s="1"/>
  <c r="Y677" i="1"/>
  <c r="AA676" i="1"/>
  <c r="AD676" i="1" s="1"/>
  <c r="AH677" i="1" l="1"/>
  <c r="Y678" i="1"/>
  <c r="AA677" i="1"/>
  <c r="Z678" i="1"/>
  <c r="AB677" i="1"/>
  <c r="AC677" i="1" s="1"/>
  <c r="AD677" i="1" l="1"/>
  <c r="AH678" i="1"/>
  <c r="Z679" i="1"/>
  <c r="AB678" i="1"/>
  <c r="AC678" i="1" s="1"/>
  <c r="Y679" i="1"/>
  <c r="AA678" i="1"/>
  <c r="AD678" i="1" l="1"/>
  <c r="AH679" i="1"/>
  <c r="Y680" i="1"/>
  <c r="AA679" i="1"/>
  <c r="Z680" i="1"/>
  <c r="AB679" i="1"/>
  <c r="AC679" i="1" s="1"/>
  <c r="AD679" i="1" l="1"/>
  <c r="AH680" i="1"/>
  <c r="Z681" i="1"/>
  <c r="AB680" i="1"/>
  <c r="AC680" i="1" s="1"/>
  <c r="Y681" i="1"/>
  <c r="AA680" i="1"/>
  <c r="AD680" i="1" l="1"/>
  <c r="AH681" i="1"/>
  <c r="Y682" i="1"/>
  <c r="AA681" i="1"/>
  <c r="Z682" i="1"/>
  <c r="AB681" i="1"/>
  <c r="AC681" i="1" s="1"/>
  <c r="AD681" i="1" l="1"/>
  <c r="AH682" i="1"/>
  <c r="Z683" i="1"/>
  <c r="AB682" i="1"/>
  <c r="AC682" i="1" s="1"/>
  <c r="Y683" i="1"/>
  <c r="AA682" i="1"/>
  <c r="AD682" i="1" l="1"/>
  <c r="AH683" i="1"/>
  <c r="Y684" i="1"/>
  <c r="AA683" i="1"/>
  <c r="Z684" i="1"/>
  <c r="AB683" i="1"/>
  <c r="AC683" i="1" s="1"/>
  <c r="AD683" i="1" l="1"/>
  <c r="AH684" i="1"/>
  <c r="Z685" i="1"/>
  <c r="AB684" i="1"/>
  <c r="AC684" i="1" s="1"/>
  <c r="Y685" i="1"/>
  <c r="AA684" i="1"/>
  <c r="AD684" i="1" l="1"/>
  <c r="AH685" i="1"/>
  <c r="Y686" i="1"/>
  <c r="AA685" i="1"/>
  <c r="Z686" i="1"/>
  <c r="AB685" i="1"/>
  <c r="AC685" i="1" s="1"/>
  <c r="AD685" i="1" l="1"/>
  <c r="AH686" i="1"/>
  <c r="Z687" i="1"/>
  <c r="AB686" i="1"/>
  <c r="AC686" i="1" s="1"/>
  <c r="Y687" i="1"/>
  <c r="AA686" i="1"/>
  <c r="AD686" i="1" l="1"/>
  <c r="AH687" i="1"/>
  <c r="Y688" i="1"/>
  <c r="AA687" i="1"/>
  <c r="Z688" i="1"/>
  <c r="AB687" i="1"/>
  <c r="AC687" i="1" s="1"/>
  <c r="AD687" i="1" l="1"/>
  <c r="AH688" i="1"/>
  <c r="Z689" i="1"/>
  <c r="AB688" i="1"/>
  <c r="AC688" i="1" s="1"/>
  <c r="Y689" i="1"/>
  <c r="AA688" i="1"/>
  <c r="AD688" i="1" l="1"/>
  <c r="AH689" i="1"/>
  <c r="Y690" i="1"/>
  <c r="AA689" i="1"/>
  <c r="Z690" i="1"/>
  <c r="AB689" i="1"/>
  <c r="AC689" i="1" s="1"/>
  <c r="AD689" i="1" l="1"/>
  <c r="AH690" i="1"/>
  <c r="Z691" i="1"/>
  <c r="AB690" i="1"/>
  <c r="AC690" i="1" s="1"/>
  <c r="Y691" i="1"/>
  <c r="AA690" i="1"/>
  <c r="AD690" i="1" l="1"/>
  <c r="AH691" i="1"/>
  <c r="Y692" i="1"/>
  <c r="AA691" i="1"/>
  <c r="Z692" i="1"/>
  <c r="AB691" i="1"/>
  <c r="AC691" i="1" s="1"/>
  <c r="AD691" i="1" l="1"/>
  <c r="AH692" i="1"/>
  <c r="Z693" i="1"/>
  <c r="AB692" i="1"/>
  <c r="AC692" i="1" s="1"/>
  <c r="Y693" i="1"/>
  <c r="AA692" i="1"/>
  <c r="AD692" i="1" l="1"/>
  <c r="AH693" i="1"/>
  <c r="Y694" i="1"/>
  <c r="AA693" i="1"/>
  <c r="Z694" i="1"/>
  <c r="AB693" i="1"/>
  <c r="AC693" i="1" s="1"/>
  <c r="AD693" i="1" l="1"/>
  <c r="AH694" i="1"/>
  <c r="Z695" i="1"/>
  <c r="AB694" i="1"/>
  <c r="AC694" i="1" s="1"/>
  <c r="Y695" i="1"/>
  <c r="AA694" i="1"/>
  <c r="AD694" i="1" l="1"/>
  <c r="AH695" i="1"/>
  <c r="Y696" i="1"/>
  <c r="AA695" i="1"/>
  <c r="Z696" i="1"/>
  <c r="AB695" i="1"/>
  <c r="AC695" i="1" s="1"/>
  <c r="AD695" i="1" l="1"/>
  <c r="AH696" i="1"/>
  <c r="Z697" i="1"/>
  <c r="AB696" i="1"/>
  <c r="AC696" i="1" s="1"/>
  <c r="Y697" i="1"/>
  <c r="AA696" i="1"/>
  <c r="AD696" i="1" l="1"/>
  <c r="AH697" i="1"/>
  <c r="Y698" i="1"/>
  <c r="AA697" i="1"/>
  <c r="Z698" i="1"/>
  <c r="AB697" i="1"/>
  <c r="AC697" i="1" s="1"/>
  <c r="AD697" i="1" l="1"/>
  <c r="AH698" i="1"/>
  <c r="Z699" i="1"/>
  <c r="AB698" i="1"/>
  <c r="AC698" i="1" s="1"/>
  <c r="Y699" i="1"/>
  <c r="AA698" i="1"/>
  <c r="AD698" i="1" l="1"/>
  <c r="AH699" i="1"/>
  <c r="Y700" i="1"/>
  <c r="AA699" i="1"/>
  <c r="Z700" i="1"/>
  <c r="AB699" i="1"/>
  <c r="AC699" i="1" s="1"/>
  <c r="AD699" i="1" l="1"/>
  <c r="AH700" i="1"/>
  <c r="Z701" i="1"/>
  <c r="AB700" i="1"/>
  <c r="AC700" i="1" s="1"/>
  <c r="Y701" i="1"/>
  <c r="AA700" i="1"/>
  <c r="AD700" i="1" l="1"/>
  <c r="AH701" i="1"/>
  <c r="Y702" i="1"/>
  <c r="AA701" i="1"/>
  <c r="Z702" i="1"/>
  <c r="AB701" i="1"/>
  <c r="AC701" i="1" s="1"/>
  <c r="AD701" i="1" l="1"/>
  <c r="AH702" i="1"/>
  <c r="Z703" i="1"/>
  <c r="AB702" i="1"/>
  <c r="AC702" i="1" s="1"/>
  <c r="Y703" i="1"/>
  <c r="AA702" i="1"/>
  <c r="AD702" i="1" l="1"/>
  <c r="AH703" i="1"/>
  <c r="Y704" i="1"/>
  <c r="AA703" i="1"/>
  <c r="Z704" i="1"/>
  <c r="AB703" i="1"/>
  <c r="AC703" i="1" s="1"/>
  <c r="AD703" i="1" l="1"/>
  <c r="AH704" i="1"/>
  <c r="Z705" i="1"/>
  <c r="AB704" i="1"/>
  <c r="AC704" i="1" s="1"/>
  <c r="Y705" i="1"/>
  <c r="AA704" i="1"/>
  <c r="AD704" i="1" s="1"/>
  <c r="AH705" i="1" l="1"/>
  <c r="Y706" i="1"/>
  <c r="AA705" i="1"/>
  <c r="Z706" i="1"/>
  <c r="AB705" i="1"/>
  <c r="AC705" i="1" s="1"/>
  <c r="AD705" i="1" l="1"/>
  <c r="AH706" i="1"/>
  <c r="Z707" i="1"/>
  <c r="AB706" i="1"/>
  <c r="AC706" i="1" s="1"/>
  <c r="Y707" i="1"/>
  <c r="AA706" i="1"/>
  <c r="AD706" i="1" l="1"/>
  <c r="AH707" i="1"/>
  <c r="Y708" i="1"/>
  <c r="AA707" i="1"/>
  <c r="Z708" i="1"/>
  <c r="AB707" i="1"/>
  <c r="AC707" i="1" s="1"/>
  <c r="AD707" i="1" l="1"/>
  <c r="AH708" i="1"/>
  <c r="Z709" i="1"/>
  <c r="AB708" i="1"/>
  <c r="AC708" i="1" s="1"/>
  <c r="Y709" i="1"/>
  <c r="AA708" i="1"/>
  <c r="AD708" i="1" l="1"/>
  <c r="AH709" i="1"/>
  <c r="Y710" i="1"/>
  <c r="AA709" i="1"/>
  <c r="Z710" i="1"/>
  <c r="AB709" i="1"/>
  <c r="AC709" i="1" s="1"/>
  <c r="AD709" i="1" l="1"/>
  <c r="AH710" i="1"/>
  <c r="Z711" i="1"/>
  <c r="AB710" i="1"/>
  <c r="AC710" i="1" s="1"/>
  <c r="Y711" i="1"/>
  <c r="AA710" i="1"/>
  <c r="AD710" i="1" l="1"/>
  <c r="AH711" i="1"/>
  <c r="Y712" i="1"/>
  <c r="AA711" i="1"/>
  <c r="Z712" i="1"/>
  <c r="AB711" i="1"/>
  <c r="AC711" i="1" s="1"/>
  <c r="AD711" i="1" l="1"/>
  <c r="AH712" i="1"/>
  <c r="Z713" i="1"/>
  <c r="AB712" i="1"/>
  <c r="AC712" i="1" s="1"/>
  <c r="Y713" i="1"/>
  <c r="AA712" i="1"/>
  <c r="AD712" i="1" l="1"/>
  <c r="AH713" i="1"/>
  <c r="Y714" i="1"/>
  <c r="AA713" i="1"/>
  <c r="Z714" i="1"/>
  <c r="AB713" i="1"/>
  <c r="AC713" i="1" s="1"/>
  <c r="AD713" i="1" l="1"/>
  <c r="AH714" i="1"/>
  <c r="Z715" i="1"/>
  <c r="AB714" i="1"/>
  <c r="AC714" i="1" s="1"/>
  <c r="Y715" i="1"/>
  <c r="AA714" i="1"/>
  <c r="AD714" i="1" l="1"/>
  <c r="AH715" i="1"/>
  <c r="Y716" i="1"/>
  <c r="AA715" i="1"/>
  <c r="Z716" i="1"/>
  <c r="AB715" i="1"/>
  <c r="AC715" i="1" s="1"/>
  <c r="AD715" i="1" l="1"/>
  <c r="AH716" i="1"/>
  <c r="Z717" i="1"/>
  <c r="AB716" i="1"/>
  <c r="AC716" i="1" s="1"/>
  <c r="Y717" i="1"/>
  <c r="AA716" i="1"/>
  <c r="AD716" i="1" l="1"/>
  <c r="AH717" i="1"/>
  <c r="Y718" i="1"/>
  <c r="AA717" i="1"/>
  <c r="Z718" i="1"/>
  <c r="AB717" i="1"/>
  <c r="AC717" i="1" s="1"/>
  <c r="AD717" i="1" l="1"/>
  <c r="AH718" i="1"/>
  <c r="Z719" i="1"/>
  <c r="AB718" i="1"/>
  <c r="AC718" i="1" s="1"/>
  <c r="Y719" i="1"/>
  <c r="AA718" i="1"/>
  <c r="AD718" i="1" s="1"/>
  <c r="AH719" i="1" l="1"/>
  <c r="Y720" i="1"/>
  <c r="AA719" i="1"/>
  <c r="Z720" i="1"/>
  <c r="AB719" i="1"/>
  <c r="AC719" i="1" s="1"/>
  <c r="AD719" i="1" l="1"/>
  <c r="AH720" i="1"/>
  <c r="Z721" i="1"/>
  <c r="AB720" i="1"/>
  <c r="AC720" i="1" s="1"/>
  <c r="Y721" i="1"/>
  <c r="AA720" i="1"/>
  <c r="AD720" i="1" l="1"/>
  <c r="AH721" i="1"/>
  <c r="Y722" i="1"/>
  <c r="AA721" i="1"/>
  <c r="Z722" i="1"/>
  <c r="AB721" i="1"/>
  <c r="AC721" i="1" s="1"/>
  <c r="AD721" i="1" l="1"/>
  <c r="AH722" i="1"/>
  <c r="Z723" i="1"/>
  <c r="AB722" i="1"/>
  <c r="AC722" i="1" s="1"/>
  <c r="Y723" i="1"/>
  <c r="AA722" i="1"/>
  <c r="AD722" i="1" l="1"/>
  <c r="AH723" i="1"/>
  <c r="Y724" i="1"/>
  <c r="AA723" i="1"/>
  <c r="Z724" i="1"/>
  <c r="AB723" i="1"/>
  <c r="AC723" i="1" s="1"/>
  <c r="AD723" i="1" l="1"/>
  <c r="AH724" i="1"/>
  <c r="Z725" i="1"/>
  <c r="AB724" i="1"/>
  <c r="AC724" i="1" s="1"/>
  <c r="Y725" i="1"/>
  <c r="AA724" i="1"/>
  <c r="AD724" i="1" l="1"/>
  <c r="AH725" i="1"/>
  <c r="Y726" i="1"/>
  <c r="AA725" i="1"/>
  <c r="Z726" i="1"/>
  <c r="AB725" i="1"/>
  <c r="AC725" i="1" s="1"/>
  <c r="AD725" i="1" l="1"/>
  <c r="AH726" i="1"/>
  <c r="Z727" i="1"/>
  <c r="AB726" i="1"/>
  <c r="AC726" i="1" s="1"/>
  <c r="Y727" i="1"/>
  <c r="AA726" i="1"/>
  <c r="AD726" i="1" l="1"/>
  <c r="AH727" i="1"/>
  <c r="Y728" i="1"/>
  <c r="AA727" i="1"/>
  <c r="Z728" i="1"/>
  <c r="AB727" i="1"/>
  <c r="AC727" i="1" s="1"/>
  <c r="AD727" i="1" l="1"/>
  <c r="AH728" i="1"/>
  <c r="Z729" i="1"/>
  <c r="AB728" i="1"/>
  <c r="AC728" i="1" s="1"/>
  <c r="Y729" i="1"/>
  <c r="AA728" i="1"/>
  <c r="AD728" i="1" l="1"/>
  <c r="AH729" i="1"/>
  <c r="Y730" i="1"/>
  <c r="AA729" i="1"/>
  <c r="Z730" i="1"/>
  <c r="AB729" i="1"/>
  <c r="AC729" i="1" s="1"/>
  <c r="AD729" i="1" l="1"/>
  <c r="AH730" i="1"/>
  <c r="Z731" i="1"/>
  <c r="AB730" i="1"/>
  <c r="AC730" i="1" s="1"/>
  <c r="Y731" i="1"/>
  <c r="AA730" i="1"/>
  <c r="AD730" i="1" l="1"/>
  <c r="AH731" i="1"/>
  <c r="Y732" i="1"/>
  <c r="AA731" i="1"/>
  <c r="Z732" i="1"/>
  <c r="AB731" i="1"/>
  <c r="AC731" i="1" s="1"/>
  <c r="AD731" i="1" l="1"/>
  <c r="AH732" i="1"/>
  <c r="Z733" i="1"/>
  <c r="AB732" i="1"/>
  <c r="AC732" i="1" s="1"/>
  <c r="Y733" i="1"/>
  <c r="AA732" i="1"/>
  <c r="AD732" i="1" l="1"/>
  <c r="AH733" i="1"/>
  <c r="Y734" i="1"/>
  <c r="AA733" i="1"/>
  <c r="Z734" i="1"/>
  <c r="AB733" i="1"/>
  <c r="AC733" i="1" s="1"/>
  <c r="AD733" i="1" l="1"/>
  <c r="AH734" i="1"/>
  <c r="Z735" i="1"/>
  <c r="AB734" i="1"/>
  <c r="AC734" i="1" s="1"/>
  <c r="Y735" i="1"/>
  <c r="AA734" i="1"/>
  <c r="AD734" i="1" l="1"/>
  <c r="AH735" i="1"/>
  <c r="Y736" i="1"/>
  <c r="AA735" i="1"/>
  <c r="Z736" i="1"/>
  <c r="AB735" i="1"/>
  <c r="AC735" i="1" s="1"/>
  <c r="AD735" i="1" l="1"/>
  <c r="AH736" i="1"/>
  <c r="Z737" i="1"/>
  <c r="AB736" i="1"/>
  <c r="AC736" i="1" s="1"/>
  <c r="Y737" i="1"/>
  <c r="AA736" i="1"/>
  <c r="AD736" i="1" l="1"/>
  <c r="AH737" i="1"/>
  <c r="Y738" i="1"/>
  <c r="AA737" i="1"/>
  <c r="Z738" i="1"/>
  <c r="AB737" i="1"/>
  <c r="AC737" i="1" s="1"/>
  <c r="AD737" i="1" l="1"/>
  <c r="AH738" i="1"/>
  <c r="Z739" i="1"/>
  <c r="AB738" i="1"/>
  <c r="AC738" i="1" s="1"/>
  <c r="Y739" i="1"/>
  <c r="AA738" i="1"/>
  <c r="AD738" i="1" l="1"/>
  <c r="AH739" i="1"/>
  <c r="Y740" i="1"/>
  <c r="AA739" i="1"/>
  <c r="Z740" i="1"/>
  <c r="AB739" i="1"/>
  <c r="AC739" i="1" s="1"/>
  <c r="AD739" i="1" l="1"/>
  <c r="AH740" i="1"/>
  <c r="Z741" i="1"/>
  <c r="AB740" i="1"/>
  <c r="AC740" i="1" s="1"/>
  <c r="Y741" i="1"/>
  <c r="AA740" i="1"/>
  <c r="AD740" i="1" l="1"/>
  <c r="AH741" i="1"/>
  <c r="Y742" i="1"/>
  <c r="AA741" i="1"/>
  <c r="Z742" i="1"/>
  <c r="AB741" i="1"/>
  <c r="AC741" i="1" s="1"/>
  <c r="AD741" i="1" l="1"/>
  <c r="AH742" i="1"/>
  <c r="Z743" i="1"/>
  <c r="AB742" i="1"/>
  <c r="AC742" i="1" s="1"/>
  <c r="Y743" i="1"/>
  <c r="AA742" i="1"/>
  <c r="AD742" i="1" l="1"/>
  <c r="AH743" i="1"/>
  <c r="Y744" i="1"/>
  <c r="AA743" i="1"/>
  <c r="Z744" i="1"/>
  <c r="AB743" i="1"/>
  <c r="AC743" i="1" s="1"/>
  <c r="AD743" i="1" l="1"/>
  <c r="AH744" i="1"/>
  <c r="Z745" i="1"/>
  <c r="AB744" i="1"/>
  <c r="AC744" i="1" s="1"/>
  <c r="Y745" i="1"/>
  <c r="AA744" i="1"/>
  <c r="AD744" i="1" l="1"/>
  <c r="AH745" i="1"/>
  <c r="Y746" i="1"/>
  <c r="AA745" i="1"/>
  <c r="Z746" i="1"/>
  <c r="AB745" i="1"/>
  <c r="AC745" i="1" s="1"/>
  <c r="AD745" i="1" l="1"/>
  <c r="AH746" i="1"/>
  <c r="Z747" i="1"/>
  <c r="AB746" i="1"/>
  <c r="AC746" i="1" s="1"/>
  <c r="Y747" i="1"/>
  <c r="AA746" i="1"/>
  <c r="AD746" i="1" l="1"/>
  <c r="AH747" i="1"/>
  <c r="Y748" i="1"/>
  <c r="AA747" i="1"/>
  <c r="Z748" i="1"/>
  <c r="AB747" i="1"/>
  <c r="AC747" i="1" s="1"/>
  <c r="AD747" i="1" l="1"/>
  <c r="AH748" i="1"/>
  <c r="Z749" i="1"/>
  <c r="AB748" i="1"/>
  <c r="AC748" i="1" s="1"/>
  <c r="Y749" i="1"/>
  <c r="AA748" i="1"/>
  <c r="AD748" i="1" l="1"/>
  <c r="AH749" i="1"/>
  <c r="Y750" i="1"/>
  <c r="AA749" i="1"/>
  <c r="Z750" i="1"/>
  <c r="AB749" i="1"/>
  <c r="AC749" i="1" s="1"/>
  <c r="AD749" i="1" l="1"/>
  <c r="AH750" i="1"/>
  <c r="Z751" i="1"/>
  <c r="AB750" i="1"/>
  <c r="AC750" i="1" s="1"/>
  <c r="Y751" i="1"/>
  <c r="AA750" i="1"/>
  <c r="AD750" i="1" l="1"/>
  <c r="AH751" i="1"/>
  <c r="Y752" i="1"/>
  <c r="AA751" i="1"/>
  <c r="Z752" i="1"/>
  <c r="AB751" i="1"/>
  <c r="AC751" i="1" s="1"/>
  <c r="AD751" i="1" l="1"/>
  <c r="AH752" i="1"/>
  <c r="Z753" i="1"/>
  <c r="AB752" i="1"/>
  <c r="AC752" i="1" s="1"/>
  <c r="Y753" i="1"/>
  <c r="AA752" i="1"/>
  <c r="AD752" i="1" l="1"/>
  <c r="AH753" i="1"/>
  <c r="Y754" i="1"/>
  <c r="AA753" i="1"/>
  <c r="Z754" i="1"/>
  <c r="AB753" i="1"/>
  <c r="AC753" i="1" s="1"/>
  <c r="AD753" i="1" l="1"/>
  <c r="AH754" i="1"/>
  <c r="Z755" i="1"/>
  <c r="AB754" i="1"/>
  <c r="AC754" i="1" s="1"/>
  <c r="Y755" i="1"/>
  <c r="AA754" i="1"/>
  <c r="AD754" i="1" s="1"/>
  <c r="AH755" i="1" l="1"/>
  <c r="Y756" i="1"/>
  <c r="AA755" i="1"/>
  <c r="Z756" i="1"/>
  <c r="AB755" i="1"/>
  <c r="AC755" i="1" s="1"/>
  <c r="AD755" i="1" l="1"/>
  <c r="AH756" i="1"/>
  <c r="Z757" i="1"/>
  <c r="AB756" i="1"/>
  <c r="AC756" i="1" s="1"/>
  <c r="Y757" i="1"/>
  <c r="AA756" i="1"/>
  <c r="AD756" i="1" s="1"/>
  <c r="AH757" i="1" l="1"/>
  <c r="Y758" i="1"/>
  <c r="AA757" i="1"/>
  <c r="Z758" i="1"/>
  <c r="AB757" i="1"/>
  <c r="AC757" i="1" s="1"/>
  <c r="AD757" i="1" l="1"/>
  <c r="AH758" i="1"/>
  <c r="Z759" i="1"/>
  <c r="AB758" i="1"/>
  <c r="AC758" i="1" s="1"/>
  <c r="Y759" i="1"/>
  <c r="AA758" i="1"/>
  <c r="AD758" i="1" l="1"/>
  <c r="AH759" i="1"/>
  <c r="Y760" i="1"/>
  <c r="AA759" i="1"/>
  <c r="Z760" i="1"/>
  <c r="AB759" i="1"/>
  <c r="AC759" i="1" s="1"/>
  <c r="AD759" i="1" l="1"/>
  <c r="AH760" i="1"/>
  <c r="Z761" i="1"/>
  <c r="AB760" i="1"/>
  <c r="AC760" i="1" s="1"/>
  <c r="Y761" i="1"/>
  <c r="AA760" i="1"/>
  <c r="AD760" i="1" l="1"/>
  <c r="AH761" i="1"/>
  <c r="Y762" i="1"/>
  <c r="AA761" i="1"/>
  <c r="Z762" i="1"/>
  <c r="AB761" i="1"/>
  <c r="AC761" i="1" s="1"/>
  <c r="AD761" i="1" l="1"/>
  <c r="AH762" i="1"/>
  <c r="Z763" i="1"/>
  <c r="AB762" i="1"/>
  <c r="AC762" i="1" s="1"/>
  <c r="Y763" i="1"/>
  <c r="AA762" i="1"/>
  <c r="AD762" i="1" l="1"/>
  <c r="AH763" i="1"/>
  <c r="Y764" i="1"/>
  <c r="AA763" i="1"/>
  <c r="Z764" i="1"/>
  <c r="AB763" i="1"/>
  <c r="AC763" i="1" s="1"/>
  <c r="AD763" i="1" l="1"/>
  <c r="AH764" i="1"/>
  <c r="Z765" i="1"/>
  <c r="AB764" i="1"/>
  <c r="AC764" i="1" s="1"/>
  <c r="Y765" i="1"/>
  <c r="AA764" i="1"/>
  <c r="AD764" i="1" l="1"/>
  <c r="AH765" i="1"/>
  <c r="Y766" i="1"/>
  <c r="AA765" i="1"/>
  <c r="Z766" i="1"/>
  <c r="AB765" i="1"/>
  <c r="AC765" i="1" s="1"/>
  <c r="AD765" i="1" l="1"/>
  <c r="AH766" i="1"/>
  <c r="Z767" i="1"/>
  <c r="AB766" i="1"/>
  <c r="AC766" i="1" s="1"/>
  <c r="Y767" i="1"/>
  <c r="AA766" i="1"/>
  <c r="AD766" i="1" l="1"/>
  <c r="AH767" i="1"/>
  <c r="Y768" i="1"/>
  <c r="AA767" i="1"/>
  <c r="Z768" i="1"/>
  <c r="AB767" i="1"/>
  <c r="AC767" i="1" s="1"/>
  <c r="AD767" i="1" l="1"/>
  <c r="AH768" i="1"/>
  <c r="Z769" i="1"/>
  <c r="AB768" i="1"/>
  <c r="AC768" i="1" s="1"/>
  <c r="Y769" i="1"/>
  <c r="AA768" i="1"/>
  <c r="AD768" i="1" l="1"/>
  <c r="AH769" i="1"/>
  <c r="Y770" i="1"/>
  <c r="AA769" i="1"/>
  <c r="Z770" i="1"/>
  <c r="AB769" i="1"/>
  <c r="AC769" i="1" s="1"/>
  <c r="AD769" i="1" l="1"/>
  <c r="AH770" i="1"/>
  <c r="Z771" i="1"/>
  <c r="AB770" i="1"/>
  <c r="AC770" i="1" s="1"/>
  <c r="Y771" i="1"/>
  <c r="AA770" i="1"/>
  <c r="AD770" i="1" l="1"/>
  <c r="AH771" i="1"/>
  <c r="Y772" i="1"/>
  <c r="AA771" i="1"/>
  <c r="Z772" i="1"/>
  <c r="AB771" i="1"/>
  <c r="AC771" i="1" s="1"/>
  <c r="AD771" i="1" l="1"/>
  <c r="AH772" i="1"/>
  <c r="Z773" i="1"/>
  <c r="AB772" i="1"/>
  <c r="AC772" i="1" s="1"/>
  <c r="Y773" i="1"/>
  <c r="AA772" i="1"/>
  <c r="AD772" i="1" l="1"/>
  <c r="AH773" i="1"/>
  <c r="Y774" i="1"/>
  <c r="AA773" i="1"/>
  <c r="Z774" i="1"/>
  <c r="AB773" i="1"/>
  <c r="AC773" i="1" s="1"/>
  <c r="AD773" i="1" l="1"/>
  <c r="AH774" i="1"/>
  <c r="Z775" i="1"/>
  <c r="AB774" i="1"/>
  <c r="AC774" i="1" s="1"/>
  <c r="Y775" i="1"/>
  <c r="AA774" i="1"/>
  <c r="AD774" i="1" l="1"/>
  <c r="AH775" i="1"/>
  <c r="Y776" i="1"/>
  <c r="AA775" i="1"/>
  <c r="Z776" i="1"/>
  <c r="AB775" i="1"/>
  <c r="AC775" i="1" s="1"/>
  <c r="AD775" i="1" l="1"/>
  <c r="AH776" i="1"/>
  <c r="Z777" i="1"/>
  <c r="AB776" i="1"/>
  <c r="AC776" i="1" s="1"/>
  <c r="Y777" i="1"/>
  <c r="AA776" i="1"/>
  <c r="AD776" i="1" l="1"/>
  <c r="AH777" i="1"/>
  <c r="Y778" i="1"/>
  <c r="AA777" i="1"/>
  <c r="Z778" i="1"/>
  <c r="AB777" i="1"/>
  <c r="AC777" i="1" s="1"/>
  <c r="AD777" i="1" l="1"/>
  <c r="AH778" i="1"/>
  <c r="Z779" i="1"/>
  <c r="AB778" i="1"/>
  <c r="AC778" i="1" s="1"/>
  <c r="Y779" i="1"/>
  <c r="AA778" i="1"/>
  <c r="AD778" i="1" l="1"/>
  <c r="AH779" i="1"/>
  <c r="Y780" i="1"/>
  <c r="AA779" i="1"/>
  <c r="Z780" i="1"/>
  <c r="AB779" i="1"/>
  <c r="AC779" i="1" s="1"/>
  <c r="AD779" i="1" l="1"/>
  <c r="AH780" i="1"/>
  <c r="Z781" i="1"/>
  <c r="AB780" i="1"/>
  <c r="AC780" i="1" s="1"/>
  <c r="Y781" i="1"/>
  <c r="AA780" i="1"/>
  <c r="AD780" i="1" l="1"/>
  <c r="AH781" i="1"/>
  <c r="Y782" i="1"/>
  <c r="AA781" i="1"/>
  <c r="Z782" i="1"/>
  <c r="AB781" i="1"/>
  <c r="AC781" i="1" s="1"/>
  <c r="AD781" i="1" l="1"/>
  <c r="AH782" i="1"/>
  <c r="Z783" i="1"/>
  <c r="AB782" i="1"/>
  <c r="AC782" i="1" s="1"/>
  <c r="Y783" i="1"/>
  <c r="AA782" i="1"/>
  <c r="AD782" i="1" l="1"/>
  <c r="AH783" i="1"/>
  <c r="Y784" i="1"/>
  <c r="AA783" i="1"/>
  <c r="Z784" i="1"/>
  <c r="AB783" i="1"/>
  <c r="AC783" i="1" s="1"/>
  <c r="AD783" i="1" l="1"/>
  <c r="AH784" i="1"/>
  <c r="Z785" i="1"/>
  <c r="AB784" i="1"/>
  <c r="AC784" i="1" s="1"/>
  <c r="Y785" i="1"/>
  <c r="AA784" i="1"/>
  <c r="AD784" i="1" l="1"/>
  <c r="AH785" i="1"/>
  <c r="Y786" i="1"/>
  <c r="AA785" i="1"/>
  <c r="Z786" i="1"/>
  <c r="AB785" i="1"/>
  <c r="AC785" i="1" s="1"/>
  <c r="AD785" i="1" l="1"/>
  <c r="AH786" i="1"/>
  <c r="Z787" i="1"/>
  <c r="AB786" i="1"/>
  <c r="AC786" i="1" s="1"/>
  <c r="Y787" i="1"/>
  <c r="AA786" i="1"/>
  <c r="AD786" i="1" l="1"/>
  <c r="AH787" i="1"/>
  <c r="Y788" i="1"/>
  <c r="AA787" i="1"/>
  <c r="Z788" i="1"/>
  <c r="AB787" i="1"/>
  <c r="AC787" i="1" s="1"/>
  <c r="AD787" i="1" l="1"/>
  <c r="AH788" i="1"/>
  <c r="Z789" i="1"/>
  <c r="AB788" i="1"/>
  <c r="AC788" i="1" s="1"/>
  <c r="Y789" i="1"/>
  <c r="AA788" i="1"/>
  <c r="AD788" i="1" l="1"/>
  <c r="AH789" i="1"/>
  <c r="Y790" i="1"/>
  <c r="AA789" i="1"/>
  <c r="Z790" i="1"/>
  <c r="AB789" i="1"/>
  <c r="AC789" i="1" s="1"/>
  <c r="AD789" i="1" l="1"/>
  <c r="AH790" i="1"/>
  <c r="Z791" i="1"/>
  <c r="AB790" i="1"/>
  <c r="AC790" i="1" s="1"/>
  <c r="Y791" i="1"/>
  <c r="AA790" i="1"/>
  <c r="AD790" i="1" l="1"/>
  <c r="AH791" i="1"/>
  <c r="Y792" i="1"/>
  <c r="AA791" i="1"/>
  <c r="Z792" i="1"/>
  <c r="AB791" i="1"/>
  <c r="AC791" i="1" s="1"/>
  <c r="AD791" i="1" l="1"/>
  <c r="AH792" i="1"/>
  <c r="Z793" i="1"/>
  <c r="AB792" i="1"/>
  <c r="AC792" i="1" s="1"/>
  <c r="Y793" i="1"/>
  <c r="AA792" i="1"/>
  <c r="AD792" i="1" l="1"/>
  <c r="AH793" i="1"/>
  <c r="Y794" i="1"/>
  <c r="AA793" i="1"/>
  <c r="Z794" i="1"/>
  <c r="AB793" i="1"/>
  <c r="AC793" i="1" s="1"/>
  <c r="AD793" i="1" l="1"/>
  <c r="AH794" i="1"/>
  <c r="Z795" i="1"/>
  <c r="AB794" i="1"/>
  <c r="AC794" i="1" s="1"/>
  <c r="Y795" i="1"/>
  <c r="AA794" i="1"/>
  <c r="AD794" i="1" l="1"/>
  <c r="AH795" i="1"/>
  <c r="Y796" i="1"/>
  <c r="AA795" i="1"/>
  <c r="Z796" i="1"/>
  <c r="AB795" i="1"/>
  <c r="AC795" i="1" s="1"/>
  <c r="AD795" i="1" l="1"/>
  <c r="AH796" i="1"/>
  <c r="Z797" i="1"/>
  <c r="AB796" i="1"/>
  <c r="AC796" i="1" s="1"/>
  <c r="Y797" i="1"/>
  <c r="AA796" i="1"/>
  <c r="AD796" i="1" l="1"/>
  <c r="AH797" i="1"/>
  <c r="Y798" i="1"/>
  <c r="AA797" i="1"/>
  <c r="Z798" i="1"/>
  <c r="AB797" i="1"/>
  <c r="AC797" i="1" s="1"/>
  <c r="AD797" i="1" l="1"/>
  <c r="AH798" i="1"/>
  <c r="Z799" i="1"/>
  <c r="AB798" i="1"/>
  <c r="AC798" i="1" s="1"/>
  <c r="Y799" i="1"/>
  <c r="AA798" i="1"/>
  <c r="AD798" i="1" l="1"/>
  <c r="AH799" i="1"/>
  <c r="Y800" i="1"/>
  <c r="AA799" i="1"/>
  <c r="Z800" i="1"/>
  <c r="AB799" i="1"/>
  <c r="AC799" i="1" s="1"/>
  <c r="AD799" i="1" l="1"/>
  <c r="AH800" i="1"/>
  <c r="Z801" i="1"/>
  <c r="AB800" i="1"/>
  <c r="AC800" i="1" s="1"/>
  <c r="Y801" i="1"/>
  <c r="AA800" i="1"/>
  <c r="AD800" i="1" l="1"/>
  <c r="AH801" i="1"/>
  <c r="Y802" i="1"/>
  <c r="AA801" i="1"/>
  <c r="Z802" i="1"/>
  <c r="AB801" i="1"/>
  <c r="AC801" i="1" s="1"/>
  <c r="AD801" i="1" l="1"/>
  <c r="AH802" i="1"/>
  <c r="Z803" i="1"/>
  <c r="AB802" i="1"/>
  <c r="AC802" i="1" s="1"/>
  <c r="Y803" i="1"/>
  <c r="AA802" i="1"/>
  <c r="AD802" i="1" l="1"/>
  <c r="AH803" i="1"/>
  <c r="Y804" i="1"/>
  <c r="AA803" i="1"/>
  <c r="Z804" i="1"/>
  <c r="AB803" i="1"/>
  <c r="AC803" i="1" s="1"/>
  <c r="AD803" i="1" l="1"/>
  <c r="AH804" i="1"/>
  <c r="Z805" i="1"/>
  <c r="AB804" i="1"/>
  <c r="AC804" i="1" s="1"/>
  <c r="Y805" i="1"/>
  <c r="AA804" i="1"/>
  <c r="AD804" i="1" l="1"/>
  <c r="AH805" i="1"/>
  <c r="Y806" i="1"/>
  <c r="AA805" i="1"/>
  <c r="Z806" i="1"/>
  <c r="AB805" i="1"/>
  <c r="AC805" i="1" s="1"/>
  <c r="AD805" i="1" l="1"/>
  <c r="AH806" i="1"/>
  <c r="Z807" i="1"/>
  <c r="AB806" i="1"/>
  <c r="AC806" i="1" s="1"/>
  <c r="Y807" i="1"/>
  <c r="AA806" i="1"/>
  <c r="AD806" i="1" l="1"/>
  <c r="AH807" i="1"/>
  <c r="Y808" i="1"/>
  <c r="AA807" i="1"/>
  <c r="Z808" i="1"/>
  <c r="AB807" i="1"/>
  <c r="AC807" i="1" s="1"/>
  <c r="AD807" i="1" l="1"/>
  <c r="AH808" i="1"/>
  <c r="Z809" i="1"/>
  <c r="AB808" i="1"/>
  <c r="AC808" i="1" s="1"/>
  <c r="Y809" i="1"/>
  <c r="AA808" i="1"/>
  <c r="AD808" i="1" l="1"/>
  <c r="AH809" i="1"/>
  <c r="Y810" i="1"/>
  <c r="AA809" i="1"/>
  <c r="Z810" i="1"/>
  <c r="AB809" i="1"/>
  <c r="AC809" i="1" s="1"/>
  <c r="AD809" i="1" l="1"/>
  <c r="AH810" i="1"/>
  <c r="Z811" i="1"/>
  <c r="AB810" i="1"/>
  <c r="AC810" i="1" s="1"/>
  <c r="Y811" i="1"/>
  <c r="AA810" i="1"/>
  <c r="AD810" i="1" l="1"/>
  <c r="AH811" i="1"/>
  <c r="Y812" i="1"/>
  <c r="AA811" i="1"/>
  <c r="Z812" i="1"/>
  <c r="AB811" i="1"/>
  <c r="AC811" i="1" s="1"/>
  <c r="AD811" i="1" l="1"/>
  <c r="AH812" i="1"/>
  <c r="Z813" i="1"/>
  <c r="AB812" i="1"/>
  <c r="AC812" i="1" s="1"/>
  <c r="Y813" i="1"/>
  <c r="AA812" i="1"/>
  <c r="AD812" i="1" l="1"/>
  <c r="AH813" i="1"/>
  <c r="Y814" i="1"/>
  <c r="AA813" i="1"/>
  <c r="Z814" i="1"/>
  <c r="AB813" i="1"/>
  <c r="AC813" i="1" s="1"/>
  <c r="AD813" i="1" l="1"/>
  <c r="AH814" i="1"/>
  <c r="Z815" i="1"/>
  <c r="AB814" i="1"/>
  <c r="AC814" i="1" s="1"/>
  <c r="Y815" i="1"/>
  <c r="AA814" i="1"/>
  <c r="AD814" i="1" l="1"/>
  <c r="AH815" i="1"/>
  <c r="Y816" i="1"/>
  <c r="AA815" i="1"/>
  <c r="Z816" i="1"/>
  <c r="AB815" i="1"/>
  <c r="AC815" i="1" s="1"/>
  <c r="AD815" i="1" l="1"/>
  <c r="AH816" i="1"/>
  <c r="Z817" i="1"/>
  <c r="AB816" i="1"/>
  <c r="AC816" i="1" s="1"/>
  <c r="Y817" i="1"/>
  <c r="AA816" i="1"/>
  <c r="AD816" i="1" l="1"/>
  <c r="AH817" i="1"/>
  <c r="Y818" i="1"/>
  <c r="AA817" i="1"/>
  <c r="Z818" i="1"/>
  <c r="AB817" i="1"/>
  <c r="AC817" i="1" s="1"/>
  <c r="AD817" i="1" l="1"/>
  <c r="AH818" i="1"/>
  <c r="Z819" i="1"/>
  <c r="AB818" i="1"/>
  <c r="AC818" i="1" s="1"/>
  <c r="Y819" i="1"/>
  <c r="AA818" i="1"/>
  <c r="AD818" i="1" l="1"/>
  <c r="AH819" i="1"/>
  <c r="Y820" i="1"/>
  <c r="AA819" i="1"/>
  <c r="Z820" i="1"/>
  <c r="AB819" i="1"/>
  <c r="AC819" i="1" s="1"/>
  <c r="AD819" i="1" l="1"/>
  <c r="AH820" i="1"/>
  <c r="Z821" i="1"/>
  <c r="AB820" i="1"/>
  <c r="AC820" i="1" s="1"/>
  <c r="Y821" i="1"/>
  <c r="AA820" i="1"/>
  <c r="AD820" i="1" l="1"/>
  <c r="AH821" i="1"/>
  <c r="Y822" i="1"/>
  <c r="AA821" i="1"/>
  <c r="Z822" i="1"/>
  <c r="AB821" i="1"/>
  <c r="AC821" i="1" s="1"/>
  <c r="AD821" i="1" l="1"/>
  <c r="AH822" i="1"/>
  <c r="Z823" i="1"/>
  <c r="AB822" i="1"/>
  <c r="AC822" i="1" s="1"/>
  <c r="Y823" i="1"/>
  <c r="AA822" i="1"/>
  <c r="AD822" i="1" l="1"/>
  <c r="AH823" i="1"/>
  <c r="Y824" i="1"/>
  <c r="AA823" i="1"/>
  <c r="Z824" i="1"/>
  <c r="AB823" i="1"/>
  <c r="AC823" i="1" s="1"/>
  <c r="AD823" i="1" l="1"/>
  <c r="AH824" i="1"/>
  <c r="Z825" i="1"/>
  <c r="AB824" i="1"/>
  <c r="AC824" i="1" s="1"/>
  <c r="Y825" i="1"/>
  <c r="AA824" i="1"/>
  <c r="AD824" i="1" l="1"/>
  <c r="AH825" i="1"/>
  <c r="Y826" i="1"/>
  <c r="AA825" i="1"/>
  <c r="Z826" i="1"/>
  <c r="AB825" i="1"/>
  <c r="AC825" i="1" s="1"/>
  <c r="AD825" i="1" l="1"/>
  <c r="AH826" i="1"/>
  <c r="Z827" i="1"/>
  <c r="AB826" i="1"/>
  <c r="AC826" i="1" s="1"/>
  <c r="Y827" i="1"/>
  <c r="AA826" i="1"/>
  <c r="AD826" i="1" l="1"/>
  <c r="AH827" i="1"/>
  <c r="Y828" i="1"/>
  <c r="AA827" i="1"/>
  <c r="Z828" i="1"/>
  <c r="AB827" i="1"/>
  <c r="AC827" i="1" s="1"/>
  <c r="AD827" i="1" l="1"/>
  <c r="AH828" i="1"/>
  <c r="Z829" i="1"/>
  <c r="AB828" i="1"/>
  <c r="AC828" i="1" s="1"/>
  <c r="Y829" i="1"/>
  <c r="AA828" i="1"/>
  <c r="AD828" i="1" l="1"/>
  <c r="AH829" i="1"/>
  <c r="Y830" i="1"/>
  <c r="AA829" i="1"/>
  <c r="Z830" i="1"/>
  <c r="AB829" i="1"/>
  <c r="AC829" i="1" s="1"/>
  <c r="AD829" i="1" l="1"/>
  <c r="AH830" i="1"/>
  <c r="Z831" i="1"/>
  <c r="AB830" i="1"/>
  <c r="AC830" i="1" s="1"/>
  <c r="Y831" i="1"/>
  <c r="AA830" i="1"/>
  <c r="AD830" i="1" l="1"/>
  <c r="AH831" i="1"/>
  <c r="Y832" i="1"/>
  <c r="AA831" i="1"/>
  <c r="Z832" i="1"/>
  <c r="AB831" i="1"/>
  <c r="AC831" i="1" s="1"/>
  <c r="AD831" i="1" l="1"/>
  <c r="AH832" i="1"/>
  <c r="Z833" i="1"/>
  <c r="AB832" i="1"/>
  <c r="AC832" i="1" s="1"/>
  <c r="Y833" i="1"/>
  <c r="AA832" i="1"/>
  <c r="AD832" i="1" l="1"/>
  <c r="AH833" i="1"/>
  <c r="Y834" i="1"/>
  <c r="AA833" i="1"/>
  <c r="Z834" i="1"/>
  <c r="AB833" i="1"/>
  <c r="AC833" i="1" s="1"/>
  <c r="AD833" i="1" l="1"/>
  <c r="AH834" i="1"/>
  <c r="Z835" i="1"/>
  <c r="AB834" i="1"/>
  <c r="AC834" i="1" s="1"/>
  <c r="Y835" i="1"/>
  <c r="AA834" i="1"/>
  <c r="AD834" i="1" l="1"/>
  <c r="AH835" i="1"/>
  <c r="Y836" i="1"/>
  <c r="AA835" i="1"/>
  <c r="Z836" i="1"/>
  <c r="AB835" i="1"/>
  <c r="AC835" i="1" s="1"/>
  <c r="AD835" i="1" l="1"/>
  <c r="AH836" i="1"/>
  <c r="Z837" i="1"/>
  <c r="AB836" i="1"/>
  <c r="AC836" i="1" s="1"/>
  <c r="Y837" i="1"/>
  <c r="AA836" i="1"/>
  <c r="AD836" i="1" l="1"/>
  <c r="AH837" i="1"/>
  <c r="Y838" i="1"/>
  <c r="AA837" i="1"/>
  <c r="Z838" i="1"/>
  <c r="AB837" i="1"/>
  <c r="AC837" i="1" s="1"/>
  <c r="AD837" i="1" l="1"/>
  <c r="AH838" i="1"/>
  <c r="Z839" i="1"/>
  <c r="AB838" i="1"/>
  <c r="AC838" i="1" s="1"/>
  <c r="Y839" i="1"/>
  <c r="AA838" i="1"/>
  <c r="AD838" i="1" l="1"/>
  <c r="AH839" i="1"/>
  <c r="Y840" i="1"/>
  <c r="AA839" i="1"/>
  <c r="Z840" i="1"/>
  <c r="AB839" i="1"/>
  <c r="AC839" i="1" s="1"/>
  <c r="AD839" i="1" l="1"/>
  <c r="AH840" i="1"/>
  <c r="Z841" i="1"/>
  <c r="AB840" i="1"/>
  <c r="AC840" i="1" s="1"/>
  <c r="Y841" i="1"/>
  <c r="AA840" i="1"/>
  <c r="AD840" i="1" l="1"/>
  <c r="AH841" i="1"/>
  <c r="Y842" i="1"/>
  <c r="AA841" i="1"/>
  <c r="Z842" i="1"/>
  <c r="AB841" i="1"/>
  <c r="AC841" i="1" s="1"/>
  <c r="AD841" i="1" l="1"/>
  <c r="AH842" i="1"/>
  <c r="Z843" i="1"/>
  <c r="AB842" i="1"/>
  <c r="AC842" i="1" s="1"/>
  <c r="Y843" i="1"/>
  <c r="AA842" i="1"/>
  <c r="AD842" i="1" l="1"/>
  <c r="AH843" i="1"/>
  <c r="Y844" i="1"/>
  <c r="AA843" i="1"/>
  <c r="Z844" i="1"/>
  <c r="AB843" i="1"/>
  <c r="AC843" i="1" s="1"/>
  <c r="AD843" i="1" l="1"/>
  <c r="AH844" i="1"/>
  <c r="Z845" i="1"/>
  <c r="AB844" i="1"/>
  <c r="AC844" i="1" s="1"/>
  <c r="Y845" i="1"/>
  <c r="AA844" i="1"/>
  <c r="AD844" i="1" l="1"/>
  <c r="AH845" i="1"/>
  <c r="Y846" i="1"/>
  <c r="AA845" i="1"/>
  <c r="Z846" i="1"/>
  <c r="AB845" i="1"/>
  <c r="AC845" i="1" s="1"/>
  <c r="AD845" i="1" l="1"/>
  <c r="AH846" i="1"/>
  <c r="Z847" i="1"/>
  <c r="AB846" i="1"/>
  <c r="AC846" i="1" s="1"/>
  <c r="Y847" i="1"/>
  <c r="AA846" i="1"/>
  <c r="AD846" i="1" l="1"/>
  <c r="AH847" i="1"/>
  <c r="Y848" i="1"/>
  <c r="AA847" i="1"/>
  <c r="Z848" i="1"/>
  <c r="AB847" i="1"/>
  <c r="AC847" i="1" s="1"/>
  <c r="AD847" i="1" l="1"/>
  <c r="AH848" i="1"/>
  <c r="Z849" i="1"/>
  <c r="AB848" i="1"/>
  <c r="AC848" i="1" s="1"/>
  <c r="Y849" i="1"/>
  <c r="AA848" i="1"/>
  <c r="AD848" i="1" l="1"/>
  <c r="AH849" i="1"/>
  <c r="Y850" i="1"/>
  <c r="AA849" i="1"/>
  <c r="Z850" i="1"/>
  <c r="AB849" i="1"/>
  <c r="AC849" i="1" s="1"/>
  <c r="AD849" i="1" l="1"/>
  <c r="AH850" i="1"/>
  <c r="Z851" i="1"/>
  <c r="AB850" i="1"/>
  <c r="AC850" i="1" s="1"/>
  <c r="Y851" i="1"/>
  <c r="AA850" i="1"/>
  <c r="AD850" i="1" l="1"/>
  <c r="AH851" i="1"/>
  <c r="Y852" i="1"/>
  <c r="AA851" i="1"/>
  <c r="Z852" i="1"/>
  <c r="AB851" i="1"/>
  <c r="AC851" i="1" s="1"/>
  <c r="AD851" i="1" l="1"/>
  <c r="AH852" i="1"/>
  <c r="Z853" i="1"/>
  <c r="AB852" i="1"/>
  <c r="AC852" i="1" s="1"/>
  <c r="Y853" i="1"/>
  <c r="AA852" i="1"/>
  <c r="AD852" i="1" s="1"/>
  <c r="AH853" i="1" l="1"/>
  <c r="Y854" i="1"/>
  <c r="AA853" i="1"/>
  <c r="Z854" i="1"/>
  <c r="AB853" i="1"/>
  <c r="AC853" i="1" s="1"/>
  <c r="AD853" i="1" l="1"/>
  <c r="AH854" i="1"/>
  <c r="Z855" i="1"/>
  <c r="AB854" i="1"/>
  <c r="AC854" i="1" s="1"/>
  <c r="Y855" i="1"/>
  <c r="AA854" i="1"/>
  <c r="AD854" i="1" l="1"/>
  <c r="AH855" i="1"/>
  <c r="Y856" i="1"/>
  <c r="AA855" i="1"/>
  <c r="Z856" i="1"/>
  <c r="AB855" i="1"/>
  <c r="AC855" i="1" s="1"/>
  <c r="AD855" i="1" l="1"/>
  <c r="AH856" i="1"/>
  <c r="Z857" i="1"/>
  <c r="AB856" i="1"/>
  <c r="AC856" i="1" s="1"/>
  <c r="Y857" i="1"/>
  <c r="AA856" i="1"/>
  <c r="AD856" i="1" l="1"/>
  <c r="AH857" i="1"/>
  <c r="Y858" i="1"/>
  <c r="AA857" i="1"/>
  <c r="Z858" i="1"/>
  <c r="AB857" i="1"/>
  <c r="AC857" i="1" s="1"/>
  <c r="AD857" i="1" l="1"/>
  <c r="AH858" i="1"/>
  <c r="Z859" i="1"/>
  <c r="AB858" i="1"/>
  <c r="AC858" i="1" s="1"/>
  <c r="Y859" i="1"/>
  <c r="AA858" i="1"/>
  <c r="AD858" i="1" l="1"/>
  <c r="AH859" i="1"/>
  <c r="Y860" i="1"/>
  <c r="AA859" i="1"/>
  <c r="Z860" i="1"/>
  <c r="AB859" i="1"/>
  <c r="AC859" i="1" s="1"/>
  <c r="AD859" i="1" l="1"/>
  <c r="AH860" i="1"/>
  <c r="Z861" i="1"/>
  <c r="AB860" i="1"/>
  <c r="AC860" i="1" s="1"/>
  <c r="Y861" i="1"/>
  <c r="AA860" i="1"/>
  <c r="AD860" i="1" l="1"/>
  <c r="AH861" i="1"/>
  <c r="Y862" i="1"/>
  <c r="AA861" i="1"/>
  <c r="Z862" i="1"/>
  <c r="AB861" i="1"/>
  <c r="AC861" i="1" s="1"/>
  <c r="AD861" i="1" l="1"/>
  <c r="AH862" i="1"/>
  <c r="Z863" i="1"/>
  <c r="AB862" i="1"/>
  <c r="AC862" i="1" s="1"/>
  <c r="Y863" i="1"/>
  <c r="AA862" i="1"/>
  <c r="AD862" i="1" l="1"/>
  <c r="AH863" i="1"/>
  <c r="Y864" i="1"/>
  <c r="AA863" i="1"/>
  <c r="Z864" i="1"/>
  <c r="AB863" i="1"/>
  <c r="AC863" i="1" s="1"/>
  <c r="AD863" i="1" l="1"/>
  <c r="AH864" i="1"/>
  <c r="Z865" i="1"/>
  <c r="AB864" i="1"/>
  <c r="AC864" i="1" s="1"/>
  <c r="Y865" i="1"/>
  <c r="AA864" i="1"/>
  <c r="AD864" i="1" l="1"/>
  <c r="AH865" i="1"/>
  <c r="Y866" i="1"/>
  <c r="AA865" i="1"/>
  <c r="Z866" i="1"/>
  <c r="AB865" i="1"/>
  <c r="AC865" i="1" s="1"/>
  <c r="AD865" i="1" l="1"/>
  <c r="AH866" i="1"/>
  <c r="Z867" i="1"/>
  <c r="AB866" i="1"/>
  <c r="AC866" i="1" s="1"/>
  <c r="Y867" i="1"/>
  <c r="AA866" i="1"/>
  <c r="AD866" i="1" l="1"/>
  <c r="AH867" i="1"/>
  <c r="Y868" i="1"/>
  <c r="AA867" i="1"/>
  <c r="Z868" i="1"/>
  <c r="AB867" i="1"/>
  <c r="AC867" i="1" s="1"/>
  <c r="AD867" i="1" l="1"/>
  <c r="AH868" i="1"/>
  <c r="Z869" i="1"/>
  <c r="AB868" i="1"/>
  <c r="AC868" i="1" s="1"/>
  <c r="Y869" i="1"/>
  <c r="AA868" i="1"/>
  <c r="AD868" i="1" l="1"/>
  <c r="AH869" i="1"/>
  <c r="Y870" i="1"/>
  <c r="AA869" i="1"/>
  <c r="Z870" i="1"/>
  <c r="AB869" i="1"/>
  <c r="AC869" i="1" s="1"/>
  <c r="AD869" i="1" l="1"/>
  <c r="AH870" i="1"/>
  <c r="Z871" i="1"/>
  <c r="AB870" i="1"/>
  <c r="AC870" i="1" s="1"/>
  <c r="Y871" i="1"/>
  <c r="AA870" i="1"/>
  <c r="AD870" i="1" l="1"/>
  <c r="AH871" i="1"/>
  <c r="Y872" i="1"/>
  <c r="AA871" i="1"/>
  <c r="Z872" i="1"/>
  <c r="AB871" i="1"/>
  <c r="AC871" i="1" s="1"/>
  <c r="AD871" i="1" l="1"/>
  <c r="AH872" i="1"/>
  <c r="Z873" i="1"/>
  <c r="AB872" i="1"/>
  <c r="AC872" i="1" s="1"/>
  <c r="Y873" i="1"/>
  <c r="AA872" i="1"/>
  <c r="AD872" i="1" s="1"/>
  <c r="AH873" i="1" l="1"/>
  <c r="Y874" i="1"/>
  <c r="AA873" i="1"/>
  <c r="Z874" i="1"/>
  <c r="AB873" i="1"/>
  <c r="AC873" i="1" s="1"/>
  <c r="AD873" i="1" l="1"/>
  <c r="AH874" i="1"/>
  <c r="Z875" i="1"/>
  <c r="AB874" i="1"/>
  <c r="AC874" i="1" s="1"/>
  <c r="Y875" i="1"/>
  <c r="AA874" i="1"/>
  <c r="AD874" i="1" l="1"/>
  <c r="AH875" i="1"/>
  <c r="Y876" i="1"/>
  <c r="AA875" i="1"/>
  <c r="Z876" i="1"/>
  <c r="AB875" i="1"/>
  <c r="AC875" i="1" s="1"/>
  <c r="AD875" i="1" l="1"/>
  <c r="AH876" i="1"/>
  <c r="Z877" i="1"/>
  <c r="AB876" i="1"/>
  <c r="AC876" i="1" s="1"/>
  <c r="Y877" i="1"/>
  <c r="AA876" i="1"/>
  <c r="AD876" i="1" l="1"/>
  <c r="AH877" i="1"/>
  <c r="Y878" i="1"/>
  <c r="AA877" i="1"/>
  <c r="Z878" i="1"/>
  <c r="AB877" i="1"/>
  <c r="AC877" i="1" s="1"/>
  <c r="AD877" i="1" l="1"/>
  <c r="AH878" i="1"/>
  <c r="Z879" i="1"/>
  <c r="AB878" i="1"/>
  <c r="AC878" i="1" s="1"/>
  <c r="Y879" i="1"/>
  <c r="AA878" i="1"/>
  <c r="AD878" i="1" l="1"/>
  <c r="AH879" i="1"/>
  <c r="Y880" i="1"/>
  <c r="AA879" i="1"/>
  <c r="Z880" i="1"/>
  <c r="AB879" i="1"/>
  <c r="AC879" i="1" s="1"/>
  <c r="AD879" i="1" l="1"/>
  <c r="AH880" i="1"/>
  <c r="Z881" i="1"/>
  <c r="AB880" i="1"/>
  <c r="AC880" i="1" s="1"/>
  <c r="Y881" i="1"/>
  <c r="AA880" i="1"/>
  <c r="AD880" i="1" l="1"/>
  <c r="AH881" i="1"/>
  <c r="Y882" i="1"/>
  <c r="AA881" i="1"/>
  <c r="Z882" i="1"/>
  <c r="AB881" i="1"/>
  <c r="AC881" i="1" s="1"/>
  <c r="AD881" i="1" l="1"/>
  <c r="AH882" i="1"/>
  <c r="Z883" i="1"/>
  <c r="AB882" i="1"/>
  <c r="AC882" i="1" s="1"/>
  <c r="Y883" i="1"/>
  <c r="AA882" i="1"/>
  <c r="AD882" i="1" l="1"/>
  <c r="AH883" i="1"/>
  <c r="Y884" i="1"/>
  <c r="AA883" i="1"/>
  <c r="Z884" i="1"/>
  <c r="AB883" i="1"/>
  <c r="AC883" i="1" s="1"/>
  <c r="AD883" i="1" l="1"/>
  <c r="AH884" i="1"/>
  <c r="Z885" i="1"/>
  <c r="AB884" i="1"/>
  <c r="AC884" i="1" s="1"/>
  <c r="Y885" i="1"/>
  <c r="AA884" i="1"/>
  <c r="AD884" i="1" l="1"/>
  <c r="AH885" i="1"/>
  <c r="Y886" i="1"/>
  <c r="AA885" i="1"/>
  <c r="Z886" i="1"/>
  <c r="AB885" i="1"/>
  <c r="AC885" i="1" s="1"/>
  <c r="AD885" i="1" l="1"/>
  <c r="AH886" i="1"/>
  <c r="Z887" i="1"/>
  <c r="AB886" i="1"/>
  <c r="AC886" i="1" s="1"/>
  <c r="Y887" i="1"/>
  <c r="AA886" i="1"/>
  <c r="AD886" i="1" l="1"/>
  <c r="AH887" i="1"/>
  <c r="Y888" i="1"/>
  <c r="AA887" i="1"/>
  <c r="Z888" i="1"/>
  <c r="AB887" i="1"/>
  <c r="AC887" i="1" s="1"/>
  <c r="AD887" i="1" l="1"/>
  <c r="AH888" i="1"/>
  <c r="Z889" i="1"/>
  <c r="AB888" i="1"/>
  <c r="AC888" i="1" s="1"/>
  <c r="Y889" i="1"/>
  <c r="AA888" i="1"/>
  <c r="AD888" i="1" l="1"/>
  <c r="AH889" i="1"/>
  <c r="Y890" i="1"/>
  <c r="AA889" i="1"/>
  <c r="Z890" i="1"/>
  <c r="AB889" i="1"/>
  <c r="AC889" i="1" s="1"/>
  <c r="AD889" i="1" l="1"/>
  <c r="AH890" i="1"/>
  <c r="Z891" i="1"/>
  <c r="AB890" i="1"/>
  <c r="AC890" i="1" s="1"/>
  <c r="Y891" i="1"/>
  <c r="AA890" i="1"/>
  <c r="AD890" i="1" l="1"/>
  <c r="AH891" i="1"/>
  <c r="Y892" i="1"/>
  <c r="AA891" i="1"/>
  <c r="Z892" i="1"/>
  <c r="AB891" i="1"/>
  <c r="AC891" i="1" s="1"/>
  <c r="AD891" i="1" l="1"/>
  <c r="AH892" i="1"/>
  <c r="Z893" i="1"/>
  <c r="AB892" i="1"/>
  <c r="AC892" i="1" s="1"/>
  <c r="Y893" i="1"/>
  <c r="AA892" i="1"/>
  <c r="AD892" i="1" l="1"/>
  <c r="AH893" i="1"/>
  <c r="Y894" i="1"/>
  <c r="AA893" i="1"/>
  <c r="Z894" i="1"/>
  <c r="AB893" i="1"/>
  <c r="AC893" i="1" s="1"/>
  <c r="AD893" i="1" l="1"/>
  <c r="AH894" i="1"/>
  <c r="Z895" i="1"/>
  <c r="AB894" i="1"/>
  <c r="AC894" i="1" s="1"/>
  <c r="Y895" i="1"/>
  <c r="AA894" i="1"/>
  <c r="AD894" i="1" l="1"/>
  <c r="AH895" i="1"/>
  <c r="Y896" i="1"/>
  <c r="AA895" i="1"/>
  <c r="Z896" i="1"/>
  <c r="AB895" i="1"/>
  <c r="AC895" i="1" s="1"/>
  <c r="AD895" i="1" l="1"/>
  <c r="AH896" i="1"/>
  <c r="Z897" i="1"/>
  <c r="AB896" i="1"/>
  <c r="AC896" i="1" s="1"/>
  <c r="Y897" i="1"/>
  <c r="AA896" i="1"/>
  <c r="AD896" i="1" l="1"/>
  <c r="AH897" i="1"/>
  <c r="Y898" i="1"/>
  <c r="AA897" i="1"/>
  <c r="Z898" i="1"/>
  <c r="AB897" i="1"/>
  <c r="AC897" i="1" s="1"/>
  <c r="AD897" i="1" l="1"/>
  <c r="AH898" i="1"/>
  <c r="Z899" i="1"/>
  <c r="AB898" i="1"/>
  <c r="AC898" i="1" s="1"/>
  <c r="Y899" i="1"/>
  <c r="AA898" i="1"/>
  <c r="AD898" i="1" l="1"/>
  <c r="AH899" i="1"/>
  <c r="Y900" i="1"/>
  <c r="AA899" i="1"/>
  <c r="Z900" i="1"/>
  <c r="AB899" i="1"/>
  <c r="AC899" i="1" s="1"/>
  <c r="AD899" i="1" l="1"/>
  <c r="AH900" i="1"/>
  <c r="Z901" i="1"/>
  <c r="AB900" i="1"/>
  <c r="AC900" i="1" s="1"/>
  <c r="Y901" i="1"/>
  <c r="AA900" i="1"/>
  <c r="AD900" i="1" l="1"/>
  <c r="AH901" i="1"/>
  <c r="Y902" i="1"/>
  <c r="AA901" i="1"/>
  <c r="Z902" i="1"/>
  <c r="AB901" i="1"/>
  <c r="AC901" i="1" s="1"/>
  <c r="AD901" i="1" l="1"/>
  <c r="AH902" i="1"/>
  <c r="Z903" i="1"/>
  <c r="AB902" i="1"/>
  <c r="AC902" i="1" s="1"/>
  <c r="Y903" i="1"/>
  <c r="AA902" i="1"/>
  <c r="AD902" i="1" l="1"/>
  <c r="AH903" i="1"/>
  <c r="Y904" i="1"/>
  <c r="AA903" i="1"/>
  <c r="Z904" i="1"/>
  <c r="AB903" i="1"/>
  <c r="AC903" i="1" s="1"/>
  <c r="AD903" i="1" l="1"/>
  <c r="AH904" i="1"/>
  <c r="Z905" i="1"/>
  <c r="AB904" i="1"/>
  <c r="AC904" i="1" s="1"/>
  <c r="Y905" i="1"/>
  <c r="AA904" i="1"/>
  <c r="AD904" i="1" s="1"/>
  <c r="AH905" i="1" l="1"/>
  <c r="Y906" i="1"/>
  <c r="AA905" i="1"/>
  <c r="Z906" i="1"/>
  <c r="AB905" i="1"/>
  <c r="AC905" i="1" s="1"/>
  <c r="AD905" i="1" l="1"/>
  <c r="AH906" i="1"/>
  <c r="Z907" i="1"/>
  <c r="AB906" i="1"/>
  <c r="AC906" i="1" s="1"/>
  <c r="Y907" i="1"/>
  <c r="AA906" i="1"/>
  <c r="AD906" i="1" l="1"/>
  <c r="AH907" i="1"/>
  <c r="Y908" i="1"/>
  <c r="AA907" i="1"/>
  <c r="Z908" i="1"/>
  <c r="AB907" i="1"/>
  <c r="AC907" i="1" s="1"/>
  <c r="AD907" i="1" l="1"/>
  <c r="AH908" i="1"/>
  <c r="Z909" i="1"/>
  <c r="AB908" i="1"/>
  <c r="AC908" i="1" s="1"/>
  <c r="Y909" i="1"/>
  <c r="AA908" i="1"/>
  <c r="AD908" i="1" l="1"/>
  <c r="AH909" i="1"/>
  <c r="Y910" i="1"/>
  <c r="AA909" i="1"/>
  <c r="Z910" i="1"/>
  <c r="AB909" i="1"/>
  <c r="AC909" i="1" s="1"/>
  <c r="AD909" i="1" l="1"/>
  <c r="AH910" i="1"/>
  <c r="Z911" i="1"/>
  <c r="AB910" i="1"/>
  <c r="AC910" i="1" s="1"/>
  <c r="Y911" i="1"/>
  <c r="AA910" i="1"/>
  <c r="AD910" i="1" l="1"/>
  <c r="AH911" i="1"/>
  <c r="Y912" i="1"/>
  <c r="AA911" i="1"/>
  <c r="Z912" i="1"/>
  <c r="AB911" i="1"/>
  <c r="AC911" i="1" s="1"/>
  <c r="AD911" i="1" l="1"/>
  <c r="AH912" i="1"/>
  <c r="Z913" i="1"/>
  <c r="AB912" i="1"/>
  <c r="AC912" i="1" s="1"/>
  <c r="Y913" i="1"/>
  <c r="AA912" i="1"/>
  <c r="AD912" i="1" l="1"/>
  <c r="AH913" i="1"/>
  <c r="Y914" i="1"/>
  <c r="AA913" i="1"/>
  <c r="Z914" i="1"/>
  <c r="AB913" i="1"/>
  <c r="AC913" i="1" s="1"/>
  <c r="AD913" i="1" l="1"/>
  <c r="AH914" i="1"/>
  <c r="Z915" i="1"/>
  <c r="AB914" i="1"/>
  <c r="AC914" i="1" s="1"/>
  <c r="Y915" i="1"/>
  <c r="AA914" i="1"/>
  <c r="AD914" i="1" l="1"/>
  <c r="AH915" i="1"/>
  <c r="Y916" i="1"/>
  <c r="AA915" i="1"/>
  <c r="Z916" i="1"/>
  <c r="AB915" i="1"/>
  <c r="AC915" i="1" s="1"/>
  <c r="AD915" i="1" l="1"/>
  <c r="AH916" i="1"/>
  <c r="Z917" i="1"/>
  <c r="AB916" i="1"/>
  <c r="AC916" i="1" s="1"/>
  <c r="Y917" i="1"/>
  <c r="AA916" i="1"/>
  <c r="AD916" i="1" l="1"/>
  <c r="AH917" i="1"/>
  <c r="Y918" i="1"/>
  <c r="AA917" i="1"/>
  <c r="Z918" i="1"/>
  <c r="AB917" i="1"/>
  <c r="AC917" i="1" s="1"/>
  <c r="AD917" i="1" l="1"/>
  <c r="AH918" i="1"/>
  <c r="Z919" i="1"/>
  <c r="AB918" i="1"/>
  <c r="AC918" i="1" s="1"/>
  <c r="Y919" i="1"/>
  <c r="AA918" i="1"/>
  <c r="AD918" i="1" l="1"/>
  <c r="AH919" i="1"/>
  <c r="Y920" i="1"/>
  <c r="AA919" i="1"/>
  <c r="Z920" i="1"/>
  <c r="AB919" i="1"/>
  <c r="AC919" i="1" s="1"/>
  <c r="AD919" i="1" l="1"/>
  <c r="AH920" i="1"/>
  <c r="Z921" i="1"/>
  <c r="AB920" i="1"/>
  <c r="AC920" i="1" s="1"/>
  <c r="Y921" i="1"/>
  <c r="AA920" i="1"/>
  <c r="AD920" i="1" l="1"/>
  <c r="AH921" i="1"/>
  <c r="Y922" i="1"/>
  <c r="AA921" i="1"/>
  <c r="Z922" i="1"/>
  <c r="AB921" i="1"/>
  <c r="AC921" i="1" s="1"/>
  <c r="AD921" i="1" l="1"/>
  <c r="AH922" i="1"/>
  <c r="Z923" i="1"/>
  <c r="AB922" i="1"/>
  <c r="AC922" i="1" s="1"/>
  <c r="Y923" i="1"/>
  <c r="AA922" i="1"/>
  <c r="AD922" i="1" l="1"/>
  <c r="AH923" i="1"/>
  <c r="Y924" i="1"/>
  <c r="AA923" i="1"/>
  <c r="Z924" i="1"/>
  <c r="AB923" i="1"/>
  <c r="AC923" i="1" s="1"/>
  <c r="AD923" i="1" l="1"/>
  <c r="AH924" i="1"/>
  <c r="Z925" i="1"/>
  <c r="AB924" i="1"/>
  <c r="AC924" i="1" s="1"/>
  <c r="Y925" i="1"/>
  <c r="AA924" i="1"/>
  <c r="AD924" i="1" l="1"/>
  <c r="AH925" i="1"/>
  <c r="Y926" i="1"/>
  <c r="AA925" i="1"/>
  <c r="Z926" i="1"/>
  <c r="AB925" i="1"/>
  <c r="AC925" i="1" s="1"/>
  <c r="AD925" i="1" l="1"/>
  <c r="AH926" i="1"/>
  <c r="Z927" i="1"/>
  <c r="AB926" i="1"/>
  <c r="AC926" i="1" s="1"/>
  <c r="Y927" i="1"/>
  <c r="AA926" i="1"/>
  <c r="AD926" i="1" l="1"/>
  <c r="AH927" i="1"/>
  <c r="Y928" i="1"/>
  <c r="AA927" i="1"/>
  <c r="Z928" i="1"/>
  <c r="AB927" i="1"/>
  <c r="AC927" i="1" s="1"/>
  <c r="AD927" i="1" l="1"/>
  <c r="AH928" i="1"/>
  <c r="Z929" i="1"/>
  <c r="AB928" i="1"/>
  <c r="AC928" i="1" s="1"/>
  <c r="Y929" i="1"/>
  <c r="AA928" i="1"/>
  <c r="AD928" i="1" l="1"/>
  <c r="AH929" i="1"/>
  <c r="Y930" i="1"/>
  <c r="AA929" i="1"/>
  <c r="Z930" i="1"/>
  <c r="AB929" i="1"/>
  <c r="AC929" i="1" s="1"/>
  <c r="AD929" i="1" l="1"/>
  <c r="AH930" i="1"/>
  <c r="Z931" i="1"/>
  <c r="AB930" i="1"/>
  <c r="AC930" i="1" s="1"/>
  <c r="Y931" i="1"/>
  <c r="AA930" i="1"/>
  <c r="AD930" i="1" l="1"/>
  <c r="AH931" i="1"/>
  <c r="Y932" i="1"/>
  <c r="AA931" i="1"/>
  <c r="Z932" i="1"/>
  <c r="AB931" i="1"/>
  <c r="AC931" i="1" s="1"/>
  <c r="AD931" i="1" l="1"/>
  <c r="AH932" i="1"/>
  <c r="Z933" i="1"/>
  <c r="AB932" i="1"/>
  <c r="AC932" i="1" s="1"/>
  <c r="Y933" i="1"/>
  <c r="AA932" i="1"/>
  <c r="AD932" i="1" l="1"/>
  <c r="AH933" i="1"/>
  <c r="Y934" i="1"/>
  <c r="AA933" i="1"/>
  <c r="Z934" i="1"/>
  <c r="AB933" i="1"/>
  <c r="AC933" i="1" s="1"/>
  <c r="AD933" i="1" l="1"/>
  <c r="AH934" i="1"/>
  <c r="Z935" i="1"/>
  <c r="AB934" i="1"/>
  <c r="AC934" i="1" s="1"/>
  <c r="Y935" i="1"/>
  <c r="AA934" i="1"/>
  <c r="AD934" i="1" l="1"/>
  <c r="AH935" i="1"/>
  <c r="Y936" i="1"/>
  <c r="AA935" i="1"/>
  <c r="Z936" i="1"/>
  <c r="AB935" i="1"/>
  <c r="AC935" i="1" s="1"/>
  <c r="AD935" i="1" l="1"/>
  <c r="AH936" i="1"/>
  <c r="Z937" i="1"/>
  <c r="AB936" i="1"/>
  <c r="AC936" i="1" s="1"/>
  <c r="Y937" i="1"/>
  <c r="AA936" i="1"/>
  <c r="AD936" i="1" l="1"/>
  <c r="AH937" i="1"/>
  <c r="Y938" i="1"/>
  <c r="AA937" i="1"/>
  <c r="Z938" i="1"/>
  <c r="AB937" i="1"/>
  <c r="AC937" i="1" s="1"/>
  <c r="AD937" i="1" l="1"/>
  <c r="AH938" i="1"/>
  <c r="Z939" i="1"/>
  <c r="AB938" i="1"/>
  <c r="AC938" i="1" s="1"/>
  <c r="Y939" i="1"/>
  <c r="AA938" i="1"/>
  <c r="AD938" i="1" l="1"/>
  <c r="AH939" i="1"/>
  <c r="Y940" i="1"/>
  <c r="AA939" i="1"/>
  <c r="Z940" i="1"/>
  <c r="AB939" i="1"/>
  <c r="AC939" i="1" s="1"/>
  <c r="AD939" i="1" l="1"/>
  <c r="AH940" i="1"/>
  <c r="Z941" i="1"/>
  <c r="AB940" i="1"/>
  <c r="AC940" i="1" s="1"/>
  <c r="Y941" i="1"/>
  <c r="AA940" i="1"/>
  <c r="AD940" i="1" l="1"/>
  <c r="AH941" i="1"/>
  <c r="Y942" i="1"/>
  <c r="AA941" i="1"/>
  <c r="Z942" i="1"/>
  <c r="AB941" i="1"/>
  <c r="AC941" i="1" s="1"/>
  <c r="AD941" i="1" l="1"/>
  <c r="AH942" i="1"/>
  <c r="Z943" i="1"/>
  <c r="AB942" i="1"/>
  <c r="AC942" i="1" s="1"/>
  <c r="Y943" i="1"/>
  <c r="AA942" i="1"/>
  <c r="AD942" i="1" l="1"/>
  <c r="AH943" i="1"/>
  <c r="Y944" i="1"/>
  <c r="AA943" i="1"/>
  <c r="Z944" i="1"/>
  <c r="AB943" i="1"/>
  <c r="AC943" i="1" s="1"/>
  <c r="AD943" i="1" l="1"/>
  <c r="AH944" i="1"/>
  <c r="Z945" i="1"/>
  <c r="AB944" i="1"/>
  <c r="AC944" i="1" s="1"/>
  <c r="Y945" i="1"/>
  <c r="AA944" i="1"/>
  <c r="AD944" i="1" l="1"/>
  <c r="AH945" i="1"/>
  <c r="Y946" i="1"/>
  <c r="AA945" i="1"/>
  <c r="Z946" i="1"/>
  <c r="AB945" i="1"/>
  <c r="AC945" i="1" s="1"/>
  <c r="AD945" i="1" l="1"/>
  <c r="AH946" i="1"/>
  <c r="Z947" i="1"/>
  <c r="AB946" i="1"/>
  <c r="AC946" i="1" s="1"/>
  <c r="Y947" i="1"/>
  <c r="AA946" i="1"/>
  <c r="AD946" i="1" l="1"/>
  <c r="AH947" i="1"/>
  <c r="Y948" i="1"/>
  <c r="AA947" i="1"/>
  <c r="Z948" i="1"/>
  <c r="AB947" i="1"/>
  <c r="AC947" i="1" s="1"/>
  <c r="AD947" i="1" l="1"/>
  <c r="AH948" i="1"/>
  <c r="Z949" i="1"/>
  <c r="AB948" i="1"/>
  <c r="AC948" i="1" s="1"/>
  <c r="Y949" i="1"/>
  <c r="AA948" i="1"/>
  <c r="AD948" i="1" l="1"/>
  <c r="AH949" i="1"/>
  <c r="Y950" i="1"/>
  <c r="AA949" i="1"/>
  <c r="Z950" i="1"/>
  <c r="AB949" i="1"/>
  <c r="AC949" i="1" s="1"/>
  <c r="AD949" i="1" l="1"/>
  <c r="AH950" i="1"/>
  <c r="Z951" i="1"/>
  <c r="AB950" i="1"/>
  <c r="AC950" i="1" s="1"/>
  <c r="Y951" i="1"/>
  <c r="AA950" i="1"/>
  <c r="AD950" i="1" l="1"/>
  <c r="AH951" i="1"/>
  <c r="Y952" i="1"/>
  <c r="AA951" i="1"/>
  <c r="Z952" i="1"/>
  <c r="AB951" i="1"/>
  <c r="AC951" i="1" s="1"/>
  <c r="AD951" i="1" l="1"/>
  <c r="AH952" i="1"/>
  <c r="Z953" i="1"/>
  <c r="AB952" i="1"/>
  <c r="AC952" i="1" s="1"/>
  <c r="Y953" i="1"/>
  <c r="AA952" i="1"/>
  <c r="AD952" i="1" l="1"/>
  <c r="AH953" i="1"/>
  <c r="Y954" i="1"/>
  <c r="AA953" i="1"/>
  <c r="Z954" i="1"/>
  <c r="AB953" i="1"/>
  <c r="AC953" i="1" s="1"/>
  <c r="AD953" i="1" l="1"/>
  <c r="AH954" i="1"/>
  <c r="Z955" i="1"/>
  <c r="AB954" i="1"/>
  <c r="AC954" i="1" s="1"/>
  <c r="Y955" i="1"/>
  <c r="AA954" i="1"/>
  <c r="AD954" i="1" l="1"/>
  <c r="AH955" i="1"/>
  <c r="Y956" i="1"/>
  <c r="AA955" i="1"/>
  <c r="Z956" i="1"/>
  <c r="AB955" i="1"/>
  <c r="AC955" i="1" s="1"/>
  <c r="AD955" i="1" l="1"/>
  <c r="AH956" i="1"/>
  <c r="Z957" i="1"/>
  <c r="AB956" i="1"/>
  <c r="AC956" i="1" s="1"/>
  <c r="Y957" i="1"/>
  <c r="AA956" i="1"/>
  <c r="AD956" i="1" l="1"/>
  <c r="AH957" i="1"/>
  <c r="Y958" i="1"/>
  <c r="AA957" i="1"/>
  <c r="Z958" i="1"/>
  <c r="AB957" i="1"/>
  <c r="AC957" i="1" s="1"/>
  <c r="AD957" i="1" l="1"/>
  <c r="AH958" i="1"/>
  <c r="Z959" i="1"/>
  <c r="AB958" i="1"/>
  <c r="AC958" i="1" s="1"/>
  <c r="Y959" i="1"/>
  <c r="AA958" i="1"/>
  <c r="AD958" i="1" l="1"/>
  <c r="AH959" i="1"/>
  <c r="Y960" i="1"/>
  <c r="AA959" i="1"/>
  <c r="Z960" i="1"/>
  <c r="AB959" i="1"/>
  <c r="AC959" i="1" s="1"/>
  <c r="AD959" i="1" l="1"/>
  <c r="AH960" i="1"/>
  <c r="Z961" i="1"/>
  <c r="AB960" i="1"/>
  <c r="AC960" i="1" s="1"/>
  <c r="Y961" i="1"/>
  <c r="AA960" i="1"/>
  <c r="AD960" i="1" l="1"/>
  <c r="AH961" i="1"/>
  <c r="Y962" i="1"/>
  <c r="AA961" i="1"/>
  <c r="Z962" i="1"/>
  <c r="AB961" i="1"/>
  <c r="AC961" i="1" s="1"/>
  <c r="AD961" i="1" l="1"/>
  <c r="AH962" i="1"/>
  <c r="Z963" i="1"/>
  <c r="AB962" i="1"/>
  <c r="AC962" i="1" s="1"/>
  <c r="Y963" i="1"/>
  <c r="AA962" i="1"/>
  <c r="AD962" i="1" l="1"/>
  <c r="AH963" i="1"/>
  <c r="Y964" i="1"/>
  <c r="AA963" i="1"/>
  <c r="Z964" i="1"/>
  <c r="AB963" i="1"/>
  <c r="AC963" i="1" s="1"/>
  <c r="AD963" i="1" l="1"/>
  <c r="AH964" i="1"/>
  <c r="Z965" i="1"/>
  <c r="AB964" i="1"/>
  <c r="AC964" i="1" s="1"/>
  <c r="Y965" i="1"/>
  <c r="AA964" i="1"/>
  <c r="AD964" i="1" l="1"/>
  <c r="AH965" i="1"/>
  <c r="Y966" i="1"/>
  <c r="AA965" i="1"/>
  <c r="Z966" i="1"/>
  <c r="AB965" i="1"/>
  <c r="AC965" i="1" s="1"/>
  <c r="AD965" i="1" l="1"/>
  <c r="AH966" i="1"/>
  <c r="Z967" i="1"/>
  <c r="AB966" i="1"/>
  <c r="AC966" i="1" s="1"/>
  <c r="Y967" i="1"/>
  <c r="AA966" i="1"/>
  <c r="AD966" i="1" l="1"/>
  <c r="AH967" i="1"/>
  <c r="Y968" i="1"/>
  <c r="AA967" i="1"/>
  <c r="Z968" i="1"/>
  <c r="AB967" i="1"/>
  <c r="AC967" i="1" s="1"/>
  <c r="AD967" i="1" l="1"/>
  <c r="AH968" i="1"/>
  <c r="Z969" i="1"/>
  <c r="AB968" i="1"/>
  <c r="AC968" i="1" s="1"/>
  <c r="Y969" i="1"/>
  <c r="AA968" i="1"/>
  <c r="AD968" i="1" l="1"/>
  <c r="AH969" i="1"/>
  <c r="Y970" i="1"/>
  <c r="AA969" i="1"/>
  <c r="Z970" i="1"/>
  <c r="AB969" i="1"/>
  <c r="AC969" i="1" s="1"/>
  <c r="AD969" i="1" l="1"/>
  <c r="AH970" i="1"/>
  <c r="Z971" i="1"/>
  <c r="AB970" i="1"/>
  <c r="AC970" i="1" s="1"/>
  <c r="Y971" i="1"/>
  <c r="AA970" i="1"/>
  <c r="AD970" i="1" l="1"/>
  <c r="AH971" i="1"/>
  <c r="Y972" i="1"/>
  <c r="AA971" i="1"/>
  <c r="Z972" i="1"/>
  <c r="AB971" i="1"/>
  <c r="AC971" i="1" s="1"/>
  <c r="AD971" i="1" l="1"/>
  <c r="AH972" i="1"/>
  <c r="Z973" i="1"/>
  <c r="AB972" i="1"/>
  <c r="AC972" i="1" s="1"/>
  <c r="Y973" i="1"/>
  <c r="AA972" i="1"/>
  <c r="AD972" i="1" l="1"/>
  <c r="AH973" i="1"/>
  <c r="Y974" i="1"/>
  <c r="AA973" i="1"/>
  <c r="Z974" i="1"/>
  <c r="AB973" i="1"/>
  <c r="AC973" i="1" s="1"/>
  <c r="AD973" i="1" l="1"/>
  <c r="AH974" i="1"/>
  <c r="Z975" i="1"/>
  <c r="AB974" i="1"/>
  <c r="AC974" i="1" s="1"/>
  <c r="Y975" i="1"/>
  <c r="AA974" i="1"/>
  <c r="AD974" i="1" l="1"/>
  <c r="AH975" i="1"/>
  <c r="Y976" i="1"/>
  <c r="AA975" i="1"/>
  <c r="Z976" i="1"/>
  <c r="AB975" i="1"/>
  <c r="AC975" i="1" s="1"/>
  <c r="AD975" i="1" l="1"/>
  <c r="AH976" i="1"/>
  <c r="Z977" i="1"/>
  <c r="AB976" i="1"/>
  <c r="AC976" i="1" s="1"/>
  <c r="Y977" i="1"/>
  <c r="AA976" i="1"/>
  <c r="AD976" i="1" l="1"/>
  <c r="AH977" i="1"/>
  <c r="Y978" i="1"/>
  <c r="AA977" i="1"/>
  <c r="Z978" i="1"/>
  <c r="AB977" i="1"/>
  <c r="AC977" i="1" s="1"/>
  <c r="AD977" i="1" l="1"/>
  <c r="AH978" i="1"/>
  <c r="Z979" i="1"/>
  <c r="AB978" i="1"/>
  <c r="AC978" i="1" s="1"/>
  <c r="Y979" i="1"/>
  <c r="AA978" i="1"/>
  <c r="AD978" i="1" l="1"/>
  <c r="AH979" i="1"/>
  <c r="Y980" i="1"/>
  <c r="AA979" i="1"/>
  <c r="Z980" i="1"/>
  <c r="AB979" i="1"/>
  <c r="AC979" i="1" s="1"/>
  <c r="AD979" i="1" l="1"/>
  <c r="AH980" i="1"/>
  <c r="Z981" i="1"/>
  <c r="AB980" i="1"/>
  <c r="AC980" i="1" s="1"/>
  <c r="Y981" i="1"/>
  <c r="AA980" i="1"/>
  <c r="AD980" i="1" l="1"/>
  <c r="AH981" i="1"/>
  <c r="Y982" i="1"/>
  <c r="AA981" i="1"/>
  <c r="Z982" i="1"/>
  <c r="AB981" i="1"/>
  <c r="AC981" i="1" s="1"/>
  <c r="AD981" i="1" l="1"/>
  <c r="AH982" i="1"/>
  <c r="Z983" i="1"/>
  <c r="AB982" i="1"/>
  <c r="AC982" i="1" s="1"/>
  <c r="Y983" i="1"/>
  <c r="AA982" i="1"/>
  <c r="AD982" i="1" l="1"/>
  <c r="AH983" i="1"/>
  <c r="Y984" i="1"/>
  <c r="AA983" i="1"/>
  <c r="Z984" i="1"/>
  <c r="AB983" i="1"/>
  <c r="AC983" i="1" s="1"/>
  <c r="AD983" i="1" l="1"/>
  <c r="AH984" i="1"/>
  <c r="Z985" i="1"/>
  <c r="AB984" i="1"/>
  <c r="AC984" i="1" s="1"/>
  <c r="Y985" i="1"/>
  <c r="AA984" i="1"/>
  <c r="AD984" i="1" l="1"/>
  <c r="AH985" i="1"/>
  <c r="Y986" i="1"/>
  <c r="AA985" i="1"/>
  <c r="Z986" i="1"/>
  <c r="AB985" i="1"/>
  <c r="AC985" i="1" s="1"/>
  <c r="AD985" i="1" l="1"/>
  <c r="AH986" i="1"/>
  <c r="Z987" i="1"/>
  <c r="AB986" i="1"/>
  <c r="AC986" i="1" s="1"/>
  <c r="Y987" i="1"/>
  <c r="AA986" i="1"/>
  <c r="AD986" i="1" l="1"/>
  <c r="AH987" i="1"/>
  <c r="Y988" i="1"/>
  <c r="AA987" i="1"/>
  <c r="Z988" i="1"/>
  <c r="AB987" i="1"/>
  <c r="AC987" i="1" s="1"/>
  <c r="AD987" i="1" l="1"/>
  <c r="AH988" i="1"/>
  <c r="Z989" i="1"/>
  <c r="AB988" i="1"/>
  <c r="AC988" i="1" s="1"/>
  <c r="Y989" i="1"/>
  <c r="AA988" i="1"/>
  <c r="AD988" i="1" l="1"/>
  <c r="AH989" i="1"/>
  <c r="Y990" i="1"/>
  <c r="AA989" i="1"/>
  <c r="Z990" i="1"/>
  <c r="AB989" i="1"/>
  <c r="AC989" i="1" s="1"/>
  <c r="AD989" i="1" l="1"/>
  <c r="AH990" i="1"/>
  <c r="Z991" i="1"/>
  <c r="AB990" i="1"/>
  <c r="AC990" i="1" s="1"/>
  <c r="Y991" i="1"/>
  <c r="AA990" i="1"/>
  <c r="AD990" i="1" l="1"/>
  <c r="AH991" i="1"/>
  <c r="Y992" i="1"/>
  <c r="AA991" i="1"/>
  <c r="Z992" i="1"/>
  <c r="AB991" i="1"/>
  <c r="AC991" i="1" s="1"/>
  <c r="AD991" i="1" l="1"/>
  <c r="AH992" i="1"/>
  <c r="Z993" i="1"/>
  <c r="AB992" i="1"/>
  <c r="AC992" i="1" s="1"/>
  <c r="Y993" i="1"/>
  <c r="AA992" i="1"/>
  <c r="AD992" i="1" l="1"/>
  <c r="AH993" i="1"/>
  <c r="Y994" i="1"/>
  <c r="AA993" i="1"/>
  <c r="Z994" i="1"/>
  <c r="AB993" i="1"/>
  <c r="AC993" i="1" s="1"/>
  <c r="AD993" i="1" l="1"/>
  <c r="AH994" i="1"/>
  <c r="Z995" i="1"/>
  <c r="AB994" i="1"/>
  <c r="AC994" i="1" s="1"/>
  <c r="Y995" i="1"/>
  <c r="AA994" i="1"/>
  <c r="AD994" i="1" l="1"/>
  <c r="AH995" i="1"/>
  <c r="Y996" i="1"/>
  <c r="AA995" i="1"/>
  <c r="Z996" i="1"/>
  <c r="AB995" i="1"/>
  <c r="AC995" i="1" s="1"/>
  <c r="AD995" i="1" l="1"/>
  <c r="AH996" i="1"/>
  <c r="Z997" i="1"/>
  <c r="AB996" i="1"/>
  <c r="AC996" i="1" s="1"/>
  <c r="Y997" i="1"/>
  <c r="AA996" i="1"/>
  <c r="AD996" i="1" l="1"/>
  <c r="AH997" i="1"/>
  <c r="Y998" i="1"/>
  <c r="AA997" i="1"/>
  <c r="Z998" i="1"/>
  <c r="AB997" i="1"/>
  <c r="AC997" i="1" s="1"/>
  <c r="AD997" i="1" l="1"/>
  <c r="AH998" i="1"/>
  <c r="Z999" i="1"/>
  <c r="AB998" i="1"/>
  <c r="AC998" i="1" s="1"/>
  <c r="Y999" i="1"/>
  <c r="AA998" i="1"/>
  <c r="AD998" i="1" l="1"/>
  <c r="AH999" i="1"/>
  <c r="Y1000" i="1"/>
  <c r="AA999" i="1"/>
  <c r="Z1000" i="1"/>
  <c r="AB999" i="1"/>
  <c r="AC999" i="1" s="1"/>
  <c r="AD999" i="1" l="1"/>
  <c r="AH1000" i="1"/>
  <c r="Z1001" i="1"/>
  <c r="AB1000" i="1"/>
  <c r="AC1000" i="1" s="1"/>
  <c r="Y1001" i="1"/>
  <c r="AA1000" i="1"/>
  <c r="AD1000" i="1" l="1"/>
  <c r="AH1001" i="1"/>
  <c r="Y1002" i="1"/>
  <c r="AA1001" i="1"/>
  <c r="Z1002" i="1"/>
  <c r="AB1001" i="1"/>
  <c r="AC1001" i="1" s="1"/>
  <c r="AD1001" i="1" l="1"/>
  <c r="AH1002" i="1"/>
  <c r="Z1003" i="1"/>
  <c r="AB1002" i="1"/>
  <c r="AC1002" i="1" s="1"/>
  <c r="Y1003" i="1"/>
  <c r="AA1002" i="1"/>
  <c r="AD1002" i="1" l="1"/>
  <c r="AH1003" i="1"/>
  <c r="Y1004" i="1"/>
  <c r="AA1003" i="1"/>
  <c r="Z1004" i="1"/>
  <c r="AB1003" i="1"/>
  <c r="AC1003" i="1" s="1"/>
  <c r="AD1003" i="1" l="1"/>
  <c r="AH1004" i="1"/>
  <c r="Z1005" i="1"/>
  <c r="AB1004" i="1"/>
  <c r="AC1004" i="1" s="1"/>
  <c r="Y1005" i="1"/>
  <c r="AA1004" i="1"/>
  <c r="AD1004" i="1" l="1"/>
  <c r="AH1005" i="1"/>
  <c r="Y1006" i="1"/>
  <c r="AA1005" i="1"/>
  <c r="Z1006" i="1"/>
  <c r="AB1005" i="1"/>
  <c r="AC1005" i="1" s="1"/>
  <c r="AD1005" i="1" l="1"/>
  <c r="AH1006" i="1"/>
  <c r="Z1007" i="1"/>
  <c r="AB1006" i="1"/>
  <c r="AC1006" i="1" s="1"/>
  <c r="Y1007" i="1"/>
  <c r="AA1006" i="1"/>
  <c r="AD1006" i="1" l="1"/>
  <c r="AH1007" i="1"/>
  <c r="Y1008" i="1"/>
  <c r="AA1007" i="1"/>
  <c r="Z1008" i="1"/>
  <c r="AB1007" i="1"/>
  <c r="AC1007" i="1" s="1"/>
  <c r="AD1007" i="1" l="1"/>
  <c r="AH1008" i="1"/>
  <c r="Z1009" i="1"/>
  <c r="AB1008" i="1"/>
  <c r="AC1008" i="1" s="1"/>
  <c r="Y1009" i="1"/>
  <c r="AA1008" i="1"/>
  <c r="AD1008" i="1" l="1"/>
  <c r="AH1009" i="1"/>
  <c r="Y1010" i="1"/>
  <c r="AA1009" i="1"/>
  <c r="Z1010" i="1"/>
  <c r="AB1009" i="1"/>
  <c r="AC1009" i="1" s="1"/>
  <c r="AD1009" i="1" l="1"/>
  <c r="AH1010" i="1"/>
  <c r="Z1011" i="1"/>
  <c r="AB1010" i="1"/>
  <c r="AC1010" i="1" s="1"/>
  <c r="Y1011" i="1"/>
  <c r="AA1010" i="1"/>
  <c r="AD1010" i="1" l="1"/>
  <c r="AH1011" i="1"/>
  <c r="Y1012" i="1"/>
  <c r="AA1011" i="1"/>
  <c r="Z1012" i="1"/>
  <c r="AB1011" i="1"/>
  <c r="AC1011" i="1" s="1"/>
  <c r="AD1011" i="1" l="1"/>
  <c r="AH1012" i="1"/>
  <c r="Z1013" i="1"/>
  <c r="AB1012" i="1"/>
  <c r="AC1012" i="1" s="1"/>
  <c r="Y1013" i="1"/>
  <c r="AA1012" i="1"/>
  <c r="AD1012" i="1" l="1"/>
  <c r="AH1013" i="1"/>
  <c r="Y1014" i="1"/>
  <c r="AA1013" i="1"/>
  <c r="Z1014" i="1"/>
  <c r="AB1013" i="1"/>
  <c r="AC1013" i="1" s="1"/>
  <c r="AD1013" i="1" l="1"/>
  <c r="AH1014" i="1"/>
  <c r="Z1015" i="1"/>
  <c r="AB1014" i="1"/>
  <c r="AC1014" i="1" s="1"/>
  <c r="Y1015" i="1"/>
  <c r="AA1014" i="1"/>
  <c r="AD1014" i="1" l="1"/>
  <c r="AH1015" i="1"/>
  <c r="Y1016" i="1"/>
  <c r="AA1015" i="1"/>
  <c r="Z1016" i="1"/>
  <c r="AB1015" i="1"/>
  <c r="AC1015" i="1" s="1"/>
  <c r="AD1015" i="1" l="1"/>
  <c r="AH1016" i="1"/>
  <c r="Z1017" i="1"/>
  <c r="AB1016" i="1"/>
  <c r="AC1016" i="1" s="1"/>
  <c r="Y1017" i="1"/>
  <c r="AA1016" i="1"/>
  <c r="AD1016" i="1" l="1"/>
  <c r="AH1017" i="1"/>
  <c r="Y1018" i="1"/>
  <c r="AA1017" i="1"/>
  <c r="Z1018" i="1"/>
  <c r="AB1017" i="1"/>
  <c r="AC1017" i="1" s="1"/>
  <c r="AD1017" i="1" l="1"/>
  <c r="AH1018" i="1"/>
  <c r="Z1019" i="1"/>
  <c r="AB1018" i="1"/>
  <c r="AC1018" i="1" s="1"/>
  <c r="Y1019" i="1"/>
  <c r="AA1018" i="1"/>
  <c r="AD1018" i="1" l="1"/>
  <c r="AH1019" i="1"/>
  <c r="Y1020" i="1"/>
  <c r="AA1019" i="1"/>
  <c r="Z1020" i="1"/>
  <c r="AB1019" i="1"/>
  <c r="AC1019" i="1" s="1"/>
  <c r="AD1019" i="1" l="1"/>
  <c r="AH1020" i="1"/>
  <c r="Z1021" i="1"/>
  <c r="AB1020" i="1"/>
  <c r="AC1020" i="1" s="1"/>
  <c r="Y1021" i="1"/>
  <c r="AA1020" i="1"/>
  <c r="AD1020" i="1" l="1"/>
  <c r="AH1021" i="1"/>
  <c r="Y1022" i="1"/>
  <c r="AA1021" i="1"/>
  <c r="Z1022" i="1"/>
  <c r="AB1021" i="1"/>
  <c r="AC1021" i="1" s="1"/>
  <c r="AD1021" i="1" l="1"/>
  <c r="AH1022" i="1"/>
  <c r="Z1023" i="1"/>
  <c r="AB1022" i="1"/>
  <c r="AC1022" i="1" s="1"/>
  <c r="Y1023" i="1"/>
  <c r="AA1022" i="1"/>
  <c r="AD1022" i="1" l="1"/>
  <c r="AH1023" i="1"/>
  <c r="Y1024" i="1"/>
  <c r="AA1023" i="1"/>
  <c r="Z1024" i="1"/>
  <c r="AB1023" i="1"/>
  <c r="AC1023" i="1" s="1"/>
  <c r="AD1023" i="1" l="1"/>
  <c r="AH1024" i="1"/>
  <c r="Z1025" i="1"/>
  <c r="AB1024" i="1"/>
  <c r="AC1024" i="1" s="1"/>
  <c r="Y1025" i="1"/>
  <c r="AA1024" i="1"/>
  <c r="AD1024" i="1" l="1"/>
  <c r="AH1025" i="1"/>
  <c r="Y1026" i="1"/>
  <c r="AA1025" i="1"/>
  <c r="Z1026" i="1"/>
  <c r="AB1025" i="1"/>
  <c r="AC1025" i="1" s="1"/>
  <c r="AD1025" i="1" l="1"/>
  <c r="AH1026" i="1"/>
  <c r="Z1027" i="1"/>
  <c r="AB1026" i="1"/>
  <c r="AC1026" i="1" s="1"/>
  <c r="Y1027" i="1"/>
  <c r="AA1026" i="1"/>
  <c r="AD1026" i="1" l="1"/>
  <c r="AH1027" i="1"/>
  <c r="Y1028" i="1"/>
  <c r="AA1027" i="1"/>
  <c r="Z1028" i="1"/>
  <c r="AB1027" i="1"/>
  <c r="AC1027" i="1" s="1"/>
  <c r="AD1027" i="1" l="1"/>
  <c r="AH1028" i="1"/>
  <c r="Z1029" i="1"/>
  <c r="AB1028" i="1"/>
  <c r="AC1028" i="1" s="1"/>
  <c r="Y1029" i="1"/>
  <c r="AA1028" i="1"/>
  <c r="AD1028" i="1" l="1"/>
  <c r="AH1029" i="1"/>
  <c r="Y1030" i="1"/>
  <c r="AA1029" i="1"/>
  <c r="Z1030" i="1"/>
  <c r="AB1029" i="1"/>
  <c r="AC1029" i="1" s="1"/>
  <c r="AD1029" i="1" l="1"/>
  <c r="AH1030" i="1"/>
  <c r="Z1031" i="1"/>
  <c r="AB1030" i="1"/>
  <c r="AC1030" i="1" s="1"/>
  <c r="Y1031" i="1"/>
  <c r="AA1030" i="1"/>
  <c r="AD1030" i="1" l="1"/>
  <c r="AH1031" i="1"/>
  <c r="Y1032" i="1"/>
  <c r="AA1031" i="1"/>
  <c r="Z1032" i="1"/>
  <c r="AB1031" i="1"/>
  <c r="AC1031" i="1" s="1"/>
  <c r="AD1031" i="1" l="1"/>
  <c r="AH1032" i="1"/>
  <c r="Z1033" i="1"/>
  <c r="AB1032" i="1"/>
  <c r="AC1032" i="1" s="1"/>
  <c r="Y1033" i="1"/>
  <c r="AA1032" i="1"/>
  <c r="AD1032" i="1" l="1"/>
  <c r="AH1033" i="1"/>
  <c r="Y1034" i="1"/>
  <c r="AA1033" i="1"/>
  <c r="Z1034" i="1"/>
  <c r="AB1033" i="1"/>
  <c r="AC1033" i="1" s="1"/>
  <c r="AD1033" i="1" l="1"/>
  <c r="AH1034" i="1"/>
  <c r="Z1035" i="1"/>
  <c r="AB1034" i="1"/>
  <c r="AC1034" i="1" s="1"/>
  <c r="Y1035" i="1"/>
  <c r="AA1034" i="1"/>
  <c r="AD1034" i="1" l="1"/>
  <c r="AH1035" i="1"/>
  <c r="Y1036" i="1"/>
  <c r="AA1035" i="1"/>
  <c r="Z1036" i="1"/>
  <c r="AB1035" i="1"/>
  <c r="AC1035" i="1" s="1"/>
  <c r="AD1035" i="1" l="1"/>
  <c r="AH1036" i="1"/>
  <c r="Z1037" i="1"/>
  <c r="AB1036" i="1"/>
  <c r="AC1036" i="1" s="1"/>
  <c r="Y1037" i="1"/>
  <c r="AA1036" i="1"/>
  <c r="AD1036" i="1" s="1"/>
  <c r="AH1037" i="1" l="1"/>
  <c r="Y1038" i="1"/>
  <c r="AA1037" i="1"/>
  <c r="Z1038" i="1"/>
  <c r="AB1037" i="1"/>
  <c r="AC1037" i="1" s="1"/>
  <c r="AD1037" i="1" l="1"/>
  <c r="AH1038" i="1"/>
  <c r="Z1039" i="1"/>
  <c r="AB1038" i="1"/>
  <c r="AC1038" i="1" s="1"/>
  <c r="Y1039" i="1"/>
  <c r="AA1038" i="1"/>
  <c r="AD1038" i="1" s="1"/>
  <c r="AH1039" i="1" l="1"/>
  <c r="Y1040" i="1"/>
  <c r="AA1039" i="1"/>
  <c r="Z1040" i="1"/>
  <c r="AB1039" i="1"/>
  <c r="AC1039" i="1" s="1"/>
  <c r="AD1039" i="1" l="1"/>
  <c r="AH1040" i="1"/>
  <c r="Z1041" i="1"/>
  <c r="AB1040" i="1"/>
  <c r="AC1040" i="1" s="1"/>
  <c r="Y1041" i="1"/>
  <c r="AA1040" i="1"/>
  <c r="AD1040" i="1" l="1"/>
  <c r="AH1041" i="1"/>
  <c r="Y1042" i="1"/>
  <c r="AA1041" i="1"/>
  <c r="Z1042" i="1"/>
  <c r="AB1041" i="1"/>
  <c r="AC1041" i="1" s="1"/>
  <c r="AD1041" i="1" l="1"/>
  <c r="AH1042" i="1"/>
  <c r="Z1043" i="1"/>
  <c r="AB1042" i="1"/>
  <c r="AC1042" i="1" s="1"/>
  <c r="Y1043" i="1"/>
  <c r="AA1042" i="1"/>
  <c r="AD1042" i="1" l="1"/>
  <c r="AH1043" i="1"/>
  <c r="Y1044" i="1"/>
  <c r="AA1043" i="1"/>
  <c r="Z1044" i="1"/>
  <c r="AB1043" i="1"/>
  <c r="AC1043" i="1" s="1"/>
  <c r="AD1043" i="1" l="1"/>
  <c r="AH1044" i="1"/>
  <c r="Z1045" i="1"/>
  <c r="AB1044" i="1"/>
  <c r="AC1044" i="1" s="1"/>
  <c r="Y1045" i="1"/>
  <c r="AA1044" i="1"/>
  <c r="AD1044" i="1" l="1"/>
  <c r="AH1045" i="1"/>
  <c r="Y1046" i="1"/>
  <c r="AA1045" i="1"/>
  <c r="Z1046" i="1"/>
  <c r="AB1045" i="1"/>
  <c r="AC1045" i="1" s="1"/>
  <c r="AD1045" i="1" l="1"/>
  <c r="AH1046" i="1"/>
  <c r="Z1047" i="1"/>
  <c r="AB1046" i="1"/>
  <c r="AC1046" i="1" s="1"/>
  <c r="Y1047" i="1"/>
  <c r="AA1046" i="1"/>
  <c r="AD1046" i="1" l="1"/>
  <c r="AH1047" i="1"/>
  <c r="Y1048" i="1"/>
  <c r="AA1047" i="1"/>
  <c r="Z1048" i="1"/>
  <c r="AB1047" i="1"/>
  <c r="AC1047" i="1" s="1"/>
  <c r="AD1047" i="1" l="1"/>
  <c r="AH1048" i="1"/>
  <c r="Z1049" i="1"/>
  <c r="AB1048" i="1"/>
  <c r="AC1048" i="1" s="1"/>
  <c r="Y1049" i="1"/>
  <c r="AA1048" i="1"/>
  <c r="AD1048" i="1" l="1"/>
  <c r="AH1049" i="1"/>
  <c r="Y1050" i="1"/>
  <c r="AA1049" i="1"/>
  <c r="Z1050" i="1"/>
  <c r="AB1049" i="1"/>
  <c r="AC1049" i="1" s="1"/>
  <c r="AD1049" i="1" l="1"/>
  <c r="AH1050" i="1"/>
  <c r="Z1051" i="1"/>
  <c r="AB1050" i="1"/>
  <c r="AC1050" i="1" s="1"/>
  <c r="Y1051" i="1"/>
  <c r="AA1050" i="1"/>
  <c r="AD1050" i="1" l="1"/>
  <c r="AH1051" i="1"/>
  <c r="Y1052" i="1"/>
  <c r="AA1051" i="1"/>
  <c r="Z1052" i="1"/>
  <c r="AB1051" i="1"/>
  <c r="AC1051" i="1" s="1"/>
  <c r="AD1051" i="1" l="1"/>
  <c r="AH1052" i="1"/>
  <c r="Z1053" i="1"/>
  <c r="AB1052" i="1"/>
  <c r="AC1052" i="1" s="1"/>
  <c r="Y1053" i="1"/>
  <c r="AA1052" i="1"/>
  <c r="AD1052" i="1" l="1"/>
  <c r="AH1053" i="1"/>
  <c r="Y1054" i="1"/>
  <c r="AA1053" i="1"/>
  <c r="Z1054" i="1"/>
  <c r="AB1053" i="1"/>
  <c r="AC1053" i="1" s="1"/>
  <c r="AD1053" i="1" l="1"/>
  <c r="AH1054" i="1"/>
  <c r="Z1055" i="1"/>
  <c r="AB1054" i="1"/>
  <c r="AC1054" i="1" s="1"/>
  <c r="Y1055" i="1"/>
  <c r="AA1054" i="1"/>
  <c r="AD1054" i="1" l="1"/>
  <c r="AH1055" i="1"/>
  <c r="Y1056" i="1"/>
  <c r="AA1055" i="1"/>
  <c r="Z1056" i="1"/>
  <c r="AB1055" i="1"/>
  <c r="AC1055" i="1" s="1"/>
  <c r="AD1055" i="1" l="1"/>
  <c r="AH1056" i="1"/>
  <c r="Z1057" i="1"/>
  <c r="AB1056" i="1"/>
  <c r="AC1056" i="1" s="1"/>
  <c r="Y1057" i="1"/>
  <c r="AA1056" i="1"/>
  <c r="AD1056" i="1" l="1"/>
  <c r="AH1057" i="1"/>
  <c r="Y1058" i="1"/>
  <c r="AA1057" i="1"/>
  <c r="Z1058" i="1"/>
  <c r="AB1057" i="1"/>
  <c r="AC1057" i="1" s="1"/>
  <c r="AD1057" i="1" l="1"/>
  <c r="AH1058" i="1"/>
  <c r="Z1059" i="1"/>
  <c r="AB1058" i="1"/>
  <c r="AC1058" i="1" s="1"/>
  <c r="Y1059" i="1"/>
  <c r="AA1058" i="1"/>
  <c r="AD1058" i="1" l="1"/>
  <c r="AH1059" i="1"/>
  <c r="Y1060" i="1"/>
  <c r="AA1059" i="1"/>
  <c r="Z1060" i="1"/>
  <c r="AB1059" i="1"/>
  <c r="AC1059" i="1" s="1"/>
  <c r="AD1059" i="1" l="1"/>
  <c r="AH1060" i="1"/>
  <c r="Z1061" i="1"/>
  <c r="AB1060" i="1"/>
  <c r="AC1060" i="1" s="1"/>
  <c r="Y1061" i="1"/>
  <c r="AA1060" i="1"/>
  <c r="AD1060" i="1" l="1"/>
  <c r="AH1061" i="1"/>
  <c r="Y1062" i="1"/>
  <c r="AA1061" i="1"/>
  <c r="Z1062" i="1"/>
  <c r="AB1061" i="1"/>
  <c r="AC1061" i="1" s="1"/>
  <c r="AD1061" i="1" l="1"/>
  <c r="AH1062" i="1"/>
  <c r="Z1063" i="1"/>
  <c r="AB1062" i="1"/>
  <c r="AC1062" i="1" s="1"/>
  <c r="Y1063" i="1"/>
  <c r="AA1062" i="1"/>
  <c r="AD1062" i="1" l="1"/>
  <c r="AH1063" i="1"/>
  <c r="Y1064" i="1"/>
  <c r="AA1063" i="1"/>
  <c r="Z1064" i="1"/>
  <c r="AB1063" i="1"/>
  <c r="AC1063" i="1" s="1"/>
  <c r="AD1063" i="1" l="1"/>
  <c r="AH1064" i="1"/>
  <c r="Z1065" i="1"/>
  <c r="AB1064" i="1"/>
  <c r="AC1064" i="1" s="1"/>
  <c r="Y1065" i="1"/>
  <c r="AA1064" i="1"/>
  <c r="AD1064" i="1" l="1"/>
  <c r="AH1065" i="1"/>
  <c r="Y1066" i="1"/>
  <c r="AA1065" i="1"/>
  <c r="Z1066" i="1"/>
  <c r="AB1065" i="1"/>
  <c r="AC1065" i="1" s="1"/>
  <c r="AD1065" i="1" l="1"/>
  <c r="AH1066" i="1"/>
  <c r="Z1067" i="1"/>
  <c r="AB1066" i="1"/>
  <c r="AC1066" i="1" s="1"/>
  <c r="Y1067" i="1"/>
  <c r="AA1066" i="1"/>
  <c r="AD1066" i="1" l="1"/>
  <c r="AH1067" i="1"/>
  <c r="Y1068" i="1"/>
  <c r="AA1067" i="1"/>
  <c r="Z1068" i="1"/>
  <c r="AB1067" i="1"/>
  <c r="AC1067" i="1" s="1"/>
  <c r="AD1067" i="1" l="1"/>
  <c r="AH1068" i="1"/>
  <c r="Z1069" i="1"/>
  <c r="AB1068" i="1"/>
  <c r="AC1068" i="1" s="1"/>
  <c r="Y1069" i="1"/>
  <c r="AA1068" i="1"/>
  <c r="AD1068" i="1" l="1"/>
  <c r="AH1069" i="1"/>
  <c r="Y1070" i="1"/>
  <c r="AA1069" i="1"/>
  <c r="Z1070" i="1"/>
  <c r="AB1069" i="1"/>
  <c r="AC1069" i="1" s="1"/>
  <c r="AD1069" i="1" l="1"/>
  <c r="AH1070" i="1"/>
  <c r="Z1071" i="1"/>
  <c r="AB1070" i="1"/>
  <c r="AC1070" i="1" s="1"/>
  <c r="Y1071" i="1"/>
  <c r="AA1070" i="1"/>
  <c r="AD1070" i="1" l="1"/>
  <c r="AH1071" i="1"/>
  <c r="Y1072" i="1"/>
  <c r="AA1071" i="1"/>
  <c r="Z1072" i="1"/>
  <c r="AB1071" i="1"/>
  <c r="AC1071" i="1" s="1"/>
  <c r="AD1071" i="1" l="1"/>
  <c r="AH1072" i="1"/>
  <c r="Z1073" i="1"/>
  <c r="AB1072" i="1"/>
  <c r="AC1072" i="1" s="1"/>
  <c r="Y1073" i="1"/>
  <c r="AA1072" i="1"/>
  <c r="AD1072" i="1" l="1"/>
  <c r="AH1073" i="1"/>
  <c r="Y1074" i="1"/>
  <c r="AA1073" i="1"/>
  <c r="Z1074" i="1"/>
  <c r="AB1073" i="1"/>
  <c r="AC1073" i="1" s="1"/>
  <c r="AD1073" i="1" l="1"/>
  <c r="AH1074" i="1"/>
  <c r="Z1075" i="1"/>
  <c r="AB1074" i="1"/>
  <c r="AC1074" i="1" s="1"/>
  <c r="Y1075" i="1"/>
  <c r="AA1074" i="1"/>
  <c r="AD1074" i="1" l="1"/>
  <c r="AH1075" i="1"/>
  <c r="Y1076" i="1"/>
  <c r="AA1075" i="1"/>
  <c r="Z1076" i="1"/>
  <c r="AB1075" i="1"/>
  <c r="AC1075" i="1" s="1"/>
  <c r="AD1075" i="1" l="1"/>
  <c r="AH1076" i="1"/>
  <c r="Z1077" i="1"/>
  <c r="AB1076" i="1"/>
  <c r="AC1076" i="1" s="1"/>
  <c r="Y1077" i="1"/>
  <c r="AA1076" i="1"/>
  <c r="AD1076" i="1" l="1"/>
  <c r="AH1077" i="1"/>
  <c r="Y1078" i="1"/>
  <c r="AA1077" i="1"/>
  <c r="Z1078" i="1"/>
  <c r="AB1077" i="1"/>
  <c r="AC1077" i="1" s="1"/>
  <c r="AD1077" i="1" l="1"/>
  <c r="AH1078" i="1"/>
  <c r="Z1079" i="1"/>
  <c r="AB1078" i="1"/>
  <c r="AC1078" i="1" s="1"/>
  <c r="Y1079" i="1"/>
  <c r="AA1078" i="1"/>
  <c r="AD1078" i="1" l="1"/>
  <c r="AH1079" i="1"/>
  <c r="Y1080" i="1"/>
  <c r="AA1079" i="1"/>
  <c r="Z1080" i="1"/>
  <c r="AB1079" i="1"/>
  <c r="AC1079" i="1" s="1"/>
  <c r="AD1079" i="1" l="1"/>
  <c r="AH1080" i="1"/>
  <c r="Z1081" i="1"/>
  <c r="AB1080" i="1"/>
  <c r="AC1080" i="1" s="1"/>
  <c r="Y1081" i="1"/>
  <c r="AA1080" i="1"/>
  <c r="AD1080" i="1" s="1"/>
  <c r="AH1081" i="1" l="1"/>
  <c r="Y1082" i="1"/>
  <c r="AA1081" i="1"/>
  <c r="Z1082" i="1"/>
  <c r="AB1081" i="1"/>
  <c r="AC1081" i="1" s="1"/>
  <c r="AD1081" i="1" l="1"/>
  <c r="AH1082" i="1"/>
  <c r="Z1083" i="1"/>
  <c r="AB1082" i="1"/>
  <c r="AC1082" i="1" s="1"/>
  <c r="Y1083" i="1"/>
  <c r="AA1082" i="1"/>
  <c r="AD1082" i="1" l="1"/>
  <c r="AH1083" i="1"/>
  <c r="Y1084" i="1"/>
  <c r="AA1083" i="1"/>
  <c r="Z1084" i="1"/>
  <c r="AB1083" i="1"/>
  <c r="AC1083" i="1" s="1"/>
  <c r="AD1083" i="1" l="1"/>
  <c r="AH1084" i="1"/>
  <c r="Z1085" i="1"/>
  <c r="AB1084" i="1"/>
  <c r="AC1084" i="1" s="1"/>
  <c r="Y1085" i="1"/>
  <c r="AA1084" i="1"/>
  <c r="AD1084" i="1" l="1"/>
  <c r="AH1085" i="1"/>
  <c r="Y1086" i="1"/>
  <c r="AA1085" i="1"/>
  <c r="Z1086" i="1"/>
  <c r="AB1085" i="1"/>
  <c r="AC1085" i="1" s="1"/>
  <c r="AD1085" i="1" l="1"/>
  <c r="AH1086" i="1"/>
  <c r="Z1087" i="1"/>
  <c r="AB1086" i="1"/>
  <c r="AC1086" i="1" s="1"/>
  <c r="Y1087" i="1"/>
  <c r="AA1086" i="1"/>
  <c r="AD1086" i="1" l="1"/>
  <c r="AH1087" i="1"/>
  <c r="Y1088" i="1"/>
  <c r="AA1087" i="1"/>
  <c r="Z1088" i="1"/>
  <c r="AB1087" i="1"/>
  <c r="AC1087" i="1" s="1"/>
  <c r="AD1087" i="1" l="1"/>
  <c r="AH1088" i="1"/>
  <c r="Z1089" i="1"/>
  <c r="AB1088" i="1"/>
  <c r="AC1088" i="1" s="1"/>
  <c r="Y1089" i="1"/>
  <c r="AA1088" i="1"/>
  <c r="AD1088" i="1" l="1"/>
  <c r="AH1089" i="1"/>
  <c r="Y1090" i="1"/>
  <c r="AA1089" i="1"/>
  <c r="Z1090" i="1"/>
  <c r="AB1089" i="1"/>
  <c r="AC1089" i="1" s="1"/>
  <c r="AD1089" i="1" l="1"/>
  <c r="AH1090" i="1"/>
  <c r="Z1091" i="1"/>
  <c r="AB1090" i="1"/>
  <c r="AC1090" i="1" s="1"/>
  <c r="Y1091" i="1"/>
  <c r="AA1090" i="1"/>
  <c r="AD1090" i="1" l="1"/>
  <c r="AH1091" i="1"/>
  <c r="Y1092" i="1"/>
  <c r="AA1091" i="1"/>
  <c r="Z1092" i="1"/>
  <c r="AB1091" i="1"/>
  <c r="AC1091" i="1" s="1"/>
  <c r="AD1091" i="1" l="1"/>
  <c r="AH1092" i="1"/>
  <c r="Z1093" i="1"/>
  <c r="AB1092" i="1"/>
  <c r="AC1092" i="1" s="1"/>
  <c r="Y1093" i="1"/>
  <c r="AA1092" i="1"/>
  <c r="AD1092" i="1" l="1"/>
  <c r="AH1093" i="1"/>
  <c r="Y1094" i="1"/>
  <c r="AA1093" i="1"/>
  <c r="Z1094" i="1"/>
  <c r="AB1093" i="1"/>
  <c r="AC1093" i="1" s="1"/>
  <c r="AD1093" i="1" l="1"/>
  <c r="AH1094" i="1"/>
  <c r="Z1095" i="1"/>
  <c r="AB1094" i="1"/>
  <c r="AC1094" i="1" s="1"/>
  <c r="Y1095" i="1"/>
  <c r="AA1094" i="1"/>
  <c r="AD1094" i="1" l="1"/>
  <c r="AH1095" i="1"/>
  <c r="Y1096" i="1"/>
  <c r="AA1095" i="1"/>
  <c r="Z1096" i="1"/>
  <c r="AB1095" i="1"/>
  <c r="AC1095" i="1" s="1"/>
  <c r="AD1095" i="1" l="1"/>
  <c r="AH1096" i="1"/>
  <c r="Z1097" i="1"/>
  <c r="AB1096" i="1"/>
  <c r="AC1096" i="1" s="1"/>
  <c r="Y1097" i="1"/>
  <c r="AA1096" i="1"/>
  <c r="AD1096" i="1" l="1"/>
  <c r="AH1097" i="1"/>
  <c r="Y1098" i="1"/>
  <c r="AA1097" i="1"/>
  <c r="Z1098" i="1"/>
  <c r="AB1097" i="1"/>
  <c r="AC1097" i="1" s="1"/>
  <c r="AD1097" i="1" l="1"/>
  <c r="AH1098" i="1"/>
  <c r="Z1099" i="1"/>
  <c r="AB1098" i="1"/>
  <c r="AC1098" i="1" s="1"/>
  <c r="Y1099" i="1"/>
  <c r="AA1098" i="1"/>
  <c r="AD1098" i="1" l="1"/>
  <c r="AH1099" i="1"/>
  <c r="Y1100" i="1"/>
  <c r="AA1099" i="1"/>
  <c r="Z1100" i="1"/>
  <c r="AB1099" i="1"/>
  <c r="AC1099" i="1" s="1"/>
  <c r="AD1099" i="1" l="1"/>
  <c r="AH1100" i="1"/>
  <c r="Z1101" i="1"/>
  <c r="AB1100" i="1"/>
  <c r="AC1100" i="1" s="1"/>
  <c r="Y1101" i="1"/>
  <c r="AA1100" i="1"/>
  <c r="AD1100" i="1" l="1"/>
  <c r="AH1101" i="1"/>
  <c r="Y1102" i="1"/>
  <c r="AA1101" i="1"/>
  <c r="Z1102" i="1"/>
  <c r="AB1101" i="1"/>
  <c r="AC1101" i="1" s="1"/>
  <c r="AD1101" i="1" l="1"/>
  <c r="AH1102" i="1"/>
  <c r="Z1103" i="1"/>
  <c r="AB1102" i="1"/>
  <c r="AC1102" i="1" s="1"/>
  <c r="Y1103" i="1"/>
  <c r="AA1102" i="1"/>
  <c r="AD1102" i="1" l="1"/>
  <c r="AH1103" i="1"/>
  <c r="Y1104" i="1"/>
  <c r="AA1103" i="1"/>
  <c r="Z1104" i="1"/>
  <c r="AB1103" i="1"/>
  <c r="AC1103" i="1" s="1"/>
  <c r="AD1103" i="1" l="1"/>
  <c r="AH1104" i="1"/>
  <c r="Z1105" i="1"/>
  <c r="AB1104" i="1"/>
  <c r="AC1104" i="1" s="1"/>
  <c r="Y1105" i="1"/>
  <c r="AA1104" i="1"/>
  <c r="AD1104" i="1" l="1"/>
  <c r="AH1105" i="1"/>
  <c r="Y1106" i="1"/>
  <c r="AA1105" i="1"/>
  <c r="Z1106" i="1"/>
  <c r="AB1105" i="1"/>
  <c r="AC1105" i="1" s="1"/>
  <c r="AD1105" i="1" l="1"/>
  <c r="AH1106" i="1"/>
  <c r="Z1107" i="1"/>
  <c r="AB1106" i="1"/>
  <c r="AC1106" i="1" s="1"/>
  <c r="Y1107" i="1"/>
  <c r="AA1106" i="1"/>
  <c r="AD1106" i="1" l="1"/>
  <c r="AH1107" i="1"/>
  <c r="Y1108" i="1"/>
  <c r="AA1107" i="1"/>
  <c r="Z1108" i="1"/>
  <c r="AB1107" i="1"/>
  <c r="AC1107" i="1" s="1"/>
  <c r="AD1107" i="1" l="1"/>
  <c r="AH1108" i="1"/>
  <c r="Z1109" i="1"/>
  <c r="AB1108" i="1"/>
  <c r="AC1108" i="1" s="1"/>
  <c r="Y1109" i="1"/>
  <c r="AA1108" i="1"/>
  <c r="AD1108" i="1" l="1"/>
  <c r="AH1109" i="1"/>
  <c r="Y1110" i="1"/>
  <c r="AA1109" i="1"/>
  <c r="Z1110" i="1"/>
  <c r="AB1109" i="1"/>
  <c r="AC1109" i="1" s="1"/>
  <c r="AD1109" i="1" l="1"/>
  <c r="AH1110" i="1"/>
  <c r="Z1111" i="1"/>
  <c r="AB1110" i="1"/>
  <c r="AC1110" i="1" s="1"/>
  <c r="Y1111" i="1"/>
  <c r="AA1110" i="1"/>
  <c r="AD1110" i="1" l="1"/>
  <c r="AH1111" i="1"/>
  <c r="Y1112" i="1"/>
  <c r="AA1111" i="1"/>
  <c r="Z1112" i="1"/>
  <c r="AB1111" i="1"/>
  <c r="AC1111" i="1" s="1"/>
  <c r="AD1111" i="1" l="1"/>
  <c r="AH1112" i="1"/>
  <c r="Z1113" i="1"/>
  <c r="AB1112" i="1"/>
  <c r="AC1112" i="1" s="1"/>
  <c r="Y1113" i="1"/>
  <c r="AA1112" i="1"/>
  <c r="AD1112" i="1" l="1"/>
  <c r="AH1113" i="1"/>
  <c r="Y1114" i="1"/>
  <c r="AA1113" i="1"/>
  <c r="Z1114" i="1"/>
  <c r="AB1113" i="1"/>
  <c r="AC1113" i="1" s="1"/>
  <c r="AD1113" i="1" l="1"/>
  <c r="AH1114" i="1"/>
  <c r="Z1115" i="1"/>
  <c r="AB1114" i="1"/>
  <c r="AC1114" i="1" s="1"/>
  <c r="Y1115" i="1"/>
  <c r="AA1114" i="1"/>
  <c r="AD1114" i="1" l="1"/>
  <c r="AH1115" i="1"/>
  <c r="Y1116" i="1"/>
  <c r="AA1115" i="1"/>
  <c r="Z1116" i="1"/>
  <c r="AB1115" i="1"/>
  <c r="AC1115" i="1" s="1"/>
  <c r="AD1115" i="1" l="1"/>
  <c r="AH1116" i="1"/>
  <c r="Z1117" i="1"/>
  <c r="AB1116" i="1"/>
  <c r="AC1116" i="1" s="1"/>
  <c r="Y1117" i="1"/>
  <c r="AA1116" i="1"/>
  <c r="AD1116" i="1" l="1"/>
  <c r="AH1117" i="1"/>
  <c r="Y1118" i="1"/>
  <c r="AA1117" i="1"/>
  <c r="Z1118" i="1"/>
  <c r="AB1117" i="1"/>
  <c r="AC1117" i="1" s="1"/>
  <c r="AD1117" i="1" l="1"/>
  <c r="AH1118" i="1"/>
  <c r="Z1119" i="1"/>
  <c r="AB1118" i="1"/>
  <c r="AC1118" i="1" s="1"/>
  <c r="Y1119" i="1"/>
  <c r="AA1118" i="1"/>
  <c r="AD1118" i="1" s="1"/>
  <c r="AH1119" i="1" l="1"/>
  <c r="Y1120" i="1"/>
  <c r="AA1119" i="1"/>
  <c r="Z1120" i="1"/>
  <c r="AB1119" i="1"/>
  <c r="AC1119" i="1" s="1"/>
  <c r="AD1119" i="1" l="1"/>
  <c r="AH1120" i="1"/>
  <c r="Z1121" i="1"/>
  <c r="AB1120" i="1"/>
  <c r="AC1120" i="1" s="1"/>
  <c r="Y1121" i="1"/>
  <c r="AA1120" i="1"/>
  <c r="AD1120" i="1" l="1"/>
  <c r="AH1121" i="1"/>
  <c r="Y1122" i="1"/>
  <c r="AA1121" i="1"/>
  <c r="Z1122" i="1"/>
  <c r="AB1121" i="1"/>
  <c r="AC1121" i="1" s="1"/>
  <c r="AD1121" i="1" l="1"/>
  <c r="AH1122" i="1"/>
  <c r="Z1123" i="1"/>
  <c r="AB1122" i="1"/>
  <c r="AC1122" i="1" s="1"/>
  <c r="Y1123" i="1"/>
  <c r="AA1122" i="1"/>
  <c r="AD1122" i="1" l="1"/>
  <c r="AH1123" i="1"/>
  <c r="Y1124" i="1"/>
  <c r="AA1123" i="1"/>
  <c r="Z1124" i="1"/>
  <c r="AB1123" i="1"/>
  <c r="AC1123" i="1" s="1"/>
  <c r="AD1123" i="1" l="1"/>
  <c r="AH1124" i="1"/>
  <c r="Z1125" i="1"/>
  <c r="AB1124" i="1"/>
  <c r="AC1124" i="1" s="1"/>
  <c r="Y1125" i="1"/>
  <c r="AA1124" i="1"/>
  <c r="AD1124" i="1" l="1"/>
  <c r="AH1125" i="1"/>
  <c r="Y1126" i="1"/>
  <c r="AA1125" i="1"/>
  <c r="Z1126" i="1"/>
  <c r="AB1125" i="1"/>
  <c r="AC1125" i="1" s="1"/>
  <c r="AD1125" i="1" l="1"/>
  <c r="AH1126" i="1"/>
  <c r="Z1127" i="1"/>
  <c r="AB1126" i="1"/>
  <c r="AC1126" i="1" s="1"/>
  <c r="Y1127" i="1"/>
  <c r="AA1126" i="1"/>
  <c r="AD1126" i="1" l="1"/>
  <c r="AH1127" i="1"/>
  <c r="Y1128" i="1"/>
  <c r="AA1127" i="1"/>
  <c r="Z1128" i="1"/>
  <c r="AB1127" i="1"/>
  <c r="AC1127" i="1" s="1"/>
  <c r="AD1127" i="1" l="1"/>
  <c r="AH1128" i="1"/>
  <c r="Z1129" i="1"/>
  <c r="AB1128" i="1"/>
  <c r="AC1128" i="1" s="1"/>
  <c r="Y1129" i="1"/>
  <c r="AA1128" i="1"/>
  <c r="AD1128" i="1" l="1"/>
  <c r="AH1129" i="1"/>
  <c r="Y1130" i="1"/>
  <c r="AA1129" i="1"/>
  <c r="Z1130" i="1"/>
  <c r="AB1129" i="1"/>
  <c r="AC1129" i="1" s="1"/>
  <c r="AD1129" i="1" l="1"/>
  <c r="AH1130" i="1"/>
  <c r="Z1131" i="1"/>
  <c r="AB1130" i="1"/>
  <c r="AC1130" i="1" s="1"/>
  <c r="Y1131" i="1"/>
  <c r="AA1130" i="1"/>
  <c r="AD1130" i="1" l="1"/>
  <c r="AH1131" i="1"/>
  <c r="Y1132" i="1"/>
  <c r="AA1131" i="1"/>
  <c r="Z1132" i="1"/>
  <c r="AB1131" i="1"/>
  <c r="AC1131" i="1" s="1"/>
  <c r="AD1131" i="1" l="1"/>
  <c r="AH1132" i="1"/>
  <c r="Z1133" i="1"/>
  <c r="AB1132" i="1"/>
  <c r="AC1132" i="1" s="1"/>
  <c r="Y1133" i="1"/>
  <c r="AA1132" i="1"/>
  <c r="AD1132" i="1" l="1"/>
  <c r="AH1133" i="1"/>
  <c r="Y1134" i="1"/>
  <c r="AA1133" i="1"/>
  <c r="Z1134" i="1"/>
  <c r="AB1133" i="1"/>
  <c r="AC1133" i="1" s="1"/>
  <c r="AD1133" i="1" l="1"/>
  <c r="AH1134" i="1"/>
  <c r="Z1135" i="1"/>
  <c r="AB1134" i="1"/>
  <c r="AC1134" i="1" s="1"/>
  <c r="Y1135" i="1"/>
  <c r="AA1134" i="1"/>
  <c r="AD1134" i="1" l="1"/>
  <c r="AH1135" i="1"/>
  <c r="Y1136" i="1"/>
  <c r="AA1135" i="1"/>
  <c r="Z1136" i="1"/>
  <c r="AB1135" i="1"/>
  <c r="AC1135" i="1" s="1"/>
  <c r="AD1135" i="1" l="1"/>
  <c r="AH1136" i="1"/>
  <c r="Z1137" i="1"/>
  <c r="AB1136" i="1"/>
  <c r="AC1136" i="1" s="1"/>
  <c r="Y1137" i="1"/>
  <c r="AA1136" i="1"/>
  <c r="AD1136" i="1" l="1"/>
  <c r="AH1137" i="1"/>
  <c r="Y1138" i="1"/>
  <c r="AA1137" i="1"/>
  <c r="Z1138" i="1"/>
  <c r="AB1137" i="1"/>
  <c r="AC1137" i="1" s="1"/>
  <c r="AD1137" i="1" l="1"/>
  <c r="AH1138" i="1"/>
  <c r="Z1139" i="1"/>
  <c r="AB1138" i="1"/>
  <c r="AC1138" i="1" s="1"/>
  <c r="Y1139" i="1"/>
  <c r="AA1138" i="1"/>
  <c r="AD1138" i="1" l="1"/>
  <c r="AH1139" i="1"/>
  <c r="Y1140" i="1"/>
  <c r="AA1139" i="1"/>
  <c r="Z1140" i="1"/>
  <c r="AB1139" i="1"/>
  <c r="AC1139" i="1" s="1"/>
  <c r="AD1139" i="1" l="1"/>
  <c r="AH1140" i="1"/>
  <c r="Z1141" i="1"/>
  <c r="AB1140" i="1"/>
  <c r="AC1140" i="1" s="1"/>
  <c r="Y1141" i="1"/>
  <c r="AA1140" i="1"/>
  <c r="AD1140" i="1" l="1"/>
  <c r="AH1141" i="1"/>
  <c r="Y1142" i="1"/>
  <c r="AA1141" i="1"/>
  <c r="Z1142" i="1"/>
  <c r="AB1141" i="1"/>
  <c r="AC1141" i="1" s="1"/>
  <c r="AD1141" i="1" l="1"/>
  <c r="AH1142" i="1"/>
  <c r="Z1143" i="1"/>
  <c r="AB1142" i="1"/>
  <c r="AC1142" i="1" s="1"/>
  <c r="Y1143" i="1"/>
  <c r="AA1142" i="1"/>
  <c r="AD1142" i="1" l="1"/>
  <c r="AH1143" i="1"/>
  <c r="Y1144" i="1"/>
  <c r="AA1143" i="1"/>
  <c r="Z1144" i="1"/>
  <c r="AB1143" i="1"/>
  <c r="AC1143" i="1" s="1"/>
  <c r="AD1143" i="1" l="1"/>
  <c r="AH1144" i="1"/>
  <c r="Z1145" i="1"/>
  <c r="AB1144" i="1"/>
  <c r="AC1144" i="1" s="1"/>
  <c r="Y1145" i="1"/>
  <c r="AA1144" i="1"/>
  <c r="AD1144" i="1" l="1"/>
  <c r="AH1145" i="1"/>
  <c r="Y1146" i="1"/>
  <c r="AA1145" i="1"/>
  <c r="Z1146" i="1"/>
  <c r="AB1145" i="1"/>
  <c r="AC1145" i="1" s="1"/>
  <c r="AD1145" i="1" l="1"/>
  <c r="AH1146" i="1"/>
  <c r="Z1147" i="1"/>
  <c r="AB1146" i="1"/>
  <c r="AC1146" i="1" s="1"/>
  <c r="Y1147" i="1"/>
  <c r="AA1146" i="1"/>
  <c r="AD1146" i="1" l="1"/>
  <c r="AH1147" i="1"/>
  <c r="Y1148" i="1"/>
  <c r="AA1147" i="1"/>
  <c r="Z1148" i="1"/>
  <c r="AB1147" i="1"/>
  <c r="AC1147" i="1" s="1"/>
  <c r="AD1147" i="1" l="1"/>
  <c r="AH1148" i="1"/>
  <c r="Z1149" i="1"/>
  <c r="AB1148" i="1"/>
  <c r="AC1148" i="1" s="1"/>
  <c r="Y1149" i="1"/>
  <c r="AA1148" i="1"/>
  <c r="AD1148" i="1" s="1"/>
  <c r="AH1149" i="1" l="1"/>
  <c r="Y1150" i="1"/>
  <c r="AA1149" i="1"/>
  <c r="Z1150" i="1"/>
  <c r="AB1149" i="1"/>
  <c r="AC1149" i="1" s="1"/>
  <c r="AD1149" i="1" l="1"/>
  <c r="AH1150" i="1"/>
  <c r="Z1151" i="1"/>
  <c r="AB1150" i="1"/>
  <c r="AC1150" i="1" s="1"/>
  <c r="Y1151" i="1"/>
  <c r="AA1150" i="1"/>
  <c r="AD1150" i="1" l="1"/>
  <c r="AH1151" i="1"/>
  <c r="Y1152" i="1"/>
  <c r="AA1151" i="1"/>
  <c r="Z1152" i="1"/>
  <c r="AB1151" i="1"/>
  <c r="AC1151" i="1" s="1"/>
  <c r="AD1151" i="1" l="1"/>
  <c r="AH1152" i="1"/>
  <c r="Z1153" i="1"/>
  <c r="AB1152" i="1"/>
  <c r="AC1152" i="1" s="1"/>
  <c r="Y1153" i="1"/>
  <c r="AA1152" i="1"/>
  <c r="AD1152" i="1" l="1"/>
  <c r="AH1153" i="1"/>
  <c r="Y1154" i="1"/>
  <c r="AA1153" i="1"/>
  <c r="Z1154" i="1"/>
  <c r="AB1153" i="1"/>
  <c r="AC1153" i="1" s="1"/>
  <c r="AD1153" i="1" l="1"/>
  <c r="AH1154" i="1"/>
  <c r="Z1155" i="1"/>
  <c r="AB1154" i="1"/>
  <c r="AC1154" i="1" s="1"/>
  <c r="Y1155" i="1"/>
  <c r="AA1154" i="1"/>
  <c r="AD1154" i="1" l="1"/>
  <c r="AH1155" i="1"/>
  <c r="Y1156" i="1"/>
  <c r="AA1155" i="1"/>
  <c r="Z1156" i="1"/>
  <c r="AB1155" i="1"/>
  <c r="AC1155" i="1" s="1"/>
  <c r="AD1155" i="1" l="1"/>
  <c r="AH1156" i="1"/>
  <c r="Z1157" i="1"/>
  <c r="AB1156" i="1"/>
  <c r="AC1156" i="1" s="1"/>
  <c r="Y1157" i="1"/>
  <c r="AA1156" i="1"/>
  <c r="AD1156" i="1" l="1"/>
  <c r="AH1157" i="1"/>
  <c r="Y1158" i="1"/>
  <c r="AA1157" i="1"/>
  <c r="Z1158" i="1"/>
  <c r="AB1157" i="1"/>
  <c r="AC1157" i="1" s="1"/>
  <c r="AD1157" i="1" l="1"/>
  <c r="AH1158" i="1"/>
  <c r="Z1159" i="1"/>
  <c r="AB1158" i="1"/>
  <c r="AC1158" i="1" s="1"/>
  <c r="Y1159" i="1"/>
  <c r="AA1158" i="1"/>
  <c r="AD1158" i="1" s="1"/>
  <c r="AH1159" i="1" l="1"/>
  <c r="Y1160" i="1"/>
  <c r="AA1159" i="1"/>
  <c r="Z1160" i="1"/>
  <c r="AB1159" i="1"/>
  <c r="AC1159" i="1" s="1"/>
  <c r="AD1159" i="1" l="1"/>
  <c r="AH1160" i="1"/>
  <c r="Z1161" i="1"/>
  <c r="AB1160" i="1"/>
  <c r="AC1160" i="1" s="1"/>
  <c r="Y1161" i="1"/>
  <c r="AA1160" i="1"/>
  <c r="AD1160" i="1" l="1"/>
  <c r="AH1161" i="1"/>
  <c r="Y1162" i="1"/>
  <c r="AA1161" i="1"/>
  <c r="Z1162" i="1"/>
  <c r="AB1161" i="1"/>
  <c r="AC1161" i="1" s="1"/>
  <c r="AD1161" i="1" l="1"/>
  <c r="AH1162" i="1"/>
  <c r="Z1163" i="1"/>
  <c r="AB1162" i="1"/>
  <c r="AC1162" i="1" s="1"/>
  <c r="Y1163" i="1"/>
  <c r="AA1162" i="1"/>
  <c r="AD1162" i="1" l="1"/>
  <c r="AH1163" i="1"/>
  <c r="Y1164" i="1"/>
  <c r="AA1163" i="1"/>
  <c r="Z1164" i="1"/>
  <c r="AB1163" i="1"/>
  <c r="AC1163" i="1" s="1"/>
  <c r="AD1163" i="1" l="1"/>
  <c r="AH1164" i="1"/>
  <c r="Z1165" i="1"/>
  <c r="AB1164" i="1"/>
  <c r="AC1164" i="1" s="1"/>
  <c r="Y1165" i="1"/>
  <c r="AA1164" i="1"/>
  <c r="AD1164" i="1" l="1"/>
  <c r="AH1165" i="1"/>
  <c r="Y1166" i="1"/>
  <c r="AA1165" i="1"/>
  <c r="Z1166" i="1"/>
  <c r="AB1165" i="1"/>
  <c r="AC1165" i="1" s="1"/>
  <c r="AD1165" i="1" l="1"/>
  <c r="AH1166" i="1"/>
  <c r="Z1167" i="1"/>
  <c r="AB1166" i="1"/>
  <c r="AC1166" i="1" s="1"/>
  <c r="Y1167" i="1"/>
  <c r="AA1166" i="1"/>
  <c r="AD1166" i="1" l="1"/>
  <c r="AH1167" i="1"/>
  <c r="Y1168" i="1"/>
  <c r="AA1167" i="1"/>
  <c r="Z1168" i="1"/>
  <c r="AB1167" i="1"/>
  <c r="AC1167" i="1" s="1"/>
  <c r="AD1167" i="1" l="1"/>
  <c r="AH1168" i="1"/>
  <c r="Z1169" i="1"/>
  <c r="AB1168" i="1"/>
  <c r="AC1168" i="1" s="1"/>
  <c r="Y1169" i="1"/>
  <c r="AA1168" i="1"/>
  <c r="AD1168" i="1" l="1"/>
  <c r="AH1169" i="1"/>
  <c r="Y1170" i="1"/>
  <c r="AA1169" i="1"/>
  <c r="Z1170" i="1"/>
  <c r="AB1169" i="1"/>
  <c r="AC1169" i="1" s="1"/>
  <c r="AD1169" i="1" l="1"/>
  <c r="AH1170" i="1"/>
  <c r="Z1171" i="1"/>
  <c r="AB1170" i="1"/>
  <c r="AC1170" i="1" s="1"/>
  <c r="Y1171" i="1"/>
  <c r="AA1170" i="1"/>
  <c r="AD1170" i="1" l="1"/>
  <c r="AH1171" i="1"/>
  <c r="Y1172" i="1"/>
  <c r="AA1171" i="1"/>
  <c r="Z1172" i="1"/>
  <c r="AB1171" i="1"/>
  <c r="AC1171" i="1" s="1"/>
  <c r="AD1171" i="1" l="1"/>
  <c r="AH1172" i="1"/>
  <c r="Z1173" i="1"/>
  <c r="AB1172" i="1"/>
  <c r="AC1172" i="1" s="1"/>
  <c r="Y1173" i="1"/>
  <c r="AA1172" i="1"/>
  <c r="AD1172" i="1" s="1"/>
  <c r="AH1173" i="1" l="1"/>
  <c r="Y1174" i="1"/>
  <c r="AA1173" i="1"/>
  <c r="Z1174" i="1"/>
  <c r="AB1173" i="1"/>
  <c r="AC1173" i="1" s="1"/>
  <c r="AD1173" i="1" l="1"/>
  <c r="AH1174" i="1"/>
  <c r="Z1175" i="1"/>
  <c r="AB1174" i="1"/>
  <c r="AC1174" i="1" s="1"/>
  <c r="Y1175" i="1"/>
  <c r="AA1174" i="1"/>
  <c r="AD1174" i="1" l="1"/>
  <c r="AH1175" i="1"/>
  <c r="Y1176" i="1"/>
  <c r="AA1175" i="1"/>
  <c r="Z1176" i="1"/>
  <c r="AB1175" i="1"/>
  <c r="AC1175" i="1" s="1"/>
  <c r="AD1175" i="1" l="1"/>
  <c r="AH1176" i="1"/>
  <c r="Z1177" i="1"/>
  <c r="AB1176" i="1"/>
  <c r="AC1176" i="1" s="1"/>
  <c r="Y1177" i="1"/>
  <c r="AA1176" i="1"/>
  <c r="AD1176" i="1" l="1"/>
  <c r="AH1177" i="1"/>
  <c r="Y1178" i="1"/>
  <c r="AA1177" i="1"/>
  <c r="Z1178" i="1"/>
  <c r="AB1177" i="1"/>
  <c r="AC1177" i="1" s="1"/>
  <c r="AD1177" i="1" l="1"/>
  <c r="AH1178" i="1"/>
  <c r="Z1179" i="1"/>
  <c r="AB1178" i="1"/>
  <c r="AC1178" i="1" s="1"/>
  <c r="Y1179" i="1"/>
  <c r="AA1178" i="1"/>
  <c r="AD1178" i="1" l="1"/>
  <c r="AH1179" i="1"/>
  <c r="Y1180" i="1"/>
  <c r="AA1179" i="1"/>
  <c r="Z1180" i="1"/>
  <c r="AB1179" i="1"/>
  <c r="AC1179" i="1" s="1"/>
  <c r="AD1179" i="1" l="1"/>
  <c r="AH1180" i="1"/>
  <c r="Z1181" i="1"/>
  <c r="AB1180" i="1"/>
  <c r="AC1180" i="1" s="1"/>
  <c r="Y1181" i="1"/>
  <c r="AA1180" i="1"/>
  <c r="AD1180" i="1" l="1"/>
  <c r="AH1181" i="1"/>
  <c r="Y1182" i="1"/>
  <c r="AA1181" i="1"/>
  <c r="Z1182" i="1"/>
  <c r="AB1181" i="1"/>
  <c r="AC1181" i="1" s="1"/>
  <c r="AD1181" i="1" l="1"/>
  <c r="AH1182" i="1"/>
  <c r="Z1183" i="1"/>
  <c r="AB1182" i="1"/>
  <c r="AC1182" i="1" s="1"/>
  <c r="Y1183" i="1"/>
  <c r="AA1182" i="1"/>
  <c r="AD1182" i="1" l="1"/>
  <c r="AH1183" i="1"/>
  <c r="Y1184" i="1"/>
  <c r="AA1183" i="1"/>
  <c r="Z1184" i="1"/>
  <c r="AB1183" i="1"/>
  <c r="AC1183" i="1" s="1"/>
  <c r="AD1183" i="1" l="1"/>
  <c r="AH1184" i="1"/>
  <c r="Z1185" i="1"/>
  <c r="AB1184" i="1"/>
  <c r="AC1184" i="1" s="1"/>
  <c r="Y1185" i="1"/>
  <c r="AA1184" i="1"/>
  <c r="AD1184" i="1" l="1"/>
  <c r="AH1185" i="1"/>
  <c r="Y1186" i="1"/>
  <c r="AA1185" i="1"/>
  <c r="Z1186" i="1"/>
  <c r="AB1185" i="1"/>
  <c r="AC1185" i="1" s="1"/>
  <c r="AD1185" i="1" l="1"/>
  <c r="AH1186" i="1"/>
  <c r="Z1187" i="1"/>
  <c r="AB1186" i="1"/>
  <c r="AC1186" i="1" s="1"/>
  <c r="Y1187" i="1"/>
  <c r="AA1186" i="1"/>
  <c r="AD1186" i="1" l="1"/>
  <c r="AH1187" i="1"/>
  <c r="Y1188" i="1"/>
  <c r="AA1187" i="1"/>
  <c r="Z1188" i="1"/>
  <c r="AB1187" i="1"/>
  <c r="AC1187" i="1" s="1"/>
  <c r="AD1187" i="1" l="1"/>
  <c r="AH1188" i="1"/>
  <c r="Z1189" i="1"/>
  <c r="AB1188" i="1"/>
  <c r="AC1188" i="1" s="1"/>
  <c r="Y1189" i="1"/>
  <c r="AA1188" i="1"/>
  <c r="AD1188" i="1" l="1"/>
  <c r="AH1189" i="1"/>
  <c r="Y1190" i="1"/>
  <c r="AA1189" i="1"/>
  <c r="Z1190" i="1"/>
  <c r="AB1189" i="1"/>
  <c r="AC1189" i="1" s="1"/>
  <c r="AD1189" i="1" l="1"/>
  <c r="AH1190" i="1"/>
  <c r="Z1191" i="1"/>
  <c r="AB1190" i="1"/>
  <c r="AC1190" i="1" s="1"/>
  <c r="Y1191" i="1"/>
  <c r="AA1190" i="1"/>
  <c r="AD1190" i="1" l="1"/>
  <c r="AH1191" i="1"/>
  <c r="Y1192" i="1"/>
  <c r="AA1191" i="1"/>
  <c r="Z1192" i="1"/>
  <c r="AB1191" i="1"/>
  <c r="AC1191" i="1" s="1"/>
  <c r="AD1191" i="1" l="1"/>
  <c r="AH1192" i="1"/>
  <c r="Z1193" i="1"/>
  <c r="AB1192" i="1"/>
  <c r="AC1192" i="1" s="1"/>
  <c r="Y1193" i="1"/>
  <c r="AA1192" i="1"/>
  <c r="AD1192" i="1" l="1"/>
  <c r="AH1193" i="1"/>
  <c r="Y1194" i="1"/>
  <c r="AA1193" i="1"/>
  <c r="Z1194" i="1"/>
  <c r="AB1193" i="1"/>
  <c r="AC1193" i="1" s="1"/>
  <c r="AD1193" i="1" l="1"/>
  <c r="AH1194" i="1"/>
  <c r="Z1195" i="1"/>
  <c r="AB1194" i="1"/>
  <c r="AC1194" i="1" s="1"/>
  <c r="Y1195" i="1"/>
  <c r="AA1194" i="1"/>
  <c r="AD1194" i="1" l="1"/>
  <c r="AH1195" i="1"/>
  <c r="Y1196" i="1"/>
  <c r="AA1195" i="1"/>
  <c r="Z1196" i="1"/>
  <c r="AB1195" i="1"/>
  <c r="AC1195" i="1" s="1"/>
  <c r="AD1195" i="1" l="1"/>
  <c r="AH1196" i="1"/>
  <c r="Z1197" i="1"/>
  <c r="AB1196" i="1"/>
  <c r="AC1196" i="1" s="1"/>
  <c r="Y1197" i="1"/>
  <c r="AA1196" i="1"/>
  <c r="AD1196" i="1" l="1"/>
  <c r="AH1197" i="1"/>
  <c r="Y1198" i="1"/>
  <c r="AA1197" i="1"/>
  <c r="Z1198" i="1"/>
  <c r="AB1197" i="1"/>
  <c r="AC1197" i="1" s="1"/>
  <c r="AD1197" i="1" l="1"/>
  <c r="AH1198" i="1"/>
  <c r="Z1199" i="1"/>
  <c r="AB1198" i="1"/>
  <c r="AC1198" i="1" s="1"/>
  <c r="Y1199" i="1"/>
  <c r="AA1198" i="1"/>
  <c r="AD1198" i="1" l="1"/>
  <c r="AH1199" i="1"/>
  <c r="Y1200" i="1"/>
  <c r="AA1199" i="1"/>
  <c r="Z1200" i="1"/>
  <c r="AB1199" i="1"/>
  <c r="AC1199" i="1" s="1"/>
  <c r="AD1199" i="1" l="1"/>
  <c r="AH1200" i="1"/>
  <c r="Z1201" i="1"/>
  <c r="AB1200" i="1"/>
  <c r="AC1200" i="1" s="1"/>
  <c r="Y1201" i="1"/>
  <c r="AA1200" i="1"/>
  <c r="AD1200" i="1" l="1"/>
  <c r="AH1201" i="1"/>
  <c r="Y1202" i="1"/>
  <c r="AA1201" i="1"/>
  <c r="Z1202" i="1"/>
  <c r="AB1201" i="1"/>
  <c r="AC1201" i="1" s="1"/>
  <c r="AD1201" i="1" l="1"/>
  <c r="AH1202" i="1"/>
  <c r="Z1203" i="1"/>
  <c r="AB1202" i="1"/>
  <c r="AC1202" i="1" s="1"/>
  <c r="Y1203" i="1"/>
  <c r="AA1202" i="1"/>
  <c r="AD1202" i="1" l="1"/>
  <c r="AH1203" i="1"/>
  <c r="Y1204" i="1"/>
  <c r="AA1203" i="1"/>
  <c r="Z1204" i="1"/>
  <c r="AB1203" i="1"/>
  <c r="AC1203" i="1" s="1"/>
  <c r="AD1203" i="1" l="1"/>
  <c r="AH1204" i="1"/>
  <c r="Z1205" i="1"/>
  <c r="AB1204" i="1"/>
  <c r="AC1204" i="1" s="1"/>
  <c r="Y1205" i="1"/>
  <c r="AA1204" i="1"/>
  <c r="AD1204" i="1" l="1"/>
  <c r="AH1205" i="1"/>
  <c r="Y1206" i="1"/>
  <c r="AA1205" i="1"/>
  <c r="Z1206" i="1"/>
  <c r="AB1205" i="1"/>
  <c r="AC1205" i="1" s="1"/>
  <c r="AD1205" i="1" l="1"/>
  <c r="AH1206" i="1"/>
  <c r="Z1207" i="1"/>
  <c r="AB1206" i="1"/>
  <c r="AC1206" i="1" s="1"/>
  <c r="Y1207" i="1"/>
  <c r="AA1206" i="1"/>
  <c r="AD1206" i="1" l="1"/>
  <c r="AH1207" i="1"/>
  <c r="Y1208" i="1"/>
  <c r="AA1207" i="1"/>
  <c r="Z1208" i="1"/>
  <c r="AB1207" i="1"/>
  <c r="AC1207" i="1" s="1"/>
  <c r="AD1207" i="1" l="1"/>
  <c r="AH1208" i="1"/>
  <c r="Z1209" i="1"/>
  <c r="AB1208" i="1"/>
  <c r="AC1208" i="1" s="1"/>
  <c r="Y1209" i="1"/>
  <c r="AA1208" i="1"/>
  <c r="AD1208" i="1" l="1"/>
  <c r="AH1209" i="1"/>
  <c r="Y1210" i="1"/>
  <c r="AA1209" i="1"/>
  <c r="Z1210" i="1"/>
  <c r="AB1209" i="1"/>
  <c r="AC1209" i="1" s="1"/>
  <c r="AD1209" i="1" l="1"/>
  <c r="AH1210" i="1"/>
  <c r="Z1211" i="1"/>
  <c r="AB1210" i="1"/>
  <c r="AC1210" i="1" s="1"/>
  <c r="Y1211" i="1"/>
  <c r="AA1210" i="1"/>
  <c r="AD1210" i="1" l="1"/>
  <c r="AH1211" i="1"/>
  <c r="Y1212" i="1"/>
  <c r="AA1211" i="1"/>
  <c r="Z1212" i="1"/>
  <c r="AB1211" i="1"/>
  <c r="AC1211" i="1" s="1"/>
  <c r="AD1211" i="1" l="1"/>
  <c r="AH1212" i="1"/>
  <c r="Z1213" i="1"/>
  <c r="AB1212" i="1"/>
  <c r="AC1212" i="1" s="1"/>
  <c r="Y1213" i="1"/>
  <c r="AA1212" i="1"/>
  <c r="AD1212" i="1" l="1"/>
  <c r="AH1213" i="1"/>
  <c r="Y1214" i="1"/>
  <c r="AA1213" i="1"/>
  <c r="Z1214" i="1"/>
  <c r="AB1213" i="1"/>
  <c r="AC1213" i="1" s="1"/>
  <c r="AD1213" i="1" l="1"/>
  <c r="AH1214" i="1"/>
  <c r="Z1215" i="1"/>
  <c r="AB1214" i="1"/>
  <c r="AC1214" i="1" s="1"/>
  <c r="Y1215" i="1"/>
  <c r="AA1214" i="1"/>
  <c r="AD1214" i="1" s="1"/>
  <c r="AH1215" i="1" l="1"/>
  <c r="Y1216" i="1"/>
  <c r="AA1215" i="1"/>
  <c r="Z1216" i="1"/>
  <c r="AB1215" i="1"/>
  <c r="AC1215" i="1" s="1"/>
  <c r="AD1215" i="1" l="1"/>
  <c r="AH1216" i="1"/>
  <c r="Z1217" i="1"/>
  <c r="AB1216" i="1"/>
  <c r="AC1216" i="1" s="1"/>
  <c r="Y1217" i="1"/>
  <c r="AA1216" i="1"/>
  <c r="AD1216" i="1" l="1"/>
  <c r="AH1217" i="1"/>
  <c r="Y1218" i="1"/>
  <c r="AA1217" i="1"/>
  <c r="Z1218" i="1"/>
  <c r="AB1217" i="1"/>
  <c r="AC1217" i="1" s="1"/>
  <c r="AD1217" i="1" l="1"/>
  <c r="AH1218" i="1"/>
  <c r="Z1219" i="1"/>
  <c r="AB1218" i="1"/>
  <c r="AC1218" i="1" s="1"/>
  <c r="Y1219" i="1"/>
  <c r="AA1218" i="1"/>
  <c r="AD1218" i="1" l="1"/>
  <c r="AH1219" i="1"/>
  <c r="Y1220" i="1"/>
  <c r="AA1219" i="1"/>
  <c r="Z1220" i="1"/>
  <c r="AB1219" i="1"/>
  <c r="AC1219" i="1" s="1"/>
  <c r="AD1219" i="1" l="1"/>
  <c r="AH1220" i="1"/>
  <c r="Z1221" i="1"/>
  <c r="AB1220" i="1"/>
  <c r="AC1220" i="1" s="1"/>
  <c r="Y1221" i="1"/>
  <c r="AA1220" i="1"/>
  <c r="AD1220" i="1" s="1"/>
  <c r="AH1221" i="1" l="1"/>
  <c r="Y1222" i="1"/>
  <c r="AA1221" i="1"/>
  <c r="Z1222" i="1"/>
  <c r="AB1221" i="1"/>
  <c r="AC1221" i="1" s="1"/>
  <c r="AD1221" i="1" l="1"/>
  <c r="AH1222" i="1"/>
  <c r="Z1223" i="1"/>
  <c r="AB1222" i="1"/>
  <c r="AC1222" i="1" s="1"/>
  <c r="Y1223" i="1"/>
  <c r="AA1222" i="1"/>
  <c r="AD1222" i="1" l="1"/>
  <c r="AH1223" i="1"/>
  <c r="Y1224" i="1"/>
  <c r="AA1223" i="1"/>
  <c r="Z1224" i="1"/>
  <c r="AB1223" i="1"/>
  <c r="AC1223" i="1" s="1"/>
  <c r="AD1223" i="1" l="1"/>
  <c r="AH1224" i="1"/>
  <c r="Z1225" i="1"/>
  <c r="AB1224" i="1"/>
  <c r="AC1224" i="1" s="1"/>
  <c r="Y1225" i="1"/>
  <c r="AA1224" i="1"/>
  <c r="AD1224" i="1" l="1"/>
  <c r="AH1225" i="1"/>
  <c r="Y1226" i="1"/>
  <c r="AA1225" i="1"/>
  <c r="Z1226" i="1"/>
  <c r="AB1225" i="1"/>
  <c r="AC1225" i="1" s="1"/>
  <c r="AD1225" i="1" l="1"/>
  <c r="AH1226" i="1"/>
  <c r="Z1227" i="1"/>
  <c r="AB1226" i="1"/>
  <c r="AC1226" i="1" s="1"/>
  <c r="Y1227" i="1"/>
  <c r="AA1226" i="1"/>
  <c r="AD1226" i="1" l="1"/>
  <c r="AH1227" i="1"/>
  <c r="Y1228" i="1"/>
  <c r="AA1227" i="1"/>
  <c r="Z1228" i="1"/>
  <c r="AB1227" i="1"/>
  <c r="AC1227" i="1" s="1"/>
  <c r="AD1227" i="1" l="1"/>
  <c r="AH1228" i="1"/>
  <c r="Z1229" i="1"/>
  <c r="AB1228" i="1"/>
  <c r="AC1228" i="1" s="1"/>
  <c r="Y1229" i="1"/>
  <c r="AA1228" i="1"/>
  <c r="AD1228" i="1" l="1"/>
  <c r="AH1229" i="1"/>
  <c r="Y1230" i="1"/>
  <c r="AA1229" i="1"/>
  <c r="Z1230" i="1"/>
  <c r="AB1229" i="1"/>
  <c r="AC1229" i="1" s="1"/>
  <c r="AD1229" i="1" l="1"/>
  <c r="AH1230" i="1"/>
  <c r="Z1231" i="1"/>
  <c r="AB1230" i="1"/>
  <c r="AC1230" i="1" s="1"/>
  <c r="Y1231" i="1"/>
  <c r="AA1230" i="1"/>
  <c r="AD1230" i="1" l="1"/>
  <c r="AH1231" i="1"/>
  <c r="Y1232" i="1"/>
  <c r="AA1231" i="1"/>
  <c r="Z1232" i="1"/>
  <c r="AB1231" i="1"/>
  <c r="AC1231" i="1" s="1"/>
  <c r="AD1231" i="1" l="1"/>
  <c r="AH1232" i="1"/>
  <c r="Z1233" i="1"/>
  <c r="AB1232" i="1"/>
  <c r="AC1232" i="1" s="1"/>
  <c r="Y1233" i="1"/>
  <c r="AA1232" i="1"/>
  <c r="AD1232" i="1" l="1"/>
  <c r="AH1233" i="1"/>
  <c r="Y1234" i="1"/>
  <c r="AA1233" i="1"/>
  <c r="Z1234" i="1"/>
  <c r="AB1233" i="1"/>
  <c r="AC1233" i="1" s="1"/>
  <c r="AD1233" i="1" l="1"/>
  <c r="AH1234" i="1"/>
  <c r="Z1235" i="1"/>
  <c r="AB1234" i="1"/>
  <c r="AC1234" i="1" s="1"/>
  <c r="Y1235" i="1"/>
  <c r="AA1234" i="1"/>
  <c r="AD1234" i="1" l="1"/>
  <c r="AH1235" i="1"/>
  <c r="Y1236" i="1"/>
  <c r="AA1235" i="1"/>
  <c r="Z1236" i="1"/>
  <c r="AB1235" i="1"/>
  <c r="AC1235" i="1" s="1"/>
  <c r="AD1235" i="1" l="1"/>
  <c r="AH1236" i="1"/>
  <c r="Z1237" i="1"/>
  <c r="AB1236" i="1"/>
  <c r="AC1236" i="1" s="1"/>
  <c r="Y1237" i="1"/>
  <c r="AA1236" i="1"/>
  <c r="AD1236" i="1" l="1"/>
  <c r="AH1237" i="1"/>
  <c r="Y1238" i="1"/>
  <c r="AA1237" i="1"/>
  <c r="Z1238" i="1"/>
  <c r="AB1237" i="1"/>
  <c r="AC1237" i="1" s="1"/>
  <c r="AD1237" i="1" l="1"/>
  <c r="AH1238" i="1"/>
  <c r="Z1239" i="1"/>
  <c r="AB1238" i="1"/>
  <c r="AC1238" i="1" s="1"/>
  <c r="Y1239" i="1"/>
  <c r="AA1238" i="1"/>
  <c r="AD1238" i="1" l="1"/>
  <c r="AH1239" i="1"/>
  <c r="Y1240" i="1"/>
  <c r="AA1239" i="1"/>
  <c r="Z1240" i="1"/>
  <c r="AB1239" i="1"/>
  <c r="AC1239" i="1" s="1"/>
  <c r="AD1239" i="1" l="1"/>
  <c r="AH1240" i="1"/>
  <c r="Z1241" i="1"/>
  <c r="AB1240" i="1"/>
  <c r="AC1240" i="1" s="1"/>
  <c r="Y1241" i="1"/>
  <c r="AA1240" i="1"/>
  <c r="AD1240" i="1" l="1"/>
  <c r="AH1241" i="1"/>
  <c r="Y1242" i="1"/>
  <c r="AA1241" i="1"/>
  <c r="Z1242" i="1"/>
  <c r="AB1241" i="1"/>
  <c r="AC1241" i="1" s="1"/>
  <c r="AD1241" i="1" l="1"/>
  <c r="AH1242" i="1"/>
  <c r="Z1243" i="1"/>
  <c r="AB1242" i="1"/>
  <c r="AC1242" i="1" s="1"/>
  <c r="Y1243" i="1"/>
  <c r="AA1242" i="1"/>
  <c r="AD1242" i="1" l="1"/>
  <c r="AH1243" i="1"/>
  <c r="Y1244" i="1"/>
  <c r="AA1243" i="1"/>
  <c r="Z1244" i="1"/>
  <c r="AB1243" i="1"/>
  <c r="AC1243" i="1" s="1"/>
  <c r="AD1243" i="1" l="1"/>
  <c r="AH1244" i="1"/>
  <c r="Z1245" i="1"/>
  <c r="AB1244" i="1"/>
  <c r="AC1244" i="1" s="1"/>
  <c r="Y1245" i="1"/>
  <c r="AA1244" i="1"/>
  <c r="AD1244" i="1" l="1"/>
  <c r="AH1245" i="1"/>
  <c r="Y1246" i="1"/>
  <c r="AA1245" i="1"/>
  <c r="Z1246" i="1"/>
  <c r="AB1245" i="1"/>
  <c r="AC1245" i="1" s="1"/>
  <c r="AD1245" i="1" l="1"/>
  <c r="AH1246" i="1"/>
  <c r="Z1247" i="1"/>
  <c r="AB1246" i="1"/>
  <c r="AC1246" i="1" s="1"/>
  <c r="Y1247" i="1"/>
  <c r="AA1246" i="1"/>
  <c r="AD1246" i="1" l="1"/>
  <c r="AH1247" i="1"/>
  <c r="Y1248" i="1"/>
  <c r="AA1247" i="1"/>
  <c r="Z1248" i="1"/>
  <c r="AB1247" i="1"/>
  <c r="AC1247" i="1" s="1"/>
  <c r="AD1247" i="1" l="1"/>
  <c r="AH1248" i="1"/>
  <c r="Z1249" i="1"/>
  <c r="AB1248" i="1"/>
  <c r="AC1248" i="1" s="1"/>
  <c r="Y1249" i="1"/>
  <c r="AA1248" i="1"/>
  <c r="AD1248" i="1" l="1"/>
  <c r="AH1249" i="1"/>
  <c r="Y1250" i="1"/>
  <c r="AA1249" i="1"/>
  <c r="Z1250" i="1"/>
  <c r="AB1249" i="1"/>
  <c r="AC1249" i="1" s="1"/>
  <c r="AD1249" i="1" l="1"/>
  <c r="AH1250" i="1"/>
  <c r="Z1251" i="1"/>
  <c r="AB1250" i="1"/>
  <c r="AC1250" i="1" s="1"/>
  <c r="Y1251" i="1"/>
  <c r="AA1250" i="1"/>
  <c r="AD1250" i="1" l="1"/>
  <c r="AH1251" i="1"/>
  <c r="Y1252" i="1"/>
  <c r="AA1251" i="1"/>
  <c r="Z1252" i="1"/>
  <c r="AB1251" i="1"/>
  <c r="AC1251" i="1" s="1"/>
  <c r="AD1251" i="1" l="1"/>
  <c r="AH1252" i="1"/>
  <c r="Z1253" i="1"/>
  <c r="AB1252" i="1"/>
  <c r="AC1252" i="1" s="1"/>
  <c r="Y1253" i="1"/>
  <c r="AA1252" i="1"/>
  <c r="AD1252" i="1" l="1"/>
  <c r="AH1253" i="1"/>
  <c r="Y1254" i="1"/>
  <c r="AA1253" i="1"/>
  <c r="Z1254" i="1"/>
  <c r="AB1253" i="1"/>
  <c r="AC1253" i="1" s="1"/>
  <c r="AD1253" i="1" l="1"/>
  <c r="AH1254" i="1"/>
  <c r="Z1255" i="1"/>
  <c r="AB1254" i="1"/>
  <c r="AC1254" i="1" s="1"/>
  <c r="Y1255" i="1"/>
  <c r="AA1254" i="1"/>
  <c r="AD1254" i="1" l="1"/>
  <c r="AH1255" i="1"/>
  <c r="Y1256" i="1"/>
  <c r="AA1255" i="1"/>
  <c r="Z1256" i="1"/>
  <c r="AB1255" i="1"/>
  <c r="AC1255" i="1" s="1"/>
  <c r="AD1255" i="1" l="1"/>
  <c r="AH1256" i="1"/>
  <c r="Z1257" i="1"/>
  <c r="AB1256" i="1"/>
  <c r="AC1256" i="1" s="1"/>
  <c r="Y1257" i="1"/>
  <c r="AA1256" i="1"/>
  <c r="AD1256" i="1" l="1"/>
  <c r="AH1257" i="1"/>
  <c r="Y1258" i="1"/>
  <c r="AA1257" i="1"/>
  <c r="Z1258" i="1"/>
  <c r="AB1257" i="1"/>
  <c r="AC1257" i="1" s="1"/>
  <c r="AD1257" i="1" l="1"/>
  <c r="AH1258" i="1"/>
  <c r="Z1259" i="1"/>
  <c r="AB1258" i="1"/>
  <c r="AC1258" i="1" s="1"/>
  <c r="Y1259" i="1"/>
  <c r="AA1258" i="1"/>
  <c r="AD1258" i="1" s="1"/>
  <c r="AH1259" i="1" l="1"/>
  <c r="Y1260" i="1"/>
  <c r="AA1259" i="1"/>
  <c r="Z1260" i="1"/>
  <c r="AB1259" i="1"/>
  <c r="AC1259" i="1" s="1"/>
  <c r="AD1259" i="1" l="1"/>
  <c r="AH1260" i="1"/>
  <c r="Z1261" i="1"/>
  <c r="AB1260" i="1"/>
  <c r="AC1260" i="1" s="1"/>
  <c r="Y1261" i="1"/>
  <c r="AA1260" i="1"/>
  <c r="AD1260" i="1" l="1"/>
  <c r="AH1261" i="1"/>
  <c r="Y1262" i="1"/>
  <c r="AA1261" i="1"/>
  <c r="Z1262" i="1"/>
  <c r="AB1261" i="1"/>
  <c r="AC1261" i="1" s="1"/>
  <c r="AD1261" i="1" l="1"/>
  <c r="AH1262" i="1"/>
  <c r="Z1263" i="1"/>
  <c r="AB1262" i="1"/>
  <c r="AC1262" i="1" s="1"/>
  <c r="Y1263" i="1"/>
  <c r="AA1262" i="1"/>
  <c r="AD1262" i="1" l="1"/>
  <c r="AH1263" i="1"/>
  <c r="Y1264" i="1"/>
  <c r="AA1263" i="1"/>
  <c r="Z1264" i="1"/>
  <c r="AB1263" i="1"/>
  <c r="AC1263" i="1" s="1"/>
  <c r="AD1263" i="1" l="1"/>
  <c r="AH1264" i="1"/>
  <c r="Z1265" i="1"/>
  <c r="AB1264" i="1"/>
  <c r="AC1264" i="1" s="1"/>
  <c r="Y1265" i="1"/>
  <c r="AA1264" i="1"/>
  <c r="AD1264" i="1" l="1"/>
  <c r="AH1265" i="1"/>
  <c r="Y1266" i="1"/>
  <c r="AA1265" i="1"/>
  <c r="Z1266" i="1"/>
  <c r="AB1265" i="1"/>
  <c r="AC1265" i="1" s="1"/>
  <c r="AD1265" i="1" l="1"/>
  <c r="AH1266" i="1"/>
  <c r="Z1267" i="1"/>
  <c r="AB1266" i="1"/>
  <c r="AC1266" i="1" s="1"/>
  <c r="Y1267" i="1"/>
  <c r="AA1266" i="1"/>
  <c r="AD1266" i="1" l="1"/>
  <c r="AH1267" i="1"/>
  <c r="Y1268" i="1"/>
  <c r="AA1267" i="1"/>
  <c r="Z1268" i="1"/>
  <c r="AB1267" i="1"/>
  <c r="AC1267" i="1" s="1"/>
  <c r="AD1267" i="1" l="1"/>
  <c r="AH1268" i="1"/>
  <c r="Z1269" i="1"/>
  <c r="AB1268" i="1"/>
  <c r="AC1268" i="1" s="1"/>
  <c r="Y1269" i="1"/>
  <c r="AA1268" i="1"/>
  <c r="AD1268" i="1" l="1"/>
  <c r="AH1269" i="1"/>
  <c r="Y1270" i="1"/>
  <c r="AA1269" i="1"/>
  <c r="Z1270" i="1"/>
  <c r="AB1269" i="1"/>
  <c r="AC1269" i="1" s="1"/>
  <c r="AD1269" i="1" l="1"/>
  <c r="AH1270" i="1"/>
  <c r="Z1271" i="1"/>
  <c r="AB1270" i="1"/>
  <c r="AC1270" i="1" s="1"/>
  <c r="Y1271" i="1"/>
  <c r="AA1270" i="1"/>
  <c r="AD1270" i="1" l="1"/>
  <c r="AH1271" i="1"/>
  <c r="Y1272" i="1"/>
  <c r="AA1271" i="1"/>
  <c r="Z1272" i="1"/>
  <c r="AB1271" i="1"/>
  <c r="AC1271" i="1" s="1"/>
  <c r="AD1271" i="1" l="1"/>
  <c r="AH1272" i="1"/>
  <c r="Z1273" i="1"/>
  <c r="AB1272" i="1"/>
  <c r="AC1272" i="1" s="1"/>
  <c r="Y1273" i="1"/>
  <c r="AA1272" i="1"/>
  <c r="AD1272" i="1" l="1"/>
  <c r="AH1273" i="1"/>
  <c r="Y1274" i="1"/>
  <c r="AA1273" i="1"/>
  <c r="Z1274" i="1"/>
  <c r="AB1273" i="1"/>
  <c r="AC1273" i="1" s="1"/>
  <c r="AD1273" i="1" l="1"/>
  <c r="AH1274" i="1"/>
  <c r="Z1275" i="1"/>
  <c r="AB1274" i="1"/>
  <c r="AC1274" i="1" s="1"/>
  <c r="Y1275" i="1"/>
  <c r="AA1274" i="1"/>
  <c r="AD1274" i="1" l="1"/>
  <c r="AH1275" i="1"/>
  <c r="Y1276" i="1"/>
  <c r="AA1275" i="1"/>
  <c r="Z1276" i="1"/>
  <c r="AB1275" i="1"/>
  <c r="AC1275" i="1" s="1"/>
  <c r="AD1275" i="1" l="1"/>
  <c r="AH1276" i="1"/>
  <c r="Z1277" i="1"/>
  <c r="AB1276" i="1"/>
  <c r="AC1276" i="1" s="1"/>
  <c r="Y1277" i="1"/>
  <c r="AA1276" i="1"/>
  <c r="AD1276" i="1" s="1"/>
  <c r="AH1277" i="1" l="1"/>
  <c r="Y1278" i="1"/>
  <c r="AA1277" i="1"/>
  <c r="Z1278" i="1"/>
  <c r="AB1277" i="1"/>
  <c r="AC1277" i="1" s="1"/>
  <c r="AD1277" i="1" l="1"/>
  <c r="AH1278" i="1"/>
  <c r="Z1279" i="1"/>
  <c r="AB1278" i="1"/>
  <c r="AC1278" i="1" s="1"/>
  <c r="Y1279" i="1"/>
  <c r="AA1278" i="1"/>
  <c r="AD1278" i="1" l="1"/>
  <c r="AH1279" i="1"/>
  <c r="Y1280" i="1"/>
  <c r="AA1279" i="1"/>
  <c r="Z1280" i="1"/>
  <c r="AB1279" i="1"/>
  <c r="AC1279" i="1" s="1"/>
  <c r="AD1279" i="1" l="1"/>
  <c r="AH1280" i="1"/>
  <c r="Z1281" i="1"/>
  <c r="AB1280" i="1"/>
  <c r="AC1280" i="1" s="1"/>
  <c r="Y1281" i="1"/>
  <c r="AA1280" i="1"/>
  <c r="AD1280" i="1" l="1"/>
  <c r="AH1281" i="1"/>
  <c r="Y1282" i="1"/>
  <c r="AA1281" i="1"/>
  <c r="Z1282" i="1"/>
  <c r="AB1281" i="1"/>
  <c r="AC1281" i="1" s="1"/>
  <c r="AD1281" i="1" l="1"/>
  <c r="AH1282" i="1"/>
  <c r="Z1283" i="1"/>
  <c r="AB1282" i="1"/>
  <c r="AC1282" i="1" s="1"/>
  <c r="Y1283" i="1"/>
  <c r="AA1282" i="1"/>
  <c r="AD1282" i="1" l="1"/>
  <c r="AH1283" i="1"/>
  <c r="Y1284" i="1"/>
  <c r="AA1283" i="1"/>
  <c r="Z1284" i="1"/>
  <c r="AB1283" i="1"/>
  <c r="AC1283" i="1" s="1"/>
  <c r="AD1283" i="1" l="1"/>
  <c r="AH1284" i="1"/>
  <c r="Z1285" i="1"/>
  <c r="AB1284" i="1"/>
  <c r="AC1284" i="1" s="1"/>
  <c r="Y1285" i="1"/>
  <c r="AA1284" i="1"/>
  <c r="AD1284" i="1" l="1"/>
  <c r="AH1285" i="1"/>
  <c r="Y1286" i="1"/>
  <c r="AA1285" i="1"/>
  <c r="Z1286" i="1"/>
  <c r="AB1285" i="1"/>
  <c r="AC1285" i="1" s="1"/>
  <c r="AD1285" i="1" l="1"/>
  <c r="AH1286" i="1"/>
  <c r="Z1287" i="1"/>
  <c r="AB1286" i="1"/>
  <c r="AC1286" i="1" s="1"/>
  <c r="Y1287" i="1"/>
  <c r="AA1286" i="1"/>
  <c r="AD1286" i="1" l="1"/>
  <c r="AH1287" i="1"/>
  <c r="Y1288" i="1"/>
  <c r="AA1287" i="1"/>
  <c r="Z1288" i="1"/>
  <c r="AB1287" i="1"/>
  <c r="AC1287" i="1" s="1"/>
  <c r="AD1287" i="1" l="1"/>
  <c r="AH1288" i="1"/>
  <c r="Z1289" i="1"/>
  <c r="AB1288" i="1"/>
  <c r="AC1288" i="1" s="1"/>
  <c r="Y1289" i="1"/>
  <c r="AA1288" i="1"/>
  <c r="AD1288" i="1" l="1"/>
  <c r="AH1289" i="1"/>
  <c r="Y1290" i="1"/>
  <c r="AA1289" i="1"/>
  <c r="Z1290" i="1"/>
  <c r="AB1289" i="1"/>
  <c r="AC1289" i="1" s="1"/>
  <c r="AD1289" i="1" l="1"/>
  <c r="AH1290" i="1"/>
  <c r="Z1291" i="1"/>
  <c r="AB1290" i="1"/>
  <c r="AC1290" i="1" s="1"/>
  <c r="Y1291" i="1"/>
  <c r="AA1290" i="1"/>
  <c r="AD1290" i="1" l="1"/>
  <c r="AH1291" i="1"/>
  <c r="Y1292" i="1"/>
  <c r="AA1291" i="1"/>
  <c r="Z1292" i="1"/>
  <c r="AB1291" i="1"/>
  <c r="AC1291" i="1" s="1"/>
  <c r="AD1291" i="1" l="1"/>
  <c r="AH1292" i="1"/>
  <c r="Z1293" i="1"/>
  <c r="AB1292" i="1"/>
  <c r="AC1292" i="1" s="1"/>
  <c r="Y1293" i="1"/>
  <c r="AA1292" i="1"/>
  <c r="AD1292" i="1" l="1"/>
  <c r="AH1293" i="1"/>
  <c r="Y1294" i="1"/>
  <c r="AA1293" i="1"/>
  <c r="Z1294" i="1"/>
  <c r="AB1293" i="1"/>
  <c r="AC1293" i="1" s="1"/>
  <c r="AD1293" i="1" l="1"/>
  <c r="AH1294" i="1"/>
  <c r="Z1295" i="1"/>
  <c r="AB1294" i="1"/>
  <c r="AC1294" i="1" s="1"/>
  <c r="Y1295" i="1"/>
  <c r="AA1294" i="1"/>
  <c r="AD1294" i="1" l="1"/>
  <c r="AH1295" i="1"/>
  <c r="Y1296" i="1"/>
  <c r="AA1295" i="1"/>
  <c r="Z1296" i="1"/>
  <c r="AB1295" i="1"/>
  <c r="AC1295" i="1" s="1"/>
  <c r="AD1295" i="1" l="1"/>
  <c r="AH1296" i="1"/>
  <c r="Z1297" i="1"/>
  <c r="AB1296" i="1"/>
  <c r="AC1296" i="1" s="1"/>
  <c r="Y1297" i="1"/>
  <c r="AA1296" i="1"/>
  <c r="AD1296" i="1" l="1"/>
  <c r="AH1297" i="1"/>
  <c r="Y1298" i="1"/>
  <c r="AA1297" i="1"/>
  <c r="Z1298" i="1"/>
  <c r="AB1297" i="1"/>
  <c r="AC1297" i="1" s="1"/>
  <c r="AD1297" i="1" l="1"/>
  <c r="AH1298" i="1"/>
  <c r="Z1299" i="1"/>
  <c r="AB1298" i="1"/>
  <c r="AC1298" i="1" s="1"/>
  <c r="Y1299" i="1"/>
  <c r="AA1298" i="1"/>
  <c r="AD1298" i="1" l="1"/>
  <c r="AH1299" i="1"/>
  <c r="Y1300" i="1"/>
  <c r="AA1299" i="1"/>
  <c r="Z1300" i="1"/>
  <c r="AB1299" i="1"/>
  <c r="AC1299" i="1" s="1"/>
  <c r="AD1299" i="1" l="1"/>
  <c r="AH1300" i="1"/>
  <c r="Z1301" i="1"/>
  <c r="AB1300" i="1"/>
  <c r="AC1300" i="1" s="1"/>
  <c r="Y1301" i="1"/>
  <c r="AA1300" i="1"/>
  <c r="AD1300" i="1" s="1"/>
  <c r="AH1301" i="1" l="1"/>
  <c r="Y1302" i="1"/>
  <c r="AA1301" i="1"/>
  <c r="Z1302" i="1"/>
  <c r="AB1301" i="1"/>
  <c r="AC1301" i="1" s="1"/>
  <c r="AD1301" i="1" l="1"/>
  <c r="AH1302" i="1"/>
  <c r="Z1303" i="1"/>
  <c r="AB1302" i="1"/>
  <c r="AC1302" i="1" s="1"/>
  <c r="Y1303" i="1"/>
  <c r="AA1302" i="1"/>
  <c r="AD1302" i="1" l="1"/>
  <c r="AH1303" i="1"/>
  <c r="Y1304" i="1"/>
  <c r="AA1303" i="1"/>
  <c r="Z1304" i="1"/>
  <c r="AB1303" i="1"/>
  <c r="AC1303" i="1" s="1"/>
  <c r="AD1303" i="1" l="1"/>
  <c r="AH1304" i="1"/>
  <c r="Z1305" i="1"/>
  <c r="AB1304" i="1"/>
  <c r="AC1304" i="1" s="1"/>
  <c r="Y1305" i="1"/>
  <c r="AA1304" i="1"/>
  <c r="AD1304" i="1" l="1"/>
  <c r="AH1305" i="1"/>
  <c r="Y1306" i="1"/>
  <c r="AA1305" i="1"/>
  <c r="Z1306" i="1"/>
  <c r="AB1305" i="1"/>
  <c r="AC1305" i="1" s="1"/>
  <c r="AD1305" i="1" l="1"/>
  <c r="AH1306" i="1"/>
  <c r="Z1307" i="1"/>
  <c r="AB1306" i="1"/>
  <c r="AC1306" i="1" s="1"/>
  <c r="Y1307" i="1"/>
  <c r="AA1306" i="1"/>
  <c r="AD1306" i="1" l="1"/>
  <c r="AH1307" i="1"/>
  <c r="Y1308" i="1"/>
  <c r="AA1307" i="1"/>
  <c r="Z1308" i="1"/>
  <c r="AB1307" i="1"/>
  <c r="AC1307" i="1" s="1"/>
  <c r="AD1307" i="1" l="1"/>
  <c r="AH1308" i="1"/>
  <c r="Z1309" i="1"/>
  <c r="AB1308" i="1"/>
  <c r="AC1308" i="1" s="1"/>
  <c r="Y1309" i="1"/>
  <c r="AA1308" i="1"/>
  <c r="AD1308" i="1" l="1"/>
  <c r="AH1309" i="1"/>
  <c r="Y1310" i="1"/>
  <c r="AA1309" i="1"/>
  <c r="Z1310" i="1"/>
  <c r="AB1309" i="1"/>
  <c r="AC1309" i="1" s="1"/>
  <c r="AD1309" i="1" l="1"/>
  <c r="AH1310" i="1"/>
  <c r="Z1311" i="1"/>
  <c r="AB1310" i="1"/>
  <c r="AC1310" i="1" s="1"/>
  <c r="Y1311" i="1"/>
  <c r="AA1310" i="1"/>
  <c r="AD1310" i="1" l="1"/>
  <c r="AH1311" i="1"/>
  <c r="Y1312" i="1"/>
  <c r="AA1311" i="1"/>
  <c r="Z1312" i="1"/>
  <c r="AB1311" i="1"/>
  <c r="AC1311" i="1" s="1"/>
  <c r="AD1311" i="1" l="1"/>
  <c r="AH1312" i="1"/>
  <c r="Z1313" i="1"/>
  <c r="AB1312" i="1"/>
  <c r="AC1312" i="1" s="1"/>
  <c r="Y1313" i="1"/>
  <c r="AA1312" i="1"/>
  <c r="AD1312" i="1" l="1"/>
  <c r="AH1313" i="1"/>
  <c r="Y1314" i="1"/>
  <c r="AA1313" i="1"/>
  <c r="Z1314" i="1"/>
  <c r="AB1313" i="1"/>
  <c r="AC1313" i="1" s="1"/>
  <c r="AD1313" i="1" l="1"/>
  <c r="AH1314" i="1"/>
  <c r="Z1315" i="1"/>
  <c r="AB1314" i="1"/>
  <c r="AC1314" i="1" s="1"/>
  <c r="Y1315" i="1"/>
  <c r="AA1314" i="1"/>
  <c r="AD1314" i="1" l="1"/>
  <c r="AH1315" i="1"/>
  <c r="Y1316" i="1"/>
  <c r="AA1315" i="1"/>
  <c r="Z1316" i="1"/>
  <c r="AB1315" i="1"/>
  <c r="AC1315" i="1" s="1"/>
  <c r="AD1315" i="1" l="1"/>
  <c r="AH1316" i="1"/>
  <c r="Z1317" i="1"/>
  <c r="AB1316" i="1"/>
  <c r="AC1316" i="1" s="1"/>
  <c r="Y1317" i="1"/>
  <c r="AA1316" i="1"/>
  <c r="AD1316" i="1" l="1"/>
  <c r="AH1317" i="1"/>
  <c r="Y1318" i="1"/>
  <c r="AA1317" i="1"/>
  <c r="Z1318" i="1"/>
  <c r="AB1317" i="1"/>
  <c r="AC1317" i="1" s="1"/>
  <c r="AD1317" i="1" l="1"/>
  <c r="AH1318" i="1"/>
  <c r="Z1319" i="1"/>
  <c r="AB1318" i="1"/>
  <c r="AC1318" i="1" s="1"/>
  <c r="Y1319" i="1"/>
  <c r="AA1318" i="1"/>
  <c r="AD1318" i="1" l="1"/>
  <c r="AH1319" i="1"/>
  <c r="Y1320" i="1"/>
  <c r="AA1319" i="1"/>
  <c r="Z1320" i="1"/>
  <c r="AB1319" i="1"/>
  <c r="AC1319" i="1" s="1"/>
  <c r="AD1319" i="1" l="1"/>
  <c r="AH1320" i="1"/>
  <c r="Z1321" i="1"/>
  <c r="AB1320" i="1"/>
  <c r="AC1320" i="1" s="1"/>
  <c r="Y1321" i="1"/>
  <c r="AA1320" i="1"/>
  <c r="AD1320" i="1" l="1"/>
  <c r="AH1321" i="1"/>
  <c r="Y1322" i="1"/>
  <c r="AA1321" i="1"/>
  <c r="Z1322" i="1"/>
  <c r="AB1321" i="1"/>
  <c r="AC1321" i="1" s="1"/>
  <c r="AD1321" i="1" l="1"/>
  <c r="AH1322" i="1"/>
  <c r="Z1323" i="1"/>
  <c r="AB1322" i="1"/>
  <c r="AC1322" i="1" s="1"/>
  <c r="Y1323" i="1"/>
  <c r="AA1322" i="1"/>
  <c r="AD1322" i="1" l="1"/>
  <c r="AH1323" i="1"/>
  <c r="Y1324" i="1"/>
  <c r="AA1323" i="1"/>
  <c r="Z1324" i="1"/>
  <c r="AB1323" i="1"/>
  <c r="AC1323" i="1" s="1"/>
  <c r="AD1323" i="1" l="1"/>
  <c r="AH1324" i="1"/>
  <c r="Z1325" i="1"/>
  <c r="AB1324" i="1"/>
  <c r="AC1324" i="1" s="1"/>
  <c r="Y1325" i="1"/>
  <c r="AA1324" i="1"/>
  <c r="AD1324" i="1" s="1"/>
  <c r="AH1325" i="1" l="1"/>
  <c r="Y1326" i="1"/>
  <c r="AA1325" i="1"/>
  <c r="Z1326" i="1"/>
  <c r="AB1325" i="1"/>
  <c r="AC1325" i="1" s="1"/>
  <c r="AD1325" i="1" l="1"/>
  <c r="AH1326" i="1"/>
  <c r="Z1327" i="1"/>
  <c r="AB1326" i="1"/>
  <c r="AC1326" i="1" s="1"/>
  <c r="Y1327" i="1"/>
  <c r="AA1326" i="1"/>
  <c r="AD1326" i="1" l="1"/>
  <c r="AH1327" i="1"/>
  <c r="Y1328" i="1"/>
  <c r="AA1327" i="1"/>
  <c r="Z1328" i="1"/>
  <c r="AB1327" i="1"/>
  <c r="AC1327" i="1" s="1"/>
  <c r="AD1327" i="1" l="1"/>
  <c r="AH1328" i="1"/>
  <c r="Z1329" i="1"/>
  <c r="AB1328" i="1"/>
  <c r="AC1328" i="1" s="1"/>
  <c r="Y1329" i="1"/>
  <c r="AA1328" i="1"/>
  <c r="AD1328" i="1" l="1"/>
  <c r="AH1329" i="1"/>
  <c r="Y1330" i="1"/>
  <c r="AA1329" i="1"/>
  <c r="Z1330" i="1"/>
  <c r="AB1329" i="1"/>
  <c r="AC1329" i="1" s="1"/>
  <c r="AD1329" i="1" l="1"/>
  <c r="AH1330" i="1"/>
  <c r="Z1331" i="1"/>
  <c r="AB1330" i="1"/>
  <c r="AC1330" i="1" s="1"/>
  <c r="Y1331" i="1"/>
  <c r="AA1330" i="1"/>
  <c r="AD1330" i="1" l="1"/>
  <c r="AH1331" i="1"/>
  <c r="Y1332" i="1"/>
  <c r="AA1331" i="1"/>
  <c r="Z1332" i="1"/>
  <c r="AB1331" i="1"/>
  <c r="AC1331" i="1" s="1"/>
  <c r="AD1331" i="1" l="1"/>
  <c r="AH1332" i="1"/>
  <c r="Z1333" i="1"/>
  <c r="AB1332" i="1"/>
  <c r="AC1332" i="1" s="1"/>
  <c r="Y1333" i="1"/>
  <c r="AA1332" i="1"/>
  <c r="AD1332" i="1" l="1"/>
  <c r="AH1333" i="1"/>
  <c r="Y1334" i="1"/>
  <c r="AA1333" i="1"/>
  <c r="Z1334" i="1"/>
  <c r="AB1333" i="1"/>
  <c r="AC1333" i="1" s="1"/>
  <c r="AD1333" i="1" l="1"/>
  <c r="AH1334" i="1"/>
  <c r="Z1335" i="1"/>
  <c r="AB1334" i="1"/>
  <c r="AC1334" i="1" s="1"/>
  <c r="Y1335" i="1"/>
  <c r="AA1334" i="1"/>
  <c r="AD1334" i="1" l="1"/>
  <c r="AH1335" i="1"/>
  <c r="Y1336" i="1"/>
  <c r="AA1335" i="1"/>
  <c r="Z1336" i="1"/>
  <c r="AB1335" i="1"/>
  <c r="AC1335" i="1" s="1"/>
  <c r="AD1335" i="1" l="1"/>
  <c r="AH1336" i="1"/>
  <c r="Z1337" i="1"/>
  <c r="AB1336" i="1"/>
  <c r="AC1336" i="1" s="1"/>
  <c r="Y1337" i="1"/>
  <c r="AA1336" i="1"/>
  <c r="AD1336" i="1" l="1"/>
  <c r="AH1337" i="1"/>
  <c r="Y1338" i="1"/>
  <c r="AA1337" i="1"/>
  <c r="Z1338" i="1"/>
  <c r="AB1337" i="1"/>
  <c r="AC1337" i="1" s="1"/>
  <c r="AD1337" i="1" l="1"/>
  <c r="AH1338" i="1"/>
  <c r="Z1339" i="1"/>
  <c r="AB1338" i="1"/>
  <c r="AC1338" i="1" s="1"/>
  <c r="Y1339" i="1"/>
  <c r="AA1338" i="1"/>
  <c r="AD1338" i="1" l="1"/>
  <c r="AH1339" i="1"/>
  <c r="Y1340" i="1"/>
  <c r="AA1339" i="1"/>
  <c r="Z1340" i="1"/>
  <c r="AB1339" i="1"/>
  <c r="AC1339" i="1" s="1"/>
  <c r="AD1339" i="1" l="1"/>
  <c r="AH1340" i="1"/>
  <c r="Z1341" i="1"/>
  <c r="AB1340" i="1"/>
  <c r="AC1340" i="1" s="1"/>
  <c r="Y1341" i="1"/>
  <c r="AA1340" i="1"/>
  <c r="AD1340" i="1" l="1"/>
  <c r="AH1341" i="1"/>
  <c r="Y1342" i="1"/>
  <c r="AA1341" i="1"/>
  <c r="Z1342" i="1"/>
  <c r="AB1341" i="1"/>
  <c r="AC1341" i="1" s="1"/>
  <c r="AD1341" i="1" l="1"/>
  <c r="AH1342" i="1"/>
  <c r="Z1343" i="1"/>
  <c r="AB1342" i="1"/>
  <c r="AC1342" i="1" s="1"/>
  <c r="Y1343" i="1"/>
  <c r="AA1342" i="1"/>
  <c r="AD1342" i="1" l="1"/>
  <c r="AH1343" i="1"/>
  <c r="Y1344" i="1"/>
  <c r="AA1343" i="1"/>
  <c r="Z1344" i="1"/>
  <c r="AB1343" i="1"/>
  <c r="AC1343" i="1" s="1"/>
  <c r="AD1343" i="1" l="1"/>
  <c r="AH1344" i="1"/>
  <c r="Z1345" i="1"/>
  <c r="AB1344" i="1"/>
  <c r="AC1344" i="1" s="1"/>
  <c r="Y1345" i="1"/>
  <c r="AA1344" i="1"/>
  <c r="AD1344" i="1" l="1"/>
  <c r="AH1345" i="1"/>
  <c r="Y1346" i="1"/>
  <c r="AA1345" i="1"/>
  <c r="Z1346" i="1"/>
  <c r="AB1345" i="1"/>
  <c r="AC1345" i="1" s="1"/>
  <c r="AD1345" i="1" l="1"/>
  <c r="AH1346" i="1"/>
  <c r="Z1347" i="1"/>
  <c r="AB1346" i="1"/>
  <c r="AC1346" i="1" s="1"/>
  <c r="Y1347" i="1"/>
  <c r="AA1346" i="1"/>
  <c r="AD1346" i="1" l="1"/>
  <c r="AH1347" i="1"/>
  <c r="Y1348" i="1"/>
  <c r="AA1347" i="1"/>
  <c r="Z1348" i="1"/>
  <c r="AB1347" i="1"/>
  <c r="AC1347" i="1" s="1"/>
  <c r="AD1347" i="1" l="1"/>
  <c r="AH1348" i="1"/>
  <c r="Z1349" i="1"/>
  <c r="AB1348" i="1"/>
  <c r="AC1348" i="1" s="1"/>
  <c r="Y1349" i="1"/>
  <c r="AA1348" i="1"/>
  <c r="AD1348" i="1" l="1"/>
  <c r="AH1349" i="1"/>
  <c r="Y1350" i="1"/>
  <c r="AA1349" i="1"/>
  <c r="Z1350" i="1"/>
  <c r="AB1349" i="1"/>
  <c r="AC1349" i="1" s="1"/>
  <c r="AD1349" i="1" l="1"/>
  <c r="AH1350" i="1"/>
  <c r="Z1351" i="1"/>
  <c r="AB1350" i="1"/>
  <c r="AC1350" i="1" s="1"/>
  <c r="Y1351" i="1"/>
  <c r="AA1350" i="1"/>
  <c r="AD1350" i="1" l="1"/>
  <c r="AH1351" i="1"/>
  <c r="Y1352" i="1"/>
  <c r="AA1351" i="1"/>
  <c r="Z1352" i="1"/>
  <c r="AB1351" i="1"/>
  <c r="AC1351" i="1" s="1"/>
  <c r="AD1351" i="1" l="1"/>
  <c r="AH1352" i="1"/>
  <c r="Z1353" i="1"/>
  <c r="AB1352" i="1"/>
  <c r="AC1352" i="1" s="1"/>
  <c r="Y1353" i="1"/>
  <c r="AA1352" i="1"/>
  <c r="AD1352" i="1" l="1"/>
  <c r="AH1353" i="1"/>
  <c r="Y1354" i="1"/>
  <c r="AA1353" i="1"/>
  <c r="Z1354" i="1"/>
  <c r="AB1353" i="1"/>
  <c r="AC1353" i="1" s="1"/>
  <c r="AD1353" i="1" l="1"/>
  <c r="AH1354" i="1"/>
  <c r="Z1355" i="1"/>
  <c r="AB1354" i="1"/>
  <c r="AC1354" i="1" s="1"/>
  <c r="Y1355" i="1"/>
  <c r="AA1354" i="1"/>
  <c r="AD1354" i="1" l="1"/>
  <c r="AH1355" i="1"/>
  <c r="Y1356" i="1"/>
  <c r="AA1355" i="1"/>
  <c r="Z1356" i="1"/>
  <c r="AB1355" i="1"/>
  <c r="AC1355" i="1" s="1"/>
  <c r="AD1355" i="1" l="1"/>
  <c r="AH1356" i="1"/>
  <c r="Z1357" i="1"/>
  <c r="AB1356" i="1"/>
  <c r="AC1356" i="1" s="1"/>
  <c r="Y1357" i="1"/>
  <c r="AA1356" i="1"/>
  <c r="AD1356" i="1" l="1"/>
  <c r="AH1357" i="1"/>
  <c r="Y1358" i="1"/>
  <c r="AA1357" i="1"/>
  <c r="Z1358" i="1"/>
  <c r="AB1357" i="1"/>
  <c r="AC1357" i="1" s="1"/>
  <c r="AD1357" i="1" l="1"/>
  <c r="AH1358" i="1"/>
  <c r="Z1359" i="1"/>
  <c r="AB1358" i="1"/>
  <c r="AC1358" i="1" s="1"/>
  <c r="Y1359" i="1"/>
  <c r="AA1358" i="1"/>
  <c r="AD1358" i="1" l="1"/>
  <c r="AH1359" i="1"/>
  <c r="Y1360" i="1"/>
  <c r="AA1359" i="1"/>
  <c r="Z1360" i="1"/>
  <c r="AB1359" i="1"/>
  <c r="AC1359" i="1" s="1"/>
  <c r="AD1359" i="1" l="1"/>
  <c r="AH1360" i="1"/>
  <c r="Z1361" i="1"/>
  <c r="AB1360" i="1"/>
  <c r="AC1360" i="1" s="1"/>
  <c r="Y1361" i="1"/>
  <c r="AA1360" i="1"/>
  <c r="AD1360" i="1" l="1"/>
  <c r="AH1361" i="1"/>
  <c r="Y1362" i="1"/>
  <c r="AA1361" i="1"/>
  <c r="Z1362" i="1"/>
  <c r="AB1361" i="1"/>
  <c r="AC1361" i="1" s="1"/>
  <c r="AD1361" i="1" l="1"/>
  <c r="AH1362" i="1"/>
  <c r="Z1363" i="1"/>
  <c r="AB1362" i="1"/>
  <c r="AC1362" i="1" s="1"/>
  <c r="Y1363" i="1"/>
  <c r="AA1362" i="1"/>
  <c r="AD1362" i="1" l="1"/>
  <c r="AH1363" i="1"/>
  <c r="Y1364" i="1"/>
  <c r="AA1363" i="1"/>
  <c r="Z1364" i="1"/>
  <c r="AB1363" i="1"/>
  <c r="AC1363" i="1" s="1"/>
  <c r="AD1363" i="1" l="1"/>
  <c r="AH1364" i="1"/>
  <c r="Z1365" i="1"/>
  <c r="AB1364" i="1"/>
  <c r="AC1364" i="1" s="1"/>
  <c r="Y1365" i="1"/>
  <c r="AA1364" i="1"/>
  <c r="AD1364" i="1" l="1"/>
  <c r="AH1365" i="1"/>
  <c r="Y1366" i="1"/>
  <c r="AA1365" i="1"/>
  <c r="Z1366" i="1"/>
  <c r="AB1365" i="1"/>
  <c r="AC1365" i="1" s="1"/>
  <c r="AD1365" i="1" l="1"/>
  <c r="AH1366" i="1"/>
  <c r="Z1367" i="1"/>
  <c r="AB1366" i="1"/>
  <c r="AC1366" i="1" s="1"/>
  <c r="Y1367" i="1"/>
  <c r="AA1366" i="1"/>
  <c r="AD1366" i="1" l="1"/>
  <c r="AH1367" i="1"/>
  <c r="Y1368" i="1"/>
  <c r="AA1367" i="1"/>
  <c r="Z1368" i="1"/>
  <c r="AB1367" i="1"/>
  <c r="AC1367" i="1" s="1"/>
  <c r="AD1367" i="1" l="1"/>
  <c r="AH1368" i="1"/>
  <c r="Z1369" i="1"/>
  <c r="AB1368" i="1"/>
  <c r="AC1368" i="1" s="1"/>
  <c r="Y1369" i="1"/>
  <c r="AA1368" i="1"/>
  <c r="AD1368" i="1" l="1"/>
  <c r="AH1369" i="1"/>
  <c r="Y1370" i="1"/>
  <c r="AA1369" i="1"/>
  <c r="Z1370" i="1"/>
  <c r="AB1369" i="1"/>
  <c r="AC1369" i="1" s="1"/>
  <c r="AD1369" i="1" l="1"/>
  <c r="AH1370" i="1"/>
  <c r="Z1371" i="1"/>
  <c r="AB1370" i="1"/>
  <c r="AC1370" i="1" s="1"/>
  <c r="Y1371" i="1"/>
  <c r="AA1370" i="1"/>
  <c r="AD1370" i="1" l="1"/>
  <c r="AH1371" i="1"/>
  <c r="Y1372" i="1"/>
  <c r="AA1371" i="1"/>
  <c r="Z1372" i="1"/>
  <c r="AB1371" i="1"/>
  <c r="AC1371" i="1" s="1"/>
  <c r="AD1371" i="1" l="1"/>
  <c r="AH1372" i="1"/>
  <c r="Z1373" i="1"/>
  <c r="AB1372" i="1"/>
  <c r="AC1372" i="1" s="1"/>
  <c r="Y1373" i="1"/>
  <c r="AA1372" i="1"/>
  <c r="AD1372" i="1" l="1"/>
  <c r="AH1373" i="1"/>
  <c r="Y1374" i="1"/>
  <c r="AA1373" i="1"/>
  <c r="Z1374" i="1"/>
  <c r="AB1373" i="1"/>
  <c r="AC1373" i="1" s="1"/>
  <c r="AD1373" i="1" l="1"/>
  <c r="AH1374" i="1"/>
  <c r="Z1375" i="1"/>
  <c r="AB1374" i="1"/>
  <c r="AC1374" i="1" s="1"/>
  <c r="Y1375" i="1"/>
  <c r="AA1374" i="1"/>
  <c r="AD1374" i="1" l="1"/>
  <c r="AH1375" i="1"/>
  <c r="Y1376" i="1"/>
  <c r="AA1375" i="1"/>
  <c r="Z1376" i="1"/>
  <c r="AB1375" i="1"/>
  <c r="AC1375" i="1" s="1"/>
  <c r="AD1375" i="1" l="1"/>
  <c r="AH1376" i="1"/>
  <c r="Z1377" i="1"/>
  <c r="AB1376" i="1"/>
  <c r="AC1376" i="1" s="1"/>
  <c r="Y1377" i="1"/>
  <c r="AA1376" i="1"/>
  <c r="AD1376" i="1" l="1"/>
  <c r="AH1377" i="1"/>
  <c r="Y1378" i="1"/>
  <c r="AA1377" i="1"/>
  <c r="Z1378" i="1"/>
  <c r="AB1377" i="1"/>
  <c r="AC1377" i="1" s="1"/>
  <c r="AD1377" i="1" l="1"/>
  <c r="AH1378" i="1"/>
  <c r="Z1379" i="1"/>
  <c r="AB1378" i="1"/>
  <c r="AC1378" i="1" s="1"/>
  <c r="Y1379" i="1"/>
  <c r="AA1378" i="1"/>
  <c r="AD1378" i="1" l="1"/>
  <c r="AH1379" i="1"/>
  <c r="Y1380" i="1"/>
  <c r="AA1379" i="1"/>
  <c r="Z1380" i="1"/>
  <c r="AB1379" i="1"/>
  <c r="AC1379" i="1" s="1"/>
  <c r="AD1379" i="1" l="1"/>
  <c r="AH1380" i="1"/>
  <c r="Z1381" i="1"/>
  <c r="AB1380" i="1"/>
  <c r="AC1380" i="1" s="1"/>
  <c r="Y1381" i="1"/>
  <c r="AA1380" i="1"/>
  <c r="AD1380" i="1" l="1"/>
  <c r="AH1381" i="1"/>
  <c r="Y1382" i="1"/>
  <c r="AA1381" i="1"/>
  <c r="Z1382" i="1"/>
  <c r="AB1381" i="1"/>
  <c r="AC1381" i="1" s="1"/>
  <c r="AD1381" i="1" l="1"/>
  <c r="AH1382" i="1"/>
  <c r="Z1383" i="1"/>
  <c r="AB1382" i="1"/>
  <c r="AC1382" i="1" s="1"/>
  <c r="Y1383" i="1"/>
  <c r="AA1382" i="1"/>
  <c r="AD1382" i="1" l="1"/>
  <c r="AH1383" i="1"/>
  <c r="Y1384" i="1"/>
  <c r="AA1383" i="1"/>
  <c r="Z1384" i="1"/>
  <c r="AB1383" i="1"/>
  <c r="AC1383" i="1" s="1"/>
  <c r="AD1383" i="1" l="1"/>
  <c r="AH1384" i="1"/>
  <c r="Z1385" i="1"/>
  <c r="AB1384" i="1"/>
  <c r="AC1384" i="1" s="1"/>
  <c r="Y1385" i="1"/>
  <c r="AA1384" i="1"/>
  <c r="AD1384" i="1" l="1"/>
  <c r="AH1385" i="1"/>
  <c r="Y1386" i="1"/>
  <c r="AA1385" i="1"/>
  <c r="Z1386" i="1"/>
  <c r="AB1385" i="1"/>
  <c r="AC1385" i="1" s="1"/>
  <c r="AD1385" i="1" l="1"/>
  <c r="AH1386" i="1"/>
  <c r="Z1387" i="1"/>
  <c r="AB1386" i="1"/>
  <c r="AC1386" i="1" s="1"/>
  <c r="Y1387" i="1"/>
  <c r="AA1386" i="1"/>
  <c r="AD1386" i="1" l="1"/>
  <c r="AH1387" i="1"/>
  <c r="Y1388" i="1"/>
  <c r="AA1387" i="1"/>
  <c r="Z1388" i="1"/>
  <c r="AB1387" i="1"/>
  <c r="AC1387" i="1" s="1"/>
  <c r="AD1387" i="1" l="1"/>
  <c r="AH1388" i="1"/>
  <c r="Z1389" i="1"/>
  <c r="AB1388" i="1"/>
  <c r="AC1388" i="1" s="1"/>
  <c r="Y1389" i="1"/>
  <c r="AA1388" i="1"/>
  <c r="AD1388" i="1" l="1"/>
  <c r="AH1389" i="1"/>
  <c r="Y1390" i="1"/>
  <c r="AA1389" i="1"/>
  <c r="Z1390" i="1"/>
  <c r="AB1389" i="1"/>
  <c r="AC1389" i="1" s="1"/>
  <c r="AD1389" i="1" l="1"/>
  <c r="AH1390" i="1"/>
  <c r="Z1391" i="1"/>
  <c r="AB1390" i="1"/>
  <c r="AC1390" i="1" s="1"/>
  <c r="Y1391" i="1"/>
  <c r="AA1390" i="1"/>
  <c r="AD1390" i="1" l="1"/>
  <c r="AH1391" i="1"/>
  <c r="Y1392" i="1"/>
  <c r="AA1391" i="1"/>
  <c r="Z1392" i="1"/>
  <c r="AB1391" i="1"/>
  <c r="AC1391" i="1" s="1"/>
  <c r="AD1391" i="1" l="1"/>
  <c r="AH1392" i="1"/>
  <c r="Z1393" i="1"/>
  <c r="AB1392" i="1"/>
  <c r="AC1392" i="1" s="1"/>
  <c r="Y1393" i="1"/>
  <c r="AA1392" i="1"/>
  <c r="AD1392" i="1" l="1"/>
  <c r="AH1393" i="1"/>
  <c r="Y1394" i="1"/>
  <c r="AA1393" i="1"/>
  <c r="Z1394" i="1"/>
  <c r="AB1393" i="1"/>
  <c r="AC1393" i="1" s="1"/>
  <c r="AD1393" i="1" l="1"/>
  <c r="AH1394" i="1"/>
  <c r="Z1395" i="1"/>
  <c r="AB1394" i="1"/>
  <c r="AC1394" i="1" s="1"/>
  <c r="Y1395" i="1"/>
  <c r="AA1394" i="1"/>
  <c r="AD1394" i="1" l="1"/>
  <c r="AH1395" i="1"/>
  <c r="Y1396" i="1"/>
  <c r="AA1395" i="1"/>
  <c r="Z1396" i="1"/>
  <c r="AB1395" i="1"/>
  <c r="AC1395" i="1" s="1"/>
  <c r="AD1395" i="1" l="1"/>
  <c r="AH1396" i="1"/>
  <c r="Z1397" i="1"/>
  <c r="AB1396" i="1"/>
  <c r="AC1396" i="1" s="1"/>
  <c r="Y1397" i="1"/>
  <c r="AA1396" i="1"/>
  <c r="AD1396" i="1" l="1"/>
  <c r="AH1397" i="1"/>
  <c r="Y1398" i="1"/>
  <c r="AA1397" i="1"/>
  <c r="Z1398" i="1"/>
  <c r="AB1397" i="1"/>
  <c r="AC1397" i="1" s="1"/>
  <c r="AD1397" i="1" l="1"/>
  <c r="AH1398" i="1"/>
  <c r="Z1399" i="1"/>
  <c r="AB1398" i="1"/>
  <c r="AC1398" i="1" s="1"/>
  <c r="Y1399" i="1"/>
  <c r="AA1398" i="1"/>
  <c r="AD1398" i="1" l="1"/>
  <c r="AH1399" i="1"/>
  <c r="Y1400" i="1"/>
  <c r="AA1399" i="1"/>
  <c r="Z1400" i="1"/>
  <c r="AB1399" i="1"/>
  <c r="AC1399" i="1" s="1"/>
  <c r="AD1399" i="1" l="1"/>
  <c r="AH1400" i="1"/>
  <c r="Z1401" i="1"/>
  <c r="AB1400" i="1"/>
  <c r="AC1400" i="1" s="1"/>
  <c r="Y1401" i="1"/>
  <c r="AA1400" i="1"/>
  <c r="AD1400" i="1" l="1"/>
  <c r="AH1401" i="1"/>
  <c r="Y1402" i="1"/>
  <c r="AA1401" i="1"/>
  <c r="Z1402" i="1"/>
  <c r="AB1401" i="1"/>
  <c r="AC1401" i="1" s="1"/>
  <c r="AD1401" i="1" l="1"/>
  <c r="AH1402" i="1"/>
  <c r="Z1403" i="1"/>
  <c r="AB1402" i="1"/>
  <c r="AC1402" i="1" s="1"/>
  <c r="Y1403" i="1"/>
  <c r="AA1402" i="1"/>
  <c r="AD1402" i="1" l="1"/>
  <c r="AH1403" i="1"/>
  <c r="Y1404" i="1"/>
  <c r="AA1403" i="1"/>
  <c r="Z1404" i="1"/>
  <c r="AB1403" i="1"/>
  <c r="AC1403" i="1" s="1"/>
  <c r="AD1403" i="1" l="1"/>
  <c r="AH1404" i="1"/>
  <c r="Z1405" i="1"/>
  <c r="AB1404" i="1"/>
  <c r="AC1404" i="1" s="1"/>
  <c r="Y1405" i="1"/>
  <c r="AA1404" i="1"/>
  <c r="AD1404" i="1" l="1"/>
  <c r="AH1405" i="1"/>
  <c r="Y1406" i="1"/>
  <c r="AA1405" i="1"/>
  <c r="Z1406" i="1"/>
  <c r="AB1405" i="1"/>
  <c r="AC1405" i="1" s="1"/>
  <c r="AD1405" i="1" l="1"/>
  <c r="AH1406" i="1"/>
  <c r="Z1407" i="1"/>
  <c r="AB1406" i="1"/>
  <c r="AC1406" i="1" s="1"/>
  <c r="Y1407" i="1"/>
  <c r="AA1406" i="1"/>
  <c r="AD1406" i="1" l="1"/>
  <c r="AH1407" i="1"/>
  <c r="Y1408" i="1"/>
  <c r="AA1407" i="1"/>
  <c r="Z1408" i="1"/>
  <c r="AB1407" i="1"/>
  <c r="AC1407" i="1" s="1"/>
  <c r="AD1407" i="1" l="1"/>
  <c r="AH1408" i="1"/>
  <c r="Z1409" i="1"/>
  <c r="AB1408" i="1"/>
  <c r="AC1408" i="1" s="1"/>
  <c r="Y1409" i="1"/>
  <c r="AA1408" i="1"/>
  <c r="AD1408" i="1" l="1"/>
  <c r="AH1409" i="1"/>
  <c r="Y1410" i="1"/>
  <c r="AA1409" i="1"/>
  <c r="Z1410" i="1"/>
  <c r="AB1409" i="1"/>
  <c r="AC1409" i="1" s="1"/>
  <c r="AD1409" i="1" l="1"/>
  <c r="AH1410" i="1"/>
  <c r="Z1411" i="1"/>
  <c r="AB1410" i="1"/>
  <c r="AC1410" i="1" s="1"/>
  <c r="Y1411" i="1"/>
  <c r="AA1410" i="1"/>
  <c r="AD1410" i="1" l="1"/>
  <c r="AH1411" i="1"/>
  <c r="Y1412" i="1"/>
  <c r="AA1411" i="1"/>
  <c r="Z1412" i="1"/>
  <c r="AB1411" i="1"/>
  <c r="AC1411" i="1" s="1"/>
  <c r="AD1411" i="1" l="1"/>
  <c r="AH1412" i="1"/>
  <c r="Z1413" i="1"/>
  <c r="AB1412" i="1"/>
  <c r="AC1412" i="1" s="1"/>
  <c r="Y1413" i="1"/>
  <c r="AA1412" i="1"/>
  <c r="AD1412" i="1" l="1"/>
  <c r="AH1413" i="1"/>
  <c r="Y1414" i="1"/>
  <c r="AA1413" i="1"/>
  <c r="Z1414" i="1"/>
  <c r="AB1413" i="1"/>
  <c r="AC1413" i="1" s="1"/>
  <c r="AD1413" i="1" l="1"/>
  <c r="AH1414" i="1"/>
  <c r="Z1415" i="1"/>
  <c r="AB1414" i="1"/>
  <c r="AC1414" i="1" s="1"/>
  <c r="Y1415" i="1"/>
  <c r="AA1414" i="1"/>
  <c r="AD1414" i="1" l="1"/>
  <c r="AH1415" i="1"/>
  <c r="Y1416" i="1"/>
  <c r="AA1415" i="1"/>
  <c r="Z1416" i="1"/>
  <c r="AB1415" i="1"/>
  <c r="AC1415" i="1" s="1"/>
  <c r="AD1415" i="1" l="1"/>
  <c r="AH1416" i="1"/>
  <c r="Z1417" i="1"/>
  <c r="AB1416" i="1"/>
  <c r="AC1416" i="1" s="1"/>
  <c r="Y1417" i="1"/>
  <c r="AA1416" i="1"/>
  <c r="AD1416" i="1" l="1"/>
  <c r="AH1417" i="1"/>
  <c r="Y1418" i="1"/>
  <c r="AA1417" i="1"/>
  <c r="Z1418" i="1"/>
  <c r="AB1417" i="1"/>
  <c r="AC1417" i="1" s="1"/>
  <c r="AD1417" i="1" l="1"/>
  <c r="AH1418" i="1"/>
  <c r="Z1419" i="1"/>
  <c r="AB1418" i="1"/>
  <c r="AC1418" i="1" s="1"/>
  <c r="Y1419" i="1"/>
  <c r="AA1418" i="1"/>
  <c r="AD1418" i="1" l="1"/>
  <c r="AH1419" i="1"/>
  <c r="Y1420" i="1"/>
  <c r="AA1419" i="1"/>
  <c r="Z1420" i="1"/>
  <c r="AB1419" i="1"/>
  <c r="AC1419" i="1" s="1"/>
  <c r="AD1419" i="1" l="1"/>
  <c r="AH1420" i="1"/>
  <c r="Z1421" i="1"/>
  <c r="AB1420" i="1"/>
  <c r="AC1420" i="1" s="1"/>
  <c r="Y1421" i="1"/>
  <c r="AA1420" i="1"/>
  <c r="AD1420" i="1" l="1"/>
  <c r="AH1421" i="1"/>
  <c r="Y1422" i="1"/>
  <c r="AA1421" i="1"/>
  <c r="Z1422" i="1"/>
  <c r="AB1421" i="1"/>
  <c r="AC1421" i="1" s="1"/>
  <c r="AD1421" i="1" l="1"/>
  <c r="AH1422" i="1"/>
  <c r="Z1423" i="1"/>
  <c r="AB1422" i="1"/>
  <c r="AC1422" i="1" s="1"/>
  <c r="Y1423" i="1"/>
  <c r="AA1422" i="1"/>
  <c r="AD1422" i="1" l="1"/>
  <c r="AH1423" i="1"/>
  <c r="Y1424" i="1"/>
  <c r="AA1423" i="1"/>
  <c r="Z1424" i="1"/>
  <c r="AB1423" i="1"/>
  <c r="AC1423" i="1" s="1"/>
  <c r="AD1423" i="1" l="1"/>
  <c r="AH1424" i="1"/>
  <c r="Z1425" i="1"/>
  <c r="AB1424" i="1"/>
  <c r="AC1424" i="1" s="1"/>
  <c r="Y1425" i="1"/>
  <c r="AA1424" i="1"/>
  <c r="AD1424" i="1" l="1"/>
  <c r="AH1425" i="1"/>
  <c r="Y1426" i="1"/>
  <c r="AA1425" i="1"/>
  <c r="Z1426" i="1"/>
  <c r="AB1425" i="1"/>
  <c r="AC1425" i="1" s="1"/>
  <c r="AD1425" i="1" l="1"/>
  <c r="AH1426" i="1"/>
  <c r="Z1427" i="1"/>
  <c r="AB1426" i="1"/>
  <c r="AC1426" i="1" s="1"/>
  <c r="Y1427" i="1"/>
  <c r="AA1426" i="1"/>
  <c r="AD1426" i="1" l="1"/>
  <c r="AH1427" i="1"/>
  <c r="Y1428" i="1"/>
  <c r="AA1427" i="1"/>
  <c r="Z1428" i="1"/>
  <c r="AB1427" i="1"/>
  <c r="AC1427" i="1" s="1"/>
  <c r="AD1427" i="1" l="1"/>
  <c r="AH1428" i="1"/>
  <c r="Z1429" i="1"/>
  <c r="AB1428" i="1"/>
  <c r="AC1428" i="1" s="1"/>
  <c r="Y1429" i="1"/>
  <c r="AA1428" i="1"/>
  <c r="AD1428" i="1" l="1"/>
  <c r="AH1429" i="1"/>
  <c r="Y1430" i="1"/>
  <c r="AA1429" i="1"/>
  <c r="Z1430" i="1"/>
  <c r="AB1429" i="1"/>
  <c r="AC1429" i="1" s="1"/>
  <c r="AD1429" i="1" l="1"/>
  <c r="AH1430" i="1"/>
  <c r="Z1431" i="1"/>
  <c r="AB1430" i="1"/>
  <c r="AC1430" i="1" s="1"/>
  <c r="Y1431" i="1"/>
  <c r="AA1430" i="1"/>
  <c r="AD1430" i="1" l="1"/>
  <c r="AH1431" i="1"/>
  <c r="Y1432" i="1"/>
  <c r="AA1431" i="1"/>
  <c r="Z1432" i="1"/>
  <c r="AB1431" i="1"/>
  <c r="AC1431" i="1" s="1"/>
  <c r="AD1431" i="1" l="1"/>
  <c r="AH1432" i="1"/>
  <c r="Z1433" i="1"/>
  <c r="AB1432" i="1"/>
  <c r="AC1432" i="1" s="1"/>
  <c r="Y1433" i="1"/>
  <c r="AA1432" i="1"/>
  <c r="AD1432" i="1" l="1"/>
  <c r="AH1433" i="1"/>
  <c r="Y1434" i="1"/>
  <c r="AA1433" i="1"/>
  <c r="Z1434" i="1"/>
  <c r="AB1433" i="1"/>
  <c r="AC1433" i="1" s="1"/>
  <c r="AD1433" i="1" l="1"/>
  <c r="AH1434" i="1"/>
  <c r="Z1435" i="1"/>
  <c r="AB1434" i="1"/>
  <c r="AC1434" i="1" s="1"/>
  <c r="Y1435" i="1"/>
  <c r="AA1434" i="1"/>
  <c r="AD1434" i="1" l="1"/>
  <c r="AH1435" i="1"/>
  <c r="Y1436" i="1"/>
  <c r="AA1435" i="1"/>
  <c r="Z1436" i="1"/>
  <c r="AB1435" i="1"/>
  <c r="AC1435" i="1" s="1"/>
  <c r="AD1435" i="1" l="1"/>
  <c r="AH1436" i="1"/>
  <c r="Z1437" i="1"/>
  <c r="AB1436" i="1"/>
  <c r="AC1436" i="1" s="1"/>
  <c r="Y1437" i="1"/>
  <c r="AA1436" i="1"/>
  <c r="AD1436" i="1" l="1"/>
  <c r="AH1437" i="1"/>
  <c r="Y1438" i="1"/>
  <c r="AA1437" i="1"/>
  <c r="Z1438" i="1"/>
  <c r="AB1437" i="1"/>
  <c r="AC1437" i="1" s="1"/>
  <c r="AD1437" i="1" l="1"/>
  <c r="AH1438" i="1"/>
  <c r="Z1439" i="1"/>
  <c r="AB1438" i="1"/>
  <c r="AC1438" i="1" s="1"/>
  <c r="Y1439" i="1"/>
  <c r="AA1438" i="1"/>
  <c r="AD1438" i="1" l="1"/>
  <c r="AH1439" i="1"/>
  <c r="Y1440" i="1"/>
  <c r="AA1439" i="1"/>
  <c r="Z1440" i="1"/>
  <c r="AB1439" i="1"/>
  <c r="AC1439" i="1" s="1"/>
  <c r="AD1439" i="1" l="1"/>
  <c r="AH1440" i="1"/>
  <c r="Z1441" i="1"/>
  <c r="AB1440" i="1"/>
  <c r="AC1440" i="1" s="1"/>
  <c r="Y1441" i="1"/>
  <c r="AA1440" i="1"/>
  <c r="AD1440" i="1" l="1"/>
  <c r="AH1441" i="1"/>
  <c r="Y1442" i="1"/>
  <c r="AA1441" i="1"/>
  <c r="Z1442" i="1"/>
  <c r="AB1441" i="1"/>
  <c r="AC1441" i="1" s="1"/>
  <c r="AD1441" i="1" l="1"/>
  <c r="AH1442" i="1"/>
  <c r="Z1443" i="1"/>
  <c r="AB1442" i="1"/>
  <c r="AC1442" i="1" s="1"/>
  <c r="Y1443" i="1"/>
  <c r="AA1442" i="1"/>
  <c r="AD1442" i="1" l="1"/>
  <c r="AH1443" i="1"/>
  <c r="Y1444" i="1"/>
  <c r="AA1443" i="1"/>
  <c r="Z1444" i="1"/>
  <c r="AB1443" i="1"/>
  <c r="AC1443" i="1" s="1"/>
  <c r="AD1443" i="1" l="1"/>
  <c r="AH1444" i="1"/>
  <c r="Z1445" i="1"/>
  <c r="AB1444" i="1"/>
  <c r="AC1444" i="1" s="1"/>
  <c r="Y1445" i="1"/>
  <c r="AA1444" i="1"/>
  <c r="AD1444" i="1" l="1"/>
  <c r="AH1445" i="1"/>
  <c r="Y1446" i="1"/>
  <c r="AA1445" i="1"/>
  <c r="Z1446" i="1"/>
  <c r="AB1445" i="1"/>
  <c r="AC1445" i="1" s="1"/>
  <c r="AD1445" i="1" l="1"/>
  <c r="AH1446" i="1"/>
  <c r="Z1447" i="1"/>
  <c r="AB1446" i="1"/>
  <c r="AC1446" i="1" s="1"/>
  <c r="Y1447" i="1"/>
  <c r="AA1446" i="1"/>
  <c r="AD1446" i="1" l="1"/>
  <c r="AH1447" i="1"/>
  <c r="Y1448" i="1"/>
  <c r="AA1447" i="1"/>
  <c r="Z1448" i="1"/>
  <c r="AB1447" i="1"/>
  <c r="AC1447" i="1" s="1"/>
  <c r="AD1447" i="1" l="1"/>
  <c r="AH1448" i="1"/>
  <c r="Z1449" i="1"/>
  <c r="AB1448" i="1"/>
  <c r="AC1448" i="1" s="1"/>
  <c r="Y1449" i="1"/>
  <c r="AA1448" i="1"/>
  <c r="AD1448" i="1" l="1"/>
  <c r="AH1449" i="1"/>
  <c r="Y1450" i="1"/>
  <c r="AA1449" i="1"/>
  <c r="Z1450" i="1"/>
  <c r="AB1449" i="1"/>
  <c r="AC1449" i="1" s="1"/>
  <c r="AD1449" i="1" l="1"/>
  <c r="AH1450" i="1"/>
  <c r="Z1451" i="1"/>
  <c r="AB1450" i="1"/>
  <c r="AC1450" i="1" s="1"/>
  <c r="Y1451" i="1"/>
  <c r="AA1450" i="1"/>
  <c r="AD1450" i="1" l="1"/>
  <c r="AH1451" i="1"/>
  <c r="Y1452" i="1"/>
  <c r="AA1451" i="1"/>
  <c r="Z1452" i="1"/>
  <c r="AB1451" i="1"/>
  <c r="AC1451" i="1" s="1"/>
  <c r="AD1451" i="1" l="1"/>
  <c r="AH1452" i="1"/>
  <c r="Z1453" i="1"/>
  <c r="AB1452" i="1"/>
  <c r="AC1452" i="1" s="1"/>
  <c r="Y1453" i="1"/>
  <c r="AA1452" i="1"/>
  <c r="AD1452" i="1" l="1"/>
  <c r="AH1453" i="1"/>
  <c r="Y1454" i="1"/>
  <c r="AA1453" i="1"/>
  <c r="Z1454" i="1"/>
  <c r="AB1453" i="1"/>
  <c r="AC1453" i="1" s="1"/>
  <c r="AD1453" i="1" l="1"/>
  <c r="AH1454" i="1"/>
  <c r="Z1455" i="1"/>
  <c r="AB1454" i="1"/>
  <c r="AC1454" i="1" s="1"/>
  <c r="Y1455" i="1"/>
  <c r="AA1454" i="1"/>
  <c r="AD1454" i="1" l="1"/>
  <c r="AH1455" i="1"/>
  <c r="Y1456" i="1"/>
  <c r="AA1455" i="1"/>
  <c r="Z1456" i="1"/>
  <c r="AB1455" i="1"/>
  <c r="AC1455" i="1" s="1"/>
  <c r="AD1455" i="1" l="1"/>
  <c r="AH1456" i="1"/>
  <c r="Z1457" i="1"/>
  <c r="AB1456" i="1"/>
  <c r="AC1456" i="1" s="1"/>
  <c r="Y1457" i="1"/>
  <c r="AA1456" i="1"/>
  <c r="AD1456" i="1" l="1"/>
  <c r="AH1457" i="1"/>
  <c r="Y1458" i="1"/>
  <c r="AA1457" i="1"/>
  <c r="Z1458" i="1"/>
  <c r="AB1457" i="1"/>
  <c r="AC1457" i="1" s="1"/>
  <c r="AD1457" i="1" l="1"/>
  <c r="AH1458" i="1"/>
  <c r="Z1459" i="1"/>
  <c r="AB1458" i="1"/>
  <c r="AC1458" i="1" s="1"/>
  <c r="Y1459" i="1"/>
  <c r="AA1458" i="1"/>
  <c r="AD1458" i="1" l="1"/>
  <c r="AH1459" i="1"/>
  <c r="Y1460" i="1"/>
  <c r="AA1459" i="1"/>
  <c r="Z1460" i="1"/>
  <c r="AB1459" i="1"/>
  <c r="AC1459" i="1" s="1"/>
  <c r="AD1459" i="1" l="1"/>
  <c r="AH1460" i="1"/>
  <c r="Z1461" i="1"/>
  <c r="AB1460" i="1"/>
  <c r="AC1460" i="1" s="1"/>
  <c r="Y1461" i="1"/>
  <c r="AA1460" i="1"/>
  <c r="AD1460" i="1" l="1"/>
  <c r="AH1461" i="1"/>
  <c r="Y1462" i="1"/>
  <c r="AA1461" i="1"/>
  <c r="Z1462" i="1"/>
  <c r="AB1461" i="1"/>
  <c r="AC1461" i="1" s="1"/>
  <c r="AD1461" i="1" l="1"/>
  <c r="AH1462" i="1"/>
  <c r="Z1463" i="1"/>
  <c r="AB1462" i="1"/>
  <c r="AC1462" i="1" s="1"/>
  <c r="Y1463" i="1"/>
  <c r="AA1462" i="1"/>
  <c r="AD1462" i="1" l="1"/>
  <c r="AH1463" i="1"/>
  <c r="Y1464" i="1"/>
  <c r="AA1463" i="1"/>
  <c r="Z1464" i="1"/>
  <c r="AB1463" i="1"/>
  <c r="AC1463" i="1" s="1"/>
  <c r="AD1463" i="1" l="1"/>
  <c r="AH1464" i="1"/>
  <c r="Z1465" i="1"/>
  <c r="AB1464" i="1"/>
  <c r="AC1464" i="1" s="1"/>
  <c r="Y1465" i="1"/>
  <c r="AA1464" i="1"/>
  <c r="AD1464" i="1" l="1"/>
  <c r="AH1465" i="1"/>
  <c r="Y1466" i="1"/>
  <c r="AA1465" i="1"/>
  <c r="Z1466" i="1"/>
  <c r="AB1465" i="1"/>
  <c r="AC1465" i="1" s="1"/>
  <c r="AD1465" i="1" l="1"/>
  <c r="AH1466" i="1"/>
  <c r="Z1467" i="1"/>
  <c r="AB1466" i="1"/>
  <c r="AC1466" i="1" s="1"/>
  <c r="Y1467" i="1"/>
  <c r="AA1466" i="1"/>
  <c r="AD1466" i="1" l="1"/>
  <c r="AH1467" i="1"/>
  <c r="Y1468" i="1"/>
  <c r="AA1467" i="1"/>
  <c r="Z1468" i="1"/>
  <c r="AB1467" i="1"/>
  <c r="AC1467" i="1" s="1"/>
  <c r="AD1467" i="1" l="1"/>
  <c r="AH1468" i="1"/>
  <c r="Z1469" i="1"/>
  <c r="AB1468" i="1"/>
  <c r="AC1468" i="1" s="1"/>
  <c r="Y1469" i="1"/>
  <c r="AA1468" i="1"/>
  <c r="AD1468" i="1" l="1"/>
  <c r="AH1469" i="1"/>
  <c r="Y1470" i="1"/>
  <c r="AA1469" i="1"/>
  <c r="Z1470" i="1"/>
  <c r="AB1469" i="1"/>
  <c r="AC1469" i="1" s="1"/>
  <c r="AD1469" i="1" l="1"/>
  <c r="AH1470" i="1"/>
  <c r="Z1471" i="1"/>
  <c r="AB1470" i="1"/>
  <c r="AC1470" i="1" s="1"/>
  <c r="Y1471" i="1"/>
  <c r="AA1470" i="1"/>
  <c r="AD1470" i="1" s="1"/>
  <c r="AH1471" i="1" l="1"/>
  <c r="Y1472" i="1"/>
  <c r="AA1471" i="1"/>
  <c r="Z1472" i="1"/>
  <c r="AB1471" i="1"/>
  <c r="AC1471" i="1" s="1"/>
  <c r="AD1471" i="1" l="1"/>
  <c r="AH1472" i="1"/>
  <c r="Z1473" i="1"/>
  <c r="AB1472" i="1"/>
  <c r="AC1472" i="1" s="1"/>
  <c r="Y1473" i="1"/>
  <c r="AA1472" i="1"/>
  <c r="AD1472" i="1" l="1"/>
  <c r="AH1473" i="1"/>
  <c r="Y1474" i="1"/>
  <c r="AA1473" i="1"/>
  <c r="Z1474" i="1"/>
  <c r="AB1473" i="1"/>
  <c r="AC1473" i="1" s="1"/>
  <c r="AD1473" i="1" l="1"/>
  <c r="AH1474" i="1"/>
  <c r="Z1475" i="1"/>
  <c r="AB1474" i="1"/>
  <c r="AC1474" i="1" s="1"/>
  <c r="Y1475" i="1"/>
  <c r="AA1474" i="1"/>
  <c r="AD1474" i="1" l="1"/>
  <c r="AH1475" i="1"/>
  <c r="Y1476" i="1"/>
  <c r="AA1475" i="1"/>
  <c r="Z1476" i="1"/>
  <c r="AB1475" i="1"/>
  <c r="AC1475" i="1" s="1"/>
  <c r="AD1475" i="1" l="1"/>
  <c r="AH1476" i="1"/>
  <c r="Z1477" i="1"/>
  <c r="AB1476" i="1"/>
  <c r="AC1476" i="1" s="1"/>
  <c r="Y1477" i="1"/>
  <c r="AA1476" i="1"/>
  <c r="AD1476" i="1" l="1"/>
  <c r="AH1477" i="1"/>
  <c r="Y1478" i="1"/>
  <c r="AA1477" i="1"/>
  <c r="Z1478" i="1"/>
  <c r="AB1477" i="1"/>
  <c r="AC1477" i="1" s="1"/>
  <c r="AD1477" i="1" l="1"/>
  <c r="AH1478" i="1"/>
  <c r="Z1479" i="1"/>
  <c r="AB1478" i="1"/>
  <c r="AC1478" i="1" s="1"/>
  <c r="Y1479" i="1"/>
  <c r="AA1478" i="1"/>
  <c r="AD1478" i="1" l="1"/>
  <c r="AH1479" i="1"/>
  <c r="Y1480" i="1"/>
  <c r="AA1479" i="1"/>
  <c r="Z1480" i="1"/>
  <c r="AB1479" i="1"/>
  <c r="AC1479" i="1" s="1"/>
  <c r="AD1479" i="1" l="1"/>
  <c r="AH1480" i="1"/>
  <c r="Z1481" i="1"/>
  <c r="AB1480" i="1"/>
  <c r="AC1480" i="1" s="1"/>
  <c r="Y1481" i="1"/>
  <c r="AA1480" i="1"/>
  <c r="AD1480" i="1" l="1"/>
  <c r="AH1481" i="1"/>
  <c r="Y1482" i="1"/>
  <c r="AA1481" i="1"/>
  <c r="Z1482" i="1"/>
  <c r="AB1481" i="1"/>
  <c r="AC1481" i="1" s="1"/>
  <c r="AD1481" i="1" l="1"/>
  <c r="AH1482" i="1"/>
  <c r="Z1483" i="1"/>
  <c r="AB1482" i="1"/>
  <c r="AC1482" i="1" s="1"/>
  <c r="Y1483" i="1"/>
  <c r="AA1482" i="1"/>
  <c r="AD1482" i="1" l="1"/>
  <c r="AH1483" i="1"/>
  <c r="Y1484" i="1"/>
  <c r="AA1483" i="1"/>
  <c r="Z1484" i="1"/>
  <c r="AB1483" i="1"/>
  <c r="AC1483" i="1" s="1"/>
  <c r="AD1483" i="1" l="1"/>
  <c r="AH1484" i="1"/>
  <c r="Z1485" i="1"/>
  <c r="AB1484" i="1"/>
  <c r="AC1484" i="1" s="1"/>
  <c r="Y1485" i="1"/>
  <c r="AA1484" i="1"/>
  <c r="AD1484" i="1" l="1"/>
  <c r="AH1485" i="1"/>
  <c r="Y1486" i="1"/>
  <c r="AA1485" i="1"/>
  <c r="Z1486" i="1"/>
  <c r="AB1485" i="1"/>
  <c r="AC1485" i="1" s="1"/>
  <c r="AD1485" i="1" l="1"/>
  <c r="AH1486" i="1"/>
  <c r="Z1487" i="1"/>
  <c r="AB1486" i="1"/>
  <c r="AC1486" i="1" s="1"/>
  <c r="Y1487" i="1"/>
  <c r="AA1486" i="1"/>
  <c r="AD1486" i="1" l="1"/>
  <c r="AH1487" i="1"/>
  <c r="Y1488" i="1"/>
  <c r="AA1487" i="1"/>
  <c r="Z1488" i="1"/>
  <c r="AB1487" i="1"/>
  <c r="AC1487" i="1" s="1"/>
  <c r="AD1487" i="1" l="1"/>
  <c r="AH1488" i="1"/>
  <c r="Z1489" i="1"/>
  <c r="AB1488" i="1"/>
  <c r="AC1488" i="1" s="1"/>
  <c r="Y1489" i="1"/>
  <c r="AA1488" i="1"/>
  <c r="AD1488" i="1" l="1"/>
  <c r="AH1489" i="1"/>
  <c r="Y1490" i="1"/>
  <c r="AA1489" i="1"/>
  <c r="Z1490" i="1"/>
  <c r="AB1489" i="1"/>
  <c r="AC1489" i="1" s="1"/>
  <c r="AD1489" i="1" l="1"/>
  <c r="AH1490" i="1"/>
  <c r="Z1491" i="1"/>
  <c r="AB1490" i="1"/>
  <c r="AC1490" i="1" s="1"/>
  <c r="Y1491" i="1"/>
  <c r="AA1490" i="1"/>
  <c r="AD1490" i="1" l="1"/>
  <c r="AH1491" i="1"/>
  <c r="Y1492" i="1"/>
  <c r="AA1491" i="1"/>
  <c r="Z1492" i="1"/>
  <c r="AB1491" i="1"/>
  <c r="AC1491" i="1" s="1"/>
  <c r="AD1491" i="1" l="1"/>
  <c r="AH1492" i="1"/>
  <c r="Z1493" i="1"/>
  <c r="AB1492" i="1"/>
  <c r="AC1492" i="1" s="1"/>
  <c r="Y1493" i="1"/>
  <c r="AA1492" i="1"/>
  <c r="AD1492" i="1" l="1"/>
  <c r="AH1493" i="1"/>
  <c r="Y1494" i="1"/>
  <c r="AA1493" i="1"/>
  <c r="Z1494" i="1"/>
  <c r="AB1493" i="1"/>
  <c r="AC1493" i="1" s="1"/>
  <c r="AD1493" i="1" l="1"/>
  <c r="AH1494" i="1"/>
  <c r="Z1495" i="1"/>
  <c r="AB1494" i="1"/>
  <c r="AC1494" i="1" s="1"/>
  <c r="Y1495" i="1"/>
  <c r="AA1494" i="1"/>
  <c r="AD1494" i="1" l="1"/>
  <c r="AH1495" i="1"/>
  <c r="Y1496" i="1"/>
  <c r="AA1495" i="1"/>
  <c r="Z1496" i="1"/>
  <c r="AB1495" i="1"/>
  <c r="AC1495" i="1" s="1"/>
  <c r="AD1495" i="1" l="1"/>
  <c r="AH1496" i="1"/>
  <c r="Z1497" i="1"/>
  <c r="AB1496" i="1"/>
  <c r="AC1496" i="1" s="1"/>
  <c r="Y1497" i="1"/>
  <c r="AA1496" i="1"/>
  <c r="AD1496" i="1" l="1"/>
  <c r="AH1497" i="1"/>
  <c r="Y1498" i="1"/>
  <c r="AA1497" i="1"/>
  <c r="Z1498" i="1"/>
  <c r="AB1497" i="1"/>
  <c r="AC1497" i="1" s="1"/>
  <c r="AD1497" i="1" l="1"/>
  <c r="AH1498" i="1"/>
  <c r="Z1499" i="1"/>
  <c r="AB1498" i="1"/>
  <c r="AC1498" i="1" s="1"/>
  <c r="Y1499" i="1"/>
  <c r="AA1498" i="1"/>
  <c r="AD1498" i="1" l="1"/>
  <c r="AH1499" i="1"/>
  <c r="Y1500" i="1"/>
  <c r="AA1499" i="1"/>
  <c r="Z1500" i="1"/>
  <c r="AB1499" i="1"/>
  <c r="AC1499" i="1" s="1"/>
  <c r="AD1499" i="1" l="1"/>
  <c r="AH1500" i="1"/>
  <c r="Z1501" i="1"/>
  <c r="AB1500" i="1"/>
  <c r="AC1500" i="1" s="1"/>
  <c r="Y1501" i="1"/>
  <c r="AA1500" i="1"/>
  <c r="AD1500" i="1" l="1"/>
  <c r="AH1501" i="1"/>
  <c r="Y1502" i="1"/>
  <c r="AA1501" i="1"/>
  <c r="Z1502" i="1"/>
  <c r="AB1501" i="1"/>
  <c r="AC1501" i="1" s="1"/>
  <c r="AD1501" i="1" l="1"/>
  <c r="AH1502" i="1"/>
  <c r="Z1503" i="1"/>
  <c r="AB1502" i="1"/>
  <c r="AC1502" i="1" s="1"/>
  <c r="Y1503" i="1"/>
  <c r="AA1502" i="1"/>
  <c r="AD1502" i="1" l="1"/>
  <c r="AH1503" i="1"/>
  <c r="Y1504" i="1"/>
  <c r="AA1503" i="1"/>
  <c r="Z1504" i="1"/>
  <c r="AB1503" i="1"/>
  <c r="AC1503" i="1" s="1"/>
  <c r="AD1503" i="1" l="1"/>
  <c r="AH1504" i="1"/>
  <c r="Z1505" i="1"/>
  <c r="AB1504" i="1"/>
  <c r="AC1504" i="1" s="1"/>
  <c r="Y1505" i="1"/>
  <c r="AA1504" i="1"/>
  <c r="AD1504" i="1" l="1"/>
  <c r="AH1505" i="1"/>
  <c r="Y1506" i="1"/>
  <c r="AA1505" i="1"/>
  <c r="Z1506" i="1"/>
  <c r="AB1505" i="1"/>
  <c r="AC1505" i="1" s="1"/>
  <c r="AD1505" i="1" l="1"/>
  <c r="AH1506" i="1"/>
  <c r="Z1507" i="1"/>
  <c r="AB1506" i="1"/>
  <c r="AC1506" i="1" s="1"/>
  <c r="Y1507" i="1"/>
  <c r="AA1506" i="1"/>
  <c r="AD1506" i="1" l="1"/>
  <c r="AH1507" i="1"/>
  <c r="Y1508" i="1"/>
  <c r="AA1507" i="1"/>
  <c r="Z1508" i="1"/>
  <c r="AB1507" i="1"/>
  <c r="AC1507" i="1" s="1"/>
  <c r="AD1507" i="1" l="1"/>
  <c r="AH1508" i="1"/>
  <c r="Z1509" i="1"/>
  <c r="AB1508" i="1"/>
  <c r="AC1508" i="1" s="1"/>
  <c r="Y1509" i="1"/>
  <c r="AA1508" i="1"/>
  <c r="AD1508" i="1" l="1"/>
  <c r="AH1509" i="1"/>
  <c r="Y1510" i="1"/>
  <c r="AA1509" i="1"/>
  <c r="Z1510" i="1"/>
  <c r="AB1509" i="1"/>
  <c r="AC1509" i="1" s="1"/>
  <c r="AD1509" i="1" l="1"/>
  <c r="AH1510" i="1"/>
  <c r="Z1511" i="1"/>
  <c r="AB1510" i="1"/>
  <c r="AC1510" i="1" s="1"/>
  <c r="Y1511" i="1"/>
  <c r="AA1510" i="1"/>
  <c r="AD1510" i="1" s="1"/>
  <c r="AH1511" i="1" l="1"/>
  <c r="Y1512" i="1"/>
  <c r="AA1511" i="1"/>
  <c r="Z1512" i="1"/>
  <c r="AB1511" i="1"/>
  <c r="AC1511" i="1" s="1"/>
  <c r="AD1511" i="1" l="1"/>
  <c r="AH1512" i="1"/>
  <c r="Z1513" i="1"/>
  <c r="AB1512" i="1"/>
  <c r="AC1512" i="1" s="1"/>
  <c r="Y1513" i="1"/>
  <c r="AA1512" i="1"/>
  <c r="AD1512" i="1" l="1"/>
  <c r="AH1513" i="1"/>
  <c r="Y1514" i="1"/>
  <c r="AA1513" i="1"/>
  <c r="Z1514" i="1"/>
  <c r="AB1513" i="1"/>
  <c r="AC1513" i="1" s="1"/>
  <c r="AD1513" i="1" l="1"/>
  <c r="AH1514" i="1"/>
  <c r="Z1515" i="1"/>
  <c r="AB1514" i="1"/>
  <c r="AC1514" i="1" s="1"/>
  <c r="Y1515" i="1"/>
  <c r="AA1514" i="1"/>
  <c r="AD1514" i="1" l="1"/>
  <c r="AH1515" i="1"/>
  <c r="Y1516" i="1"/>
  <c r="AA1515" i="1"/>
  <c r="Z1516" i="1"/>
  <c r="AB1515" i="1"/>
  <c r="AC1515" i="1" s="1"/>
  <c r="AD1515" i="1" l="1"/>
  <c r="AH1516" i="1"/>
  <c r="Z1517" i="1"/>
  <c r="AB1516" i="1"/>
  <c r="AC1516" i="1" s="1"/>
  <c r="Y1517" i="1"/>
  <c r="AA1516" i="1"/>
  <c r="AD1516" i="1" l="1"/>
  <c r="AH1517" i="1"/>
  <c r="Y1518" i="1"/>
  <c r="AA1517" i="1"/>
  <c r="Z1518" i="1"/>
  <c r="AB1517" i="1"/>
  <c r="AC1517" i="1" s="1"/>
  <c r="AD1517" i="1" l="1"/>
  <c r="AH1518" i="1"/>
  <c r="Z1519" i="1"/>
  <c r="AB1518" i="1"/>
  <c r="AC1518" i="1" s="1"/>
  <c r="Y1519" i="1"/>
  <c r="AA1518" i="1"/>
  <c r="AD1518" i="1" l="1"/>
  <c r="AH1519" i="1"/>
  <c r="Y1520" i="1"/>
  <c r="AA1519" i="1"/>
  <c r="Z1520" i="1"/>
  <c r="AB1519" i="1"/>
  <c r="AC1519" i="1" s="1"/>
  <c r="AD1519" i="1" l="1"/>
  <c r="AH1520" i="1"/>
  <c r="Z1521" i="1"/>
  <c r="AB1520" i="1"/>
  <c r="AC1520" i="1" s="1"/>
  <c r="Y1521" i="1"/>
  <c r="AA1520" i="1"/>
  <c r="AD1520" i="1" l="1"/>
  <c r="AH1521" i="1"/>
  <c r="Y1522" i="1"/>
  <c r="AA1521" i="1"/>
  <c r="Z1522" i="1"/>
  <c r="AB1521" i="1"/>
  <c r="AC1521" i="1" s="1"/>
  <c r="AD1521" i="1" l="1"/>
  <c r="AH1522" i="1"/>
  <c r="Z1523" i="1"/>
  <c r="AB1522" i="1"/>
  <c r="AC1522" i="1" s="1"/>
  <c r="Y1523" i="1"/>
  <c r="AA1522" i="1"/>
  <c r="AD1522" i="1" l="1"/>
  <c r="AH1523" i="1"/>
  <c r="Y1524" i="1"/>
  <c r="AA1523" i="1"/>
  <c r="Z1524" i="1"/>
  <c r="AB1523" i="1"/>
  <c r="AC1523" i="1" s="1"/>
  <c r="AD1523" i="1" l="1"/>
  <c r="AH1524" i="1"/>
  <c r="Z1525" i="1"/>
  <c r="AB1524" i="1"/>
  <c r="AC1524" i="1" s="1"/>
  <c r="Y1525" i="1"/>
  <c r="AA1524" i="1"/>
  <c r="AD1524" i="1" l="1"/>
  <c r="AH1525" i="1"/>
  <c r="Y1526" i="1"/>
  <c r="AA1525" i="1"/>
  <c r="Z1526" i="1"/>
  <c r="AB1525" i="1"/>
  <c r="AC1525" i="1" s="1"/>
  <c r="AD1525" i="1" l="1"/>
  <c r="AH1526" i="1"/>
  <c r="Z1527" i="1"/>
  <c r="AB1526" i="1"/>
  <c r="AC1526" i="1" s="1"/>
  <c r="Y1527" i="1"/>
  <c r="AA1526" i="1"/>
  <c r="AD1526" i="1" l="1"/>
  <c r="AH1527" i="1"/>
  <c r="Y1528" i="1"/>
  <c r="AA1527" i="1"/>
  <c r="Z1528" i="1"/>
  <c r="AB1527" i="1"/>
  <c r="AC1527" i="1" s="1"/>
  <c r="AD1527" i="1" l="1"/>
  <c r="AH1528" i="1"/>
  <c r="Z1529" i="1"/>
  <c r="AB1528" i="1"/>
  <c r="AC1528" i="1" s="1"/>
  <c r="Y1529" i="1"/>
  <c r="AA1528" i="1"/>
  <c r="AD1528" i="1" l="1"/>
  <c r="AH1529" i="1"/>
  <c r="Y1530" i="1"/>
  <c r="AA1529" i="1"/>
  <c r="Z1530" i="1"/>
  <c r="AB1529" i="1"/>
  <c r="AC1529" i="1" s="1"/>
  <c r="AD1529" i="1" l="1"/>
  <c r="AH1530" i="1"/>
  <c r="Z1531" i="1"/>
  <c r="AB1530" i="1"/>
  <c r="AC1530" i="1" s="1"/>
  <c r="Y1531" i="1"/>
  <c r="AA1530" i="1"/>
  <c r="AD1530" i="1" l="1"/>
  <c r="AH1531" i="1"/>
  <c r="Y1532" i="1"/>
  <c r="AA1531" i="1"/>
  <c r="Z1532" i="1"/>
  <c r="AB1531" i="1"/>
  <c r="AC1531" i="1" s="1"/>
  <c r="AD1531" i="1" l="1"/>
  <c r="AH1532" i="1"/>
  <c r="Z1533" i="1"/>
  <c r="AB1532" i="1"/>
  <c r="AC1532" i="1" s="1"/>
  <c r="Y1533" i="1"/>
  <c r="AA1532" i="1"/>
  <c r="AD1532" i="1" l="1"/>
  <c r="AH1533" i="1"/>
  <c r="Y1534" i="1"/>
  <c r="AA1533" i="1"/>
  <c r="Z1534" i="1"/>
  <c r="AB1533" i="1"/>
  <c r="AC1533" i="1" s="1"/>
  <c r="AD1533" i="1" l="1"/>
  <c r="AH1534" i="1"/>
  <c r="Z1535" i="1"/>
  <c r="AB1534" i="1"/>
  <c r="AC1534" i="1" s="1"/>
  <c r="Y1535" i="1"/>
  <c r="AA1534" i="1"/>
  <c r="AD1534" i="1" l="1"/>
  <c r="AH1535" i="1"/>
  <c r="Y1536" i="1"/>
  <c r="AA1535" i="1"/>
  <c r="Z1536" i="1"/>
  <c r="AB1535" i="1"/>
  <c r="AC1535" i="1" s="1"/>
  <c r="AD1535" i="1" l="1"/>
  <c r="AH1536" i="1"/>
  <c r="Z1537" i="1"/>
  <c r="AB1536" i="1"/>
  <c r="AC1536" i="1" s="1"/>
  <c r="Y1537" i="1"/>
  <c r="AA1536" i="1"/>
  <c r="AD1536" i="1" l="1"/>
  <c r="AH1537" i="1"/>
  <c r="Y1538" i="1"/>
  <c r="AA1537" i="1"/>
  <c r="Z1538" i="1"/>
  <c r="AB1537" i="1"/>
  <c r="AC1537" i="1" s="1"/>
  <c r="AD1537" i="1" l="1"/>
  <c r="AH1538" i="1"/>
  <c r="Z1539" i="1"/>
  <c r="AB1538" i="1"/>
  <c r="AC1538" i="1" s="1"/>
  <c r="Y1539" i="1"/>
  <c r="AA1538" i="1"/>
  <c r="AD1538" i="1" l="1"/>
  <c r="AH1539" i="1"/>
  <c r="Y1540" i="1"/>
  <c r="AA1539" i="1"/>
  <c r="Z1540" i="1"/>
  <c r="AB1539" i="1"/>
  <c r="AC1539" i="1" s="1"/>
  <c r="AD1539" i="1" l="1"/>
  <c r="AH1540" i="1"/>
  <c r="Z1541" i="1"/>
  <c r="AB1540" i="1"/>
  <c r="AC1540" i="1" s="1"/>
  <c r="Y1541" i="1"/>
  <c r="AA1540" i="1"/>
  <c r="AD1540" i="1" l="1"/>
  <c r="AH1541" i="1"/>
  <c r="Y1542" i="1"/>
  <c r="AA1541" i="1"/>
  <c r="Z1542" i="1"/>
  <c r="AB1541" i="1"/>
  <c r="AC1541" i="1" s="1"/>
  <c r="AD1541" i="1" l="1"/>
  <c r="AH1542" i="1"/>
  <c r="Z1543" i="1"/>
  <c r="AB1542" i="1"/>
  <c r="AC1542" i="1" s="1"/>
  <c r="Y1543" i="1"/>
  <c r="AA1542" i="1"/>
  <c r="AD1542" i="1" l="1"/>
  <c r="AH1543" i="1"/>
  <c r="Y1544" i="1"/>
  <c r="AA1543" i="1"/>
  <c r="Z1544" i="1"/>
  <c r="AB1543" i="1"/>
  <c r="AC1543" i="1" s="1"/>
  <c r="AD1543" i="1" l="1"/>
  <c r="AH1544" i="1"/>
  <c r="Z1545" i="1"/>
  <c r="AB1544" i="1"/>
  <c r="AC1544" i="1" s="1"/>
  <c r="Y1545" i="1"/>
  <c r="AA1544" i="1"/>
  <c r="AD1544" i="1" l="1"/>
  <c r="AH1545" i="1"/>
  <c r="Y1546" i="1"/>
  <c r="AA1545" i="1"/>
  <c r="Z1546" i="1"/>
  <c r="AB1545" i="1"/>
  <c r="AC1545" i="1" s="1"/>
  <c r="AD1545" i="1" l="1"/>
  <c r="AH1546" i="1"/>
  <c r="Z1547" i="1"/>
  <c r="AB1546" i="1"/>
  <c r="AC1546" i="1" s="1"/>
  <c r="Y1547" i="1"/>
  <c r="AA1546" i="1"/>
  <c r="AD1546" i="1" l="1"/>
  <c r="AH1547" i="1"/>
  <c r="Y1548" i="1"/>
  <c r="AA1547" i="1"/>
  <c r="Z1548" i="1"/>
  <c r="AB1547" i="1"/>
  <c r="AC1547" i="1" s="1"/>
  <c r="AD1547" i="1" l="1"/>
  <c r="AH1548" i="1"/>
  <c r="Z1549" i="1"/>
  <c r="AB1548" i="1"/>
  <c r="AC1548" i="1" s="1"/>
  <c r="Y1549" i="1"/>
  <c r="AA1548" i="1"/>
  <c r="AD1548" i="1" l="1"/>
  <c r="AH1549" i="1"/>
  <c r="Y1550" i="1"/>
  <c r="AA1549" i="1"/>
  <c r="Z1550" i="1"/>
  <c r="AB1549" i="1"/>
  <c r="AC1549" i="1" s="1"/>
  <c r="AD1549" i="1" l="1"/>
  <c r="AH1550" i="1"/>
  <c r="Z1551" i="1"/>
  <c r="AB1550" i="1"/>
  <c r="AC1550" i="1" s="1"/>
  <c r="Y1551" i="1"/>
  <c r="AA1550" i="1"/>
  <c r="AD1550" i="1" l="1"/>
  <c r="AH1551" i="1"/>
  <c r="Y1552" i="1"/>
  <c r="AA1551" i="1"/>
  <c r="Z1552" i="1"/>
  <c r="AB1551" i="1"/>
  <c r="AC1551" i="1" s="1"/>
  <c r="AD1551" i="1" l="1"/>
  <c r="AH1552" i="1"/>
  <c r="Z1553" i="1"/>
  <c r="AB1552" i="1"/>
  <c r="AC1552" i="1" s="1"/>
  <c r="Y1553" i="1"/>
  <c r="AA1552" i="1"/>
  <c r="AD1552" i="1" l="1"/>
  <c r="AH1553" i="1"/>
  <c r="Y1554" i="1"/>
  <c r="AA1553" i="1"/>
  <c r="Z1554" i="1"/>
  <c r="AB1553" i="1"/>
  <c r="AC1553" i="1" s="1"/>
  <c r="AD1553" i="1" l="1"/>
  <c r="AH1554" i="1"/>
  <c r="Z1555" i="1"/>
  <c r="AB1554" i="1"/>
  <c r="AC1554" i="1" s="1"/>
  <c r="Y1555" i="1"/>
  <c r="AA1554" i="1"/>
  <c r="AD1554" i="1" l="1"/>
  <c r="AH1555" i="1"/>
  <c r="Y1556" i="1"/>
  <c r="AA1555" i="1"/>
  <c r="Z1556" i="1"/>
  <c r="AB1555" i="1"/>
  <c r="AC1555" i="1" s="1"/>
  <c r="AD1555" i="1" l="1"/>
  <c r="AH1556" i="1"/>
  <c r="Z1557" i="1"/>
  <c r="AB1556" i="1"/>
  <c r="AC1556" i="1" s="1"/>
  <c r="Y1557" i="1"/>
  <c r="AA1556" i="1"/>
  <c r="AD1556" i="1" l="1"/>
  <c r="AH1557" i="1"/>
  <c r="Y1558" i="1"/>
  <c r="AA1557" i="1"/>
  <c r="Z1558" i="1"/>
  <c r="AB1557" i="1"/>
  <c r="AC1557" i="1" s="1"/>
  <c r="AD1557" i="1" l="1"/>
  <c r="AH1558" i="1"/>
  <c r="Z1559" i="1"/>
  <c r="AB1558" i="1"/>
  <c r="AC1558" i="1" s="1"/>
  <c r="Y1559" i="1"/>
  <c r="AA1558" i="1"/>
  <c r="AD1558" i="1" l="1"/>
  <c r="AH1559" i="1"/>
  <c r="Y1560" i="1"/>
  <c r="AA1559" i="1"/>
  <c r="Z1560" i="1"/>
  <c r="AB1559" i="1"/>
  <c r="AC1559" i="1" s="1"/>
  <c r="AD1559" i="1" l="1"/>
  <c r="AH1560" i="1"/>
  <c r="Z1561" i="1"/>
  <c r="AB1560" i="1"/>
  <c r="AC1560" i="1" s="1"/>
  <c r="Y1561" i="1"/>
  <c r="AA1560" i="1"/>
  <c r="AD1560" i="1" l="1"/>
  <c r="AH1561" i="1"/>
  <c r="Y1562" i="1"/>
  <c r="AA1561" i="1"/>
  <c r="Z1562" i="1"/>
  <c r="AB1561" i="1"/>
  <c r="AC1561" i="1" s="1"/>
  <c r="AD1561" i="1" l="1"/>
  <c r="AH1562" i="1"/>
  <c r="Z1563" i="1"/>
  <c r="AB1562" i="1"/>
  <c r="AC1562" i="1" s="1"/>
  <c r="Y1563" i="1"/>
  <c r="AA1562" i="1"/>
  <c r="AD1562" i="1" l="1"/>
  <c r="AH1563" i="1"/>
  <c r="Y1564" i="1"/>
  <c r="AA1563" i="1"/>
  <c r="Z1564" i="1"/>
  <c r="AB1563" i="1"/>
  <c r="AC1563" i="1" s="1"/>
  <c r="AD1563" i="1" l="1"/>
  <c r="AH1564" i="1"/>
  <c r="Z1565" i="1"/>
  <c r="AB1564" i="1"/>
  <c r="AC1564" i="1" s="1"/>
  <c r="Y1565" i="1"/>
  <c r="AA1564" i="1"/>
  <c r="AD1564" i="1" l="1"/>
  <c r="AH1565" i="1"/>
  <c r="Y1566" i="1"/>
  <c r="AA1565" i="1"/>
  <c r="Z1566" i="1"/>
  <c r="AB1565" i="1"/>
  <c r="AC1565" i="1" s="1"/>
  <c r="AD1565" i="1" l="1"/>
  <c r="AH1566" i="1"/>
  <c r="Z1567" i="1"/>
  <c r="AB1566" i="1"/>
  <c r="AC1566" i="1" s="1"/>
  <c r="Y1567" i="1"/>
  <c r="AA1566" i="1"/>
  <c r="AD1566" i="1" l="1"/>
  <c r="AH1567" i="1"/>
  <c r="Y1568" i="1"/>
  <c r="AA1567" i="1"/>
  <c r="Z1568" i="1"/>
  <c r="AB1567" i="1"/>
  <c r="AC1567" i="1" s="1"/>
  <c r="AD1567" i="1" l="1"/>
  <c r="AH1568" i="1"/>
  <c r="Z1569" i="1"/>
  <c r="AB1568" i="1"/>
  <c r="AC1568" i="1" s="1"/>
  <c r="Y1569" i="1"/>
  <c r="AA1568" i="1"/>
  <c r="AD1568" i="1" l="1"/>
  <c r="AH1569" i="1"/>
  <c r="Y1570" i="1"/>
  <c r="AA1569" i="1"/>
  <c r="Z1570" i="1"/>
  <c r="AB1569" i="1"/>
  <c r="AC1569" i="1" s="1"/>
  <c r="AD1569" i="1" l="1"/>
  <c r="AH1570" i="1"/>
  <c r="Z1571" i="1"/>
  <c r="AB1570" i="1"/>
  <c r="AC1570" i="1" s="1"/>
  <c r="Y1571" i="1"/>
  <c r="AA1570" i="1"/>
  <c r="AD1570" i="1" l="1"/>
  <c r="AH1571" i="1"/>
  <c r="Y1572" i="1"/>
  <c r="AA1571" i="1"/>
  <c r="Z1572" i="1"/>
  <c r="AB1571" i="1"/>
  <c r="AC1571" i="1" s="1"/>
  <c r="AD1571" i="1" l="1"/>
  <c r="AH1572" i="1"/>
  <c r="Z1573" i="1"/>
  <c r="AB1572" i="1"/>
  <c r="AC1572" i="1" s="1"/>
  <c r="Y1573" i="1"/>
  <c r="AA1572" i="1"/>
  <c r="AD1572" i="1" l="1"/>
  <c r="AH1573" i="1"/>
  <c r="Y1574" i="1"/>
  <c r="AA1573" i="1"/>
  <c r="Z1574" i="1"/>
  <c r="AB1573" i="1"/>
  <c r="AC1573" i="1" s="1"/>
  <c r="AD1573" i="1" l="1"/>
  <c r="AH1574" i="1"/>
  <c r="Z1575" i="1"/>
  <c r="AB1574" i="1"/>
  <c r="AC1574" i="1" s="1"/>
  <c r="Y1575" i="1"/>
  <c r="AA1574" i="1"/>
  <c r="AD1574" i="1" l="1"/>
  <c r="AH1575" i="1"/>
  <c r="Y1576" i="1"/>
  <c r="AA1575" i="1"/>
  <c r="Z1576" i="1"/>
  <c r="AB1575" i="1"/>
  <c r="AC1575" i="1" s="1"/>
  <c r="AD1575" i="1" l="1"/>
  <c r="AH1576" i="1"/>
  <c r="Z1577" i="1"/>
  <c r="AB1576" i="1"/>
  <c r="AC1576" i="1" s="1"/>
  <c r="Y1577" i="1"/>
  <c r="AA1576" i="1"/>
  <c r="AD1576" i="1" l="1"/>
  <c r="AH1577" i="1"/>
  <c r="Y1578" i="1"/>
  <c r="AA1577" i="1"/>
  <c r="Z1578" i="1"/>
  <c r="AB1577" i="1"/>
  <c r="AC1577" i="1" s="1"/>
  <c r="AD1577" i="1" l="1"/>
  <c r="AH1578" i="1"/>
  <c r="Z1579" i="1"/>
  <c r="AB1578" i="1"/>
  <c r="AC1578" i="1" s="1"/>
  <c r="Y1579" i="1"/>
  <c r="AA1578" i="1"/>
  <c r="AD1578" i="1" l="1"/>
  <c r="AH1579" i="1"/>
  <c r="Y1580" i="1"/>
  <c r="AA1579" i="1"/>
  <c r="Z1580" i="1"/>
  <c r="AB1579" i="1"/>
  <c r="AC1579" i="1" s="1"/>
  <c r="AD1579" i="1" l="1"/>
  <c r="AH1580" i="1"/>
  <c r="Z1581" i="1"/>
  <c r="AB1580" i="1"/>
  <c r="AC1580" i="1" s="1"/>
  <c r="Y1581" i="1"/>
  <c r="AA1580" i="1"/>
  <c r="AD1580" i="1" l="1"/>
  <c r="AH1581" i="1"/>
  <c r="Y1582" i="1"/>
  <c r="AA1581" i="1"/>
  <c r="Z1582" i="1"/>
  <c r="AB1581" i="1"/>
  <c r="AC1581" i="1" s="1"/>
  <c r="AD1581" i="1" l="1"/>
  <c r="AH1582" i="1"/>
  <c r="Z1583" i="1"/>
  <c r="AB1582" i="1"/>
  <c r="AC1582" i="1" s="1"/>
  <c r="Y1583" i="1"/>
  <c r="AA1582" i="1"/>
  <c r="AD1582" i="1" l="1"/>
  <c r="AH1583" i="1"/>
  <c r="Y1584" i="1"/>
  <c r="AA1583" i="1"/>
  <c r="Z1584" i="1"/>
  <c r="AB1583" i="1"/>
  <c r="AC1583" i="1" s="1"/>
  <c r="AD1583" i="1" l="1"/>
  <c r="AH1584" i="1"/>
  <c r="Z1585" i="1"/>
  <c r="AB1584" i="1"/>
  <c r="AC1584" i="1" s="1"/>
  <c r="Y1585" i="1"/>
  <c r="AA1584" i="1"/>
  <c r="AD1584" i="1" l="1"/>
  <c r="AH1585" i="1"/>
  <c r="Y1586" i="1"/>
  <c r="AA1585" i="1"/>
  <c r="Z1586" i="1"/>
  <c r="AB1585" i="1"/>
  <c r="AC1585" i="1" s="1"/>
  <c r="AD1585" i="1" l="1"/>
  <c r="AH1586" i="1"/>
  <c r="Z1587" i="1"/>
  <c r="AB1586" i="1"/>
  <c r="AC1586" i="1" s="1"/>
  <c r="Y1587" i="1"/>
  <c r="AA1586" i="1"/>
  <c r="AD1586" i="1" l="1"/>
  <c r="AH1587" i="1"/>
  <c r="Y1588" i="1"/>
  <c r="AA1587" i="1"/>
  <c r="Z1588" i="1"/>
  <c r="AB1587" i="1"/>
  <c r="AC1587" i="1" s="1"/>
  <c r="AD1587" i="1" l="1"/>
  <c r="AH1588" i="1"/>
  <c r="Z1589" i="1"/>
  <c r="AB1588" i="1"/>
  <c r="AC1588" i="1" s="1"/>
  <c r="Y1589" i="1"/>
  <c r="AA1588" i="1"/>
  <c r="AD1588" i="1" l="1"/>
  <c r="AH1589" i="1"/>
  <c r="Y1590" i="1"/>
  <c r="AA1589" i="1"/>
  <c r="Z1590" i="1"/>
  <c r="AB1589" i="1"/>
  <c r="AC1589" i="1" s="1"/>
  <c r="AD1589" i="1" l="1"/>
  <c r="AH1590" i="1"/>
  <c r="Z1591" i="1"/>
  <c r="AB1590" i="1"/>
  <c r="AC1590" i="1" s="1"/>
  <c r="Y1591" i="1"/>
  <c r="AA1590" i="1"/>
  <c r="AD1590" i="1" l="1"/>
  <c r="AH1591" i="1"/>
  <c r="Y1592" i="1"/>
  <c r="AA1591" i="1"/>
  <c r="Z1592" i="1"/>
  <c r="AB1591" i="1"/>
  <c r="AC1591" i="1" s="1"/>
  <c r="AD1591" i="1" l="1"/>
  <c r="AH1592" i="1"/>
  <c r="Z1593" i="1"/>
  <c r="AB1592" i="1"/>
  <c r="AC1592" i="1" s="1"/>
  <c r="Y1593" i="1"/>
  <c r="AA1592" i="1"/>
  <c r="AD1592" i="1" l="1"/>
  <c r="AH1593" i="1"/>
  <c r="Y1594" i="1"/>
  <c r="AA1593" i="1"/>
  <c r="Z1594" i="1"/>
  <c r="AB1593" i="1"/>
  <c r="AC1593" i="1" s="1"/>
  <c r="AD1593" i="1" l="1"/>
  <c r="AH1594" i="1"/>
  <c r="Z1595" i="1"/>
  <c r="AB1594" i="1"/>
  <c r="AC1594" i="1" s="1"/>
  <c r="Y1595" i="1"/>
  <c r="AA1594" i="1"/>
  <c r="AD1594" i="1" l="1"/>
  <c r="AH1595" i="1"/>
  <c r="Y1596" i="1"/>
  <c r="AA1595" i="1"/>
  <c r="Z1596" i="1"/>
  <c r="AB1595" i="1"/>
  <c r="AC1595" i="1" s="1"/>
  <c r="AD1595" i="1" l="1"/>
  <c r="AH1596" i="1"/>
  <c r="Z1597" i="1"/>
  <c r="AB1596" i="1"/>
  <c r="AC1596" i="1" s="1"/>
  <c r="Y1597" i="1"/>
  <c r="AA1596" i="1"/>
  <c r="AD1596" i="1" l="1"/>
  <c r="AH1597" i="1"/>
  <c r="Y1598" i="1"/>
  <c r="AA1597" i="1"/>
  <c r="Z1598" i="1"/>
  <c r="AB1597" i="1"/>
  <c r="AC1597" i="1" s="1"/>
  <c r="AD1597" i="1" l="1"/>
  <c r="AH1598" i="1"/>
  <c r="Z1599" i="1"/>
  <c r="AB1598" i="1"/>
  <c r="AC1598" i="1" s="1"/>
  <c r="Y1599" i="1"/>
  <c r="AA1598" i="1"/>
  <c r="AD1598" i="1" l="1"/>
  <c r="AH1599" i="1"/>
  <c r="Y1600" i="1"/>
  <c r="AA1599" i="1"/>
  <c r="Z1600" i="1"/>
  <c r="AB1599" i="1"/>
  <c r="AC1599" i="1" s="1"/>
  <c r="AD1599" i="1" l="1"/>
  <c r="AH1600" i="1"/>
  <c r="Z1601" i="1"/>
  <c r="AB1600" i="1"/>
  <c r="AC1600" i="1" s="1"/>
  <c r="Y1601" i="1"/>
  <c r="AA1600" i="1"/>
  <c r="AD1600" i="1" l="1"/>
  <c r="AH1601" i="1"/>
  <c r="Y1602" i="1"/>
  <c r="AA1601" i="1"/>
  <c r="Z1602" i="1"/>
  <c r="AB1601" i="1"/>
  <c r="AC1601" i="1" s="1"/>
  <c r="AD1601" i="1" l="1"/>
  <c r="AH1602" i="1"/>
  <c r="Z1603" i="1"/>
  <c r="AB1602" i="1"/>
  <c r="AC1602" i="1" s="1"/>
  <c r="Y1603" i="1"/>
  <c r="AA1602" i="1"/>
  <c r="AD1602" i="1" l="1"/>
  <c r="AH1603" i="1"/>
  <c r="Y1604" i="1"/>
  <c r="AA1603" i="1"/>
  <c r="Z1604" i="1"/>
  <c r="AB1603" i="1"/>
  <c r="AC1603" i="1" s="1"/>
  <c r="AD1603" i="1" l="1"/>
  <c r="AH1604" i="1"/>
  <c r="Z1605" i="1"/>
  <c r="AB1604" i="1"/>
  <c r="AC1604" i="1" s="1"/>
  <c r="Y1605" i="1"/>
  <c r="AA1604" i="1"/>
  <c r="AD1604" i="1" l="1"/>
  <c r="AH1605" i="1"/>
  <c r="Y1606" i="1"/>
  <c r="AA1605" i="1"/>
  <c r="Z1606" i="1"/>
  <c r="AB1605" i="1"/>
  <c r="AC1605" i="1" s="1"/>
  <c r="AD1605" i="1" l="1"/>
  <c r="AH1606" i="1"/>
  <c r="Z1607" i="1"/>
  <c r="AB1606" i="1"/>
  <c r="AC1606" i="1" s="1"/>
  <c r="Y1607" i="1"/>
  <c r="AA1606" i="1"/>
  <c r="AD1606" i="1" l="1"/>
  <c r="AH1607" i="1"/>
  <c r="Y1608" i="1"/>
  <c r="AA1607" i="1"/>
  <c r="Z1608" i="1"/>
  <c r="AB1607" i="1"/>
  <c r="AC1607" i="1" s="1"/>
  <c r="AD1607" i="1" l="1"/>
  <c r="AH1608" i="1"/>
  <c r="Z1609" i="1"/>
  <c r="AB1608" i="1"/>
  <c r="AC1608" i="1" s="1"/>
  <c r="Y1609" i="1"/>
  <c r="AA1608" i="1"/>
  <c r="AD1608" i="1" l="1"/>
  <c r="AH1609" i="1"/>
  <c r="Y1610" i="1"/>
  <c r="AA1609" i="1"/>
  <c r="Z1610" i="1"/>
  <c r="AB1609" i="1"/>
  <c r="AC1609" i="1" s="1"/>
  <c r="AD1609" i="1" l="1"/>
  <c r="AH1610" i="1"/>
  <c r="Z1611" i="1"/>
  <c r="AB1610" i="1"/>
  <c r="AC1610" i="1" s="1"/>
  <c r="Y1611" i="1"/>
  <c r="AA1610" i="1"/>
  <c r="AD1610" i="1" l="1"/>
  <c r="AH1611" i="1"/>
  <c r="Y1612" i="1"/>
  <c r="AA1611" i="1"/>
  <c r="Z1612" i="1"/>
  <c r="AB1611" i="1"/>
  <c r="AC1611" i="1" s="1"/>
  <c r="AD1611" i="1" l="1"/>
  <c r="AH1612" i="1"/>
  <c r="Z1613" i="1"/>
  <c r="AB1612" i="1"/>
  <c r="AC1612" i="1" s="1"/>
  <c r="Y1613" i="1"/>
  <c r="AA1612" i="1"/>
  <c r="AD1612" i="1" l="1"/>
  <c r="AH1613" i="1"/>
  <c r="Y1614" i="1"/>
  <c r="AA1613" i="1"/>
  <c r="Z1614" i="1"/>
  <c r="AB1613" i="1"/>
  <c r="AC1613" i="1" s="1"/>
  <c r="AD1613" i="1" l="1"/>
  <c r="AH1614" i="1"/>
  <c r="Z1615" i="1"/>
  <c r="AB1614" i="1"/>
  <c r="AC1614" i="1" s="1"/>
  <c r="Y1615" i="1"/>
  <c r="AA1614" i="1"/>
  <c r="AD1614" i="1" l="1"/>
  <c r="AH1615" i="1"/>
  <c r="Y1616" i="1"/>
  <c r="AA1615" i="1"/>
  <c r="Z1616" i="1"/>
  <c r="AB1615" i="1"/>
  <c r="AC1615" i="1" s="1"/>
  <c r="AD1615" i="1" l="1"/>
  <c r="AH1616" i="1"/>
  <c r="Z1617" i="1"/>
  <c r="AB1616" i="1"/>
  <c r="AC1616" i="1" s="1"/>
  <c r="Y1617" i="1"/>
  <c r="AA1616" i="1"/>
  <c r="AD1616" i="1" l="1"/>
  <c r="AH1617" i="1"/>
  <c r="Y1618" i="1"/>
  <c r="AA1617" i="1"/>
  <c r="Z1618" i="1"/>
  <c r="AB1617" i="1"/>
  <c r="AC1617" i="1" s="1"/>
  <c r="AD1617" i="1" l="1"/>
  <c r="AH1618" i="1"/>
  <c r="Z1619" i="1"/>
  <c r="AB1618" i="1"/>
  <c r="AC1618" i="1" s="1"/>
  <c r="Y1619" i="1"/>
  <c r="AA1618" i="1"/>
  <c r="AD1618" i="1" l="1"/>
  <c r="AH1619" i="1"/>
  <c r="Y1620" i="1"/>
  <c r="AA1619" i="1"/>
  <c r="Z1620" i="1"/>
  <c r="AB1619" i="1"/>
  <c r="AC1619" i="1" s="1"/>
  <c r="AD1619" i="1" l="1"/>
  <c r="AH1620" i="1"/>
  <c r="Z1621" i="1"/>
  <c r="AB1620" i="1"/>
  <c r="AC1620" i="1" s="1"/>
  <c r="Y1621" i="1"/>
  <c r="AA1620" i="1"/>
  <c r="AD1620" i="1" s="1"/>
  <c r="AH1621" i="1" l="1"/>
  <c r="Y1622" i="1"/>
  <c r="AA1621" i="1"/>
  <c r="Z1622" i="1"/>
  <c r="AB1621" i="1"/>
  <c r="AC1621" i="1" s="1"/>
  <c r="AD1621" i="1" l="1"/>
  <c r="AH1622" i="1"/>
  <c r="Z1623" i="1"/>
  <c r="AB1622" i="1"/>
  <c r="AC1622" i="1" s="1"/>
  <c r="Y1623" i="1"/>
  <c r="AA1622" i="1"/>
  <c r="AD1622" i="1" l="1"/>
  <c r="AH1623" i="1"/>
  <c r="Y1624" i="1"/>
  <c r="AA1623" i="1"/>
  <c r="Z1624" i="1"/>
  <c r="AB1623" i="1"/>
  <c r="AC1623" i="1" s="1"/>
  <c r="AD1623" i="1" l="1"/>
  <c r="AH1624" i="1"/>
  <c r="Z1625" i="1"/>
  <c r="AB1624" i="1"/>
  <c r="AC1624" i="1" s="1"/>
  <c r="Y1625" i="1"/>
  <c r="AA1624" i="1"/>
  <c r="AD1624" i="1" l="1"/>
  <c r="AH1625" i="1"/>
  <c r="Y1626" i="1"/>
  <c r="AA1625" i="1"/>
  <c r="Z1626" i="1"/>
  <c r="AB1625" i="1"/>
  <c r="AC1625" i="1" s="1"/>
  <c r="AD1625" i="1" l="1"/>
  <c r="AH1626" i="1"/>
  <c r="Z1627" i="1"/>
  <c r="AB1626" i="1"/>
  <c r="AC1626" i="1" s="1"/>
  <c r="Y1627" i="1"/>
  <c r="AA1626" i="1"/>
  <c r="AD1626" i="1" l="1"/>
  <c r="AH1627" i="1"/>
  <c r="Y1628" i="1"/>
  <c r="AA1627" i="1"/>
  <c r="Z1628" i="1"/>
  <c r="AB1627" i="1"/>
  <c r="AC1627" i="1" s="1"/>
  <c r="AD1627" i="1" l="1"/>
  <c r="AH1628" i="1"/>
  <c r="Z1629" i="1"/>
  <c r="AB1628" i="1"/>
  <c r="AC1628" i="1" s="1"/>
  <c r="Y1629" i="1"/>
  <c r="AA1628" i="1"/>
  <c r="AD1628" i="1" l="1"/>
  <c r="AH1629" i="1"/>
  <c r="Y1630" i="1"/>
  <c r="AA1629" i="1"/>
  <c r="Z1630" i="1"/>
  <c r="AB1629" i="1"/>
  <c r="AC1629" i="1" s="1"/>
  <c r="AD1629" i="1" l="1"/>
  <c r="AH1630" i="1"/>
  <c r="Z1631" i="1"/>
  <c r="AB1630" i="1"/>
  <c r="AC1630" i="1" s="1"/>
  <c r="Y1631" i="1"/>
  <c r="AA1630" i="1"/>
  <c r="AD1630" i="1" l="1"/>
  <c r="AH1631" i="1"/>
  <c r="Y1632" i="1"/>
  <c r="AA1631" i="1"/>
  <c r="Z1632" i="1"/>
  <c r="AB1631" i="1"/>
  <c r="AC1631" i="1" s="1"/>
  <c r="AD1631" i="1" l="1"/>
  <c r="AH1632" i="1"/>
  <c r="Z1633" i="1"/>
  <c r="AB1632" i="1"/>
  <c r="AC1632" i="1" s="1"/>
  <c r="Y1633" i="1"/>
  <c r="AA1632" i="1"/>
  <c r="AD1632" i="1" l="1"/>
  <c r="AH1633" i="1"/>
  <c r="Y1634" i="1"/>
  <c r="AA1633" i="1"/>
  <c r="Z1634" i="1"/>
  <c r="AB1633" i="1"/>
  <c r="AC1633" i="1" s="1"/>
  <c r="AD1633" i="1" l="1"/>
  <c r="AH1634" i="1"/>
  <c r="Z1635" i="1"/>
  <c r="AB1634" i="1"/>
  <c r="AC1634" i="1" s="1"/>
  <c r="Y1635" i="1"/>
  <c r="AA1634" i="1"/>
  <c r="AD1634" i="1" l="1"/>
  <c r="AH1635" i="1"/>
  <c r="Y1636" i="1"/>
  <c r="AA1635" i="1"/>
  <c r="Z1636" i="1"/>
  <c r="AB1635" i="1"/>
  <c r="AC1635" i="1" s="1"/>
  <c r="AD1635" i="1" l="1"/>
  <c r="AH1636" i="1"/>
  <c r="Z1637" i="1"/>
  <c r="AB1636" i="1"/>
  <c r="AC1636" i="1" s="1"/>
  <c r="Y1637" i="1"/>
  <c r="AA1636" i="1"/>
  <c r="AD1636" i="1" l="1"/>
  <c r="AH1637" i="1"/>
  <c r="Y1638" i="1"/>
  <c r="AA1637" i="1"/>
  <c r="Z1638" i="1"/>
  <c r="AB1637" i="1"/>
  <c r="AC1637" i="1" s="1"/>
  <c r="AD1637" i="1" l="1"/>
  <c r="AH1638" i="1"/>
  <c r="Z1639" i="1"/>
  <c r="AB1638" i="1"/>
  <c r="AC1638" i="1" s="1"/>
  <c r="Y1639" i="1"/>
  <c r="AA1638" i="1"/>
  <c r="AD1638" i="1" l="1"/>
  <c r="AH1639" i="1"/>
  <c r="Y1640" i="1"/>
  <c r="AA1639" i="1"/>
  <c r="Z1640" i="1"/>
  <c r="AB1639" i="1"/>
  <c r="AC1639" i="1" s="1"/>
  <c r="AD1639" i="1" l="1"/>
  <c r="AH1640" i="1"/>
  <c r="Z1641" i="1"/>
  <c r="AB1640" i="1"/>
  <c r="AC1640" i="1" s="1"/>
  <c r="Y1641" i="1"/>
  <c r="AA1640" i="1"/>
  <c r="AD1640" i="1" l="1"/>
  <c r="AH1641" i="1"/>
  <c r="Y1642" i="1"/>
  <c r="AA1641" i="1"/>
  <c r="Z1642" i="1"/>
  <c r="AB1641" i="1"/>
  <c r="AC1641" i="1" s="1"/>
  <c r="AD1641" i="1" l="1"/>
  <c r="AH1642" i="1"/>
  <c r="Z1643" i="1"/>
  <c r="AB1642" i="1"/>
  <c r="AC1642" i="1" s="1"/>
  <c r="Y1643" i="1"/>
  <c r="AA1642" i="1"/>
  <c r="AD1642" i="1" l="1"/>
  <c r="AH1643" i="1"/>
  <c r="Y1644" i="1"/>
  <c r="AA1643" i="1"/>
  <c r="Z1644" i="1"/>
  <c r="AB1643" i="1"/>
  <c r="AC1643" i="1" s="1"/>
  <c r="AD1643" i="1" l="1"/>
  <c r="AH1644" i="1"/>
  <c r="Z1645" i="1"/>
  <c r="AB1644" i="1"/>
  <c r="AC1644" i="1" s="1"/>
  <c r="Y1645" i="1"/>
  <c r="AA1644" i="1"/>
  <c r="AD1644" i="1" l="1"/>
  <c r="AH1645" i="1"/>
  <c r="Y1646" i="1"/>
  <c r="AA1645" i="1"/>
  <c r="Z1646" i="1"/>
  <c r="AB1645" i="1"/>
  <c r="AC1645" i="1" s="1"/>
  <c r="AD1645" i="1" l="1"/>
  <c r="AH1646" i="1"/>
  <c r="Z1647" i="1"/>
  <c r="AB1646" i="1"/>
  <c r="AC1646" i="1" s="1"/>
  <c r="Y1647" i="1"/>
  <c r="AA1646" i="1"/>
  <c r="AD1646" i="1" l="1"/>
  <c r="AH1647" i="1"/>
  <c r="Y1648" i="1"/>
  <c r="AA1647" i="1"/>
  <c r="Z1648" i="1"/>
  <c r="AB1647" i="1"/>
  <c r="AC1647" i="1" s="1"/>
  <c r="AD1647" i="1" l="1"/>
  <c r="AH1648" i="1"/>
  <c r="Z1649" i="1"/>
  <c r="AB1648" i="1"/>
  <c r="AC1648" i="1" s="1"/>
  <c r="Y1649" i="1"/>
  <c r="AA1648" i="1"/>
  <c r="AD1648" i="1" l="1"/>
  <c r="AH1649" i="1"/>
  <c r="Y1650" i="1"/>
  <c r="AA1649" i="1"/>
  <c r="Z1650" i="1"/>
  <c r="AB1649" i="1"/>
  <c r="AC1649" i="1" s="1"/>
  <c r="AD1649" i="1" l="1"/>
  <c r="AH1650" i="1"/>
  <c r="Z1651" i="1"/>
  <c r="AB1650" i="1"/>
  <c r="AC1650" i="1" s="1"/>
  <c r="Y1651" i="1"/>
  <c r="AA1650" i="1"/>
  <c r="AD1650" i="1" l="1"/>
  <c r="AH1651" i="1"/>
  <c r="Y1652" i="1"/>
  <c r="AA1651" i="1"/>
  <c r="Z1652" i="1"/>
  <c r="AB1651" i="1"/>
  <c r="AC1651" i="1" s="1"/>
  <c r="AD1651" i="1" l="1"/>
  <c r="AH1652" i="1"/>
  <c r="Z1653" i="1"/>
  <c r="AB1652" i="1"/>
  <c r="AC1652" i="1" s="1"/>
  <c r="Y1653" i="1"/>
  <c r="AA1652" i="1"/>
  <c r="AD1652" i="1" l="1"/>
  <c r="AH1653" i="1"/>
  <c r="Y1654" i="1"/>
  <c r="AA1653" i="1"/>
  <c r="Z1654" i="1"/>
  <c r="AB1653" i="1"/>
  <c r="AC1653" i="1" s="1"/>
  <c r="AD1653" i="1" l="1"/>
  <c r="AH1654" i="1"/>
  <c r="Z1655" i="1"/>
  <c r="AB1654" i="1"/>
  <c r="AC1654" i="1" s="1"/>
  <c r="Y1655" i="1"/>
  <c r="AA1654" i="1"/>
  <c r="AD1654" i="1" l="1"/>
  <c r="AH1655" i="1"/>
  <c r="Y1656" i="1"/>
  <c r="AA1655" i="1"/>
  <c r="Z1656" i="1"/>
  <c r="AB1655" i="1"/>
  <c r="AC1655" i="1" s="1"/>
  <c r="AD1655" i="1" l="1"/>
  <c r="AH1656" i="1"/>
  <c r="Z1657" i="1"/>
  <c r="AB1656" i="1"/>
  <c r="AC1656" i="1" s="1"/>
  <c r="Y1657" i="1"/>
  <c r="AA1656" i="1"/>
  <c r="AD1656" i="1" l="1"/>
  <c r="AH1657" i="1"/>
  <c r="Y1658" i="1"/>
  <c r="AA1657" i="1"/>
  <c r="Z1658" i="1"/>
  <c r="AB1657" i="1"/>
  <c r="AC1657" i="1" s="1"/>
  <c r="AD1657" i="1" l="1"/>
  <c r="AH1658" i="1"/>
  <c r="Z1659" i="1"/>
  <c r="AB1658" i="1"/>
  <c r="AC1658" i="1" s="1"/>
  <c r="Y1659" i="1"/>
  <c r="AA1658" i="1"/>
  <c r="AD1658" i="1" l="1"/>
  <c r="AH1659" i="1"/>
  <c r="Y1660" i="1"/>
  <c r="AA1659" i="1"/>
  <c r="Z1660" i="1"/>
  <c r="AB1659" i="1"/>
  <c r="AC1659" i="1" s="1"/>
  <c r="AD1659" i="1" l="1"/>
  <c r="AH1660" i="1"/>
  <c r="Z1661" i="1"/>
  <c r="AB1660" i="1"/>
  <c r="AC1660" i="1" s="1"/>
  <c r="Y1661" i="1"/>
  <c r="AA1660" i="1"/>
  <c r="AD1660" i="1" l="1"/>
  <c r="AH1661" i="1"/>
  <c r="Y1662" i="1"/>
  <c r="AA1661" i="1"/>
  <c r="Z1662" i="1"/>
  <c r="AB1661" i="1"/>
  <c r="AC1661" i="1" s="1"/>
  <c r="AD1661" i="1" l="1"/>
  <c r="AH1662" i="1"/>
  <c r="Z1663" i="1"/>
  <c r="AB1662" i="1"/>
  <c r="AC1662" i="1" s="1"/>
  <c r="Y1663" i="1"/>
  <c r="AA1662" i="1"/>
  <c r="AD1662" i="1" l="1"/>
  <c r="AH1663" i="1"/>
  <c r="Y1664" i="1"/>
  <c r="AA1663" i="1"/>
  <c r="Z1664" i="1"/>
  <c r="AB1663" i="1"/>
  <c r="AC1663" i="1" s="1"/>
  <c r="AD1663" i="1" l="1"/>
  <c r="AH1664" i="1"/>
  <c r="Z1665" i="1"/>
  <c r="AB1664" i="1"/>
  <c r="AC1664" i="1" s="1"/>
  <c r="Y1665" i="1"/>
  <c r="AA1664" i="1"/>
  <c r="AD1664" i="1" l="1"/>
  <c r="AH1665" i="1"/>
  <c r="Y1666" i="1"/>
  <c r="AA1665" i="1"/>
  <c r="Z1666" i="1"/>
  <c r="AB1665" i="1"/>
  <c r="AC1665" i="1" s="1"/>
  <c r="AD1665" i="1" l="1"/>
  <c r="AH1666" i="1"/>
  <c r="Z1667" i="1"/>
  <c r="AB1666" i="1"/>
  <c r="AC1666" i="1" s="1"/>
  <c r="Y1667" i="1"/>
  <c r="AA1666" i="1"/>
  <c r="AD1666" i="1" l="1"/>
  <c r="AH1667" i="1"/>
  <c r="Y1668" i="1"/>
  <c r="AA1667" i="1"/>
  <c r="Z1668" i="1"/>
  <c r="AB1667" i="1"/>
  <c r="AC1667" i="1" s="1"/>
  <c r="AD1667" i="1" l="1"/>
  <c r="AH1668" i="1"/>
  <c r="Z1669" i="1"/>
  <c r="AB1668" i="1"/>
  <c r="AC1668" i="1" s="1"/>
  <c r="Y1669" i="1"/>
  <c r="AA1668" i="1"/>
  <c r="AD1668" i="1" l="1"/>
  <c r="AH1669" i="1"/>
  <c r="Y1670" i="1"/>
  <c r="AA1669" i="1"/>
  <c r="Z1670" i="1"/>
  <c r="AB1669" i="1"/>
  <c r="AC1669" i="1" s="1"/>
  <c r="AD1669" i="1" l="1"/>
  <c r="AH1670" i="1"/>
  <c r="Z1671" i="1"/>
  <c r="AB1670" i="1"/>
  <c r="AC1670" i="1" s="1"/>
  <c r="Y1671" i="1"/>
  <c r="AA1670" i="1"/>
  <c r="AD1670" i="1" l="1"/>
  <c r="AH1671" i="1"/>
  <c r="Y1672" i="1"/>
  <c r="AA1671" i="1"/>
  <c r="Z1672" i="1"/>
  <c r="AB1671" i="1"/>
  <c r="AC1671" i="1" s="1"/>
  <c r="AD1671" i="1" l="1"/>
  <c r="AH1672" i="1"/>
  <c r="Z1673" i="1"/>
  <c r="AB1672" i="1"/>
  <c r="AC1672" i="1" s="1"/>
  <c r="Y1673" i="1"/>
  <c r="AA1672" i="1"/>
  <c r="AD1672" i="1" l="1"/>
  <c r="AH1673" i="1"/>
  <c r="Y1674" i="1"/>
  <c r="AA1673" i="1"/>
  <c r="Z1674" i="1"/>
  <c r="AB1673" i="1"/>
  <c r="AC1673" i="1" s="1"/>
  <c r="AD1673" i="1" l="1"/>
  <c r="AH1674" i="1"/>
  <c r="Z1675" i="1"/>
  <c r="AB1674" i="1"/>
  <c r="AC1674" i="1" s="1"/>
  <c r="Y1675" i="1"/>
  <c r="AA1674" i="1"/>
  <c r="AD1674" i="1" l="1"/>
  <c r="AH1675" i="1"/>
  <c r="Y1676" i="1"/>
  <c r="AA1675" i="1"/>
  <c r="Z1676" i="1"/>
  <c r="AB1675" i="1"/>
  <c r="AC1675" i="1" s="1"/>
  <c r="AD1675" i="1" l="1"/>
  <c r="AH1676" i="1"/>
  <c r="Z1677" i="1"/>
  <c r="AB1676" i="1"/>
  <c r="AC1676" i="1" s="1"/>
  <c r="Y1677" i="1"/>
  <c r="AA1676" i="1"/>
  <c r="AD1676" i="1" l="1"/>
  <c r="AH1677" i="1"/>
  <c r="Y1678" i="1"/>
  <c r="AA1677" i="1"/>
  <c r="Z1678" i="1"/>
  <c r="AB1677" i="1"/>
  <c r="AC1677" i="1" s="1"/>
  <c r="AD1677" i="1" l="1"/>
  <c r="AH1678" i="1"/>
  <c r="Z1679" i="1"/>
  <c r="AB1678" i="1"/>
  <c r="AC1678" i="1" s="1"/>
  <c r="Y1679" i="1"/>
  <c r="AA1678" i="1"/>
  <c r="AD1678" i="1" l="1"/>
  <c r="AH1679" i="1"/>
  <c r="Y1680" i="1"/>
  <c r="AA1679" i="1"/>
  <c r="Z1680" i="1"/>
  <c r="AB1679" i="1"/>
  <c r="AC1679" i="1" s="1"/>
  <c r="AD1679" i="1" l="1"/>
  <c r="AH1680" i="1"/>
  <c r="Z1681" i="1"/>
  <c r="AB1680" i="1"/>
  <c r="AC1680" i="1" s="1"/>
  <c r="Y1681" i="1"/>
  <c r="AA1680" i="1"/>
  <c r="AD1680" i="1" l="1"/>
  <c r="AH1681" i="1"/>
  <c r="Y1682" i="1"/>
  <c r="AA1681" i="1"/>
  <c r="Z1682" i="1"/>
  <c r="AB1681" i="1"/>
  <c r="AC1681" i="1" s="1"/>
  <c r="AD1681" i="1" l="1"/>
  <c r="AH1682" i="1"/>
  <c r="Z1683" i="1"/>
  <c r="AB1682" i="1"/>
  <c r="AC1682" i="1" s="1"/>
  <c r="Y1683" i="1"/>
  <c r="AA1682" i="1"/>
  <c r="AD1682" i="1" l="1"/>
  <c r="AH1683" i="1"/>
  <c r="Y1684" i="1"/>
  <c r="AA1683" i="1"/>
  <c r="Z1684" i="1"/>
  <c r="AB1683" i="1"/>
  <c r="AC1683" i="1" s="1"/>
  <c r="AD1683" i="1" l="1"/>
  <c r="AH1684" i="1"/>
  <c r="Z1685" i="1"/>
  <c r="AB1684" i="1"/>
  <c r="AC1684" i="1" s="1"/>
  <c r="Y1685" i="1"/>
  <c r="AA1684" i="1"/>
  <c r="AD1684" i="1" s="1"/>
  <c r="AH1685" i="1" l="1"/>
  <c r="Y1686" i="1"/>
  <c r="AA1685" i="1"/>
  <c r="Z1686" i="1"/>
  <c r="AB1685" i="1"/>
  <c r="AC1685" i="1" s="1"/>
  <c r="AD1685" i="1" l="1"/>
  <c r="AH1686" i="1"/>
  <c r="Z1687" i="1"/>
  <c r="AB1686" i="1"/>
  <c r="AC1686" i="1" s="1"/>
  <c r="Y1687" i="1"/>
  <c r="AA1686" i="1"/>
  <c r="AD1686" i="1" l="1"/>
  <c r="AH1687" i="1"/>
  <c r="Y1688" i="1"/>
  <c r="AA1687" i="1"/>
  <c r="Z1688" i="1"/>
  <c r="AB1687" i="1"/>
  <c r="AC1687" i="1" s="1"/>
  <c r="AD1687" i="1" l="1"/>
  <c r="AH1688" i="1"/>
  <c r="Z1689" i="1"/>
  <c r="AB1688" i="1"/>
  <c r="AC1688" i="1" s="1"/>
  <c r="Y1689" i="1"/>
  <c r="AA1688" i="1"/>
  <c r="AD1688" i="1" l="1"/>
  <c r="AH1689" i="1"/>
  <c r="Y1690" i="1"/>
  <c r="AA1689" i="1"/>
  <c r="Z1690" i="1"/>
  <c r="AB1689" i="1"/>
  <c r="AC1689" i="1" s="1"/>
  <c r="AD1689" i="1" l="1"/>
  <c r="AH1690" i="1"/>
  <c r="Z1691" i="1"/>
  <c r="AB1690" i="1"/>
  <c r="AC1690" i="1" s="1"/>
  <c r="Y1691" i="1"/>
  <c r="AA1690" i="1"/>
  <c r="AD1690" i="1" l="1"/>
  <c r="AH1691" i="1"/>
  <c r="Y1692" i="1"/>
  <c r="AA1691" i="1"/>
  <c r="Z1692" i="1"/>
  <c r="AB1691" i="1"/>
  <c r="AC1691" i="1" s="1"/>
  <c r="AD1691" i="1" l="1"/>
  <c r="AH1692" i="1"/>
  <c r="Z1693" i="1"/>
  <c r="AB1692" i="1"/>
  <c r="AC1692" i="1" s="1"/>
  <c r="Y1693" i="1"/>
  <c r="AA1692" i="1"/>
  <c r="AD1692" i="1" l="1"/>
  <c r="AH1693" i="1"/>
  <c r="Y1694" i="1"/>
  <c r="AA1693" i="1"/>
  <c r="Z1694" i="1"/>
  <c r="AB1693" i="1"/>
  <c r="AC1693" i="1" s="1"/>
  <c r="AD1693" i="1" l="1"/>
  <c r="AH1694" i="1"/>
  <c r="Z1695" i="1"/>
  <c r="AB1694" i="1"/>
  <c r="AC1694" i="1" s="1"/>
  <c r="Y1695" i="1"/>
  <c r="AA1694" i="1"/>
  <c r="AD1694" i="1" l="1"/>
  <c r="AH1695" i="1"/>
  <c r="Y1696" i="1"/>
  <c r="AA1695" i="1"/>
  <c r="Z1696" i="1"/>
  <c r="AB1695" i="1"/>
  <c r="AC1695" i="1" s="1"/>
  <c r="AD1695" i="1" l="1"/>
  <c r="AH1696" i="1"/>
  <c r="Z1697" i="1"/>
  <c r="AB1696" i="1"/>
  <c r="AC1696" i="1" s="1"/>
  <c r="Y1697" i="1"/>
  <c r="AA1696" i="1"/>
  <c r="AD1696" i="1" l="1"/>
  <c r="AH1697" i="1"/>
  <c r="Y1698" i="1"/>
  <c r="AA1697" i="1"/>
  <c r="Z1698" i="1"/>
  <c r="AB1697" i="1"/>
  <c r="AC1697" i="1" s="1"/>
  <c r="AD1697" i="1" l="1"/>
  <c r="AH1698" i="1"/>
  <c r="Z1699" i="1"/>
  <c r="AB1698" i="1"/>
  <c r="AC1698" i="1" s="1"/>
  <c r="Y1699" i="1"/>
  <c r="AA1698" i="1"/>
  <c r="AD1698" i="1" l="1"/>
  <c r="AH1699" i="1"/>
  <c r="Y1700" i="1"/>
  <c r="AA1699" i="1"/>
  <c r="Z1700" i="1"/>
  <c r="AB1699" i="1"/>
  <c r="AC1699" i="1" s="1"/>
  <c r="AD1699" i="1" l="1"/>
  <c r="AH1700" i="1"/>
  <c r="Z1701" i="1"/>
  <c r="AB1700" i="1"/>
  <c r="AC1700" i="1" s="1"/>
  <c r="Y1701" i="1"/>
  <c r="AA1700" i="1"/>
  <c r="AD1700" i="1" l="1"/>
  <c r="AH1701" i="1"/>
  <c r="Y1702" i="1"/>
  <c r="AA1701" i="1"/>
  <c r="Z1702" i="1"/>
  <c r="AB1701" i="1"/>
  <c r="AC1701" i="1" s="1"/>
  <c r="AD1701" i="1" l="1"/>
  <c r="AH1702" i="1"/>
  <c r="Z1703" i="1"/>
  <c r="AB1702" i="1"/>
  <c r="AC1702" i="1" s="1"/>
  <c r="Y1703" i="1"/>
  <c r="AA1702" i="1"/>
  <c r="AD1702" i="1" l="1"/>
  <c r="AH1703" i="1"/>
  <c r="Y1704" i="1"/>
  <c r="AA1703" i="1"/>
  <c r="Z1704" i="1"/>
  <c r="AB1703" i="1"/>
  <c r="AC1703" i="1" s="1"/>
  <c r="AD1703" i="1" l="1"/>
  <c r="AH1704" i="1"/>
  <c r="Z1705" i="1"/>
  <c r="AB1704" i="1"/>
  <c r="AC1704" i="1" s="1"/>
  <c r="Y1705" i="1"/>
  <c r="AA1704" i="1"/>
  <c r="AD1704" i="1" l="1"/>
  <c r="AH1705" i="1"/>
  <c r="Y1706" i="1"/>
  <c r="AA1705" i="1"/>
  <c r="Z1706" i="1"/>
  <c r="AB1705" i="1"/>
  <c r="AC1705" i="1" s="1"/>
  <c r="AD1705" i="1" l="1"/>
  <c r="AH1706" i="1"/>
  <c r="Z1707" i="1"/>
  <c r="AB1706" i="1"/>
  <c r="AC1706" i="1" s="1"/>
  <c r="Y1707" i="1"/>
  <c r="AA1706" i="1"/>
  <c r="AD1706" i="1" l="1"/>
  <c r="AH1707" i="1"/>
  <c r="Y1708" i="1"/>
  <c r="AA1707" i="1"/>
  <c r="Z1708" i="1"/>
  <c r="AB1707" i="1"/>
  <c r="AC1707" i="1" s="1"/>
  <c r="AD1707" i="1" l="1"/>
  <c r="AH1708" i="1"/>
  <c r="Z1709" i="1"/>
  <c r="AB1708" i="1"/>
  <c r="AC1708" i="1" s="1"/>
  <c r="Y1709" i="1"/>
  <c r="AA1708" i="1"/>
  <c r="AD1708" i="1" s="1"/>
  <c r="AH1709" i="1" l="1"/>
  <c r="Y1710" i="1"/>
  <c r="AA1709" i="1"/>
  <c r="Z1710" i="1"/>
  <c r="AB1709" i="1"/>
  <c r="AC1709" i="1" s="1"/>
  <c r="AD1709" i="1" l="1"/>
  <c r="AH1710" i="1"/>
  <c r="Z1711" i="1"/>
  <c r="AB1710" i="1"/>
  <c r="AC1710" i="1" s="1"/>
  <c r="Y1711" i="1"/>
  <c r="AA1710" i="1"/>
  <c r="AD1710" i="1" s="1"/>
  <c r="AH1711" i="1" l="1"/>
  <c r="Y1712" i="1"/>
  <c r="AA1711" i="1"/>
  <c r="Z1712" i="1"/>
  <c r="AB1711" i="1"/>
  <c r="AC1711" i="1" s="1"/>
  <c r="AD1711" i="1" l="1"/>
  <c r="AH1712" i="1"/>
  <c r="Z1713" i="1"/>
  <c r="AB1712" i="1"/>
  <c r="AC1712" i="1" s="1"/>
  <c r="Y1713" i="1"/>
  <c r="AA1712" i="1"/>
  <c r="AD1712" i="1" l="1"/>
  <c r="AH1713" i="1"/>
  <c r="Y1714" i="1"/>
  <c r="AA1713" i="1"/>
  <c r="Z1714" i="1"/>
  <c r="AB1713" i="1"/>
  <c r="AC1713" i="1" s="1"/>
  <c r="AD1713" i="1" l="1"/>
  <c r="AH1714" i="1"/>
  <c r="Z1715" i="1"/>
  <c r="AB1714" i="1"/>
  <c r="AC1714" i="1" s="1"/>
  <c r="Y1715" i="1"/>
  <c r="AA1714" i="1"/>
  <c r="AD1714" i="1" l="1"/>
  <c r="AH1715" i="1"/>
  <c r="Y1716" i="1"/>
  <c r="AA1715" i="1"/>
  <c r="Z1716" i="1"/>
  <c r="AB1715" i="1"/>
  <c r="AC1715" i="1" s="1"/>
  <c r="AD1715" i="1" l="1"/>
  <c r="AH1716" i="1"/>
  <c r="Z1717" i="1"/>
  <c r="AB1716" i="1"/>
  <c r="AC1716" i="1" s="1"/>
  <c r="Y1717" i="1"/>
  <c r="AA1716" i="1"/>
  <c r="AD1716" i="1" l="1"/>
  <c r="AH1717" i="1"/>
  <c r="Y1718" i="1"/>
  <c r="AA1717" i="1"/>
  <c r="Z1718" i="1"/>
  <c r="AB1717" i="1"/>
  <c r="AC1717" i="1" s="1"/>
  <c r="AD1717" i="1" l="1"/>
  <c r="AH1718" i="1"/>
  <c r="Z1719" i="1"/>
  <c r="AB1718" i="1"/>
  <c r="AC1718" i="1" s="1"/>
  <c r="Y1719" i="1"/>
  <c r="AA1718" i="1"/>
  <c r="AD1718" i="1" l="1"/>
  <c r="AH1719" i="1"/>
  <c r="Y1720" i="1"/>
  <c r="AA1719" i="1"/>
  <c r="Z1720" i="1"/>
  <c r="AB1719" i="1"/>
  <c r="AC1719" i="1" s="1"/>
  <c r="AD1719" i="1" l="1"/>
  <c r="AH1720" i="1"/>
  <c r="Z1721" i="1"/>
  <c r="AB1720" i="1"/>
  <c r="AC1720" i="1" s="1"/>
  <c r="Y1721" i="1"/>
  <c r="AA1720" i="1"/>
  <c r="AD1720" i="1" l="1"/>
  <c r="AH1721" i="1"/>
  <c r="Y1722" i="1"/>
  <c r="AA1721" i="1"/>
  <c r="Z1722" i="1"/>
  <c r="AB1721" i="1"/>
  <c r="AC1721" i="1" s="1"/>
  <c r="AD1721" i="1" l="1"/>
  <c r="AH1722" i="1"/>
  <c r="Z1723" i="1"/>
  <c r="AB1722" i="1"/>
  <c r="AC1722" i="1" s="1"/>
  <c r="Y1723" i="1"/>
  <c r="AA1722" i="1"/>
  <c r="AD1722" i="1" l="1"/>
  <c r="AH1723" i="1"/>
  <c r="Y1724" i="1"/>
  <c r="AA1723" i="1"/>
  <c r="Z1724" i="1"/>
  <c r="AB1723" i="1"/>
  <c r="AC1723" i="1" s="1"/>
  <c r="AD1723" i="1" l="1"/>
  <c r="AH1724" i="1"/>
  <c r="Z1725" i="1"/>
  <c r="AB1724" i="1"/>
  <c r="AC1724" i="1" s="1"/>
  <c r="Y1725" i="1"/>
  <c r="AA1724" i="1"/>
  <c r="AD1724" i="1" l="1"/>
  <c r="AH1725" i="1"/>
  <c r="Y1726" i="1"/>
  <c r="AA1725" i="1"/>
  <c r="Z1726" i="1"/>
  <c r="AB1725" i="1"/>
  <c r="AC1725" i="1" s="1"/>
  <c r="AD1725" i="1" l="1"/>
  <c r="AH1726" i="1"/>
  <c r="Z1727" i="1"/>
  <c r="AB1726" i="1"/>
  <c r="AC1726" i="1" s="1"/>
  <c r="Y1727" i="1"/>
  <c r="AA1726" i="1"/>
  <c r="AD1726" i="1" s="1"/>
  <c r="AH1727" i="1" l="1"/>
  <c r="Y1728" i="1"/>
  <c r="AA1727" i="1"/>
  <c r="Z1728" i="1"/>
  <c r="AB1727" i="1"/>
  <c r="AC1727" i="1" s="1"/>
  <c r="AD1727" i="1" l="1"/>
  <c r="AH1728" i="1"/>
  <c r="Z1729" i="1"/>
  <c r="AB1728" i="1"/>
  <c r="AC1728" i="1" s="1"/>
  <c r="Y1729" i="1"/>
  <c r="AA1728" i="1"/>
  <c r="AD1728" i="1" l="1"/>
  <c r="AH1729" i="1"/>
  <c r="Y1730" i="1"/>
  <c r="AA1729" i="1"/>
  <c r="Z1730" i="1"/>
  <c r="AB1729" i="1"/>
  <c r="AC1729" i="1" s="1"/>
  <c r="AD1729" i="1" l="1"/>
  <c r="AH1730" i="1"/>
  <c r="Z1731" i="1"/>
  <c r="AB1730" i="1"/>
  <c r="AC1730" i="1" s="1"/>
  <c r="Y1731" i="1"/>
  <c r="AA1730" i="1"/>
  <c r="AD1730" i="1" l="1"/>
  <c r="AH1731" i="1"/>
  <c r="Y1732" i="1"/>
  <c r="AA1731" i="1"/>
  <c r="Z1732" i="1"/>
  <c r="AB1731" i="1"/>
  <c r="AC1731" i="1" s="1"/>
  <c r="AD1731" i="1" l="1"/>
  <c r="AH1732" i="1"/>
  <c r="Z1733" i="1"/>
  <c r="AB1732" i="1"/>
  <c r="AC1732" i="1" s="1"/>
  <c r="Y1733" i="1"/>
  <c r="AA1732" i="1"/>
  <c r="AD1732" i="1" l="1"/>
  <c r="AH1733" i="1"/>
  <c r="Y1734" i="1"/>
  <c r="AA1733" i="1"/>
  <c r="Z1734" i="1"/>
  <c r="AB1733" i="1"/>
  <c r="AC1733" i="1" s="1"/>
  <c r="AD1733" i="1" l="1"/>
  <c r="AH1734" i="1"/>
  <c r="Z1735" i="1"/>
  <c r="AB1734" i="1"/>
  <c r="AC1734" i="1" s="1"/>
  <c r="Y1735" i="1"/>
  <c r="AA1734" i="1"/>
  <c r="AD1734" i="1" l="1"/>
  <c r="AH1735" i="1"/>
  <c r="Y1736" i="1"/>
  <c r="AA1735" i="1"/>
  <c r="Z1736" i="1"/>
  <c r="AB1735" i="1"/>
  <c r="AC1735" i="1" s="1"/>
  <c r="AD1735" i="1" l="1"/>
  <c r="AH1736" i="1"/>
  <c r="Z1737" i="1"/>
  <c r="AB1736" i="1"/>
  <c r="AC1736" i="1" s="1"/>
  <c r="Y1737" i="1"/>
  <c r="AA1736" i="1"/>
  <c r="AD1736" i="1" l="1"/>
  <c r="AH1737" i="1"/>
  <c r="Y1738" i="1"/>
  <c r="AA1737" i="1"/>
  <c r="Z1738" i="1"/>
  <c r="AB1737" i="1"/>
  <c r="AC1737" i="1" s="1"/>
  <c r="AD1737" i="1" l="1"/>
  <c r="AH1738" i="1"/>
  <c r="Z1739" i="1"/>
  <c r="AB1738" i="1"/>
  <c r="AC1738" i="1" s="1"/>
  <c r="Y1739" i="1"/>
  <c r="AA1738" i="1"/>
  <c r="AD1738" i="1" l="1"/>
  <c r="AH1739" i="1"/>
  <c r="Y1740" i="1"/>
  <c r="AA1739" i="1"/>
  <c r="Z1740" i="1"/>
  <c r="AB1739" i="1"/>
  <c r="AC1739" i="1" s="1"/>
  <c r="AD1739" i="1" l="1"/>
  <c r="AH1740" i="1"/>
  <c r="Z1741" i="1"/>
  <c r="AB1740" i="1"/>
  <c r="AC1740" i="1" s="1"/>
  <c r="Y1741" i="1"/>
  <c r="AA1740" i="1"/>
  <c r="AD1740" i="1" l="1"/>
  <c r="AH1741" i="1"/>
  <c r="Y1742" i="1"/>
  <c r="AA1741" i="1"/>
  <c r="Z1742" i="1"/>
  <c r="AB1741" i="1"/>
  <c r="AC1741" i="1" s="1"/>
  <c r="AD1741" i="1" l="1"/>
  <c r="AH1742" i="1"/>
  <c r="Z1743" i="1"/>
  <c r="AB1742" i="1"/>
  <c r="AC1742" i="1" s="1"/>
  <c r="Y1743" i="1"/>
  <c r="AA1742" i="1"/>
  <c r="AD1742" i="1" l="1"/>
  <c r="AH1743" i="1"/>
  <c r="Y1744" i="1"/>
  <c r="AA1743" i="1"/>
  <c r="Z1744" i="1"/>
  <c r="AB1743" i="1"/>
  <c r="AC1743" i="1" s="1"/>
  <c r="AD1743" i="1" l="1"/>
  <c r="AH1744" i="1"/>
  <c r="Z1745" i="1"/>
  <c r="AB1744" i="1"/>
  <c r="AC1744" i="1" s="1"/>
  <c r="Y1745" i="1"/>
  <c r="AA1744" i="1"/>
  <c r="AD1744" i="1" l="1"/>
  <c r="AH1745" i="1"/>
  <c r="Y1746" i="1"/>
  <c r="AA1745" i="1"/>
  <c r="Z1746" i="1"/>
  <c r="AB1745" i="1"/>
  <c r="AC1745" i="1" s="1"/>
  <c r="AD1745" i="1" l="1"/>
  <c r="AH1746" i="1"/>
  <c r="Z1747" i="1"/>
  <c r="AB1746" i="1"/>
  <c r="AC1746" i="1" s="1"/>
  <c r="Y1747" i="1"/>
  <c r="AA1746" i="1"/>
  <c r="AD1746" i="1" l="1"/>
  <c r="AH1747" i="1"/>
  <c r="Y1748" i="1"/>
  <c r="AA1747" i="1"/>
  <c r="Z1748" i="1"/>
  <c r="AB1747" i="1"/>
  <c r="AC1747" i="1" s="1"/>
  <c r="AD1747" i="1" l="1"/>
  <c r="AH1748" i="1"/>
  <c r="Z1749" i="1"/>
  <c r="AB1748" i="1"/>
  <c r="AC1748" i="1" s="1"/>
  <c r="Y1749" i="1"/>
  <c r="AA1748" i="1"/>
  <c r="AD1748" i="1" l="1"/>
  <c r="AH1749" i="1"/>
  <c r="Y1750" i="1"/>
  <c r="AA1749" i="1"/>
  <c r="Z1750" i="1"/>
  <c r="AB1749" i="1"/>
  <c r="AC1749" i="1" s="1"/>
  <c r="AD1749" i="1" l="1"/>
  <c r="AH1750" i="1"/>
  <c r="Z1751" i="1"/>
  <c r="AB1750" i="1"/>
  <c r="AC1750" i="1" s="1"/>
  <c r="Y1751" i="1"/>
  <c r="AA1750" i="1"/>
  <c r="AD1750" i="1" l="1"/>
  <c r="AH1751" i="1"/>
  <c r="Y1752" i="1"/>
  <c r="AA1751" i="1"/>
  <c r="Z1752" i="1"/>
  <c r="AB1751" i="1"/>
  <c r="AC1751" i="1" s="1"/>
  <c r="AD1751" i="1" l="1"/>
  <c r="AH1752" i="1"/>
  <c r="Z1753" i="1"/>
  <c r="AB1752" i="1"/>
  <c r="AC1752" i="1" s="1"/>
  <c r="Y1753" i="1"/>
  <c r="AA1752" i="1"/>
  <c r="AD1752" i="1" l="1"/>
  <c r="AH1753" i="1"/>
  <c r="Y1754" i="1"/>
  <c r="AA1753" i="1"/>
  <c r="Z1754" i="1"/>
  <c r="AB1753" i="1"/>
  <c r="AC1753" i="1" s="1"/>
  <c r="AD1753" i="1" l="1"/>
  <c r="AH1754" i="1"/>
  <c r="Z1755" i="1"/>
  <c r="AB1754" i="1"/>
  <c r="AC1754" i="1" s="1"/>
  <c r="Y1755" i="1"/>
  <c r="AA1754" i="1"/>
  <c r="AD1754" i="1" l="1"/>
  <c r="AH1755" i="1"/>
  <c r="Y1756" i="1"/>
  <c r="AA1755" i="1"/>
  <c r="Z1756" i="1"/>
  <c r="AB1755" i="1"/>
  <c r="AC1755" i="1" s="1"/>
  <c r="AD1755" i="1" l="1"/>
  <c r="AH1756" i="1"/>
  <c r="Z1757" i="1"/>
  <c r="AB1756" i="1"/>
  <c r="AC1756" i="1" s="1"/>
  <c r="Y1757" i="1"/>
  <c r="AA1756" i="1"/>
  <c r="AD1756" i="1" l="1"/>
  <c r="AH1757" i="1"/>
  <c r="Y1758" i="1"/>
  <c r="AA1757" i="1"/>
  <c r="Z1758" i="1"/>
  <c r="AB1757" i="1"/>
  <c r="AC1757" i="1" s="1"/>
  <c r="AD1757" i="1" l="1"/>
  <c r="AH1758" i="1"/>
  <c r="Z1759" i="1"/>
  <c r="AB1758" i="1"/>
  <c r="AC1758" i="1" s="1"/>
  <c r="Y1759" i="1"/>
  <c r="AA1758" i="1"/>
  <c r="AD1758" i="1" l="1"/>
  <c r="AH1759" i="1"/>
  <c r="Y1760" i="1"/>
  <c r="AA1759" i="1"/>
  <c r="Z1760" i="1"/>
  <c r="AB1759" i="1"/>
  <c r="AC1759" i="1" s="1"/>
  <c r="AD1759" i="1" l="1"/>
  <c r="AH1760" i="1"/>
  <c r="Z1761" i="1"/>
  <c r="AB1760" i="1"/>
  <c r="AC1760" i="1" s="1"/>
  <c r="Y1761" i="1"/>
  <c r="AA1760" i="1"/>
  <c r="AD1760" i="1" l="1"/>
  <c r="AH1761" i="1"/>
  <c r="Y1762" i="1"/>
  <c r="AA1761" i="1"/>
  <c r="Z1762" i="1"/>
  <c r="AB1761" i="1"/>
  <c r="AC1761" i="1" s="1"/>
  <c r="AD1761" i="1" l="1"/>
  <c r="AH1762" i="1"/>
  <c r="Z1763" i="1"/>
  <c r="AB1762" i="1"/>
  <c r="AC1762" i="1" s="1"/>
  <c r="Y1763" i="1"/>
  <c r="AA1762" i="1"/>
  <c r="AD1762" i="1" l="1"/>
  <c r="AH1763" i="1"/>
  <c r="Y1764" i="1"/>
  <c r="AA1763" i="1"/>
  <c r="Z1764" i="1"/>
  <c r="AB1763" i="1"/>
  <c r="AC1763" i="1" s="1"/>
  <c r="AD1763" i="1" l="1"/>
  <c r="AH1764" i="1"/>
  <c r="Z1765" i="1"/>
  <c r="AB1764" i="1"/>
  <c r="AC1764" i="1" s="1"/>
  <c r="Y1765" i="1"/>
  <c r="AA1764" i="1"/>
  <c r="AD1764" i="1" l="1"/>
  <c r="AH1765" i="1"/>
  <c r="Y1766" i="1"/>
  <c r="AA1765" i="1"/>
  <c r="Z1766" i="1"/>
  <c r="AB1765" i="1"/>
  <c r="AC1765" i="1" s="1"/>
  <c r="AD1765" i="1" l="1"/>
  <c r="AH1766" i="1"/>
  <c r="Z1767" i="1"/>
  <c r="AB1766" i="1"/>
  <c r="AC1766" i="1" s="1"/>
  <c r="Y1767" i="1"/>
  <c r="AA1766" i="1"/>
  <c r="AD1766" i="1" s="1"/>
  <c r="AH1767" i="1" l="1"/>
  <c r="Y1768" i="1"/>
  <c r="AA1767" i="1"/>
  <c r="Z1768" i="1"/>
  <c r="AB1767" i="1"/>
  <c r="AC1767" i="1" s="1"/>
  <c r="AD1767" i="1" l="1"/>
  <c r="AH1768" i="1"/>
  <c r="Z1769" i="1"/>
  <c r="AB1768" i="1"/>
  <c r="AC1768" i="1" s="1"/>
  <c r="Y1769" i="1"/>
  <c r="AA1768" i="1"/>
  <c r="AD1768" i="1" l="1"/>
  <c r="AH1769" i="1"/>
  <c r="Y1770" i="1"/>
  <c r="AA1769" i="1"/>
  <c r="Z1770" i="1"/>
  <c r="AB1769" i="1"/>
  <c r="AC1769" i="1" s="1"/>
  <c r="AD1769" i="1" l="1"/>
  <c r="AH1770" i="1"/>
  <c r="Z1771" i="1"/>
  <c r="AB1770" i="1"/>
  <c r="AC1770" i="1" s="1"/>
  <c r="Y1771" i="1"/>
  <c r="AA1770" i="1"/>
  <c r="AD1770" i="1" l="1"/>
  <c r="AH1771" i="1"/>
  <c r="Y1772" i="1"/>
  <c r="AA1771" i="1"/>
  <c r="Z1772" i="1"/>
  <c r="AB1771" i="1"/>
  <c r="AC1771" i="1" s="1"/>
  <c r="AD1771" i="1" l="1"/>
  <c r="AH1772" i="1"/>
  <c r="Z1773" i="1"/>
  <c r="AB1772" i="1"/>
  <c r="AC1772" i="1" s="1"/>
  <c r="Y1773" i="1"/>
  <c r="AA1772" i="1"/>
  <c r="AD1772" i="1" l="1"/>
  <c r="AH1773" i="1"/>
  <c r="Y1774" i="1"/>
  <c r="AA1773" i="1"/>
  <c r="Z1774" i="1"/>
  <c r="AB1773" i="1"/>
  <c r="AC1773" i="1" s="1"/>
  <c r="AD1773" i="1" l="1"/>
  <c r="AH1774" i="1"/>
  <c r="Z1775" i="1"/>
  <c r="AB1774" i="1"/>
  <c r="AC1774" i="1" s="1"/>
  <c r="Y1775" i="1"/>
  <c r="AA1774" i="1"/>
  <c r="AD1774" i="1" l="1"/>
  <c r="AH1775" i="1"/>
  <c r="Y1776" i="1"/>
  <c r="AA1775" i="1"/>
  <c r="Z1776" i="1"/>
  <c r="AB1775" i="1"/>
  <c r="AC1775" i="1" s="1"/>
  <c r="AD1775" i="1" l="1"/>
  <c r="AH1776" i="1"/>
  <c r="Z1777" i="1"/>
  <c r="AB1776" i="1"/>
  <c r="AC1776" i="1" s="1"/>
  <c r="Y1777" i="1"/>
  <c r="AA1776" i="1"/>
  <c r="AD1776" i="1" l="1"/>
  <c r="AH1777" i="1"/>
  <c r="Y1778" i="1"/>
  <c r="AA1777" i="1"/>
  <c r="Z1778" i="1"/>
  <c r="AB1777" i="1"/>
  <c r="AC1777" i="1" s="1"/>
  <c r="AD1777" i="1" l="1"/>
  <c r="AH1778" i="1"/>
  <c r="Z1779" i="1"/>
  <c r="AB1778" i="1"/>
  <c r="AC1778" i="1" s="1"/>
  <c r="Y1779" i="1"/>
  <c r="AA1778" i="1"/>
  <c r="AD1778" i="1" l="1"/>
  <c r="AH1779" i="1"/>
  <c r="Y1780" i="1"/>
  <c r="AA1779" i="1"/>
  <c r="Z1780" i="1"/>
  <c r="AB1779" i="1"/>
  <c r="AC1779" i="1" s="1"/>
  <c r="AD1779" i="1" l="1"/>
  <c r="AH1780" i="1"/>
  <c r="Z1781" i="1"/>
  <c r="AB1780" i="1"/>
  <c r="AC1780" i="1" s="1"/>
  <c r="Y1781" i="1"/>
  <c r="AA1780" i="1"/>
  <c r="AD1780" i="1" l="1"/>
  <c r="AH1781" i="1"/>
  <c r="Y1782" i="1"/>
  <c r="AA1781" i="1"/>
  <c r="Z1782" i="1"/>
  <c r="AB1781" i="1"/>
  <c r="AC1781" i="1" s="1"/>
  <c r="AD1781" i="1" l="1"/>
  <c r="AH1782" i="1"/>
  <c r="Z1783" i="1"/>
  <c r="AB1782" i="1"/>
  <c r="AC1782" i="1" s="1"/>
  <c r="Y1783" i="1"/>
  <c r="AA1782" i="1"/>
  <c r="AD1782" i="1" l="1"/>
  <c r="AH1783" i="1"/>
  <c r="Y1784" i="1"/>
  <c r="AA1783" i="1"/>
  <c r="Z1784" i="1"/>
  <c r="AB1783" i="1"/>
  <c r="AC1783" i="1" s="1"/>
  <c r="AD1783" i="1" l="1"/>
  <c r="AH1784" i="1"/>
  <c r="Z1785" i="1"/>
  <c r="AB1784" i="1"/>
  <c r="AC1784" i="1" s="1"/>
  <c r="Y1785" i="1"/>
  <c r="AA1784" i="1"/>
  <c r="AD1784" i="1" l="1"/>
  <c r="AH1785" i="1"/>
  <c r="Y1786" i="1"/>
  <c r="AA1785" i="1"/>
  <c r="Z1786" i="1"/>
  <c r="AB1785" i="1"/>
  <c r="AC1785" i="1" s="1"/>
  <c r="AD1785" i="1" l="1"/>
  <c r="AH1786" i="1"/>
  <c r="Z1787" i="1"/>
  <c r="AB1786" i="1"/>
  <c r="AC1786" i="1" s="1"/>
  <c r="Y1787" i="1"/>
  <c r="AA1786" i="1"/>
  <c r="AD1786" i="1" l="1"/>
  <c r="AH1787" i="1"/>
  <c r="Y1788" i="1"/>
  <c r="AA1787" i="1"/>
  <c r="Z1788" i="1"/>
  <c r="AB1787" i="1"/>
  <c r="AC1787" i="1" s="1"/>
  <c r="AD1787" i="1" l="1"/>
  <c r="AH1788" i="1"/>
  <c r="Z1789" i="1"/>
  <c r="AB1788" i="1"/>
  <c r="AC1788" i="1" s="1"/>
  <c r="Y1789" i="1"/>
  <c r="AA1788" i="1"/>
  <c r="AD1788" i="1" l="1"/>
  <c r="AH1789" i="1"/>
  <c r="Y1790" i="1"/>
  <c r="AA1789" i="1"/>
  <c r="Z1790" i="1"/>
  <c r="AB1789" i="1"/>
  <c r="AC1789" i="1" s="1"/>
  <c r="AD1789" i="1" l="1"/>
  <c r="AH1790" i="1"/>
  <c r="Z1791" i="1"/>
  <c r="AB1790" i="1"/>
  <c r="AC1790" i="1" s="1"/>
  <c r="Y1791" i="1"/>
  <c r="AA1790" i="1"/>
  <c r="AD1790" i="1" l="1"/>
  <c r="AH1791" i="1"/>
  <c r="Y1792" i="1"/>
  <c r="AA1791" i="1"/>
  <c r="Z1792" i="1"/>
  <c r="AB1791" i="1"/>
  <c r="AC1791" i="1" s="1"/>
  <c r="AD1791" i="1" l="1"/>
  <c r="AH1792" i="1"/>
  <c r="Z1793" i="1"/>
  <c r="AB1792" i="1"/>
  <c r="AC1792" i="1" s="1"/>
  <c r="Y1793" i="1"/>
  <c r="AA1792" i="1"/>
  <c r="AD1792" i="1" l="1"/>
  <c r="AH1793" i="1"/>
  <c r="Y1794" i="1"/>
  <c r="AA1793" i="1"/>
  <c r="Z1794" i="1"/>
  <c r="AB1793" i="1"/>
  <c r="AC1793" i="1" s="1"/>
  <c r="AD1793" i="1" l="1"/>
  <c r="AH1794" i="1"/>
  <c r="Z1795" i="1"/>
  <c r="AB1794" i="1"/>
  <c r="AC1794" i="1" s="1"/>
  <c r="Y1795" i="1"/>
  <c r="AA1794" i="1"/>
  <c r="AD1794" i="1" l="1"/>
  <c r="AH1795" i="1"/>
  <c r="Y1796" i="1"/>
  <c r="AA1795" i="1"/>
  <c r="Z1796" i="1"/>
  <c r="AB1795" i="1"/>
  <c r="AC1795" i="1" s="1"/>
  <c r="AD1795" i="1" l="1"/>
  <c r="AH1796" i="1"/>
  <c r="Z1797" i="1"/>
  <c r="AB1796" i="1"/>
  <c r="AC1796" i="1" s="1"/>
  <c r="Y1797" i="1"/>
  <c r="AA1796" i="1"/>
  <c r="AD1796" i="1" l="1"/>
  <c r="AH1797" i="1"/>
  <c r="Y1798" i="1"/>
  <c r="AA1797" i="1"/>
  <c r="Z1798" i="1"/>
  <c r="AB1797" i="1"/>
  <c r="AC1797" i="1" s="1"/>
  <c r="AD1797" i="1" l="1"/>
  <c r="AH1798" i="1"/>
  <c r="Z1799" i="1"/>
  <c r="AB1798" i="1"/>
  <c r="AC1798" i="1" s="1"/>
  <c r="Y1799" i="1"/>
  <c r="AA1798" i="1"/>
  <c r="AD1798" i="1" l="1"/>
  <c r="AH1799" i="1"/>
  <c r="Y1800" i="1"/>
  <c r="AA1799" i="1"/>
  <c r="Z1800" i="1"/>
  <c r="AB1799" i="1"/>
  <c r="AC1799" i="1" s="1"/>
  <c r="AD1799" i="1" l="1"/>
  <c r="AH1800" i="1"/>
  <c r="Z1801" i="1"/>
  <c r="AB1800" i="1"/>
  <c r="AC1800" i="1" s="1"/>
  <c r="Y1801" i="1"/>
  <c r="AA1800" i="1"/>
  <c r="AD1800" i="1" l="1"/>
  <c r="AH1801" i="1"/>
  <c r="Y1802" i="1"/>
  <c r="AA1801" i="1"/>
  <c r="Z1802" i="1"/>
  <c r="AB1801" i="1"/>
  <c r="AC1801" i="1" s="1"/>
  <c r="AD1801" i="1" l="1"/>
  <c r="AH1802" i="1"/>
  <c r="Z1803" i="1"/>
  <c r="AB1802" i="1"/>
  <c r="AC1802" i="1" s="1"/>
  <c r="Y1803" i="1"/>
  <c r="AA1802" i="1"/>
  <c r="AD1802" i="1" l="1"/>
  <c r="AH1803" i="1"/>
  <c r="Y1804" i="1"/>
  <c r="AA1803" i="1"/>
  <c r="Z1804" i="1"/>
  <c r="AB1803" i="1"/>
  <c r="AC1803" i="1" s="1"/>
  <c r="AD1803" i="1" l="1"/>
  <c r="AH1804" i="1"/>
  <c r="Z1805" i="1"/>
  <c r="AB1805" i="1" s="1"/>
  <c r="AC1805" i="1" s="1"/>
  <c r="AB1804" i="1"/>
  <c r="AC1804" i="1" s="1"/>
  <c r="Y1805" i="1"/>
  <c r="AA1805" i="1" s="1"/>
  <c r="AA1804" i="1"/>
  <c r="AD1805" i="1" l="1"/>
  <c r="AD1804" i="1"/>
  <c r="AH1805" i="1"/>
</calcChain>
</file>

<file path=xl/sharedStrings.xml><?xml version="1.0" encoding="utf-8"?>
<sst xmlns="http://schemas.openxmlformats.org/spreadsheetml/2006/main" count="3836" uniqueCount="147">
  <si>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</si>
  <si>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</si>
  <si>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</si>
  <si>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</si>
  <si>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</si>
  <si>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</si>
  <si>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</si>
  <si>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</si>
  <si>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</si>
  <si>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</si>
  <si>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</si>
  <si>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</si>
  <si>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</si>
  <si>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1.3L Toyota Yaris 2012</t>
  </si>
  <si>
    <t xml:space="preserve">Curb Mass </t>
  </si>
  <si>
    <t xml:space="preserve">Test Mass </t>
  </si>
  <si>
    <t xml:space="preserve">Coefficient of Drag (Cd) </t>
  </si>
  <si>
    <t xml:space="preserve">Frontal Area </t>
  </si>
  <si>
    <t xml:space="preserve">Coefficient of Rolling Resistance </t>
  </si>
  <si>
    <t xml:space="preserve">Air Density </t>
  </si>
  <si>
    <t>Kg</t>
  </si>
  <si>
    <t>m^2</t>
  </si>
  <si>
    <t>Kg/m^3</t>
  </si>
  <si>
    <t>Width</t>
  </si>
  <si>
    <t>Height</t>
  </si>
  <si>
    <t>m</t>
  </si>
  <si>
    <t>Accel. Force</t>
  </si>
  <si>
    <t xml:space="preserve">Rolling Resitance </t>
  </si>
  <si>
    <t>Aero Force</t>
  </si>
  <si>
    <t>Total Resistive Forces (Tractive Effort)</t>
  </si>
  <si>
    <t>Power</t>
  </si>
  <si>
    <t xml:space="preserve">Cumulative Tractive Energy </t>
  </si>
  <si>
    <t>N</t>
  </si>
  <si>
    <t>W</t>
  </si>
  <si>
    <t>kWh</t>
  </si>
  <si>
    <t>m/s</t>
  </si>
  <si>
    <t>Losses</t>
  </si>
  <si>
    <t xml:space="preserve">Cumulative Braking Energy </t>
  </si>
  <si>
    <t>Phase</t>
  </si>
  <si>
    <t>kW</t>
  </si>
  <si>
    <t>kWs</t>
  </si>
  <si>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</si>
  <si>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</si>
  <si>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</si>
  <si>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</si>
  <si>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</si>
  <si>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</si>
  <si>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</si>
  <si>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</si>
  <si>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</si>
  <si>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</si>
  <si>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</si>
  <si>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</si>
  <si>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</si>
  <si>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</si>
  <si>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</si>
  <si>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</si>
  <si>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</si>
  <si>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</si>
  <si>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</si>
  <si>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</si>
  <si>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</si>
  <si>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</si>
  <si>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</si>
  <si>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</si>
  <si>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</si>
  <si>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</si>
  <si>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</si>
  <si>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</si>
  <si>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</si>
  <si>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</si>
  <si>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</si>
  <si>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</si>
  <si>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</si>
  <si>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</si>
  <si>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</si>
  <si>
    <t>low</t>
  </si>
  <si>
    <t>medium</t>
  </si>
  <si>
    <t>high</t>
  </si>
  <si>
    <t>extra high</t>
  </si>
  <si>
    <t>Class 3 vehicles:</t>
  </si>
  <si>
    <t>vehicles with a ratio of rated power in W / kerb mass in kg  &gt; 34</t>
  </si>
  <si>
    <t>For further requirements/recommendations see table "Explanations"</t>
  </si>
  <si>
    <t xml:space="preserve">Phase Number </t>
  </si>
  <si>
    <t xml:space="preserve">Maximum Power </t>
  </si>
  <si>
    <t xml:space="preserve">Average Power </t>
  </si>
  <si>
    <t xml:space="preserve">Total Power </t>
  </si>
  <si>
    <t xml:space="preserve">Max Braking Power </t>
  </si>
  <si>
    <t xml:space="preserve">Average Braking Power </t>
  </si>
  <si>
    <t xml:space="preserve">Total Braking Power </t>
  </si>
  <si>
    <t xml:space="preserve">Maximum Kinetic Energy </t>
  </si>
  <si>
    <t xml:space="preserve">Cumulative Kinetic Energy </t>
  </si>
  <si>
    <t>kJ</t>
  </si>
  <si>
    <t>Low</t>
  </si>
  <si>
    <t>High</t>
  </si>
  <si>
    <t xml:space="preserve">Middle </t>
  </si>
  <si>
    <t>Extra High</t>
  </si>
  <si>
    <t xml:space="preserve">Kinetic Energy </t>
  </si>
  <si>
    <t>J</t>
  </si>
  <si>
    <t>All</t>
  </si>
  <si>
    <t xml:space="preserve">Motion Status </t>
  </si>
  <si>
    <t xml:space="preserve">Tractive Energy </t>
  </si>
  <si>
    <t xml:space="preserve">Braking Energy </t>
  </si>
  <si>
    <t xml:space="preserve">Cumulative Braking Energy (Inverted) </t>
  </si>
  <si>
    <t xml:space="preserve">Max Velocity </t>
  </si>
  <si>
    <t>m/s^2</t>
  </si>
  <si>
    <t>Max Acceleration</t>
  </si>
  <si>
    <t xml:space="preserve">Max Deceleration </t>
  </si>
  <si>
    <t>Maximum Kinetic Energy</t>
  </si>
  <si>
    <t xml:space="preserve">Energy Losses Due to Friction </t>
  </si>
  <si>
    <t xml:space="preserve">Distance Traveled </t>
  </si>
  <si>
    <t>Total Resistive Force</t>
  </si>
  <si>
    <t>Kinetic Energy Losses</t>
  </si>
  <si>
    <t xml:space="preserve">Distance Travelled </t>
  </si>
  <si>
    <t>Distance Travelled per Phase</t>
  </si>
  <si>
    <t xml:space="preserve">Distance Travelled in each second </t>
  </si>
  <si>
    <t>Resistive Power</t>
  </si>
  <si>
    <t>Cumulative Resistive Power Per Phase</t>
  </si>
  <si>
    <t xml:space="preserve">Energy Stored </t>
  </si>
  <si>
    <t>Total Kinetic Energy Losses</t>
  </si>
  <si>
    <t>Max Energy Stored</t>
  </si>
  <si>
    <t xml:space="preserve">Energy Stored From Decel. </t>
  </si>
  <si>
    <t>Tractive Energy</t>
  </si>
  <si>
    <t>Braking Energy (Inverted)</t>
  </si>
  <si>
    <t>Energy Stored</t>
  </si>
  <si>
    <t>Energy Stored From Decel. (kJ)</t>
  </si>
  <si>
    <t xml:space="preserve">Maximum Stored Energy </t>
  </si>
  <si>
    <t xml:space="preserve">Recoverable Energy </t>
  </si>
  <si>
    <t xml:space="preserve">Maximum Recoverable Energy </t>
  </si>
  <si>
    <t>Capacitance (F)</t>
  </si>
  <si>
    <t>Stored Energy (Wh)</t>
  </si>
  <si>
    <t>Stored Energy (kJ)</t>
  </si>
  <si>
    <t>Voltage (V)</t>
  </si>
  <si>
    <t>No. Cells</t>
  </si>
  <si>
    <t>Stored Energy per Cell (Wh)</t>
  </si>
  <si>
    <t>Current (A)</t>
  </si>
  <si>
    <r>
      <t>Resitance (m</t>
    </r>
    <r>
      <rPr>
        <sz val="11"/>
        <color theme="1"/>
        <rFont val="Calibri"/>
        <family val="2"/>
      </rPr>
      <t>Ω)</t>
    </r>
  </si>
  <si>
    <t>Key</t>
  </si>
  <si>
    <t>Middle</t>
  </si>
  <si>
    <t>Length</t>
  </si>
  <si>
    <t xml:space="preserve">Height </t>
  </si>
  <si>
    <t xml:space="preserve">Dimensions </t>
  </si>
  <si>
    <t>mm</t>
  </si>
  <si>
    <t>Mass (Kg)</t>
  </si>
  <si>
    <t>No of SC</t>
  </si>
  <si>
    <t>No. SC</t>
  </si>
  <si>
    <t>3 SC Recoverable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</si>
</sst>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%"/>
    <numFmt numFmtId="166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1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vertical="center"/>
    </xf>
    <xf numFmtId="2" fontId="0" fillId="0" borderId="0" xfId="0" applyNumberFormat="1"/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vertical="center"/>
    </xf>
    <xf numFmtId="0" fontId="3" fillId="7" borderId="1" xfId="0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vertical="center"/>
    </xf>
    <xf numFmtId="2" fontId="0" fillId="7" borderId="1" xfId="0" applyNumberFormat="1" applyFill="1" applyBorder="1"/>
    <xf numFmtId="2" fontId="0" fillId="8" borderId="1" xfId="0" applyNumberFormat="1" applyFill="1" applyBorder="1"/>
    <xf numFmtId="2" fontId="0" fillId="9" borderId="1" xfId="0" applyNumberFormat="1" applyFill="1" applyBorder="1"/>
    <xf numFmtId="2" fontId="0" fillId="10" borderId="1" xfId="0" applyNumberFormat="1" applyFill="1" applyBorder="1"/>
    <xf numFmtId="0" fontId="3" fillId="11" borderId="1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1" xfId="0" applyBorder="1"/>
    <xf numFmtId="0" fontId="0" fillId="7" borderId="1" xfId="0" applyFill="1" applyBorder="1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1" fontId="0" fillId="0" borderId="0" xfId="0" applyNumberFormat="1"/>
    <xf numFmtId="165" fontId="1" fillId="0" borderId="0" xfId="1" applyNumberFormat="1" applyFont="1"/>
    <xf numFmtId="166" fontId="0" fillId="0" borderId="0" xfId="0" applyNumberFormat="1"/>
    <xf numFmtId="1" fontId="2" fillId="0" borderId="0" xfId="0" applyNumberFormat="1" applyFont="1"/>
    <xf numFmtId="0" fontId="5" fillId="0" borderId="0" xfId="0" applyFont="1"/>
    <xf numFmtId="0" fontId="0" fillId="13" borderId="1" xfId="0" applyFill="1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1" xfId="0" applyNumberFormat="1" applyBorder="1"/>
    <xf numFmtId="0" fontId="0" fillId="14" borderId="1" xfId="0" applyFill="1" applyBorder="1"/>
    <xf numFmtId="0" fontId="0" fillId="14" borderId="1" xfId="0" applyFill="1" applyBorder="1" applyAlignment="1">
      <alignment wrapText="1"/>
    </xf>
    <xf numFmtId="164" fontId="3" fillId="8" borderId="1" xfId="0" applyNumberFormat="1" applyFont="1" applyFill="1" applyBorder="1" applyAlignment="1">
      <alignment vertical="center"/>
    </xf>
    <xf numFmtId="164" fontId="3" fillId="9" borderId="1" xfId="0" applyNumberFormat="1" applyFont="1" applyFill="1" applyBorder="1" applyAlignment="1">
      <alignment vertical="center"/>
    </xf>
    <xf numFmtId="164" fontId="3" fillId="10" borderId="1" xfId="0" applyNumberFormat="1" applyFont="1" applyFill="1" applyBorder="1" applyAlignment="1">
      <alignment vertical="center"/>
    </xf>
    <xf numFmtId="0" fontId="0" fillId="15" borderId="1" xfId="0" applyFill="1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FF99"/>
      <color rgb="FFFF99CC"/>
      <color rgb="FFCC99FF"/>
      <color rgb="FFCCFFFF"/>
      <color rgb="FF9966FF"/>
      <color rgb="FFFF99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5.xml"/><Relationship Id="rId13" Type="http://schemas.openxmlformats.org/officeDocument/2006/relationships/chartsheet" Target="chartsheets/sheet10.xml"/><Relationship Id="rId18" Type="http://schemas.openxmlformats.org/officeDocument/2006/relationships/worksheet" Target="worksheets/sheet7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0.xml"/><Relationship Id="rId7" Type="http://schemas.openxmlformats.org/officeDocument/2006/relationships/chartsheet" Target="chartsheets/sheet4.xml"/><Relationship Id="rId12" Type="http://schemas.openxmlformats.org/officeDocument/2006/relationships/chartsheet" Target="chartsheets/sheet9.xml"/><Relationship Id="rId17" Type="http://schemas.openxmlformats.org/officeDocument/2006/relationships/worksheet" Target="worksheets/sheet6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5.xml"/><Relationship Id="rId20" Type="http://schemas.openxmlformats.org/officeDocument/2006/relationships/worksheet" Target="worksheets/sheet9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3.xml"/><Relationship Id="rId11" Type="http://schemas.openxmlformats.org/officeDocument/2006/relationships/chartsheet" Target="chartsheets/sheet8.xml"/><Relationship Id="rId24" Type="http://schemas.openxmlformats.org/officeDocument/2006/relationships/styles" Target="styles.xml"/><Relationship Id="rId5" Type="http://schemas.openxmlformats.org/officeDocument/2006/relationships/chartsheet" Target="chartsheets/sheet2.xml"/><Relationship Id="rId15" Type="http://schemas.openxmlformats.org/officeDocument/2006/relationships/worksheet" Target="worksheets/sheet4.xml"/><Relationship Id="rId23" Type="http://schemas.openxmlformats.org/officeDocument/2006/relationships/theme" Target="theme/theme1.xml"/><Relationship Id="rId10" Type="http://schemas.openxmlformats.org/officeDocument/2006/relationships/chartsheet" Target="chartsheets/sheet7.xml"/><Relationship Id="rId19" Type="http://schemas.openxmlformats.org/officeDocument/2006/relationships/worksheet" Target="worksheets/sheet8.xml"/><Relationship Id="rId4" Type="http://schemas.openxmlformats.org/officeDocument/2006/relationships/chartsheet" Target="chartsheets/sheet1.xml"/><Relationship Id="rId9" Type="http://schemas.openxmlformats.org/officeDocument/2006/relationships/chartsheet" Target="chartsheets/sheet6.xml"/><Relationship Id="rId14" Type="http://schemas.openxmlformats.org/officeDocument/2006/relationships/chartsheet" Target="chartsheets/sheet11.xml"/><Relationship Id="rId22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6.xml"/><Relationship Id="rId1" Type="http://schemas.openxmlformats.org/officeDocument/2006/relationships/themeOverride" Target="../theme/themeOverride1.xml"/></Relationships>
</file>

<file path=xl/charts/_rels/chart2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8.xml"/><Relationship Id="rId1" Type="http://schemas.openxmlformats.org/officeDocument/2006/relationships/themeOverride" Target="../theme/themeOverride2.xml"/></Relationships>
</file>

<file path=xl/charts/_rels/chart2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0.xml"/><Relationship Id="rId1" Type="http://schemas.openxmlformats.org/officeDocument/2006/relationships/themeOverride" Target="../theme/themeOverride3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Maximum Stored and</a:t>
            </a:r>
            <a:r>
              <a:rPr lang="en-GB" baseline="0"/>
              <a:t> Recoverable Energy for each Phase of the WLTP</a:t>
            </a:r>
          </a:p>
        </c:rich>
      </c:tx>
      <c:layout>
        <c:manualLayout>
          <c:xMode val="edge"/>
          <c:yMode val="edge"/>
          <c:x val="0.1417675787899116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48381452318463"/>
          <c:y val="0.13467592592592595"/>
          <c:w val="0.85894553805774265"/>
          <c:h val="0.69222987751531062"/>
        </c:manualLayout>
      </c:layout>
      <c:lineChart>
        <c:grouping val="standard"/>
        <c:varyColors val="0"/>
        <c:ser>
          <c:idx val="0"/>
          <c:order val="0"/>
          <c:tx>
            <c:strRef>
              <c:f>'My Spreedsheet '!$BI$2</c:f>
              <c:strCache>
                <c:ptCount val="1"/>
                <c:pt idx="0">
                  <c:v>Maximum Stored Energy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6.6332418479697813E-2"/>
                  <c:y val="-4.85762884345044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4772781393529109E-2"/>
                      <c:h val="5.793022019419881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0D6E-483A-9CD1-E9570E9E1278}"/>
                </c:ext>
              </c:extLst>
            </c:dLbl>
            <c:dLbl>
              <c:idx val="1"/>
              <c:layout>
                <c:manualLayout>
                  <c:x val="-0.1198589597765089"/>
                  <c:y val="-5.83229232239483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D6E-483A-9CD1-E9570E9E1278}"/>
                </c:ext>
              </c:extLst>
            </c:dLbl>
            <c:dLbl>
              <c:idx val="2"/>
              <c:layout>
                <c:manualLayout>
                  <c:x val="-0.10991394431178433"/>
                  <c:y val="-4.443415211697592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D6E-483A-9CD1-E9570E9E127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'My Spreedsheet '!$AR$4:$AR$8</c:f>
              <c:strCache>
                <c:ptCount val="5"/>
                <c:pt idx="0">
                  <c:v>Low</c:v>
                </c:pt>
                <c:pt idx="1">
                  <c:v>Middle </c:v>
                </c:pt>
                <c:pt idx="2">
                  <c:v>High</c:v>
                </c:pt>
                <c:pt idx="3">
                  <c:v>Extra High</c:v>
                </c:pt>
                <c:pt idx="4">
                  <c:v>All</c:v>
                </c:pt>
              </c:strCache>
            </c:strRef>
          </c:cat>
          <c:val>
            <c:numRef>
              <c:f>'My Spreedsheet '!$BI$4:$BI$8</c:f>
              <c:numCache>
                <c:formatCode>0.00</c:formatCode>
                <c:ptCount val="5"/>
                <c:pt idx="0">
                  <c:v>179.50625118587817</c:v>
                </c:pt>
                <c:pt idx="1">
                  <c:v>330.19533037777217</c:v>
                </c:pt>
                <c:pt idx="2">
                  <c:v>533.43054085254471</c:v>
                </c:pt>
                <c:pt idx="3">
                  <c:v>966.62641897106107</c:v>
                </c:pt>
                <c:pt idx="4">
                  <c:v>966.62641897106107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6E-483A-9CD1-E9570E9E1278}"/>
            </c:ext>
          </c:extLst>
        </c:ser>
        <c:ser>
          <c:idx val="1"/>
          <c:order val="1"/>
          <c:tx>
            <c:strRef>
              <c:f>'My Spreedsheet '!$BJ$2</c:f>
              <c:strCache>
                <c:ptCount val="1"/>
                <c:pt idx="0">
                  <c:v>Maximum Recoverable Energy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1.6317539579429999E-2"/>
                  <c:y val="3.93828300059035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F62-491A-B837-2EE350CDAC56}"/>
                </c:ext>
              </c:extLst>
            </c:dLbl>
            <c:dLbl>
              <c:idx val="1"/>
              <c:layout>
                <c:manualLayout>
                  <c:x val="-1.6317539579429999E-2"/>
                  <c:y val="3.10982312055394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F62-491A-B837-2EE350CDAC56}"/>
                </c:ext>
              </c:extLst>
            </c:dLbl>
            <c:dLbl>
              <c:idx val="2"/>
              <c:layout>
                <c:manualLayout>
                  <c:x val="-7.5388156118891573E-3"/>
                  <c:y val="6.2444348044475139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F62-491A-B837-2EE350CDAC56}"/>
                </c:ext>
              </c:extLst>
            </c:dLbl>
            <c:dLbl>
              <c:idx val="3"/>
              <c:layout>
                <c:manualLayout>
                  <c:x val="-6.2405840409019496E-2"/>
                  <c:y val="-4.3463157997736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F62-491A-B837-2EE350CDAC5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'My Spreedsheet '!$BJ$4:$BJ$8</c:f>
              <c:numCache>
                <c:formatCode>0.00</c:formatCode>
                <c:ptCount val="5"/>
                <c:pt idx="0">
                  <c:v>134.62968838940861</c:v>
                </c:pt>
                <c:pt idx="1">
                  <c:v>247.64649778332912</c:v>
                </c:pt>
                <c:pt idx="2">
                  <c:v>400.07290563940853</c:v>
                </c:pt>
                <c:pt idx="3">
                  <c:v>724.96981422829583</c:v>
                </c:pt>
                <c:pt idx="4">
                  <c:v>724.96981422829583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62-491A-B837-2EE350CDAC5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647258448"/>
        <c:axId val="647260528"/>
      </c:lineChart>
      <c:catAx>
        <c:axId val="647258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Phase</a:t>
                </a:r>
                <a:r>
                  <a:rPr lang="en-GB" baseline="0"/>
                  <a:t> </a:t>
                </a:r>
              </a:p>
            </c:rich>
          </c:tx>
          <c:layout>
            <c:manualLayout>
              <c:xMode val="edge"/>
              <c:yMode val="edge"/>
              <c:x val="0.48015791776028005"/>
              <c:y val="0.91115704286964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7260528"/>
        <c:crosses val="autoZero"/>
        <c:auto val="1"/>
        <c:lblAlgn val="ctr"/>
        <c:lblOffset val="100"/>
        <c:noMultiLvlLbl val="0"/>
      </c:catAx>
      <c:valAx>
        <c:axId val="647260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7258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5976268591426068"/>
          <c:y val="0.14170093321668126"/>
          <c:w val="0.32328745436225903"/>
          <c:h val="0.139803583252063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'My Spreedsheet '!$AN$2:$AN$3</c:f>
              <c:strCache>
                <c:ptCount val="2"/>
                <c:pt idx="0">
                  <c:v>Recoverable Energy </c:v>
                </c:pt>
                <c:pt idx="1">
                  <c:v>kJ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'!$AN$5:$AN$1805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-4.9726368025639475E-3</c:v>
                </c:pt>
                <c:pt idx="13">
                  <c:v>6.7642080782534267E-2</c:v>
                </c:pt>
                <c:pt idx="14">
                  <c:v>1.0753984916338359</c:v>
                </c:pt>
                <c:pt idx="15">
                  <c:v>3.8880827252428154</c:v>
                </c:pt>
                <c:pt idx="16">
                  <c:v>6.9462327627134277</c:v>
                </c:pt>
                <c:pt idx="17">
                  <c:v>11.718087703294639</c:v>
                </c:pt>
                <c:pt idx="18">
                  <c:v>19.512314877467375</c:v>
                </c:pt>
                <c:pt idx="19">
                  <c:v>28.166154086939525</c:v>
                </c:pt>
                <c:pt idx="20">
                  <c:v>31.55600576075993</c:v>
                </c:pt>
                <c:pt idx="21">
                  <c:v>32.96563817965292</c:v>
                </c:pt>
                <c:pt idx="22">
                  <c:v>33.442331393456612</c:v>
                </c:pt>
                <c:pt idx="23">
                  <c:v>34.648971067895999</c:v>
                </c:pt>
                <c:pt idx="24">
                  <c:v>35.383175095198723</c:v>
                </c:pt>
                <c:pt idx="25">
                  <c:v>39.688398890797885</c:v>
                </c:pt>
                <c:pt idx="26">
                  <c:v>42.605185576780897</c:v>
                </c:pt>
                <c:pt idx="27">
                  <c:v>48.747448265756134</c:v>
                </c:pt>
                <c:pt idx="28">
                  <c:v>56.226474349618947</c:v>
                </c:pt>
                <c:pt idx="29">
                  <c:v>64.235992748668323</c:v>
                </c:pt>
                <c:pt idx="30">
                  <c:v>71.722735161252317</c:v>
                </c:pt>
                <c:pt idx="31">
                  <c:v>75.979237425708789</c:v>
                </c:pt>
                <c:pt idx="32">
                  <c:v>78.884638696254243</c:v>
                </c:pt>
                <c:pt idx="33">
                  <c:v>81.099236116491383</c:v>
                </c:pt>
                <c:pt idx="34">
                  <c:v>82.968002024293767</c:v>
                </c:pt>
                <c:pt idx="35">
                  <c:v>83.344293097417221</c:v>
                </c:pt>
                <c:pt idx="36">
                  <c:v>82.217957659111391</c:v>
                </c:pt>
                <c:pt idx="37">
                  <c:v>76.700508792596224</c:v>
                </c:pt>
                <c:pt idx="38">
                  <c:v>66.910984615960217</c:v>
                </c:pt>
                <c:pt idx="39">
                  <c:v>57.472363164013551</c:v>
                </c:pt>
                <c:pt idx="40">
                  <c:v>50.200786472694467</c:v>
                </c:pt>
                <c:pt idx="41">
                  <c:v>43.691353424485754</c:v>
                </c:pt>
                <c:pt idx="42">
                  <c:v>35.137588820154477</c:v>
                </c:pt>
                <c:pt idx="43">
                  <c:v>26.224325861010207</c:v>
                </c:pt>
                <c:pt idx="44">
                  <c:v>20.437475036000258</c:v>
                </c:pt>
                <c:pt idx="45">
                  <c:v>18.076482880479041</c:v>
                </c:pt>
                <c:pt idx="46">
                  <c:v>17.206860225177515</c:v>
                </c:pt>
                <c:pt idx="47">
                  <c:v>15.695392080782433</c:v>
                </c:pt>
                <c:pt idx="48">
                  <c:v>13.94210430052061</c:v>
                </c:pt>
                <c:pt idx="49">
                  <c:v>13.029392435704423</c:v>
                </c:pt>
                <c:pt idx="50">
                  <c:v>13.029392435704423</c:v>
                </c:pt>
                <c:pt idx="51">
                  <c:v>12.438031613566697</c:v>
                </c:pt>
                <c:pt idx="52">
                  <c:v>10.077547549493046</c:v>
                </c:pt>
                <c:pt idx="53">
                  <c:v>6.9462327627134277</c:v>
                </c:pt>
                <c:pt idx="54">
                  <c:v>5.8961853774340689</c:v>
                </c:pt>
                <c:pt idx="55">
                  <c:v>5.7958979957708321</c:v>
                </c:pt>
                <c:pt idx="56">
                  <c:v>5.7958979957708321</c:v>
                </c:pt>
                <c:pt idx="57">
                  <c:v>5.7958979957708321</c:v>
                </c:pt>
                <c:pt idx="58">
                  <c:v>6.0993335391675316</c:v>
                </c:pt>
                <c:pt idx="59">
                  <c:v>6.4104887252928053</c:v>
                </c:pt>
                <c:pt idx="60">
                  <c:v>8.8046414877210371</c:v>
                </c:pt>
                <c:pt idx="61">
                  <c:v>9.5581052329674723</c:v>
                </c:pt>
                <c:pt idx="62">
                  <c:v>10.342407769676406</c:v>
                </c:pt>
                <c:pt idx="63">
                  <c:v>10.746121098613571</c:v>
                </c:pt>
                <c:pt idx="64">
                  <c:v>12.003497393920339</c:v>
                </c:pt>
                <c:pt idx="65">
                  <c:v>13.029392435704423</c:v>
                </c:pt>
                <c:pt idx="66">
                  <c:v>13.481898160115747</c:v>
                </c:pt>
                <c:pt idx="67">
                  <c:v>13.94210430052061</c:v>
                </c:pt>
                <c:pt idx="68">
                  <c:v>17.035499810652123</c:v>
                </c:pt>
                <c:pt idx="69">
                  <c:v>22.351847621303161</c:v>
                </c:pt>
                <c:pt idx="70">
                  <c:v>29.274793484088274</c:v>
                </c:pt>
                <c:pt idx="71">
                  <c:v>37.126120362524517</c:v>
                </c:pt>
                <c:pt idx="72">
                  <c:v>44.514908340095268</c:v>
                </c:pt>
                <c:pt idx="73">
                  <c:v>49.6169023590069</c:v>
                </c:pt>
                <c:pt idx="74">
                  <c:v>52.870312185957346</c:v>
                </c:pt>
                <c:pt idx="75">
                  <c:v>55.608622521316128</c:v>
                </c:pt>
                <c:pt idx="76">
                  <c:v>58.731830224376083</c:v>
                </c:pt>
                <c:pt idx="77">
                  <c:v>62.265358225993779</c:v>
                </c:pt>
                <c:pt idx="78">
                  <c:v>64.89965425084587</c:v>
                </c:pt>
                <c:pt idx="79">
                  <c:v>65.566706925895446</c:v>
                </c:pt>
                <c:pt idx="80">
                  <c:v>63.905433779488625</c:v>
                </c:pt>
                <c:pt idx="81">
                  <c:v>62.265358225993779</c:v>
                </c:pt>
                <c:pt idx="82">
                  <c:v>58.415690627640863</c:v>
                </c:pt>
                <c:pt idx="83">
                  <c:v>57.472363164013551</c:v>
                </c:pt>
                <c:pt idx="84">
                  <c:v>56.536673463743227</c:v>
                </c:pt>
                <c:pt idx="85">
                  <c:v>54.078848669107657</c:v>
                </c:pt>
                <c:pt idx="86">
                  <c:v>52.27113895424317</c:v>
                </c:pt>
                <c:pt idx="87">
                  <c:v>50.200786472694467</c:v>
                </c:pt>
                <c:pt idx="88">
                  <c:v>49.036416637425212</c:v>
                </c:pt>
                <c:pt idx="89">
                  <c:v>42.605185576780897</c:v>
                </c:pt>
                <c:pt idx="90">
                  <c:v>31.09294501084365</c:v>
                </c:pt>
                <c:pt idx="91">
                  <c:v>20.064848439863713</c:v>
                </c:pt>
                <c:pt idx="92">
                  <c:v>11.860364545138419</c:v>
                </c:pt>
                <c:pt idx="93">
                  <c:v>8.200318183275991</c:v>
                </c:pt>
                <c:pt idx="94">
                  <c:v>5.7958979957708321</c:v>
                </c:pt>
                <c:pt idx="95">
                  <c:v>3.2608776008614933</c:v>
                </c:pt>
                <c:pt idx="96">
                  <c:v>1.2549212766197539</c:v>
                </c:pt>
                <c:pt idx="97">
                  <c:v>0.43791534282206251</c:v>
                </c:pt>
                <c:pt idx="98">
                  <c:v>0.1349352434725721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-4.9726368025639475E-3</c:v>
                </c:pt>
                <c:pt idx="139">
                  <c:v>9.1974676606886629E-2</c:v>
                </c:pt>
                <c:pt idx="140">
                  <c:v>1.3985948825276531</c:v>
                </c:pt>
                <c:pt idx="141">
                  <c:v>5.5001830895890036</c:v>
                </c:pt>
                <c:pt idx="142">
                  <c:v>11.019544887296803</c:v>
                </c:pt>
                <c:pt idx="143">
                  <c:v>14.726223868996025</c:v>
                </c:pt>
                <c:pt idx="144">
                  <c:v>16.358606435427699</c:v>
                </c:pt>
                <c:pt idx="145">
                  <c:v>17.900849061171552</c:v>
                </c:pt>
                <c:pt idx="146">
                  <c:v>21.575851844908392</c:v>
                </c:pt>
                <c:pt idx="147">
                  <c:v>26.863926050988375</c:v>
                </c:pt>
                <c:pt idx="148">
                  <c:v>32.022475068641967</c:v>
                </c:pt>
                <c:pt idx="149">
                  <c:v>35.629612920409173</c:v>
                </c:pt>
                <c:pt idx="150">
                  <c:v>37.126120362524517</c:v>
                </c:pt>
                <c:pt idx="151">
                  <c:v>36.125043073997468</c:v>
                </c:pt>
                <c:pt idx="152">
                  <c:v>30.862692937204741</c:v>
                </c:pt>
                <c:pt idx="153">
                  <c:v>21.192977033185208</c:v>
                </c:pt>
                <c:pt idx="154">
                  <c:v>12.292330964967308</c:v>
                </c:pt>
                <c:pt idx="155">
                  <c:v>7.1665327394398854</c:v>
                </c:pt>
                <c:pt idx="156">
                  <c:v>5.7958979957708321</c:v>
                </c:pt>
                <c:pt idx="157">
                  <c:v>6.4104887252928053</c:v>
                </c:pt>
                <c:pt idx="158">
                  <c:v>8.0820244898274698</c:v>
                </c:pt>
                <c:pt idx="159">
                  <c:v>12.147486212807575</c:v>
                </c:pt>
                <c:pt idx="160">
                  <c:v>16.695343392798822</c:v>
                </c:pt>
                <c:pt idx="161">
                  <c:v>22.744967996649532</c:v>
                </c:pt>
                <c:pt idx="162">
                  <c:v>27.078831989386433</c:v>
                </c:pt>
                <c:pt idx="163">
                  <c:v>31.788814363371653</c:v>
                </c:pt>
                <c:pt idx="164">
                  <c:v>36.374035328709674</c:v>
                </c:pt>
                <c:pt idx="165">
                  <c:v>40.473677143333212</c:v>
                </c:pt>
                <c:pt idx="166">
                  <c:v>43.146568610270414</c:v>
                </c:pt>
                <c:pt idx="167">
                  <c:v>46.184974224295829</c:v>
                </c:pt>
                <c:pt idx="168">
                  <c:v>51.972826219766226</c:v>
                </c:pt>
                <c:pt idx="169">
                  <c:v>58.100399560780147</c:v>
                </c:pt>
                <c:pt idx="170">
                  <c:v>60.646484869514168</c:v>
                </c:pt>
                <c:pt idx="171">
                  <c:v>58.731830224376083</c:v>
                </c:pt>
                <c:pt idx="172">
                  <c:v>51.675362788653132</c:v>
                </c:pt>
                <c:pt idx="173">
                  <c:v>40.211066863201275</c:v>
                </c:pt>
                <c:pt idx="174">
                  <c:v>30.633293113555748</c:v>
                </c:pt>
                <c:pt idx="175">
                  <c:v>26.649873025571107</c:v>
                </c:pt>
                <c:pt idx="176">
                  <c:v>26.224325861010207</c:v>
                </c:pt>
                <c:pt idx="177">
                  <c:v>27.946984136129945</c:v>
                </c:pt>
                <c:pt idx="178">
                  <c:v>32.256987839738088</c:v>
                </c:pt>
                <c:pt idx="179">
                  <c:v>35.629612920409173</c:v>
                </c:pt>
                <c:pt idx="180">
                  <c:v>36.623878986256798</c:v>
                </c:pt>
                <c:pt idx="181">
                  <c:v>36.374035328709674</c:v>
                </c:pt>
                <c:pt idx="182">
                  <c:v>35.629612920409173</c:v>
                </c:pt>
                <c:pt idx="183">
                  <c:v>33.442331393456612</c:v>
                </c:pt>
                <c:pt idx="184">
                  <c:v>28.386176729732924</c:v>
                </c:pt>
                <c:pt idx="185">
                  <c:v>23.141502970545091</c:v>
                </c:pt>
                <c:pt idx="186">
                  <c:v>18.252971270244458</c:v>
                </c:pt>
                <c:pt idx="187">
                  <c:v>14.726223868996025</c:v>
                </c:pt>
                <c:pt idx="188">
                  <c:v>12.003497393920339</c:v>
                </c:pt>
                <c:pt idx="189">
                  <c:v>10.077547549493046</c:v>
                </c:pt>
                <c:pt idx="190">
                  <c:v>8.5603413458338373</c:v>
                </c:pt>
                <c:pt idx="191">
                  <c:v>7.6174208352625374</c:v>
                </c:pt>
                <c:pt idx="192">
                  <c:v>6.7293625596603581</c:v>
                </c:pt>
                <c:pt idx="193">
                  <c:v>6.3059126532248042</c:v>
                </c:pt>
                <c:pt idx="194">
                  <c:v>5.9973305708439106</c:v>
                </c:pt>
                <c:pt idx="195">
                  <c:v>5.7958979957708321</c:v>
                </c:pt>
                <c:pt idx="196">
                  <c:v>5.7958979957708321</c:v>
                </c:pt>
                <c:pt idx="197">
                  <c:v>5.7958979957708321</c:v>
                </c:pt>
                <c:pt idx="198">
                  <c:v>5.7958979957708321</c:v>
                </c:pt>
                <c:pt idx="199">
                  <c:v>6.3059126532248042</c:v>
                </c:pt>
                <c:pt idx="200">
                  <c:v>6.837368921061306</c:v>
                </c:pt>
                <c:pt idx="201">
                  <c:v>7.964587871469039</c:v>
                </c:pt>
                <c:pt idx="202">
                  <c:v>9.1775180141682977</c:v>
                </c:pt>
                <c:pt idx="203">
                  <c:v>11.157541141957477</c:v>
                </c:pt>
                <c:pt idx="204">
                  <c:v>14.885613851365777</c:v>
                </c:pt>
                <c:pt idx="205">
                  <c:v>18.608511613817829</c:v>
                </c:pt>
                <c:pt idx="206">
                  <c:v>23.541452248327229</c:v>
                </c:pt>
                <c:pt idx="207">
                  <c:v>30.177050363558802</c:v>
                </c:pt>
                <c:pt idx="208">
                  <c:v>36.623878986256798</c:v>
                </c:pt>
                <c:pt idx="209">
                  <c:v>42.87545185251853</c:v>
                </c:pt>
                <c:pt idx="210">
                  <c:v>51.972826219766226</c:v>
                </c:pt>
                <c:pt idx="211">
                  <c:v>59.048818314153031</c:v>
                </c:pt>
                <c:pt idx="212">
                  <c:v>64.567399584731689</c:v>
                </c:pt>
                <c:pt idx="213">
                  <c:v>68.952827581032352</c:v>
                </c:pt>
                <c:pt idx="214">
                  <c:v>72.775427950002083</c:v>
                </c:pt>
                <c:pt idx="215">
                  <c:v>78.153209722531557</c:v>
                </c:pt>
                <c:pt idx="216">
                  <c:v>85.238435895043949</c:v>
                </c:pt>
                <c:pt idx="217">
                  <c:v>93.424656409395567</c:v>
                </c:pt>
                <c:pt idx="218">
                  <c:v>101.1523159036303</c:v>
                </c:pt>
                <c:pt idx="219">
                  <c:v>107.89621067030264</c:v>
                </c:pt>
                <c:pt idx="220">
                  <c:v>113.09587002212059</c:v>
                </c:pt>
                <c:pt idx="221">
                  <c:v>117.07529938803347</c:v>
                </c:pt>
                <c:pt idx="222">
                  <c:v>118.86585055596484</c:v>
                </c:pt>
                <c:pt idx="223">
                  <c:v>120.66988508850503</c:v>
                </c:pt>
                <c:pt idx="224">
                  <c:v>122.03175802787092</c:v>
                </c:pt>
                <c:pt idx="225">
                  <c:v>123.85938277622142</c:v>
                </c:pt>
                <c:pt idx="226">
                  <c:v>126.62608831589966</c:v>
                </c:pt>
                <c:pt idx="227">
                  <c:v>128.95483391684121</c:v>
                </c:pt>
                <c:pt idx="228">
                  <c:v>131.30462701692986</c:v>
                </c:pt>
                <c:pt idx="229">
                  <c:v>133.19961260242937</c:v>
                </c:pt>
                <c:pt idx="230">
                  <c:v>134.62968838940864</c:v>
                </c:pt>
                <c:pt idx="231">
                  <c:v>134.62968838940864</c:v>
                </c:pt>
                <c:pt idx="232">
                  <c:v>133.19961260242937</c:v>
                </c:pt>
                <c:pt idx="233">
                  <c:v>127.09015341515926</c:v>
                </c:pt>
                <c:pt idx="234">
                  <c:v>117.96888940409173</c:v>
                </c:pt>
                <c:pt idx="235">
                  <c:v>109.61593549957063</c:v>
                </c:pt>
                <c:pt idx="236">
                  <c:v>104.49725766228482</c:v>
                </c:pt>
                <c:pt idx="237">
                  <c:v>101.98348675734704</c:v>
                </c:pt>
                <c:pt idx="238">
                  <c:v>98.679065811544362</c:v>
                </c:pt>
                <c:pt idx="239">
                  <c:v>92.628957510200422</c:v>
                </c:pt>
                <c:pt idx="240">
                  <c:v>82.592556865914176</c:v>
                </c:pt>
                <c:pt idx="241">
                  <c:v>72.4236833585787</c:v>
                </c:pt>
                <c:pt idx="242">
                  <c:v>65.566706925895446</c:v>
                </c:pt>
                <c:pt idx="243">
                  <c:v>57.472363164013551</c:v>
                </c:pt>
                <c:pt idx="244">
                  <c:v>50.200786472694467</c:v>
                </c:pt>
                <c:pt idx="245">
                  <c:v>43.691353424485754</c:v>
                </c:pt>
                <c:pt idx="246">
                  <c:v>35.137588820154477</c:v>
                </c:pt>
                <c:pt idx="247">
                  <c:v>26.224325861010207</c:v>
                </c:pt>
                <c:pt idx="248">
                  <c:v>20.437475036000258</c:v>
                </c:pt>
                <c:pt idx="249">
                  <c:v>18.076482880479041</c:v>
                </c:pt>
                <c:pt idx="250">
                  <c:v>17.206860225177515</c:v>
                </c:pt>
                <c:pt idx="251">
                  <c:v>15.695392080782433</c:v>
                </c:pt>
                <c:pt idx="252">
                  <c:v>13.94210430052061</c:v>
                </c:pt>
                <c:pt idx="253">
                  <c:v>13.029392435704423</c:v>
                </c:pt>
                <c:pt idx="254">
                  <c:v>13.029392435704423</c:v>
                </c:pt>
                <c:pt idx="255">
                  <c:v>12.438031613566697</c:v>
                </c:pt>
                <c:pt idx="256">
                  <c:v>10.077547549493046</c:v>
                </c:pt>
                <c:pt idx="257">
                  <c:v>8.5603413458338373</c:v>
                </c:pt>
                <c:pt idx="258">
                  <c:v>9.6866809545366586</c:v>
                </c:pt>
                <c:pt idx="259">
                  <c:v>13.179372014009758</c:v>
                </c:pt>
                <c:pt idx="260">
                  <c:v>17.552145281261705</c:v>
                </c:pt>
                <c:pt idx="261">
                  <c:v>22.351847621303161</c:v>
                </c:pt>
                <c:pt idx="262">
                  <c:v>27.51120245779358</c:v>
                </c:pt>
                <c:pt idx="263">
                  <c:v>34.4059396643474</c:v>
                </c:pt>
                <c:pt idx="264">
                  <c:v>44.23953972476432</c:v>
                </c:pt>
                <c:pt idx="265">
                  <c:v>54.688211331218596</c:v>
                </c:pt>
                <c:pt idx="266">
                  <c:v>63.905433779488625</c:v>
                </c:pt>
                <c:pt idx="267">
                  <c:v>69.985188802336822</c:v>
                </c:pt>
                <c:pt idx="268">
                  <c:v>77.425166323091318</c:v>
                </c:pt>
                <c:pt idx="269">
                  <c:v>82.968002024293767</c:v>
                </c:pt>
                <c:pt idx="270">
                  <c:v>88.701168542871685</c:v>
                </c:pt>
                <c:pt idx="271">
                  <c:v>89.090143917214405</c:v>
                </c:pt>
                <c:pt idx="272">
                  <c:v>87.539314740683821</c:v>
                </c:pt>
                <c:pt idx="273">
                  <c:v>86.385070193245809</c:v>
                </c:pt>
                <c:pt idx="274">
                  <c:v>80.35765218789679</c:v>
                </c:pt>
                <c:pt idx="275">
                  <c:v>69.985188802336822</c:v>
                </c:pt>
                <c:pt idx="276">
                  <c:v>60.646484869514168</c:v>
                </c:pt>
                <c:pt idx="277">
                  <c:v>49.6169023590069</c:v>
                </c:pt>
                <c:pt idx="278">
                  <c:v>39.949307433411889</c:v>
                </c:pt>
                <c:pt idx="279">
                  <c:v>27.078831989386433</c:v>
                </c:pt>
                <c:pt idx="280">
                  <c:v>18.96746979722904</c:v>
                </c:pt>
                <c:pt idx="281">
                  <c:v>16.864994187581608</c:v>
                </c:pt>
                <c:pt idx="282">
                  <c:v>21.768570075137774</c:v>
                </c:pt>
                <c:pt idx="283">
                  <c:v>29.499079034308433</c:v>
                </c:pt>
                <c:pt idx="284">
                  <c:v>38.140818328434733</c:v>
                </c:pt>
                <c:pt idx="285">
                  <c:v>48.747448265756134</c:v>
                </c:pt>
                <c:pt idx="286">
                  <c:v>58.731830224376083</c:v>
                </c:pt>
                <c:pt idx="287">
                  <c:v>69.640221105399277</c:v>
                </c:pt>
                <c:pt idx="288">
                  <c:v>81.471297247567122</c:v>
                </c:pt>
                <c:pt idx="289">
                  <c:v>94.223734989621079</c:v>
                </c:pt>
                <c:pt idx="290">
                  <c:v>101.98348675734704</c:v>
                </c:pt>
                <c:pt idx="291">
                  <c:v>104.49725766228482</c:v>
                </c:pt>
                <c:pt idx="292">
                  <c:v>101.98348675734704</c:v>
                </c:pt>
                <c:pt idx="293">
                  <c:v>97.453840227574929</c:v>
                </c:pt>
                <c:pt idx="294">
                  <c:v>94.223734989621079</c:v>
                </c:pt>
                <c:pt idx="295">
                  <c:v>92.232375533071291</c:v>
                </c:pt>
                <c:pt idx="296">
                  <c:v>91.836638586698299</c:v>
                </c:pt>
                <c:pt idx="297">
                  <c:v>92.232375533071291</c:v>
                </c:pt>
                <c:pt idx="298">
                  <c:v>93.424656409395567</c:v>
                </c:pt>
                <c:pt idx="299">
                  <c:v>94.223734989621079</c:v>
                </c:pt>
                <c:pt idx="300">
                  <c:v>94.223734989621079</c:v>
                </c:pt>
                <c:pt idx="301">
                  <c:v>93.424656409395567</c:v>
                </c:pt>
                <c:pt idx="302">
                  <c:v>91.441746707914149</c:v>
                </c:pt>
                <c:pt idx="303">
                  <c:v>88.31303853078046</c:v>
                </c:pt>
                <c:pt idx="304">
                  <c:v>84.47824143692263</c:v>
                </c:pt>
                <c:pt idx="305">
                  <c:v>78.884638696254243</c:v>
                </c:pt>
                <c:pt idx="306">
                  <c:v>73.481457934205011</c:v>
                </c:pt>
                <c:pt idx="307">
                  <c:v>69.985188802336822</c:v>
                </c:pt>
                <c:pt idx="308">
                  <c:v>68.268823461561766</c:v>
                </c:pt>
                <c:pt idx="309">
                  <c:v>67.588209041650217</c:v>
                </c:pt>
                <c:pt idx="310">
                  <c:v>66.237150479154465</c:v>
                </c:pt>
                <c:pt idx="311">
                  <c:v>64.567399584731689</c:v>
                </c:pt>
                <c:pt idx="312">
                  <c:v>62.265358225993779</c:v>
                </c:pt>
                <c:pt idx="313">
                  <c:v>58.731830224376083</c:v>
                </c:pt>
                <c:pt idx="314">
                  <c:v>54.383105495812494</c:v>
                </c:pt>
                <c:pt idx="315">
                  <c:v>49.6169023590069</c:v>
                </c:pt>
                <c:pt idx="316">
                  <c:v>45.624885043263987</c:v>
                </c:pt>
                <c:pt idx="317">
                  <c:v>42.06720461867981</c:v>
                </c:pt>
                <c:pt idx="318">
                  <c:v>37.631766908138033</c:v>
                </c:pt>
                <c:pt idx="319">
                  <c:v>32.728569432076391</c:v>
                </c:pt>
                <c:pt idx="320">
                  <c:v>28.386176729732924</c:v>
                </c:pt>
                <c:pt idx="321">
                  <c:v>27.294590803932451</c:v>
                </c:pt>
                <c:pt idx="322">
                  <c:v>25.802190790366332</c:v>
                </c:pt>
                <c:pt idx="323">
                  <c:v>25.802190790366332</c:v>
                </c:pt>
                <c:pt idx="324">
                  <c:v>24.556261088562987</c:v>
                </c:pt>
                <c:pt idx="325">
                  <c:v>23.74270715909369</c:v>
                </c:pt>
                <c:pt idx="326">
                  <c:v>23.74270715909369</c:v>
                </c:pt>
                <c:pt idx="327">
                  <c:v>23.141502970545091</c:v>
                </c:pt>
                <c:pt idx="328">
                  <c:v>22.547980965741299</c:v>
                </c:pt>
                <c:pt idx="329">
                  <c:v>17.379075394324996</c:v>
                </c:pt>
                <c:pt idx="330">
                  <c:v>12.584588121772933</c:v>
                </c:pt>
                <c:pt idx="331">
                  <c:v>11.718087703294639</c:v>
                </c:pt>
                <c:pt idx="332">
                  <c:v>11.436102187752814</c:v>
                </c:pt>
                <c:pt idx="333">
                  <c:v>10.342407769676406</c:v>
                </c:pt>
                <c:pt idx="334">
                  <c:v>9.9464021496322701</c:v>
                </c:pt>
                <c:pt idx="335">
                  <c:v>9.1775180141682977</c:v>
                </c:pt>
                <c:pt idx="336">
                  <c:v>8.5603413458338373</c:v>
                </c:pt>
                <c:pt idx="337">
                  <c:v>8.319468914981778</c:v>
                </c:pt>
                <c:pt idx="338">
                  <c:v>8.5603413458338373</c:v>
                </c:pt>
                <c:pt idx="339">
                  <c:v>9.6866809545366586</c:v>
                </c:pt>
                <c:pt idx="340">
                  <c:v>13.029392435704423</c:v>
                </c:pt>
                <c:pt idx="341">
                  <c:v>18.430314193635009</c:v>
                </c:pt>
                <c:pt idx="342">
                  <c:v>24.147777340213313</c:v>
                </c:pt>
                <c:pt idx="343">
                  <c:v>26.012831795532229</c:v>
                </c:pt>
                <c:pt idx="344">
                  <c:v>26.649873025571107</c:v>
                </c:pt>
                <c:pt idx="345">
                  <c:v>27.078831989386433</c:v>
                </c:pt>
                <c:pt idx="346">
                  <c:v>29.051360441687827</c:v>
                </c:pt>
                <c:pt idx="347">
                  <c:v>29.499079034308433</c:v>
                </c:pt>
                <c:pt idx="348">
                  <c:v>30.633293113555748</c:v>
                </c:pt>
                <c:pt idx="349">
                  <c:v>32.022475068641967</c:v>
                </c:pt>
                <c:pt idx="350">
                  <c:v>32.96563817965292</c:v>
                </c:pt>
                <c:pt idx="351">
                  <c:v>33.203558845723933</c:v>
                </c:pt>
                <c:pt idx="352">
                  <c:v>32.96563817965292</c:v>
                </c:pt>
                <c:pt idx="353">
                  <c:v>32.728569432076391</c:v>
                </c:pt>
                <c:pt idx="354">
                  <c:v>32.492352639827168</c:v>
                </c:pt>
                <c:pt idx="355">
                  <c:v>32.492352639827168</c:v>
                </c:pt>
                <c:pt idx="356">
                  <c:v>32.96563817965292</c:v>
                </c:pt>
                <c:pt idx="357">
                  <c:v>33.203558845723933</c:v>
                </c:pt>
                <c:pt idx="358">
                  <c:v>32.728569432076391</c:v>
                </c:pt>
                <c:pt idx="359">
                  <c:v>30.177050363558802</c:v>
                </c:pt>
                <c:pt idx="360">
                  <c:v>26.012831795532229</c:v>
                </c:pt>
                <c:pt idx="361">
                  <c:v>22.351847621303161</c:v>
                </c:pt>
                <c:pt idx="362">
                  <c:v>19.879816371324313</c:v>
                </c:pt>
                <c:pt idx="363">
                  <c:v>18.430314193635009</c:v>
                </c:pt>
                <c:pt idx="364">
                  <c:v>17.726069849154836</c:v>
                </c:pt>
                <c:pt idx="365">
                  <c:v>17.726069849154836</c:v>
                </c:pt>
                <c:pt idx="366">
                  <c:v>17.900849061171552</c:v>
                </c:pt>
                <c:pt idx="367">
                  <c:v>18.608511613817829</c:v>
                </c:pt>
                <c:pt idx="368">
                  <c:v>20.250734673699977</c:v>
                </c:pt>
                <c:pt idx="369">
                  <c:v>22.942808677195078</c:v>
                </c:pt>
                <c:pt idx="370">
                  <c:v>24.556261088562987</c:v>
                </c:pt>
                <c:pt idx="371">
                  <c:v>24.968158109480115</c:v>
                </c:pt>
                <c:pt idx="372">
                  <c:v>23.541452248327229</c:v>
                </c:pt>
                <c:pt idx="373">
                  <c:v>18.787563493960121</c:v>
                </c:pt>
                <c:pt idx="374">
                  <c:v>12.880268569674621</c:v>
                </c:pt>
                <c:pt idx="375">
                  <c:v>8.4394766481120005</c:v>
                </c:pt>
                <c:pt idx="376">
                  <c:v>5.6964684626870259</c:v>
                </c:pt>
                <c:pt idx="377">
                  <c:v>4.1374529239232309</c:v>
                </c:pt>
                <c:pt idx="378">
                  <c:v>3.1126647504234115</c:v>
                </c:pt>
                <c:pt idx="379">
                  <c:v>2.4882312022962969</c:v>
                </c:pt>
                <c:pt idx="380">
                  <c:v>1.9916122133265</c:v>
                </c:pt>
                <c:pt idx="381">
                  <c:v>1.3985948825276531</c:v>
                </c:pt>
                <c:pt idx="382">
                  <c:v>0.87035157643102634</c:v>
                </c:pt>
                <c:pt idx="383">
                  <c:v>0.46601504458265947</c:v>
                </c:pt>
                <c:pt idx="384">
                  <c:v>0.1509783979309394</c:v>
                </c:pt>
                <c:pt idx="385">
                  <c:v>4.7803385304228526E-3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-5.9652226919713891E-3</c:v>
                </c:pt>
                <c:pt idx="393">
                  <c:v>0.119753547210557</c:v>
                </c:pt>
                <c:pt idx="394">
                  <c:v>0.83192343718933337</c:v>
                </c:pt>
                <c:pt idx="395">
                  <c:v>2.6886431472882601</c:v>
                </c:pt>
                <c:pt idx="396">
                  <c:v>6.0993335391675316</c:v>
                </c:pt>
                <c:pt idx="397">
                  <c:v>11.296393587720427</c:v>
                </c:pt>
                <c:pt idx="398">
                  <c:v>18.076482880479041</c:v>
                </c:pt>
                <c:pt idx="399">
                  <c:v>24.351592536900796</c:v>
                </c:pt>
                <c:pt idx="400">
                  <c:v>27.294590803932451</c:v>
                </c:pt>
                <c:pt idx="401">
                  <c:v>27.294590803932451</c:v>
                </c:pt>
                <c:pt idx="402">
                  <c:v>25.802190790366332</c:v>
                </c:pt>
                <c:pt idx="403">
                  <c:v>22.547980965741299</c:v>
                </c:pt>
                <c:pt idx="404">
                  <c:v>19.3298455258155</c:v>
                </c:pt>
                <c:pt idx="405">
                  <c:v>16.864994187581608</c:v>
                </c:pt>
                <c:pt idx="406">
                  <c:v>14.410009862432714</c:v>
                </c:pt>
                <c:pt idx="407">
                  <c:v>11.860364545138419</c:v>
                </c:pt>
                <c:pt idx="408">
                  <c:v>9.5581052329674723</c:v>
                </c:pt>
                <c:pt idx="409">
                  <c:v>8.200318183275991</c:v>
                </c:pt>
                <c:pt idx="410">
                  <c:v>7.8480083650335217</c:v>
                </c:pt>
                <c:pt idx="411">
                  <c:v>7.964587871469039</c:v>
                </c:pt>
                <c:pt idx="412">
                  <c:v>8.200318183275991</c:v>
                </c:pt>
                <c:pt idx="413">
                  <c:v>8.5603413458338373</c:v>
                </c:pt>
                <c:pt idx="414">
                  <c:v>9.052369045980786</c:v>
                </c:pt>
                <c:pt idx="415">
                  <c:v>10.342407769676406</c:v>
                </c:pt>
                <c:pt idx="416">
                  <c:v>12.438031613566697</c:v>
                </c:pt>
                <c:pt idx="417">
                  <c:v>14.410009862432714</c:v>
                </c:pt>
                <c:pt idx="418">
                  <c:v>15.045859104017159</c:v>
                </c:pt>
                <c:pt idx="419">
                  <c:v>14.567689193740735</c:v>
                </c:pt>
                <c:pt idx="420">
                  <c:v>12.732000452753187</c:v>
                </c:pt>
                <c:pt idx="421">
                  <c:v>11.296393587720427</c:v>
                </c:pt>
                <c:pt idx="422">
                  <c:v>10.746121098613571</c:v>
                </c:pt>
                <c:pt idx="423">
                  <c:v>11.019544887296803</c:v>
                </c:pt>
                <c:pt idx="424">
                  <c:v>12.147486212807575</c:v>
                </c:pt>
                <c:pt idx="425">
                  <c:v>15.045859104017159</c:v>
                </c:pt>
                <c:pt idx="426">
                  <c:v>21.192977033185208</c:v>
                </c:pt>
                <c:pt idx="427">
                  <c:v>31.324049297639654</c:v>
                </c:pt>
                <c:pt idx="428">
                  <c:v>41.799490009981994</c:v>
                </c:pt>
                <c:pt idx="429">
                  <c:v>46.748463565409111</c:v>
                </c:pt>
                <c:pt idx="430">
                  <c:v>47.031483203914277</c:v>
                </c:pt>
                <c:pt idx="431">
                  <c:v>45.068196316976277</c:v>
                </c:pt>
                <c:pt idx="432">
                  <c:v>42.605185576780897</c:v>
                </c:pt>
                <c:pt idx="433">
                  <c:v>41.001450107293358</c:v>
                </c:pt>
                <c:pt idx="434">
                  <c:v>40.473677143333212</c:v>
                </c:pt>
                <c:pt idx="435">
                  <c:v>39.169134614427257</c:v>
                </c:pt>
                <c:pt idx="436">
                  <c:v>35.629612920409173</c:v>
                </c:pt>
                <c:pt idx="437">
                  <c:v>29.724217055515446</c:v>
                </c:pt>
                <c:pt idx="438">
                  <c:v>21.962142139168581</c:v>
                </c:pt>
                <c:pt idx="439">
                  <c:v>13.634444654250741</c:v>
                </c:pt>
                <c:pt idx="440">
                  <c:v>6.7293625596603581</c:v>
                </c:pt>
                <c:pt idx="441">
                  <c:v>2.2955531543364689</c:v>
                </c:pt>
                <c:pt idx="442">
                  <c:v>0.49497565204722266</c:v>
                </c:pt>
                <c:pt idx="443">
                  <c:v>2.9316892122207151E-2</c:v>
                </c:pt>
                <c:pt idx="444">
                  <c:v>-4.9726368025639475E-3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-5.9652226919713891E-3</c:v>
                </c:pt>
                <c:pt idx="513">
                  <c:v>0.18564893410542807</c:v>
                </c:pt>
                <c:pt idx="514">
                  <c:v>1.6552508355927784</c:v>
                </c:pt>
                <c:pt idx="515">
                  <c:v>5.5978968150154742</c:v>
                </c:pt>
                <c:pt idx="516">
                  <c:v>11.576666905221835</c:v>
                </c:pt>
                <c:pt idx="517">
                  <c:v>17.379075394324996</c:v>
                </c:pt>
                <c:pt idx="518">
                  <c:v>19.879816371324313</c:v>
                </c:pt>
                <c:pt idx="519">
                  <c:v>19.879816371324313</c:v>
                </c:pt>
                <c:pt idx="520">
                  <c:v>18.787563493960121</c:v>
                </c:pt>
                <c:pt idx="521">
                  <c:v>17.035499810652123</c:v>
                </c:pt>
                <c:pt idx="522">
                  <c:v>15.206959590117334</c:v>
                </c:pt>
                <c:pt idx="523">
                  <c:v>13.029392435704423</c:v>
                </c:pt>
                <c:pt idx="524">
                  <c:v>9.8161132723691988</c:v>
                </c:pt>
                <c:pt idx="525">
                  <c:v>5.6964684626870259</c:v>
                </c:pt>
                <c:pt idx="526">
                  <c:v>2.2330459540212986</c:v>
                </c:pt>
                <c:pt idx="527">
                  <c:v>0.55547943675694456</c:v>
                </c:pt>
                <c:pt idx="528">
                  <c:v>0.10543334597771996</c:v>
                </c:pt>
                <c:pt idx="529">
                  <c:v>9.6216634758029621E-3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-4.9726368025639475E-3</c:v>
                </c:pt>
                <c:pt idx="534">
                  <c:v>2.1889977104520834E-2</c:v>
                </c:pt>
                <c:pt idx="535">
                  <c:v>0.33412632947585191</c:v>
                </c:pt>
                <c:pt idx="536">
                  <c:v>0.99079862908514582</c:v>
                </c:pt>
                <c:pt idx="537">
                  <c:v>2.6209799051198552</c:v>
                </c:pt>
                <c:pt idx="538">
                  <c:v>6.837368921061306</c:v>
                </c:pt>
                <c:pt idx="539">
                  <c:v>14.567689193740735</c:v>
                </c:pt>
                <c:pt idx="540">
                  <c:v>22.15656800016799</c:v>
                </c:pt>
                <c:pt idx="541">
                  <c:v>24.968158109480115</c:v>
                </c:pt>
                <c:pt idx="542">
                  <c:v>24.968158109480115</c:v>
                </c:pt>
                <c:pt idx="543">
                  <c:v>24.556261088562987</c:v>
                </c:pt>
                <c:pt idx="544">
                  <c:v>23.141502970545091</c:v>
                </c:pt>
                <c:pt idx="545">
                  <c:v>20.625069489931757</c:v>
                </c:pt>
                <c:pt idx="546">
                  <c:v>16.695343392798822</c:v>
                </c:pt>
                <c:pt idx="547">
                  <c:v>14.09721737898983</c:v>
                </c:pt>
                <c:pt idx="548">
                  <c:v>12.147486212807575</c:v>
                </c:pt>
                <c:pt idx="549">
                  <c:v>10.882404860571228</c:v>
                </c:pt>
                <c:pt idx="550">
                  <c:v>9.6866809545366586</c:v>
                </c:pt>
                <c:pt idx="551">
                  <c:v>8.8046414877210371</c:v>
                </c:pt>
                <c:pt idx="552">
                  <c:v>8.319468914981778</c:v>
                </c:pt>
                <c:pt idx="553">
                  <c:v>7.6174208352625374</c:v>
                </c:pt>
                <c:pt idx="554">
                  <c:v>7.1665327394398854</c:v>
                </c:pt>
                <c:pt idx="555">
                  <c:v>6.9462327627134277</c:v>
                </c:pt>
                <c:pt idx="556">
                  <c:v>6.9462327627134277</c:v>
                </c:pt>
                <c:pt idx="557">
                  <c:v>7.1665327394398854</c:v>
                </c:pt>
                <c:pt idx="558">
                  <c:v>7.7322860073537489</c:v>
                </c:pt>
                <c:pt idx="559">
                  <c:v>8.5603413458338373</c:v>
                </c:pt>
                <c:pt idx="560">
                  <c:v>11.157541141957477</c:v>
                </c:pt>
                <c:pt idx="561">
                  <c:v>11.860364545138419</c:v>
                </c:pt>
                <c:pt idx="562">
                  <c:v>11.860364545138419</c:v>
                </c:pt>
                <c:pt idx="563">
                  <c:v>11.860364545138419</c:v>
                </c:pt>
                <c:pt idx="564">
                  <c:v>9.6866809545366586</c:v>
                </c:pt>
                <c:pt idx="565">
                  <c:v>4.0534709636823649</c:v>
                </c:pt>
                <c:pt idx="566">
                  <c:v>0.83192343718933337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9.6216634758029621E-3</c:v>
                </c:pt>
                <c:pt idx="602">
                  <c:v>0.119753547210557</c:v>
                </c:pt>
                <c:pt idx="603">
                  <c:v>0.83192343718933337</c:v>
                </c:pt>
                <c:pt idx="604">
                  <c:v>3.2608776008614933</c:v>
                </c:pt>
                <c:pt idx="605">
                  <c:v>8.200318183275991</c:v>
                </c:pt>
                <c:pt idx="606">
                  <c:v>16.191520346505023</c:v>
                </c:pt>
                <c:pt idx="607">
                  <c:v>27.078831989386433</c:v>
                </c:pt>
                <c:pt idx="608">
                  <c:v>38.910778954336287</c:v>
                </c:pt>
                <c:pt idx="609">
                  <c:v>50.788068683825259</c:v>
                </c:pt>
                <c:pt idx="610">
                  <c:v>63.246859589111438</c:v>
                </c:pt>
                <c:pt idx="611">
                  <c:v>77.425166323091318</c:v>
                </c:pt>
                <c:pt idx="612">
                  <c:v>90.654498300443834</c:v>
                </c:pt>
                <c:pt idx="613">
                  <c:v>98.269812793013259</c:v>
                </c:pt>
                <c:pt idx="614">
                  <c:v>99.911891368391636</c:v>
                </c:pt>
                <c:pt idx="615">
                  <c:v>99.089163271506365</c:v>
                </c:pt>
                <c:pt idx="616">
                  <c:v>98.679065811544362</c:v>
                </c:pt>
                <c:pt idx="617">
                  <c:v>97.861404252745857</c:v>
                </c:pt>
                <c:pt idx="618">
                  <c:v>96.236215610969467</c:v>
                </c:pt>
                <c:pt idx="619">
                  <c:v>93.026384481252776</c:v>
                </c:pt>
                <c:pt idx="620">
                  <c:v>88.701168542871685</c:v>
                </c:pt>
                <c:pt idx="621">
                  <c:v>84.857915800693419</c:v>
                </c:pt>
                <c:pt idx="622">
                  <c:v>82.968002024293767</c:v>
                </c:pt>
                <c:pt idx="623">
                  <c:v>82.592556865914176</c:v>
                </c:pt>
                <c:pt idx="624">
                  <c:v>83.344293097417221</c:v>
                </c:pt>
                <c:pt idx="625">
                  <c:v>85.619801683141418</c:v>
                </c:pt>
                <c:pt idx="626">
                  <c:v>87.925753917773577</c:v>
                </c:pt>
                <c:pt idx="627">
                  <c:v>89.090143917214405</c:v>
                </c:pt>
                <c:pt idx="628">
                  <c:v>89.090143917214405</c:v>
                </c:pt>
                <c:pt idx="629">
                  <c:v>89.090143917214405</c:v>
                </c:pt>
                <c:pt idx="630">
                  <c:v>89.479964616975806</c:v>
                </c:pt>
                <c:pt idx="631">
                  <c:v>91.836638586698299</c:v>
                </c:pt>
                <c:pt idx="632">
                  <c:v>95.832030014512867</c:v>
                </c:pt>
                <c:pt idx="633">
                  <c:v>100.73799678900639</c:v>
                </c:pt>
                <c:pt idx="634">
                  <c:v>106.61527504607804</c:v>
                </c:pt>
                <c:pt idx="635">
                  <c:v>112.2208265201379</c:v>
                </c:pt>
                <c:pt idx="636">
                  <c:v>116.62976864801693</c:v>
                </c:pt>
                <c:pt idx="637">
                  <c:v>118.41694860646783</c:v>
                </c:pt>
                <c:pt idx="638">
                  <c:v>118.41694860646783</c:v>
                </c:pt>
                <c:pt idx="639">
                  <c:v>117.96888940409173</c:v>
                </c:pt>
                <c:pt idx="640">
                  <c:v>117.07529938803347</c:v>
                </c:pt>
                <c:pt idx="641">
                  <c:v>116.62976864801693</c:v>
                </c:pt>
                <c:pt idx="642">
                  <c:v>118.86585055596484</c:v>
                </c:pt>
                <c:pt idx="643">
                  <c:v>124.3183948182085</c:v>
                </c:pt>
                <c:pt idx="644">
                  <c:v>128.48740084938987</c:v>
                </c:pt>
                <c:pt idx="645">
                  <c:v>129.8922257148088</c:v>
                </c:pt>
                <c:pt idx="646">
                  <c:v>131.77711093168415</c:v>
                </c:pt>
                <c:pt idx="647">
                  <c:v>133.67546301206244</c:v>
                </c:pt>
                <c:pt idx="648">
                  <c:v>135.58727959864279</c:v>
                </c:pt>
                <c:pt idx="649">
                  <c:v>136.54823634510217</c:v>
                </c:pt>
                <c:pt idx="650">
                  <c:v>136.06733729813573</c:v>
                </c:pt>
                <c:pt idx="651">
                  <c:v>132.25043652540742</c:v>
                </c:pt>
                <c:pt idx="652">
                  <c:v>123.85938277622142</c:v>
                </c:pt>
                <c:pt idx="653">
                  <c:v>114.41475910137352</c:v>
                </c:pt>
                <c:pt idx="654">
                  <c:v>105.76553660990945</c:v>
                </c:pt>
                <c:pt idx="655">
                  <c:v>93.823773257795921</c:v>
                </c:pt>
                <c:pt idx="656">
                  <c:v>78.518501031024002</c:v>
                </c:pt>
                <c:pt idx="657">
                  <c:v>64.567399584731689</c:v>
                </c:pt>
                <c:pt idx="658">
                  <c:v>55.91712402319898</c:v>
                </c:pt>
                <c:pt idx="659">
                  <c:v>49.326234680786392</c:v>
                </c:pt>
                <c:pt idx="660">
                  <c:v>40.211066863201275</c:v>
                </c:pt>
                <c:pt idx="661">
                  <c:v>28.166154086939525</c:v>
                </c:pt>
                <c:pt idx="662">
                  <c:v>17.726069849154836</c:v>
                </c:pt>
                <c:pt idx="663">
                  <c:v>9.6866809545366586</c:v>
                </c:pt>
                <c:pt idx="664">
                  <c:v>6.9462327627134277</c:v>
                </c:pt>
                <c:pt idx="665">
                  <c:v>5.7958979957708321</c:v>
                </c:pt>
                <c:pt idx="666">
                  <c:v>6.3059126532248042</c:v>
                </c:pt>
                <c:pt idx="667">
                  <c:v>7.964587871469039</c:v>
                </c:pt>
                <c:pt idx="668">
                  <c:v>14.885613851365777</c:v>
                </c:pt>
                <c:pt idx="669">
                  <c:v>22.351847621303161</c:v>
                </c:pt>
                <c:pt idx="670">
                  <c:v>32.728569432076391</c:v>
                </c:pt>
                <c:pt idx="671">
                  <c:v>42.87545185251853</c:v>
                </c:pt>
                <c:pt idx="672">
                  <c:v>48.45932960261198</c:v>
                </c:pt>
                <c:pt idx="673">
                  <c:v>54.383105495812494</c:v>
                </c:pt>
                <c:pt idx="674">
                  <c:v>60.646484869514168</c:v>
                </c:pt>
                <c:pt idx="675">
                  <c:v>67.249173061111108</c:v>
                </c:pt>
                <c:pt idx="676">
                  <c:v>68.268823461561766</c:v>
                </c:pt>
                <c:pt idx="677">
                  <c:v>68.952827581032352</c:v>
                </c:pt>
                <c:pt idx="678">
                  <c:v>63.905433779488625</c:v>
                </c:pt>
                <c:pt idx="679">
                  <c:v>53.47288218913306</c:v>
                </c:pt>
                <c:pt idx="680">
                  <c:v>42.335769819890395</c:v>
                </c:pt>
                <c:pt idx="681">
                  <c:v>30.633293113555748</c:v>
                </c:pt>
                <c:pt idx="682">
                  <c:v>21.575851844908392</c:v>
                </c:pt>
                <c:pt idx="683">
                  <c:v>18.430314193635009</c:v>
                </c:pt>
                <c:pt idx="684">
                  <c:v>14.726223868996025</c:v>
                </c:pt>
                <c:pt idx="685">
                  <c:v>14.726223868996025</c:v>
                </c:pt>
                <c:pt idx="686">
                  <c:v>18.787563493960121</c:v>
                </c:pt>
                <c:pt idx="687">
                  <c:v>23.74270715909369</c:v>
                </c:pt>
                <c:pt idx="688">
                  <c:v>27.946984136129945</c:v>
                </c:pt>
                <c:pt idx="689">
                  <c:v>33.681955786018122</c:v>
                </c:pt>
                <c:pt idx="690">
                  <c:v>38.396620774507198</c:v>
                </c:pt>
                <c:pt idx="691">
                  <c:v>39.949307433411889</c:v>
                </c:pt>
                <c:pt idx="692">
                  <c:v>40.473677143333212</c:v>
                </c:pt>
                <c:pt idx="693">
                  <c:v>42.335769819890395</c:v>
                </c:pt>
                <c:pt idx="694">
                  <c:v>44.791127216443527</c:v>
                </c:pt>
                <c:pt idx="695">
                  <c:v>46.184974224295829</c:v>
                </c:pt>
                <c:pt idx="696">
                  <c:v>43.965021407283558</c:v>
                </c:pt>
                <c:pt idx="697">
                  <c:v>33.442331393456612</c:v>
                </c:pt>
                <c:pt idx="698">
                  <c:v>27.72866691413703</c:v>
                </c:pt>
                <c:pt idx="699">
                  <c:v>22.15656800016799</c:v>
                </c:pt>
                <c:pt idx="700">
                  <c:v>19.695638504914594</c:v>
                </c:pt>
                <c:pt idx="701">
                  <c:v>18.608511613817829</c:v>
                </c:pt>
                <c:pt idx="702">
                  <c:v>18.252971270244458</c:v>
                </c:pt>
                <c:pt idx="703">
                  <c:v>18.252971270244458</c:v>
                </c:pt>
                <c:pt idx="704">
                  <c:v>18.076482880479041</c:v>
                </c:pt>
                <c:pt idx="705">
                  <c:v>16.358606435427699</c:v>
                </c:pt>
                <c:pt idx="706">
                  <c:v>13.179372014009758</c:v>
                </c:pt>
                <c:pt idx="707">
                  <c:v>9.3035237259504644</c:v>
                </c:pt>
                <c:pt idx="708">
                  <c:v>6.622213715343408</c:v>
                </c:pt>
                <c:pt idx="709">
                  <c:v>5.7958979957708321</c:v>
                </c:pt>
                <c:pt idx="710">
                  <c:v>7.0559540477838949</c:v>
                </c:pt>
                <c:pt idx="711">
                  <c:v>12.003497393920339</c:v>
                </c:pt>
                <c:pt idx="712">
                  <c:v>18.430314193635009</c:v>
                </c:pt>
                <c:pt idx="713">
                  <c:v>19.695638504914594</c:v>
                </c:pt>
                <c:pt idx="714">
                  <c:v>18.608511613817829</c:v>
                </c:pt>
                <c:pt idx="715">
                  <c:v>14.09721737898983</c:v>
                </c:pt>
                <c:pt idx="716">
                  <c:v>7.8480083650335217</c:v>
                </c:pt>
                <c:pt idx="717">
                  <c:v>5.7958979957708321</c:v>
                </c:pt>
                <c:pt idx="718">
                  <c:v>5.7958979957708321</c:v>
                </c:pt>
                <c:pt idx="719">
                  <c:v>6.837368921061306</c:v>
                </c:pt>
                <c:pt idx="720">
                  <c:v>10.476122516333335</c:v>
                </c:pt>
                <c:pt idx="721">
                  <c:v>14.09721737898983</c:v>
                </c:pt>
                <c:pt idx="722">
                  <c:v>17.552145281261705</c:v>
                </c:pt>
                <c:pt idx="723">
                  <c:v>21.002820525357055</c:v>
                </c:pt>
                <c:pt idx="724">
                  <c:v>23.94481553533333</c:v>
                </c:pt>
                <c:pt idx="725">
                  <c:v>29.499079034308433</c:v>
                </c:pt>
                <c:pt idx="726">
                  <c:v>37.378518007579451</c:v>
                </c:pt>
                <c:pt idx="727">
                  <c:v>50.788068683825259</c:v>
                </c:pt>
                <c:pt idx="728">
                  <c:v>60.004873173405706</c:v>
                </c:pt>
                <c:pt idx="729">
                  <c:v>67.928092520744727</c:v>
                </c:pt>
                <c:pt idx="730">
                  <c:v>72.775427950002083</c:v>
                </c:pt>
                <c:pt idx="731">
                  <c:v>73.835743253318924</c:v>
                </c:pt>
                <c:pt idx="732">
                  <c:v>74.190875407997382</c:v>
                </c:pt>
                <c:pt idx="733">
                  <c:v>74.903680076716626</c:v>
                </c:pt>
                <c:pt idx="734">
                  <c:v>75.619871645700044</c:v>
                </c:pt>
                <c:pt idx="735">
                  <c:v>76.700508792596224</c:v>
                </c:pt>
                <c:pt idx="736">
                  <c:v>78.153209722531557</c:v>
                </c:pt>
                <c:pt idx="737">
                  <c:v>80.35765218789679</c:v>
                </c:pt>
                <c:pt idx="738">
                  <c:v>81.471297247567122</c:v>
                </c:pt>
                <c:pt idx="739">
                  <c:v>81.844204440718073</c:v>
                </c:pt>
                <c:pt idx="740">
                  <c:v>86.385070193245809</c:v>
                </c:pt>
                <c:pt idx="741">
                  <c:v>90.654498300443834</c:v>
                </c:pt>
                <c:pt idx="742">
                  <c:v>93.823773257795921</c:v>
                </c:pt>
                <c:pt idx="743">
                  <c:v>94.223734989621079</c:v>
                </c:pt>
                <c:pt idx="744">
                  <c:v>94.624541568038168</c:v>
                </c:pt>
                <c:pt idx="745">
                  <c:v>94.624541568038168</c:v>
                </c:pt>
                <c:pt idx="746">
                  <c:v>95.026192956214388</c:v>
                </c:pt>
                <c:pt idx="747">
                  <c:v>96.641245869853918</c:v>
                </c:pt>
                <c:pt idx="748">
                  <c:v>99.500105136066409</c:v>
                </c:pt>
                <c:pt idx="749">
                  <c:v>102.81803419813674</c:v>
                </c:pt>
                <c:pt idx="750">
                  <c:v>104.49725766228482</c:v>
                </c:pt>
                <c:pt idx="751">
                  <c:v>104.49725766228482</c:v>
                </c:pt>
                <c:pt idx="752">
                  <c:v>104.07618581550878</c:v>
                </c:pt>
                <c:pt idx="753">
                  <c:v>102.40033842277415</c:v>
                </c:pt>
                <c:pt idx="754">
                  <c:v>99.089163271506365</c:v>
                </c:pt>
                <c:pt idx="755">
                  <c:v>95.428689117316893</c:v>
                </c:pt>
                <c:pt idx="756">
                  <c:v>90.262141845423358</c:v>
                </c:pt>
                <c:pt idx="757">
                  <c:v>80.35765218789679</c:v>
                </c:pt>
                <c:pt idx="758">
                  <c:v>64.89965425084587</c:v>
                </c:pt>
                <c:pt idx="759">
                  <c:v>48.747448265756134</c:v>
                </c:pt>
                <c:pt idx="760">
                  <c:v>35.137588820154477</c:v>
                </c:pt>
                <c:pt idx="761">
                  <c:v>23.34105083986675</c:v>
                </c:pt>
                <c:pt idx="762">
                  <c:v>13.94210430052061</c:v>
                </c:pt>
                <c:pt idx="763">
                  <c:v>8.319468914981778</c:v>
                </c:pt>
                <c:pt idx="764">
                  <c:v>5.7958979957708321</c:v>
                </c:pt>
                <c:pt idx="765">
                  <c:v>6.622213715343408</c:v>
                </c:pt>
                <c:pt idx="766">
                  <c:v>10.476122516333335</c:v>
                </c:pt>
                <c:pt idx="767">
                  <c:v>15.045859104017159</c:v>
                </c:pt>
                <c:pt idx="768">
                  <c:v>20.813517998661624</c:v>
                </c:pt>
                <c:pt idx="769">
                  <c:v>27.294590803932451</c:v>
                </c:pt>
                <c:pt idx="770">
                  <c:v>37.885867027367375</c:v>
                </c:pt>
                <c:pt idx="771">
                  <c:v>52.27113895424317</c:v>
                </c:pt>
                <c:pt idx="772">
                  <c:v>66.910984615960217</c:v>
                </c:pt>
                <c:pt idx="773">
                  <c:v>83.344293097417221</c:v>
                </c:pt>
                <c:pt idx="774">
                  <c:v>95.026192956214388</c:v>
                </c:pt>
                <c:pt idx="775">
                  <c:v>109.18473897450545</c:v>
                </c:pt>
                <c:pt idx="776">
                  <c:v>123.40121303936129</c:v>
                </c:pt>
                <c:pt idx="777">
                  <c:v>133.67546301206244</c:v>
                </c:pt>
                <c:pt idx="778">
                  <c:v>142.38463660448406</c:v>
                </c:pt>
                <c:pt idx="779">
                  <c:v>150.86012929454998</c:v>
                </c:pt>
                <c:pt idx="780">
                  <c:v>157.50524527231929</c:v>
                </c:pt>
                <c:pt idx="781">
                  <c:v>162.71345000443054</c:v>
                </c:pt>
                <c:pt idx="782">
                  <c:v>166.40913953081881</c:v>
                </c:pt>
                <c:pt idx="783">
                  <c:v>169.07409262572844</c:v>
                </c:pt>
                <c:pt idx="784">
                  <c:v>170.68313221741479</c:v>
                </c:pt>
                <c:pt idx="785">
                  <c:v>172.84026196755559</c:v>
                </c:pt>
                <c:pt idx="786">
                  <c:v>176.64752738937491</c:v>
                </c:pt>
                <c:pt idx="787">
                  <c:v>179.39215655773896</c:v>
                </c:pt>
                <c:pt idx="788">
                  <c:v>179.94359729929153</c:v>
                </c:pt>
                <c:pt idx="789">
                  <c:v>179.94359729929153</c:v>
                </c:pt>
                <c:pt idx="790">
                  <c:v>180.49587625752736</c:v>
                </c:pt>
                <c:pt idx="791">
                  <c:v>182.15774206400644</c:v>
                </c:pt>
                <c:pt idx="792">
                  <c:v>183.82715049465361</c:v>
                </c:pt>
                <c:pt idx="793">
                  <c:v>181.60294867671763</c:v>
                </c:pt>
                <c:pt idx="794">
                  <c:v>170.14594679490088</c:v>
                </c:pt>
                <c:pt idx="795">
                  <c:v>150.35484719313123</c:v>
                </c:pt>
                <c:pt idx="796">
                  <c:v>125.70048440660342</c:v>
                </c:pt>
                <c:pt idx="797">
                  <c:v>102.40033842277415</c:v>
                </c:pt>
                <c:pt idx="798">
                  <c:v>84.857915800693419</c:v>
                </c:pt>
                <c:pt idx="799">
                  <c:v>75.261352517091694</c:v>
                </c:pt>
                <c:pt idx="800">
                  <c:v>72.072785750051182</c:v>
                </c:pt>
                <c:pt idx="801">
                  <c:v>71.722735161252317</c:v>
                </c:pt>
                <c:pt idx="802">
                  <c:v>74.546854361407583</c:v>
                </c:pt>
                <c:pt idx="803">
                  <c:v>84.099412840564497</c:v>
                </c:pt>
                <c:pt idx="804">
                  <c:v>98.679065811544362</c:v>
                </c:pt>
                <c:pt idx="805">
                  <c:v>111.34915606927689</c:v>
                </c:pt>
                <c:pt idx="806">
                  <c:v>117.07529938803347</c:v>
                </c:pt>
                <c:pt idx="807">
                  <c:v>118.41694860646783</c:v>
                </c:pt>
                <c:pt idx="808">
                  <c:v>116.18508080245257</c:v>
                </c:pt>
                <c:pt idx="809">
                  <c:v>110.91458583009913</c:v>
                </c:pt>
                <c:pt idx="810">
                  <c:v>104.07618581550878</c:v>
                </c:pt>
                <c:pt idx="811">
                  <c:v>94.624541568038168</c:v>
                </c:pt>
                <c:pt idx="812">
                  <c:v>80.35765218789679</c:v>
                </c:pt>
                <c:pt idx="813">
                  <c:v>66.237150479154465</c:v>
                </c:pt>
                <c:pt idx="814">
                  <c:v>52.870312185957346</c:v>
                </c:pt>
                <c:pt idx="815">
                  <c:v>40.473677143333212</c:v>
                </c:pt>
                <c:pt idx="816">
                  <c:v>28.82877994393991</c:v>
                </c:pt>
                <c:pt idx="817">
                  <c:v>19.879816371324313</c:v>
                </c:pt>
                <c:pt idx="818">
                  <c:v>13.330207267757812</c:v>
                </c:pt>
                <c:pt idx="819">
                  <c:v>11.860364545138419</c:v>
                </c:pt>
                <c:pt idx="820">
                  <c:v>13.330207267757812</c:v>
                </c:pt>
                <c:pt idx="821">
                  <c:v>18.96746979722904</c:v>
                </c:pt>
                <c:pt idx="822">
                  <c:v>25.592402882345358</c:v>
                </c:pt>
                <c:pt idx="823">
                  <c:v>32.492352639827168</c:v>
                </c:pt>
                <c:pt idx="824">
                  <c:v>39.688398890797885</c:v>
                </c:pt>
                <c:pt idx="825">
                  <c:v>45.624885043263987</c:v>
                </c:pt>
                <c:pt idx="826">
                  <c:v>51.675362788653132</c:v>
                </c:pt>
                <c:pt idx="827">
                  <c:v>57.785957060626764</c:v>
                </c:pt>
                <c:pt idx="828">
                  <c:v>63.575722714025375</c:v>
                </c:pt>
                <c:pt idx="829">
                  <c:v>72.072785750051182</c:v>
                </c:pt>
                <c:pt idx="830">
                  <c:v>81.471297247567122</c:v>
                </c:pt>
                <c:pt idx="831">
                  <c:v>90.262141845423358</c:v>
                </c:pt>
                <c:pt idx="832">
                  <c:v>95.832030014512867</c:v>
                </c:pt>
                <c:pt idx="833">
                  <c:v>97.861404252745857</c:v>
                </c:pt>
                <c:pt idx="834">
                  <c:v>99.911891368391636</c:v>
                </c:pt>
                <c:pt idx="835">
                  <c:v>102.40033842277415</c:v>
                </c:pt>
                <c:pt idx="836">
                  <c:v>104.49725766228482</c:v>
                </c:pt>
                <c:pt idx="837">
                  <c:v>106.18998393877375</c:v>
                </c:pt>
                <c:pt idx="838">
                  <c:v>109.18473897450545</c:v>
                </c:pt>
                <c:pt idx="839">
                  <c:v>113.09587002212059</c:v>
                </c:pt>
                <c:pt idx="840">
                  <c:v>116.18508080245257</c:v>
                </c:pt>
                <c:pt idx="841">
                  <c:v>119.7661825489901</c:v>
                </c:pt>
                <c:pt idx="842">
                  <c:v>125.23894567023235</c:v>
                </c:pt>
                <c:pt idx="843">
                  <c:v>130.83298481797732</c:v>
                </c:pt>
                <c:pt idx="844">
                  <c:v>134.62968838940864</c:v>
                </c:pt>
                <c:pt idx="845">
                  <c:v>136.06733729813573</c:v>
                </c:pt>
                <c:pt idx="846">
                  <c:v>137.02997670270929</c:v>
                </c:pt>
                <c:pt idx="847">
                  <c:v>137.99598120251432</c:v>
                </c:pt>
                <c:pt idx="848">
                  <c:v>140.42571280994073</c:v>
                </c:pt>
                <c:pt idx="849">
                  <c:v>145.34824761904548</c:v>
                </c:pt>
                <c:pt idx="850">
                  <c:v>152.38101690640727</c:v>
                </c:pt>
                <c:pt idx="851">
                  <c:v>157.50524527231929</c:v>
                </c:pt>
                <c:pt idx="852">
                  <c:v>160.620093304943</c:v>
                </c:pt>
                <c:pt idx="853">
                  <c:v>163.76516487350801</c:v>
                </c:pt>
                <c:pt idx="854">
                  <c:v>166.94045202212411</c:v>
                </c:pt>
                <c:pt idx="855">
                  <c:v>169.07409262572844</c:v>
                </c:pt>
                <c:pt idx="856">
                  <c:v>169.60960025206114</c:v>
                </c:pt>
                <c:pt idx="857">
                  <c:v>170.14594679490088</c:v>
                </c:pt>
                <c:pt idx="858">
                  <c:v>175.55554452796142</c:v>
                </c:pt>
                <c:pt idx="859">
                  <c:v>182.71337352064722</c:v>
                </c:pt>
                <c:pt idx="860">
                  <c:v>188.31577379819427</c:v>
                </c:pt>
                <c:pt idx="861">
                  <c:v>191.71742420318793</c:v>
                </c:pt>
                <c:pt idx="862">
                  <c:v>199.77183677774039</c:v>
                </c:pt>
                <c:pt idx="863">
                  <c:v>213.36015165615228</c:v>
                </c:pt>
                <c:pt idx="864">
                  <c:v>220.62531248584267</c:v>
                </c:pt>
                <c:pt idx="865">
                  <c:v>223.68798111551976</c:v>
                </c:pt>
                <c:pt idx="866">
                  <c:v>227.39075305527683</c:v>
                </c:pt>
                <c:pt idx="867">
                  <c:v>234.88649416713847</c:v>
                </c:pt>
                <c:pt idx="868">
                  <c:v>243.78345299921529</c:v>
                </c:pt>
                <c:pt idx="869">
                  <c:v>247.64649778332912</c:v>
                </c:pt>
                <c:pt idx="870">
                  <c:v>247.00057163468369</c:v>
                </c:pt>
                <c:pt idx="871">
                  <c:v>245.06779788451962</c:v>
                </c:pt>
                <c:pt idx="872">
                  <c:v>242.50244521619479</c:v>
                </c:pt>
                <c:pt idx="873">
                  <c:v>239.95044213565592</c:v>
                </c:pt>
                <c:pt idx="874">
                  <c:v>236.14747314854117</c:v>
                </c:pt>
                <c:pt idx="875">
                  <c:v>230.49936558971356</c:v>
                </c:pt>
                <c:pt idx="876">
                  <c:v>223.0737763338104</c:v>
                </c:pt>
                <c:pt idx="877">
                  <c:v>214.56265270950502</c:v>
                </c:pt>
                <c:pt idx="878">
                  <c:v>209.17773643509275</c:v>
                </c:pt>
                <c:pt idx="879">
                  <c:v>206.80618351048173</c:v>
                </c:pt>
                <c:pt idx="880">
                  <c:v>206.80618351048173</c:v>
                </c:pt>
                <c:pt idx="881">
                  <c:v>200.93586034338514</c:v>
                </c:pt>
                <c:pt idx="882">
                  <c:v>195.14922256316436</c:v>
                </c:pt>
                <c:pt idx="883">
                  <c:v>195.14922256316436</c:v>
                </c:pt>
                <c:pt idx="884">
                  <c:v>195.14922256316436</c:v>
                </c:pt>
                <c:pt idx="885">
                  <c:v>195.72411944904144</c:v>
                </c:pt>
                <c:pt idx="886">
                  <c:v>197.45383307152673</c:v>
                </c:pt>
                <c:pt idx="887">
                  <c:v>198.61116092223341</c:v>
                </c:pt>
                <c:pt idx="888">
                  <c:v>199.19108036780329</c:v>
                </c:pt>
                <c:pt idx="889">
                  <c:v>198.03207847786362</c:v>
                </c:pt>
                <c:pt idx="890">
                  <c:v>195.72411944904144</c:v>
                </c:pt>
                <c:pt idx="891">
                  <c:v>191.14838864617917</c:v>
                </c:pt>
                <c:pt idx="892">
                  <c:v>184.94427930407414</c:v>
                </c:pt>
                <c:pt idx="893">
                  <c:v>177.19477649501852</c:v>
                </c:pt>
                <c:pt idx="894">
                  <c:v>170.68313221741479</c:v>
                </c:pt>
                <c:pt idx="895">
                  <c:v>165.34903199755288</c:v>
                </c:pt>
                <c:pt idx="896">
                  <c:v>162.71345000443054</c:v>
                </c:pt>
                <c:pt idx="897">
                  <c:v>161.66509271668795</c:v>
                </c:pt>
                <c:pt idx="898">
                  <c:v>161.66509271668795</c:v>
                </c:pt>
                <c:pt idx="899">
                  <c:v>161.14217325789929</c:v>
                </c:pt>
                <c:pt idx="900">
                  <c:v>159.57845206385809</c:v>
                </c:pt>
                <c:pt idx="901">
                  <c:v>156.47368031119046</c:v>
                </c:pt>
                <c:pt idx="902">
                  <c:v>150.35484719313123</c:v>
                </c:pt>
                <c:pt idx="903">
                  <c:v>125.70048440660342</c:v>
                </c:pt>
                <c:pt idx="904">
                  <c:v>102.40033842277415</c:v>
                </c:pt>
                <c:pt idx="905">
                  <c:v>84.857915800693419</c:v>
                </c:pt>
                <c:pt idx="906">
                  <c:v>75.261352517091694</c:v>
                </c:pt>
                <c:pt idx="907">
                  <c:v>72.072785750051182</c:v>
                </c:pt>
                <c:pt idx="908">
                  <c:v>71.722735161252317</c:v>
                </c:pt>
                <c:pt idx="909">
                  <c:v>74.546854361407583</c:v>
                </c:pt>
                <c:pt idx="910">
                  <c:v>84.099412840564497</c:v>
                </c:pt>
                <c:pt idx="911">
                  <c:v>98.679065811544362</c:v>
                </c:pt>
                <c:pt idx="912">
                  <c:v>111.34915606927689</c:v>
                </c:pt>
                <c:pt idx="913">
                  <c:v>117.07529938803347</c:v>
                </c:pt>
                <c:pt idx="914">
                  <c:v>122.94388564446095</c:v>
                </c:pt>
                <c:pt idx="915">
                  <c:v>137.02997670270929</c:v>
                </c:pt>
                <c:pt idx="916">
                  <c:v>142.38463660448406</c:v>
                </c:pt>
                <c:pt idx="917">
                  <c:v>147.84104161251736</c:v>
                </c:pt>
                <c:pt idx="918">
                  <c:v>146.84140236684178</c:v>
                </c:pt>
                <c:pt idx="919">
                  <c:v>147.34080173952032</c:v>
                </c:pt>
                <c:pt idx="920">
                  <c:v>149.34680386509123</c:v>
                </c:pt>
                <c:pt idx="921">
                  <c:v>154.42062873152727</c:v>
                </c:pt>
                <c:pt idx="922">
                  <c:v>163.76516487350801</c:v>
                </c:pt>
                <c:pt idx="923">
                  <c:v>172.29972139467321</c:v>
                </c:pt>
                <c:pt idx="924">
                  <c:v>178.84155406970254</c:v>
                </c:pt>
                <c:pt idx="925">
                  <c:v>173.38164123594791</c:v>
                </c:pt>
                <c:pt idx="926">
                  <c:v>165.87866617701746</c:v>
                </c:pt>
                <c:pt idx="927">
                  <c:v>162.18885164447596</c:v>
                </c:pt>
                <c:pt idx="928">
                  <c:v>158.54016928809597</c:v>
                </c:pt>
                <c:pt idx="929">
                  <c:v>156.47368031119046</c:v>
                </c:pt>
                <c:pt idx="930">
                  <c:v>154.42062873152727</c:v>
                </c:pt>
                <c:pt idx="931">
                  <c:v>152.88965975678394</c:v>
                </c:pt>
                <c:pt idx="932">
                  <c:v>150.86012929454998</c:v>
                </c:pt>
                <c:pt idx="933">
                  <c:v>148.84404271213566</c:v>
                </c:pt>
                <c:pt idx="934">
                  <c:v>144.8522106159692</c:v>
                </c:pt>
                <c:pt idx="935">
                  <c:v>139.45129686120615</c:v>
                </c:pt>
                <c:pt idx="936">
                  <c:v>135.10806328345612</c:v>
                </c:pt>
                <c:pt idx="937">
                  <c:v>132.25043652540742</c:v>
                </c:pt>
                <c:pt idx="938">
                  <c:v>129.8922257148088</c:v>
                </c:pt>
                <c:pt idx="939">
                  <c:v>127.55506056171603</c:v>
                </c:pt>
                <c:pt idx="940">
                  <c:v>124.77824912848979</c:v>
                </c:pt>
                <c:pt idx="941">
                  <c:v>123.40121303936129</c:v>
                </c:pt>
                <c:pt idx="942">
                  <c:v>122.94388564446095</c:v>
                </c:pt>
                <c:pt idx="943">
                  <c:v>122.48740062835319</c:v>
                </c:pt>
                <c:pt idx="944">
                  <c:v>122.48740062835319</c:v>
                </c:pt>
                <c:pt idx="945">
                  <c:v>122.94388564446095</c:v>
                </c:pt>
                <c:pt idx="946">
                  <c:v>123.85938277622142</c:v>
                </c:pt>
                <c:pt idx="947">
                  <c:v>127.55506056171603</c:v>
                </c:pt>
                <c:pt idx="948">
                  <c:v>131.30462701692986</c:v>
                </c:pt>
                <c:pt idx="949">
                  <c:v>133.19961260242937</c:v>
                </c:pt>
                <c:pt idx="950">
                  <c:v>132.72460376126676</c:v>
                </c:pt>
                <c:pt idx="951">
                  <c:v>128.02080971873715</c:v>
                </c:pt>
                <c:pt idx="952">
                  <c:v>117.07529938803347</c:v>
                </c:pt>
                <c:pt idx="953">
                  <c:v>98.679065811544362</c:v>
                </c:pt>
                <c:pt idx="954">
                  <c:v>78.153209722531557</c:v>
                </c:pt>
                <c:pt idx="955">
                  <c:v>60.004873173405706</c:v>
                </c:pt>
                <c:pt idx="956">
                  <c:v>44.23953972476432</c:v>
                </c:pt>
                <c:pt idx="957">
                  <c:v>30.862692937204741</c:v>
                </c:pt>
                <c:pt idx="958">
                  <c:v>26.224325861010207</c:v>
                </c:pt>
                <c:pt idx="959">
                  <c:v>28.166154086939525</c:v>
                </c:pt>
                <c:pt idx="960">
                  <c:v>35.876902258953038</c:v>
                </c:pt>
                <c:pt idx="961">
                  <c:v>50.200786472694467</c:v>
                </c:pt>
                <c:pt idx="962">
                  <c:v>68.610401827268603</c:v>
                </c:pt>
                <c:pt idx="963">
                  <c:v>86.385070193245809</c:v>
                </c:pt>
                <c:pt idx="964">
                  <c:v>101.1523159036303</c:v>
                </c:pt>
                <c:pt idx="965">
                  <c:v>110.04797550841319</c:v>
                </c:pt>
                <c:pt idx="966">
                  <c:v>114.41475910137352</c:v>
                </c:pt>
                <c:pt idx="967">
                  <c:v>114.85607500080093</c:v>
                </c:pt>
                <c:pt idx="968">
                  <c:v>114.41475910137352</c:v>
                </c:pt>
                <c:pt idx="969">
                  <c:v>112.65792665815546</c:v>
                </c:pt>
                <c:pt idx="970">
                  <c:v>109.18473897450545</c:v>
                </c:pt>
                <c:pt idx="971">
                  <c:v>101.98348675734704</c:v>
                </c:pt>
                <c:pt idx="972">
                  <c:v>88.701168542871685</c:v>
                </c:pt>
                <c:pt idx="973">
                  <c:v>69.296100686020196</c:v>
                </c:pt>
                <c:pt idx="974">
                  <c:v>52.27113895424317</c:v>
                </c:pt>
                <c:pt idx="975">
                  <c:v>37.631766908138033</c:v>
                </c:pt>
                <c:pt idx="976">
                  <c:v>25.3834681083021</c:v>
                </c:pt>
                <c:pt idx="977">
                  <c:v>15.368915272833492</c:v>
                </c:pt>
                <c:pt idx="978">
                  <c:v>10.476122516333335</c:v>
                </c:pt>
                <c:pt idx="979">
                  <c:v>7.0559540477838949</c:v>
                </c:pt>
                <c:pt idx="980">
                  <c:v>4.570239662025446</c:v>
                </c:pt>
                <c:pt idx="981">
                  <c:v>3.0398467923835004</c:v>
                </c:pt>
                <c:pt idx="982">
                  <c:v>1.9916122133265</c:v>
                </c:pt>
                <c:pt idx="983">
                  <c:v>1.118988860643487</c:v>
                </c:pt>
                <c:pt idx="984">
                  <c:v>0.33412632947585191</c:v>
                </c:pt>
                <c:pt idx="985">
                  <c:v>1.5324888611444194E-2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8.0095060812963403E-4</c:v>
                </c:pt>
                <c:pt idx="1028">
                  <c:v>0.43791534282206251</c:v>
                </c:pt>
                <c:pt idx="1029">
                  <c:v>2.8967879948260626</c:v>
                </c:pt>
                <c:pt idx="1030">
                  <c:v>8.6820629713144566</c:v>
                </c:pt>
                <c:pt idx="1031">
                  <c:v>16.526547463136573</c:v>
                </c:pt>
                <c:pt idx="1032">
                  <c:v>24.761782958367025</c:v>
                </c:pt>
                <c:pt idx="1033">
                  <c:v>33.203558845723933</c:v>
                </c:pt>
                <c:pt idx="1034">
                  <c:v>42.06720461867981</c:v>
                </c:pt>
                <c:pt idx="1035">
                  <c:v>51.378748697736725</c:v>
                </c:pt>
                <c:pt idx="1036">
                  <c:v>59.36665486013883</c:v>
                </c:pt>
                <c:pt idx="1037">
                  <c:v>66.237150479154465</c:v>
                </c:pt>
                <c:pt idx="1038">
                  <c:v>72.4236833585787</c:v>
                </c:pt>
                <c:pt idx="1039">
                  <c:v>79.988129464043595</c:v>
                </c:pt>
                <c:pt idx="1040">
                  <c:v>89.090143917214405</c:v>
                </c:pt>
                <c:pt idx="1041">
                  <c:v>98.679065811544362</c:v>
                </c:pt>
                <c:pt idx="1042">
                  <c:v>107.4683884486753</c:v>
                </c:pt>
                <c:pt idx="1043">
                  <c:v>113.53465657520057</c:v>
                </c:pt>
                <c:pt idx="1044">
                  <c:v>116.62976864801693</c:v>
                </c:pt>
                <c:pt idx="1045">
                  <c:v>117.52167298566931</c:v>
                </c:pt>
                <c:pt idx="1046">
                  <c:v>117.96888940409173</c:v>
                </c:pt>
                <c:pt idx="1047">
                  <c:v>118.86585055596484</c:v>
                </c:pt>
                <c:pt idx="1048">
                  <c:v>119.7661825489901</c:v>
                </c:pt>
                <c:pt idx="1049">
                  <c:v>118.86585055596484</c:v>
                </c:pt>
                <c:pt idx="1050">
                  <c:v>115.29823394201175</c:v>
                </c:pt>
                <c:pt idx="1051">
                  <c:v>108.32487652303867</c:v>
                </c:pt>
                <c:pt idx="1052">
                  <c:v>100.32452193164922</c:v>
                </c:pt>
                <c:pt idx="1053">
                  <c:v>91.047699933551726</c:v>
                </c:pt>
                <c:pt idx="1054">
                  <c:v>80.728021084323657</c:v>
                </c:pt>
                <c:pt idx="1055">
                  <c:v>68.268823461561766</c:v>
                </c:pt>
                <c:pt idx="1056">
                  <c:v>54.383105495812494</c:v>
                </c:pt>
                <c:pt idx="1057">
                  <c:v>39.428341272192057</c:v>
                </c:pt>
                <c:pt idx="1058">
                  <c:v>26.863926050988375</c:v>
                </c:pt>
                <c:pt idx="1059">
                  <c:v>18.252971270244458</c:v>
                </c:pt>
                <c:pt idx="1060">
                  <c:v>11.436102187752814</c:v>
                </c:pt>
                <c:pt idx="1061">
                  <c:v>7.2779688008485701</c:v>
                </c:pt>
                <c:pt idx="1062">
                  <c:v>5.7958979957708321</c:v>
                </c:pt>
                <c:pt idx="1063">
                  <c:v>5.8961853774340689</c:v>
                </c:pt>
                <c:pt idx="1064">
                  <c:v>6.622213715343408</c:v>
                </c:pt>
                <c:pt idx="1065">
                  <c:v>9.9464021496322701</c:v>
                </c:pt>
                <c:pt idx="1066">
                  <c:v>16.358606435427699</c:v>
                </c:pt>
                <c:pt idx="1067">
                  <c:v>22.744967996649532</c:v>
                </c:pt>
                <c:pt idx="1068">
                  <c:v>25.175386505069426</c:v>
                </c:pt>
                <c:pt idx="1069">
                  <c:v>26.436672949967441</c:v>
                </c:pt>
                <c:pt idx="1070">
                  <c:v>29.051360441687827</c:v>
                </c:pt>
                <c:pt idx="1071">
                  <c:v>34.648971067895999</c:v>
                </c:pt>
                <c:pt idx="1072">
                  <c:v>42.335769819890395</c:v>
                </c:pt>
                <c:pt idx="1073">
                  <c:v>52.27113895424317</c:v>
                </c:pt>
                <c:pt idx="1074">
                  <c:v>65.566706925895446</c:v>
                </c:pt>
                <c:pt idx="1075">
                  <c:v>83.344293097417221</c:v>
                </c:pt>
                <c:pt idx="1076">
                  <c:v>102.40033842277415</c:v>
                </c:pt>
                <c:pt idx="1077">
                  <c:v>119.7661825489901</c:v>
                </c:pt>
                <c:pt idx="1078">
                  <c:v>134.15215495333314</c:v>
                </c:pt>
                <c:pt idx="1079">
                  <c:v>146.34284353131454</c:v>
                </c:pt>
                <c:pt idx="1080">
                  <c:v>158.02228741679306</c:v>
                </c:pt>
                <c:pt idx="1081">
                  <c:v>165.34903199755288</c:v>
                </c:pt>
                <c:pt idx="1082">
                  <c:v>167.47260361410059</c:v>
                </c:pt>
                <c:pt idx="1083">
                  <c:v>164.82023702925787</c:v>
                </c:pt>
                <c:pt idx="1084">
                  <c:v>156.47368031119046</c:v>
                </c:pt>
                <c:pt idx="1085">
                  <c:v>148.34212194900005</c:v>
                </c:pt>
                <c:pt idx="1086">
                  <c:v>144.8522106159692</c:v>
                </c:pt>
                <c:pt idx="1087">
                  <c:v>144.8522106159692</c:v>
                </c:pt>
                <c:pt idx="1088">
                  <c:v>145.34824761904548</c:v>
                </c:pt>
                <c:pt idx="1089">
                  <c:v>145.8451252697715</c:v>
                </c:pt>
                <c:pt idx="1090">
                  <c:v>145.8451252697715</c:v>
                </c:pt>
                <c:pt idx="1091">
                  <c:v>145.8451252697715</c:v>
                </c:pt>
                <c:pt idx="1092">
                  <c:v>147.34080173952032</c:v>
                </c:pt>
                <c:pt idx="1093">
                  <c:v>152.38101690640727</c:v>
                </c:pt>
                <c:pt idx="1094">
                  <c:v>160.620093304943</c:v>
                </c:pt>
                <c:pt idx="1095">
                  <c:v>167.47260361410059</c:v>
                </c:pt>
                <c:pt idx="1096">
                  <c:v>171.22115648277006</c:v>
                </c:pt>
                <c:pt idx="1097">
                  <c:v>172.29972139467321</c:v>
                </c:pt>
                <c:pt idx="1098">
                  <c:v>170.14594679490088</c:v>
                </c:pt>
                <c:pt idx="1099">
                  <c:v>163.76516487350801</c:v>
                </c:pt>
                <c:pt idx="1100">
                  <c:v>153.3991427023181</c:v>
                </c:pt>
                <c:pt idx="1101">
                  <c:v>146.34284353131454</c:v>
                </c:pt>
                <c:pt idx="1102">
                  <c:v>143.86265870009746</c:v>
                </c:pt>
                <c:pt idx="1103">
                  <c:v>145.8451252697715</c:v>
                </c:pt>
                <c:pt idx="1104">
                  <c:v>152.88965975678394</c:v>
                </c:pt>
                <c:pt idx="1105">
                  <c:v>163.76516487350801</c:v>
                </c:pt>
                <c:pt idx="1106">
                  <c:v>172.29972139467321</c:v>
                </c:pt>
                <c:pt idx="1107">
                  <c:v>175.55554452796142</c:v>
                </c:pt>
                <c:pt idx="1108">
                  <c:v>175.01081084585712</c:v>
                </c:pt>
                <c:pt idx="1109">
                  <c:v>170.14594679490088</c:v>
                </c:pt>
                <c:pt idx="1110">
                  <c:v>162.18885164447596</c:v>
                </c:pt>
                <c:pt idx="1111">
                  <c:v>158.02228741679306</c:v>
                </c:pt>
                <c:pt idx="1112">
                  <c:v>158.54016928809597</c:v>
                </c:pt>
                <c:pt idx="1113">
                  <c:v>165.34903199755288</c:v>
                </c:pt>
                <c:pt idx="1114">
                  <c:v>179.94359729929153</c:v>
                </c:pt>
                <c:pt idx="1115">
                  <c:v>195.14922256316436</c:v>
                </c:pt>
                <c:pt idx="1116">
                  <c:v>203.27394942643693</c:v>
                </c:pt>
                <c:pt idx="1117">
                  <c:v>205.03630178628393</c:v>
                </c:pt>
                <c:pt idx="1118">
                  <c:v>202.6881720037857</c:v>
                </c:pt>
                <c:pt idx="1119">
                  <c:v>195.72411944904144</c:v>
                </c:pt>
                <c:pt idx="1120">
                  <c:v>188.88062158674083</c:v>
                </c:pt>
                <c:pt idx="1121">
                  <c:v>184.94427930407414</c:v>
                </c:pt>
                <c:pt idx="1122">
                  <c:v>182.15774206400644</c:v>
                </c:pt>
                <c:pt idx="1123">
                  <c:v>177.7428640015095</c:v>
                </c:pt>
                <c:pt idx="1124">
                  <c:v>168.5394239527356</c:v>
                </c:pt>
                <c:pt idx="1125">
                  <c:v>153.3991427023181</c:v>
                </c:pt>
                <c:pt idx="1126">
                  <c:v>131.30462701692986</c:v>
                </c:pt>
                <c:pt idx="1127">
                  <c:v>107.4683884486753</c:v>
                </c:pt>
                <c:pt idx="1128">
                  <c:v>86.002013128152967</c:v>
                </c:pt>
                <c:pt idx="1129">
                  <c:v>67.588209041650217</c:v>
                </c:pt>
                <c:pt idx="1130">
                  <c:v>54.994166138493107</c:v>
                </c:pt>
                <c:pt idx="1131">
                  <c:v>45.346115604860699</c:v>
                </c:pt>
                <c:pt idx="1132">
                  <c:v>37.126120362524517</c:v>
                </c:pt>
                <c:pt idx="1133">
                  <c:v>29.499079034308433</c:v>
                </c:pt>
                <c:pt idx="1134">
                  <c:v>21.962142139168581</c:v>
                </c:pt>
                <c:pt idx="1135">
                  <c:v>15.531726115332795</c:v>
                </c:pt>
                <c:pt idx="1136">
                  <c:v>10.882404860571228</c:v>
                </c:pt>
                <c:pt idx="1137">
                  <c:v>8.6820629713144566</c:v>
                </c:pt>
                <c:pt idx="1138">
                  <c:v>8.200318183275991</c:v>
                </c:pt>
                <c:pt idx="1139">
                  <c:v>8.319468914981778</c:v>
                </c:pt>
                <c:pt idx="1140">
                  <c:v>8.6820629713144566</c:v>
                </c:pt>
                <c:pt idx="1141">
                  <c:v>9.3035237259504644</c:v>
                </c:pt>
                <c:pt idx="1142">
                  <c:v>11.019544887296803</c:v>
                </c:pt>
                <c:pt idx="1143">
                  <c:v>15.045859104017159</c:v>
                </c:pt>
                <c:pt idx="1144">
                  <c:v>21.002820525357055</c:v>
                </c:pt>
                <c:pt idx="1145">
                  <c:v>24.761782958367025</c:v>
                </c:pt>
                <c:pt idx="1146">
                  <c:v>25.592402882345358</c:v>
                </c:pt>
                <c:pt idx="1147">
                  <c:v>21.383987485313266</c:v>
                </c:pt>
                <c:pt idx="1148">
                  <c:v>12.438031613566697</c:v>
                </c:pt>
                <c:pt idx="1149">
                  <c:v>7.7322860073537489</c:v>
                </c:pt>
                <c:pt idx="1150">
                  <c:v>5.7958979957708321</c:v>
                </c:pt>
                <c:pt idx="1151">
                  <c:v>5.7958979957708321</c:v>
                </c:pt>
                <c:pt idx="1152">
                  <c:v>5.7958979957708321</c:v>
                </c:pt>
                <c:pt idx="1153">
                  <c:v>7.8480083650335217</c:v>
                </c:pt>
                <c:pt idx="1154">
                  <c:v>14.567689193740735</c:v>
                </c:pt>
                <c:pt idx="1155">
                  <c:v>26.224325861010207</c:v>
                </c:pt>
                <c:pt idx="1156">
                  <c:v>37.126120362524517</c:v>
                </c:pt>
                <c:pt idx="1157">
                  <c:v>47.88564154922981</c:v>
                </c:pt>
                <c:pt idx="1158">
                  <c:v>61.291489653801598</c:v>
                </c:pt>
                <c:pt idx="1159">
                  <c:v>79.251622681389478</c:v>
                </c:pt>
                <c:pt idx="1160">
                  <c:v>100.73799678900639</c:v>
                </c:pt>
                <c:pt idx="1161">
                  <c:v>122.03175802787092</c:v>
                </c:pt>
                <c:pt idx="1162">
                  <c:v>140.91418232669147</c:v>
                </c:pt>
                <c:pt idx="1163">
                  <c:v>159.57845206385809</c:v>
                </c:pt>
                <c:pt idx="1164">
                  <c:v>178.2917898720151</c:v>
                </c:pt>
                <c:pt idx="1165">
                  <c:v>197.45383307152673</c:v>
                </c:pt>
                <c:pt idx="1166">
                  <c:v>216.37267424780526</c:v>
                </c:pt>
                <c:pt idx="1167">
                  <c:v>224.91889700477012</c:v>
                </c:pt>
                <c:pt idx="1168">
                  <c:v>233.00128672134537</c:v>
                </c:pt>
                <c:pt idx="1169">
                  <c:v>245.06779788451962</c:v>
                </c:pt>
                <c:pt idx="1170">
                  <c:v>256.11942327480619</c:v>
                </c:pt>
                <c:pt idx="1171">
                  <c:v>266.741020292467</c:v>
                </c:pt>
                <c:pt idx="1172">
                  <c:v>276.8924396941963</c:v>
                </c:pt>
                <c:pt idx="1173">
                  <c:v>285.84184395327793</c:v>
                </c:pt>
                <c:pt idx="1174">
                  <c:v>294.22762760720428</c:v>
                </c:pt>
                <c:pt idx="1175">
                  <c:v>302.01978391804619</c:v>
                </c:pt>
                <c:pt idx="1176">
                  <c:v>308.46998646129236</c:v>
                </c:pt>
                <c:pt idx="1177">
                  <c:v>314.25999346671489</c:v>
                </c:pt>
                <c:pt idx="1178">
                  <c:v>320.10315130669147</c:v>
                </c:pt>
                <c:pt idx="1179">
                  <c:v>327.48181323814987</c:v>
                </c:pt>
                <c:pt idx="1180">
                  <c:v>334.94345704951229</c:v>
                </c:pt>
                <c:pt idx="1181">
                  <c:v>342.48804590795362</c:v>
                </c:pt>
                <c:pt idx="1182">
                  <c:v>349.34906345347258</c:v>
                </c:pt>
                <c:pt idx="1183">
                  <c:v>354.73182184465014</c:v>
                </c:pt>
                <c:pt idx="1184">
                  <c:v>359.37792645007585</c:v>
                </c:pt>
                <c:pt idx="1185">
                  <c:v>363.27245810062482</c:v>
                </c:pt>
                <c:pt idx="1186">
                  <c:v>365.61911443749165</c:v>
                </c:pt>
                <c:pt idx="1187">
                  <c:v>365.61911443749165</c:v>
                </c:pt>
                <c:pt idx="1188">
                  <c:v>365.61911443749165</c:v>
                </c:pt>
                <c:pt idx="1189">
                  <c:v>365.61911443749165</c:v>
                </c:pt>
                <c:pt idx="1190">
                  <c:v>365.61911443749165</c:v>
                </c:pt>
                <c:pt idx="1191">
                  <c:v>365.61911443749165</c:v>
                </c:pt>
                <c:pt idx="1192">
                  <c:v>365.61911443749165</c:v>
                </c:pt>
                <c:pt idx="1193">
                  <c:v>365.61911443749165</c:v>
                </c:pt>
                <c:pt idx="1194">
                  <c:v>365.61911443749165</c:v>
                </c:pt>
                <c:pt idx="1195">
                  <c:v>365.61911443749165</c:v>
                </c:pt>
                <c:pt idx="1196">
                  <c:v>366.40298921987335</c:v>
                </c:pt>
                <c:pt idx="1197">
                  <c:v>366.40298921987335</c:v>
                </c:pt>
                <c:pt idx="1198">
                  <c:v>367.1876919425797</c:v>
                </c:pt>
                <c:pt idx="1199">
                  <c:v>370.33478149999854</c:v>
                </c:pt>
                <c:pt idx="1200">
                  <c:v>374.28726768414367</c:v>
                </c:pt>
                <c:pt idx="1201">
                  <c:v>380.65427740729621</c:v>
                </c:pt>
                <c:pt idx="1202">
                  <c:v>387.07423287982897</c:v>
                </c:pt>
                <c:pt idx="1203">
                  <c:v>391.92393378774915</c:v>
                </c:pt>
                <c:pt idx="1204">
                  <c:v>395.17360345095688</c:v>
                </c:pt>
                <c:pt idx="1205">
                  <c:v>396.80339811595138</c:v>
                </c:pt>
                <c:pt idx="1206">
                  <c:v>397.61953527788148</c:v>
                </c:pt>
                <c:pt idx="1207">
                  <c:v>398.4364989436562</c:v>
                </c:pt>
                <c:pt idx="1208">
                  <c:v>399.25428907644272</c:v>
                </c:pt>
                <c:pt idx="1209">
                  <c:v>400.07290563940853</c:v>
                </c:pt>
                <c:pt idx="1210">
                  <c:v>400.07290563940853</c:v>
                </c:pt>
                <c:pt idx="1211">
                  <c:v>400.07290563940853</c:v>
                </c:pt>
                <c:pt idx="1212">
                  <c:v>400.07290563940853</c:v>
                </c:pt>
                <c:pt idx="1213">
                  <c:v>399.25428907644272</c:v>
                </c:pt>
                <c:pt idx="1214">
                  <c:v>399.25428907644272</c:v>
                </c:pt>
                <c:pt idx="1215">
                  <c:v>399.25428907644272</c:v>
                </c:pt>
                <c:pt idx="1216">
                  <c:v>399.25428907644272</c:v>
                </c:pt>
                <c:pt idx="1217">
                  <c:v>398.4364989436562</c:v>
                </c:pt>
                <c:pt idx="1218">
                  <c:v>397.61953527788148</c:v>
                </c:pt>
                <c:pt idx="1219">
                  <c:v>396.80339811595138</c:v>
                </c:pt>
                <c:pt idx="1220">
                  <c:v>395.98808749469907</c:v>
                </c:pt>
                <c:pt idx="1221">
                  <c:v>394.35994602155813</c:v>
                </c:pt>
                <c:pt idx="1222">
                  <c:v>391.92393378774915</c:v>
                </c:pt>
                <c:pt idx="1223">
                  <c:v>389.49536240901068</c:v>
                </c:pt>
                <c:pt idx="1224">
                  <c:v>386.26884361966756</c:v>
                </c:pt>
                <c:pt idx="1225">
                  <c:v>384.66054619469054</c:v>
                </c:pt>
                <c:pt idx="1226">
                  <c:v>383.05555714239318</c:v>
                </c:pt>
                <c:pt idx="1227">
                  <c:v>382.25430334808146</c:v>
                </c:pt>
                <c:pt idx="1228">
                  <c:v>380.65427740729621</c:v>
                </c:pt>
                <c:pt idx="1229">
                  <c:v>379.85550533448816</c:v>
                </c:pt>
                <c:pt idx="1230">
                  <c:v>378.26044316820594</c:v>
                </c:pt>
                <c:pt idx="1231">
                  <c:v>376.6686905532535</c:v>
                </c:pt>
                <c:pt idx="1232">
                  <c:v>375.87405541960828</c:v>
                </c:pt>
                <c:pt idx="1233">
                  <c:v>375.87405541960828</c:v>
                </c:pt>
                <c:pt idx="1234">
                  <c:v>375.08024778429404</c:v>
                </c:pt>
                <c:pt idx="1235">
                  <c:v>375.08024778429404</c:v>
                </c:pt>
                <c:pt idx="1236">
                  <c:v>373.49511515598994</c:v>
                </c:pt>
                <c:pt idx="1237">
                  <c:v>371.91329296300398</c:v>
                </c:pt>
                <c:pt idx="1238">
                  <c:v>367.9732225687784</c:v>
                </c:pt>
                <c:pt idx="1239">
                  <c:v>363.27245810062482</c:v>
                </c:pt>
                <c:pt idx="1240">
                  <c:v>357.0511464269282</c:v>
                </c:pt>
                <c:pt idx="1241">
                  <c:v>351.65098813960827</c:v>
                </c:pt>
                <c:pt idx="1242">
                  <c:v>346.29143321957065</c:v>
                </c:pt>
                <c:pt idx="1243">
                  <c:v>341.72985554472655</c:v>
                </c:pt>
                <c:pt idx="1244">
                  <c:v>336.44574039608477</c:v>
                </c:pt>
                <c:pt idx="1245">
                  <c:v>331.94884405667977</c:v>
                </c:pt>
                <c:pt idx="1246">
                  <c:v>327.48181323814987</c:v>
                </c:pt>
                <c:pt idx="1247">
                  <c:v>322.30803459718589</c:v>
                </c:pt>
                <c:pt idx="1248">
                  <c:v>317.17492971103434</c:v>
                </c:pt>
                <c:pt idx="1249">
                  <c:v>312.08251121335445</c:v>
                </c:pt>
                <c:pt idx="1250">
                  <c:v>307.03079173780526</c:v>
                </c:pt>
                <c:pt idx="1251">
                  <c:v>302.73314914883065</c:v>
                </c:pt>
                <c:pt idx="1252">
                  <c:v>298.46542512000008</c:v>
                </c:pt>
                <c:pt idx="1253">
                  <c:v>294.22762760720428</c:v>
                </c:pt>
                <c:pt idx="1254">
                  <c:v>290.01976456633349</c:v>
                </c:pt>
                <c:pt idx="1255">
                  <c:v>285.84184395327793</c:v>
                </c:pt>
                <c:pt idx="1256">
                  <c:v>281.69387372392822</c:v>
                </c:pt>
                <c:pt idx="1257">
                  <c:v>277.57586183417436</c:v>
                </c:pt>
                <c:pt idx="1258">
                  <c:v>273.48781623990715</c:v>
                </c:pt>
                <c:pt idx="1259">
                  <c:v>269.42974489701669</c:v>
                </c:pt>
                <c:pt idx="1260">
                  <c:v>266.0709215153027</c:v>
                </c:pt>
                <c:pt idx="1261">
                  <c:v>263.39885700752245</c:v>
                </c:pt>
                <c:pt idx="1262">
                  <c:v>261.40355678892735</c:v>
                </c:pt>
                <c:pt idx="1263">
                  <c:v>261.40355678892735</c:v>
                </c:pt>
                <c:pt idx="1264">
                  <c:v>262.06782362981818</c:v>
                </c:pt>
                <c:pt idx="1265">
                  <c:v>264.06562347067029</c:v>
                </c:pt>
                <c:pt idx="1266">
                  <c:v>266.0709215153027</c:v>
                </c:pt>
                <c:pt idx="1267">
                  <c:v>267.41195205605339</c:v>
                </c:pt>
                <c:pt idx="1268">
                  <c:v>268.75631439516098</c:v>
                </c:pt>
                <c:pt idx="1269">
                  <c:v>268.75631439516098</c:v>
                </c:pt>
                <c:pt idx="1270">
                  <c:v>267.41195205605339</c:v>
                </c:pt>
                <c:pt idx="1271">
                  <c:v>265.40165576139322</c:v>
                </c:pt>
                <c:pt idx="1272">
                  <c:v>262.73292371496086</c:v>
                </c:pt>
                <c:pt idx="1273">
                  <c:v>260.07752298723256</c:v>
                </c:pt>
                <c:pt idx="1274">
                  <c:v>258.09472253739978</c:v>
                </c:pt>
                <c:pt idx="1275">
                  <c:v>256.11942327480619</c:v>
                </c:pt>
                <c:pt idx="1276">
                  <c:v>254.80672491709197</c:v>
                </c:pt>
                <c:pt idx="1277">
                  <c:v>254.80672491709197</c:v>
                </c:pt>
                <c:pt idx="1278">
                  <c:v>255.46265728965906</c:v>
                </c:pt>
                <c:pt idx="1279">
                  <c:v>256.11942327480619</c:v>
                </c:pt>
                <c:pt idx="1280">
                  <c:v>257.43545593550931</c:v>
                </c:pt>
                <c:pt idx="1281">
                  <c:v>258.75482260453902</c:v>
                </c:pt>
                <c:pt idx="1282">
                  <c:v>258.75482260453902</c:v>
                </c:pt>
                <c:pt idx="1283">
                  <c:v>259.41575610009426</c:v>
                </c:pt>
                <c:pt idx="1284">
                  <c:v>259.41575610009426</c:v>
                </c:pt>
                <c:pt idx="1285">
                  <c:v>259.41575610009426</c:v>
                </c:pt>
                <c:pt idx="1286">
                  <c:v>258.09472253739978</c:v>
                </c:pt>
                <c:pt idx="1287">
                  <c:v>256.77702283570056</c:v>
                </c:pt>
                <c:pt idx="1288">
                  <c:v>254.80672491709197</c:v>
                </c:pt>
                <c:pt idx="1289">
                  <c:v>252.19133228928138</c:v>
                </c:pt>
                <c:pt idx="1290">
                  <c:v>249.58928040937829</c:v>
                </c:pt>
                <c:pt idx="1291">
                  <c:v>247.64649778332912</c:v>
                </c:pt>
                <c:pt idx="1292">
                  <c:v>245.06779788451962</c:v>
                </c:pt>
                <c:pt idx="1293">
                  <c:v>241.86319283012307</c:v>
                </c:pt>
                <c:pt idx="1294">
                  <c:v>238.67944742746249</c:v>
                </c:pt>
                <c:pt idx="1295">
                  <c:v>235.51656628064106</c:v>
                </c:pt>
                <c:pt idx="1296">
                  <c:v>233.62885435065786</c:v>
                </c:pt>
                <c:pt idx="1297">
                  <c:v>233.00128672134537</c:v>
                </c:pt>
                <c:pt idx="1298">
                  <c:v>233.62885435065786</c:v>
                </c:pt>
                <c:pt idx="1299">
                  <c:v>234.88649416713847</c:v>
                </c:pt>
                <c:pt idx="1300">
                  <c:v>236.77921473400639</c:v>
                </c:pt>
                <c:pt idx="1301">
                  <c:v>238.0452019102998</c:v>
                </c:pt>
                <c:pt idx="1302">
                  <c:v>239.31452751485872</c:v>
                </c:pt>
                <c:pt idx="1303">
                  <c:v>240.58719125302079</c:v>
                </c:pt>
                <c:pt idx="1304">
                  <c:v>242.50244521619479</c:v>
                </c:pt>
                <c:pt idx="1305">
                  <c:v>243.14253195150326</c:v>
                </c:pt>
                <c:pt idx="1306">
                  <c:v>243.78345299921529</c:v>
                </c:pt>
                <c:pt idx="1307">
                  <c:v>243.78345299921529</c:v>
                </c:pt>
                <c:pt idx="1308">
                  <c:v>243.78345299921529</c:v>
                </c:pt>
                <c:pt idx="1309">
                  <c:v>243.14253195150326</c:v>
                </c:pt>
                <c:pt idx="1310">
                  <c:v>243.14253195150326</c:v>
                </c:pt>
                <c:pt idx="1311">
                  <c:v>242.50244521619479</c:v>
                </c:pt>
                <c:pt idx="1312">
                  <c:v>241.86319283012307</c:v>
                </c:pt>
                <c:pt idx="1313">
                  <c:v>240.58719125302079</c:v>
                </c:pt>
                <c:pt idx="1314">
                  <c:v>238.67944742746249</c:v>
                </c:pt>
                <c:pt idx="1315">
                  <c:v>237.41179100020341</c:v>
                </c:pt>
                <c:pt idx="1316">
                  <c:v>235.51656628064106</c:v>
                </c:pt>
                <c:pt idx="1317">
                  <c:v>231.74865620474017</c:v>
                </c:pt>
                <c:pt idx="1318">
                  <c:v>229.25341517092821</c:v>
                </c:pt>
                <c:pt idx="1319">
                  <c:v>226.77153610073142</c:v>
                </c:pt>
                <c:pt idx="1320">
                  <c:v>228.01080524304666</c:v>
                </c:pt>
                <c:pt idx="1321">
                  <c:v>231.1235933911131</c:v>
                </c:pt>
                <c:pt idx="1322">
                  <c:v>236.77921473400639</c:v>
                </c:pt>
                <c:pt idx="1323">
                  <c:v>244.42520832249826</c:v>
                </c:pt>
                <c:pt idx="1324">
                  <c:v>254.80672491709197</c:v>
                </c:pt>
                <c:pt idx="1325">
                  <c:v>264.73322306757154</c:v>
                </c:pt>
                <c:pt idx="1326">
                  <c:v>272.13179492701829</c:v>
                </c:pt>
                <c:pt idx="1327">
                  <c:v>275.52809275286182</c:v>
                </c:pt>
                <c:pt idx="1328">
                  <c:v>276.8924396941963</c:v>
                </c:pt>
                <c:pt idx="1329">
                  <c:v>276.8924396941963</c:v>
                </c:pt>
                <c:pt idx="1330">
                  <c:v>276.8924396941963</c:v>
                </c:pt>
                <c:pt idx="1331">
                  <c:v>276.8924396941963</c:v>
                </c:pt>
                <c:pt idx="1332">
                  <c:v>276.8924396941963</c:v>
                </c:pt>
                <c:pt idx="1333">
                  <c:v>276.20984998814794</c:v>
                </c:pt>
                <c:pt idx="1334">
                  <c:v>274.16707584190857</c:v>
                </c:pt>
                <c:pt idx="1335">
                  <c:v>272.13179492701829</c:v>
                </c:pt>
                <c:pt idx="1336">
                  <c:v>270.10400823796294</c:v>
                </c:pt>
                <c:pt idx="1337">
                  <c:v>269.42974489701669</c:v>
                </c:pt>
                <c:pt idx="1338">
                  <c:v>268.75631439516098</c:v>
                </c:pt>
                <c:pt idx="1339">
                  <c:v>268.75631439516098</c:v>
                </c:pt>
                <c:pt idx="1340">
                  <c:v>268.75631439516098</c:v>
                </c:pt>
                <c:pt idx="1341">
                  <c:v>269.42974489701669</c:v>
                </c:pt>
                <c:pt idx="1342">
                  <c:v>270.10400823796294</c:v>
                </c:pt>
                <c:pt idx="1343">
                  <c:v>272.80938925599946</c:v>
                </c:pt>
                <c:pt idx="1344">
                  <c:v>275.52809275286182</c:v>
                </c:pt>
                <c:pt idx="1345">
                  <c:v>278.26011637124947</c:v>
                </c:pt>
                <c:pt idx="1346">
                  <c:v>280.31787399672726</c:v>
                </c:pt>
                <c:pt idx="1347">
                  <c:v>281.00545775386126</c:v>
                </c:pt>
                <c:pt idx="1348">
                  <c:v>281.00545775386126</c:v>
                </c:pt>
                <c:pt idx="1349">
                  <c:v>279.63112248935863</c:v>
                </c:pt>
                <c:pt idx="1350">
                  <c:v>274.84716802517124</c:v>
                </c:pt>
                <c:pt idx="1351">
                  <c:v>267.41195205605339</c:v>
                </c:pt>
                <c:pt idx="1352">
                  <c:v>258.09472253739978</c:v>
                </c:pt>
                <c:pt idx="1353">
                  <c:v>248.94085220750935</c:v>
                </c:pt>
                <c:pt idx="1354">
                  <c:v>239.31452751485872</c:v>
                </c:pt>
                <c:pt idx="1355">
                  <c:v>229.87597283737432</c:v>
                </c:pt>
                <c:pt idx="1356">
                  <c:v>219.40609424484063</c:v>
                </c:pt>
                <c:pt idx="1357">
                  <c:v>207.99028714903756</c:v>
                </c:pt>
                <c:pt idx="1358">
                  <c:v>196.29985352028282</c:v>
                </c:pt>
                <c:pt idx="1359">
                  <c:v>184.38529593835355</c:v>
                </c:pt>
                <c:pt idx="1360">
                  <c:v>171.76001955413378</c:v>
                </c:pt>
                <c:pt idx="1361">
                  <c:v>160.09885289465163</c:v>
                </c:pt>
                <c:pt idx="1362">
                  <c:v>152.88965975678394</c:v>
                </c:pt>
                <c:pt idx="1363">
                  <c:v>150.86012929454998</c:v>
                </c:pt>
                <c:pt idx="1364">
                  <c:v>153.90946570617689</c:v>
                </c:pt>
                <c:pt idx="1365">
                  <c:v>161.14217325789929</c:v>
                </c:pt>
                <c:pt idx="1366">
                  <c:v>165.34903199755288</c:v>
                </c:pt>
                <c:pt idx="1367">
                  <c:v>165.87866617701746</c:v>
                </c:pt>
                <c:pt idx="1368">
                  <c:v>161.66509271668795</c:v>
                </c:pt>
                <c:pt idx="1369">
                  <c:v>151.87321418802088</c:v>
                </c:pt>
                <c:pt idx="1370">
                  <c:v>143.86265870009746</c:v>
                </c:pt>
                <c:pt idx="1371">
                  <c:v>140.91418232669147</c:v>
                </c:pt>
                <c:pt idx="1372">
                  <c:v>140.91418232669147</c:v>
                </c:pt>
                <c:pt idx="1373">
                  <c:v>140.91418232669147</c:v>
                </c:pt>
                <c:pt idx="1374">
                  <c:v>138.48024527104647</c:v>
                </c:pt>
                <c:pt idx="1375">
                  <c:v>133.19961260242937</c:v>
                </c:pt>
                <c:pt idx="1376">
                  <c:v>124.3183948182085</c:v>
                </c:pt>
                <c:pt idx="1377">
                  <c:v>108.75438597005055</c:v>
                </c:pt>
                <c:pt idx="1378">
                  <c:v>87.153721036344095</c:v>
                </c:pt>
                <c:pt idx="1379">
                  <c:v>67.928092520744727</c:v>
                </c:pt>
                <c:pt idx="1380">
                  <c:v>51.082983983849843</c:v>
                </c:pt>
                <c:pt idx="1381">
                  <c:v>36.623878986256798</c:v>
                </c:pt>
                <c:pt idx="1382">
                  <c:v>31.09294501084365</c:v>
                </c:pt>
                <c:pt idx="1383">
                  <c:v>35.876902258953038</c:v>
                </c:pt>
                <c:pt idx="1384">
                  <c:v>45.346115604860699</c:v>
                </c:pt>
                <c:pt idx="1385">
                  <c:v>53.171172609528924</c:v>
                </c:pt>
                <c:pt idx="1386">
                  <c:v>56.536673463743227</c:v>
                </c:pt>
                <c:pt idx="1387">
                  <c:v>59.36665486013883</c:v>
                </c:pt>
                <c:pt idx="1388">
                  <c:v>65.232756710178094</c:v>
                </c:pt>
                <c:pt idx="1389">
                  <c:v>75.979237425708789</c:v>
                </c:pt>
                <c:pt idx="1390">
                  <c:v>91.047699933551726</c:v>
                </c:pt>
                <c:pt idx="1391">
                  <c:v>106.18998393877375</c:v>
                </c:pt>
                <c:pt idx="1392">
                  <c:v>117.52167298566931</c:v>
                </c:pt>
                <c:pt idx="1393">
                  <c:v>124.3183948182085</c:v>
                </c:pt>
                <c:pt idx="1394">
                  <c:v>127.09015341515926</c:v>
                </c:pt>
                <c:pt idx="1395">
                  <c:v>127.09015341515926</c:v>
                </c:pt>
                <c:pt idx="1396">
                  <c:v>126.16286530077014</c:v>
                </c:pt>
                <c:pt idx="1397">
                  <c:v>123.40121303936129</c:v>
                </c:pt>
                <c:pt idx="1398">
                  <c:v>119.31559521574987</c:v>
                </c:pt>
                <c:pt idx="1399">
                  <c:v>114.41475910137352</c:v>
                </c:pt>
                <c:pt idx="1400">
                  <c:v>108.32487652303867</c:v>
                </c:pt>
                <c:pt idx="1401">
                  <c:v>101.56747923868816</c:v>
                </c:pt>
                <c:pt idx="1402">
                  <c:v>94.624541568038168</c:v>
                </c:pt>
                <c:pt idx="1403">
                  <c:v>86.002013128152967</c:v>
                </c:pt>
                <c:pt idx="1404">
                  <c:v>73.481457934205011</c:v>
                </c:pt>
                <c:pt idx="1405">
                  <c:v>55.91712402319898</c:v>
                </c:pt>
                <c:pt idx="1406">
                  <c:v>40.737138236974822</c:v>
                </c:pt>
                <c:pt idx="1407">
                  <c:v>31.788814363371653</c:v>
                </c:pt>
                <c:pt idx="1408">
                  <c:v>30.177050363558802</c:v>
                </c:pt>
                <c:pt idx="1409">
                  <c:v>31.09294501084365</c:v>
                </c:pt>
                <c:pt idx="1410">
                  <c:v>31.55600576075993</c:v>
                </c:pt>
                <c:pt idx="1411">
                  <c:v>31.324049297639654</c:v>
                </c:pt>
                <c:pt idx="1412">
                  <c:v>30.633293113555748</c:v>
                </c:pt>
                <c:pt idx="1413">
                  <c:v>29.724217055515446</c:v>
                </c:pt>
                <c:pt idx="1414">
                  <c:v>29.950207510876524</c:v>
                </c:pt>
                <c:pt idx="1415">
                  <c:v>33.203558845723933</c:v>
                </c:pt>
                <c:pt idx="1416">
                  <c:v>40.473677143333212</c:v>
                </c:pt>
                <c:pt idx="1417">
                  <c:v>50.788068683825259</c:v>
                </c:pt>
                <c:pt idx="1418">
                  <c:v>61.939887231605326</c:v>
                </c:pt>
                <c:pt idx="1419">
                  <c:v>70.331003739999986</c:v>
                </c:pt>
                <c:pt idx="1420">
                  <c:v>73.128019487488459</c:v>
                </c:pt>
                <c:pt idx="1421">
                  <c:v>70.331003739999986</c:v>
                </c:pt>
                <c:pt idx="1422">
                  <c:v>61.615264361930315</c:v>
                </c:pt>
                <c:pt idx="1423">
                  <c:v>52.27113895424317</c:v>
                </c:pt>
                <c:pt idx="1424">
                  <c:v>49.326234680786392</c:v>
                </c:pt>
                <c:pt idx="1425">
                  <c:v>50.200786472694467</c:v>
                </c:pt>
                <c:pt idx="1426">
                  <c:v>55.300969880803216</c:v>
                </c:pt>
                <c:pt idx="1427">
                  <c:v>65.566706925895446</c:v>
                </c:pt>
                <c:pt idx="1428">
                  <c:v>73.481457934205011</c:v>
                </c:pt>
                <c:pt idx="1429">
                  <c:v>75.979237425708789</c:v>
                </c:pt>
                <c:pt idx="1430">
                  <c:v>73.835743253318924</c:v>
                </c:pt>
                <c:pt idx="1431">
                  <c:v>67.588209041650217</c:v>
                </c:pt>
                <c:pt idx="1432">
                  <c:v>56.226474349618947</c:v>
                </c:pt>
                <c:pt idx="1433">
                  <c:v>41.001450107293358</c:v>
                </c:pt>
                <c:pt idx="1434">
                  <c:v>28.166154086939525</c:v>
                </c:pt>
                <c:pt idx="1435">
                  <c:v>17.552145281261705</c:v>
                </c:pt>
                <c:pt idx="1436">
                  <c:v>15.045859104017159</c:v>
                </c:pt>
                <c:pt idx="1437">
                  <c:v>16.025289233201374</c:v>
                </c:pt>
                <c:pt idx="1438">
                  <c:v>18.430314193635009</c:v>
                </c:pt>
                <c:pt idx="1439">
                  <c:v>20.064848439863713</c:v>
                </c:pt>
                <c:pt idx="1440">
                  <c:v>20.250734673699977</c:v>
                </c:pt>
                <c:pt idx="1441">
                  <c:v>18.96746979722904</c:v>
                </c:pt>
                <c:pt idx="1442">
                  <c:v>15.859913132349565</c:v>
                </c:pt>
                <c:pt idx="1443">
                  <c:v>13.787846713329971</c:v>
                </c:pt>
                <c:pt idx="1444">
                  <c:v>13.330207267757812</c:v>
                </c:pt>
                <c:pt idx="1445">
                  <c:v>13.787846713329971</c:v>
                </c:pt>
                <c:pt idx="1446">
                  <c:v>14.09721737898983</c:v>
                </c:pt>
                <c:pt idx="1447">
                  <c:v>13.179372014009758</c:v>
                </c:pt>
                <c:pt idx="1448">
                  <c:v>9.1775180141682977</c:v>
                </c:pt>
                <c:pt idx="1449">
                  <c:v>3.8880827252428154</c:v>
                </c:pt>
                <c:pt idx="1450">
                  <c:v>0.75764869716742278</c:v>
                </c:pt>
                <c:pt idx="1451">
                  <c:v>2.1889977104520834E-2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0.1349352434725721</c:v>
                </c:pt>
                <c:pt idx="1480">
                  <c:v>0.68681625397965063</c:v>
                </c:pt>
                <c:pt idx="1481">
                  <c:v>1.498677456435038</c:v>
                </c:pt>
                <c:pt idx="1482">
                  <c:v>2.4231458153067935</c:v>
                </c:pt>
                <c:pt idx="1483">
                  <c:v>3.3362724195940108</c:v>
                </c:pt>
                <c:pt idx="1484">
                  <c:v>4.3079923422830184</c:v>
                </c:pt>
                <c:pt idx="1485">
                  <c:v>5.3073295528026119</c:v>
                </c:pt>
                <c:pt idx="1486">
                  <c:v>6.7293625596603581</c:v>
                </c:pt>
                <c:pt idx="1487">
                  <c:v>8.8046414877210371</c:v>
                </c:pt>
                <c:pt idx="1488">
                  <c:v>11.860364545138419</c:v>
                </c:pt>
                <c:pt idx="1489">
                  <c:v>16.191520346505023</c:v>
                </c:pt>
                <c:pt idx="1490">
                  <c:v>22.15656800016799</c:v>
                </c:pt>
                <c:pt idx="1491">
                  <c:v>29.724217055515446</c:v>
                </c:pt>
                <c:pt idx="1492">
                  <c:v>38.910778954336287</c:v>
                </c:pt>
                <c:pt idx="1493">
                  <c:v>48.747448265756134</c:v>
                </c:pt>
                <c:pt idx="1494">
                  <c:v>59.048818314153031</c:v>
                </c:pt>
                <c:pt idx="1495">
                  <c:v>69.296100686020196</c:v>
                </c:pt>
                <c:pt idx="1496">
                  <c:v>78.884638696254243</c:v>
                </c:pt>
                <c:pt idx="1497">
                  <c:v>87.925753917773577</c:v>
                </c:pt>
                <c:pt idx="1498">
                  <c:v>95.832030014512867</c:v>
                </c:pt>
                <c:pt idx="1499">
                  <c:v>102.40033842277415</c:v>
                </c:pt>
                <c:pt idx="1500">
                  <c:v>107.4683884486753</c:v>
                </c:pt>
                <c:pt idx="1501">
                  <c:v>110.91458583009913</c:v>
                </c:pt>
                <c:pt idx="1502">
                  <c:v>114.41475910137352</c:v>
                </c:pt>
                <c:pt idx="1503">
                  <c:v>117.07529938803347</c:v>
                </c:pt>
                <c:pt idx="1504">
                  <c:v>120.21761251885279</c:v>
                </c:pt>
                <c:pt idx="1505">
                  <c:v>122.94388564446095</c:v>
                </c:pt>
                <c:pt idx="1506">
                  <c:v>125.23894567023235</c:v>
                </c:pt>
                <c:pt idx="1507">
                  <c:v>127.55506056171603</c:v>
                </c:pt>
                <c:pt idx="1508">
                  <c:v>130.36218437165934</c:v>
                </c:pt>
                <c:pt idx="1509">
                  <c:v>133.67546301206244</c:v>
                </c:pt>
                <c:pt idx="1510">
                  <c:v>137.99598120251432</c:v>
                </c:pt>
                <c:pt idx="1511">
                  <c:v>144.3570142973756</c:v>
                </c:pt>
                <c:pt idx="1512">
                  <c:v>152.88965975678394</c:v>
                </c:pt>
                <c:pt idx="1513">
                  <c:v>163.76516487350801</c:v>
                </c:pt>
                <c:pt idx="1514">
                  <c:v>176.64752738937491</c:v>
                </c:pt>
                <c:pt idx="1515">
                  <c:v>190.01283000907503</c:v>
                </c:pt>
                <c:pt idx="1516">
                  <c:v>202.1032313245048</c:v>
                </c:pt>
                <c:pt idx="1517">
                  <c:v>210.96518280866249</c:v>
                </c:pt>
                <c:pt idx="1518">
                  <c:v>218.19021885204336</c:v>
                </c:pt>
                <c:pt idx="1519">
                  <c:v>223.0737763338104</c:v>
                </c:pt>
                <c:pt idx="1520">
                  <c:v>227.39075305527683</c:v>
                </c:pt>
                <c:pt idx="1521">
                  <c:v>229.87597283737432</c:v>
                </c:pt>
                <c:pt idx="1522">
                  <c:v>231.74865620474017</c:v>
                </c:pt>
                <c:pt idx="1523">
                  <c:v>231.1235933911131</c:v>
                </c:pt>
                <c:pt idx="1524">
                  <c:v>228.631692627208</c:v>
                </c:pt>
                <c:pt idx="1525">
                  <c:v>221.84787328038686</c:v>
                </c:pt>
                <c:pt idx="1526">
                  <c:v>211.56267077105085</c:v>
                </c:pt>
                <c:pt idx="1527">
                  <c:v>198.61116092223341</c:v>
                </c:pt>
                <c:pt idx="1528">
                  <c:v>184.94427930407414</c:v>
                </c:pt>
                <c:pt idx="1529">
                  <c:v>172.84026196755559</c:v>
                </c:pt>
                <c:pt idx="1530">
                  <c:v>163.23888775971886</c:v>
                </c:pt>
                <c:pt idx="1531">
                  <c:v>156.47368031119046</c:v>
                </c:pt>
                <c:pt idx="1532">
                  <c:v>152.88965975678394</c:v>
                </c:pt>
                <c:pt idx="1533">
                  <c:v>151.87321418802088</c:v>
                </c:pt>
                <c:pt idx="1534">
                  <c:v>153.90946570617689</c:v>
                </c:pt>
                <c:pt idx="1535">
                  <c:v>159.05889084939528</c:v>
                </c:pt>
                <c:pt idx="1536">
                  <c:v>168.5394239527356</c:v>
                </c:pt>
                <c:pt idx="1537">
                  <c:v>181.60294867671763</c:v>
                </c:pt>
                <c:pt idx="1538">
                  <c:v>197.45383307152673</c:v>
                </c:pt>
                <c:pt idx="1539">
                  <c:v>216.37267424780526</c:v>
                </c:pt>
                <c:pt idx="1540">
                  <c:v>236.77921473400639</c:v>
                </c:pt>
                <c:pt idx="1541">
                  <c:v>259.41575610009426</c:v>
                </c:pt>
                <c:pt idx="1542">
                  <c:v>282.38312187009484</c:v>
                </c:pt>
                <c:pt idx="1543">
                  <c:v>304.16237278691193</c:v>
                </c:pt>
                <c:pt idx="1544">
                  <c:v>322.30803459718589</c:v>
                </c:pt>
                <c:pt idx="1545">
                  <c:v>334.19355953351601</c:v>
                </c:pt>
                <c:pt idx="1546">
                  <c:v>341.72985554472655</c:v>
                </c:pt>
                <c:pt idx="1547">
                  <c:v>346.29143321957065</c:v>
                </c:pt>
                <c:pt idx="1548">
                  <c:v>349.34906345347258</c:v>
                </c:pt>
                <c:pt idx="1549">
                  <c:v>353.18974785916322</c:v>
                </c:pt>
                <c:pt idx="1550">
                  <c:v>357.0511464269282</c:v>
                </c:pt>
                <c:pt idx="1551">
                  <c:v>362.49189544787129</c:v>
                </c:pt>
                <c:pt idx="1552">
                  <c:v>367.9732225687784</c:v>
                </c:pt>
                <c:pt idx="1553">
                  <c:v>374.28726768414367</c:v>
                </c:pt>
                <c:pt idx="1554">
                  <c:v>379.85550533448816</c:v>
                </c:pt>
                <c:pt idx="1555">
                  <c:v>386.26884361966756</c:v>
                </c:pt>
                <c:pt idx="1556">
                  <c:v>393.54711524333533</c:v>
                </c:pt>
                <c:pt idx="1557">
                  <c:v>402.53371354105172</c:v>
                </c:pt>
                <c:pt idx="1558">
                  <c:v>412.4513006590613</c:v>
                </c:pt>
                <c:pt idx="1559">
                  <c:v>425.01550987083363</c:v>
                </c:pt>
                <c:pt idx="1560">
                  <c:v>438.62200149885678</c:v>
                </c:pt>
                <c:pt idx="1561">
                  <c:v>452.439616080164</c:v>
                </c:pt>
                <c:pt idx="1562">
                  <c:v>466.46820274750121</c:v>
                </c:pt>
                <c:pt idx="1563">
                  <c:v>480.70761063361391</c:v>
                </c:pt>
                <c:pt idx="1564">
                  <c:v>496.06781023124654</c:v>
                </c:pt>
                <c:pt idx="1565">
                  <c:v>511.66565594572836</c:v>
                </c:pt>
                <c:pt idx="1566">
                  <c:v>527.50096681738694</c:v>
                </c:pt>
                <c:pt idx="1567">
                  <c:v>544.52639426115491</c:v>
                </c:pt>
                <c:pt idx="1568">
                  <c:v>559.88326019354167</c:v>
                </c:pt>
                <c:pt idx="1569">
                  <c:v>574.47092842257598</c:v>
                </c:pt>
                <c:pt idx="1570">
                  <c:v>588.25239522764161</c:v>
                </c:pt>
                <c:pt idx="1571">
                  <c:v>601.19316118814731</c:v>
                </c:pt>
                <c:pt idx="1572">
                  <c:v>613.26122344863529</c:v>
                </c:pt>
                <c:pt idx="1573">
                  <c:v>624.42706853637821</c:v>
                </c:pt>
                <c:pt idx="1574">
                  <c:v>632.60980881133503</c:v>
                </c:pt>
                <c:pt idx="1575">
                  <c:v>638.78118373078701</c:v>
                </c:pt>
                <c:pt idx="1576">
                  <c:v>642.91177197773641</c:v>
                </c:pt>
                <c:pt idx="1577">
                  <c:v>643.9464609894211</c:v>
                </c:pt>
                <c:pt idx="1578">
                  <c:v>642.91177197773641</c:v>
                </c:pt>
                <c:pt idx="1579">
                  <c:v>639.8126055488907</c:v>
                </c:pt>
                <c:pt idx="1580">
                  <c:v>636.72079080284402</c:v>
                </c:pt>
                <c:pt idx="1581">
                  <c:v>631.58410600006152</c:v>
                </c:pt>
                <c:pt idx="1582">
                  <c:v>627.48946660636398</c:v>
                </c:pt>
                <c:pt idx="1583">
                  <c:v>621.37202712162343</c:v>
                </c:pt>
                <c:pt idx="1584">
                  <c:v>614.27221195496111</c:v>
                </c:pt>
                <c:pt idx="1585">
                  <c:v>606.20720468333354</c:v>
                </c:pt>
                <c:pt idx="1586">
                  <c:v>597.19665473025316</c:v>
                </c:pt>
                <c:pt idx="1587">
                  <c:v>587.26268178572809</c:v>
                </c:pt>
                <c:pt idx="1588">
                  <c:v>577.41058573633552</c:v>
                </c:pt>
                <c:pt idx="1589">
                  <c:v>568.61373447955066</c:v>
                </c:pt>
                <c:pt idx="1590">
                  <c:v>561.81762793391522</c:v>
                </c:pt>
                <c:pt idx="1591">
                  <c:v>556.02436261070216</c:v>
                </c:pt>
                <c:pt idx="1592">
                  <c:v>552.17858418949061</c:v>
                </c:pt>
                <c:pt idx="1593">
                  <c:v>548.34592728720793</c:v>
                </c:pt>
                <c:pt idx="1594">
                  <c:v>546.4345201423215</c:v>
                </c:pt>
                <c:pt idx="1595">
                  <c:v>544.52639426115491</c:v>
                </c:pt>
                <c:pt idx="1596">
                  <c:v>540.71998746863244</c:v>
                </c:pt>
                <c:pt idx="1597">
                  <c:v>536.92670926694109</c:v>
                </c:pt>
                <c:pt idx="1598">
                  <c:v>530.32007017598823</c:v>
                </c:pt>
                <c:pt idx="1599">
                  <c:v>522.81888276255245</c:v>
                </c:pt>
                <c:pt idx="1600">
                  <c:v>514.44287247309853</c:v>
                </c:pt>
                <c:pt idx="1601">
                  <c:v>505.2142445234557</c:v>
                </c:pt>
                <c:pt idx="1602">
                  <c:v>496.06781023124654</c:v>
                </c:pt>
                <c:pt idx="1603">
                  <c:v>488.80986698249029</c:v>
                </c:pt>
                <c:pt idx="1604">
                  <c:v>483.40095769634206</c:v>
                </c:pt>
                <c:pt idx="1605">
                  <c:v>478.91616051904356</c:v>
                </c:pt>
                <c:pt idx="1606">
                  <c:v>477.12800242337863</c:v>
                </c:pt>
                <c:pt idx="1607">
                  <c:v>475.34313664128121</c:v>
                </c:pt>
                <c:pt idx="1608">
                  <c:v>475.34313664128121</c:v>
                </c:pt>
                <c:pt idx="1609">
                  <c:v>475.34313664128121</c:v>
                </c:pt>
                <c:pt idx="1610">
                  <c:v>477.12800242337863</c:v>
                </c:pt>
                <c:pt idx="1611">
                  <c:v>478.02166995043166</c:v>
                </c:pt>
                <c:pt idx="1612">
                  <c:v>480.70761063361391</c:v>
                </c:pt>
                <c:pt idx="1613">
                  <c:v>484.30038574081965</c:v>
                </c:pt>
                <c:pt idx="1614">
                  <c:v>489.71423117685111</c:v>
                </c:pt>
                <c:pt idx="1615">
                  <c:v>496.06781023124654</c:v>
                </c:pt>
                <c:pt idx="1616">
                  <c:v>504.29590177190875</c:v>
                </c:pt>
                <c:pt idx="1617">
                  <c:v>514.44287247309853</c:v>
                </c:pt>
                <c:pt idx="1618">
                  <c:v>525.62566977986364</c:v>
                </c:pt>
                <c:pt idx="1619">
                  <c:v>537.87379788305839</c:v>
                </c:pt>
                <c:pt idx="1620">
                  <c:v>548.34592728720793</c:v>
                </c:pt>
                <c:pt idx="1621">
                  <c:v>557.9521716542497</c:v>
                </c:pt>
                <c:pt idx="1622">
                  <c:v>565.69619983925736</c:v>
                </c:pt>
                <c:pt idx="1623">
                  <c:v>571.5386443388187</c:v>
                </c:pt>
                <c:pt idx="1624">
                  <c:v>573.49268109776824</c:v>
                </c:pt>
                <c:pt idx="1625">
                  <c:v>572.51525305757161</c:v>
                </c:pt>
                <c:pt idx="1626">
                  <c:v>568.61373447955066</c:v>
                </c:pt>
                <c:pt idx="1627">
                  <c:v>558.91730600534402</c:v>
                </c:pt>
                <c:pt idx="1628">
                  <c:v>545.48004702535673</c:v>
                </c:pt>
                <c:pt idx="1629">
                  <c:v>528.43984693344441</c:v>
                </c:pt>
                <c:pt idx="1630">
                  <c:v>510.74156041165025</c:v>
                </c:pt>
                <c:pt idx="1631">
                  <c:v>494.24838985298527</c:v>
                </c:pt>
                <c:pt idx="1632">
                  <c:v>482.50235247242671</c:v>
                </c:pt>
                <c:pt idx="1633">
                  <c:v>474.45193845990241</c:v>
                </c:pt>
                <c:pt idx="1634">
                  <c:v>471.78328319643981</c:v>
                </c:pt>
                <c:pt idx="1635">
                  <c:v>470.89537799161974</c:v>
                </c:pt>
                <c:pt idx="1636">
                  <c:v>470.89537799161974</c:v>
                </c:pt>
                <c:pt idx="1637">
                  <c:v>470.0082961230213</c:v>
                </c:pt>
                <c:pt idx="1638">
                  <c:v>467.35199090288461</c:v>
                </c:pt>
                <c:pt idx="1639">
                  <c:v>463.82177955099758</c:v>
                </c:pt>
                <c:pt idx="1640">
                  <c:v>459.4275473322823</c:v>
                </c:pt>
                <c:pt idx="1641">
                  <c:v>455.92699000718517</c:v>
                </c:pt>
                <c:pt idx="1642">
                  <c:v>454.18165497158384</c:v>
                </c:pt>
                <c:pt idx="1643">
                  <c:v>455.05391048977827</c:v>
                </c:pt>
                <c:pt idx="1644">
                  <c:v>459.4275473322823</c:v>
                </c:pt>
                <c:pt idx="1645">
                  <c:v>465.5852381125037</c:v>
                </c:pt>
                <c:pt idx="1646">
                  <c:v>474.45193845990241</c:v>
                </c:pt>
                <c:pt idx="1647">
                  <c:v>484.30038574081965</c:v>
                </c:pt>
                <c:pt idx="1648">
                  <c:v>496.06781023124654</c:v>
                </c:pt>
                <c:pt idx="1649">
                  <c:v>508.89583452705915</c:v>
                </c:pt>
                <c:pt idx="1650">
                  <c:v>521.88492951450598</c:v>
                </c:pt>
                <c:pt idx="1651">
                  <c:v>535.0349941243137</c:v>
                </c:pt>
                <c:pt idx="1652">
                  <c:v>546.4345201423215</c:v>
                </c:pt>
                <c:pt idx="1653">
                  <c:v>556.98785717709143</c:v>
                </c:pt>
                <c:pt idx="1654">
                  <c:v>566.6678918558589</c:v>
                </c:pt>
                <c:pt idx="1655">
                  <c:v>574.47092842257598</c:v>
                </c:pt>
                <c:pt idx="1656">
                  <c:v>582.32639684708886</c:v>
                </c:pt>
                <c:pt idx="1657">
                  <c:v>590.23427827099056</c:v>
                </c:pt>
                <c:pt idx="1658">
                  <c:v>598.19455383587444</c:v>
                </c:pt>
                <c:pt idx="1659">
                  <c:v>606.20720468333354</c:v>
                </c:pt>
                <c:pt idx="1660">
                  <c:v>614.27221195496111</c:v>
                </c:pt>
                <c:pt idx="1661">
                  <c:v>622.38955679235028</c:v>
                </c:pt>
                <c:pt idx="1662">
                  <c:v>629.53515185926756</c:v>
                </c:pt>
                <c:pt idx="1663">
                  <c:v>637.75057880316047</c:v>
                </c:pt>
                <c:pt idx="1664">
                  <c:v>644.98196670741822</c:v>
                </c:pt>
                <c:pt idx="1665">
                  <c:v>651.21214978533885</c:v>
                </c:pt>
                <c:pt idx="1666">
                  <c:v>657.47172500865793</c:v>
                </c:pt>
                <c:pt idx="1667">
                  <c:v>661.6611001983689</c:v>
                </c:pt>
                <c:pt idx="1668">
                  <c:v>665.86353267056006</c:v>
                </c:pt>
                <c:pt idx="1669">
                  <c:v>669.02392444826808</c:v>
                </c:pt>
                <c:pt idx="1670">
                  <c:v>672.19165862690318</c:v>
                </c:pt>
                <c:pt idx="1671">
                  <c:v>674.30756003318186</c:v>
                </c:pt>
                <c:pt idx="1672">
                  <c:v>675.36673421197929</c:v>
                </c:pt>
                <c:pt idx="1673">
                  <c:v>676.42672399210517</c:v>
                </c:pt>
                <c:pt idx="1674">
                  <c:v>677.48752933672642</c:v>
                </c:pt>
                <c:pt idx="1675">
                  <c:v>677.48752933672642</c:v>
                </c:pt>
                <c:pt idx="1676">
                  <c:v>677.48752933672642</c:v>
                </c:pt>
                <c:pt idx="1677">
                  <c:v>676.42672399210517</c:v>
                </c:pt>
                <c:pt idx="1678">
                  <c:v>674.30756003318186</c:v>
                </c:pt>
                <c:pt idx="1679">
                  <c:v>671.13493147308725</c:v>
                </c:pt>
                <c:pt idx="1680">
                  <c:v>667.96964465092969</c:v>
                </c:pt>
                <c:pt idx="1681">
                  <c:v>664.81170056119458</c:v>
                </c:pt>
                <c:pt idx="1682">
                  <c:v>663.76068442148562</c:v>
                </c:pt>
                <c:pt idx="1683">
                  <c:v>663.76068442148562</c:v>
                </c:pt>
                <c:pt idx="1684">
                  <c:v>665.86353267056006</c:v>
                </c:pt>
                <c:pt idx="1685">
                  <c:v>670.07902006793165</c:v>
                </c:pt>
                <c:pt idx="1686">
                  <c:v>674.30756003318186</c:v>
                </c:pt>
                <c:pt idx="1687">
                  <c:v>678.54915020901035</c:v>
                </c:pt>
                <c:pt idx="1688">
                  <c:v>682.80378823811634</c:v>
                </c:pt>
                <c:pt idx="1689">
                  <c:v>684.93599946099141</c:v>
                </c:pt>
                <c:pt idx="1690">
                  <c:v>687.07147176319825</c:v>
                </c:pt>
                <c:pt idx="1691">
                  <c:v>688.14043072696904</c:v>
                </c:pt>
                <c:pt idx="1692">
                  <c:v>689.21020485007421</c:v>
                </c:pt>
                <c:pt idx="1693">
                  <c:v>690.28079409568056</c:v>
                </c:pt>
                <c:pt idx="1694">
                  <c:v>691.35219842695597</c:v>
                </c:pt>
                <c:pt idx="1695">
                  <c:v>692.4244178070677</c:v>
                </c:pt>
                <c:pt idx="1696">
                  <c:v>693.49745219918179</c:v>
                </c:pt>
                <c:pt idx="1697">
                  <c:v>694.57130156646645</c:v>
                </c:pt>
                <c:pt idx="1698">
                  <c:v>695.64596587208871</c:v>
                </c:pt>
                <c:pt idx="1699">
                  <c:v>695.64596587208871</c:v>
                </c:pt>
                <c:pt idx="1700">
                  <c:v>694.57130156646645</c:v>
                </c:pt>
                <c:pt idx="1701">
                  <c:v>692.4244178070677</c:v>
                </c:pt>
                <c:pt idx="1702">
                  <c:v>690.28079409568056</c:v>
                </c:pt>
                <c:pt idx="1703">
                  <c:v>688.14043072696904</c:v>
                </c:pt>
                <c:pt idx="1704">
                  <c:v>684.93599946099141</c:v>
                </c:pt>
                <c:pt idx="1705">
                  <c:v>682.80378823811634</c:v>
                </c:pt>
                <c:pt idx="1706">
                  <c:v>680.67483838923499</c:v>
                </c:pt>
                <c:pt idx="1707">
                  <c:v>678.54915020901035</c:v>
                </c:pt>
                <c:pt idx="1708">
                  <c:v>677.48752933672642</c:v>
                </c:pt>
                <c:pt idx="1709">
                  <c:v>676.42672399210517</c:v>
                </c:pt>
                <c:pt idx="1710">
                  <c:v>675.36673421197929</c:v>
                </c:pt>
                <c:pt idx="1711">
                  <c:v>676.42672399210517</c:v>
                </c:pt>
                <c:pt idx="1712">
                  <c:v>677.48752933672642</c:v>
                </c:pt>
                <c:pt idx="1713">
                  <c:v>679.61158657212388</c:v>
                </c:pt>
                <c:pt idx="1714">
                  <c:v>682.80378823811634</c:v>
                </c:pt>
                <c:pt idx="1715">
                  <c:v>686.00332799559487</c:v>
                </c:pt>
                <c:pt idx="1716">
                  <c:v>690.28079409568056</c:v>
                </c:pt>
                <c:pt idx="1717">
                  <c:v>694.57130156646645</c:v>
                </c:pt>
                <c:pt idx="1718">
                  <c:v>699.95277174129546</c:v>
                </c:pt>
                <c:pt idx="1719">
                  <c:v>705.3546107704567</c:v>
                </c:pt>
                <c:pt idx="1720">
                  <c:v>711.86369801059277</c:v>
                </c:pt>
                <c:pt idx="1721">
                  <c:v>717.31033231284357</c:v>
                </c:pt>
                <c:pt idx="1722">
                  <c:v>721.68229494290676</c:v>
                </c:pt>
                <c:pt idx="1723">
                  <c:v>723.87316051037067</c:v>
                </c:pt>
                <c:pt idx="1724">
                  <c:v>724.96981422829583</c:v>
                </c:pt>
                <c:pt idx="1725">
                  <c:v>723.87316051037067</c:v>
                </c:pt>
                <c:pt idx="1726">
                  <c:v>718.40210181516909</c:v>
                </c:pt>
                <c:pt idx="1727">
                  <c:v>708.60548932272661</c:v>
                </c:pt>
                <c:pt idx="1728">
                  <c:v>693.49745219918179</c:v>
                </c:pt>
                <c:pt idx="1729">
                  <c:v>673.24920149254535</c:v>
                </c:pt>
                <c:pt idx="1730">
                  <c:v>648.09338373096045</c:v>
                </c:pt>
                <c:pt idx="1731">
                  <c:v>622.38955679235028</c:v>
                </c:pt>
                <c:pt idx="1732">
                  <c:v>596.1995740252554</c:v>
                </c:pt>
                <c:pt idx="1733">
                  <c:v>571.5386443388187</c:v>
                </c:pt>
                <c:pt idx="1734">
                  <c:v>548.34592728720793</c:v>
                </c:pt>
                <c:pt idx="1735">
                  <c:v>526.56290775391551</c:v>
                </c:pt>
                <c:pt idx="1736">
                  <c:v>505.2142445234557</c:v>
                </c:pt>
                <c:pt idx="1737">
                  <c:v>483.40095769634206</c:v>
                </c:pt>
                <c:pt idx="1738">
                  <c:v>462.94128569815462</c:v>
                </c:pt>
                <c:pt idx="1739">
                  <c:v>442.91733392233687</c:v>
                </c:pt>
                <c:pt idx="1740">
                  <c:v>425.01550987083363</c:v>
                </c:pt>
                <c:pt idx="1741">
                  <c:v>409.96075254181591</c:v>
                </c:pt>
                <c:pt idx="1742">
                  <c:v>398.4364989436562</c:v>
                </c:pt>
                <c:pt idx="1743">
                  <c:v>387.88044912266179</c:v>
                </c:pt>
                <c:pt idx="1744">
                  <c:v>379.05756057584705</c:v>
                </c:pt>
                <c:pt idx="1745">
                  <c:v>371.12362337183714</c:v>
                </c:pt>
                <c:pt idx="1746">
                  <c:v>363.27245810062482</c:v>
                </c:pt>
                <c:pt idx="1747">
                  <c:v>355.50410159503599</c:v>
                </c:pt>
                <c:pt idx="1748">
                  <c:v>349.34906345347258</c:v>
                </c:pt>
                <c:pt idx="1749">
                  <c:v>343.24706535332336</c:v>
                </c:pt>
                <c:pt idx="1750">
                  <c:v>338.70538564989977</c:v>
                </c:pt>
                <c:pt idx="1751">
                  <c:v>334.94345704951229</c:v>
                </c:pt>
                <c:pt idx="1752">
                  <c:v>331.20226471089461</c:v>
                </c:pt>
                <c:pt idx="1753">
                  <c:v>327.48181323814987</c:v>
                </c:pt>
                <c:pt idx="1754">
                  <c:v>323.78210723538103</c:v>
                </c:pt>
                <c:pt idx="1755">
                  <c:v>320.10315130669147</c:v>
                </c:pt>
                <c:pt idx="1756">
                  <c:v>316.4449500561845</c:v>
                </c:pt>
                <c:pt idx="1757">
                  <c:v>312.80750808796324</c:v>
                </c:pt>
                <c:pt idx="1758">
                  <c:v>308.46998646129236</c:v>
                </c:pt>
                <c:pt idx="1759">
                  <c:v>304.87823112054303</c:v>
                </c:pt>
                <c:pt idx="1760">
                  <c:v>300.59554681715423</c:v>
                </c:pt>
                <c:pt idx="1761">
                  <c:v>296.34278505185472</c:v>
                </c:pt>
                <c:pt idx="1762">
                  <c:v>292.11995378053507</c:v>
                </c:pt>
                <c:pt idx="1763">
                  <c:v>287.92706095908568</c:v>
                </c:pt>
                <c:pt idx="1764">
                  <c:v>283.76411454339677</c:v>
                </c:pt>
                <c:pt idx="1765">
                  <c:v>278.94520326858839</c:v>
                </c:pt>
                <c:pt idx="1766">
                  <c:v>272.80938925599946</c:v>
                </c:pt>
                <c:pt idx="1767">
                  <c:v>264.06562347067029</c:v>
                </c:pt>
                <c:pt idx="1768">
                  <c:v>252.84392984319979</c:v>
                </c:pt>
                <c:pt idx="1769">
                  <c:v>238.0452019102998</c:v>
                </c:pt>
                <c:pt idx="1770">
                  <c:v>220.62531248584267</c:v>
                </c:pt>
                <c:pt idx="1771">
                  <c:v>201.51912742542694</c:v>
                </c:pt>
                <c:pt idx="1772">
                  <c:v>183.26984300980735</c:v>
                </c:pt>
                <c:pt idx="1773">
                  <c:v>165.87866617701746</c:v>
                </c:pt>
                <c:pt idx="1774">
                  <c:v>150.35484719313123</c:v>
                </c:pt>
                <c:pt idx="1775">
                  <c:v>137.02997670270929</c:v>
                </c:pt>
                <c:pt idx="1776">
                  <c:v>125.70048440660342</c:v>
                </c:pt>
                <c:pt idx="1777">
                  <c:v>114.85607500080093</c:v>
                </c:pt>
                <c:pt idx="1778">
                  <c:v>104.07618581550878</c:v>
                </c:pt>
                <c:pt idx="1779">
                  <c:v>92.232375533071291</c:v>
                </c:pt>
                <c:pt idx="1780">
                  <c:v>79.619452949596877</c:v>
                </c:pt>
                <c:pt idx="1781">
                  <c:v>66.910984615960217</c:v>
                </c:pt>
                <c:pt idx="1782">
                  <c:v>55.608622521316128</c:v>
                </c:pt>
                <c:pt idx="1783">
                  <c:v>46.184974224295829</c:v>
                </c:pt>
                <c:pt idx="1784">
                  <c:v>38.910778954336287</c:v>
                </c:pt>
                <c:pt idx="1785">
                  <c:v>33.442331393456612</c:v>
                </c:pt>
                <c:pt idx="1786">
                  <c:v>28.82877994393991</c:v>
                </c:pt>
                <c:pt idx="1787">
                  <c:v>24.761782958367025</c:v>
                </c:pt>
                <c:pt idx="1788">
                  <c:v>21.002820525357055</c:v>
                </c:pt>
                <c:pt idx="1789">
                  <c:v>17.379075394324996</c:v>
                </c:pt>
                <c:pt idx="1790">
                  <c:v>13.634444654250741</c:v>
                </c:pt>
                <c:pt idx="1791">
                  <c:v>9.8161132723691988</c:v>
                </c:pt>
                <c:pt idx="1792">
                  <c:v>6.0993335391675316</c:v>
                </c:pt>
                <c:pt idx="1793">
                  <c:v>2.9678878615734412</c:v>
                </c:pt>
                <c:pt idx="1794">
                  <c:v>0.99079862908514582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99D-48CB-B2B6-7A0C6B196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3498751"/>
        <c:axId val="873499583"/>
      </c:scatterChart>
      <c:valAx>
        <c:axId val="8734987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499583"/>
        <c:crosses val="autoZero"/>
        <c:crossBetween val="midCat"/>
      </c:valAx>
      <c:valAx>
        <c:axId val="873499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4987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sz="1800">
                <a:solidFill>
                  <a:schemeClr val="tx1"/>
                </a:solidFill>
              </a:rPr>
              <a:t>Power in kW over the 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897403532449066E-2"/>
          <c:y val="7.9701697971420349E-2"/>
          <c:w val="0.90349339424880692"/>
          <c:h val="0.86755783378936269"/>
        </c:manualLayout>
      </c:layout>
      <c:scatterChart>
        <c:scatterStyle val="lineMarker"/>
        <c:varyColors val="0"/>
        <c:ser>
          <c:idx val="0"/>
          <c:order val="0"/>
          <c:tx>
            <c:strRef>
              <c:f>'My Spreedsheet '!$R$2:$R$3</c:f>
              <c:strCache>
                <c:ptCount val="2"/>
                <c:pt idx="0">
                  <c:v>Power</c:v>
                </c:pt>
                <c:pt idx="1">
                  <c:v>kW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'!$R$5:$R$1805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2.8474318205887732E-2</c:v>
                </c:pt>
                <c:pt idx="13">
                  <c:v>0.58410454043810256</c:v>
                </c:pt>
                <c:pt idx="14">
                  <c:v>2.7878020111548865</c:v>
                </c:pt>
                <c:pt idx="15">
                  <c:v>4.8320008107873571</c:v>
                </c:pt>
                <c:pt idx="16">
                  <c:v>5.8746178904561708</c:v>
                </c:pt>
                <c:pt idx="17">
                  <c:v>9.1488575993108476</c:v>
                </c:pt>
                <c:pt idx="18">
                  <c:v>12.403965965845964</c:v>
                </c:pt>
                <c:pt idx="19">
                  <c:v>9.973368624821374</c:v>
                </c:pt>
                <c:pt idx="20">
                  <c:v>4.7177639239250295</c:v>
                </c:pt>
                <c:pt idx="21">
                  <c:v>2.7284585073763559</c:v>
                </c:pt>
                <c:pt idx="22">
                  <c:v>2.5878096852677261</c:v>
                </c:pt>
                <c:pt idx="23">
                  <c:v>2.8058163539164451</c:v>
                </c:pt>
                <c:pt idx="24">
                  <c:v>4.8465420026980146</c:v>
                </c:pt>
                <c:pt idx="25">
                  <c:v>6.5717644418991084</c:v>
                </c:pt>
                <c:pt idx="26">
                  <c:v>7.7413575025637407</c:v>
                </c:pt>
                <c:pt idx="27">
                  <c:v>11.060084411090607</c:v>
                </c:pt>
                <c:pt idx="28">
                  <c:v>12.555071237545102</c:v>
                </c:pt>
                <c:pt idx="29">
                  <c:v>12.798930964738528</c:v>
                </c:pt>
                <c:pt idx="30">
                  <c:v>10.492522099811724</c:v>
                </c:pt>
                <c:pt idx="31">
                  <c:v>7.4120391422648106</c:v>
                </c:pt>
                <c:pt idx="32">
                  <c:v>6.0824377568461641</c:v>
                </c:pt>
                <c:pt idx="33">
                  <c:v>5.4284490669003729</c:v>
                </c:pt>
                <c:pt idx="34">
                  <c:v>4.2301639676083083</c:v>
                </c:pt>
                <c:pt idx="35">
                  <c:v>2.1964788022091457</c:v>
                </c:pt>
                <c:pt idx="36">
                  <c:v>-1.8932645331361351</c:v>
                </c:pt>
                <c:pt idx="37">
                  <c:v>-8.0110487604986478</c:v>
                </c:pt>
                <c:pt idx="38">
                  <c:v>-10.772354487946981</c:v>
                </c:pt>
                <c:pt idx="39">
                  <c:v>-9.2061678606600523</c:v>
                </c:pt>
                <c:pt idx="40">
                  <c:v>-7.4642970870494123</c:v>
                </c:pt>
                <c:pt idx="41">
                  <c:v>-8.6798716956106574</c:v>
                </c:pt>
                <c:pt idx="42">
                  <c:v>-10.508374599712136</c:v>
                </c:pt>
                <c:pt idx="43">
                  <c:v>-8.5613812406061971</c:v>
                </c:pt>
                <c:pt idx="44">
                  <c:v>-4.2791333813336871</c:v>
                </c:pt>
                <c:pt idx="45">
                  <c:v>-1.1547125134782288</c:v>
                </c:pt>
                <c:pt idx="46">
                  <c:v>-0.66146178171817438</c:v>
                </c:pt>
                <c:pt idx="47">
                  <c:v>-1.3105806447469441</c:v>
                </c:pt>
                <c:pt idx="48">
                  <c:v>-0.92561437600278917</c:v>
                </c:pt>
                <c:pt idx="49">
                  <c:v>0.22695206103607812</c:v>
                </c:pt>
                <c:pt idx="50">
                  <c:v>0.43159712276446888</c:v>
                </c:pt>
                <c:pt idx="51">
                  <c:v>-1.2805004847556023</c:v>
                </c:pt>
                <c:pt idx="52">
                  <c:v>-3.1481421030277641</c:v>
                </c:pt>
                <c:pt idx="53">
                  <c:v>-2.1076892083092615</c:v>
                </c:pt>
                <c:pt idx="54">
                  <c:v>-0.2103845155911061</c:v>
                </c:pt>
                <c:pt idx="55">
                  <c:v>0.48093230193518532</c:v>
                </c:pt>
                <c:pt idx="56">
                  <c:v>0.54991378341666652</c:v>
                </c:pt>
                <c:pt idx="57">
                  <c:v>0.75685822786111145</c:v>
                </c:pt>
                <c:pt idx="58">
                  <c:v>0.98863166999884666</c:v>
                </c:pt>
                <c:pt idx="59">
                  <c:v>2.3172650329429261</c:v>
                </c:pt>
                <c:pt idx="60">
                  <c:v>2.9638807941497252</c:v>
                </c:pt>
                <c:pt idx="61">
                  <c:v>1.7678388560433747</c:v>
                </c:pt>
                <c:pt idx="62">
                  <c:v>1.5654007515425734</c:v>
                </c:pt>
                <c:pt idx="63">
                  <c:v>1.8755885351819073</c:v>
                </c:pt>
                <c:pt idx="64">
                  <c:v>2.3771770858839942</c:v>
                </c:pt>
                <c:pt idx="65">
                  <c:v>1.8641125548632365</c:v>
                </c:pt>
                <c:pt idx="66">
                  <c:v>1.4809374840431981</c:v>
                </c:pt>
                <c:pt idx="67">
                  <c:v>3.1994782165898017</c:v>
                </c:pt>
                <c:pt idx="68">
                  <c:v>6.5761121351798941</c:v>
                </c:pt>
                <c:pt idx="69">
                  <c:v>9.4066105790031838</c:v>
                </c:pt>
                <c:pt idx="70">
                  <c:v>11.389530755783525</c:v>
                </c:pt>
                <c:pt idx="71">
                  <c:v>11.99664661539942</c:v>
                </c:pt>
                <c:pt idx="72">
                  <c:v>10.35947406505816</c:v>
                </c:pt>
                <c:pt idx="73">
                  <c:v>7.6037289534228858</c:v>
                </c:pt>
                <c:pt idx="74">
                  <c:v>6.0325814372420599</c:v>
                </c:pt>
                <c:pt idx="75">
                  <c:v>5.9955557740476229</c:v>
                </c:pt>
                <c:pt idx="76">
                  <c:v>6.6128451946590232</c:v>
                </c:pt>
                <c:pt idx="77">
                  <c:v>6.3910192789218776</c:v>
                </c:pt>
                <c:pt idx="78">
                  <c:v>4.5106114618351203</c:v>
                </c:pt>
                <c:pt idx="79">
                  <c:v>1.5868290370776668</c:v>
                </c:pt>
                <c:pt idx="80">
                  <c:v>-1.5115409688513022E-2</c:v>
                </c:pt>
                <c:pt idx="81">
                  <c:v>-1.5763418321892362</c:v>
                </c:pt>
                <c:pt idx="82">
                  <c:v>-1.1261446022865864</c:v>
                </c:pt>
                <c:pt idx="83">
                  <c:v>0.7903984973646434</c:v>
                </c:pt>
                <c:pt idx="84">
                  <c:v>-0.27749363066997618</c:v>
                </c:pt>
                <c:pt idx="85">
                  <c:v>-0.9076199847361508</c:v>
                </c:pt>
                <c:pt idx="86">
                  <c:v>-0.70187354392916146</c:v>
                </c:pt>
                <c:pt idx="87">
                  <c:v>-0.30401930927161819</c:v>
                </c:pt>
                <c:pt idx="88">
                  <c:v>-3.453763849900287</c:v>
                </c:pt>
                <c:pt idx="89">
                  <c:v>-10.962971201139966</c:v>
                </c:pt>
                <c:pt idx="90">
                  <c:v>-14.150940570013757</c:v>
                </c:pt>
                <c:pt idx="91">
                  <c:v>-11.956603475373841</c:v>
                </c:pt>
                <c:pt idx="92">
                  <c:v>-6.8232329737648065</c:v>
                </c:pt>
                <c:pt idx="93">
                  <c:v>-3.4239736270840386</c:v>
                </c:pt>
                <c:pt idx="94">
                  <c:v>-2.9681417721388881</c:v>
                </c:pt>
                <c:pt idx="95">
                  <c:v>-2.8308190542350777</c:v>
                </c:pt>
                <c:pt idx="96">
                  <c:v>-1.5732052206781908</c:v>
                </c:pt>
                <c:pt idx="97">
                  <c:v>-0.58388712376274998</c:v>
                </c:pt>
                <c:pt idx="98">
                  <c:v>-0.35696612709923187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3.0773700921937118E-2</c:v>
                </c:pt>
                <c:pt idx="139">
                  <c:v>0.72928839415378088</c:v>
                </c:pt>
                <c:pt idx="140">
                  <c:v>3.7106350640372017</c:v>
                </c:pt>
                <c:pt idx="141">
                  <c:v>7.4629503249924358</c:v>
                </c:pt>
                <c:pt idx="142">
                  <c:v>7.5561006440980885</c:v>
                </c:pt>
                <c:pt idx="143">
                  <c:v>4.7017015080052946</c:v>
                </c:pt>
                <c:pt idx="144">
                  <c:v>3.1264799996766488</c:v>
                </c:pt>
                <c:pt idx="145">
                  <c:v>4.4697938443638554</c:v>
                </c:pt>
                <c:pt idx="146">
                  <c:v>7.1439567993813951</c:v>
                </c:pt>
                <c:pt idx="147">
                  <c:v>8.4227050801636416</c:v>
                </c:pt>
                <c:pt idx="148">
                  <c:v>7.4615262973662579</c:v>
                </c:pt>
                <c:pt idx="149">
                  <c:v>5.0324451184667822</c:v>
                </c:pt>
                <c:pt idx="150">
                  <c:v>1.8897098870043543</c:v>
                </c:pt>
                <c:pt idx="151">
                  <c:v>-2.8734833579225709</c:v>
                </c:pt>
                <c:pt idx="152">
                  <c:v>-9.2532202125692784</c:v>
                </c:pt>
                <c:pt idx="153">
                  <c:v>-11.758082031901264</c:v>
                </c:pt>
                <c:pt idx="154">
                  <c:v>-8.4339104224255426</c:v>
                </c:pt>
                <c:pt idx="155">
                  <c:v>-3.4390189612284896</c:v>
                </c:pt>
                <c:pt idx="156">
                  <c:v>6.7043413046295561E-2</c:v>
                </c:pt>
                <c:pt idx="157">
                  <c:v>2.0999733662762603</c:v>
                </c:pt>
                <c:pt idx="158">
                  <c:v>4.3809233654152235</c:v>
                </c:pt>
                <c:pt idx="159">
                  <c:v>6.7419936915652086</c:v>
                </c:pt>
                <c:pt idx="160">
                  <c:v>8.1276092725645377</c:v>
                </c:pt>
                <c:pt idx="161">
                  <c:v>8.4133760044672776</c:v>
                </c:pt>
                <c:pt idx="162">
                  <c:v>7.430828180818092</c:v>
                </c:pt>
                <c:pt idx="163">
                  <c:v>7.7506549229118802</c:v>
                </c:pt>
                <c:pt idx="164">
                  <c:v>7.4625130802389492</c:v>
                </c:pt>
                <c:pt idx="165">
                  <c:v>6.2829482224693169</c:v>
                </c:pt>
                <c:pt idx="166">
                  <c:v>5.5789501863061082</c:v>
                </c:pt>
                <c:pt idx="167">
                  <c:v>7.6981362194574317</c:v>
                </c:pt>
                <c:pt idx="168">
                  <c:v>10.022404546484546</c:v>
                </c:pt>
                <c:pt idx="169">
                  <c:v>8.0698376226635045</c:v>
                </c:pt>
                <c:pt idx="170">
                  <c:v>2.5826189394131847</c:v>
                </c:pt>
                <c:pt idx="171">
                  <c:v>-4.1367690028718398</c:v>
                </c:pt>
                <c:pt idx="172">
                  <c:v>-10.992254551537506</c:v>
                </c:pt>
                <c:pt idx="173">
                  <c:v>-12.628258904021459</c:v>
                </c:pt>
                <c:pt idx="174">
                  <c:v>-7.5067905094323493</c:v>
                </c:pt>
                <c:pt idx="175">
                  <c:v>-1.6465861019960413</c:v>
                </c:pt>
                <c:pt idx="176">
                  <c:v>2.1158024013691095</c:v>
                </c:pt>
                <c:pt idx="177">
                  <c:v>5.3184733123205579</c:v>
                </c:pt>
                <c:pt idx="178">
                  <c:v>6.6906905963985963</c:v>
                </c:pt>
                <c:pt idx="179">
                  <c:v>4.5288803036519676</c:v>
                </c:pt>
                <c:pt idx="180">
                  <c:v>2.0443033269662485</c:v>
                </c:pt>
                <c:pt idx="181">
                  <c:v>0.8489135432019097</c:v>
                </c:pt>
                <c:pt idx="182">
                  <c:v>-0.50676784449618129</c:v>
                </c:pt>
                <c:pt idx="183">
                  <c:v>-3.5940807468310347</c:v>
                </c:pt>
                <c:pt idx="184">
                  <c:v>-5.740805084088346</c:v>
                </c:pt>
                <c:pt idx="185">
                  <c:v>-5.7575749483811158</c:v>
                </c:pt>
                <c:pt idx="186">
                  <c:v>-4.6603274344000321</c:v>
                </c:pt>
                <c:pt idx="187">
                  <c:v>-3.3380901586613687</c:v>
                </c:pt>
                <c:pt idx="188">
                  <c:v>-2.3411562474493404</c:v>
                </c:pt>
                <c:pt idx="189">
                  <c:v>-1.6138789857438156</c:v>
                </c:pt>
                <c:pt idx="190">
                  <c:v>-0.99471052901301493</c:v>
                </c:pt>
                <c:pt idx="191">
                  <c:v>-0.62734429269573011</c:v>
                </c:pt>
                <c:pt idx="192">
                  <c:v>-0.29633757954714329</c:v>
                </c:pt>
                <c:pt idx="193">
                  <c:v>7.1090227799026295E-2</c:v>
                </c:pt>
                <c:pt idx="194">
                  <c:v>0.20890646109700645</c:v>
                </c:pt>
                <c:pt idx="195">
                  <c:v>0.41195082045370407</c:v>
                </c:pt>
                <c:pt idx="196">
                  <c:v>0.54991378341666652</c:v>
                </c:pt>
                <c:pt idx="197">
                  <c:v>0.54991378341666652</c:v>
                </c:pt>
                <c:pt idx="198">
                  <c:v>0.89482119082407408</c:v>
                </c:pt>
                <c:pt idx="199">
                  <c:v>1.2926372957002616</c:v>
                </c:pt>
                <c:pt idx="200">
                  <c:v>1.7193491546343072</c:v>
                </c:pt>
                <c:pt idx="201">
                  <c:v>2.2570927145844908</c:v>
                </c:pt>
                <c:pt idx="202">
                  <c:v>2.8530083885163484</c:v>
                </c:pt>
                <c:pt idx="203">
                  <c:v>4.5674335699826205</c:v>
                </c:pt>
                <c:pt idx="204">
                  <c:v>6.0378157907715559</c:v>
                </c:pt>
                <c:pt idx="205">
                  <c:v>6.8741450087367193</c:v>
                </c:pt>
                <c:pt idx="206">
                  <c:v>8.9713121256871506</c:v>
                </c:pt>
                <c:pt idx="207">
                  <c:v>10.329083311551218</c:v>
                </c:pt>
                <c:pt idx="208">
                  <c:v>10.211710734373659</c:v>
                </c:pt>
                <c:pt idx="209">
                  <c:v>11.998162962074078</c:v>
                </c:pt>
                <c:pt idx="210">
                  <c:v>13.057589731669729</c:v>
                </c:pt>
                <c:pt idx="211">
                  <c:v>10.728601044092247</c:v>
                </c:pt>
                <c:pt idx="212">
                  <c:v>9.00340549196269</c:v>
                </c:pt>
                <c:pt idx="213">
                  <c:v>7.9394590586235321</c:v>
                </c:pt>
                <c:pt idx="214">
                  <c:v>8.6641207580219284</c:v>
                </c:pt>
                <c:pt idx="215">
                  <c:v>11.003417129217205</c:v>
                </c:pt>
                <c:pt idx="216">
                  <c:v>13.102224362163629</c:v>
                </c:pt>
                <c:pt idx="217">
                  <c:v>13.788224324509617</c:v>
                </c:pt>
                <c:pt idx="218">
                  <c:v>13.009296387752169</c:v>
                </c:pt>
                <c:pt idx="219">
                  <c:v>11.463987624781664</c:v>
                </c:pt>
                <c:pt idx="220">
                  <c:v>9.7035699087774407</c:v>
                </c:pt>
                <c:pt idx="221">
                  <c:v>7.489184149288735</c:v>
                </c:pt>
                <c:pt idx="222">
                  <c:v>6.0382062031579933</c:v>
                </c:pt>
                <c:pt idx="223">
                  <c:v>5.7948214252031542</c:v>
                </c:pt>
                <c:pt idx="224">
                  <c:v>5.8414908393819704</c:v>
                </c:pt>
                <c:pt idx="225">
                  <c:v>6.8387859280010694</c:v>
                </c:pt>
                <c:pt idx="226">
                  <c:v>7.258842122010269</c:v>
                </c:pt>
                <c:pt idx="227">
                  <c:v>7.0321003022364099</c:v>
                </c:pt>
                <c:pt idx="228">
                  <c:v>6.8002889774268604</c:v>
                </c:pt>
                <c:pt idx="229">
                  <c:v>6.22351807330406</c:v>
                </c:pt>
                <c:pt idx="230">
                  <c:v>4.9732241227637655</c:v>
                </c:pt>
                <c:pt idx="231">
                  <c:v>3.0244972709119313</c:v>
                </c:pt>
                <c:pt idx="232">
                  <c:v>-1.2069371736095333</c:v>
                </c:pt>
                <c:pt idx="233">
                  <c:v>-6.6089545535457086</c:v>
                </c:pt>
                <c:pt idx="234">
                  <c:v>-8.2861040819988556</c:v>
                </c:pt>
                <c:pt idx="235">
                  <c:v>-5.7255297401682625</c:v>
                </c:pt>
                <c:pt idx="236">
                  <c:v>-1.9185657719353364</c:v>
                </c:pt>
                <c:pt idx="237">
                  <c:v>-0.7880749357219502</c:v>
                </c:pt>
                <c:pt idx="238">
                  <c:v>-3.3102204647752562</c:v>
                </c:pt>
                <c:pt idx="239">
                  <c:v>-8.115353840761065</c:v>
                </c:pt>
                <c:pt idx="240">
                  <c:v>-11.061977827391782</c:v>
                </c:pt>
                <c:pt idx="241">
                  <c:v>-9.0130400027962967</c:v>
                </c:pt>
                <c:pt idx="242">
                  <c:v>-7.9498607777371539</c:v>
                </c:pt>
                <c:pt idx="243">
                  <c:v>-8.3553962557217858</c:v>
                </c:pt>
                <c:pt idx="244">
                  <c:v>-7.4642970870494123</c:v>
                </c:pt>
                <c:pt idx="245">
                  <c:v>-8.6798716956106574</c:v>
                </c:pt>
                <c:pt idx="246">
                  <c:v>-10.508374599712136</c:v>
                </c:pt>
                <c:pt idx="247">
                  <c:v>-8.5613812406061971</c:v>
                </c:pt>
                <c:pt idx="248">
                  <c:v>-4.2791333813336871</c:v>
                </c:pt>
                <c:pt idx="249">
                  <c:v>-1.1547125134782288</c:v>
                </c:pt>
                <c:pt idx="250">
                  <c:v>-0.66146178171817438</c:v>
                </c:pt>
                <c:pt idx="251">
                  <c:v>-1.3105806447469441</c:v>
                </c:pt>
                <c:pt idx="252">
                  <c:v>-0.92561437600278917</c:v>
                </c:pt>
                <c:pt idx="253">
                  <c:v>0.22695206103607812</c:v>
                </c:pt>
                <c:pt idx="254">
                  <c:v>0.43159712276446888</c:v>
                </c:pt>
                <c:pt idx="255">
                  <c:v>-1.2805004847556023</c:v>
                </c:pt>
                <c:pt idx="256">
                  <c:v>-1.8846313005586277</c:v>
                </c:pt>
                <c:pt idx="257">
                  <c:v>0.42228406975241817</c:v>
                </c:pt>
                <c:pt idx="258">
                  <c:v>3.7273574927165543</c:v>
                </c:pt>
                <c:pt idx="259">
                  <c:v>6.1967979628017975</c:v>
                </c:pt>
                <c:pt idx="260">
                  <c:v>7.2674559830090857</c:v>
                </c:pt>
                <c:pt idx="261">
                  <c:v>7.939604406163677</c:v>
                </c:pt>
                <c:pt idx="262">
                  <c:v>9.4118226488678118</c:v>
                </c:pt>
                <c:pt idx="263">
                  <c:v>12.693565787042964</c:v>
                </c:pt>
                <c:pt idx="264">
                  <c:v>15.557060459573481</c:v>
                </c:pt>
                <c:pt idx="265">
                  <c:v>15.485602484301138</c:v>
                </c:pt>
                <c:pt idx="266">
                  <c:v>12.763704034755921</c:v>
                </c:pt>
                <c:pt idx="267">
                  <c:v>11.524470485773104</c:v>
                </c:pt>
                <c:pt idx="268">
                  <c:v>11.439535180322693</c:v>
                </c:pt>
                <c:pt idx="269">
                  <c:v>10.355719523163858</c:v>
                </c:pt>
                <c:pt idx="270">
                  <c:v>7.0625044428377599</c:v>
                </c:pt>
                <c:pt idx="271">
                  <c:v>2.0572000856894359</c:v>
                </c:pt>
                <c:pt idx="272">
                  <c:v>0.97711738279191829</c:v>
                </c:pt>
                <c:pt idx="273">
                  <c:v>-2.1642834058092406</c:v>
                </c:pt>
                <c:pt idx="274">
                  <c:v>-8.6701720529981952</c:v>
                </c:pt>
                <c:pt idx="275">
                  <c:v>-10.99108506978245</c:v>
                </c:pt>
                <c:pt idx="276">
                  <c:v>-11.834510690216431</c:v>
                </c:pt>
                <c:pt idx="277">
                  <c:v>-12.170962404601806</c:v>
                </c:pt>
                <c:pt idx="278">
                  <c:v>-14.187733985289935</c:v>
                </c:pt>
                <c:pt idx="279">
                  <c:v>-12.651405615478208</c:v>
                </c:pt>
                <c:pt idx="280">
                  <c:v>-5.4842267049473676</c:v>
                </c:pt>
                <c:pt idx="281">
                  <c:v>2.7111265770516821</c:v>
                </c:pt>
                <c:pt idx="282">
                  <c:v>9.5456604245076555</c:v>
                </c:pt>
                <c:pt idx="283">
                  <c:v>12.504028880181354</c:v>
                </c:pt>
                <c:pt idx="284">
                  <c:v>14.59405550035865</c:v>
                </c:pt>
                <c:pt idx="285">
                  <c:v>15.960643824670848</c:v>
                </c:pt>
                <c:pt idx="286">
                  <c:v>16.287497972436803</c:v>
                </c:pt>
                <c:pt idx="287">
                  <c:v>17.810488371813303</c:v>
                </c:pt>
                <c:pt idx="288">
                  <c:v>19.355245645219117</c:v>
                </c:pt>
                <c:pt idx="289">
                  <c:v>17.116906587912624</c:v>
                </c:pt>
                <c:pt idx="290">
                  <c:v>10.242063953166936</c:v>
                </c:pt>
                <c:pt idx="291">
                  <c:v>3.234350894731322</c:v>
                </c:pt>
                <c:pt idx="292">
                  <c:v>-1.6365471579441644</c:v>
                </c:pt>
                <c:pt idx="293">
                  <c:v>-2.1950971552850902</c:v>
                </c:pt>
                <c:pt idx="294">
                  <c:v>-0.55672381332196186</c:v>
                </c:pt>
                <c:pt idx="295">
                  <c:v>1.3143326225715981</c:v>
                </c:pt>
                <c:pt idx="296">
                  <c:v>2.9186678411924261</c:v>
                </c:pt>
                <c:pt idx="297">
                  <c:v>4.0046104003493568</c:v>
                </c:pt>
                <c:pt idx="298">
                  <c:v>4.3118933059910969</c:v>
                </c:pt>
                <c:pt idx="299">
                  <c:v>3.5218062792706295</c:v>
                </c:pt>
                <c:pt idx="300">
                  <c:v>2.4341982545792953</c:v>
                </c:pt>
                <c:pt idx="301">
                  <c:v>1.0628655282133297</c:v>
                </c:pt>
                <c:pt idx="302">
                  <c:v>-0.57355579573737336</c:v>
                </c:pt>
                <c:pt idx="303">
                  <c:v>-1.9078168064727243</c:v>
                </c:pt>
                <c:pt idx="304">
                  <c:v>-3.7020996936746666</c:v>
                </c:pt>
                <c:pt idx="305">
                  <c:v>-4.8695221196970406</c:v>
                </c:pt>
                <c:pt idx="306">
                  <c:v>-3.5430781715326125</c:v>
                </c:pt>
                <c:pt idx="307">
                  <c:v>-1.1405295142268885</c:v>
                </c:pt>
                <c:pt idx="308">
                  <c:v>0.71337427347317905</c:v>
                </c:pt>
                <c:pt idx="309">
                  <c:v>0.93506927162688713</c:v>
                </c:pt>
                <c:pt idx="310">
                  <c:v>0.230728373473091</c:v>
                </c:pt>
                <c:pt idx="311">
                  <c:v>-0.46085376729657435</c:v>
                </c:pt>
                <c:pt idx="312">
                  <c:v>-1.7976574186089931</c:v>
                </c:pt>
                <c:pt idx="313">
                  <c:v>-3.2767998670693737</c:v>
                </c:pt>
                <c:pt idx="314">
                  <c:v>-4.2191406610833333</c:v>
                </c:pt>
                <c:pt idx="315">
                  <c:v>-4.0633389478116788</c:v>
                </c:pt>
                <c:pt idx="316">
                  <c:v>-3.354360613240885</c:v>
                </c:pt>
                <c:pt idx="317">
                  <c:v>-3.7907211273755497</c:v>
                </c:pt>
                <c:pt idx="318">
                  <c:v>-4.82036513677662</c:v>
                </c:pt>
                <c:pt idx="319">
                  <c:v>-4.8475061563487625</c:v>
                </c:pt>
                <c:pt idx="320">
                  <c:v>-2.2900064729772338</c:v>
                </c:pt>
                <c:pt idx="321">
                  <c:v>-0.48562724474943636</c:v>
                </c:pt>
                <c:pt idx="322">
                  <c:v>0.23612987210414274</c:v>
                </c:pt>
                <c:pt idx="323">
                  <c:v>0.37926644617822375</c:v>
                </c:pt>
                <c:pt idx="324">
                  <c:v>-0.1944939514173166</c:v>
                </c:pt>
                <c:pt idx="325">
                  <c:v>0.62926468293679572</c:v>
                </c:pt>
                <c:pt idx="326">
                  <c:v>0.76665280022075322</c:v>
                </c:pt>
                <c:pt idx="327">
                  <c:v>0.34728616272999963</c:v>
                </c:pt>
                <c:pt idx="328">
                  <c:v>-3.0082878925933301</c:v>
                </c:pt>
                <c:pt idx="329">
                  <c:v>-5.849125988729619</c:v>
                </c:pt>
                <c:pt idx="330">
                  <c:v>-2.7963296870552741</c:v>
                </c:pt>
                <c:pt idx="331">
                  <c:v>1.6859142520724076E-2</c:v>
                </c:pt>
                <c:pt idx="332">
                  <c:v>-0.17625739231239987</c:v>
                </c:pt>
                <c:pt idx="333">
                  <c:v>-0.26260850771668487</c:v>
                </c:pt>
                <c:pt idx="334">
                  <c:v>-7.9508421731917106E-2</c:v>
                </c:pt>
                <c:pt idx="335">
                  <c:v>-0.2511582781503181</c:v>
                </c:pt>
                <c:pt idx="336">
                  <c:v>8.8873575925257284E-2</c:v>
                </c:pt>
                <c:pt idx="337">
                  <c:v>0.66239407014775398</c:v>
                </c:pt>
                <c:pt idx="338">
                  <c:v>1.5892207981474786</c:v>
                </c:pt>
                <c:pt idx="339">
                  <c:v>3.6388312581486555</c:v>
                </c:pt>
                <c:pt idx="340">
                  <c:v>6.6732715054805212</c:v>
                </c:pt>
                <c:pt idx="341">
                  <c:v>8.6603758282397507</c:v>
                </c:pt>
                <c:pt idx="342">
                  <c:v>6.5935499661353365</c:v>
                </c:pt>
                <c:pt idx="343">
                  <c:v>2.968616247932339</c:v>
                </c:pt>
                <c:pt idx="344">
                  <c:v>1.9893128177570458</c:v>
                </c:pt>
                <c:pt idx="345">
                  <c:v>2.8866730882254918</c:v>
                </c:pt>
                <c:pt idx="346">
                  <c:v>2.9986490407125208</c:v>
                </c:pt>
                <c:pt idx="347">
                  <c:v>2.4120381394406127</c:v>
                </c:pt>
                <c:pt idx="348">
                  <c:v>3.0864656634071519</c:v>
                </c:pt>
                <c:pt idx="349">
                  <c:v>3.0030232109465036</c:v>
                </c:pt>
                <c:pt idx="350">
                  <c:v>2.2438635999689476</c:v>
                </c:pt>
                <c:pt idx="351">
                  <c:v>1.4426159834791978</c:v>
                </c:pt>
                <c:pt idx="352">
                  <c:v>1.1131421493516649</c:v>
                </c:pt>
                <c:pt idx="353">
                  <c:v>1.1078950782191312</c:v>
                </c:pt>
                <c:pt idx="354">
                  <c:v>1.2630437024526584</c:v>
                </c:pt>
                <c:pt idx="355">
                  <c:v>1.7441895357859984</c:v>
                </c:pt>
                <c:pt idx="356">
                  <c:v>1.9208003283640105</c:v>
                </c:pt>
                <c:pt idx="357">
                  <c:v>1.2805095019977142</c:v>
                </c:pt>
                <c:pt idx="358">
                  <c:v>-0.66262961313889035</c:v>
                </c:pt>
                <c:pt idx="359">
                  <c:v>-3.2786636020290287</c:v>
                </c:pt>
                <c:pt idx="360">
                  <c:v>-4.0732433199688938</c:v>
                </c:pt>
                <c:pt idx="361">
                  <c:v>-2.9962597913671871</c:v>
                </c:pt>
                <c:pt idx="362">
                  <c:v>-1.5799634950990809</c:v>
                </c:pt>
                <c:pt idx="363">
                  <c:v>-0.43655704213062285</c:v>
                </c:pt>
                <c:pt idx="364">
                  <c:v>0.52083047890466183</c:v>
                </c:pt>
                <c:pt idx="365">
                  <c:v>1.1157957566824439</c:v>
                </c:pt>
                <c:pt idx="366">
                  <c:v>1.6001642147342223</c:v>
                </c:pt>
                <c:pt idx="367">
                  <c:v>2.6087900704651146</c:v>
                </c:pt>
                <c:pt idx="368">
                  <c:v>3.9969988301284309</c:v>
                </c:pt>
                <c:pt idx="369">
                  <c:v>4.1273932143571734</c:v>
                </c:pt>
                <c:pt idx="370">
                  <c:v>2.5992560485826837</c:v>
                </c:pt>
                <c:pt idx="371">
                  <c:v>0.51004844661909821</c:v>
                </c:pt>
                <c:pt idx="372">
                  <c:v>-3.2050690471523531</c:v>
                </c:pt>
                <c:pt idx="373">
                  <c:v>-6.4388809549097896</c:v>
                </c:pt>
                <c:pt idx="374">
                  <c:v>-6.1849414262328306</c:v>
                </c:pt>
                <c:pt idx="375">
                  <c:v>-4.1337466419271092</c:v>
                </c:pt>
                <c:pt idx="376">
                  <c:v>-2.3279803267925789</c:v>
                </c:pt>
                <c:pt idx="377">
                  <c:v>-1.294937231897642</c:v>
                </c:pt>
                <c:pt idx="378">
                  <c:v>-0.72241488328059822</c:v>
                </c:pt>
                <c:pt idx="379">
                  <c:v>-0.42041938083950636</c:v>
                </c:pt>
                <c:pt idx="380">
                  <c:v>-0.46187183999088904</c:v>
                </c:pt>
                <c:pt idx="381">
                  <c:v>-0.53230089275292036</c:v>
                </c:pt>
                <c:pt idx="382">
                  <c:v>-0.45628281178457797</c:v>
                </c:pt>
                <c:pt idx="383">
                  <c:v>-0.38739120141885475</c:v>
                </c:pt>
                <c:pt idx="384">
                  <c:v>-0.26741178366100565</c:v>
                </c:pt>
                <c:pt idx="385">
                  <c:v>-7.880434026278603E-2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8.2683568527566795E-2</c:v>
                </c:pt>
                <c:pt idx="393">
                  <c:v>0.61292119631185005</c:v>
                </c:pt>
                <c:pt idx="394">
                  <c:v>1.9259539355994078</c:v>
                </c:pt>
                <c:pt idx="395">
                  <c:v>3.953668704850223</c:v>
                </c:pt>
                <c:pt idx="396">
                  <c:v>6.4329950959247748</c:v>
                </c:pt>
                <c:pt idx="397">
                  <c:v>8.9850863274838755</c:v>
                </c:pt>
                <c:pt idx="398">
                  <c:v>10.138705696398313</c:v>
                </c:pt>
                <c:pt idx="399">
                  <c:v>7.734767049564363</c:v>
                </c:pt>
                <c:pt idx="400">
                  <c:v>3.3405455947567435</c:v>
                </c:pt>
                <c:pt idx="401">
                  <c:v>0.25017522438636619</c:v>
                </c:pt>
                <c:pt idx="402">
                  <c:v>-2.0540553130810388</c:v>
                </c:pt>
                <c:pt idx="403">
                  <c:v>-3.2761659790130775</c:v>
                </c:pt>
                <c:pt idx="404">
                  <c:v>-2.8022940344206688</c:v>
                </c:pt>
                <c:pt idx="405">
                  <c:v>-2.3981018180100486</c:v>
                </c:pt>
                <c:pt idx="406">
                  <c:v>-2.5514444770707851</c:v>
                </c:pt>
                <c:pt idx="407">
                  <c:v>-2.523387294752458</c:v>
                </c:pt>
                <c:pt idx="408">
                  <c:v>-1.7502166995121826</c:v>
                </c:pt>
                <c:pt idx="409">
                  <c:v>-0.48536251597292818</c:v>
                </c:pt>
                <c:pt idx="410">
                  <c:v>0.48277511205406876</c:v>
                </c:pt>
                <c:pt idx="411">
                  <c:v>0.88895999853510721</c:v>
                </c:pt>
                <c:pt idx="412">
                  <c:v>1.0655711260023806</c:v>
                </c:pt>
                <c:pt idx="413">
                  <c:v>1.255810304320319</c:v>
                </c:pt>
                <c:pt idx="414">
                  <c:v>1.8914516115317945</c:v>
                </c:pt>
                <c:pt idx="415">
                  <c:v>3.0278081589499797</c:v>
                </c:pt>
                <c:pt idx="416">
                  <c:v>3.6206337745036574</c:v>
                </c:pt>
                <c:pt idx="417">
                  <c:v>2.7158664797193395</c:v>
                </c:pt>
                <c:pt idx="418">
                  <c:v>1.0195952687178707</c:v>
                </c:pt>
                <c:pt idx="419">
                  <c:v>-0.72730472745678088</c:v>
                </c:pt>
                <c:pt idx="420">
                  <c:v>-1.3953833197202958</c:v>
                </c:pt>
                <c:pt idx="421">
                  <c:v>-0.55735194412106415</c:v>
                </c:pt>
                <c:pt idx="422">
                  <c:v>0.57183853518190353</c:v>
                </c:pt>
                <c:pt idx="423">
                  <c:v>1.7110697799005585</c:v>
                </c:pt>
                <c:pt idx="424">
                  <c:v>3.4791696174911353</c:v>
                </c:pt>
                <c:pt idx="425">
                  <c:v>6.8387580773598478</c:v>
                </c:pt>
                <c:pt idx="426">
                  <c:v>11.886470437234534</c:v>
                </c:pt>
                <c:pt idx="427">
                  <c:v>15.567409578455759</c:v>
                </c:pt>
                <c:pt idx="428">
                  <c:v>12.568210850888207</c:v>
                </c:pt>
                <c:pt idx="429">
                  <c:v>5.4441704930347345</c:v>
                </c:pt>
                <c:pt idx="430">
                  <c:v>0.64797224045996415</c:v>
                </c:pt>
                <c:pt idx="431">
                  <c:v>-1.2635210152276322</c:v>
                </c:pt>
                <c:pt idx="432">
                  <c:v>-1.0606795344732916</c:v>
                </c:pt>
                <c:pt idx="433">
                  <c:v>0.2090426038557783</c:v>
                </c:pt>
                <c:pt idx="434">
                  <c:v>0.38330701876561118</c:v>
                </c:pt>
                <c:pt idx="435">
                  <c:v>-1.7414155970141254</c:v>
                </c:pt>
                <c:pt idx="436">
                  <c:v>-5.0388511778295184</c:v>
                </c:pt>
                <c:pt idx="437">
                  <c:v>-8.168111166613194</c:v>
                </c:pt>
                <c:pt idx="438">
                  <c:v>-10.111752790496382</c:v>
                </c:pt>
                <c:pt idx="439">
                  <c:v>-9.7048845390009895</c:v>
                </c:pt>
                <c:pt idx="440">
                  <c:v>-7.1927611906582545</c:v>
                </c:pt>
                <c:pt idx="441">
                  <c:v>-3.6804211810906011</c:v>
                </c:pt>
                <c:pt idx="442">
                  <c:v>-1.227915066927161</c:v>
                </c:pt>
                <c:pt idx="443">
                  <c:v>-0.21096804752096754</c:v>
                </c:pt>
                <c:pt idx="444">
                  <c:v>-6.0164225348530104E-3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9.4180482107813698E-2</c:v>
                </c:pt>
                <c:pt idx="513">
                  <c:v>0.9883862977359722</c:v>
                </c:pt>
                <c:pt idx="514">
                  <c:v>3.8254294414318504</c:v>
                </c:pt>
                <c:pt idx="515">
                  <c:v>7.4591314071398616</c:v>
                </c:pt>
                <c:pt idx="516">
                  <c:v>9.1908330152597788</c:v>
                </c:pt>
                <c:pt idx="517">
                  <c:v>6.9958007088012435</c:v>
                </c:pt>
                <c:pt idx="518">
                  <c:v>2.8262286345305436</c:v>
                </c:pt>
                <c:pt idx="519">
                  <c:v>0.3084045604564743</c:v>
                </c:pt>
                <c:pt idx="520">
                  <c:v>-0.9289851215764533</c:v>
                </c:pt>
                <c:pt idx="521">
                  <c:v>-1.4757512907460355</c:v>
                </c:pt>
                <c:pt idx="522">
                  <c:v>-1.8440942683045927</c:v>
                </c:pt>
                <c:pt idx="523">
                  <c:v>-2.9450463957540469</c:v>
                </c:pt>
                <c:pt idx="524">
                  <c:v>-4.5344473261218949</c:v>
                </c:pt>
                <c:pt idx="525">
                  <c:v>-4.8590258514839366</c:v>
                </c:pt>
                <c:pt idx="526">
                  <c:v>-3.1084594201765468</c:v>
                </c:pt>
                <c:pt idx="527">
                  <c:v>-1.1085404835771604</c:v>
                </c:pt>
                <c:pt idx="528">
                  <c:v>-0.255546930439429</c:v>
                </c:pt>
                <c:pt idx="529">
                  <c:v>-7.0313452535638518E-2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2.2725861415764274E-2</c:v>
                </c:pt>
                <c:pt idx="534">
                  <c:v>0.26053558608286109</c:v>
                </c:pt>
                <c:pt idx="535">
                  <c:v>0.87894267180997543</c:v>
                </c:pt>
                <c:pt idx="536">
                  <c:v>1.7279166427012869</c:v>
                </c:pt>
                <c:pt idx="537">
                  <c:v>4.0473354351488355</c:v>
                </c:pt>
                <c:pt idx="538">
                  <c:v>8.5197735373503587</c:v>
                </c:pt>
                <c:pt idx="539">
                  <c:v>11.808929840444454</c:v>
                </c:pt>
                <c:pt idx="540">
                  <c:v>8.7012426664426812</c:v>
                </c:pt>
                <c:pt idx="541">
                  <c:v>3.1859550824215654</c:v>
                </c:pt>
                <c:pt idx="542">
                  <c:v>0.93256002069317345</c:v>
                </c:pt>
                <c:pt idx="543">
                  <c:v>-5.4806451417314599E-2</c:v>
                </c:pt>
                <c:pt idx="544">
                  <c:v>-1.5520039607267937</c:v>
                </c:pt>
                <c:pt idx="545">
                  <c:v>-3.4002624063287628</c:v>
                </c:pt>
                <c:pt idx="546">
                  <c:v>-3.426788875583612</c:v>
                </c:pt>
                <c:pt idx="547">
                  <c:v>-2.2062435423568161</c:v>
                </c:pt>
                <c:pt idx="548">
                  <c:v>-1.3656297652249161</c:v>
                </c:pt>
                <c:pt idx="549">
                  <c:v>-0.92339552397150915</c:v>
                </c:pt>
                <c:pt idx="550">
                  <c:v>-0.69895423567850701</c:v>
                </c:pt>
                <c:pt idx="551">
                  <c:v>-0.24720716881323754</c:v>
                </c:pt>
                <c:pt idx="552">
                  <c:v>-0.15963525083990043</c:v>
                </c:pt>
                <c:pt idx="553">
                  <c:v>-0.15482114454758242</c:v>
                </c:pt>
                <c:pt idx="554">
                  <c:v>0.15434137827768427</c:v>
                </c:pt>
                <c:pt idx="555">
                  <c:v>0.45267344601172516</c:v>
                </c:pt>
                <c:pt idx="556">
                  <c:v>0.75389258181419594</c:v>
                </c:pt>
                <c:pt idx="557">
                  <c:v>1.1482495572900302</c:v>
                </c:pt>
                <c:pt idx="558">
                  <c:v>1.589590879083892</c:v>
                </c:pt>
                <c:pt idx="559">
                  <c:v>2.9228627734561203</c:v>
                </c:pt>
                <c:pt idx="560">
                  <c:v>3.1446905144270652</c:v>
                </c:pt>
                <c:pt idx="561">
                  <c:v>1.2878395570993924</c:v>
                </c:pt>
                <c:pt idx="562">
                  <c:v>0.79922072993889848</c:v>
                </c:pt>
                <c:pt idx="563">
                  <c:v>-0.76435951697468152</c:v>
                </c:pt>
                <c:pt idx="564">
                  <c:v>-5.3908446677772712</c:v>
                </c:pt>
                <c:pt idx="565">
                  <c:v>-5.6949250194777212</c:v>
                </c:pt>
                <c:pt idx="566">
                  <c:v>-2.5716386569931848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0.16537327585942324</c:v>
                </c:pt>
                <c:pt idx="602">
                  <c:v>0.55256240001555379</c:v>
                </c:pt>
                <c:pt idx="603">
                  <c:v>2.146694676340148</c:v>
                </c:pt>
                <c:pt idx="604">
                  <c:v>5.3296902050241801</c:v>
                </c:pt>
                <c:pt idx="605">
                  <c:v>9.3916359408171939</c:v>
                </c:pt>
                <c:pt idx="606">
                  <c:v>13.80915342688219</c:v>
                </c:pt>
                <c:pt idx="607">
                  <c:v>16.958895310447716</c:v>
                </c:pt>
                <c:pt idx="608">
                  <c:v>17.899478369526911</c:v>
                </c:pt>
                <c:pt idx="609">
                  <c:v>18.502528791936673</c:v>
                </c:pt>
                <c:pt idx="610">
                  <c:v>20.276671782419299</c:v>
                </c:pt>
                <c:pt idx="611">
                  <c:v>21.303887032174547</c:v>
                </c:pt>
                <c:pt idx="612">
                  <c:v>17.292644241383499</c:v>
                </c:pt>
                <c:pt idx="613">
                  <c:v>9.464717201908238</c:v>
                </c:pt>
                <c:pt idx="614">
                  <c:v>3.6796193791815419</c:v>
                </c:pt>
                <c:pt idx="615">
                  <c:v>2.2627900207075315</c:v>
                </c:pt>
                <c:pt idx="616">
                  <c:v>2.2542857080642693</c:v>
                </c:pt>
                <c:pt idx="617">
                  <c:v>1.4061214901660382</c:v>
                </c:pt>
                <c:pt idx="618">
                  <c:v>-0.26922883931734637</c:v>
                </c:pt>
                <c:pt idx="619">
                  <c:v>-2.1851407280901292</c:v>
                </c:pt>
                <c:pt idx="620">
                  <c:v>-2.7000997238289144</c:v>
                </c:pt>
                <c:pt idx="621">
                  <c:v>-1.1260096478381465</c:v>
                </c:pt>
                <c:pt idx="622">
                  <c:v>1.1673861898305238</c:v>
                </c:pt>
                <c:pt idx="623">
                  <c:v>2.9441371417440192</c:v>
                </c:pt>
                <c:pt idx="624">
                  <c:v>4.7545420738140836</c:v>
                </c:pt>
                <c:pt idx="625">
                  <c:v>5.8755151940830759</c:v>
                </c:pt>
                <c:pt idx="626">
                  <c:v>5.185946936795732</c:v>
                </c:pt>
                <c:pt idx="627">
                  <c:v>3.6437741597634954</c:v>
                </c:pt>
                <c:pt idx="628">
                  <c:v>2.8504871227264656</c:v>
                </c:pt>
                <c:pt idx="629">
                  <c:v>3.1149161350721486</c:v>
                </c:pt>
                <c:pt idx="630">
                  <c:v>4.7151860662544749</c:v>
                </c:pt>
                <c:pt idx="631">
                  <c:v>7.2139147547726772</c:v>
                </c:pt>
                <c:pt idx="632">
                  <c:v>9.0504530362050488</c:v>
                </c:pt>
                <c:pt idx="633">
                  <c:v>10.448932522065506</c:v>
                </c:pt>
                <c:pt idx="634">
                  <c:v>11.094409506463855</c:v>
                </c:pt>
                <c:pt idx="635">
                  <c:v>10.250610936112448</c:v>
                </c:pt>
                <c:pt idx="636">
                  <c:v>7.7728084693107462</c:v>
                </c:pt>
                <c:pt idx="637">
                  <c:v>4.803559265450275</c:v>
                </c:pt>
                <c:pt idx="638">
                  <c:v>3.280218216067559</c:v>
                </c:pt>
                <c:pt idx="639">
                  <c:v>2.6612570291122584</c:v>
                </c:pt>
                <c:pt idx="640">
                  <c:v>2.6420853838566334</c:v>
                </c:pt>
                <c:pt idx="641">
                  <c:v>4.7491201977058086</c:v>
                </c:pt>
                <c:pt idx="642">
                  <c:v>8.7853937031579896</c:v>
                </c:pt>
                <c:pt idx="643">
                  <c:v>10.289779131277522</c:v>
                </c:pt>
                <c:pt idx="644">
                  <c:v>7.6490210897024538</c:v>
                </c:pt>
                <c:pt idx="645">
                  <c:v>6.1104814543289967</c:v>
                </c:pt>
                <c:pt idx="646">
                  <c:v>6.4962479244210947</c:v>
                </c:pt>
                <c:pt idx="647">
                  <c:v>6.56341428638589</c:v>
                </c:pt>
                <c:pt idx="648">
                  <c:v>5.9791480351429849</c:v>
                </c:pt>
                <c:pt idx="649">
                  <c:v>4.3753839472711498</c:v>
                </c:pt>
                <c:pt idx="650">
                  <c:v>1.0972848370536088</c:v>
                </c:pt>
                <c:pt idx="651">
                  <c:v>-4.4320635153580081</c:v>
                </c:pt>
                <c:pt idx="652">
                  <c:v>-8.4279656152088034</c:v>
                </c:pt>
                <c:pt idx="653">
                  <c:v>-8.7956047277573344</c:v>
                </c:pt>
                <c:pt idx="654">
                  <c:v>-10.845761776175577</c:v>
                </c:pt>
                <c:pt idx="655">
                  <c:v>-15.753518664715573</c:v>
                </c:pt>
                <c:pt idx="656">
                  <c:v>-17.278001374698665</c:v>
                </c:pt>
                <c:pt idx="657">
                  <c:v>-12.854526606802747</c:v>
                </c:pt>
                <c:pt idx="658">
                  <c:v>-8.2534647469813684</c:v>
                </c:pt>
                <c:pt idx="659">
                  <c:v>-8.9827573521596609</c:v>
                </c:pt>
                <c:pt idx="660">
                  <c:v>-13.162865385502938</c:v>
                </c:pt>
                <c:pt idx="661">
                  <c:v>-14.089671498635417</c:v>
                </c:pt>
                <c:pt idx="662">
                  <c:v>-11.616461187762001</c:v>
                </c:pt>
                <c:pt idx="663">
                  <c:v>-6.0105283097525799</c:v>
                </c:pt>
                <c:pt idx="664">
                  <c:v>-1.9570796404080277</c:v>
                </c:pt>
                <c:pt idx="665">
                  <c:v>0.13602489452777791</c:v>
                </c:pt>
                <c:pt idx="666">
                  <c:v>2.0111943944656936</c:v>
                </c:pt>
                <c:pt idx="667">
                  <c:v>5.8786204923622689</c:v>
                </c:pt>
                <c:pt idx="668">
                  <c:v>10.95274634632711</c:v>
                </c:pt>
                <c:pt idx="669">
                  <c:v>13.140808109867381</c:v>
                </c:pt>
                <c:pt idx="670">
                  <c:v>15.594006189330248</c:v>
                </c:pt>
                <c:pt idx="671">
                  <c:v>12.733965431209878</c:v>
                </c:pt>
                <c:pt idx="672">
                  <c:v>9.6576222582457554</c:v>
                </c:pt>
                <c:pt idx="673">
                  <c:v>10.266970450027777</c:v>
                </c:pt>
                <c:pt idx="674">
                  <c:v>10.883390544351466</c:v>
                </c:pt>
                <c:pt idx="675">
                  <c:v>7.5983248074074003</c:v>
                </c:pt>
                <c:pt idx="676">
                  <c:v>3.493327977176873</c:v>
                </c:pt>
                <c:pt idx="677">
                  <c:v>-0.67460344137645856</c:v>
                </c:pt>
                <c:pt idx="678">
                  <c:v>-8.5343283726514709</c:v>
                </c:pt>
                <c:pt idx="679">
                  <c:v>-12.809502641066278</c:v>
                </c:pt>
                <c:pt idx="680">
                  <c:v>-14.037878278372373</c:v>
                </c:pt>
                <c:pt idx="681">
                  <c:v>-12.647635416839758</c:v>
                </c:pt>
                <c:pt idx="682">
                  <c:v>-6.7489135709889707</c:v>
                </c:pt>
                <c:pt idx="683">
                  <c:v>-3.7114528754639604</c:v>
                </c:pt>
                <c:pt idx="684">
                  <c:v>-1.4911109919947079</c:v>
                </c:pt>
                <c:pt idx="685">
                  <c:v>3.5065973413386309</c:v>
                </c:pt>
                <c:pt idx="686">
                  <c:v>7.1521954339791014</c:v>
                </c:pt>
                <c:pt idx="687">
                  <c:v>7.498670547134326</c:v>
                </c:pt>
                <c:pt idx="688">
                  <c:v>7.9984038678761138</c:v>
                </c:pt>
                <c:pt idx="689">
                  <c:v>8.6387503100005301</c:v>
                </c:pt>
                <c:pt idx="690">
                  <c:v>5.9349685969533619</c:v>
                </c:pt>
                <c:pt idx="691">
                  <c:v>3.0421155517470959</c:v>
                </c:pt>
                <c:pt idx="692">
                  <c:v>3.2437391175310459</c:v>
                </c:pt>
                <c:pt idx="693">
                  <c:v>4.6078161660720784</c:v>
                </c:pt>
                <c:pt idx="694">
                  <c:v>4.3778141743716068</c:v>
                </c:pt>
                <c:pt idx="695">
                  <c:v>1.2092781947660629</c:v>
                </c:pt>
                <c:pt idx="696">
                  <c:v>-7.4012785430447536</c:v>
                </c:pt>
                <c:pt idx="697">
                  <c:v>-9.2879271974483171</c:v>
                </c:pt>
                <c:pt idx="698">
                  <c:v>-6.4196577373678885</c:v>
                </c:pt>
                <c:pt idx="699">
                  <c:v>-4.1793244631869486</c:v>
                </c:pt>
                <c:pt idx="700">
                  <c:v>-1.3228960929725455</c:v>
                </c:pt>
                <c:pt idx="701">
                  <c:v>4.9577107502150344E-2</c:v>
                </c:pt>
                <c:pt idx="702">
                  <c:v>0.77196423226663835</c:v>
                </c:pt>
                <c:pt idx="703">
                  <c:v>0.89268182485922842</c:v>
                </c:pt>
                <c:pt idx="704">
                  <c:v>-0.31371328508316793</c:v>
                </c:pt>
                <c:pt idx="705">
                  <c:v>-2.4788402163727361</c:v>
                </c:pt>
                <c:pt idx="706">
                  <c:v>-4.092939691519188</c:v>
                </c:pt>
                <c:pt idx="707">
                  <c:v>-3.7245285481808628</c:v>
                </c:pt>
                <c:pt idx="708">
                  <c:v>-1.692334336507259</c:v>
                </c:pt>
                <c:pt idx="709">
                  <c:v>0.82583970934259154</c:v>
                </c:pt>
                <c:pt idx="710">
                  <c:v>4.4780334918436955</c:v>
                </c:pt>
                <c:pt idx="711">
                  <c:v>8.5699895858839952</c:v>
                </c:pt>
                <c:pt idx="712">
                  <c:v>6.7196968158940686</c:v>
                </c:pt>
                <c:pt idx="713">
                  <c:v>1.1834310675212814</c:v>
                </c:pt>
                <c:pt idx="714">
                  <c:v>-2.9971049912632819</c:v>
                </c:pt>
                <c:pt idx="715">
                  <c:v>-6.8854873695173042</c:v>
                </c:pt>
                <c:pt idx="716">
                  <c:v>-4.5511484990570423</c:v>
                </c:pt>
                <c:pt idx="717">
                  <c:v>-0.7607343647314817</c:v>
                </c:pt>
                <c:pt idx="718">
                  <c:v>1.2397285982314814</c:v>
                </c:pt>
                <c:pt idx="719">
                  <c:v>3.5875976114244308</c:v>
                </c:pt>
                <c:pt idx="720">
                  <c:v>5.8065280029135806</c:v>
                </c:pt>
                <c:pt idx="721">
                  <c:v>5.7697402539394842</c:v>
                </c:pt>
                <c:pt idx="722">
                  <c:v>5.7280192546140238</c:v>
                </c:pt>
                <c:pt idx="723">
                  <c:v>5.4953712439683677</c:v>
                </c:pt>
                <c:pt idx="724">
                  <c:v>6.8411718788148157</c:v>
                </c:pt>
                <c:pt idx="725">
                  <c:v>10.363303571539372</c:v>
                </c:pt>
                <c:pt idx="726">
                  <c:v>15.647820897301461</c:v>
                </c:pt>
                <c:pt idx="727">
                  <c:v>17.702343606751487</c:v>
                </c:pt>
                <c:pt idx="728">
                  <c:v>13.86350243545904</c:v>
                </c:pt>
                <c:pt idx="729">
                  <c:v>11.107913676044094</c:v>
                </c:pt>
                <c:pt idx="730">
                  <c:v>6.5118985357996939</c:v>
                </c:pt>
                <c:pt idx="731">
                  <c:v>3.4362659400191893</c:v>
                </c:pt>
                <c:pt idx="732">
                  <c:v>3.2059161226701485</c:v>
                </c:pt>
                <c:pt idx="733">
                  <c:v>3.4695839717852559</c:v>
                </c:pt>
                <c:pt idx="734">
                  <c:v>3.7356341020295556</c:v>
                </c:pt>
                <c:pt idx="735">
                  <c:v>4.2619064864149507</c:v>
                </c:pt>
                <c:pt idx="736">
                  <c:v>5.0572134255135053</c:v>
                </c:pt>
                <c:pt idx="737">
                  <c:v>4.8950362803351357</c:v>
                </c:pt>
                <c:pt idx="738">
                  <c:v>3.6734555217623415</c:v>
                </c:pt>
                <c:pt idx="739">
                  <c:v>5.9665468568203535</c:v>
                </c:pt>
                <c:pt idx="740">
                  <c:v>8.7727304830796342</c:v>
                </c:pt>
                <c:pt idx="741">
                  <c:v>7.957150414223026</c:v>
                </c:pt>
                <c:pt idx="742">
                  <c:v>5.4099998538029341</c:v>
                </c:pt>
                <c:pt idx="743">
                  <c:v>3.5218062792706295</c:v>
                </c:pt>
                <c:pt idx="744">
                  <c:v>3.2604492055787198</c:v>
                </c:pt>
                <c:pt idx="745">
                  <c:v>3.2604492055787198</c:v>
                </c:pt>
                <c:pt idx="746">
                  <c:v>4.3632242065289537</c:v>
                </c:pt>
                <c:pt idx="747">
                  <c:v>6.0670348278491062</c:v>
                </c:pt>
                <c:pt idx="748">
                  <c:v>7.300068151911467</c:v>
                </c:pt>
                <c:pt idx="749">
                  <c:v>6.6000130444596339</c:v>
                </c:pt>
                <c:pt idx="750">
                  <c:v>4.3794434873239103</c:v>
                </c:pt>
                <c:pt idx="751">
                  <c:v>2.9480777465831904</c:v>
                </c:pt>
                <c:pt idx="752">
                  <c:v>1.7953170608030786</c:v>
                </c:pt>
                <c:pt idx="753">
                  <c:v>-0.21890416246433245</c:v>
                </c:pt>
                <c:pt idx="754">
                  <c:v>-1.6404121397862721</c:v>
                </c:pt>
                <c:pt idx="755">
                  <c:v>-3.0118015391385922</c:v>
                </c:pt>
                <c:pt idx="756">
                  <c:v>-7.5004175222928744</c:v>
                </c:pt>
                <c:pt idx="757">
                  <c:v>-14.950361096208072</c:v>
                </c:pt>
                <c:pt idx="758">
                  <c:v>-19.436309834461177</c:v>
                </c:pt>
                <c:pt idx="759">
                  <c:v>-18.343272070390878</c:v>
                </c:pt>
                <c:pt idx="760">
                  <c:v>-15.842942500946714</c:v>
                </c:pt>
                <c:pt idx="761">
                  <c:v>-13.27416732352604</c:v>
                </c:pt>
                <c:pt idx="762">
                  <c:v>-9.0700279562497013</c:v>
                </c:pt>
                <c:pt idx="763">
                  <c:v>-4.5985935841732326</c:v>
                </c:pt>
                <c:pt idx="764">
                  <c:v>-0.48480843880555546</c:v>
                </c:pt>
                <c:pt idx="765">
                  <c:v>3.5318631943569385</c:v>
                </c:pt>
                <c:pt idx="766">
                  <c:v>6.5423304720493842</c:v>
                </c:pt>
                <c:pt idx="767">
                  <c:v>7.9367133242734242</c:v>
                </c:pt>
                <c:pt idx="768">
                  <c:v>9.46185254499437</c:v>
                </c:pt>
                <c:pt idx="769">
                  <c:v>12.611656705867858</c:v>
                </c:pt>
                <c:pt idx="770">
                  <c:v>18.350873284497801</c:v>
                </c:pt>
                <c:pt idx="771">
                  <c:v>21.822304696811571</c:v>
                </c:pt>
                <c:pt idx="772">
                  <c:v>23.402795975015991</c:v>
                </c:pt>
                <c:pt idx="773">
                  <c:v>22.149372320727657</c:v>
                </c:pt>
                <c:pt idx="774">
                  <c:v>20.473274360849938</c:v>
                </c:pt>
                <c:pt idx="775">
                  <c:v>22.663307138930964</c:v>
                </c:pt>
                <c:pt idx="776">
                  <c:v>20.504999126530638</c:v>
                </c:pt>
                <c:pt idx="777">
                  <c:v>16.919834039472299</c:v>
                </c:pt>
                <c:pt idx="778">
                  <c:v>15.888786996490403</c:v>
                </c:pt>
                <c:pt idx="779">
                  <c:v>14.733006619612357</c:v>
                </c:pt>
                <c:pt idx="780">
                  <c:v>12.673276365302703</c:v>
                </c:pt>
                <c:pt idx="781">
                  <c:v>10.801441660759259</c:v>
                </c:pt>
                <c:pt idx="782">
                  <c:v>9.1631226008835416</c:v>
                </c:pt>
                <c:pt idx="783">
                  <c:v>7.8132352953250308</c:v>
                </c:pt>
                <c:pt idx="784">
                  <c:v>7.5044811175210571</c:v>
                </c:pt>
                <c:pt idx="785">
                  <c:v>9.0500210802963039</c:v>
                </c:pt>
                <c:pt idx="786">
                  <c:v>9.5686401783643138</c:v>
                </c:pt>
                <c:pt idx="787">
                  <c:v>7.4284517501751841</c:v>
                </c:pt>
                <c:pt idx="788">
                  <c:v>5.5699489713150294</c:v>
                </c:pt>
                <c:pt idx="789">
                  <c:v>5.5699489713150836</c:v>
                </c:pt>
                <c:pt idx="790">
                  <c:v>6.7133223973709946</c:v>
                </c:pt>
                <c:pt idx="791">
                  <c:v>7.5206147479913827</c:v>
                </c:pt>
                <c:pt idx="792">
                  <c:v>4.9205123034247356</c:v>
                </c:pt>
                <c:pt idx="793">
                  <c:v>-4.187943914635853</c:v>
                </c:pt>
                <c:pt idx="794">
                  <c:v>-16.605706837645592</c:v>
                </c:pt>
                <c:pt idx="795">
                  <c:v>-26.1362314426935</c:v>
                </c:pt>
                <c:pt idx="796">
                  <c:v>-28.871988468063819</c:v>
                </c:pt>
                <c:pt idx="797">
                  <c:v>-24.307812341476669</c:v>
                </c:pt>
                <c:pt idx="798">
                  <c:v>-15.321823691048023</c:v>
                </c:pt>
                <c:pt idx="799">
                  <c:v>-6.0024978005667347</c:v>
                </c:pt>
                <c:pt idx="800">
                  <c:v>4.9341222153982262E-2</c:v>
                </c:pt>
                <c:pt idx="801">
                  <c:v>4.0824179331450692</c:v>
                </c:pt>
                <c:pt idx="802">
                  <c:v>10.718758227999807</c:v>
                </c:pt>
                <c:pt idx="803">
                  <c:v>18.915018990358444</c:v>
                </c:pt>
                <c:pt idx="804">
                  <c:v>21.730057313002522</c:v>
                </c:pt>
                <c:pt idx="805">
                  <c:v>16.111626784173996</c:v>
                </c:pt>
                <c:pt idx="806">
                  <c:v>8.3980151678072481</c:v>
                </c:pt>
                <c:pt idx="807">
                  <c:v>2.9755500061910118</c:v>
                </c:pt>
                <c:pt idx="808">
                  <c:v>-1.6020984773442106</c:v>
                </c:pt>
                <c:pt idx="809">
                  <c:v>-4.8616352734655246</c:v>
                </c:pt>
                <c:pt idx="810">
                  <c:v>-7.9184252231475334</c:v>
                </c:pt>
                <c:pt idx="811">
                  <c:v>-13.360638757384244</c:v>
                </c:pt>
                <c:pt idx="812">
                  <c:v>-16.708814028306826</c:v>
                </c:pt>
                <c:pt idx="813">
                  <c:v>-16.428874249983711</c:v>
                </c:pt>
                <c:pt idx="814">
                  <c:v>-15.598861463992511</c:v>
                </c:pt>
                <c:pt idx="815">
                  <c:v>-14.812738505925745</c:v>
                </c:pt>
                <c:pt idx="816">
                  <c:v>-12.585838536364323</c:v>
                </c:pt>
                <c:pt idx="817">
                  <c:v>-9.3852181247287163</c:v>
                </c:pt>
                <c:pt idx="818">
                  <c:v>-4.2187485792326376</c:v>
                </c:pt>
                <c:pt idx="819">
                  <c:v>0.79922072993889848</c:v>
                </c:pt>
                <c:pt idx="820">
                  <c:v>5.4041680874340265</c:v>
                </c:pt>
                <c:pt idx="821">
                  <c:v>9.4008273073983109</c:v>
                </c:pt>
                <c:pt idx="822">
                  <c:v>10.498617144527186</c:v>
                </c:pt>
                <c:pt idx="823">
                  <c:v>11.046342313563771</c:v>
                </c:pt>
                <c:pt idx="824">
                  <c:v>10.643971232022574</c:v>
                </c:pt>
                <c:pt idx="825">
                  <c:v>9.9245745719443015</c:v>
                </c:pt>
                <c:pt idx="826">
                  <c:v>10.193682948462493</c:v>
                </c:pt>
                <c:pt idx="827">
                  <c:v>10.178565740151953</c:v>
                </c:pt>
                <c:pt idx="828">
                  <c:v>11.834036381299491</c:v>
                </c:pt>
                <c:pt idx="829">
                  <c:v>14.566493999931765</c:v>
                </c:pt>
                <c:pt idx="830">
                  <c:v>15.055399966206783</c:v>
                </c:pt>
                <c:pt idx="831">
                  <c:v>12.727252230793548</c:v>
                </c:pt>
                <c:pt idx="832">
                  <c:v>8.2278488695384073</c:v>
                </c:pt>
                <c:pt idx="833">
                  <c:v>5.8393313667092519</c:v>
                </c:pt>
                <c:pt idx="834">
                  <c:v>6.1991679902926302</c:v>
                </c:pt>
                <c:pt idx="835">
                  <c:v>6.2992709918566474</c:v>
                </c:pt>
                <c:pt idx="836">
                  <c:v>5.8108092280646719</c:v>
                </c:pt>
                <c:pt idx="837">
                  <c:v>6.4510630816350005</c:v>
                </c:pt>
                <c:pt idx="838">
                  <c:v>8.0334846080667432</c:v>
                </c:pt>
                <c:pt idx="839">
                  <c:v>8.2147196001354654</c:v>
                </c:pt>
                <c:pt idx="840">
                  <c:v>8.0553089300632035</c:v>
                </c:pt>
                <c:pt idx="841">
                  <c:v>9.7469456445563658</c:v>
                </c:pt>
                <c:pt idx="842">
                  <c:v>11.277258396480349</c:v>
                </c:pt>
                <c:pt idx="843">
                  <c:v>10.305098174795672</c:v>
                </c:pt>
                <c:pt idx="844">
                  <c:v>7.5715265918995591</c:v>
                </c:pt>
                <c:pt idx="845">
                  <c:v>5.6684576765597781</c:v>
                </c:pt>
                <c:pt idx="846">
                  <c:v>5.3713736556468632</c:v>
                </c:pt>
                <c:pt idx="847">
                  <c:v>6.3873491373883633</c:v>
                </c:pt>
                <c:pt idx="848">
                  <c:v>9.1238026731654518</c:v>
                </c:pt>
                <c:pt idx="849">
                  <c:v>12.374763205470241</c:v>
                </c:pt>
                <c:pt idx="850">
                  <c:v>12.751718970469296</c:v>
                </c:pt>
                <c:pt idx="851">
                  <c:v>10.214661396166893</c:v>
                </c:pt>
                <c:pt idx="852">
                  <c:v>8.933459698347626</c:v>
                </c:pt>
                <c:pt idx="853">
                  <c:v>9.0582716810016031</c:v>
                </c:pt>
                <c:pt idx="854">
                  <c:v>8.4610292482789315</c:v>
                </c:pt>
                <c:pt idx="855">
                  <c:v>6.7216033508805726</c:v>
                </c:pt>
                <c:pt idx="856">
                  <c:v>5.6454404046591904</c:v>
                </c:pt>
                <c:pt idx="857">
                  <c:v>8.9461835944531494</c:v>
                </c:pt>
                <c:pt idx="858">
                  <c:v>13.603949888644069</c:v>
                </c:pt>
                <c:pt idx="859">
                  <c:v>13.96936771321103</c:v>
                </c:pt>
                <c:pt idx="860">
                  <c:v>11.566190491296458</c:v>
                </c:pt>
                <c:pt idx="861">
                  <c:v>13.264283161181613</c:v>
                </c:pt>
                <c:pt idx="862">
                  <c:v>20.370575654370718</c:v>
                </c:pt>
                <c:pt idx="863">
                  <c:v>20.421395014019133</c:v>
                </c:pt>
                <c:pt idx="864">
                  <c:v>13.386851870728224</c:v>
                </c:pt>
                <c:pt idx="865">
                  <c:v>11.011735055850185</c:v>
                </c:pt>
                <c:pt idx="866">
                  <c:v>14.108749012717366</c:v>
                </c:pt>
                <c:pt idx="867">
                  <c:v>17.878532468506663</c:v>
                </c:pt>
                <c:pt idx="868">
                  <c:v>15.723914519564815</c:v>
                </c:pt>
                <c:pt idx="869">
                  <c:v>9.3004798074129251</c:v>
                </c:pt>
                <c:pt idx="870">
                  <c:v>5.3209392093106382</c:v>
                </c:pt>
                <c:pt idx="871">
                  <c:v>3.9574037465665008</c:v>
                </c:pt>
                <c:pt idx="872">
                  <c:v>3.4631748969254268</c:v>
                </c:pt>
                <c:pt idx="873">
                  <c:v>2.5407067820885088</c:v>
                </c:pt>
                <c:pt idx="874">
                  <c:v>0.31539074021661362</c:v>
                </c:pt>
                <c:pt idx="875">
                  <c:v>-2.3182204776427731</c:v>
                </c:pt>
                <c:pt idx="876">
                  <c:v>-4.4748229203890997</c:v>
                </c:pt>
                <c:pt idx="877">
                  <c:v>-3.2767082423030311</c:v>
                </c:pt>
                <c:pt idx="878">
                  <c:v>0.73807981493808517</c:v>
                </c:pt>
                <c:pt idx="879">
                  <c:v>4.3232368008390969</c:v>
                </c:pt>
                <c:pt idx="880">
                  <c:v>1.9088849489872672</c:v>
                </c:pt>
                <c:pt idx="881">
                  <c:v>-2.1633230504393821</c:v>
                </c:pt>
                <c:pt idx="882">
                  <c:v>1.700727940472222</c:v>
                </c:pt>
                <c:pt idx="883">
                  <c:v>5.6096785577561734</c:v>
                </c:pt>
                <c:pt idx="884">
                  <c:v>6.0005736194845456</c:v>
                </c:pt>
                <c:pt idx="885">
                  <c:v>7.1913939753521285</c:v>
                </c:pt>
                <c:pt idx="886">
                  <c:v>7.6391947935199722</c:v>
                </c:pt>
                <c:pt idx="887">
                  <c:v>6.8882283382566332</c:v>
                </c:pt>
                <c:pt idx="888">
                  <c:v>5.3263141392252189</c:v>
                </c:pt>
                <c:pt idx="889">
                  <c:v>3.3265766900089671</c:v>
                </c:pt>
                <c:pt idx="890">
                  <c:v>0.92787545683357708</c:v>
                </c:pt>
                <c:pt idx="891">
                  <c:v>-1.8507913430537168</c:v>
                </c:pt>
                <c:pt idx="892">
                  <c:v>-4.183398640000096</c:v>
                </c:pt>
                <c:pt idx="893">
                  <c:v>-4.5647019933580069</c:v>
                </c:pt>
                <c:pt idx="894">
                  <c:v>-3.0979725861826428</c:v>
                </c:pt>
                <c:pt idx="895">
                  <c:v>-0.59495161402109642</c:v>
                </c:pt>
                <c:pt idx="896">
                  <c:v>2.2339416607592648</c:v>
                </c:pt>
                <c:pt idx="897">
                  <c:v>3.9933293098481077</c:v>
                </c:pt>
                <c:pt idx="898">
                  <c:v>4.3491587851567548</c:v>
                </c:pt>
                <c:pt idx="899">
                  <c:v>3.2701115820600997</c:v>
                </c:pt>
                <c:pt idx="900">
                  <c:v>1.4679666926336301</c:v>
                </c:pt>
                <c:pt idx="901">
                  <c:v>-1.7336918038095652</c:v>
                </c:pt>
                <c:pt idx="902">
                  <c:v>-17.213476813063867</c:v>
                </c:pt>
                <c:pt idx="903">
                  <c:v>-28.871988468063819</c:v>
                </c:pt>
                <c:pt idx="904">
                  <c:v>-24.307812341476669</c:v>
                </c:pt>
                <c:pt idx="905">
                  <c:v>-15.321823691048023</c:v>
                </c:pt>
                <c:pt idx="906">
                  <c:v>-6.0024978005667347</c:v>
                </c:pt>
                <c:pt idx="907">
                  <c:v>4.9341222153982262E-2</c:v>
                </c:pt>
                <c:pt idx="908">
                  <c:v>4.0824179331450692</c:v>
                </c:pt>
                <c:pt idx="909">
                  <c:v>10.718758227999807</c:v>
                </c:pt>
                <c:pt idx="910">
                  <c:v>18.915018990358444</c:v>
                </c:pt>
                <c:pt idx="911">
                  <c:v>21.730057313002522</c:v>
                </c:pt>
                <c:pt idx="912">
                  <c:v>16.111626784173996</c:v>
                </c:pt>
                <c:pt idx="913">
                  <c:v>11.427451896202308</c:v>
                </c:pt>
                <c:pt idx="914">
                  <c:v>17.047735807385408</c:v>
                </c:pt>
                <c:pt idx="915">
                  <c:v>17.49486902601722</c:v>
                </c:pt>
                <c:pt idx="916">
                  <c:v>11.546977582910166</c:v>
                </c:pt>
                <c:pt idx="917">
                  <c:v>7.4041050104707118</c:v>
                </c:pt>
                <c:pt idx="918">
                  <c:v>3.976085424457894</c:v>
                </c:pt>
                <c:pt idx="919">
                  <c:v>6.0269402732322028</c:v>
                </c:pt>
                <c:pt idx="920">
                  <c:v>9.1691341983968595</c:v>
                </c:pt>
                <c:pt idx="921">
                  <c:v>14.251603820926523</c:v>
                </c:pt>
                <c:pt idx="922">
                  <c:v>16.937106557544819</c:v>
                </c:pt>
                <c:pt idx="923">
                  <c:v>15.273739529324578</c:v>
                </c:pt>
                <c:pt idx="924">
                  <c:v>5.913217258915064</c:v>
                </c:pt>
                <c:pt idx="925">
                  <c:v>-3.8257801355848668</c:v>
                </c:pt>
                <c:pt idx="926">
                  <c:v>-2.7520410138010178</c:v>
                </c:pt>
                <c:pt idx="927">
                  <c:v>-0.2707836741161469</c:v>
                </c:pt>
                <c:pt idx="928">
                  <c:v>0.74610915908185205</c:v>
                </c:pt>
                <c:pt idx="929">
                  <c:v>1.7671183813756197</c:v>
                </c:pt>
                <c:pt idx="930">
                  <c:v>2.0792465678401291</c:v>
                </c:pt>
                <c:pt idx="931">
                  <c:v>2.0510940897201135</c:v>
                </c:pt>
                <c:pt idx="932">
                  <c:v>1.6702134097358026</c:v>
                </c:pt>
                <c:pt idx="933">
                  <c:v>0.27002638381917032</c:v>
                </c:pt>
                <c:pt idx="934">
                  <c:v>-2.136905821292288</c:v>
                </c:pt>
                <c:pt idx="935">
                  <c:v>-2.4874351667934094</c:v>
                </c:pt>
                <c:pt idx="936">
                  <c:v>-0.8692618470773118</c:v>
                </c:pt>
                <c:pt idx="937">
                  <c:v>0.39664018834567377</c:v>
                </c:pt>
                <c:pt idx="938">
                  <c:v>0.68681247284752889</c:v>
                </c:pt>
                <c:pt idx="939">
                  <c:v>0.3395874609218214</c:v>
                </c:pt>
                <c:pt idx="940">
                  <c:v>0.93208758176672002</c:v>
                </c:pt>
                <c:pt idx="941">
                  <c:v>2.4674914104812578</c:v>
                </c:pt>
                <c:pt idx="942">
                  <c:v>3.0789858073854077</c:v>
                </c:pt>
                <c:pt idx="943">
                  <c:v>3.3783655202204024</c:v>
                </c:pt>
                <c:pt idx="944">
                  <c:v>3.9980491621957195</c:v>
                </c:pt>
                <c:pt idx="945">
                  <c:v>4.631069140718763</c:v>
                </c:pt>
                <c:pt idx="946">
                  <c:v>6.8387859280010694</c:v>
                </c:pt>
                <c:pt idx="947">
                  <c:v>8.8760457942551412</c:v>
                </c:pt>
                <c:pt idx="948">
                  <c:v>7.7625806440935179</c:v>
                </c:pt>
                <c:pt idx="949">
                  <c:v>4.9312649868843117</c:v>
                </c:pt>
                <c:pt idx="950">
                  <c:v>0.40249591090358994</c:v>
                </c:pt>
                <c:pt idx="951">
                  <c:v>-6.9398489151063405</c:v>
                </c:pt>
                <c:pt idx="952">
                  <c:v>-16.746309677871778</c:v>
                </c:pt>
                <c:pt idx="953">
                  <c:v>-23.62066799563944</c:v>
                </c:pt>
                <c:pt idx="954">
                  <c:v>-23.682771142387733</c:v>
                </c:pt>
                <c:pt idx="955">
                  <c:v>-20.903164231207633</c:v>
                </c:pt>
                <c:pt idx="956">
                  <c:v>-18.071411762648736</c:v>
                </c:pt>
                <c:pt idx="957">
                  <c:v>-10.191368360717428</c:v>
                </c:pt>
                <c:pt idx="958">
                  <c:v>-0.48135037640866485</c:v>
                </c:pt>
                <c:pt idx="959">
                  <c:v>7.5820106001300145</c:v>
                </c:pt>
                <c:pt idx="960">
                  <c:v>15.999018438679903</c:v>
                </c:pt>
                <c:pt idx="961">
                  <c:v>23.961366493197495</c:v>
                </c:pt>
                <c:pt idx="962">
                  <c:v>27.192905588333197</c:v>
                </c:pt>
                <c:pt idx="963">
                  <c:v>25.178251316412982</c:v>
                </c:pt>
                <c:pt idx="964">
                  <c:v>19.487807190221321</c:v>
                </c:pt>
                <c:pt idx="965">
                  <c:v>12.479774939399709</c:v>
                </c:pt>
                <c:pt idx="966">
                  <c:v>6.778114408045143</c:v>
                </c:pt>
                <c:pt idx="967">
                  <c:v>3.4948166655987811</c:v>
                </c:pt>
                <c:pt idx="968">
                  <c:v>1.9862008277982257</c:v>
                </c:pt>
                <c:pt idx="969">
                  <c:v>-0.126984772602343</c:v>
                </c:pt>
                <c:pt idx="970">
                  <c:v>-3.9629698672418803</c:v>
                </c:pt>
                <c:pt idx="971">
                  <c:v>-10.969741602388622</c:v>
                </c:pt>
                <c:pt idx="972">
                  <c:v>-19.850620557162244</c:v>
                </c:pt>
                <c:pt idx="973">
                  <c:v>-22.378597210989877</c:v>
                </c:pt>
                <c:pt idx="974">
                  <c:v>-19.573482340225464</c:v>
                </c:pt>
                <c:pt idx="975">
                  <c:v>-16.719670692332173</c:v>
                </c:pt>
                <c:pt idx="976">
                  <c:v>-13.96646056415589</c:v>
                </c:pt>
                <c:pt idx="977">
                  <c:v>-8.7316941292100854</c:v>
                </c:pt>
                <c:pt idx="978">
                  <c:v>-4.8626077995555574</c:v>
                </c:pt>
                <c:pt idx="979">
                  <c:v>-3.4134479896377874</c:v>
                </c:pt>
                <c:pt idx="980">
                  <c:v>-2.2186181604783739</c:v>
                </c:pt>
                <c:pt idx="981">
                  <c:v>-1.3720488095977528</c:v>
                </c:pt>
                <c:pt idx="982">
                  <c:v>-1.0413162844353336</c:v>
                </c:pt>
                <c:pt idx="983">
                  <c:v>-1.0177374623394642</c:v>
                </c:pt>
                <c:pt idx="984">
                  <c:v>-0.66624251337521001</c:v>
                </c:pt>
                <c:pt idx="985">
                  <c:v>-0.15322253666711083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0.20127774486817285</c:v>
                </c:pt>
                <c:pt idx="1028">
                  <c:v>1.7752795429039165</c:v>
                </c:pt>
                <c:pt idx="1029">
                  <c:v>5.8272147723306809</c:v>
                </c:pt>
                <c:pt idx="1030">
                  <c:v>10.245058013556031</c:v>
                </c:pt>
                <c:pt idx="1031">
                  <c:v>12.225405851620366</c:v>
                </c:pt>
                <c:pt idx="1032">
                  <c:v>12.709814080201978</c:v>
                </c:pt>
                <c:pt idx="1033">
                  <c:v>13.276389131627347</c:v>
                </c:pt>
                <c:pt idx="1034">
                  <c:v>14.067434736821983</c:v>
                </c:pt>
                <c:pt idx="1035">
                  <c:v>13.78416068696832</c:v>
                </c:pt>
                <c:pt idx="1036">
                  <c:v>12.272515742037116</c:v>
                </c:pt>
                <c:pt idx="1037">
                  <c:v>11.184987632732344</c:v>
                </c:pt>
                <c:pt idx="1038">
                  <c:v>11.741763237944431</c:v>
                </c:pt>
                <c:pt idx="1039">
                  <c:v>13.903497134361634</c:v>
                </c:pt>
                <c:pt idx="1040">
                  <c:v>15.543079715319053</c:v>
                </c:pt>
                <c:pt idx="1041">
                  <c:v>15.609100522879077</c:v>
                </c:pt>
                <c:pt idx="1042">
                  <c:v>13.469232068432923</c:v>
                </c:pt>
                <c:pt idx="1043">
                  <c:v>9.7267078997325598</c:v>
                </c:pt>
                <c:pt idx="1044">
                  <c:v>6.2609643335082774</c:v>
                </c:pt>
                <c:pt idx="1045">
                  <c:v>4.4727693524408796</c:v>
                </c:pt>
                <c:pt idx="1046">
                  <c:v>4.4858172142974473</c:v>
                </c:pt>
                <c:pt idx="1047">
                  <c:v>4.817233980935776</c:v>
                </c:pt>
                <c:pt idx="1048">
                  <c:v>3.6190907062847621</c:v>
                </c:pt>
                <c:pt idx="1049">
                  <c:v>0.5438312031580026</c:v>
                </c:pt>
                <c:pt idx="1050">
                  <c:v>-3.7094778177440704</c:v>
                </c:pt>
                <c:pt idx="1051">
                  <c:v>-6.8702983270145062</c:v>
                </c:pt>
                <c:pt idx="1052">
                  <c:v>-8.6520168965199815</c:v>
                </c:pt>
                <c:pt idx="1053">
                  <c:v>-10.466088337328216</c:v>
                </c:pt>
                <c:pt idx="1054">
                  <c:v>-12.967176260579713</c:v>
                </c:pt>
                <c:pt idx="1055">
                  <c:v>-15.734685140107066</c:v>
                </c:pt>
                <c:pt idx="1056">
                  <c:v>-17.877473994416661</c:v>
                </c:pt>
                <c:pt idx="1057">
                  <c:v>-17.09911938144127</c:v>
                </c:pt>
                <c:pt idx="1058">
                  <c:v>-12.894872080330181</c:v>
                </c:pt>
                <c:pt idx="1059">
                  <c:v>-9.4890311381037318</c:v>
                </c:pt>
                <c:pt idx="1060">
                  <c:v>-6.5122064663864752</c:v>
                </c:pt>
                <c:pt idx="1061">
                  <c:v>-3.0024074752055001</c:v>
                </c:pt>
                <c:pt idx="1062">
                  <c:v>-0.34684547584259318</c:v>
                </c:pt>
                <c:pt idx="1063">
                  <c:v>1.1111857004582766</c:v>
                </c:pt>
                <c:pt idx="1064">
                  <c:v>3.1639619597890376</c:v>
                </c:pt>
                <c:pt idx="1065">
                  <c:v>7.0945656523421556</c:v>
                </c:pt>
                <c:pt idx="1066">
                  <c:v>9.8757431169605958</c:v>
                </c:pt>
                <c:pt idx="1067">
                  <c:v>7.4717787822450621</c:v>
                </c:pt>
                <c:pt idx="1068">
                  <c:v>3.7655957710185537</c:v>
                </c:pt>
                <c:pt idx="1069">
                  <c:v>3.8636027333767453</c:v>
                </c:pt>
                <c:pt idx="1070">
                  <c:v>6.7926305221940018</c:v>
                </c:pt>
                <c:pt idx="1071">
                  <c:v>10.421371909472002</c:v>
                </c:pt>
                <c:pt idx="1072">
                  <c:v>13.565061536442439</c:v>
                </c:pt>
                <c:pt idx="1073">
                  <c:v>17.560973678293056</c:v>
                </c:pt>
                <c:pt idx="1074">
                  <c:v>23.157913142015936</c:v>
                </c:pt>
                <c:pt idx="1075">
                  <c:v>27.777111518258511</c:v>
                </c:pt>
                <c:pt idx="1076">
                  <c:v>28.120987812844305</c:v>
                </c:pt>
                <c:pt idx="1077">
                  <c:v>25.372975737148966</c:v>
                </c:pt>
                <c:pt idx="1078">
                  <c:v>22.142497099259515</c:v>
                </c:pt>
                <c:pt idx="1079">
                  <c:v>20.554283470592942</c:v>
                </c:pt>
                <c:pt idx="1080">
                  <c:v>17.625422333164817</c:v>
                </c:pt>
                <c:pt idx="1081">
                  <c:v>11.28021042301593</c:v>
                </c:pt>
                <c:pt idx="1082">
                  <c:v>4.4972924034214348</c:v>
                </c:pt>
                <c:pt idx="1083">
                  <c:v>-2.7560722118500189</c:v>
                </c:pt>
                <c:pt idx="1084">
                  <c:v>-6.6348260630688429</c:v>
                </c:pt>
                <c:pt idx="1085">
                  <c:v>-3.4859079690371009</c:v>
                </c:pt>
                <c:pt idx="1086">
                  <c:v>1.9054089935225362</c:v>
                </c:pt>
                <c:pt idx="1087">
                  <c:v>4.6002855367324038</c:v>
                </c:pt>
                <c:pt idx="1088">
                  <c:v>4.9512061067047979</c:v>
                </c:pt>
                <c:pt idx="1089">
                  <c:v>4.6272866773416563</c:v>
                </c:pt>
                <c:pt idx="1090">
                  <c:v>4.2892774180824151</c:v>
                </c:pt>
                <c:pt idx="1091">
                  <c:v>5.303305195860208</c:v>
                </c:pt>
                <c:pt idx="1092">
                  <c:v>8.7448106436025856</c:v>
                </c:pt>
                <c:pt idx="1093">
                  <c:v>13.442683476642145</c:v>
                </c:pt>
                <c:pt idx="1094">
                  <c:v>14.963016025508129</c:v>
                </c:pt>
                <c:pt idx="1095">
                  <c:v>12.102500736754774</c:v>
                </c:pt>
                <c:pt idx="1096">
                  <c:v>8.2552712945782591</c:v>
                </c:pt>
                <c:pt idx="1097">
                  <c:v>4.2539478626579106</c:v>
                </c:pt>
                <c:pt idx="1098">
                  <c:v>-0.90954557221352861</c:v>
                </c:pt>
                <c:pt idx="1099">
                  <c:v>-6.6993980720848096</c:v>
                </c:pt>
                <c:pt idx="1100">
                  <c:v>-7.2986138808685785</c:v>
                </c:pt>
                <c:pt idx="1101">
                  <c:v>-2.1308515602712621</c:v>
                </c:pt>
                <c:pt idx="1102">
                  <c:v>3.9019797578947357</c:v>
                </c:pt>
                <c:pt idx="1103">
                  <c:v>10.373444084749098</c:v>
                </c:pt>
                <c:pt idx="1104">
                  <c:v>16.585492237868269</c:v>
                </c:pt>
                <c:pt idx="1105">
                  <c:v>18.011493131618884</c:v>
                </c:pt>
                <c:pt idx="1106">
                  <c:v>13.069781195991265</c:v>
                </c:pt>
                <c:pt idx="1107">
                  <c:v>6.9299915553107727</c:v>
                </c:pt>
                <c:pt idx="1108">
                  <c:v>1.3594435635485826</c:v>
                </c:pt>
                <c:pt idx="1109">
                  <c:v>-3.8297616215962598</c:v>
                </c:pt>
                <c:pt idx="1110">
                  <c:v>-3.4784225630050059</c:v>
                </c:pt>
                <c:pt idx="1111">
                  <c:v>2.1459778887203513</c:v>
                </c:pt>
                <c:pt idx="1112">
                  <c:v>9.5556191899460501</c:v>
                </c:pt>
                <c:pt idx="1113">
                  <c:v>19.19698511437397</c:v>
                </c:pt>
                <c:pt idx="1114">
                  <c:v>25.464783076253322</c:v>
                </c:pt>
                <c:pt idx="1115">
                  <c:v>21.636376088620406</c:v>
                </c:pt>
                <c:pt idx="1116">
                  <c:v>12.616470209195267</c:v>
                </c:pt>
                <c:pt idx="1117">
                  <c:v>5.4828013219917695</c:v>
                </c:pt>
                <c:pt idx="1118">
                  <c:v>-0.55572239393651268</c:v>
                </c:pt>
                <c:pt idx="1119">
                  <c:v>-3.7697634320552682</c:v>
                </c:pt>
                <c:pt idx="1120">
                  <c:v>-1.8691852638024717</c:v>
                </c:pt>
                <c:pt idx="1121">
                  <c:v>0.76372327358014036</c:v>
                </c:pt>
                <c:pt idx="1122">
                  <c:v>0.34481613688030383</c:v>
                </c:pt>
                <c:pt idx="1123">
                  <c:v>-4.1917816316423231</c:v>
                </c:pt>
                <c:pt idx="1124">
                  <c:v>-11.823985023400549</c:v>
                </c:pt>
                <c:pt idx="1125">
                  <c:v>-21.163891658646381</c:v>
                </c:pt>
                <c:pt idx="1126">
                  <c:v>-27.521447133684255</c:v>
                </c:pt>
                <c:pt idx="1127">
                  <c:v>-27.46265450564113</c:v>
                </c:pt>
                <c:pt idx="1128">
                  <c:v>-24.248424911611362</c:v>
                </c:pt>
                <c:pt idx="1129">
                  <c:v>-18.428032580224976</c:v>
                </c:pt>
                <c:pt idx="1130">
                  <c:v>-12.978255468608108</c:v>
                </c:pt>
                <c:pt idx="1131">
                  <c:v>-10.343566948456258</c:v>
                </c:pt>
                <c:pt idx="1132">
                  <c:v>-9.2450509154647751</c:v>
                </c:pt>
                <c:pt idx="1133">
                  <c:v>-9.0561331568556902</c:v>
                </c:pt>
                <c:pt idx="1134">
                  <c:v>-8.3929642102494721</c:v>
                </c:pt>
                <c:pt idx="1135">
                  <c:v>-6.5459203142708882</c:v>
                </c:pt>
                <c:pt idx="1136">
                  <c:v>-3.7343908943418795</c:v>
                </c:pt>
                <c:pt idx="1137">
                  <c:v>-1.0851503197773018</c:v>
                </c:pt>
                <c:pt idx="1138">
                  <c:v>0.41254643464435686</c:v>
                </c:pt>
                <c:pt idx="1139">
                  <c:v>0.99120579854281599</c:v>
                </c:pt>
                <c:pt idx="1140">
                  <c:v>1.3487462851609702</c:v>
                </c:pt>
                <c:pt idx="1141">
                  <c:v>2.2647885814487649</c:v>
                </c:pt>
                <c:pt idx="1142">
                  <c:v>4.5393105206413011</c:v>
                </c:pt>
                <c:pt idx="1143">
                  <c:v>7.6073267501993538</c:v>
                </c:pt>
                <c:pt idx="1144">
                  <c:v>7.9528365217461445</c:v>
                </c:pt>
                <c:pt idx="1145">
                  <c:v>4.4343356851402502</c:v>
                </c:pt>
                <c:pt idx="1146">
                  <c:v>-1.1914445838678756</c:v>
                </c:pt>
                <c:pt idx="1147">
                  <c:v>-8.5470180359732435</c:v>
                </c:pt>
                <c:pt idx="1148">
                  <c:v>-8.082074558829671</c:v>
                </c:pt>
                <c:pt idx="1149">
                  <c:v>-3.6461035653605518</c:v>
                </c:pt>
                <c:pt idx="1150">
                  <c:v>-0.69175288325000051</c:v>
                </c:pt>
                <c:pt idx="1151">
                  <c:v>0.54991378341666652</c:v>
                </c:pt>
                <c:pt idx="1152">
                  <c:v>1.860561931564815</c:v>
                </c:pt>
                <c:pt idx="1153">
                  <c:v>6.0760235688441924</c:v>
                </c:pt>
                <c:pt idx="1154">
                  <c:v>12.997710704641985</c:v>
                </c:pt>
                <c:pt idx="1155">
                  <c:v>17.121574006307384</c:v>
                </c:pt>
                <c:pt idx="1156">
                  <c:v>16.450550936387067</c:v>
                </c:pt>
                <c:pt idx="1157">
                  <c:v>18.146166205965184</c:v>
                </c:pt>
                <c:pt idx="1158">
                  <c:v>23.242535399869499</c:v>
                </c:pt>
                <c:pt idx="1159">
                  <c:v>29.301486116172011</c:v>
                </c:pt>
                <c:pt idx="1160">
                  <c:v>32.3746964109544</c:v>
                </c:pt>
                <c:pt idx="1161">
                  <c:v>31.2013828146906</c:v>
                </c:pt>
                <c:pt idx="1162">
                  <c:v>29.745249181695264</c:v>
                </c:pt>
                <c:pt idx="1163">
                  <c:v>30.103904192633635</c:v>
                </c:pt>
                <c:pt idx="1164">
                  <c:v>30.931741590399565</c:v>
                </c:pt>
                <c:pt idx="1165">
                  <c:v>31.624055904631064</c:v>
                </c:pt>
                <c:pt idx="1166">
                  <c:v>25.134304706629848</c:v>
                </c:pt>
                <c:pt idx="1167">
                  <c:v>17.773608005985594</c:v>
                </c:pt>
                <c:pt idx="1168">
                  <c:v>20.34213082215684</c:v>
                </c:pt>
                <c:pt idx="1169">
                  <c:v>22.792797265085067</c:v>
                </c:pt>
                <c:pt idx="1170">
                  <c:v>22.124920201493037</c:v>
                </c:pt>
                <c:pt idx="1171">
                  <c:v>21.829218313747674</c:v>
                </c:pt>
                <c:pt idx="1172">
                  <c:v>21.003830407738267</c:v>
                </c:pt>
                <c:pt idx="1173">
                  <c:v>20.064640161061487</c:v>
                </c:pt>
                <c:pt idx="1174">
                  <c:v>19.533186338542389</c:v>
                </c:pt>
                <c:pt idx="1175">
                  <c:v>18.459593664827228</c:v>
                </c:pt>
                <c:pt idx="1176">
                  <c:v>17.28862916272131</c:v>
                </c:pt>
                <c:pt idx="1177">
                  <c:v>17.051386025861547</c:v>
                </c:pt>
                <c:pt idx="1178">
                  <c:v>18.309729584905099</c:v>
                </c:pt>
                <c:pt idx="1179">
                  <c:v>19.659160281232342</c:v>
                </c:pt>
                <c:pt idx="1180">
                  <c:v>20.011536433983398</c:v>
                </c:pt>
                <c:pt idx="1181">
                  <c:v>19.850352369642017</c:v>
                </c:pt>
                <c:pt idx="1182">
                  <c:v>18.600708605246524</c:v>
                </c:pt>
                <c:pt idx="1183">
                  <c:v>17.258381058984973</c:v>
                </c:pt>
                <c:pt idx="1184">
                  <c:v>16.393544054219767</c:v>
                </c:pt>
                <c:pt idx="1185">
                  <c:v>14.952278088055683</c:v>
                </c:pt>
                <c:pt idx="1186">
                  <c:v>12.367206984578953</c:v>
                </c:pt>
                <c:pt idx="1187">
                  <c:v>10.761663003097485</c:v>
                </c:pt>
                <c:pt idx="1188">
                  <c:v>10.761663003097485</c:v>
                </c:pt>
                <c:pt idx="1189">
                  <c:v>10.761663003097485</c:v>
                </c:pt>
                <c:pt idx="1190">
                  <c:v>10.761663003097485</c:v>
                </c:pt>
                <c:pt idx="1191">
                  <c:v>10.761663003097485</c:v>
                </c:pt>
                <c:pt idx="1192">
                  <c:v>10.761663003097485</c:v>
                </c:pt>
                <c:pt idx="1193">
                  <c:v>10.761663003097485</c:v>
                </c:pt>
                <c:pt idx="1194">
                  <c:v>10.761663003097485</c:v>
                </c:pt>
                <c:pt idx="1195">
                  <c:v>11.296844330258025</c:v>
                </c:pt>
                <c:pt idx="1196">
                  <c:v>11.323190299428308</c:v>
                </c:pt>
                <c:pt idx="1197">
                  <c:v>11.323190299428232</c:v>
                </c:pt>
                <c:pt idx="1198">
                  <c:v>13.494906113597397</c:v>
                </c:pt>
                <c:pt idx="1199">
                  <c:v>15.764650901236671</c:v>
                </c:pt>
                <c:pt idx="1200">
                  <c:v>18.087231050771347</c:v>
                </c:pt>
                <c:pt idx="1201">
                  <c:v>19.996843086568013</c:v>
                </c:pt>
                <c:pt idx="1202">
                  <c:v>19.183522826894698</c:v>
                </c:pt>
                <c:pt idx="1203">
                  <c:v>17.178057418803643</c:v>
                </c:pt>
                <c:pt idx="1204">
                  <c:v>15.084763299958507</c:v>
                </c:pt>
                <c:pt idx="1205">
                  <c:v>13.473902820706627</c:v>
                </c:pt>
                <c:pt idx="1206">
                  <c:v>12.945044783812362</c:v>
                </c:pt>
                <c:pt idx="1207">
                  <c:v>12.973834741791768</c:v>
                </c:pt>
                <c:pt idx="1208">
                  <c:v>13.002672435113318</c:v>
                </c:pt>
                <c:pt idx="1209">
                  <c:v>12.471658221529479</c:v>
                </c:pt>
                <c:pt idx="1210">
                  <c:v>11.911758530171406</c:v>
                </c:pt>
                <c:pt idx="1211">
                  <c:v>11.911758530171406</c:v>
                </c:pt>
                <c:pt idx="1212">
                  <c:v>11.351858838813332</c:v>
                </c:pt>
                <c:pt idx="1213">
                  <c:v>11.32469789807622</c:v>
                </c:pt>
                <c:pt idx="1214">
                  <c:v>11.884022743755279</c:v>
                </c:pt>
                <c:pt idx="1215">
                  <c:v>11.884022743755279</c:v>
                </c:pt>
                <c:pt idx="1216">
                  <c:v>11.3246978980763</c:v>
                </c:pt>
                <c:pt idx="1217">
                  <c:v>10.738834741791736</c:v>
                </c:pt>
                <c:pt idx="1218">
                  <c:v>10.712344166528379</c:v>
                </c:pt>
                <c:pt idx="1219">
                  <c:v>10.68590127749683</c:v>
                </c:pt>
                <c:pt idx="1220">
                  <c:v>10.10248056262348</c:v>
                </c:pt>
                <c:pt idx="1221">
                  <c:v>8.9392309218730528</c:v>
                </c:pt>
                <c:pt idx="1222">
                  <c:v>8.3116376657171784</c:v>
                </c:pt>
                <c:pt idx="1223">
                  <c:v>7.6879195657635906</c:v>
                </c:pt>
                <c:pt idx="1224">
                  <c:v>8.145951562665438</c:v>
                </c:pt>
                <c:pt idx="1225">
                  <c:v>9.1969916478200098</c:v>
                </c:pt>
                <c:pt idx="1226">
                  <c:v>9.6957926373029171</c:v>
                </c:pt>
                <c:pt idx="1227">
                  <c:v>9.6707745482370271</c:v>
                </c:pt>
                <c:pt idx="1228">
                  <c:v>9.620878580395221</c:v>
                </c:pt>
                <c:pt idx="1229">
                  <c:v>9.5960006033984371</c:v>
                </c:pt>
                <c:pt idx="1230">
                  <c:v>9.002005559676201</c:v>
                </c:pt>
                <c:pt idx="1231">
                  <c:v>9.4969542623286287</c:v>
                </c:pt>
                <c:pt idx="1232">
                  <c:v>10.55761746521366</c:v>
                </c:pt>
                <c:pt idx="1233">
                  <c:v>10.557617465213582</c:v>
                </c:pt>
                <c:pt idx="1234">
                  <c:v>10.531868695015261</c:v>
                </c:pt>
                <c:pt idx="1235">
                  <c:v>9.9897892197066493</c:v>
                </c:pt>
                <c:pt idx="1236">
                  <c:v>8.8577206870751048</c:v>
                </c:pt>
                <c:pt idx="1237">
                  <c:v>7.1906556789577962</c:v>
                </c:pt>
                <c:pt idx="1238">
                  <c:v>4.9331492292831891</c:v>
                </c:pt>
                <c:pt idx="1239">
                  <c:v>3.2162287053396219</c:v>
                </c:pt>
                <c:pt idx="1240">
                  <c:v>2.5483171097746915</c:v>
                </c:pt>
                <c:pt idx="1241">
                  <c:v>2.9578761533617333</c:v>
                </c:pt>
                <c:pt idx="1242">
                  <c:v>3.36158441094272</c:v>
                </c:pt>
                <c:pt idx="1243">
                  <c:v>3.2594981625868193</c:v>
                </c:pt>
                <c:pt idx="1244">
                  <c:v>3.1424078669486319</c:v>
                </c:pt>
                <c:pt idx="1245">
                  <c:v>3.5536438812171482</c:v>
                </c:pt>
                <c:pt idx="1246">
                  <c:v>2.9466718553064317</c:v>
                </c:pt>
                <c:pt idx="1247">
                  <c:v>2.3329600432583111</c:v>
                </c:pt>
                <c:pt idx="1248">
                  <c:v>2.2277904778800321</c:v>
                </c:pt>
                <c:pt idx="1249">
                  <c:v>2.12470727108292</c:v>
                </c:pt>
                <c:pt idx="1250">
                  <c:v>2.5140369421855007</c:v>
                </c:pt>
                <c:pt idx="1251">
                  <c:v>2.9125333879789408</c:v>
                </c:pt>
                <c:pt idx="1252">
                  <c:v>2.8221839449380739</c:v>
                </c:pt>
                <c:pt idx="1253">
                  <c:v>2.7333213694066592</c:v>
                </c:pt>
                <c:pt idx="1254">
                  <c:v>2.6459350535306831</c:v>
                </c:pt>
                <c:pt idx="1255">
                  <c:v>2.5600143894565348</c:v>
                </c:pt>
                <c:pt idx="1256">
                  <c:v>2.4755487693303353</c:v>
                </c:pt>
                <c:pt idx="1257">
                  <c:v>2.3925275852982684</c:v>
                </c:pt>
                <c:pt idx="1258">
                  <c:v>2.3109402295065928</c:v>
                </c:pt>
                <c:pt idx="1259">
                  <c:v>2.6900777916321994</c:v>
                </c:pt>
                <c:pt idx="1260">
                  <c:v>3.5343345845346787</c:v>
                </c:pt>
                <c:pt idx="1261">
                  <c:v>4.3838156566367052</c:v>
                </c:pt>
                <c:pt idx="1262">
                  <c:v>6.1463069974795834</c:v>
                </c:pt>
                <c:pt idx="1263">
                  <c:v>7.9559211950104096</c:v>
                </c:pt>
                <c:pt idx="1264">
                  <c:v>9.3351240491312986</c:v>
                </c:pt>
                <c:pt idx="1265">
                  <c:v>10.310738921822352</c:v>
                </c:pt>
                <c:pt idx="1266">
                  <c:v>9.9243191524359418</c:v>
                </c:pt>
                <c:pt idx="1267">
                  <c:v>9.5124589869905147</c:v>
                </c:pt>
                <c:pt idx="1268">
                  <c:v>8.6397289546001428</c:v>
                </c:pt>
                <c:pt idx="1269">
                  <c:v>6.8048215471927085</c:v>
                </c:pt>
                <c:pt idx="1270">
                  <c:v>5.3942645425461082</c:v>
                </c:pt>
                <c:pt idx="1271">
                  <c:v>4.431287688512775</c:v>
                </c:pt>
                <c:pt idx="1272">
                  <c:v>3.9145160652374553</c:v>
                </c:pt>
                <c:pt idx="1273">
                  <c:v>4.3054708935664463</c:v>
                </c:pt>
                <c:pt idx="1274">
                  <c:v>4.7084563698867266</c:v>
                </c:pt>
                <c:pt idx="1275">
                  <c:v>5.1083384113695933</c:v>
                </c:pt>
                <c:pt idx="1276">
                  <c:v>6.4153968698032378</c:v>
                </c:pt>
                <c:pt idx="1277">
                  <c:v>7.7553621475810015</c:v>
                </c:pt>
                <c:pt idx="1278">
                  <c:v>8.22247546563983</c:v>
                </c:pt>
                <c:pt idx="1279">
                  <c:v>8.6907766829745174</c:v>
                </c:pt>
                <c:pt idx="1280">
                  <c:v>9.1819885366047824</c:v>
                </c:pt>
                <c:pt idx="1281">
                  <c:v>8.3253406939479824</c:v>
                </c:pt>
                <c:pt idx="1282">
                  <c:v>7.8752365272813414</c:v>
                </c:pt>
                <c:pt idx="1283">
                  <c:v>7.895349891232434</c:v>
                </c:pt>
                <c:pt idx="1284">
                  <c:v>7.4446708788867166</c:v>
                </c:pt>
                <c:pt idx="1285">
                  <c:v>6.5433128541953458</c:v>
                </c:pt>
                <c:pt idx="1286">
                  <c:v>5.6075150118619845</c:v>
                </c:pt>
                <c:pt idx="1287">
                  <c:v>5.1248491820289352</c:v>
                </c:pt>
                <c:pt idx="1288">
                  <c:v>4.1821214068402748</c:v>
                </c:pt>
                <c:pt idx="1289">
                  <c:v>3.6770083365137141</c:v>
                </c:pt>
                <c:pt idx="1290">
                  <c:v>4.0612140837918247</c:v>
                </c:pt>
                <c:pt idx="1291">
                  <c:v>4.0164983259314315</c:v>
                </c:pt>
                <c:pt idx="1292">
                  <c:v>3.0813389317517359</c:v>
                </c:pt>
                <c:pt idx="1293">
                  <c:v>2.578902615391419</c:v>
                </c:pt>
                <c:pt idx="1294">
                  <c:v>2.5154281214079997</c:v>
                </c:pt>
                <c:pt idx="1295">
                  <c:v>3.3116963480341988</c:v>
                </c:pt>
                <c:pt idx="1296">
                  <c:v>4.9818979028265682</c:v>
                </c:pt>
                <c:pt idx="1297">
                  <c:v>6.6745999579592983</c:v>
                </c:pt>
                <c:pt idx="1298">
                  <c:v>7.9756941991228771</c:v>
                </c:pt>
                <c:pt idx="1299">
                  <c:v>8.8730000610992814</c:v>
                </c:pt>
                <c:pt idx="1300">
                  <c:v>8.9361781941644072</c:v>
                </c:pt>
                <c:pt idx="1301">
                  <c:v>8.5467716813286394</c:v>
                </c:pt>
                <c:pt idx="1302">
                  <c:v>8.5880721098179045</c:v>
                </c:pt>
                <c:pt idx="1303">
                  <c:v>9.063528946589571</c:v>
                </c:pt>
                <c:pt idx="1304">
                  <c:v>8.6919711932217343</c:v>
                </c:pt>
                <c:pt idx="1305">
                  <c:v>7.8402467498476529</c:v>
                </c:pt>
                <c:pt idx="1306">
                  <c:v>7.423142914626518</c:v>
                </c:pt>
                <c:pt idx="1307">
                  <c:v>6.9862601985771597</c:v>
                </c:pt>
                <c:pt idx="1308">
                  <c:v>6.5493774825278024</c:v>
                </c:pt>
                <c:pt idx="1309">
                  <c:v>6.5313231387365525</c:v>
                </c:pt>
                <c:pt idx="1310">
                  <c:v>6.5313231387364903</c:v>
                </c:pt>
                <c:pt idx="1311">
                  <c:v>6.0775730450735512</c:v>
                </c:pt>
                <c:pt idx="1312">
                  <c:v>5.6250098684778527</c:v>
                </c:pt>
                <c:pt idx="1313">
                  <c:v>4.7234440700463622</c:v>
                </c:pt>
                <c:pt idx="1314">
                  <c:v>4.6768478744944195</c:v>
                </c:pt>
                <c:pt idx="1315">
                  <c:v>4.645968481210212</c:v>
                </c:pt>
                <c:pt idx="1316">
                  <c:v>2.8822866258119402</c:v>
                </c:pt>
                <c:pt idx="1317">
                  <c:v>2.3790255233094073</c:v>
                </c:pt>
                <c:pt idx="1318">
                  <c:v>3.1778422720957638</c:v>
                </c:pt>
                <c:pt idx="1319">
                  <c:v>5.6534881311235523</c:v>
                </c:pt>
                <c:pt idx="1320">
                  <c:v>9.4891809722341875</c:v>
                </c:pt>
                <c:pt idx="1321">
                  <c:v>12.576103873577567</c:v>
                </c:pt>
                <c:pt idx="1322">
                  <c:v>15.825128811448332</c:v>
                </c:pt>
                <c:pt idx="1323">
                  <c:v>19.253738440372548</c:v>
                </c:pt>
                <c:pt idx="1324">
                  <c:v>21.155014925358842</c:v>
                </c:pt>
                <c:pt idx="1325">
                  <c:v>19.439591465460197</c:v>
                </c:pt>
                <c:pt idx="1326">
                  <c:v>15.208891486197814</c:v>
                </c:pt>
                <c:pt idx="1327">
                  <c:v>11.176586206060776</c:v>
                </c:pt>
                <c:pt idx="1328">
                  <c:v>8.8975804077382925</c:v>
                </c:pt>
                <c:pt idx="1329">
                  <c:v>7.9663304077382797</c:v>
                </c:pt>
                <c:pt idx="1330">
                  <c:v>7.9663304077382797</c:v>
                </c:pt>
                <c:pt idx="1331">
                  <c:v>7.9663304077382797</c:v>
                </c:pt>
                <c:pt idx="1332">
                  <c:v>7.5007054077383071</c:v>
                </c:pt>
                <c:pt idx="1333">
                  <c:v>6.0855742441979528</c:v>
                </c:pt>
                <c:pt idx="1334">
                  <c:v>5.104392704615563</c:v>
                </c:pt>
                <c:pt idx="1335">
                  <c:v>5.0536677207657688</c:v>
                </c:pt>
                <c:pt idx="1336">
                  <c:v>5.9230507444444838</c:v>
                </c:pt>
                <c:pt idx="1337">
                  <c:v>6.8237930694099385</c:v>
                </c:pt>
                <c:pt idx="1338">
                  <c:v>7.2635483990445335</c:v>
                </c:pt>
                <c:pt idx="1339">
                  <c:v>7.7222752508964261</c:v>
                </c:pt>
                <c:pt idx="1340">
                  <c:v>8.181002102748316</c:v>
                </c:pt>
                <c:pt idx="1341">
                  <c:v>8.6609998595334226</c:v>
                </c:pt>
                <c:pt idx="1342">
                  <c:v>10.061939633333333</c:v>
                </c:pt>
                <c:pt idx="1343">
                  <c:v>11.540999510519311</c:v>
                </c:pt>
                <c:pt idx="1344">
                  <c:v>11.641061514702724</c:v>
                </c:pt>
                <c:pt idx="1345">
                  <c:v>11.274983727223001</c:v>
                </c:pt>
                <c:pt idx="1346">
                  <c:v>9.9437027265858919</c:v>
                </c:pt>
                <c:pt idx="1347">
                  <c:v>8.559574846703379</c:v>
                </c:pt>
                <c:pt idx="1348">
                  <c:v>7.1523526244812379</c:v>
                </c:pt>
                <c:pt idx="1349">
                  <c:v>3.8376314339416</c:v>
                </c:pt>
                <c:pt idx="1350">
                  <c:v>-0.44542542245050909</c:v>
                </c:pt>
                <c:pt idx="1351">
                  <c:v>-3.7572786673304357</c:v>
                </c:pt>
                <c:pt idx="1352">
                  <c:v>-5.1811886918416823</c:v>
                </c:pt>
                <c:pt idx="1353">
                  <c:v>-5.6663214618643227</c:v>
                </c:pt>
                <c:pt idx="1354">
                  <c:v>-6.1291269642561907</c:v>
                </c:pt>
                <c:pt idx="1355">
                  <c:v>-6.9906026720546617</c:v>
                </c:pt>
                <c:pt idx="1356">
                  <c:v>-8.633800814108552</c:v>
                </c:pt>
                <c:pt idx="1357">
                  <c:v>-9.7722578653833736</c:v>
                </c:pt>
                <c:pt idx="1358">
                  <c:v>-10.432451298648694</c:v>
                </c:pt>
                <c:pt idx="1359">
                  <c:v>-11.403724059780057</c:v>
                </c:pt>
                <c:pt idx="1360">
                  <c:v>-11.529694282054876</c:v>
                </c:pt>
                <c:pt idx="1361">
                  <c:v>-8.0842729953379315</c:v>
                </c:pt>
                <c:pt idx="1362">
                  <c:v>-1.7555339966996448</c:v>
                </c:pt>
                <c:pt idx="1363">
                  <c:v>5.1077905702296302</c:v>
                </c:pt>
                <c:pt idx="1364">
                  <c:v>11.444416095467936</c:v>
                </c:pt>
                <c:pt idx="1365">
                  <c:v>12.506731952430473</c:v>
                </c:pt>
                <c:pt idx="1366">
                  <c:v>8.0415298674604063</c:v>
                </c:pt>
                <c:pt idx="1367">
                  <c:v>2.2939543565693219</c:v>
                </c:pt>
                <c:pt idx="1368">
                  <c:v>-4.9024075728679408</c:v>
                </c:pt>
                <c:pt idx="1369">
                  <c:v>-7.6249337321759265</c:v>
                </c:pt>
                <c:pt idx="1370">
                  <c:v>-3.147927649512678</c:v>
                </c:pt>
                <c:pt idx="1371">
                  <c:v>2.1676025767569809</c:v>
                </c:pt>
                <c:pt idx="1372">
                  <c:v>4.1611673915717997</c:v>
                </c:pt>
                <c:pt idx="1373">
                  <c:v>2.4998633792261207</c:v>
                </c:pt>
                <c:pt idx="1374">
                  <c:v>-1.1720052688027047</c:v>
                </c:pt>
                <c:pt idx="1375">
                  <c:v>-5.7298229760786645</c:v>
                </c:pt>
                <c:pt idx="1376">
                  <c:v>-13.120811146500275</c:v>
                </c:pt>
                <c:pt idx="1377">
                  <c:v>-22.356773885993316</c:v>
                </c:pt>
                <c:pt idx="1378">
                  <c:v>-24.92234178302666</c:v>
                </c:pt>
                <c:pt idx="1379">
                  <c:v>-22.16875299062259</c:v>
                </c:pt>
                <c:pt idx="1380">
                  <c:v>-19.359707811799776</c:v>
                </c:pt>
                <c:pt idx="1381">
                  <c:v>-11.397888031058441</c:v>
                </c:pt>
                <c:pt idx="1382">
                  <c:v>0.91461498554179255</c:v>
                </c:pt>
                <c:pt idx="1383">
                  <c:v>10.946124920161378</c:v>
                </c:pt>
                <c:pt idx="1384">
                  <c:v>13.675210057716582</c:v>
                </c:pt>
                <c:pt idx="1385">
                  <c:v>9.7352575082824444</c:v>
                </c:pt>
                <c:pt idx="1386">
                  <c:v>6.2625256594534839</c:v>
                </c:pt>
                <c:pt idx="1387">
                  <c:v>7.9496762358642616</c:v>
                </c:pt>
                <c:pt idx="1388">
                  <c:v>13.357705559268727</c:v>
                </c:pt>
                <c:pt idx="1389">
                  <c:v>19.871819234857409</c:v>
                </c:pt>
                <c:pt idx="1390">
                  <c:v>23.481423236745865</c:v>
                </c:pt>
                <c:pt idx="1391">
                  <c:v>21.456834686573259</c:v>
                </c:pt>
                <c:pt idx="1392">
                  <c:v>16.006473056144575</c:v>
                </c:pt>
                <c:pt idx="1393">
                  <c:v>10.289779131277522</c:v>
                </c:pt>
                <c:pt idx="1394">
                  <c:v>5.699066279787643</c:v>
                </c:pt>
                <c:pt idx="1395">
                  <c:v>3.1743440575654298</c:v>
                </c:pt>
                <c:pt idx="1396">
                  <c:v>1.2663223458867516</c:v>
                </c:pt>
                <c:pt idx="1397">
                  <c:v>-0.95341522532121492</c:v>
                </c:pt>
                <c:pt idx="1398">
                  <c:v>-2.5086948555677258</c:v>
                </c:pt>
                <c:pt idx="1399">
                  <c:v>-4.0036911475104162</c:v>
                </c:pt>
                <c:pt idx="1400">
                  <c:v>-5.4130645307182084</c:v>
                </c:pt>
                <c:pt idx="1401">
                  <c:v>-6.1531590466459125</c:v>
                </c:pt>
                <c:pt idx="1402">
                  <c:v>-7.6386248684953539</c:v>
                </c:pt>
                <c:pt idx="1403">
                  <c:v>-11.776573059759519</c:v>
                </c:pt>
                <c:pt idx="1404">
                  <c:v>-18.440778788816569</c:v>
                </c:pt>
                <c:pt idx="1405">
                  <c:v>-20.2131290988332</c:v>
                </c:pt>
                <c:pt idx="1406">
                  <c:v>-14.320721353003478</c:v>
                </c:pt>
                <c:pt idx="1407">
                  <c:v>-5.4179098919029363</c:v>
                </c:pt>
                <c:pt idx="1408">
                  <c:v>0.89644056463763599</c:v>
                </c:pt>
                <c:pt idx="1409">
                  <c:v>2.3270108188751286</c:v>
                </c:pt>
                <c:pt idx="1410">
                  <c:v>1.5561126893571227</c:v>
                </c:pt>
                <c:pt idx="1411">
                  <c:v>0.7616842698137879</c:v>
                </c:pt>
                <c:pt idx="1412">
                  <c:v>0.28236844118493393</c:v>
                </c:pt>
                <c:pt idx="1413">
                  <c:v>0.88743281486828296</c:v>
                </c:pt>
                <c:pt idx="1414">
                  <c:v>3.6649856645103172</c:v>
                </c:pt>
                <c:pt idx="1415">
                  <c:v>8.4131946871829033</c:v>
                </c:pt>
                <c:pt idx="1416">
                  <c:v>13.434028469382891</c:v>
                </c:pt>
                <c:pt idx="1417">
                  <c:v>16.502065828973706</c:v>
                </c:pt>
                <c:pt idx="1418">
                  <c:v>15.643113320822522</c:v>
                </c:pt>
                <c:pt idx="1419">
                  <c:v>10.144780507160506</c:v>
                </c:pt>
                <c:pt idx="1420">
                  <c:v>2.4553142944598423</c:v>
                </c:pt>
                <c:pt idx="1421">
                  <c:v>-5.6077156348148245</c:v>
                </c:pt>
                <c:pt idx="1422">
                  <c:v>-10.159438130721922</c:v>
                </c:pt>
                <c:pt idx="1423">
                  <c:v>-6.1807277105958347</c:v>
                </c:pt>
                <c:pt idx="1424">
                  <c:v>0.48150190709960433</c:v>
                </c:pt>
                <c:pt idx="1425">
                  <c:v>5.8617754438147909</c:v>
                </c:pt>
                <c:pt idx="1426">
                  <c:v>12.236993862632719</c:v>
                </c:pt>
                <c:pt idx="1427">
                  <c:v>14.756543543250499</c:v>
                </c:pt>
                <c:pt idx="1428">
                  <c:v>9.6726239889612131</c:v>
                </c:pt>
                <c:pt idx="1429">
                  <c:v>2.7701602842401232</c:v>
                </c:pt>
                <c:pt idx="1430">
                  <c:v>-3.3078235661536435</c:v>
                </c:pt>
                <c:pt idx="1431">
                  <c:v>-9.899047240718799</c:v>
                </c:pt>
                <c:pt idx="1432">
                  <c:v>-16.479234318010455</c:v>
                </c:pt>
                <c:pt idx="1433">
                  <c:v>-17.42377375416892</c:v>
                </c:pt>
                <c:pt idx="1434">
                  <c:v>-14.687511004808256</c:v>
                </c:pt>
                <c:pt idx="1435">
                  <c:v>-7.1795656219291839</c:v>
                </c:pt>
                <c:pt idx="1436">
                  <c:v>-7.8359978195713775E-2</c:v>
                </c:pt>
                <c:pt idx="1437">
                  <c:v>3.207025621163607</c:v>
                </c:pt>
                <c:pt idx="1438">
                  <c:v>3.8086782973755504</c:v>
                </c:pt>
                <c:pt idx="1439">
                  <c:v>2.3340601048730707</c:v>
                </c:pt>
                <c:pt idx="1440">
                  <c:v>0.31281287333830454</c:v>
                </c:pt>
                <c:pt idx="1441">
                  <c:v>-2.0397513963053924</c:v>
                </c:pt>
                <c:pt idx="1442">
                  <c:v>-2.5560415838734891</c:v>
                </c:pt>
                <c:pt idx="1443">
                  <c:v>-0.81593682147700253</c:v>
                </c:pt>
                <c:pt idx="1444">
                  <c:v>0.85139030965625007</c:v>
                </c:pt>
                <c:pt idx="1445">
                  <c:v>1.3931951229674435</c:v>
                </c:pt>
                <c:pt idx="1446">
                  <c:v>0.45241772307528333</c:v>
                </c:pt>
                <c:pt idx="1447">
                  <c:v>-2.7552737964574612</c:v>
                </c:pt>
                <c:pt idx="1448">
                  <c:v>-6.2008110559280949</c:v>
                </c:pt>
                <c:pt idx="1449">
                  <c:v>-5.4686589114348658</c:v>
                </c:pt>
                <c:pt idx="1450">
                  <c:v>-2.0943572135071808</c:v>
                </c:pt>
                <c:pt idx="1451">
                  <c:v>-0.26372367317639811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0.65476226796249659</c:v>
                </c:pt>
                <c:pt idx="1480">
                  <c:v>1.2341678341999722</c:v>
                </c:pt>
                <c:pt idx="1481">
                  <c:v>1.5508606136421714</c:v>
                </c:pt>
                <c:pt idx="1482">
                  <c:v>1.6737222462576085</c:v>
                </c:pt>
                <c:pt idx="1483">
                  <c:v>1.7392756627635397</c:v>
                </c:pt>
                <c:pt idx="1484">
                  <c:v>1.8485719386843706</c:v>
                </c:pt>
                <c:pt idx="1485">
                  <c:v>2.1785760283619484</c:v>
                </c:pt>
                <c:pt idx="1486">
                  <c:v>2.9664864945269298</c:v>
                </c:pt>
                <c:pt idx="1487">
                  <c:v>4.1469132015571324</c:v>
                </c:pt>
                <c:pt idx="1488">
                  <c:v>5.783132766975938</c:v>
                </c:pt>
                <c:pt idx="1489">
                  <c:v>7.8905423157710821</c:v>
                </c:pt>
                <c:pt idx="1490">
                  <c:v>10.294714888664902</c:v>
                </c:pt>
                <c:pt idx="1491">
                  <c:v>12.705685129683095</c:v>
                </c:pt>
                <c:pt idx="1492">
                  <c:v>14.568247659650376</c:v>
                </c:pt>
                <c:pt idx="1493">
                  <c:v>15.56859907158443</c:v>
                </c:pt>
                <c:pt idx="1494">
                  <c:v>16.117779284832991</c:v>
                </c:pt>
                <c:pt idx="1495">
                  <c:v>15.896927480368145</c:v>
                </c:pt>
                <c:pt idx="1496">
                  <c:v>15.292040380302964</c:v>
                </c:pt>
                <c:pt idx="1497">
                  <c:v>14.38060357259822</c:v>
                </c:pt>
                <c:pt idx="1498">
                  <c:v>12.889272480649488</c:v>
                </c:pt>
                <c:pt idx="1499">
                  <c:v>11.117052627659122</c:v>
                </c:pt>
                <c:pt idx="1500">
                  <c:v>9.1147760499144059</c:v>
                </c:pt>
                <c:pt idx="1501">
                  <c:v>8.1137813932011369</c:v>
                </c:pt>
                <c:pt idx="1502">
                  <c:v>7.6765982043414516</c:v>
                </c:pt>
                <c:pt idx="1503">
                  <c:v>7.4891841492887155</c:v>
                </c:pt>
                <c:pt idx="1504">
                  <c:v>7.6211231230110803</c:v>
                </c:pt>
                <c:pt idx="1505">
                  <c:v>7.1144024740520884</c:v>
                </c:pt>
                <c:pt idx="1506">
                  <c:v>6.8911858656161327</c:v>
                </c:pt>
                <c:pt idx="1507">
                  <c:v>7.2952201769712133</c:v>
                </c:pt>
                <c:pt idx="1508">
                  <c:v>8.0442325661825826</c:v>
                </c:pt>
                <c:pt idx="1509">
                  <c:v>9.1525192246574871</c:v>
                </c:pt>
                <c:pt idx="1510">
                  <c:v>11.319525063314291</c:v>
                </c:pt>
                <c:pt idx="1511">
                  <c:v>14.339085103499185</c:v>
                </c:pt>
                <c:pt idx="1512">
                  <c:v>17.623663534164557</c:v>
                </c:pt>
                <c:pt idx="1513">
                  <c:v>20.876523995816431</c:v>
                </c:pt>
                <c:pt idx="1514">
                  <c:v>22.95794573391985</c:v>
                </c:pt>
                <c:pt idx="1515">
                  <c:v>22.826118629875186</c:v>
                </c:pt>
                <c:pt idx="1516">
                  <c:v>20.12248169078379</c:v>
                </c:pt>
                <c:pt idx="1517">
                  <c:v>17.02235656375872</c:v>
                </c:pt>
                <c:pt idx="1518">
                  <c:v>14.518786129374369</c:v>
                </c:pt>
                <c:pt idx="1519">
                  <c:v>12.659602233931924</c:v>
                </c:pt>
                <c:pt idx="1520">
                  <c:v>11.155191913951922</c:v>
                </c:pt>
                <c:pt idx="1521">
                  <c:v>9.5546056612786341</c:v>
                </c:pt>
                <c:pt idx="1522">
                  <c:v>7.4905533010871972</c:v>
                </c:pt>
                <c:pt idx="1523">
                  <c:v>4.4937736266639652</c:v>
                </c:pt>
                <c:pt idx="1524">
                  <c:v>0.20305180569797529</c:v>
                </c:pt>
                <c:pt idx="1525">
                  <c:v>-5.3132716269354834</c:v>
                </c:pt>
                <c:pt idx="1526">
                  <c:v>-9.8067554725123269</c:v>
                </c:pt>
                <c:pt idx="1527">
                  <c:v>-12.434634316064317</c:v>
                </c:pt>
                <c:pt idx="1528">
                  <c:v>-12.174903269629706</c:v>
                </c:pt>
                <c:pt idx="1529">
                  <c:v>-9.7129418826666676</c:v>
                </c:pt>
                <c:pt idx="1530">
                  <c:v>-6.3374290499954951</c:v>
                </c:pt>
                <c:pt idx="1531">
                  <c:v>-2.4338538408466124</c:v>
                </c:pt>
                <c:pt idx="1532">
                  <c:v>1.358979892189264</c:v>
                </c:pt>
                <c:pt idx="1533">
                  <c:v>5.1366403418981337</c:v>
                </c:pt>
                <c:pt idx="1534">
                  <c:v>9.361175354727191</c:v>
                </c:pt>
                <c:pt idx="1535">
                  <c:v>14.518747385991455</c:v>
                </c:pt>
                <c:pt idx="1536">
                  <c:v>20.146632260550081</c:v>
                </c:pt>
                <c:pt idx="1537">
                  <c:v>24.848661023635767</c:v>
                </c:pt>
                <c:pt idx="1538">
                  <c:v>29.264889237964415</c:v>
                </c:pt>
                <c:pt idx="1539">
                  <c:v>32.954505323913821</c:v>
                </c:pt>
                <c:pt idx="1540">
                  <c:v>36.061421249720006</c:v>
                </c:pt>
                <c:pt idx="1541">
                  <c:v>38.541522730738535</c:v>
                </c:pt>
                <c:pt idx="1542">
                  <c:v>38.696755716416696</c:v>
                </c:pt>
                <c:pt idx="1543">
                  <c:v>36.129972858191664</c:v>
                </c:pt>
                <c:pt idx="1544">
                  <c:v>29.965791833381701</c:v>
                </c:pt>
                <c:pt idx="1545">
                  <c:v>23.045778646669966</c:v>
                </c:pt>
                <c:pt idx="1546">
                  <c:v>18.262970384808995</c:v>
                </c:pt>
                <c:pt idx="1547">
                  <c:v>15.340218670201962</c:v>
                </c:pt>
                <c:pt idx="1548">
                  <c:v>14.938941629937867</c:v>
                </c:pt>
                <c:pt idx="1549">
                  <c:v>15.615347761856352</c:v>
                </c:pt>
                <c:pt idx="1550">
                  <c:v>16.827483776441372</c:v>
                </c:pt>
                <c:pt idx="1551">
                  <c:v>18.119382458393826</c:v>
                </c:pt>
                <c:pt idx="1552">
                  <c:v>18.892701698419039</c:v>
                </c:pt>
                <c:pt idx="1553">
                  <c:v>19.170240310030621</c:v>
                </c:pt>
                <c:pt idx="1554">
                  <c:v>19.415514492287308</c:v>
                </c:pt>
                <c:pt idx="1555">
                  <c:v>20.798879803406081</c:v>
                </c:pt>
                <c:pt idx="1556">
                  <c:v>22.797225971849151</c:v>
                </c:pt>
                <c:pt idx="1557">
                  <c:v>24.912610340326143</c:v>
                </c:pt>
                <c:pt idx="1558">
                  <c:v>27.683667022486134</c:v>
                </c:pt>
                <c:pt idx="1559">
                  <c:v>30.65779239444414</c:v>
                </c:pt>
                <c:pt idx="1560">
                  <c:v>32.003072075598311</c:v>
                </c:pt>
                <c:pt idx="1561">
                  <c:v>32.78403041163309</c:v>
                </c:pt>
                <c:pt idx="1562">
                  <c:v>33.578013620615657</c:v>
                </c:pt>
                <c:pt idx="1563">
                  <c:v>34.999158044070171</c:v>
                </c:pt>
                <c:pt idx="1564">
                  <c:v>36.505014599078763</c:v>
                </c:pt>
                <c:pt idx="1565">
                  <c:v>37.412335282238772</c:v>
                </c:pt>
                <c:pt idx="1566">
                  <c:v>38.978548873114015</c:v>
                </c:pt>
                <c:pt idx="1567">
                  <c:v>39.329865522163729</c:v>
                </c:pt>
                <c:pt idx="1568">
                  <c:v>38.240714803672923</c:v>
                </c:pt>
                <c:pt idx="1569">
                  <c:v>37.728206547676479</c:v>
                </c:pt>
                <c:pt idx="1570">
                  <c:v>37.139792474255785</c:v>
                </c:pt>
                <c:pt idx="1571">
                  <c:v>36.476633847902313</c:v>
                </c:pt>
                <c:pt idx="1572">
                  <c:v>35.740012253671573</c:v>
                </c:pt>
                <c:pt idx="1573">
                  <c:v>33.531015099643703</c:v>
                </c:pt>
                <c:pt idx="1574">
                  <c:v>30.423649979948106</c:v>
                </c:pt>
                <c:pt idx="1575">
                  <c:v>27.888421692284048</c:v>
                </c:pt>
                <c:pt idx="1576">
                  <c:v>24.526294770425206</c:v>
                </c:pt>
                <c:pt idx="1577">
                  <c:v>21.01575648941412</c:v>
                </c:pt>
                <c:pt idx="1578">
                  <c:v>18.13171143709183</c:v>
                </c:pt>
                <c:pt idx="1579">
                  <c:v>16.595380101479194</c:v>
                </c:pt>
                <c:pt idx="1580">
                  <c:v>15.06649189250421</c:v>
                </c:pt>
                <c:pt idx="1581">
                  <c:v>14.177982123374919</c:v>
                </c:pt>
                <c:pt idx="1582">
                  <c:v>13.332019061884935</c:v>
                </c:pt>
                <c:pt idx="1583">
                  <c:v>11.025838837835467</c:v>
                </c:pt>
                <c:pt idx="1584">
                  <c:v>9.4057852946200278</c:v>
                </c:pt>
                <c:pt idx="1585">
                  <c:v>7.7746530148147999</c:v>
                </c:pt>
                <c:pt idx="1586">
                  <c:v>6.137284433736296</c:v>
                </c:pt>
                <c:pt idx="1587">
                  <c:v>5.1775701190288705</c:v>
                </c:pt>
                <c:pt idx="1588">
                  <c:v>5.5814412404414862</c:v>
                </c:pt>
                <c:pt idx="1589">
                  <c:v>7.3427521754140059</c:v>
                </c:pt>
                <c:pt idx="1590">
                  <c:v>9.1370284955204379</c:v>
                </c:pt>
                <c:pt idx="1591">
                  <c:v>10.941046611656363</c:v>
                </c:pt>
                <c:pt idx="1592">
                  <c:v>12.133357654753063</c:v>
                </c:pt>
                <c:pt idx="1593">
                  <c:v>13.317370870142447</c:v>
                </c:pt>
                <c:pt idx="1594">
                  <c:v>14.561014038633166</c:v>
                </c:pt>
                <c:pt idx="1595">
                  <c:v>13.185884040682252</c:v>
                </c:pt>
                <c:pt idx="1596">
                  <c:v>11.75269031960134</c:v>
                </c:pt>
                <c:pt idx="1597">
                  <c:v>9.6805836317329366</c:v>
                </c:pt>
                <c:pt idx="1598">
                  <c:v>6.8959480986824646</c:v>
                </c:pt>
                <c:pt idx="1599">
                  <c:v>5.4029171190659842</c:v>
                </c:pt>
                <c:pt idx="1600">
                  <c:v>3.9082302210536928</c:v>
                </c:pt>
                <c:pt idx="1601">
                  <c:v>3.0462272094663776</c:v>
                </c:pt>
                <c:pt idx="1602">
                  <c:v>4.0722213892022081</c:v>
                </c:pt>
                <c:pt idx="1603">
                  <c:v>6.366161152976062</c:v>
                </c:pt>
                <c:pt idx="1604">
                  <c:v>8.064695293766011</c:v>
                </c:pt>
                <c:pt idx="1605">
                  <c:v>10.384957270904717</c:v>
                </c:pt>
                <c:pt idx="1606">
                  <c:v>12.163280719445904</c:v>
                </c:pt>
                <c:pt idx="1607">
                  <c:v>13.32442892273623</c:v>
                </c:pt>
                <c:pt idx="1608">
                  <c:v>14.545401144958468</c:v>
                </c:pt>
                <c:pt idx="1609">
                  <c:v>15.766373367180709</c:v>
                </c:pt>
                <c:pt idx="1610">
                  <c:v>16.444731336729788</c:v>
                </c:pt>
                <c:pt idx="1611">
                  <c:v>17.090956269794852</c:v>
                </c:pt>
                <c:pt idx="1612">
                  <c:v>19.036843229255393</c:v>
                </c:pt>
                <c:pt idx="1613">
                  <c:v>21.031954814709728</c:v>
                </c:pt>
                <c:pt idx="1614">
                  <c:v>23.122545159260145</c:v>
                </c:pt>
                <c:pt idx="1615">
                  <c:v>25.278278487967675</c:v>
                </c:pt>
                <c:pt idx="1616">
                  <c:v>28.179090847331597</c:v>
                </c:pt>
                <c:pt idx="1617">
                  <c:v>30.586818184016675</c:v>
                </c:pt>
                <c:pt idx="1618">
                  <c:v>32.446969614502805</c:v>
                </c:pt>
                <c:pt idx="1619">
                  <c:v>32.445198501600878</c:v>
                </c:pt>
                <c:pt idx="1620">
                  <c:v>31.026641703475704</c:v>
                </c:pt>
                <c:pt idx="1621">
                  <c:v>29.529554306679501</c:v>
                </c:pt>
                <c:pt idx="1622">
                  <c:v>27.245124751360461</c:v>
                </c:pt>
                <c:pt idx="1623">
                  <c:v>23.500962640834011</c:v>
                </c:pt>
                <c:pt idx="1624">
                  <c:v>18.889943721493832</c:v>
                </c:pt>
                <c:pt idx="1625">
                  <c:v>14.829870923237536</c:v>
                </c:pt>
                <c:pt idx="1626">
                  <c:v>8.6786935334387163</c:v>
                </c:pt>
                <c:pt idx="1627">
                  <c:v>1.7635919928746298</c:v>
                </c:pt>
                <c:pt idx="1628">
                  <c:v>-3.7898620831917826</c:v>
                </c:pt>
                <c:pt idx="1629">
                  <c:v>-7.3216477631111321</c:v>
                </c:pt>
                <c:pt idx="1630">
                  <c:v>-7.5777286970152122</c:v>
                </c:pt>
                <c:pt idx="1631">
                  <c:v>-4.0669735076841285</c:v>
                </c:pt>
                <c:pt idx="1632">
                  <c:v>1.2724806540481559</c:v>
                </c:pt>
                <c:pt idx="1633">
                  <c:v>7.1943328250683853</c:v>
                </c:pt>
                <c:pt idx="1634">
                  <c:v>11.98443413314188</c:v>
                </c:pt>
                <c:pt idx="1635">
                  <c:v>13.77764415932182</c:v>
                </c:pt>
                <c:pt idx="1636">
                  <c:v>13.777644159321733</c:v>
                </c:pt>
                <c:pt idx="1637">
                  <c:v>11.925234798934483</c:v>
                </c:pt>
                <c:pt idx="1638">
                  <c:v>10.020887129487321</c:v>
                </c:pt>
                <c:pt idx="1639">
                  <c:v>8.7046025739785442</c:v>
                </c:pt>
                <c:pt idx="1640">
                  <c:v>8.5736868902902152</c:v>
                </c:pt>
                <c:pt idx="1641">
                  <c:v>10.263396039802418</c:v>
                </c:pt>
                <c:pt idx="1642">
                  <c:v>13.191798000851229</c:v>
                </c:pt>
                <c:pt idx="1643">
                  <c:v>17.403022896345142</c:v>
                </c:pt>
                <c:pt idx="1644">
                  <c:v>21.176603556956849</c:v>
                </c:pt>
                <c:pt idx="1645">
                  <c:v>24.465562146291223</c:v>
                </c:pt>
                <c:pt idx="1646">
                  <c:v>27.321404584327713</c:v>
                </c:pt>
                <c:pt idx="1647">
                  <c:v>29.65923876532705</c:v>
                </c:pt>
                <c:pt idx="1648">
                  <c:v>32.139061666979984</c:v>
                </c:pt>
                <c:pt idx="1649">
                  <c:v>33.460557821945862</c:v>
                </c:pt>
                <c:pt idx="1650">
                  <c:v>34.168924999177015</c:v>
                </c:pt>
                <c:pt idx="1651">
                  <c:v>33.59230335893983</c:v>
                </c:pt>
                <c:pt idx="1652">
                  <c:v>32.239243205299758</c:v>
                </c:pt>
                <c:pt idx="1653">
                  <c:v>31.465457405853307</c:v>
                </c:pt>
                <c:pt idx="1654">
                  <c:v>29.957934315645041</c:v>
                </c:pt>
                <c:pt idx="1655">
                  <c:v>28.999749757552944</c:v>
                </c:pt>
                <c:pt idx="1656">
                  <c:v>29.378878277955682</c:v>
                </c:pt>
                <c:pt idx="1657">
                  <c:v>29.76170304608678</c:v>
                </c:pt>
                <c:pt idx="1658">
                  <c:v>30.148249206488586</c:v>
                </c:pt>
                <c:pt idx="1659">
                  <c:v>30.53854190370367</c:v>
                </c:pt>
                <c:pt idx="1660">
                  <c:v>30.932606282274307</c:v>
                </c:pt>
                <c:pt idx="1661">
                  <c:v>30.631455141063899</c:v>
                </c:pt>
                <c:pt idx="1662">
                  <c:v>30.978694125915016</c:v>
                </c:pt>
                <c:pt idx="1663">
                  <c:v>31.379143385909448</c:v>
                </c:pt>
                <c:pt idx="1664">
                  <c:v>30.309391612331321</c:v>
                </c:pt>
                <c:pt idx="1665">
                  <c:v>29.892812631894135</c:v>
                </c:pt>
                <c:pt idx="1666">
                  <c:v>28.75297776623384</c:v>
                </c:pt>
                <c:pt idx="1667">
                  <c:v>27.506079365137971</c:v>
                </c:pt>
                <c:pt idx="1668">
                  <c:v>26.974124649129518</c:v>
                </c:pt>
                <c:pt idx="1669">
                  <c:v>26.391569099840289</c:v>
                </c:pt>
                <c:pt idx="1670">
                  <c:v>25.806121830795856</c:v>
                </c:pt>
                <c:pt idx="1671">
                  <c:v>24.443878289090854</c:v>
                </c:pt>
                <c:pt idx="1672">
                  <c:v>23.761125217360924</c:v>
                </c:pt>
                <c:pt idx="1673">
                  <c:v>23.806188998180861</c:v>
                </c:pt>
                <c:pt idx="1674">
                  <c:v>23.121835884364888</c:v>
                </c:pt>
                <c:pt idx="1675">
                  <c:v>22.39235671769816</c:v>
                </c:pt>
                <c:pt idx="1676">
                  <c:v>21.662877551031432</c:v>
                </c:pt>
                <c:pt idx="1677">
                  <c:v>20.161667393242485</c:v>
                </c:pt>
                <c:pt idx="1678">
                  <c:v>18.621841252053837</c:v>
                </c:pt>
                <c:pt idx="1679">
                  <c:v>17.773251091438905</c:v>
                </c:pt>
                <c:pt idx="1680">
                  <c:v>17.652973798760456</c:v>
                </c:pt>
                <c:pt idx="1681">
                  <c:v>18.978415455444104</c:v>
                </c:pt>
                <c:pt idx="1682">
                  <c:v>21.103501018265931</c:v>
                </c:pt>
                <c:pt idx="1683">
                  <c:v>23.269519536784536</c:v>
                </c:pt>
                <c:pt idx="1684">
                  <c:v>26.250968784932127</c:v>
                </c:pt>
                <c:pt idx="1685">
                  <c:v>27.889470156338195</c:v>
                </c:pt>
                <c:pt idx="1686">
                  <c:v>28.082651437239001</c:v>
                </c:pt>
                <c:pt idx="1687">
                  <c:v>28.27682749909745</c:v>
                </c:pt>
                <c:pt idx="1688">
                  <c:v>27.007294694857539</c:v>
                </c:pt>
                <c:pt idx="1689">
                  <c:v>25.635951335961966</c:v>
                </c:pt>
                <c:pt idx="1690">
                  <c:v>24.994912649069011</c:v>
                </c:pt>
                <c:pt idx="1691">
                  <c:v>24.306011345522851</c:v>
                </c:pt>
                <c:pt idx="1692">
                  <c:v>24.351825631999919</c:v>
                </c:pt>
                <c:pt idx="1693">
                  <c:v>24.397702779833008</c:v>
                </c:pt>
                <c:pt idx="1694">
                  <c:v>24.443642838132675</c:v>
                </c:pt>
                <c:pt idx="1695">
                  <c:v>24.489645856008934</c:v>
                </c:pt>
                <c:pt idx="1696">
                  <c:v>24.535711882572201</c:v>
                </c:pt>
                <c:pt idx="1697">
                  <c:v>24.581840966933342</c:v>
                </c:pt>
                <c:pt idx="1698">
                  <c:v>23.888781614992752</c:v>
                </c:pt>
                <c:pt idx="1699">
                  <c:v>22.410278528573084</c:v>
                </c:pt>
                <c:pt idx="1700">
                  <c:v>20.888457479279232</c:v>
                </c:pt>
                <c:pt idx="1701">
                  <c:v>20.06448381897173</c:v>
                </c:pt>
                <c:pt idx="1702">
                  <c:v>19.979438890944159</c:v>
                </c:pt>
                <c:pt idx="1703">
                  <c:v>19.159417981325298</c:v>
                </c:pt>
                <c:pt idx="1704">
                  <c:v>19.034423558184255</c:v>
                </c:pt>
                <c:pt idx="1705">
                  <c:v>19.683760744240359</c:v>
                </c:pt>
                <c:pt idx="1706">
                  <c:v>19.599845110649813</c:v>
                </c:pt>
                <c:pt idx="1707">
                  <c:v>20.24623336329492</c:v>
                </c:pt>
                <c:pt idx="1708">
                  <c:v>20.933398384364807</c:v>
                </c:pt>
                <c:pt idx="1709">
                  <c:v>20.890571714230198</c:v>
                </c:pt>
                <c:pt idx="1710">
                  <c:v>22.304466266743621</c:v>
                </c:pt>
                <c:pt idx="1711">
                  <c:v>23.806188998180861</c:v>
                </c:pt>
                <c:pt idx="1712">
                  <c:v>24.580794217698138</c:v>
                </c:pt>
                <c:pt idx="1713">
                  <c:v>26.133640743340745</c:v>
                </c:pt>
                <c:pt idx="1714">
                  <c:v>27.007294694857642</c:v>
                </c:pt>
                <c:pt idx="1715">
                  <c:v>27.884960820688271</c:v>
                </c:pt>
                <c:pt idx="1716">
                  <c:v>28.815966668721956</c:v>
                </c:pt>
                <c:pt idx="1717">
                  <c:v>29.752577849649519</c:v>
                </c:pt>
                <c:pt idx="1718">
                  <c:v>30.745841381976714</c:v>
                </c:pt>
                <c:pt idx="1719">
                  <c:v>31.746437182600737</c:v>
                </c:pt>
                <c:pt idx="1720">
                  <c:v>32.05939030686384</c:v>
                </c:pt>
                <c:pt idx="1721">
                  <c:v>30.820444261887737</c:v>
                </c:pt>
                <c:pt idx="1722">
                  <c:v>28.767896866247586</c:v>
                </c:pt>
                <c:pt idx="1723">
                  <c:v>26.605539072592279</c:v>
                </c:pt>
                <c:pt idx="1724">
                  <c:v>24.389711430173627</c:v>
                </c:pt>
                <c:pt idx="1725">
                  <c:v>19.817761294814243</c:v>
                </c:pt>
                <c:pt idx="1726">
                  <c:v>13.591561005700433</c:v>
                </c:pt>
                <c:pt idx="1727">
                  <c:v>6.5335373845127771</c:v>
                </c:pt>
                <c:pt idx="1728">
                  <c:v>-1.297852932242616</c:v>
                </c:pt>
                <c:pt idx="1729">
                  <c:v>-9.0519060024064242</c:v>
                </c:pt>
                <c:pt idx="1730">
                  <c:v>-13.771394357330031</c:v>
                </c:pt>
                <c:pt idx="1731">
                  <c:v>-15.503359673750872</c:v>
                </c:pt>
                <c:pt idx="1732">
                  <c:v>-15.781183576883688</c:v>
                </c:pt>
                <c:pt idx="1733">
                  <c:v>-14.671664673980818</c:v>
                </c:pt>
                <c:pt idx="1734">
                  <c:v>-13.574484839734149</c:v>
                </c:pt>
                <c:pt idx="1735">
                  <c:v>-13.133630091640388</c:v>
                </c:pt>
                <c:pt idx="1736">
                  <c:v>-13.949085290533636</c:v>
                </c:pt>
                <c:pt idx="1737">
                  <c:v>-14.09905470623395</c:v>
                </c:pt>
                <c:pt idx="1738">
                  <c:v>-13.6118994493913</c:v>
                </c:pt>
                <c:pt idx="1739">
                  <c:v>-12.534743840893658</c:v>
                </c:pt>
                <c:pt idx="1740">
                  <c:v>-9.7423619265435164</c:v>
                </c:pt>
                <c:pt idx="1741">
                  <c:v>-5.8891978335325099</c:v>
                </c:pt>
                <c:pt idx="1742">
                  <c:v>-3.229915258208186</c:v>
                </c:pt>
                <c:pt idx="1743">
                  <c:v>-1.7299313919442227</c:v>
                </c:pt>
                <c:pt idx="1744">
                  <c:v>-0.23799743446290997</c:v>
                </c:pt>
                <c:pt idx="1745">
                  <c:v>0.15891883755040259</c:v>
                </c:pt>
                <c:pt idx="1746">
                  <c:v>1.5487964598910315E-2</c:v>
                </c:pt>
                <c:pt idx="1747">
                  <c:v>0.93203120661873262</c:v>
                </c:pt>
                <c:pt idx="1748">
                  <c:v>1.861202432407002</c:v>
                </c:pt>
                <c:pt idx="1749">
                  <c:v>2.7748387881614347</c:v>
                </c:pt>
                <c:pt idx="1750">
                  <c:v>4.2224487630964465</c:v>
                </c:pt>
                <c:pt idx="1751">
                  <c:v>4.6459114339833985</c:v>
                </c:pt>
                <c:pt idx="1752">
                  <c:v>4.5554063113996595</c:v>
                </c:pt>
                <c:pt idx="1753">
                  <c:v>4.4659889849360468</c:v>
                </c:pt>
                <c:pt idx="1754">
                  <c:v>4.377653315788268</c:v>
                </c:pt>
                <c:pt idx="1755">
                  <c:v>4.2903931651520315</c:v>
                </c:pt>
                <c:pt idx="1756">
                  <c:v>4.2042023942230529</c:v>
                </c:pt>
                <c:pt idx="1757">
                  <c:v>3.6241327345674375</c:v>
                </c:pt>
                <c:pt idx="1758">
                  <c:v>3.5268236071657717</c:v>
                </c:pt>
                <c:pt idx="1759">
                  <c:v>3.4468878269302445</c:v>
                </c:pt>
                <c:pt idx="1760">
                  <c:v>2.8671721450289716</c:v>
                </c:pt>
                <c:pt idx="1761">
                  <c:v>2.7775674617245216</c:v>
                </c:pt>
                <c:pt idx="1762">
                  <c:v>2.6894443420025538</c:v>
                </c:pt>
                <c:pt idx="1763">
                  <c:v>2.6027921780092513</c:v>
                </c:pt>
                <c:pt idx="1764">
                  <c:v>2.0462269051007076</c:v>
                </c:pt>
                <c:pt idx="1765">
                  <c:v>0.55064332706729102</c:v>
                </c:pt>
                <c:pt idx="1766">
                  <c:v>-2.3242782672584683</c:v>
                </c:pt>
                <c:pt idx="1767">
                  <c:v>-6.0585666337332409</c:v>
                </c:pt>
                <c:pt idx="1768">
                  <c:v>-10.546212013155255</c:v>
                </c:pt>
                <c:pt idx="1769">
                  <c:v>-15.1972290902763</c:v>
                </c:pt>
                <c:pt idx="1770">
                  <c:v>-18.615381925568077</c:v>
                </c:pt>
                <c:pt idx="1771">
                  <c:v>-19.636255548717404</c:v>
                </c:pt>
                <c:pt idx="1772">
                  <c:v>-18.959925710607209</c:v>
                </c:pt>
                <c:pt idx="1773">
                  <c:v>-17.529598884171417</c:v>
                </c:pt>
                <c:pt idx="1774">
                  <c:v>-15.154379590841671</c:v>
                </c:pt>
                <c:pt idx="1775">
                  <c:v>-12.650038381390196</c:v>
                </c:pt>
                <c:pt idx="1776">
                  <c:v>-11.295506986582311</c:v>
                </c:pt>
                <c:pt idx="1777">
                  <c:v>-11.208586112178994</c:v>
                </c:pt>
                <c:pt idx="1778">
                  <c:v>-12.203899760184591</c:v>
                </c:pt>
                <c:pt idx="1779">
                  <c:v>-13.751222932983978</c:v>
                </c:pt>
                <c:pt idx="1780">
                  <c:v>-14.638090043906949</c:v>
                </c:pt>
                <c:pt idx="1781">
                  <c:v>-13.983442450909939</c:v>
                </c:pt>
                <c:pt idx="1782">
                  <c:v>-11.999413361754833</c:v>
                </c:pt>
                <c:pt idx="1783">
                  <c:v>-9.4782526694314573</c:v>
                </c:pt>
                <c:pt idx="1784">
                  <c:v>-6.9970879884977784</c:v>
                </c:pt>
                <c:pt idx="1785">
                  <c:v>-5.3835753455964683</c:v>
                </c:pt>
                <c:pt idx="1786">
                  <c:v>-4.5730646166112363</c:v>
                </c:pt>
                <c:pt idx="1787">
                  <c:v>-4.1216674012795043</c:v>
                </c:pt>
                <c:pt idx="1788">
                  <c:v>-3.9464690338094051</c:v>
                </c:pt>
                <c:pt idx="1789">
                  <c:v>-4.081475525766658</c:v>
                </c:pt>
                <c:pt idx="1790">
                  <c:v>-4.3691669464083978</c:v>
                </c:pt>
                <c:pt idx="1791">
                  <c:v>-4.5344473261218941</c:v>
                </c:pt>
                <c:pt idx="1792">
                  <c:v>-4.2436137003715242</c:v>
                </c:pt>
                <c:pt idx="1793">
                  <c:v>-3.1569986302460702</c:v>
                </c:pt>
                <c:pt idx="1794">
                  <c:v>-2.367283974582663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E32-4ECF-B8EF-44F6FCB65A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9063440"/>
        <c:axId val="1373461648"/>
      </c:scatterChart>
      <c:valAx>
        <c:axId val="1759063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>
                    <a:solidFill>
                      <a:schemeClr val="tx1"/>
                    </a:solidFill>
                  </a:rPr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cross"/>
        <c:minorTickMark val="cross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t" anchorCtr="0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461648"/>
        <c:crosses val="autoZero"/>
        <c:crossBetween val="midCat"/>
      </c:valAx>
      <c:valAx>
        <c:axId val="1373461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>
                    <a:solidFill>
                      <a:schemeClr val="tx1"/>
                    </a:solidFill>
                  </a:rPr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in"/>
        <c:tickLblPos val="nextTo"/>
        <c:spPr>
          <a:noFill/>
          <a:ln>
            <a:solidFill>
              <a:schemeClr val="tx1">
                <a:alpha val="99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9063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069607089170217"/>
          <c:y val="0.10579661743570511"/>
          <c:w val="0.10946097035836183"/>
          <c:h val="4.29027885535666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'My Spreedsheet '!$P$2</c:f>
              <c:strCache>
                <c:ptCount val="1"/>
                <c:pt idx="0">
                  <c:v>Total Resistive Forces (Tractive Effort)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'!$P$5:$P$1805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41.388888888888893</c:v>
                </c:pt>
                <c:pt idx="12">
                  <c:v>512.53772770597914</c:v>
                </c:pt>
                <c:pt idx="13">
                  <c:v>1236.9272621042171</c:v>
                </c:pt>
                <c:pt idx="14">
                  <c:v>1858.5346741032574</c:v>
                </c:pt>
                <c:pt idx="15">
                  <c:v>1757.0912039226753</c:v>
                </c:pt>
                <c:pt idx="16">
                  <c:v>1614.3988095910086</c:v>
                </c:pt>
                <c:pt idx="17">
                  <c:v>1948.8690744094115</c:v>
                </c:pt>
                <c:pt idx="18">
                  <c:v>2057.8008053938006</c:v>
                </c:pt>
                <c:pt idx="19">
                  <c:v>1380.9279634368056</c:v>
                </c:pt>
                <c:pt idx="20">
                  <c:v>617.59818640473111</c:v>
                </c:pt>
                <c:pt idx="21">
                  <c:v>349.55340308024489</c:v>
                </c:pt>
                <c:pt idx="22">
                  <c:v>329.19133805525848</c:v>
                </c:pt>
                <c:pt idx="23">
                  <c:v>350.72704423955565</c:v>
                </c:pt>
                <c:pt idx="24">
                  <c:v>599.57220651934199</c:v>
                </c:pt>
                <c:pt idx="25">
                  <c:v>768.12831139080492</c:v>
                </c:pt>
                <c:pt idx="26">
                  <c:v>873.6328216059394</c:v>
                </c:pt>
                <c:pt idx="27">
                  <c:v>1167.6335448658704</c:v>
                </c:pt>
                <c:pt idx="28">
                  <c:v>1234.9250397585347</c:v>
                </c:pt>
                <c:pt idx="29">
                  <c:v>1178.4181962419104</c:v>
                </c:pt>
                <c:pt idx="30">
                  <c:v>914.60241063734156</c:v>
                </c:pt>
                <c:pt idx="31">
                  <c:v>627.84331558007807</c:v>
                </c:pt>
                <c:pt idx="32">
                  <c:v>505.69921304032778</c:v>
                </c:pt>
                <c:pt idx="33">
                  <c:v>445.15755446107846</c:v>
                </c:pt>
                <c:pt idx="34">
                  <c:v>342.9862676439169</c:v>
                </c:pt>
                <c:pt idx="35">
                  <c:v>177.69266714500955</c:v>
                </c:pt>
                <c:pt idx="36">
                  <c:v>-154.20254116040917</c:v>
                </c:pt>
                <c:pt idx="37">
                  <c:v>-675.40457933946436</c:v>
                </c:pt>
                <c:pt idx="38">
                  <c:v>-971.94175831100586</c:v>
                </c:pt>
                <c:pt idx="39">
                  <c:v>-895.73525130746475</c:v>
                </c:pt>
                <c:pt idx="40">
                  <c:v>-776.63206686063245</c:v>
                </c:pt>
                <c:pt idx="41">
                  <c:v>-967.41604037765831</c:v>
                </c:pt>
                <c:pt idx="42">
                  <c:v>-1304.4878813435755</c:v>
                </c:pt>
                <c:pt idx="43">
                  <c:v>-1227.9271898877414</c:v>
                </c:pt>
                <c:pt idx="44">
                  <c:v>-693.91352129735469</c:v>
                </c:pt>
                <c:pt idx="45">
                  <c:v>-198.89784921156095</c:v>
                </c:pt>
                <c:pt idx="46">
                  <c:v>-116.72854971497196</c:v>
                </c:pt>
                <c:pt idx="47">
                  <c:v>-241.95334979943581</c:v>
                </c:pt>
                <c:pt idx="48">
                  <c:v>-181.09846487011094</c:v>
                </c:pt>
                <c:pt idx="49">
                  <c:v>45.900416838757366</c:v>
                </c:pt>
                <c:pt idx="50">
                  <c:v>87.289305727645385</c:v>
                </c:pt>
                <c:pt idx="51">
                  <c:v>-264.93113477702116</c:v>
                </c:pt>
                <c:pt idx="52">
                  <c:v>-721.86697903821346</c:v>
                </c:pt>
                <c:pt idx="53">
                  <c:v>-579.21230152010241</c:v>
                </c:pt>
                <c:pt idx="54">
                  <c:v>-62.59374017586628</c:v>
                </c:pt>
                <c:pt idx="55">
                  <c:v>144.27969058055561</c:v>
                </c:pt>
                <c:pt idx="56">
                  <c:v>164.97413502499998</c:v>
                </c:pt>
                <c:pt idx="57">
                  <c:v>227.05746835833347</c:v>
                </c:pt>
                <c:pt idx="58">
                  <c:v>289.35561073136972</c:v>
                </c:pt>
                <c:pt idx="59">
                  <c:v>662.0757236979789</c:v>
                </c:pt>
                <c:pt idx="60">
                  <c:v>725.84835775095314</c:v>
                </c:pt>
                <c:pt idx="61">
                  <c:v>415.96208377491166</c:v>
                </c:pt>
                <c:pt idx="62">
                  <c:v>354.43035883982787</c:v>
                </c:pt>
                <c:pt idx="63">
                  <c:v>416.79745226264606</c:v>
                </c:pt>
                <c:pt idx="64">
                  <c:v>500.4583338703145</c:v>
                </c:pt>
                <c:pt idx="65">
                  <c:v>377.01152794986803</c:v>
                </c:pt>
                <c:pt idx="66">
                  <c:v>294.55110179864715</c:v>
                </c:pt>
                <c:pt idx="67">
                  <c:v>625.98486846322214</c:v>
                </c:pt>
                <c:pt idx="68">
                  <c:v>1166.2070781599812</c:v>
                </c:pt>
                <c:pt idx="69">
                  <c:v>1459.6464691556664</c:v>
                </c:pt>
                <c:pt idx="70">
                  <c:v>1547.2570083328565</c:v>
                </c:pt>
                <c:pt idx="71">
                  <c:v>1449.2593226657016</c:v>
                </c:pt>
                <c:pt idx="72">
                  <c:v>1143.9910010493675</c:v>
                </c:pt>
                <c:pt idx="73">
                  <c:v>795.73907652099967</c:v>
                </c:pt>
                <c:pt idx="74">
                  <c:v>611.75473729778639</c:v>
                </c:pt>
                <c:pt idx="75">
                  <c:v>592.96705457613848</c:v>
                </c:pt>
                <c:pt idx="76">
                  <c:v>636.53055349659053</c:v>
                </c:pt>
                <c:pt idx="77">
                  <c:v>597.60180270438332</c:v>
                </c:pt>
                <c:pt idx="78">
                  <c:v>413.18578276352252</c:v>
                </c:pt>
                <c:pt idx="79">
                  <c:v>144.62239325264812</c:v>
                </c:pt>
                <c:pt idx="80">
                  <c:v>-1.3952685866319712</c:v>
                </c:pt>
                <c:pt idx="81">
                  <c:v>-147.39819729561688</c:v>
                </c:pt>
                <c:pt idx="82">
                  <c:v>-108.68955947001908</c:v>
                </c:pt>
                <c:pt idx="83">
                  <c:v>76.903637581424775</c:v>
                </c:pt>
                <c:pt idx="84">
                  <c:v>-27.22008366244998</c:v>
                </c:pt>
                <c:pt idx="85">
                  <c:v>-91.014817410867494</c:v>
                </c:pt>
                <c:pt idx="86">
                  <c:v>-71.579171618837989</c:v>
                </c:pt>
                <c:pt idx="87">
                  <c:v>-31.632066860630793</c:v>
                </c:pt>
                <c:pt idx="88">
                  <c:v>-363.55408946318812</c:v>
                </c:pt>
                <c:pt idx="89">
                  <c:v>-1237.2005117273943</c:v>
                </c:pt>
                <c:pt idx="90">
                  <c:v>-1866.0580971446714</c:v>
                </c:pt>
                <c:pt idx="91">
                  <c:v>-1956.5351141520832</c:v>
                </c:pt>
                <c:pt idx="92">
                  <c:v>-1444.9199238560766</c:v>
                </c:pt>
                <c:pt idx="93">
                  <c:v>-868.04965193679857</c:v>
                </c:pt>
                <c:pt idx="94">
                  <c:v>-890.44253164166651</c:v>
                </c:pt>
                <c:pt idx="95">
                  <c:v>-1119.8844610160747</c:v>
                </c:pt>
                <c:pt idx="96">
                  <c:v>-976.47220593818747</c:v>
                </c:pt>
                <c:pt idx="97">
                  <c:v>-583.88712376274998</c:v>
                </c:pt>
                <c:pt idx="98">
                  <c:v>-584.12638979874305</c:v>
                </c:pt>
                <c:pt idx="99">
                  <c:v>-455.27777777777783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41.388888888888893</c:v>
                </c:pt>
                <c:pt idx="138">
                  <c:v>553.92661659486805</c:v>
                </c:pt>
                <c:pt idx="139">
                  <c:v>1381.809588922953</c:v>
                </c:pt>
                <c:pt idx="140">
                  <c:v>2189.8829886121193</c:v>
                </c:pt>
                <c:pt idx="141">
                  <c:v>2296.2924076899803</c:v>
                </c:pt>
                <c:pt idx="142">
                  <c:v>1658.6562389483609</c:v>
                </c:pt>
                <c:pt idx="143">
                  <c:v>895.56219200100861</c:v>
                </c:pt>
                <c:pt idx="144">
                  <c:v>565.59437180080079</c:v>
                </c:pt>
                <c:pt idx="145">
                  <c:v>773.61816537066716</c:v>
                </c:pt>
                <c:pt idx="146">
                  <c:v>1127.993178849694</c:v>
                </c:pt>
                <c:pt idx="147">
                  <c:v>1193.7692239602011</c:v>
                </c:pt>
                <c:pt idx="148">
                  <c:v>969.72904947720326</c:v>
                </c:pt>
                <c:pt idx="149">
                  <c:v>620.43843926302804</c:v>
                </c:pt>
                <c:pt idx="150">
                  <c:v>228.28710044347901</c:v>
                </c:pt>
                <c:pt idx="151">
                  <c:v>-351.85510505174341</c:v>
                </c:pt>
                <c:pt idx="152">
                  <c:v>-1224.6909104871104</c:v>
                </c:pt>
                <c:pt idx="153">
                  <c:v>-1872.9688192409092</c:v>
                </c:pt>
                <c:pt idx="154">
                  <c:v>-1755.0333827012691</c:v>
                </c:pt>
                <c:pt idx="155">
                  <c:v>-930.86227521974149</c:v>
                </c:pt>
                <c:pt idx="156">
                  <c:v>20.113023913888668</c:v>
                </c:pt>
                <c:pt idx="157">
                  <c:v>599.99239036464576</c:v>
                </c:pt>
                <c:pt idx="158">
                  <c:v>1118.5336252123975</c:v>
                </c:pt>
                <c:pt idx="159">
                  <c:v>1411.1149586996949</c:v>
                </c:pt>
                <c:pt idx="160">
                  <c:v>1455.6912129966333</c:v>
                </c:pt>
                <c:pt idx="161">
                  <c:v>1294.3655391488123</c:v>
                </c:pt>
                <c:pt idx="162">
                  <c:v>1049.0580961154953</c:v>
                </c:pt>
                <c:pt idx="163">
                  <c:v>1010.9549899450278</c:v>
                </c:pt>
                <c:pt idx="164">
                  <c:v>910.67956233424468</c:v>
                </c:pt>
                <c:pt idx="165">
                  <c:v>727.2866109610784</c:v>
                </c:pt>
                <c:pt idx="166">
                  <c:v>625.67665640816165</c:v>
                </c:pt>
                <c:pt idx="167">
                  <c:v>834.73766235080575</c:v>
                </c:pt>
                <c:pt idx="168">
                  <c:v>1025.0186467995557</c:v>
                </c:pt>
                <c:pt idx="169">
                  <c:v>780.95202799969388</c:v>
                </c:pt>
                <c:pt idx="170">
                  <c:v>244.66916268124911</c:v>
                </c:pt>
                <c:pt idx="171">
                  <c:v>-398.1916687256317</c:v>
                </c:pt>
                <c:pt idx="172">
                  <c:v>-1127.4107232346159</c:v>
                </c:pt>
                <c:pt idx="173">
                  <c:v>-1466.5074856282986</c:v>
                </c:pt>
                <c:pt idx="174">
                  <c:v>-997.21202339322713</c:v>
                </c:pt>
                <c:pt idx="175">
                  <c:v>-234.29683664765804</c:v>
                </c:pt>
                <c:pt idx="176">
                  <c:v>303.46169900114717</c:v>
                </c:pt>
                <c:pt idx="177">
                  <c:v>739.24725576656408</c:v>
                </c:pt>
                <c:pt idx="178">
                  <c:v>866.4203650012571</c:v>
                </c:pt>
                <c:pt idx="179">
                  <c:v>558.35510592969467</c:v>
                </c:pt>
                <c:pt idx="180">
                  <c:v>248.63148571211124</c:v>
                </c:pt>
                <c:pt idx="181">
                  <c:v>103.59622900091101</c:v>
                </c:pt>
                <c:pt idx="182">
                  <c:v>-62.478227403638783</c:v>
                </c:pt>
                <c:pt idx="183">
                  <c:v>-457.19755083362986</c:v>
                </c:pt>
                <c:pt idx="184">
                  <c:v>-791.83518401218566</c:v>
                </c:pt>
                <c:pt idx="185">
                  <c:v>-878.27414466830589</c:v>
                </c:pt>
                <c:pt idx="186">
                  <c:v>-798.9132744685769</c:v>
                </c:pt>
                <c:pt idx="187">
                  <c:v>-635.82669688787985</c:v>
                </c:pt>
                <c:pt idx="188">
                  <c:v>-492.87499946301898</c:v>
                </c:pt>
                <c:pt idx="189">
                  <c:v>-370.06142348265837</c:v>
                </c:pt>
                <c:pt idx="190">
                  <c:v>-246.96261409978302</c:v>
                </c:pt>
                <c:pt idx="191">
                  <c:v>-164.84959516092181</c:v>
                </c:pt>
                <c:pt idx="192">
                  <c:v>-82.698859408505086</c:v>
                </c:pt>
                <c:pt idx="193">
                  <c:v>20.473985606119573</c:v>
                </c:pt>
                <c:pt idx="194">
                  <c:v>61.644529504034693</c:v>
                </c:pt>
                <c:pt idx="195">
                  <c:v>123.58524613611124</c:v>
                </c:pt>
                <c:pt idx="196">
                  <c:v>164.97413502499998</c:v>
                </c:pt>
                <c:pt idx="197">
                  <c:v>164.97413502499998</c:v>
                </c:pt>
                <c:pt idx="198">
                  <c:v>268.44635724722224</c:v>
                </c:pt>
                <c:pt idx="199">
                  <c:v>372.2795411616753</c:v>
                </c:pt>
                <c:pt idx="200">
                  <c:v>476.12745820642351</c:v>
                </c:pt>
                <c:pt idx="201">
                  <c:v>580.39526946458329</c:v>
                </c:pt>
                <c:pt idx="202">
                  <c:v>684.72201324392358</c:v>
                </c:pt>
                <c:pt idx="203">
                  <c:v>996.53096072348092</c:v>
                </c:pt>
                <c:pt idx="204">
                  <c:v>1144.007202461979</c:v>
                </c:pt>
                <c:pt idx="205">
                  <c:v>1167.3076429930279</c:v>
                </c:pt>
                <c:pt idx="206">
                  <c:v>1357.0051954820901</c:v>
                </c:pt>
                <c:pt idx="207">
                  <c:v>1382.3308521035087</c:v>
                </c:pt>
                <c:pt idx="208">
                  <c:v>1241.9648190454448</c:v>
                </c:pt>
                <c:pt idx="209">
                  <c:v>1349.7933332333337</c:v>
                </c:pt>
                <c:pt idx="210">
                  <c:v>1335.4353134662222</c:v>
                </c:pt>
                <c:pt idx="211">
                  <c:v>1029.9457002328559</c:v>
                </c:pt>
                <c:pt idx="212">
                  <c:v>826.84336150677768</c:v>
                </c:pt>
                <c:pt idx="213">
                  <c:v>705.72969409986945</c:v>
                </c:pt>
                <c:pt idx="214">
                  <c:v>749.77968098266695</c:v>
                </c:pt>
                <c:pt idx="215">
                  <c:v>919.0789249462166</c:v>
                </c:pt>
                <c:pt idx="216">
                  <c:v>1048.1779489730902</c:v>
                </c:pt>
                <c:pt idx="217">
                  <c:v>1053.8770184338559</c:v>
                </c:pt>
                <c:pt idx="218">
                  <c:v>955.78504073281238</c:v>
                </c:pt>
                <c:pt idx="219">
                  <c:v>815.61967290936741</c:v>
                </c:pt>
                <c:pt idx="220">
                  <c:v>674.37937589959051</c:v>
                </c:pt>
                <c:pt idx="221">
                  <c:v>511.59512215255114</c:v>
                </c:pt>
                <c:pt idx="222">
                  <c:v>409.36991207850804</c:v>
                </c:pt>
                <c:pt idx="223">
                  <c:v>389.93190898563279</c:v>
                </c:pt>
                <c:pt idx="224">
                  <c:v>390.88042791403524</c:v>
                </c:pt>
                <c:pt idx="225">
                  <c:v>454.23670370486803</c:v>
                </c:pt>
                <c:pt idx="226">
                  <c:v>476.85824159191549</c:v>
                </c:pt>
                <c:pt idx="227">
                  <c:v>457.78591479296699</c:v>
                </c:pt>
                <c:pt idx="228">
                  <c:v>438.72832112431365</c:v>
                </c:pt>
                <c:pt idx="229">
                  <c:v>398.65952070986862</c:v>
                </c:pt>
                <c:pt idx="230">
                  <c:v>316.87799720264695</c:v>
                </c:pt>
                <c:pt idx="231">
                  <c:v>192.71133053598146</c:v>
                </c:pt>
                <c:pt idx="232">
                  <c:v>-77.312701512354451</c:v>
                </c:pt>
                <c:pt idx="233">
                  <c:v>-433.37406908496445</c:v>
                </c:pt>
                <c:pt idx="234">
                  <c:v>-563.89366153489379</c:v>
                </c:pt>
                <c:pt idx="235">
                  <c:v>-404.15504048246561</c:v>
                </c:pt>
                <c:pt idx="236">
                  <c:v>-138.69150158568698</c:v>
                </c:pt>
                <c:pt idx="237">
                  <c:v>-57.664019686971955</c:v>
                </c:pt>
                <c:pt idx="238">
                  <c:v>-246.21474531386204</c:v>
                </c:pt>
                <c:pt idx="239">
                  <c:v>-622.92694726524167</c:v>
                </c:pt>
                <c:pt idx="240">
                  <c:v>-898.94176475418556</c:v>
                </c:pt>
                <c:pt idx="241">
                  <c:v>-781.85407253172696</c:v>
                </c:pt>
                <c:pt idx="242">
                  <c:v>-724.54427341401913</c:v>
                </c:pt>
                <c:pt idx="243">
                  <c:v>-812.95747352968726</c:v>
                </c:pt>
                <c:pt idx="244">
                  <c:v>-776.63206686063245</c:v>
                </c:pt>
                <c:pt idx="245">
                  <c:v>-967.41604037765831</c:v>
                </c:pt>
                <c:pt idx="246">
                  <c:v>-1304.4878813435755</c:v>
                </c:pt>
                <c:pt idx="247">
                  <c:v>-1227.9271898877414</c:v>
                </c:pt>
                <c:pt idx="248">
                  <c:v>-693.91352129735469</c:v>
                </c:pt>
                <c:pt idx="249">
                  <c:v>-198.89784921156095</c:v>
                </c:pt>
                <c:pt idx="250">
                  <c:v>-116.72854971497196</c:v>
                </c:pt>
                <c:pt idx="251">
                  <c:v>-241.95334979943581</c:v>
                </c:pt>
                <c:pt idx="252">
                  <c:v>-181.09846487011094</c:v>
                </c:pt>
                <c:pt idx="253">
                  <c:v>45.900416838757366</c:v>
                </c:pt>
                <c:pt idx="254">
                  <c:v>87.289305727645385</c:v>
                </c:pt>
                <c:pt idx="255">
                  <c:v>-264.93113477702116</c:v>
                </c:pt>
                <c:pt idx="256">
                  <c:v>-432.14475681599106</c:v>
                </c:pt>
                <c:pt idx="257">
                  <c:v>104.84294145577277</c:v>
                </c:pt>
                <c:pt idx="258">
                  <c:v>871.33032297270097</c:v>
                </c:pt>
                <c:pt idx="259">
                  <c:v>1246.2833891668422</c:v>
                </c:pt>
                <c:pt idx="260">
                  <c:v>1270.040851399646</c:v>
                </c:pt>
                <c:pt idx="261">
                  <c:v>1232.0075802667775</c:v>
                </c:pt>
                <c:pt idx="262">
                  <c:v>1318.387608401717</c:v>
                </c:pt>
                <c:pt idx="263">
                  <c:v>1592.2242799078283</c:v>
                </c:pt>
                <c:pt idx="264">
                  <c:v>1723.2436201373703</c:v>
                </c:pt>
                <c:pt idx="265">
                  <c:v>1544.2706078527449</c:v>
                </c:pt>
                <c:pt idx="266">
                  <c:v>1178.1880647467003</c:v>
                </c:pt>
                <c:pt idx="267">
                  <c:v>1016.8650428623329</c:v>
                </c:pt>
                <c:pt idx="268">
                  <c:v>959.96099415295339</c:v>
                </c:pt>
                <c:pt idx="269">
                  <c:v>839.65293431058319</c:v>
                </c:pt>
                <c:pt idx="270">
                  <c:v>553.92191708531448</c:v>
                </c:pt>
                <c:pt idx="271">
                  <c:v>160.99826757569502</c:v>
                </c:pt>
                <c:pt idx="272">
                  <c:v>77.140846009888293</c:v>
                </c:pt>
                <c:pt idx="273">
                  <c:v>-171.99603224974101</c:v>
                </c:pt>
                <c:pt idx="274">
                  <c:v>-714.24758331335249</c:v>
                </c:pt>
                <c:pt idx="275">
                  <c:v>-969.80162380433399</c:v>
                </c:pt>
                <c:pt idx="276">
                  <c:v>-1121.1641706520829</c:v>
                </c:pt>
                <c:pt idx="277">
                  <c:v>-1273.7053679234448</c:v>
                </c:pt>
                <c:pt idx="278">
                  <c:v>-1652.9398817813519</c:v>
                </c:pt>
                <c:pt idx="279">
                  <c:v>-1786.080792773394</c:v>
                </c:pt>
                <c:pt idx="280">
                  <c:v>-922.5801933556321</c:v>
                </c:pt>
                <c:pt idx="281">
                  <c:v>483.17107313792354</c:v>
                </c:pt>
                <c:pt idx="282">
                  <c:v>1500.6278396605924</c:v>
                </c:pt>
                <c:pt idx="283">
                  <c:v>1692.2745852877017</c:v>
                </c:pt>
                <c:pt idx="284">
                  <c:v>1739.6887351420905</c:v>
                </c:pt>
                <c:pt idx="285">
                  <c:v>1684.9946559769808</c:v>
                </c:pt>
                <c:pt idx="286">
                  <c:v>1567.7805534965908</c:v>
                </c:pt>
                <c:pt idx="287">
                  <c:v>1575.374892838523</c:v>
                </c:pt>
                <c:pt idx="288">
                  <c:v>1583.6110073361099</c:v>
                </c:pt>
                <c:pt idx="289">
                  <c:v>1302.7666747671344</c:v>
                </c:pt>
                <c:pt idx="290">
                  <c:v>749.41931364636105</c:v>
                </c:pt>
                <c:pt idx="291">
                  <c:v>233.80849841431245</c:v>
                </c:pt>
                <c:pt idx="292">
                  <c:v>-119.7473530203047</c:v>
                </c:pt>
                <c:pt idx="293">
                  <c:v>-164.29001578017306</c:v>
                </c:pt>
                <c:pt idx="294">
                  <c:v>-42.372214121756087</c:v>
                </c:pt>
                <c:pt idx="295">
                  <c:v>101.10250942858448</c:v>
                </c:pt>
                <c:pt idx="296">
                  <c:v>224.99366655873089</c:v>
                </c:pt>
                <c:pt idx="297">
                  <c:v>308.04695387302746</c:v>
                </c:pt>
                <c:pt idx="298">
                  <c:v>329.57146287830039</c:v>
                </c:pt>
                <c:pt idx="299">
                  <c:v>268.04445254491054</c:v>
                </c:pt>
                <c:pt idx="300">
                  <c:v>185.26667476713453</c:v>
                </c:pt>
                <c:pt idx="301">
                  <c:v>81.238129544967876</c:v>
                </c:pt>
                <c:pt idx="302">
                  <c:v>-44.309031430355027</c:v>
                </c:pt>
                <c:pt idx="303">
                  <c:v>-149.95939963541065</c:v>
                </c:pt>
                <c:pt idx="304">
                  <c:v>-297.49015395600003</c:v>
                </c:pt>
                <c:pt idx="305">
                  <c:v>-404.85634251522742</c:v>
                </c:pt>
                <c:pt idx="306">
                  <c:v>-305.14548845735419</c:v>
                </c:pt>
                <c:pt idx="307">
                  <c:v>-100.63495713766665</c:v>
                </c:pt>
                <c:pt idx="308">
                  <c:v>63.72574155095397</c:v>
                </c:pt>
                <c:pt idx="309">
                  <c:v>83.946368525107076</c:v>
                </c:pt>
                <c:pt idx="310">
                  <c:v>20.922472153731171</c:v>
                </c:pt>
                <c:pt idx="311">
                  <c:v>-42.323305159889479</c:v>
                </c:pt>
                <c:pt idx="312">
                  <c:v>-168.09264174006168</c:v>
                </c:pt>
                <c:pt idx="313">
                  <c:v>-315.41389094785421</c:v>
                </c:pt>
                <c:pt idx="314">
                  <c:v>-421.91406610833332</c:v>
                </c:pt>
                <c:pt idx="315">
                  <c:v>-425.23314570122221</c:v>
                </c:pt>
                <c:pt idx="316">
                  <c:v>-365.93024871718745</c:v>
                </c:pt>
                <c:pt idx="317">
                  <c:v>-430.49198922876906</c:v>
                </c:pt>
                <c:pt idx="318">
                  <c:v>-578.44381641319433</c:v>
                </c:pt>
                <c:pt idx="319">
                  <c:v>-623.25079153055515</c:v>
                </c:pt>
                <c:pt idx="320">
                  <c:v>-315.86296178996332</c:v>
                </c:pt>
                <c:pt idx="321">
                  <c:v>-68.291331292889481</c:v>
                </c:pt>
                <c:pt idx="322">
                  <c:v>34.139258617466425</c:v>
                </c:pt>
                <c:pt idx="323">
                  <c:v>54.833703061911876</c:v>
                </c:pt>
                <c:pt idx="324">
                  <c:v>-28.813918728491348</c:v>
                </c:pt>
                <c:pt idx="325">
                  <c:v>94.784638433994331</c:v>
                </c:pt>
                <c:pt idx="326">
                  <c:v>115.47908287843981</c:v>
                </c:pt>
                <c:pt idx="327">
                  <c:v>52.975855331694859</c:v>
                </c:pt>
                <c:pt idx="328">
                  <c:v>-464.79984606592222</c:v>
                </c:pt>
                <c:pt idx="329">
                  <c:v>-1027.1635882647136</c:v>
                </c:pt>
                <c:pt idx="330">
                  <c:v>-575.2449641942278</c:v>
                </c:pt>
                <c:pt idx="331">
                  <c:v>3.5912966316335311</c:v>
                </c:pt>
                <c:pt idx="332">
                  <c:v>-37.995605528421535</c:v>
                </c:pt>
                <c:pt idx="333">
                  <c:v>-59.45853004906072</c:v>
                </c:pt>
                <c:pt idx="334">
                  <c:v>-18.348097322750103</c:v>
                </c:pt>
                <c:pt idx="335">
                  <c:v>-60.277986756076345</c:v>
                </c:pt>
                <c:pt idx="336">
                  <c:v>22.065163677994914</c:v>
                </c:pt>
                <c:pt idx="337">
                  <c:v>166.75654912810589</c:v>
                </c:pt>
                <c:pt idx="338">
                  <c:v>394.56516367799469</c:v>
                </c:pt>
                <c:pt idx="339">
                  <c:v>850.63587852825708</c:v>
                </c:pt>
                <c:pt idx="340">
                  <c:v>1349.6504168387571</c:v>
                </c:pt>
                <c:pt idx="341">
                  <c:v>1477.599667377398</c:v>
                </c:pt>
                <c:pt idx="342">
                  <c:v>984.92862564677216</c:v>
                </c:pt>
                <c:pt idx="343">
                  <c:v>427.48073970225681</c:v>
                </c:pt>
                <c:pt idx="344">
                  <c:v>283.06427446345316</c:v>
                </c:pt>
                <c:pt idx="345">
                  <c:v>407.53031833771655</c:v>
                </c:pt>
                <c:pt idx="346">
                  <c:v>408.9066873698892</c:v>
                </c:pt>
                <c:pt idx="347">
                  <c:v>326.44125195436862</c:v>
                </c:pt>
                <c:pt idx="348">
                  <c:v>410.01019882899431</c:v>
                </c:pt>
                <c:pt idx="349">
                  <c:v>390.28460503275863</c:v>
                </c:pt>
                <c:pt idx="350">
                  <c:v>287.47006974691146</c:v>
                </c:pt>
                <c:pt idx="351">
                  <c:v>184.16374257181249</c:v>
                </c:pt>
                <c:pt idx="352">
                  <c:v>142.60895863580046</c:v>
                </c:pt>
                <c:pt idx="353">
                  <c:v>142.44365291388829</c:v>
                </c:pt>
                <c:pt idx="354">
                  <c:v>162.97338096163335</c:v>
                </c:pt>
                <c:pt idx="355">
                  <c:v>225.05671429496758</c:v>
                </c:pt>
                <c:pt idx="356">
                  <c:v>246.08118085802269</c:v>
                </c:pt>
                <c:pt idx="357">
                  <c:v>163.46929812736775</c:v>
                </c:pt>
                <c:pt idx="358">
                  <c:v>-85.195235975000188</c:v>
                </c:pt>
                <c:pt idx="359">
                  <c:v>-438.78025900760241</c:v>
                </c:pt>
                <c:pt idx="360">
                  <c:v>-586.54703807552062</c:v>
                </c:pt>
                <c:pt idx="361">
                  <c:v>-464.93686417766702</c:v>
                </c:pt>
                <c:pt idx="362">
                  <c:v>-259.72002659162973</c:v>
                </c:pt>
                <c:pt idx="363">
                  <c:v>-74.483665955935649</c:v>
                </c:pt>
                <c:pt idx="364">
                  <c:v>90.579213722549895</c:v>
                </c:pt>
                <c:pt idx="365">
                  <c:v>194.05143594477283</c:v>
                </c:pt>
                <c:pt idx="366">
                  <c:v>276.95149870400002</c:v>
                </c:pt>
                <c:pt idx="367">
                  <c:v>443.00208743747231</c:v>
                </c:pt>
                <c:pt idx="368">
                  <c:v>651.0948320571199</c:v>
                </c:pt>
                <c:pt idx="369">
                  <c:v>632.28151368875854</c:v>
                </c:pt>
                <c:pt idx="370">
                  <c:v>385.07497016039753</c:v>
                </c:pt>
                <c:pt idx="371">
                  <c:v>74.945894197091988</c:v>
                </c:pt>
                <c:pt idx="372">
                  <c:v>-484.80036007346519</c:v>
                </c:pt>
                <c:pt idx="373">
                  <c:v>-1088.2615698439081</c:v>
                </c:pt>
                <c:pt idx="374">
                  <c:v>-1257.9541883863385</c:v>
                </c:pt>
                <c:pt idx="375">
                  <c:v>-1033.4366604817774</c:v>
                </c:pt>
                <c:pt idx="376">
                  <c:v>-704.2629560044777</c:v>
                </c:pt>
                <c:pt idx="377">
                  <c:v>-457.03667008152081</c:v>
                </c:pt>
                <c:pt idx="378">
                  <c:v>-292.21276177642176</c:v>
                </c:pt>
                <c:pt idx="379">
                  <c:v>-189.18872137777785</c:v>
                </c:pt>
                <c:pt idx="380">
                  <c:v>-230.93591999544452</c:v>
                </c:pt>
                <c:pt idx="381">
                  <c:v>-314.14478916565798</c:v>
                </c:pt>
                <c:pt idx="382">
                  <c:v>-335.228188249894</c:v>
                </c:pt>
                <c:pt idx="383">
                  <c:v>-376.92116894807481</c:v>
                </c:pt>
                <c:pt idx="384">
                  <c:v>-418.55757442592193</c:v>
                </c:pt>
                <c:pt idx="385">
                  <c:v>-315.21736105114411</c:v>
                </c:pt>
                <c:pt idx="386">
                  <c:v>-186.25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103.47222222222223</c:v>
                </c:pt>
                <c:pt idx="392">
                  <c:v>595.32169339848087</c:v>
                </c:pt>
                <c:pt idx="393">
                  <c:v>1050.7220508203143</c:v>
                </c:pt>
                <c:pt idx="394">
                  <c:v>1444.4654516995558</c:v>
                </c:pt>
                <c:pt idx="395">
                  <c:v>1714.8442575253978</c:v>
                </c:pt>
                <c:pt idx="396">
                  <c:v>1882.8278329535924</c:v>
                </c:pt>
                <c:pt idx="397">
                  <c:v>1948.5729384904789</c:v>
                </c:pt>
                <c:pt idx="398">
                  <c:v>1746.3799285662164</c:v>
                </c:pt>
                <c:pt idx="399">
                  <c:v>1150.6265032409797</c:v>
                </c:pt>
                <c:pt idx="400">
                  <c:v>469.76422426266703</c:v>
                </c:pt>
                <c:pt idx="401">
                  <c:v>35.180890929332747</c:v>
                </c:pt>
                <c:pt idx="402">
                  <c:v>-296.97185249364423</c:v>
                </c:pt>
                <c:pt idx="403">
                  <c:v>-506.18873495481023</c:v>
                </c:pt>
                <c:pt idx="404">
                  <c:v>-467.0490057367781</c:v>
                </c:pt>
                <c:pt idx="405">
                  <c:v>-427.38448241763246</c:v>
                </c:pt>
                <c:pt idx="406">
                  <c:v>-491.18717205640786</c:v>
                </c:pt>
                <c:pt idx="407">
                  <c:v>-534.36436830052048</c:v>
                </c:pt>
                <c:pt idx="408">
                  <c:v>-411.81569400286651</c:v>
                </c:pt>
                <c:pt idx="409">
                  <c:v>-123.0496519367987</c:v>
                </c:pt>
                <c:pt idx="410">
                  <c:v>125.03528081975881</c:v>
                </c:pt>
                <c:pt idx="411">
                  <c:v>228.58971390902755</c:v>
                </c:pt>
                <c:pt idx="412">
                  <c:v>270.14479250764583</c:v>
                </c:pt>
                <c:pt idx="413">
                  <c:v>311.78738590021715</c:v>
                </c:pt>
                <c:pt idx="414">
                  <c:v>456.99502023586979</c:v>
                </c:pt>
                <c:pt idx="415">
                  <c:v>685.54146995093879</c:v>
                </c:pt>
                <c:pt idx="416">
                  <c:v>749.09664300075667</c:v>
                </c:pt>
                <c:pt idx="417">
                  <c:v>522.84060572137025</c:v>
                </c:pt>
                <c:pt idx="418">
                  <c:v>192.17502447038396</c:v>
                </c:pt>
                <c:pt idx="419">
                  <c:v>-139.27111802363888</c:v>
                </c:pt>
                <c:pt idx="420">
                  <c:v>-285.41931539733321</c:v>
                </c:pt>
                <c:pt idx="421">
                  <c:v>-120.87150595396569</c:v>
                </c:pt>
                <c:pt idx="422">
                  <c:v>127.07523004042299</c:v>
                </c:pt>
                <c:pt idx="423">
                  <c:v>375.60068339280554</c:v>
                </c:pt>
                <c:pt idx="424">
                  <c:v>728.19829203302834</c:v>
                </c:pt>
                <c:pt idx="425">
                  <c:v>1288.9805800259396</c:v>
                </c:pt>
                <c:pt idx="426">
                  <c:v>1893.4200696479788</c:v>
                </c:pt>
                <c:pt idx="427">
                  <c:v>2045.3530833007569</c:v>
                </c:pt>
                <c:pt idx="428">
                  <c:v>1431.8214893416944</c:v>
                </c:pt>
                <c:pt idx="429">
                  <c:v>586.79681960853429</c:v>
                </c:pt>
                <c:pt idx="430">
                  <c:v>69.632837780772263</c:v>
                </c:pt>
                <c:pt idx="431">
                  <c:v>-138.67913581766695</c:v>
                </c:pt>
                <c:pt idx="432">
                  <c:v>-119.7005117273934</c:v>
                </c:pt>
                <c:pt idx="433">
                  <c:v>24.043238782134246</c:v>
                </c:pt>
                <c:pt idx="434">
                  <c:v>44.369944294411582</c:v>
                </c:pt>
                <c:pt idx="435">
                  <c:v>-204.87242317813238</c:v>
                </c:pt>
                <c:pt idx="436">
                  <c:v>-621.22822740363938</c:v>
                </c:pt>
                <c:pt idx="437">
                  <c:v>-1101.318359543352</c:v>
                </c:pt>
                <c:pt idx="438">
                  <c:v>-1582.7091324255209</c:v>
                </c:pt>
                <c:pt idx="439">
                  <c:v>-1919.647491230965</c:v>
                </c:pt>
                <c:pt idx="440">
                  <c:v>-2007.2821927418383</c:v>
                </c:pt>
                <c:pt idx="441">
                  <c:v>-1720.7163963540472</c:v>
                </c:pt>
                <c:pt idx="442">
                  <c:v>-1163.2879581415209</c:v>
                </c:pt>
                <c:pt idx="443">
                  <c:v>-584.21920851960238</c:v>
                </c:pt>
                <c:pt idx="444">
                  <c:v>-108.29560562735418</c:v>
                </c:pt>
                <c:pt idx="445">
                  <c:v>-41.388888888888893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103.47222222222223</c:v>
                </c:pt>
                <c:pt idx="512">
                  <c:v>678.09947117625859</c:v>
                </c:pt>
                <c:pt idx="513">
                  <c:v>1423.2762687398001</c:v>
                </c:pt>
                <c:pt idx="514">
                  <c:v>2086.5978771446457</c:v>
                </c:pt>
                <c:pt idx="515">
                  <c:v>2275.6672089579238</c:v>
                </c:pt>
                <c:pt idx="516">
                  <c:v>1969.4642175556667</c:v>
                </c:pt>
                <c:pt idx="517">
                  <c:v>1228.5308561797306</c:v>
                </c:pt>
                <c:pt idx="518">
                  <c:v>464.58552896392501</c:v>
                </c:pt>
                <c:pt idx="519">
                  <c:v>50.696640075036875</c:v>
                </c:pt>
                <c:pt idx="520">
                  <c:v>-157.01156984390758</c:v>
                </c:pt>
                <c:pt idx="521">
                  <c:v>-261.70958850668609</c:v>
                </c:pt>
                <c:pt idx="522">
                  <c:v>-345.76767530711112</c:v>
                </c:pt>
                <c:pt idx="523">
                  <c:v>-595.62736093902072</c:v>
                </c:pt>
                <c:pt idx="524">
                  <c:v>-1053.1619596154078</c:v>
                </c:pt>
                <c:pt idx="525">
                  <c:v>-1469.957400448922</c:v>
                </c:pt>
                <c:pt idx="526">
                  <c:v>-1472.4281463994168</c:v>
                </c:pt>
                <c:pt idx="527">
                  <c:v>-997.68643521944432</c:v>
                </c:pt>
                <c:pt idx="528">
                  <c:v>-459.98447479097217</c:v>
                </c:pt>
                <c:pt idx="529">
                  <c:v>-253.12842912829865</c:v>
                </c:pt>
                <c:pt idx="530">
                  <c:v>-206.94444444444446</c:v>
                </c:pt>
                <c:pt idx="531">
                  <c:v>0</c:v>
                </c:pt>
                <c:pt idx="532">
                  <c:v>41.388888888888893</c:v>
                </c:pt>
                <c:pt idx="533">
                  <c:v>409.06550548375691</c:v>
                </c:pt>
                <c:pt idx="534">
                  <c:v>781.60675824858322</c:v>
                </c:pt>
                <c:pt idx="535">
                  <c:v>988.81050578622228</c:v>
                </c:pt>
                <c:pt idx="536">
                  <c:v>1196.2499834085831</c:v>
                </c:pt>
                <c:pt idx="537">
                  <c:v>1776.8789715287569</c:v>
                </c:pt>
                <c:pt idx="538">
                  <c:v>2359.3219026508682</c:v>
                </c:pt>
                <c:pt idx="539">
                  <c:v>2261.2844375319169</c:v>
                </c:pt>
                <c:pt idx="540">
                  <c:v>1356.0378181469111</c:v>
                </c:pt>
                <c:pt idx="541">
                  <c:v>468.14033864153612</c:v>
                </c:pt>
                <c:pt idx="542">
                  <c:v>137.02922753042549</c:v>
                </c:pt>
                <c:pt idx="543">
                  <c:v>-8.119474284046607</c:v>
                </c:pt>
                <c:pt idx="544">
                  <c:v>-236.74636689052784</c:v>
                </c:pt>
                <c:pt idx="545">
                  <c:v>-548.92128532661638</c:v>
                </c:pt>
                <c:pt idx="546">
                  <c:v>-613.753231447811</c:v>
                </c:pt>
                <c:pt idx="547">
                  <c:v>-429.32306770186688</c:v>
                </c:pt>
                <c:pt idx="548">
                  <c:v>-285.82948574474989</c:v>
                </c:pt>
                <c:pt idx="549">
                  <c:v>-203.94011572376888</c:v>
                </c:pt>
                <c:pt idx="550">
                  <c:v>-163.39189924952112</c:v>
                </c:pt>
                <c:pt idx="551">
                  <c:v>-60.540531137935723</c:v>
                </c:pt>
                <c:pt idx="552">
                  <c:v>-40.187895316338569</c:v>
                </c:pt>
                <c:pt idx="553">
                  <c:v>-40.682928494255236</c:v>
                </c:pt>
                <c:pt idx="554">
                  <c:v>41.776613669147622</c:v>
                </c:pt>
                <c:pt idx="555">
                  <c:v>124.39880959100844</c:v>
                </c:pt>
                <c:pt idx="556">
                  <c:v>207.17658736878667</c:v>
                </c:pt>
                <c:pt idx="557">
                  <c:v>310.80439144692548</c:v>
                </c:pt>
                <c:pt idx="558">
                  <c:v>414.67588150014569</c:v>
                </c:pt>
                <c:pt idx="559">
                  <c:v>725.67627478910572</c:v>
                </c:pt>
                <c:pt idx="560">
                  <c:v>686.11429405681417</c:v>
                </c:pt>
                <c:pt idx="561">
                  <c:v>272.71896503281249</c:v>
                </c:pt>
                <c:pt idx="562">
                  <c:v>169.24674281059026</c:v>
                </c:pt>
                <c:pt idx="563">
                  <c:v>-161.86436830052077</c:v>
                </c:pt>
                <c:pt idx="564">
                  <c:v>-1260.1974548050764</c:v>
                </c:pt>
                <c:pt idx="565">
                  <c:v>-2029.874264368297</c:v>
                </c:pt>
                <c:pt idx="566">
                  <c:v>-1928.7289927448887</c:v>
                </c:pt>
                <c:pt idx="567">
                  <c:v>-993.33333333333326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206.94444444444446</c:v>
                </c:pt>
                <c:pt idx="601">
                  <c:v>595.34379309392364</c:v>
                </c:pt>
                <c:pt idx="602">
                  <c:v>947.24982859809199</c:v>
                </c:pt>
                <c:pt idx="603">
                  <c:v>1610.021007255111</c:v>
                </c:pt>
                <c:pt idx="604">
                  <c:v>2108.4488723172581</c:v>
                </c:pt>
                <c:pt idx="605">
                  <c:v>2380.9781258409789</c:v>
                </c:pt>
                <c:pt idx="606">
                  <c:v>2510.7551685240346</c:v>
                </c:pt>
                <c:pt idx="607">
                  <c:v>2394.1969850043834</c:v>
                </c:pt>
                <c:pt idx="608">
                  <c:v>2112.7253157474388</c:v>
                </c:pt>
                <c:pt idx="609">
                  <c:v>1914.0547026141385</c:v>
                </c:pt>
                <c:pt idx="610">
                  <c:v>1881.3406808430282</c:v>
                </c:pt>
                <c:pt idx="611">
                  <c:v>1787.7387719307312</c:v>
                </c:pt>
                <c:pt idx="612">
                  <c:v>1341.6706739004442</c:v>
                </c:pt>
                <c:pt idx="613">
                  <c:v>705.44476039067615</c:v>
                </c:pt>
                <c:pt idx="614">
                  <c:v>272.00471796824536</c:v>
                </c:pt>
                <c:pt idx="615">
                  <c:v>167.95967164014667</c:v>
                </c:pt>
                <c:pt idx="616">
                  <c:v>167.67414357502832</c:v>
                </c:pt>
                <c:pt idx="617">
                  <c:v>105.02152208708998</c:v>
                </c:pt>
                <c:pt idx="618">
                  <c:v>-20.276648986243657</c:v>
                </c:pt>
                <c:pt idx="619">
                  <c:v>-167.37248130052052</c:v>
                </c:pt>
                <c:pt idx="620">
                  <c:v>-211.77252735913052</c:v>
                </c:pt>
                <c:pt idx="621">
                  <c:v>-90.281397154060755</c:v>
                </c:pt>
                <c:pt idx="622">
                  <c:v>94.652934310583021</c:v>
                </c:pt>
                <c:pt idx="623">
                  <c:v>239.25267969025893</c:v>
                </c:pt>
                <c:pt idx="624">
                  <c:v>384.63711158945398</c:v>
                </c:pt>
                <c:pt idx="625">
                  <c:v>468.99899553656479</c:v>
                </c:pt>
                <c:pt idx="626">
                  <c:v>408.52098408018895</c:v>
                </c:pt>
                <c:pt idx="627">
                  <c:v>285.16493424236052</c:v>
                </c:pt>
                <c:pt idx="628">
                  <c:v>223.08160090902777</c:v>
                </c:pt>
                <c:pt idx="629">
                  <c:v>243.77604535347251</c:v>
                </c:pt>
                <c:pt idx="630">
                  <c:v>368.21409628017591</c:v>
                </c:pt>
                <c:pt idx="631">
                  <c:v>556.10477766984229</c:v>
                </c:pt>
                <c:pt idx="632">
                  <c:v>683.05305933623004</c:v>
                </c:pt>
                <c:pt idx="633">
                  <c:v>769.24656604163249</c:v>
                </c:pt>
                <c:pt idx="634">
                  <c:v>794.03328475685646</c:v>
                </c:pt>
                <c:pt idx="635">
                  <c:v>715.15890251947303</c:v>
                </c:pt>
                <c:pt idx="636">
                  <c:v>531.97928687297883</c:v>
                </c:pt>
                <c:pt idx="637">
                  <c:v>326.27949727586775</c:v>
                </c:pt>
                <c:pt idx="638">
                  <c:v>222.80727505364553</c:v>
                </c:pt>
                <c:pt idx="639">
                  <c:v>181.10633846510643</c:v>
                </c:pt>
                <c:pt idx="640">
                  <c:v>180.48401104143983</c:v>
                </c:pt>
                <c:pt idx="641">
                  <c:v>325.03484242853438</c:v>
                </c:pt>
                <c:pt idx="642">
                  <c:v>595.61991207850781</c:v>
                </c:pt>
                <c:pt idx="643">
                  <c:v>682.1953015211617</c:v>
                </c:pt>
                <c:pt idx="644">
                  <c:v>498.84920150233393</c:v>
                </c:pt>
                <c:pt idx="645">
                  <c:v>396.35555379431332</c:v>
                </c:pt>
                <c:pt idx="646">
                  <c:v>418.36301481066084</c:v>
                </c:pt>
                <c:pt idx="647">
                  <c:v>419.68546058595393</c:v>
                </c:pt>
                <c:pt idx="648">
                  <c:v>379.62844667574507</c:v>
                </c:pt>
                <c:pt idx="649">
                  <c:v>276.82569789413247</c:v>
                </c:pt>
                <c:pt idx="650">
                  <c:v>69.546222066778029</c:v>
                </c:pt>
                <c:pt idx="651">
                  <c:v>-284.91836884444336</c:v>
                </c:pt>
                <c:pt idx="652">
                  <c:v>-559.7910740729094</c:v>
                </c:pt>
                <c:pt idx="653">
                  <c:v>-607.7577163133667</c:v>
                </c:pt>
                <c:pt idx="654">
                  <c:v>-779.33617553357442</c:v>
                </c:pt>
                <c:pt idx="655">
                  <c:v>-1201.5395591732217</c:v>
                </c:pt>
                <c:pt idx="656">
                  <c:v>-1439.8334478915556</c:v>
                </c:pt>
                <c:pt idx="657">
                  <c:v>-1180.5177496043339</c:v>
                </c:pt>
                <c:pt idx="658">
                  <c:v>-814.04035860638146</c:v>
                </c:pt>
                <c:pt idx="659">
                  <c:v>-942.79669002258845</c:v>
                </c:pt>
                <c:pt idx="660">
                  <c:v>-1528.5908189616314</c:v>
                </c:pt>
                <c:pt idx="661">
                  <c:v>-1950.87759211875</c:v>
                </c:pt>
                <c:pt idx="662">
                  <c:v>-2020.2541196107827</c:v>
                </c:pt>
                <c:pt idx="663">
                  <c:v>-1405.0585659161875</c:v>
                </c:pt>
                <c:pt idx="664">
                  <c:v>-537.82341263121373</c:v>
                </c:pt>
                <c:pt idx="665">
                  <c:v>40.807468358333381</c:v>
                </c:pt>
                <c:pt idx="666">
                  <c:v>579.22398560611975</c:v>
                </c:pt>
                <c:pt idx="667">
                  <c:v>1511.6452694645834</c:v>
                </c:pt>
                <c:pt idx="668">
                  <c:v>2075.257202461979</c:v>
                </c:pt>
                <c:pt idx="669">
                  <c:v>2039.0909136001112</c:v>
                </c:pt>
                <c:pt idx="670">
                  <c:v>2004.9436529138891</c:v>
                </c:pt>
                <c:pt idx="671">
                  <c:v>1432.571111011111</c:v>
                </c:pt>
                <c:pt idx="672">
                  <c:v>1022.5717685201389</c:v>
                </c:pt>
                <c:pt idx="673">
                  <c:v>1026.6970450027777</c:v>
                </c:pt>
                <c:pt idx="674">
                  <c:v>1031.0580515701388</c:v>
                </c:pt>
                <c:pt idx="675">
                  <c:v>683.84923266666601</c:v>
                </c:pt>
                <c:pt idx="676">
                  <c:v>312.05907488428647</c:v>
                </c:pt>
                <c:pt idx="677">
                  <c:v>-59.964750344574099</c:v>
                </c:pt>
                <c:pt idx="678">
                  <c:v>-787.78415747552037</c:v>
                </c:pt>
                <c:pt idx="679">
                  <c:v>-1291.7145520402967</c:v>
                </c:pt>
                <c:pt idx="680">
                  <c:v>-1589.19376736291</c:v>
                </c:pt>
                <c:pt idx="681">
                  <c:v>-1680.1286900598941</c:v>
                </c:pt>
                <c:pt idx="682">
                  <c:v>-1065.6179322614164</c:v>
                </c:pt>
                <c:pt idx="683">
                  <c:v>-633.23366595593632</c:v>
                </c:pt>
                <c:pt idx="684">
                  <c:v>-284.02114133232533</c:v>
                </c:pt>
                <c:pt idx="685">
                  <c:v>667.92330311212027</c:v>
                </c:pt>
                <c:pt idx="686">
                  <c:v>1208.8217634894254</c:v>
                </c:pt>
                <c:pt idx="687">
                  <c:v>1129.5068606562165</c:v>
                </c:pt>
                <c:pt idx="688">
                  <c:v>1111.7472557665642</c:v>
                </c:pt>
                <c:pt idx="689">
                  <c:v>1095.0528561972503</c:v>
                </c:pt>
                <c:pt idx="690">
                  <c:v>705.14478379643913</c:v>
                </c:pt>
                <c:pt idx="691">
                  <c:v>354.42122932975877</c:v>
                </c:pt>
                <c:pt idx="692">
                  <c:v>375.48105540552297</c:v>
                </c:pt>
                <c:pt idx="693">
                  <c:v>521.63956597042386</c:v>
                </c:pt>
                <c:pt idx="694">
                  <c:v>481.9611935088007</c:v>
                </c:pt>
                <c:pt idx="695">
                  <c:v>131.12655123969355</c:v>
                </c:pt>
                <c:pt idx="696">
                  <c:v>-822.36428256052818</c:v>
                </c:pt>
                <c:pt idx="697">
                  <c:v>-1181.5031063891852</c:v>
                </c:pt>
                <c:pt idx="698">
                  <c:v>-895.76619591179838</c:v>
                </c:pt>
                <c:pt idx="699">
                  <c:v>-651.32329296419971</c:v>
                </c:pt>
                <c:pt idx="700">
                  <c:v>-218.45990526152127</c:v>
                </c:pt>
                <c:pt idx="701">
                  <c:v>8.4187541041387384</c:v>
                </c:pt>
                <c:pt idx="702">
                  <c:v>132.33672553142372</c:v>
                </c:pt>
                <c:pt idx="703">
                  <c:v>153.03116997586773</c:v>
                </c:pt>
                <c:pt idx="704">
                  <c:v>-54.03673810044998</c:v>
                </c:pt>
                <c:pt idx="705">
                  <c:v>-448.43340597697738</c:v>
                </c:pt>
                <c:pt idx="706">
                  <c:v>-823.16105527760226</c:v>
                </c:pt>
                <c:pt idx="707">
                  <c:v>-887.96707108947714</c:v>
                </c:pt>
                <c:pt idx="708">
                  <c:v>-475.96903214266655</c:v>
                </c:pt>
                <c:pt idx="709">
                  <c:v>247.75191280277747</c:v>
                </c:pt>
                <c:pt idx="710">
                  <c:v>1221.2818614119171</c:v>
                </c:pt>
                <c:pt idx="711">
                  <c:v>1804.2083338703148</c:v>
                </c:pt>
                <c:pt idx="712">
                  <c:v>1146.4885562662864</c:v>
                </c:pt>
                <c:pt idx="713">
                  <c:v>195.42898362736759</c:v>
                </c:pt>
                <c:pt idx="714">
                  <c:v>-508.94235700697249</c:v>
                </c:pt>
                <c:pt idx="715">
                  <c:v>-1339.8786232574214</c:v>
                </c:pt>
                <c:pt idx="716">
                  <c:v>-1178.7147191802412</c:v>
                </c:pt>
                <c:pt idx="717">
                  <c:v>-228.22030941944453</c:v>
                </c:pt>
                <c:pt idx="718">
                  <c:v>371.91857946944441</c:v>
                </c:pt>
                <c:pt idx="719">
                  <c:v>993.48856931753471</c:v>
                </c:pt>
                <c:pt idx="720">
                  <c:v>1306.4688006555555</c:v>
                </c:pt>
                <c:pt idx="721">
                  <c:v>1122.7602656314673</c:v>
                </c:pt>
                <c:pt idx="722">
                  <c:v>1001.0130736218681</c:v>
                </c:pt>
                <c:pt idx="723">
                  <c:v>879.25939903493884</c:v>
                </c:pt>
                <c:pt idx="724">
                  <c:v>1026.1757818222225</c:v>
                </c:pt>
                <c:pt idx="725">
                  <c:v>1402.5523630654789</c:v>
                </c:pt>
                <c:pt idx="726">
                  <c:v>1884.0185695747577</c:v>
                </c:pt>
                <c:pt idx="727">
                  <c:v>1831.2769248363609</c:v>
                </c:pt>
                <c:pt idx="728">
                  <c:v>1320.3335652818137</c:v>
                </c:pt>
                <c:pt idx="729">
                  <c:v>994.73853815320217</c:v>
                </c:pt>
                <c:pt idx="730">
                  <c:v>563.52968098266581</c:v>
                </c:pt>
                <c:pt idx="731">
                  <c:v>295.240033032675</c:v>
                </c:pt>
                <c:pt idx="732">
                  <c:v>274.79281051458418</c:v>
                </c:pt>
                <c:pt idx="733">
                  <c:v>295.98346678736777</c:v>
                </c:pt>
                <c:pt idx="734">
                  <c:v>317.17648036100002</c:v>
                </c:pt>
                <c:pt idx="735">
                  <c:v>359.31764288275923</c:v>
                </c:pt>
                <c:pt idx="736">
                  <c:v>422.41225827955031</c:v>
                </c:pt>
                <c:pt idx="737">
                  <c:v>403.25241668664728</c:v>
                </c:pt>
                <c:pt idx="738">
                  <c:v>300.55545178055525</c:v>
                </c:pt>
                <c:pt idx="739">
                  <c:v>487.06504953635533</c:v>
                </c:pt>
                <c:pt idx="740">
                  <c:v>697.17063441692471</c:v>
                </c:pt>
                <c:pt idx="741">
                  <c:v>617.36511834488999</c:v>
                </c:pt>
                <c:pt idx="742">
                  <c:v>412.62710749344416</c:v>
                </c:pt>
                <c:pt idx="743">
                  <c:v>268.04445254491054</c:v>
                </c:pt>
                <c:pt idx="744">
                  <c:v>247.62905358825719</c:v>
                </c:pt>
                <c:pt idx="745">
                  <c:v>247.62905358825719</c:v>
                </c:pt>
                <c:pt idx="746">
                  <c:v>330.68646617903647</c:v>
                </c:pt>
                <c:pt idx="747">
                  <c:v>455.97756534982847</c:v>
                </c:pt>
                <c:pt idx="748">
                  <c:v>540.74578903047905</c:v>
                </c:pt>
                <c:pt idx="749">
                  <c:v>480.97261052742272</c:v>
                </c:pt>
                <c:pt idx="750">
                  <c:v>316.58627619208994</c:v>
                </c:pt>
                <c:pt idx="751">
                  <c:v>213.11405396986919</c:v>
                </c:pt>
                <c:pt idx="752">
                  <c:v>130.04308689921697</c:v>
                </c:pt>
                <c:pt idx="753">
                  <c:v>-15.984888131269713</c:v>
                </c:pt>
                <c:pt idx="754">
                  <c:v>-121.76255058207381</c:v>
                </c:pt>
                <c:pt idx="755">
                  <c:v>-227.78330968275066</c:v>
                </c:pt>
                <c:pt idx="756">
                  <c:v>-583.1858116685604</c:v>
                </c:pt>
                <c:pt idx="757">
                  <c:v>-1231.6086944244635</c:v>
                </c:pt>
                <c:pt idx="758">
                  <c:v>-1780.4253283475887</c:v>
                </c:pt>
                <c:pt idx="759">
                  <c:v>-1936.5331218007964</c:v>
                </c:pt>
                <c:pt idx="760">
                  <c:v>-1966.710103565799</c:v>
                </c:pt>
                <c:pt idx="761">
                  <c:v>-2016.3292137001581</c:v>
                </c:pt>
                <c:pt idx="762">
                  <c:v>-1774.5706870923329</c:v>
                </c:pt>
                <c:pt idx="763">
                  <c:v>-1157.6878953163382</c:v>
                </c:pt>
                <c:pt idx="764">
                  <c:v>-145.44253164166665</c:v>
                </c:pt>
                <c:pt idx="765">
                  <c:v>993.33652341288894</c:v>
                </c:pt>
                <c:pt idx="766">
                  <c:v>1472.0243562111114</c:v>
                </c:pt>
                <c:pt idx="767">
                  <c:v>1495.9250244703835</c:v>
                </c:pt>
                <c:pt idx="768">
                  <c:v>1520.6548733026668</c:v>
                </c:pt>
                <c:pt idx="769">
                  <c:v>1773.5142242626673</c:v>
                </c:pt>
                <c:pt idx="770">
                  <c:v>2194.788831368508</c:v>
                </c:pt>
                <c:pt idx="771">
                  <c:v>2225.5041617144943</c:v>
                </c:pt>
                <c:pt idx="772">
                  <c:v>2111.5304639112173</c:v>
                </c:pt>
                <c:pt idx="773">
                  <c:v>1791.8593338116757</c:v>
                </c:pt>
                <c:pt idx="774">
                  <c:v>1551.6586884012584</c:v>
                </c:pt>
                <c:pt idx="775">
                  <c:v>1602.9058094332313</c:v>
                </c:pt>
                <c:pt idx="776">
                  <c:v>1364.4731396582308</c:v>
                </c:pt>
                <c:pt idx="777">
                  <c:v>1081.9076828081754</c:v>
                </c:pt>
                <c:pt idx="778">
                  <c:v>984.50315296670306</c:v>
                </c:pt>
                <c:pt idx="779">
                  <c:v>886.93685335459008</c:v>
                </c:pt>
                <c:pt idx="780">
                  <c:v>746.70695442045394</c:v>
                </c:pt>
                <c:pt idx="781">
                  <c:v>626.17053105850778</c:v>
                </c:pt>
                <c:pt idx="782">
                  <c:v>525.27454399969349</c:v>
                </c:pt>
                <c:pt idx="783">
                  <c:v>444.35461395213451</c:v>
                </c:pt>
                <c:pt idx="784">
                  <c:v>424.78195004836169</c:v>
                </c:pt>
                <c:pt idx="785">
                  <c:v>509.06368576666699</c:v>
                </c:pt>
                <c:pt idx="786">
                  <c:v>532.41274562768979</c:v>
                </c:pt>
                <c:pt idx="787">
                  <c:v>410.15991258635989</c:v>
                </c:pt>
                <c:pt idx="788">
                  <c:v>307.07222506484084</c:v>
                </c:pt>
                <c:pt idx="789">
                  <c:v>307.07222506484379</c:v>
                </c:pt>
                <c:pt idx="790">
                  <c:v>369.54068242409141</c:v>
                </c:pt>
                <c:pt idx="791">
                  <c:v>412.08847934199355</c:v>
                </c:pt>
                <c:pt idx="792">
                  <c:v>268.39158018680376</c:v>
                </c:pt>
                <c:pt idx="793">
                  <c:v>-229.82619043733337</c:v>
                </c:pt>
                <c:pt idx="794">
                  <c:v>-941.42589945707277</c:v>
                </c:pt>
                <c:pt idx="795">
                  <c:v>-1576.054157348352</c:v>
                </c:pt>
                <c:pt idx="796">
                  <c:v>-1903.647591300911</c:v>
                </c:pt>
                <c:pt idx="797">
                  <c:v>-1775.0126659090472</c:v>
                </c:pt>
                <c:pt idx="798">
                  <c:v>-1228.4758415985052</c:v>
                </c:pt>
                <c:pt idx="799">
                  <c:v>-510.85087664397747</c:v>
                </c:pt>
                <c:pt idx="800">
                  <c:v>4.2905410568680225</c:v>
                </c:pt>
                <c:pt idx="801">
                  <c:v>355.85241063734259</c:v>
                </c:pt>
                <c:pt idx="802">
                  <c:v>916.56839954392638</c:v>
                </c:pt>
                <c:pt idx="803">
                  <c:v>1523.3572341228275</c:v>
                </c:pt>
                <c:pt idx="804">
                  <c:v>1616.2852546861382</c:v>
                </c:pt>
                <c:pt idx="805">
                  <c:v>1128.4407864402021</c:v>
                </c:pt>
                <c:pt idx="806">
                  <c:v>573.678455485884</c:v>
                </c:pt>
                <c:pt idx="807">
                  <c:v>202.11283060920078</c:v>
                </c:pt>
                <c:pt idx="808">
                  <c:v>-109.85818130360302</c:v>
                </c:pt>
                <c:pt idx="809">
                  <c:v>-341.16738761161582</c:v>
                </c:pt>
                <c:pt idx="810">
                  <c:v>-573.56802421189377</c:v>
                </c:pt>
                <c:pt idx="811">
                  <c:v>-1014.732057522854</c:v>
                </c:pt>
                <c:pt idx="812">
                  <c:v>-1376.4698055355736</c:v>
                </c:pt>
                <c:pt idx="813">
                  <c:v>-1489.7719722907141</c:v>
                </c:pt>
                <c:pt idx="814">
                  <c:v>-1581.856373813325</c:v>
                </c:pt>
                <c:pt idx="815">
                  <c:v>-1714.6578334833659</c:v>
                </c:pt>
                <c:pt idx="816">
                  <c:v>-1722.7763776012</c:v>
                </c:pt>
                <c:pt idx="817">
                  <c:v>-1542.775582147186</c:v>
                </c:pt>
                <c:pt idx="818">
                  <c:v>-843.74971584652758</c:v>
                </c:pt>
                <c:pt idx="819">
                  <c:v>169.24674281059026</c:v>
                </c:pt>
                <c:pt idx="820">
                  <c:v>1080.8336174868052</c:v>
                </c:pt>
                <c:pt idx="821">
                  <c:v>1581.4475844221461</c:v>
                </c:pt>
                <c:pt idx="822">
                  <c:v>1523.9928113023334</c:v>
                </c:pt>
                <c:pt idx="823">
                  <c:v>1425.3344920727448</c:v>
                </c:pt>
                <c:pt idx="824">
                  <c:v>1244.1005336130281</c:v>
                </c:pt>
                <c:pt idx="825">
                  <c:v>1082.6808623939239</c:v>
                </c:pt>
                <c:pt idx="826">
                  <c:v>1045.5059434320506</c:v>
                </c:pt>
                <c:pt idx="827">
                  <c:v>987.6775381279524</c:v>
                </c:pt>
                <c:pt idx="828">
                  <c:v>1095.1807447989247</c:v>
                </c:pt>
                <c:pt idx="829">
                  <c:v>1266.6516521679796</c:v>
                </c:pt>
                <c:pt idx="830">
                  <c:v>1231.8054517805551</c:v>
                </c:pt>
                <c:pt idx="831">
                  <c:v>989.59196610921754</c:v>
                </c:pt>
                <c:pt idx="832">
                  <c:v>620.96972600289871</c:v>
                </c:pt>
                <c:pt idx="833">
                  <c:v>436.13263319820135</c:v>
                </c:pt>
                <c:pt idx="834">
                  <c:v>458.25471796824365</c:v>
                </c:pt>
                <c:pt idx="835">
                  <c:v>459.98733409095195</c:v>
                </c:pt>
                <c:pt idx="836">
                  <c:v>420.05849841431365</c:v>
                </c:pt>
                <c:pt idx="837">
                  <c:v>462.6260377268128</c:v>
                </c:pt>
                <c:pt idx="838">
                  <c:v>568.18358721100742</c:v>
                </c:pt>
                <c:pt idx="839">
                  <c:v>570.90715367736834</c:v>
                </c:pt>
                <c:pt idx="840">
                  <c:v>552.36404091861971</c:v>
                </c:pt>
                <c:pt idx="841">
                  <c:v>658.33028743720308</c:v>
                </c:pt>
                <c:pt idx="842">
                  <c:v>744.91982068494042</c:v>
                </c:pt>
                <c:pt idx="843">
                  <c:v>666.03866120761973</c:v>
                </c:pt>
                <c:pt idx="844">
                  <c:v>482.43355275820198</c:v>
                </c:pt>
                <c:pt idx="845">
                  <c:v>359.268444289</c:v>
                </c:pt>
                <c:pt idx="846">
                  <c:v>339.24465193559138</c:v>
                </c:pt>
                <c:pt idx="847">
                  <c:v>402.0009946608061</c:v>
                </c:pt>
                <c:pt idx="848">
                  <c:v>569.24938688727252</c:v>
                </c:pt>
                <c:pt idx="849">
                  <c:v>758.9292596199806</c:v>
                </c:pt>
                <c:pt idx="850">
                  <c:v>763.8300880813556</c:v>
                </c:pt>
                <c:pt idx="851">
                  <c:v>601.84584330934229</c:v>
                </c:pt>
                <c:pt idx="852">
                  <c:v>521.23913961185497</c:v>
                </c:pt>
                <c:pt idx="853">
                  <c:v>523.43142939977167</c:v>
                </c:pt>
                <c:pt idx="854">
                  <c:v>484.25604600642532</c:v>
                </c:pt>
                <c:pt idx="855">
                  <c:v>382.27128061880035</c:v>
                </c:pt>
                <c:pt idx="856">
                  <c:v>320.56128480714642</c:v>
                </c:pt>
                <c:pt idx="857">
                  <c:v>507.18521165403678</c:v>
                </c:pt>
                <c:pt idx="858">
                  <c:v>759.29022634292471</c:v>
                </c:pt>
                <c:pt idx="859">
                  <c:v>764.28151622431176</c:v>
                </c:pt>
                <c:pt idx="860">
                  <c:v>623.32763126747386</c:v>
                </c:pt>
                <c:pt idx="861">
                  <c:v>708.47803234797925</c:v>
                </c:pt>
                <c:pt idx="862">
                  <c:v>1065.9022144728865</c:v>
                </c:pt>
                <c:pt idx="863">
                  <c:v>1033.9946842541335</c:v>
                </c:pt>
                <c:pt idx="864">
                  <c:v>666.56523837650911</c:v>
                </c:pt>
                <c:pt idx="865">
                  <c:v>544.53634891566844</c:v>
                </c:pt>
                <c:pt idx="866">
                  <c:v>691.98224040575633</c:v>
                </c:pt>
                <c:pt idx="867">
                  <c:v>862.77100384214464</c:v>
                </c:pt>
                <c:pt idx="868">
                  <c:v>744.81700355833334</c:v>
                </c:pt>
                <c:pt idx="869">
                  <c:v>437.09826771131247</c:v>
                </c:pt>
                <c:pt idx="870">
                  <c:v>250.3971392616771</c:v>
                </c:pt>
                <c:pt idx="871">
                  <c:v>186.96395653070081</c:v>
                </c:pt>
                <c:pt idx="872">
                  <c:v>164.47796344236858</c:v>
                </c:pt>
                <c:pt idx="873">
                  <c:v>121.30695511297918</c:v>
                </c:pt>
                <c:pt idx="874">
                  <c:v>15.179233486361085</c:v>
                </c:pt>
                <c:pt idx="875">
                  <c:v>-112.93090283510125</c:v>
                </c:pt>
                <c:pt idx="876">
                  <c:v>-221.58682962036804</c:v>
                </c:pt>
                <c:pt idx="877">
                  <c:v>-165.44389442203243</c:v>
                </c:pt>
                <c:pt idx="878">
                  <c:v>37.742717809333897</c:v>
                </c:pt>
                <c:pt idx="879">
                  <c:v>222.33789261458213</c:v>
                </c:pt>
                <c:pt idx="880">
                  <c:v>98.171225947916611</c:v>
                </c:pt>
                <c:pt idx="881">
                  <c:v>-112.86902871857643</c:v>
                </c:pt>
                <c:pt idx="882">
                  <c:v>90.03853802499998</c:v>
                </c:pt>
                <c:pt idx="883">
                  <c:v>296.98298246944444</c:v>
                </c:pt>
                <c:pt idx="884">
                  <c:v>317.6774269138877</c:v>
                </c:pt>
                <c:pt idx="885">
                  <c:v>380.16179605385702</c:v>
                </c:pt>
                <c:pt idx="886">
                  <c:v>402.06288386947222</c:v>
                </c:pt>
                <c:pt idx="887">
                  <c:v>361.48137052075629</c:v>
                </c:pt>
                <c:pt idx="888">
                  <c:v>279.10816450088487</c:v>
                </c:pt>
                <c:pt idx="889">
                  <c:v>174.82738808806249</c:v>
                </c:pt>
                <c:pt idx="890">
                  <c:v>49.050684942744169</c:v>
                </c:pt>
                <c:pt idx="891">
                  <c:v>-99.002211515503433</c:v>
                </c:pt>
                <c:pt idx="892">
                  <c:v>-227.49599854985416</c:v>
                </c:pt>
                <c:pt idx="893">
                  <c:v>-253.59455518655594</c:v>
                </c:pt>
                <c:pt idx="894">
                  <c:v>-175.35693884052694</c:v>
                </c:pt>
                <c:pt idx="895">
                  <c:v>-34.214469815909695</c:v>
                </c:pt>
                <c:pt idx="896">
                  <c:v>129.50386439184143</c:v>
                </c:pt>
                <c:pt idx="897">
                  <c:v>232.2453233514247</c:v>
                </c:pt>
                <c:pt idx="898">
                  <c:v>252.93976779586944</c:v>
                </c:pt>
                <c:pt idx="899">
                  <c:v>190.49193681903495</c:v>
                </c:pt>
                <c:pt idx="900">
                  <c:v>85.92975761757836</c:v>
                </c:pt>
                <c:pt idx="901">
                  <c:v>-102.48424456017136</c:v>
                </c:pt>
                <c:pt idx="902">
                  <c:v>-1037.9986017927961</c:v>
                </c:pt>
                <c:pt idx="903">
                  <c:v>-1903.647591300911</c:v>
                </c:pt>
                <c:pt idx="904">
                  <c:v>-1775.0126659090472</c:v>
                </c:pt>
                <c:pt idx="905">
                  <c:v>-1228.4758415985052</c:v>
                </c:pt>
                <c:pt idx="906">
                  <c:v>-510.85087664397747</c:v>
                </c:pt>
                <c:pt idx="907">
                  <c:v>4.2905410568680225</c:v>
                </c:pt>
                <c:pt idx="908">
                  <c:v>355.85241063734259</c:v>
                </c:pt>
                <c:pt idx="909">
                  <c:v>916.56839954392638</c:v>
                </c:pt>
                <c:pt idx="910">
                  <c:v>1523.3572341228275</c:v>
                </c:pt>
                <c:pt idx="911">
                  <c:v>1616.2852546861382</c:v>
                </c:pt>
                <c:pt idx="912">
                  <c:v>1128.4407864402021</c:v>
                </c:pt>
                <c:pt idx="913">
                  <c:v>780.62289993032846</c:v>
                </c:pt>
                <c:pt idx="914">
                  <c:v>1136.5157204923605</c:v>
                </c:pt>
                <c:pt idx="915">
                  <c:v>1104.9390963800349</c:v>
                </c:pt>
                <c:pt idx="916">
                  <c:v>715.47537518892591</c:v>
                </c:pt>
                <c:pt idx="917">
                  <c:v>450.24962901511083</c:v>
                </c:pt>
                <c:pt idx="918">
                  <c:v>242.60860217031217</c:v>
                </c:pt>
                <c:pt idx="919">
                  <c:v>367.12326537455039</c:v>
                </c:pt>
                <c:pt idx="920">
                  <c:v>554.77114477695284</c:v>
                </c:pt>
                <c:pt idx="921">
                  <c:v>848.02931827000805</c:v>
                </c:pt>
                <c:pt idx="922">
                  <c:v>978.70920717754996</c:v>
                </c:pt>
                <c:pt idx="923">
                  <c:v>860.492367849272</c:v>
                </c:pt>
                <c:pt idx="924">
                  <c:v>326.99818943309111</c:v>
                </c:pt>
                <c:pt idx="925">
                  <c:v>-214.86440699072577</c:v>
                </c:pt>
                <c:pt idx="926">
                  <c:v>-158.01192423737902</c:v>
                </c:pt>
                <c:pt idx="927">
                  <c:v>-15.722923013195626</c:v>
                </c:pt>
                <c:pt idx="928">
                  <c:v>43.817177368591643</c:v>
                </c:pt>
                <c:pt idx="929">
                  <c:v>104.46019988427309</c:v>
                </c:pt>
                <c:pt idx="930">
                  <c:v>123.72376271445397</c:v>
                </c:pt>
                <c:pt idx="931">
                  <c:v>122.65678941847857</c:v>
                </c:pt>
                <c:pt idx="932">
                  <c:v>100.54796446570049</c:v>
                </c:pt>
                <c:pt idx="933">
                  <c:v>16.365235382980018</c:v>
                </c:pt>
                <c:pt idx="934">
                  <c:v>-131.27749072785386</c:v>
                </c:pt>
                <c:pt idx="935">
                  <c:v>-155.73507131228303</c:v>
                </c:pt>
                <c:pt idx="936">
                  <c:v>-55.288739390076373</c:v>
                </c:pt>
                <c:pt idx="937">
                  <c:v>25.498297822221886</c:v>
                </c:pt>
                <c:pt idx="938">
                  <c:v>44.549998238758633</c:v>
                </c:pt>
                <c:pt idx="939">
                  <c:v>22.227542896701038</c:v>
                </c:pt>
                <c:pt idx="940">
                  <c:v>61.682266440444707</c:v>
                </c:pt>
                <c:pt idx="941">
                  <c:v>164.19536188045339</c:v>
                </c:pt>
                <c:pt idx="942">
                  <c:v>205.26572049236051</c:v>
                </c:pt>
                <c:pt idx="943">
                  <c:v>225.64222398503614</c:v>
                </c:pt>
                <c:pt idx="944">
                  <c:v>267.03111287392562</c:v>
                </c:pt>
                <c:pt idx="945">
                  <c:v>308.73794271458422</c:v>
                </c:pt>
                <c:pt idx="946">
                  <c:v>454.23670370486803</c:v>
                </c:pt>
                <c:pt idx="947">
                  <c:v>580.97754289670013</c:v>
                </c:pt>
                <c:pt idx="948">
                  <c:v>500.81165445764634</c:v>
                </c:pt>
                <c:pt idx="949">
                  <c:v>315.88174293209113</c:v>
                </c:pt>
                <c:pt idx="950">
                  <c:v>25.828614603438922</c:v>
                </c:pt>
                <c:pt idx="951">
                  <c:v>-453.42025579642154</c:v>
                </c:pt>
                <c:pt idx="952">
                  <c:v>-1143.9604334030057</c:v>
                </c:pt>
                <c:pt idx="953">
                  <c:v>-1756.9091897583057</c:v>
                </c:pt>
                <c:pt idx="954">
                  <c:v>-1978.1432972760053</c:v>
                </c:pt>
                <c:pt idx="955">
                  <c:v>-1990.7775458292988</c:v>
                </c:pt>
                <c:pt idx="956">
                  <c:v>-2001.7563798626295</c:v>
                </c:pt>
                <c:pt idx="957">
                  <c:v>-1348.8575771537774</c:v>
                </c:pt>
                <c:pt idx="958">
                  <c:v>-69.038300998852321</c:v>
                </c:pt>
                <c:pt idx="959">
                  <c:v>1049.8168523256943</c:v>
                </c:pt>
                <c:pt idx="960">
                  <c:v>1965.7497057763703</c:v>
                </c:pt>
                <c:pt idx="961">
                  <c:v>2493.0901553615895</c:v>
                </c:pt>
                <c:pt idx="962">
                  <c:v>2423.1302009405822</c:v>
                </c:pt>
                <c:pt idx="963">
                  <c:v>2000.9206344169259</c:v>
                </c:pt>
                <c:pt idx="964">
                  <c:v>1431.7572629550357</c:v>
                </c:pt>
                <c:pt idx="965">
                  <c:v>879.20136559371724</c:v>
                </c:pt>
                <c:pt idx="966">
                  <c:v>468.35339479774507</c:v>
                </c:pt>
                <c:pt idx="967">
                  <c:v>241.02183900681248</c:v>
                </c:pt>
                <c:pt idx="968">
                  <c:v>137.24228368663364</c:v>
                </c:pt>
                <c:pt idx="969">
                  <c:v>-8.8422665641863603</c:v>
                </c:pt>
                <c:pt idx="970">
                  <c:v>-280.28863501121356</c:v>
                </c:pt>
                <c:pt idx="971">
                  <c:v>-802.66401968697221</c:v>
                </c:pt>
                <c:pt idx="972">
                  <c:v>-1556.9114162480193</c:v>
                </c:pt>
                <c:pt idx="973">
                  <c:v>-1984.309112304521</c:v>
                </c:pt>
                <c:pt idx="974">
                  <c:v>-1996.162504952172</c:v>
                </c:pt>
                <c:pt idx="975">
                  <c:v>-2006.3604830798604</c:v>
                </c:pt>
                <c:pt idx="976">
                  <c:v>-2035.5974911320327</c:v>
                </c:pt>
                <c:pt idx="977">
                  <c:v>-1628.709785759394</c:v>
                </c:pt>
                <c:pt idx="978">
                  <c:v>-1094.0867549000002</c:v>
                </c:pt>
                <c:pt idx="979">
                  <c:v>-930.94036081030572</c:v>
                </c:pt>
                <c:pt idx="980">
                  <c:v>-746.45096988057446</c:v>
                </c:pt>
                <c:pt idx="981">
                  <c:v>-561.29269483544431</c:v>
                </c:pt>
                <c:pt idx="982">
                  <c:v>-520.65814221766686</c:v>
                </c:pt>
                <c:pt idx="983">
                  <c:v>-666.15542989492201</c:v>
                </c:pt>
                <c:pt idx="984">
                  <c:v>-749.52282754711121</c:v>
                </c:pt>
                <c:pt idx="985">
                  <c:v>-501.45557454690811</c:v>
                </c:pt>
                <c:pt idx="986">
                  <c:v>-227.63888888888891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165.55555555555557</c:v>
                </c:pt>
                <c:pt idx="1027">
                  <c:v>905.74985190677774</c:v>
                </c:pt>
                <c:pt idx="1028">
                  <c:v>1775.2795429039165</c:v>
                </c:pt>
                <c:pt idx="1029">
                  <c:v>2439.2992070221453</c:v>
                </c:pt>
                <c:pt idx="1030">
                  <c:v>2526.1786882740898</c:v>
                </c:pt>
                <c:pt idx="1031">
                  <c:v>2200.5730532916659</c:v>
                </c:pt>
                <c:pt idx="1032">
                  <c:v>1875.2184708494722</c:v>
                </c:pt>
                <c:pt idx="1033">
                  <c:v>1694.8581870162573</c:v>
                </c:pt>
                <c:pt idx="1034">
                  <c:v>1597.5635663267867</c:v>
                </c:pt>
                <c:pt idx="1035">
                  <c:v>1417.799384945313</c:v>
                </c:pt>
                <c:pt idx="1036">
                  <c:v>1175.0281029610005</c:v>
                </c:pt>
                <c:pt idx="1037">
                  <c:v>1014.2558054870638</c:v>
                </c:pt>
                <c:pt idx="1038">
                  <c:v>1018.5625941349388</c:v>
                </c:pt>
                <c:pt idx="1039">
                  <c:v>1147.9951762316946</c:v>
                </c:pt>
                <c:pt idx="1040">
                  <c:v>1216.4149342423607</c:v>
                </c:pt>
                <c:pt idx="1041">
                  <c:v>1161.0074769083612</c:v>
                </c:pt>
                <c:pt idx="1042">
                  <c:v>960.18288012591142</c:v>
                </c:pt>
                <c:pt idx="1043">
                  <c:v>674.68494102191164</c:v>
                </c:pt>
                <c:pt idx="1044">
                  <c:v>428.50706465075666</c:v>
                </c:pt>
                <c:pt idx="1045">
                  <c:v>304.96154675733271</c:v>
                </c:pt>
                <c:pt idx="1046">
                  <c:v>305.2730051317734</c:v>
                </c:pt>
                <c:pt idx="1047">
                  <c:v>326.59213430073061</c:v>
                </c:pt>
                <c:pt idx="1048">
                  <c:v>244.4413985483142</c:v>
                </c:pt>
                <c:pt idx="1049">
                  <c:v>36.869912078508648</c:v>
                </c:pt>
                <c:pt idx="1050">
                  <c:v>-255.33690523668554</c:v>
                </c:pt>
                <c:pt idx="1051">
                  <c:v>-487.83183387085245</c:v>
                </c:pt>
                <c:pt idx="1052">
                  <c:v>-638.2635415465561</c:v>
                </c:pt>
                <c:pt idx="1053">
                  <c:v>-810.27780676089412</c:v>
                </c:pt>
                <c:pt idx="1054">
                  <c:v>-1065.7953090887436</c:v>
                </c:pt>
                <c:pt idx="1055">
                  <c:v>-1405.5798140046015</c:v>
                </c:pt>
                <c:pt idx="1056">
                  <c:v>-1787.7473994416662</c:v>
                </c:pt>
                <c:pt idx="1057">
                  <c:v>-2005.1084616673804</c:v>
                </c:pt>
                <c:pt idx="1058">
                  <c:v>-1827.6196649286871</c:v>
                </c:pt>
                <c:pt idx="1059">
                  <c:v>-1626.691052246354</c:v>
                </c:pt>
                <c:pt idx="1060">
                  <c:v>-1403.8289388617552</c:v>
                </c:pt>
                <c:pt idx="1061">
                  <c:v>-806.61693363729842</c:v>
                </c:pt>
                <c:pt idx="1062">
                  <c:v>-104.05364275277796</c:v>
                </c:pt>
                <c:pt idx="1063">
                  <c:v>330.60070426857823</c:v>
                </c:pt>
                <c:pt idx="1064">
                  <c:v>889.86430119066665</c:v>
                </c:pt>
                <c:pt idx="1065">
                  <c:v>1637.2074582328053</c:v>
                </c:pt>
                <c:pt idx="1066">
                  <c:v>1786.5665940230224</c:v>
                </c:pt>
                <c:pt idx="1067">
                  <c:v>1149.5044280377019</c:v>
                </c:pt>
                <c:pt idx="1068">
                  <c:v>551.06279575881263</c:v>
                </c:pt>
                <c:pt idx="1069">
                  <c:v>551.94324762524934</c:v>
                </c:pt>
                <c:pt idx="1070">
                  <c:v>926.26779848100034</c:v>
                </c:pt>
                <c:pt idx="1071">
                  <c:v>1302.6714886840002</c:v>
                </c:pt>
                <c:pt idx="1072">
                  <c:v>1535.6673437482007</c:v>
                </c:pt>
                <c:pt idx="1073">
                  <c:v>1790.9208283811615</c:v>
                </c:pt>
                <c:pt idx="1074">
                  <c:v>2110.5946154748704</c:v>
                </c:pt>
                <c:pt idx="1075">
                  <c:v>2247.1371115894526</c:v>
                </c:pt>
                <c:pt idx="1076">
                  <c:v>2053.4595563131747</c:v>
                </c:pt>
                <c:pt idx="1077">
                  <c:v>1713.7469541038702</c:v>
                </c:pt>
                <c:pt idx="1078">
                  <c:v>1413.3508786761392</c:v>
                </c:pt>
                <c:pt idx="1079">
                  <c:v>1256.2889727357317</c:v>
                </c:pt>
                <c:pt idx="1080">
                  <c:v>1036.7895490096951</c:v>
                </c:pt>
                <c:pt idx="1081">
                  <c:v>648.70219685075631</c:v>
                </c:pt>
                <c:pt idx="1082">
                  <c:v>256.98813733836772</c:v>
                </c:pt>
                <c:pt idx="1083">
                  <c:v>-158.7497594025611</c:v>
                </c:pt>
                <c:pt idx="1084">
                  <c:v>-392.20646678239473</c:v>
                </c:pt>
                <c:pt idx="1085">
                  <c:v>-211.62341801911575</c:v>
                </c:pt>
                <c:pt idx="1086">
                  <c:v>117.05584260548002</c:v>
                </c:pt>
                <c:pt idx="1087">
                  <c:v>282.61139816103503</c:v>
                </c:pt>
                <c:pt idx="1088">
                  <c:v>303.65148184220226</c:v>
                </c:pt>
                <c:pt idx="1089">
                  <c:v>283.30326595969325</c:v>
                </c:pt>
                <c:pt idx="1090">
                  <c:v>262.60882151524993</c:v>
                </c:pt>
                <c:pt idx="1091">
                  <c:v>324.69215484858421</c:v>
                </c:pt>
                <c:pt idx="1092">
                  <c:v>532.67882093010667</c:v>
                </c:pt>
                <c:pt idx="1093">
                  <c:v>805.21897697024508</c:v>
                </c:pt>
                <c:pt idx="1094">
                  <c:v>873.04469516741108</c:v>
                </c:pt>
                <c:pt idx="1095">
                  <c:v>691.57147067170138</c:v>
                </c:pt>
                <c:pt idx="1096">
                  <c:v>466.54594443456398</c:v>
                </c:pt>
                <c:pt idx="1097">
                  <c:v>239.65903451593863</c:v>
                </c:pt>
                <c:pt idx="1098">
                  <c:v>-51.564788345963819</c:v>
                </c:pt>
                <c:pt idx="1099">
                  <c:v>-387.12412615578359</c:v>
                </c:pt>
                <c:pt idx="1100">
                  <c:v>-435.73814214140765</c:v>
                </c:pt>
                <c:pt idx="1101">
                  <c:v>-130.23880504204658</c:v>
                </c:pt>
                <c:pt idx="1102">
                  <c:v>240.53299877433301</c:v>
                </c:pt>
                <c:pt idx="1103">
                  <c:v>635.10882151525084</c:v>
                </c:pt>
                <c:pt idx="1104">
                  <c:v>991.82345608514572</c:v>
                </c:pt>
                <c:pt idx="1105">
                  <c:v>1040.7925405108826</c:v>
                </c:pt>
                <c:pt idx="1106">
                  <c:v>736.32570118260651</c:v>
                </c:pt>
                <c:pt idx="1107">
                  <c:v>386.79022634292681</c:v>
                </c:pt>
                <c:pt idx="1108">
                  <c:v>75.993739577249968</c:v>
                </c:pt>
                <c:pt idx="1109">
                  <c:v>-217.12034390152024</c:v>
                </c:pt>
                <c:pt idx="1110">
                  <c:v>-201.97292301319391</c:v>
                </c:pt>
                <c:pt idx="1111">
                  <c:v>126.2339934541383</c:v>
                </c:pt>
                <c:pt idx="1112">
                  <c:v>561.17828847970281</c:v>
                </c:pt>
                <c:pt idx="1113">
                  <c:v>1103.9799746285348</c:v>
                </c:pt>
                <c:pt idx="1114">
                  <c:v>1403.8777806203975</c:v>
                </c:pt>
                <c:pt idx="1115">
                  <c:v>1145.4552046916683</c:v>
                </c:pt>
                <c:pt idx="1116">
                  <c:v>654.45666791214637</c:v>
                </c:pt>
                <c:pt idx="1117">
                  <c:v>283.18629496657633</c:v>
                </c:pt>
                <c:pt idx="1118">
                  <c:v>-28.868695788909747</c:v>
                </c:pt>
                <c:pt idx="1119">
                  <c:v>-199.28264839058687</c:v>
                </c:pt>
                <c:pt idx="1120">
                  <c:v>-100.58396038398951</c:v>
                </c:pt>
                <c:pt idx="1121">
                  <c:v>41.531779227923039</c:v>
                </c:pt>
                <c:pt idx="1122">
                  <c:v>18.894034897550895</c:v>
                </c:pt>
                <c:pt idx="1123">
                  <c:v>-232.51793334225522</c:v>
                </c:pt>
                <c:pt idx="1124">
                  <c:v>-673.5181342443351</c:v>
                </c:pt>
                <c:pt idx="1125">
                  <c:v>-1263.5159199191869</c:v>
                </c:pt>
                <c:pt idx="1126">
                  <c:v>-1775.5772344312425</c:v>
                </c:pt>
                <c:pt idx="1127">
                  <c:v>-1957.733786540754</c:v>
                </c:pt>
                <c:pt idx="1128">
                  <c:v>-1931.2904796858606</c:v>
                </c:pt>
                <c:pt idx="1129">
                  <c:v>-1654.3869648082273</c:v>
                </c:pt>
                <c:pt idx="1130">
                  <c:v>-1290.655239972077</c:v>
                </c:pt>
                <c:pt idx="1131">
                  <c:v>-1131.8188758189222</c:v>
                </c:pt>
                <c:pt idx="1132">
                  <c:v>-1116.8517884454091</c:v>
                </c:pt>
                <c:pt idx="1133">
                  <c:v>-1225.6420813789655</c:v>
                </c:pt>
                <c:pt idx="1134">
                  <c:v>-1313.6813546477438</c:v>
                </c:pt>
                <c:pt idx="1135">
                  <c:v>-1214.7068624420206</c:v>
                </c:pt>
                <c:pt idx="1136">
                  <c:v>-824.77344905710231</c:v>
                </c:pt>
                <c:pt idx="1137">
                  <c:v>-267.57131172591005</c:v>
                </c:pt>
                <c:pt idx="1138">
                  <c:v>104.58923695209047</c:v>
                </c:pt>
                <c:pt idx="1139">
                  <c:v>249.53432690588374</c:v>
                </c:pt>
                <c:pt idx="1140">
                  <c:v>332.56757716297892</c:v>
                </c:pt>
                <c:pt idx="1141">
                  <c:v>539.94959557718892</c:v>
                </c:pt>
                <c:pt idx="1142">
                  <c:v>996.43401672613925</c:v>
                </c:pt>
                <c:pt idx="1143">
                  <c:v>1433.8416911370507</c:v>
                </c:pt>
                <c:pt idx="1144">
                  <c:v>1272.4538434793831</c:v>
                </c:pt>
                <c:pt idx="1145">
                  <c:v>654.24624862725011</c:v>
                </c:pt>
                <c:pt idx="1146">
                  <c:v>-172.95163314211095</c:v>
                </c:pt>
                <c:pt idx="1147">
                  <c:v>-1355.4742259693251</c:v>
                </c:pt>
                <c:pt idx="1148">
                  <c:v>-1672.1533569992425</c:v>
                </c:pt>
                <c:pt idx="1149">
                  <c:v>-951.15745183318734</c:v>
                </c:pt>
                <c:pt idx="1150">
                  <c:v>-207.52586497500019</c:v>
                </c:pt>
                <c:pt idx="1151">
                  <c:v>164.97413502499998</c:v>
                </c:pt>
                <c:pt idx="1152">
                  <c:v>558.16857946944458</c:v>
                </c:pt>
                <c:pt idx="1153">
                  <c:v>1573.6463919308701</c:v>
                </c:pt>
                <c:pt idx="1154">
                  <c:v>2488.9233264208056</c:v>
                </c:pt>
                <c:pt idx="1155">
                  <c:v>2455.6839212233695</c:v>
                </c:pt>
                <c:pt idx="1156">
                  <c:v>1987.3148782212561</c:v>
                </c:pt>
                <c:pt idx="1157">
                  <c:v>1932.7277615820908</c:v>
                </c:pt>
                <c:pt idx="1158">
                  <c:v>2190.3960062704236</c:v>
                </c:pt>
                <c:pt idx="1159">
                  <c:v>2430.538018852978</c:v>
                </c:pt>
                <c:pt idx="1160">
                  <c:v>2383.4132327082998</c:v>
                </c:pt>
                <c:pt idx="1161">
                  <c:v>2087.8248723584788</c:v>
                </c:pt>
                <c:pt idx="1162">
                  <c:v>1852.6452777526465</c:v>
                </c:pt>
                <c:pt idx="1163">
                  <c:v>1762.1797576175788</c:v>
                </c:pt>
                <c:pt idx="1164">
                  <c:v>1713.1426111605915</c:v>
                </c:pt>
                <c:pt idx="1165">
                  <c:v>1664.4239949805822</c:v>
                </c:pt>
                <c:pt idx="1166">
                  <c:v>1263.7359908361377</c:v>
                </c:pt>
                <c:pt idx="1167">
                  <c:v>876.50669618559084</c:v>
                </c:pt>
                <c:pt idx="1168">
                  <c:v>985.62141264824527</c:v>
                </c:pt>
                <c:pt idx="1169">
                  <c:v>1076.8250676418143</c:v>
                </c:pt>
                <c:pt idx="1170">
                  <c:v>1022.4610105953136</c:v>
                </c:pt>
                <c:pt idx="1171">
                  <c:v>988.49290477347961</c:v>
                </c:pt>
                <c:pt idx="1172">
                  <c:v>933.50357367725633</c:v>
                </c:pt>
                <c:pt idx="1173">
                  <c:v>877.67563280463355</c:v>
                </c:pt>
                <c:pt idx="1174">
                  <c:v>842.14935112278567</c:v>
                </c:pt>
                <c:pt idx="1175">
                  <c:v>785.51462403520134</c:v>
                </c:pt>
                <c:pt idx="1176">
                  <c:v>727.94228053563415</c:v>
                </c:pt>
                <c:pt idx="1177">
                  <c:v>711.29767894671579</c:v>
                </c:pt>
                <c:pt idx="1178">
                  <c:v>756.77412750468852</c:v>
                </c:pt>
                <c:pt idx="1179">
                  <c:v>803.32550524899477</c:v>
                </c:pt>
                <c:pt idx="1180">
                  <c:v>808.54692662559194</c:v>
                </c:pt>
                <c:pt idx="1181">
                  <c:v>793.1328360789264</c:v>
                </c:pt>
                <c:pt idx="1182">
                  <c:v>735.85220855920306</c:v>
                </c:pt>
                <c:pt idx="1183">
                  <c:v>677.53731529275808</c:v>
                </c:pt>
                <c:pt idx="1184">
                  <c:v>639.40150157303526</c:v>
                </c:pt>
                <c:pt idx="1185">
                  <c:v>580.04527065733259</c:v>
                </c:pt>
                <c:pt idx="1186">
                  <c:v>478.21638178823025</c:v>
                </c:pt>
                <c:pt idx="1187">
                  <c:v>416.13304845489745</c:v>
                </c:pt>
                <c:pt idx="1188">
                  <c:v>416.13304845489745</c:v>
                </c:pt>
                <c:pt idx="1189">
                  <c:v>416.13304845489745</c:v>
                </c:pt>
                <c:pt idx="1190">
                  <c:v>416.13304845489745</c:v>
                </c:pt>
                <c:pt idx="1191">
                  <c:v>416.13304845489745</c:v>
                </c:pt>
                <c:pt idx="1192">
                  <c:v>416.13304845489745</c:v>
                </c:pt>
                <c:pt idx="1193">
                  <c:v>416.13304845489745</c:v>
                </c:pt>
                <c:pt idx="1194">
                  <c:v>416.13304845489745</c:v>
                </c:pt>
                <c:pt idx="1195">
                  <c:v>436.82749289934372</c:v>
                </c:pt>
                <c:pt idx="1196">
                  <c:v>437.37644933414066</c:v>
                </c:pt>
                <c:pt idx="1197">
                  <c:v>437.3764493341377</c:v>
                </c:pt>
                <c:pt idx="1198">
                  <c:v>520.70377287192537</c:v>
                </c:pt>
                <c:pt idx="1199">
                  <c:v>605.68562694185709</c:v>
                </c:pt>
                <c:pt idx="1200">
                  <c:v>691.23175990208972</c:v>
                </c:pt>
                <c:pt idx="1201">
                  <c:v>757.77510643836683</c:v>
                </c:pt>
                <c:pt idx="1202">
                  <c:v>720.88394756598041</c:v>
                </c:pt>
                <c:pt idx="1203">
                  <c:v>641.50421895947215</c:v>
                </c:pt>
                <c:pt idx="1204">
                  <c:v>561.0035938001098</c:v>
                </c:pt>
                <c:pt idx="1205">
                  <c:v>500.06237272725627</c:v>
                </c:pt>
                <c:pt idx="1206">
                  <c:v>479.9398684008703</c:v>
                </c:pt>
                <c:pt idx="1207">
                  <c:v>480.51239784413951</c:v>
                </c:pt>
                <c:pt idx="1208">
                  <c:v>481.08551661262027</c:v>
                </c:pt>
                <c:pt idx="1209">
                  <c:v>460.96478026186981</c:v>
                </c:pt>
                <c:pt idx="1210">
                  <c:v>440.27033581742364</c:v>
                </c:pt>
                <c:pt idx="1211">
                  <c:v>440.27033581742364</c:v>
                </c:pt>
                <c:pt idx="1212">
                  <c:v>419.57589137297737</c:v>
                </c:pt>
                <c:pt idx="1213">
                  <c:v>419.00218327928462</c:v>
                </c:pt>
                <c:pt idx="1214">
                  <c:v>439.69662772373078</c:v>
                </c:pt>
                <c:pt idx="1215">
                  <c:v>439.69662772373078</c:v>
                </c:pt>
                <c:pt idx="1216">
                  <c:v>419.00218327928758</c:v>
                </c:pt>
                <c:pt idx="1217">
                  <c:v>397.73462006636055</c:v>
                </c:pt>
                <c:pt idx="1218">
                  <c:v>397.16209062309133</c:v>
                </c:pt>
                <c:pt idx="1219">
                  <c:v>396.59015050503706</c:v>
                </c:pt>
                <c:pt idx="1220">
                  <c:v>375.32435526774532</c:v>
                </c:pt>
                <c:pt idx="1221">
                  <c:v>332.79453276880031</c:v>
                </c:pt>
                <c:pt idx="1222">
                  <c:v>310.39310784835936</c:v>
                </c:pt>
                <c:pt idx="1223">
                  <c:v>287.99698685482753</c:v>
                </c:pt>
                <c:pt idx="1224">
                  <c:v>306.43077978678764</c:v>
                </c:pt>
                <c:pt idx="1225">
                  <c:v>346.69287887070197</c:v>
                </c:pt>
                <c:pt idx="1226">
                  <c:v>366.26289081102311</c:v>
                </c:pt>
                <c:pt idx="1227">
                  <c:v>365.7015585467783</c:v>
                </c:pt>
                <c:pt idx="1228">
                  <c:v>364.5806619939242</c:v>
                </c:pt>
                <c:pt idx="1229">
                  <c:v>364.02109770531479</c:v>
                </c:pt>
                <c:pt idx="1230">
                  <c:v>342.20929265928532</c:v>
                </c:pt>
                <c:pt idx="1231">
                  <c:v>361.78873380299535</c:v>
                </c:pt>
                <c:pt idx="1232">
                  <c:v>402.62100502933447</c:v>
                </c:pt>
                <c:pt idx="1233">
                  <c:v>402.62100502933151</c:v>
                </c:pt>
                <c:pt idx="1234">
                  <c:v>402.06497669199302</c:v>
                </c:pt>
                <c:pt idx="1235">
                  <c:v>381.3705322475497</c:v>
                </c:pt>
                <c:pt idx="1236">
                  <c:v>338.87135465962149</c:v>
                </c:pt>
                <c:pt idx="1237">
                  <c:v>275.68008992809439</c:v>
                </c:pt>
                <c:pt idx="1238">
                  <c:v>190.14279684603298</c:v>
                </c:pt>
                <c:pt idx="1239">
                  <c:v>124.76749287955431</c:v>
                </c:pt>
                <c:pt idx="1240">
                  <c:v>99.716756469444448</c:v>
                </c:pt>
                <c:pt idx="1241">
                  <c:v>116.63038501754917</c:v>
                </c:pt>
                <c:pt idx="1242">
                  <c:v>133.57289050103523</c:v>
                </c:pt>
                <c:pt idx="1243">
                  <c:v>130.37992650347277</c:v>
                </c:pt>
                <c:pt idx="1244">
                  <c:v>126.68161613678697</c:v>
                </c:pt>
                <c:pt idx="1245">
                  <c:v>144.22906395018865</c:v>
                </c:pt>
                <c:pt idx="1246">
                  <c:v>120.40883858232866</c:v>
                </c:pt>
                <c:pt idx="1247">
                  <c:v>96.094464024369785</c:v>
                </c:pt>
                <c:pt idx="1248">
                  <c:v>92.503410846229713</c:v>
                </c:pt>
                <c:pt idx="1249">
                  <c:v>88.941234603471059</c:v>
                </c:pt>
                <c:pt idx="1250">
                  <c:v>106.10237974053697</c:v>
                </c:pt>
                <c:pt idx="1251">
                  <c:v>123.79126560477198</c:v>
                </c:pt>
                <c:pt idx="1252">
                  <c:v>120.80692273218864</c:v>
                </c:pt>
                <c:pt idx="1253">
                  <c:v>117.8437955672332</c:v>
                </c:pt>
                <c:pt idx="1254">
                  <c:v>114.90188410989697</c:v>
                </c:pt>
                <c:pt idx="1255">
                  <c:v>111.98118836018864</c:v>
                </c:pt>
                <c:pt idx="1256">
                  <c:v>109.08170831810534</c:v>
                </c:pt>
                <c:pt idx="1257">
                  <c:v>106.20344398364693</c:v>
                </c:pt>
                <c:pt idx="1258">
                  <c:v>103.34639535681657</c:v>
                </c:pt>
                <c:pt idx="1259">
                  <c:v>121.20500688205152</c:v>
                </c:pt>
                <c:pt idx="1260">
                  <c:v>160.24690811492243</c:v>
                </c:pt>
                <c:pt idx="1261">
                  <c:v>199.76881473281188</c:v>
                </c:pt>
                <c:pt idx="1262">
                  <c:v>281.15254372206482</c:v>
                </c:pt>
                <c:pt idx="1263">
                  <c:v>363.93032149984083</c:v>
                </c:pt>
                <c:pt idx="1264">
                  <c:v>426.47774843747044</c:v>
                </c:pt>
                <c:pt idx="1265">
                  <c:v>469.26245409052427</c:v>
                </c:pt>
                <c:pt idx="1266">
                  <c:v>449.96913033714588</c:v>
                </c:pt>
                <c:pt idx="1267">
                  <c:v>430.21171297947046</c:v>
                </c:pt>
                <c:pt idx="1268">
                  <c:v>389.76220847820196</c:v>
                </c:pt>
                <c:pt idx="1269">
                  <c:v>306.98443070042299</c:v>
                </c:pt>
                <c:pt idx="1270">
                  <c:v>243.9617129794722</c:v>
                </c:pt>
                <c:pt idx="1271">
                  <c:v>201.16816744824709</c:v>
                </c:pt>
                <c:pt idx="1272">
                  <c:v>178.60909803364814</c:v>
                </c:pt>
                <c:pt idx="1273">
                  <c:v>197.4483467113275</c:v>
                </c:pt>
                <c:pt idx="1274">
                  <c:v>216.75758224542477</c:v>
                </c:pt>
                <c:pt idx="1275">
                  <c:v>236.07212170642532</c:v>
                </c:pt>
                <c:pt idx="1276">
                  <c:v>297.23846501018863</c:v>
                </c:pt>
                <c:pt idx="1277">
                  <c:v>359.32179834352132</c:v>
                </c:pt>
                <c:pt idx="1278">
                  <c:v>380.47444314014638</c:v>
                </c:pt>
                <c:pt idx="1279">
                  <c:v>401.6276772619803</c:v>
                </c:pt>
                <c:pt idx="1280">
                  <c:v>423.24146903684021</c:v>
                </c:pt>
                <c:pt idx="1281">
                  <c:v>382.77428477921762</c:v>
                </c:pt>
                <c:pt idx="1282">
                  <c:v>362.0798403347743</c:v>
                </c:pt>
                <c:pt idx="1283">
                  <c:v>362.541576638224</c:v>
                </c:pt>
                <c:pt idx="1284">
                  <c:v>341.84713219377778</c:v>
                </c:pt>
                <c:pt idx="1285">
                  <c:v>300.4582433048883</c:v>
                </c:pt>
                <c:pt idx="1286">
                  <c:v>258.1464711343113</c:v>
                </c:pt>
                <c:pt idx="1287">
                  <c:v>236.53150070902777</c:v>
                </c:pt>
                <c:pt idx="1288">
                  <c:v>193.76624278796641</c:v>
                </c:pt>
                <c:pt idx="1289">
                  <c:v>171.24489018692589</c:v>
                </c:pt>
                <c:pt idx="1290">
                  <c:v>190.12185567816084</c:v>
                </c:pt>
                <c:pt idx="1291">
                  <c:v>188.76493437797853</c:v>
                </c:pt>
                <c:pt idx="1292">
                  <c:v>145.57506764181429</c:v>
                </c:pt>
                <c:pt idx="1293">
                  <c:v>122.64266070553643</c:v>
                </c:pt>
                <c:pt idx="1294">
                  <c:v>120.41943134399997</c:v>
                </c:pt>
                <c:pt idx="1295">
                  <c:v>159.59982400164813</c:v>
                </c:pt>
                <c:pt idx="1296">
                  <c:v>241.05957594322103</c:v>
                </c:pt>
                <c:pt idx="1297">
                  <c:v>323.39919042602253</c:v>
                </c:pt>
                <c:pt idx="1298">
                  <c:v>385.92068705433275</c:v>
                </c:pt>
                <c:pt idx="1299">
                  <c:v>428.18767050881252</c:v>
                </c:pt>
                <c:pt idx="1300">
                  <c:v>429.50923229628654</c:v>
                </c:pt>
                <c:pt idx="1301">
                  <c:v>409.69877566954858</c:v>
                </c:pt>
                <c:pt idx="1302">
                  <c:v>410.58512078810702</c:v>
                </c:pt>
                <c:pt idx="1303">
                  <c:v>432.1682676519531</c:v>
                </c:pt>
                <c:pt idx="1304">
                  <c:v>412.81129677570249</c:v>
                </c:pt>
                <c:pt idx="1305">
                  <c:v>371.86941105996766</c:v>
                </c:pt>
                <c:pt idx="1306">
                  <c:v>351.62255911388769</c:v>
                </c:pt>
                <c:pt idx="1307">
                  <c:v>330.92811466944443</c:v>
                </c:pt>
                <c:pt idx="1308">
                  <c:v>310.23367022500116</c:v>
                </c:pt>
                <c:pt idx="1309">
                  <c:v>309.78607772663486</c:v>
                </c:pt>
                <c:pt idx="1310">
                  <c:v>309.7860777266319</c:v>
                </c:pt>
                <c:pt idx="1311">
                  <c:v>288.6446301090341</c:v>
                </c:pt>
                <c:pt idx="1312">
                  <c:v>267.50377181664817</c:v>
                </c:pt>
                <c:pt idx="1313">
                  <c:v>225.22382320750864</c:v>
                </c:pt>
                <c:pt idx="1314">
                  <c:v>223.8916535662222</c:v>
                </c:pt>
                <c:pt idx="1315">
                  <c:v>223.00648709809022</c:v>
                </c:pt>
                <c:pt idx="1316">
                  <c:v>138.90537955720194</c:v>
                </c:pt>
                <c:pt idx="1317">
                  <c:v>115.58018736725865</c:v>
                </c:pt>
                <c:pt idx="1318">
                  <c:v>155.22703093005089</c:v>
                </c:pt>
                <c:pt idx="1319">
                  <c:v>277.66108147400803</c:v>
                </c:pt>
                <c:pt idx="1320">
                  <c:v>464.77621088493981</c:v>
                </c:pt>
                <c:pt idx="1321">
                  <c:v>611.81045871458446</c:v>
                </c:pt>
                <c:pt idx="1322">
                  <c:v>760.62034340739638</c:v>
                </c:pt>
                <c:pt idx="1323">
                  <c:v>910.82074093746633</c:v>
                </c:pt>
                <c:pt idx="1324">
                  <c:v>980.15513167685754</c:v>
                </c:pt>
                <c:pt idx="1325">
                  <c:v>883.61779388455432</c:v>
                </c:pt>
                <c:pt idx="1326">
                  <c:v>681.84320486067418</c:v>
                </c:pt>
                <c:pt idx="1327">
                  <c:v>497.96671215122274</c:v>
                </c:pt>
                <c:pt idx="1328">
                  <c:v>395.44801812170192</c:v>
                </c:pt>
                <c:pt idx="1329">
                  <c:v>354.05912923281244</c:v>
                </c:pt>
                <c:pt idx="1330">
                  <c:v>354.05912923281244</c:v>
                </c:pt>
                <c:pt idx="1331">
                  <c:v>354.05912923281244</c:v>
                </c:pt>
                <c:pt idx="1332">
                  <c:v>333.36468478836923</c:v>
                </c:pt>
                <c:pt idx="1333">
                  <c:v>270.80429269607697</c:v>
                </c:pt>
                <c:pt idx="1334">
                  <c:v>227.98776348158844</c:v>
                </c:pt>
                <c:pt idx="1335">
                  <c:v>226.56542708289874</c:v>
                </c:pt>
                <c:pt idx="1336">
                  <c:v>266.53728350000176</c:v>
                </c:pt>
                <c:pt idx="1337">
                  <c:v>307.45500688204976</c:v>
                </c:pt>
                <c:pt idx="1338">
                  <c:v>327.6788751448662</c:v>
                </c:pt>
                <c:pt idx="1339">
                  <c:v>348.37331958931247</c:v>
                </c:pt>
                <c:pt idx="1340">
                  <c:v>369.06776403375864</c:v>
                </c:pt>
                <c:pt idx="1341">
                  <c:v>390.23278465982872</c:v>
                </c:pt>
                <c:pt idx="1342">
                  <c:v>452.7872835</c:v>
                </c:pt>
                <c:pt idx="1343">
                  <c:v>516.76117211280496</c:v>
                </c:pt>
                <c:pt idx="1344">
                  <c:v>518.66115659566594</c:v>
                </c:pt>
                <c:pt idx="1345">
                  <c:v>499.87612583747284</c:v>
                </c:pt>
                <c:pt idx="1346">
                  <c:v>439.2310406835486</c:v>
                </c:pt>
                <c:pt idx="1347">
                  <c:v>377.62830206044322</c:v>
                </c:pt>
                <c:pt idx="1348">
                  <c:v>315.54496872711343</c:v>
                </c:pt>
                <c:pt idx="1349">
                  <c:v>169.72325752075872</c:v>
                </c:pt>
                <c:pt idx="1350">
                  <c:v>-19.870279068424196</c:v>
                </c:pt>
                <c:pt idx="1351">
                  <c:v>-169.92717590941669</c:v>
                </c:pt>
                <c:pt idx="1352">
                  <c:v>-238.52019553235368</c:v>
                </c:pt>
                <c:pt idx="1353">
                  <c:v>-265.60881852489013</c:v>
                </c:pt>
                <c:pt idx="1354">
                  <c:v>-293.0259903230052</c:v>
                </c:pt>
                <c:pt idx="1355">
                  <c:v>-341.00500839291033</c:v>
                </c:pt>
                <c:pt idx="1356">
                  <c:v>-431.09130278489306</c:v>
                </c:pt>
                <c:pt idx="1357">
                  <c:v>-501.14142899401918</c:v>
                </c:pt>
                <c:pt idx="1358">
                  <c:v>-550.68657881430045</c:v>
                </c:pt>
                <c:pt idx="1359">
                  <c:v>-621.08028162190931</c:v>
                </c:pt>
                <c:pt idx="1360">
                  <c:v>-650.57836074290833</c:v>
                </c:pt>
                <c:pt idx="1361">
                  <c:v>-472.45751271455447</c:v>
                </c:pt>
                <c:pt idx="1362">
                  <c:v>-104.98209947041066</c:v>
                </c:pt>
                <c:pt idx="1363">
                  <c:v>307.49240891014495</c:v>
                </c:pt>
                <c:pt idx="1364">
                  <c:v>682.11751562391669</c:v>
                </c:pt>
                <c:pt idx="1365">
                  <c:v>728.54749237459077</c:v>
                </c:pt>
                <c:pt idx="1366">
                  <c:v>462.45219685075813</c:v>
                </c:pt>
                <c:pt idx="1367">
                  <c:v>131.71029798484145</c:v>
                </c:pt>
                <c:pt idx="1368">
                  <c:v>-285.11578775968638</c:v>
                </c:pt>
                <c:pt idx="1369">
                  <c:v>-457.49602393055557</c:v>
                </c:pt>
                <c:pt idx="1370">
                  <c:v>-194.0503345590007</c:v>
                </c:pt>
                <c:pt idx="1371">
                  <c:v>135.0063888637566</c:v>
                </c:pt>
                <c:pt idx="1372">
                  <c:v>259.17305553042354</c:v>
                </c:pt>
                <c:pt idx="1373">
                  <c:v>155.70083330820131</c:v>
                </c:pt>
                <c:pt idx="1374">
                  <c:v>-73.633838877656842</c:v>
                </c:pt>
                <c:pt idx="1375">
                  <c:v>-367.03492373457635</c:v>
                </c:pt>
                <c:pt idx="1376">
                  <c:v>-869.88803181217304</c:v>
                </c:pt>
                <c:pt idx="1377">
                  <c:v>-1584.3383068814162</c:v>
                </c:pt>
                <c:pt idx="1378">
                  <c:v>-1971.8775916240872</c:v>
                </c:pt>
                <c:pt idx="1379">
                  <c:v>-1985.2614618467987</c:v>
                </c:pt>
                <c:pt idx="1380">
                  <c:v>-1996.989917549547</c:v>
                </c:pt>
                <c:pt idx="1381">
                  <c:v>-1386.2296253989994</c:v>
                </c:pt>
                <c:pt idx="1382">
                  <c:v>120.60856952199462</c:v>
                </c:pt>
                <c:pt idx="1383">
                  <c:v>1344.9163724430362</c:v>
                </c:pt>
                <c:pt idx="1384">
                  <c:v>1496.3755686255229</c:v>
                </c:pt>
                <c:pt idx="1385">
                  <c:v>984.46424241058412</c:v>
                </c:pt>
                <c:pt idx="1386">
                  <c:v>614.3076941153281</c:v>
                </c:pt>
                <c:pt idx="1387">
                  <c:v>761.13921407211012</c:v>
                </c:pt>
                <c:pt idx="1388">
                  <c:v>1220.501015567701</c:v>
                </c:pt>
                <c:pt idx="1389">
                  <c:v>1683.2599822467453</c:v>
                </c:pt>
                <c:pt idx="1390">
                  <c:v>1817.916637683551</c:v>
                </c:pt>
                <c:pt idx="1391">
                  <c:v>1538.7371488379231</c:v>
                </c:pt>
                <c:pt idx="1392">
                  <c:v>1091.3504356462211</c:v>
                </c:pt>
                <c:pt idx="1393">
                  <c:v>682.1953015211617</c:v>
                </c:pt>
                <c:pt idx="1394">
                  <c:v>373.70926424837006</c:v>
                </c:pt>
                <c:pt idx="1395">
                  <c:v>208.15370869281509</c:v>
                </c:pt>
                <c:pt idx="1396">
                  <c:v>83.341141594009244</c:v>
                </c:pt>
                <c:pt idx="1397">
                  <c:v>-63.443527008435737</c:v>
                </c:pt>
                <c:pt idx="1398">
                  <c:v>-169.76130601586115</c:v>
                </c:pt>
                <c:pt idx="1399">
                  <c:v>-276.64660520225527</c:v>
                </c:pt>
                <c:pt idx="1400">
                  <c:v>-384.35961164863016</c:v>
                </c:pt>
                <c:pt idx="1401">
                  <c:v>-451.14811747302002</c:v>
                </c:pt>
                <c:pt idx="1402">
                  <c:v>-580.14872418952052</c:v>
                </c:pt>
                <c:pt idx="1403">
                  <c:v>-937.95714635252807</c:v>
                </c:pt>
                <c:pt idx="1404">
                  <c:v>-1588.2010440129102</c:v>
                </c:pt>
                <c:pt idx="1405">
                  <c:v>-1993.6236919397127</c:v>
                </c:pt>
                <c:pt idx="1406">
                  <c:v>-1652.3909253465552</c:v>
                </c:pt>
                <c:pt idx="1407">
                  <c:v>-706.68389894386132</c:v>
                </c:pt>
                <c:pt idx="1408">
                  <c:v>119.96974099239739</c:v>
                </c:pt>
                <c:pt idx="1409">
                  <c:v>306.85856952199504</c:v>
                </c:pt>
                <c:pt idx="1410">
                  <c:v>203.70929751584154</c:v>
                </c:pt>
                <c:pt idx="1411">
                  <c:v>100.07530552297943</c:v>
                </c:pt>
                <c:pt idx="1412">
                  <c:v>37.510198828994916</c:v>
                </c:pt>
                <c:pt idx="1413">
                  <c:v>119.65386267886961</c:v>
                </c:pt>
                <c:pt idx="1414">
                  <c:v>492.31150717302768</c:v>
                </c:pt>
                <c:pt idx="1415">
                  <c:v>1074.0248536829238</c:v>
                </c:pt>
                <c:pt idx="1416">
                  <c:v>1555.0643887388555</c:v>
                </c:pt>
                <c:pt idx="1417">
                  <c:v>1707.1102581696937</c:v>
                </c:pt>
                <c:pt idx="1418">
                  <c:v>1466.5418738271114</c:v>
                </c:pt>
                <c:pt idx="1419">
                  <c:v>892.93911554469003</c:v>
                </c:pt>
                <c:pt idx="1420">
                  <c:v>211.9695793778281</c:v>
                </c:pt>
                <c:pt idx="1421">
                  <c:v>-493.58866223308974</c:v>
                </c:pt>
                <c:pt idx="1422">
                  <c:v>-954.93413239161669</c:v>
                </c:pt>
                <c:pt idx="1423">
                  <c:v>-630.3291716188387</c:v>
                </c:pt>
                <c:pt idx="1424">
                  <c:v>50.536643310745646</c:v>
                </c:pt>
                <c:pt idx="1425">
                  <c:v>609.89571091714583</c:v>
                </c:pt>
                <c:pt idx="1426">
                  <c:v>1213.5861681949805</c:v>
                </c:pt>
                <c:pt idx="1427">
                  <c:v>1344.9001710304253</c:v>
                </c:pt>
                <c:pt idx="1428">
                  <c:v>833.04895598709015</c:v>
                </c:pt>
                <c:pt idx="1429">
                  <c:v>234.64887113563395</c:v>
                </c:pt>
                <c:pt idx="1430">
                  <c:v>-284.20441141176889</c:v>
                </c:pt>
                <c:pt idx="1431">
                  <c:v>-888.69252036378248</c:v>
                </c:pt>
                <c:pt idx="1432">
                  <c:v>-1620.9082935747988</c:v>
                </c:pt>
                <c:pt idx="1433">
                  <c:v>-2004.0123167734221</c:v>
                </c:pt>
                <c:pt idx="1434">
                  <c:v>-2033.6553698965276</c:v>
                </c:pt>
                <c:pt idx="1435">
                  <c:v>-1254.6813708225759</c:v>
                </c:pt>
                <c:pt idx="1436">
                  <c:v>-14.769419974061233</c:v>
                </c:pt>
                <c:pt idx="1437">
                  <c:v>586.0554434613698</c:v>
                </c:pt>
                <c:pt idx="1438">
                  <c:v>649.82188959961991</c:v>
                </c:pt>
                <c:pt idx="1439">
                  <c:v>381.93710807013883</c:v>
                </c:pt>
                <c:pt idx="1440">
                  <c:v>50.955943168230597</c:v>
                </c:pt>
                <c:pt idx="1441">
                  <c:v>-343.13574891118753</c:v>
                </c:pt>
                <c:pt idx="1442">
                  <c:v>-469.47702560941633</c:v>
                </c:pt>
                <c:pt idx="1443">
                  <c:v>-160.51216160203327</c:v>
                </c:pt>
                <c:pt idx="1444">
                  <c:v>170.27806193124999</c:v>
                </c:pt>
                <c:pt idx="1445">
                  <c:v>274.07117173130035</c:v>
                </c:pt>
                <c:pt idx="1446">
                  <c:v>88.038043409244338</c:v>
                </c:pt>
                <c:pt idx="1447">
                  <c:v>-554.13327749982466</c:v>
                </c:pt>
                <c:pt idx="1448">
                  <c:v>-1488.1946534227427</c:v>
                </c:pt>
                <c:pt idx="1449">
                  <c:v>-1988.6032405217691</c:v>
                </c:pt>
                <c:pt idx="1450">
                  <c:v>-1639.0621670925766</c:v>
                </c:pt>
                <c:pt idx="1451">
                  <c:v>-791.17101952919438</c:v>
                </c:pt>
                <c:pt idx="1452">
                  <c:v>-248.33333333333331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455.27777777777783</c:v>
                </c:pt>
                <c:pt idx="1479">
                  <c:v>1071.4291657568126</c:v>
                </c:pt>
                <c:pt idx="1480">
                  <c:v>1009.7736825272499</c:v>
                </c:pt>
                <c:pt idx="1481">
                  <c:v>886.20606493838363</c:v>
                </c:pt>
                <c:pt idx="1482">
                  <c:v>762.70887171232789</c:v>
                </c:pt>
                <c:pt idx="1483">
                  <c:v>680.58612890747213</c:v>
                </c:pt>
                <c:pt idx="1484">
                  <c:v>639.89028646766678</c:v>
                </c:pt>
                <c:pt idx="1485">
                  <c:v>681.98901757417525</c:v>
                </c:pt>
                <c:pt idx="1486">
                  <c:v>827.85669614705012</c:v>
                </c:pt>
                <c:pt idx="1487">
                  <c:v>1015.5705799731752</c:v>
                </c:pt>
                <c:pt idx="1488">
                  <c:v>1224.6634094772573</c:v>
                </c:pt>
                <c:pt idx="1489">
                  <c:v>1434.644057412924</c:v>
                </c:pt>
                <c:pt idx="1490">
                  <c:v>1604.3711514802444</c:v>
                </c:pt>
                <c:pt idx="1491">
                  <c:v>1713.1260849010916</c:v>
                </c:pt>
                <c:pt idx="1492">
                  <c:v>1719.5308713029954</c:v>
                </c:pt>
                <c:pt idx="1493">
                  <c:v>1643.6057670880921</c:v>
                </c:pt>
                <c:pt idx="1494">
                  <c:v>1547.3068113439672</c:v>
                </c:pt>
                <c:pt idx="1495">
                  <c:v>1409.5797765843674</c:v>
                </c:pt>
                <c:pt idx="1496">
                  <c:v>1271.393657484773</c:v>
                </c:pt>
                <c:pt idx="1497">
                  <c:v>1132.826539635746</c:v>
                </c:pt>
                <c:pt idx="1498">
                  <c:v>972.77528155845198</c:v>
                </c:pt>
                <c:pt idx="1499">
                  <c:v>811.792889646508</c:v>
                </c:pt>
                <c:pt idx="1500">
                  <c:v>649.7662134592448</c:v>
                </c:pt>
                <c:pt idx="1501">
                  <c:v>569.38816794393949</c:v>
                </c:pt>
                <c:pt idx="1502">
                  <c:v>530.43672813107924</c:v>
                </c:pt>
                <c:pt idx="1503">
                  <c:v>511.59512215254978</c:v>
                </c:pt>
                <c:pt idx="1504">
                  <c:v>513.78358132658968</c:v>
                </c:pt>
                <c:pt idx="1505">
                  <c:v>474.2934982701392</c:v>
                </c:pt>
                <c:pt idx="1506">
                  <c:v>455.197598462717</c:v>
                </c:pt>
                <c:pt idx="1507">
                  <c:v>477.50532067447944</c:v>
                </c:pt>
                <c:pt idx="1508">
                  <c:v>520.84959061613836</c:v>
                </c:pt>
                <c:pt idx="1509">
                  <c:v>585.24101614150891</c:v>
                </c:pt>
                <c:pt idx="1510">
                  <c:v>712.41766132747284</c:v>
                </c:pt>
                <c:pt idx="1511">
                  <c:v>882.40523713841139</c:v>
                </c:pt>
                <c:pt idx="1512">
                  <c:v>1053.9067894184784</c:v>
                </c:pt>
                <c:pt idx="1513">
                  <c:v>1206.3480960664392</c:v>
                </c:pt>
                <c:pt idx="1514">
                  <c:v>1277.4127456276888</c:v>
                </c:pt>
                <c:pt idx="1515">
                  <c:v>1224.6501798442725</c:v>
                </c:pt>
                <c:pt idx="1516">
                  <c:v>1046.8343076130295</c:v>
                </c:pt>
                <c:pt idx="1517">
                  <c:v>866.76780239789809</c:v>
                </c:pt>
                <c:pt idx="1518">
                  <c:v>726.9489577989948</c:v>
                </c:pt>
                <c:pt idx="1519">
                  <c:v>626.88539260185587</c:v>
                </c:pt>
                <c:pt idx="1520">
                  <c:v>547.12112929464467</c:v>
                </c:pt>
                <c:pt idx="1521">
                  <c:v>466.07832494042123</c:v>
                </c:pt>
                <c:pt idx="1522">
                  <c:v>363.91352070059258</c:v>
                </c:pt>
                <c:pt idx="1523">
                  <c:v>218.61601427013883</c:v>
                </c:pt>
                <c:pt idx="1524">
                  <c:v>9.9318818004444438</c:v>
                </c:pt>
                <c:pt idx="1525">
                  <c:v>-263.83141871679641</c:v>
                </c:pt>
                <c:pt idx="1526">
                  <c:v>-498.64858334808446</c:v>
                </c:pt>
                <c:pt idx="1527">
                  <c:v>-652.54640725701961</c:v>
                </c:pt>
                <c:pt idx="1528">
                  <c:v>-662.07933188318634</c:v>
                </c:pt>
                <c:pt idx="1529">
                  <c:v>-546.35298090000003</c:v>
                </c:pt>
                <c:pt idx="1530">
                  <c:v>-366.79653665568782</c:v>
                </c:pt>
                <c:pt idx="1531">
                  <c:v>-143.87313344906084</c:v>
                </c:pt>
                <c:pt idx="1532">
                  <c:v>81.267900529590534</c:v>
                </c:pt>
                <c:pt idx="1533">
                  <c:v>308.19842051388798</c:v>
                </c:pt>
                <c:pt idx="1534">
                  <c:v>557.95084895724972</c:v>
                </c:pt>
                <c:pt idx="1535">
                  <c:v>851.26206171936883</c:v>
                </c:pt>
                <c:pt idx="1536">
                  <c:v>1147.5929768667768</c:v>
                </c:pt>
                <c:pt idx="1537">
                  <c:v>1363.6460317848896</c:v>
                </c:pt>
                <c:pt idx="1538">
                  <c:v>1540.2573283139166</c:v>
                </c:pt>
                <c:pt idx="1539">
                  <c:v>1656.9304352805834</c:v>
                </c:pt>
                <c:pt idx="1540">
                  <c:v>1733.2592322962887</c:v>
                </c:pt>
                <c:pt idx="1541">
                  <c:v>1769.7637988604429</c:v>
                </c:pt>
                <c:pt idx="1542">
                  <c:v>1703.0357039009791</c:v>
                </c:pt>
                <c:pt idx="1543">
                  <c:v>1532.0129833862188</c:v>
                </c:pt>
                <c:pt idx="1544">
                  <c:v>1234.2889084688113</c:v>
                </c:pt>
                <c:pt idx="1545">
                  <c:v>932.18879919114465</c:v>
                </c:pt>
                <c:pt idx="1546">
                  <c:v>730.5188153923599</c:v>
                </c:pt>
                <c:pt idx="1547">
                  <c:v>609.54511272325681</c:v>
                </c:pt>
                <c:pt idx="1548">
                  <c:v>590.99109744809141</c:v>
                </c:pt>
                <c:pt idx="1549">
                  <c:v>614.37433817139754</c:v>
                </c:pt>
                <c:pt idx="1550">
                  <c:v>658.46675646944504</c:v>
                </c:pt>
                <c:pt idx="1551">
                  <c:v>703.66533819005144</c:v>
                </c:pt>
                <c:pt idx="1552">
                  <c:v>728.19835240159023</c:v>
                </c:pt>
                <c:pt idx="1553">
                  <c:v>732.62064879097909</c:v>
                </c:pt>
                <c:pt idx="1554">
                  <c:v>736.52109770531411</c:v>
                </c:pt>
                <c:pt idx="1555">
                  <c:v>782.40300200900629</c:v>
                </c:pt>
                <c:pt idx="1556">
                  <c:v>849.58606106270133</c:v>
                </c:pt>
                <c:pt idx="1557">
                  <c:v>917.96721827199713</c:v>
                </c:pt>
                <c:pt idx="1558">
                  <c:v>1007.6966762482314</c:v>
                </c:pt>
                <c:pt idx="1559">
                  <c:v>1099.2833926294711</c:v>
                </c:pt>
                <c:pt idx="1560">
                  <c:v>1129.5201909034699</c:v>
                </c:pt>
                <c:pt idx="1561">
                  <c:v>1139.2134119872503</c:v>
                </c:pt>
                <c:pt idx="1562">
                  <c:v>1149.0575003252504</c:v>
                </c:pt>
                <c:pt idx="1563">
                  <c:v>1179.746900361916</c:v>
                </c:pt>
                <c:pt idx="1564">
                  <c:v>1211.2262908450098</c:v>
                </c:pt>
                <c:pt idx="1565">
                  <c:v>1222.1815518698691</c:v>
                </c:pt>
                <c:pt idx="1566">
                  <c:v>1254.0015723253837</c:v>
                </c:pt>
                <c:pt idx="1567">
                  <c:v>1245.2727869814375</c:v>
                </c:pt>
                <c:pt idx="1568">
                  <c:v>1193.9858915283826</c:v>
                </c:pt>
                <c:pt idx="1569">
                  <c:v>1162.8556812640011</c:v>
                </c:pt>
                <c:pt idx="1570">
                  <c:v>1131.1611921093131</c:v>
                </c:pt>
                <c:pt idx="1571">
                  <c:v>1098.8776724054253</c:v>
                </c:pt>
                <c:pt idx="1572">
                  <c:v>1065.9821384690774</c:v>
                </c:pt>
                <c:pt idx="1573">
                  <c:v>991.06448570375494</c:v>
                </c:pt>
                <c:pt idx="1574">
                  <c:v>893.35350675214681</c:v>
                </c:pt>
                <c:pt idx="1575">
                  <c:v>814.92141308622217</c:v>
                </c:pt>
                <c:pt idx="1576">
                  <c:v>714.35810010947216</c:v>
                </c:pt>
                <c:pt idx="1577">
                  <c:v>611.61457851164766</c:v>
                </c:pt>
                <c:pt idx="1578">
                  <c:v>528.10810010947091</c:v>
                </c:pt>
                <c:pt idx="1579">
                  <c:v>484.53664529866262</c:v>
                </c:pt>
                <c:pt idx="1580">
                  <c:v>440.97049441475735</c:v>
                </c:pt>
                <c:pt idx="1581">
                  <c:v>416.65906648285477</c:v>
                </c:pt>
                <c:pt idx="1582">
                  <c:v>393.08164310225857</c:v>
                </c:pt>
                <c:pt idx="1583">
                  <c:v>326.69152112105087</c:v>
                </c:pt>
                <c:pt idx="1584">
                  <c:v>280.30485977344449</c:v>
                </c:pt>
                <c:pt idx="1585">
                  <c:v>233.23959044444396</c:v>
                </c:pt>
                <c:pt idx="1586">
                  <c:v>185.50985693913239</c:v>
                </c:pt>
                <c:pt idx="1587">
                  <c:v>157.82601548267516</c:v>
                </c:pt>
                <c:pt idx="1588">
                  <c:v>171.58999543628821</c:v>
                </c:pt>
                <c:pt idx="1589">
                  <c:v>227.48629803348038</c:v>
                </c:pt>
                <c:pt idx="1590">
                  <c:v>284.79049856167592</c:v>
                </c:pt>
                <c:pt idx="1591">
                  <c:v>342.80041603100869</c:v>
                </c:pt>
                <c:pt idx="1592">
                  <c:v>381.48548084813126</c:v>
                </c:pt>
                <c:pt idx="1593">
                  <c:v>420.17997486864869</c:v>
                </c:pt>
                <c:pt idx="1594">
                  <c:v>460.22520227462155</c:v>
                </c:pt>
                <c:pt idx="1595">
                  <c:v>417.49500920365966</c:v>
                </c:pt>
                <c:pt idx="1596">
                  <c:v>373.4305838531759</c:v>
                </c:pt>
                <c:pt idx="1597">
                  <c:v>308.68114326163482</c:v>
                </c:pt>
                <c:pt idx="1598">
                  <c:v>221.2603668026459</c:v>
                </c:pt>
                <c:pt idx="1599">
                  <c:v>174.60055321936753</c:v>
                </c:pt>
                <c:pt idx="1600">
                  <c:v>127.32695742799362</c:v>
                </c:pt>
                <c:pt idx="1601">
                  <c:v>100.14993565368914</c:v>
                </c:pt>
                <c:pt idx="1602">
                  <c:v>135.11517973389815</c:v>
                </c:pt>
                <c:pt idx="1603">
                  <c:v>212.79647307997979</c:v>
                </c:pt>
                <c:pt idx="1604">
                  <c:v>271.08219474843736</c:v>
                </c:pt>
                <c:pt idx="1605">
                  <c:v>350.71150258214811</c:v>
                </c:pt>
                <c:pt idx="1606">
                  <c:v>411.53957321433506</c:v>
                </c:pt>
                <c:pt idx="1607">
                  <c:v>451.67555670292302</c:v>
                </c:pt>
                <c:pt idx="1608">
                  <c:v>493.0644455918125</c:v>
                </c:pt>
                <c:pt idx="1609">
                  <c:v>534.45333448070198</c:v>
                </c:pt>
                <c:pt idx="1610">
                  <c:v>556.40068432544388</c:v>
                </c:pt>
                <c:pt idx="1611">
                  <c:v>577.72246545785413</c:v>
                </c:pt>
                <c:pt idx="1612">
                  <c:v>641.6913448063616</c:v>
                </c:pt>
                <c:pt idx="1613">
                  <c:v>706.29699004622216</c:v>
                </c:pt>
                <c:pt idx="1614">
                  <c:v>772.18147099570069</c:v>
                </c:pt>
                <c:pt idx="1615">
                  <c:v>838.72629084501045</c:v>
                </c:pt>
                <c:pt idx="1616">
                  <c:v>927.28269698714575</c:v>
                </c:pt>
                <c:pt idx="1617">
                  <c:v>996.49362409466085</c:v>
                </c:pt>
                <c:pt idx="1618">
                  <c:v>1045.7393967073419</c:v>
                </c:pt>
                <c:pt idx="1619">
                  <c:v>1033.6523416439218</c:v>
                </c:pt>
                <c:pt idx="1620">
                  <c:v>978.92997486864624</c:v>
                </c:pt>
                <c:pt idx="1621">
                  <c:v>923.60030846260815</c:v>
                </c:pt>
                <c:pt idx="1622">
                  <c:v>846.26789564191256</c:v>
                </c:pt>
                <c:pt idx="1623">
                  <c:v>726.21000435195242</c:v>
                </c:pt>
                <c:pt idx="1624">
                  <c:v>582.72319963477128</c:v>
                </c:pt>
                <c:pt idx="1625">
                  <c:v>457.86908510853459</c:v>
                </c:pt>
                <c:pt idx="1626">
                  <c:v>268.87518692236983</c:v>
                </c:pt>
                <c:pt idx="1627">
                  <c:v>55.112249777332181</c:v>
                </c:pt>
                <c:pt idx="1628">
                  <c:v>-119.89018892346587</c:v>
                </c:pt>
                <c:pt idx="1629">
                  <c:v>-235.33867810000066</c:v>
                </c:pt>
                <c:pt idx="1630">
                  <c:v>-247.77314540649195</c:v>
                </c:pt>
                <c:pt idx="1631">
                  <c:v>-135.19025510307353</c:v>
                </c:pt>
                <c:pt idx="1632">
                  <c:v>42.812433220311789</c:v>
                </c:pt>
                <c:pt idx="1633">
                  <c:v>244.10554354614692</c:v>
                </c:pt>
                <c:pt idx="1634">
                  <c:v>407.78792891598084</c:v>
                </c:pt>
                <c:pt idx="1635">
                  <c:v>469.24805083782928</c:v>
                </c:pt>
                <c:pt idx="1636">
                  <c:v>469.24805083782633</c:v>
                </c:pt>
                <c:pt idx="1637">
                  <c:v>406.54209541822098</c:v>
                </c:pt>
                <c:pt idx="1638">
                  <c:v>342.59443177734431</c:v>
                </c:pt>
                <c:pt idx="1639">
                  <c:v>298.72801969802435</c:v>
                </c:pt>
                <c:pt idx="1640">
                  <c:v>295.64437552724883</c:v>
                </c:pt>
                <c:pt idx="1641">
                  <c:v>355.27140137777599</c:v>
                </c:pt>
                <c:pt idx="1642">
                  <c:v>457.51900580986921</c:v>
                </c:pt>
                <c:pt idx="1643">
                  <c:v>602.99213115344094</c:v>
                </c:pt>
                <c:pt idx="1644">
                  <c:v>730.22770886058095</c:v>
                </c:pt>
                <c:pt idx="1645">
                  <c:v>838.0211581983674</c:v>
                </c:pt>
                <c:pt idx="1646">
                  <c:v>927.02221021281593</c:v>
                </c:pt>
                <c:pt idx="1647">
                  <c:v>996.01921226844559</c:v>
                </c:pt>
                <c:pt idx="1648">
                  <c:v>1066.365179733898</c:v>
                </c:pt>
                <c:pt idx="1649">
                  <c:v>1096.0692280164249</c:v>
                </c:pt>
                <c:pt idx="1650">
                  <c:v>1105.194339596022</c:v>
                </c:pt>
                <c:pt idx="1651">
                  <c:v>1073.0460700282465</c:v>
                </c:pt>
                <c:pt idx="1652">
                  <c:v>1018.9752022746191</c:v>
                </c:pt>
                <c:pt idx="1653">
                  <c:v>985.0056231397557</c:v>
                </c:pt>
                <c:pt idx="1654">
                  <c:v>929.72899600277719</c:v>
                </c:pt>
                <c:pt idx="1655">
                  <c:v>893.82790348622098</c:v>
                </c:pt>
                <c:pt idx="1656">
                  <c:v>899.35341667211276</c:v>
                </c:pt>
                <c:pt idx="1657">
                  <c:v>904.91664667155737</c:v>
                </c:pt>
                <c:pt idx="1658">
                  <c:v>910.51759348455448</c:v>
                </c:pt>
                <c:pt idx="1659">
                  <c:v>916.15625711110999</c:v>
                </c:pt>
                <c:pt idx="1660">
                  <c:v>921.83263755122107</c:v>
                </c:pt>
                <c:pt idx="1661">
                  <c:v>906.85229036044439</c:v>
                </c:pt>
                <c:pt idx="1662">
                  <c:v>911.88306503102251</c:v>
                </c:pt>
                <c:pt idx="1663">
                  <c:v>917.66788131010571</c:v>
                </c:pt>
                <c:pt idx="1664">
                  <c:v>881.37164623903686</c:v>
                </c:pt>
                <c:pt idx="1665">
                  <c:v>865.06531732169515</c:v>
                </c:pt>
                <c:pt idx="1666">
                  <c:v>828.0857596675346</c:v>
                </c:pt>
                <c:pt idx="1667">
                  <c:v>789.64821143936751</c:v>
                </c:pt>
                <c:pt idx="1668">
                  <c:v>771.9145368590323</c:v>
                </c:pt>
                <c:pt idx="1669">
                  <c:v>753.44685772739922</c:v>
                </c:pt>
                <c:pt idx="1670">
                  <c:v>734.98448252266667</c:v>
                </c:pt>
                <c:pt idx="1671">
                  <c:v>695.08658641964519</c:v>
                </c:pt>
                <c:pt idx="1672">
                  <c:v>675.13852235595368</c:v>
                </c:pt>
                <c:pt idx="1673">
                  <c:v>675.88549206191715</c:v>
                </c:pt>
                <c:pt idx="1674">
                  <c:v>655.93860664864928</c:v>
                </c:pt>
                <c:pt idx="1675">
                  <c:v>635.24416220420312</c:v>
                </c:pt>
                <c:pt idx="1676">
                  <c:v>614.54971775975685</c:v>
                </c:pt>
                <c:pt idx="1677">
                  <c:v>572.41326983969202</c:v>
                </c:pt>
                <c:pt idx="1678">
                  <c:v>529.53103086409021</c:v>
                </c:pt>
                <c:pt idx="1679">
                  <c:v>506.60098122866248</c:v>
                </c:pt>
                <c:pt idx="1680">
                  <c:v>504.3706799645845</c:v>
                </c:pt>
                <c:pt idx="1681">
                  <c:v>543.53457151629902</c:v>
                </c:pt>
                <c:pt idx="1682">
                  <c:v>604.8774177209981</c:v>
                </c:pt>
                <c:pt idx="1683">
                  <c:v>666.96075105433385</c:v>
                </c:pt>
                <c:pt idx="1684">
                  <c:v>751.22009241459193</c:v>
                </c:pt>
                <c:pt idx="1685">
                  <c:v>795.57918037097852</c:v>
                </c:pt>
                <c:pt idx="1686">
                  <c:v>798.55880864186736</c:v>
                </c:pt>
                <c:pt idx="1687">
                  <c:v>801.54786611614816</c:v>
                </c:pt>
                <c:pt idx="1688">
                  <c:v>763.15746390492245</c:v>
                </c:pt>
                <c:pt idx="1689">
                  <c:v>723.27135430613703</c:v>
                </c:pt>
                <c:pt idx="1690">
                  <c:v>704.08204645264823</c:v>
                </c:pt>
                <c:pt idx="1691">
                  <c:v>684.14105429149538</c:v>
                </c:pt>
                <c:pt idx="1692">
                  <c:v>684.89509589999773</c:v>
                </c:pt>
                <c:pt idx="1693">
                  <c:v>685.64972683371457</c:v>
                </c:pt>
                <c:pt idx="1694">
                  <c:v>686.40494709264919</c:v>
                </c:pt>
                <c:pt idx="1695">
                  <c:v>687.16075667679002</c:v>
                </c:pt>
                <c:pt idx="1696">
                  <c:v>687.91715558613646</c:v>
                </c:pt>
                <c:pt idx="1697">
                  <c:v>688.67414382070069</c:v>
                </c:pt>
                <c:pt idx="1698">
                  <c:v>668.73727693603348</c:v>
                </c:pt>
                <c:pt idx="1699">
                  <c:v>627.34838804714695</c:v>
                </c:pt>
                <c:pt idx="1700">
                  <c:v>585.20192159848432</c:v>
                </c:pt>
                <c:pt idx="1701">
                  <c:v>562.99409001011861</c:v>
                </c:pt>
                <c:pt idx="1702">
                  <c:v>561.48306016704908</c:v>
                </c:pt>
                <c:pt idx="1703">
                  <c:v>539.27994318038361</c:v>
                </c:pt>
                <c:pt idx="1704">
                  <c:v>537.02135430613885</c:v>
                </c:pt>
                <c:pt idx="1705">
                  <c:v>556.21301946048106</c:v>
                </c:pt>
                <c:pt idx="1706">
                  <c:v>554.7125974712211</c:v>
                </c:pt>
                <c:pt idx="1707">
                  <c:v>573.90897722725754</c:v>
                </c:pt>
                <c:pt idx="1708">
                  <c:v>593.85527331531364</c:v>
                </c:pt>
                <c:pt idx="1709">
                  <c:v>593.10771428413818</c:v>
                </c:pt>
                <c:pt idx="1710">
                  <c:v>633.7496334670642</c:v>
                </c:pt>
                <c:pt idx="1711">
                  <c:v>675.88549206191715</c:v>
                </c:pt>
                <c:pt idx="1712">
                  <c:v>697.32749553753581</c:v>
                </c:pt>
                <c:pt idx="1713">
                  <c:v>740.21327046441138</c:v>
                </c:pt>
                <c:pt idx="1714">
                  <c:v>763.15746390492541</c:v>
                </c:pt>
                <c:pt idx="1715">
                  <c:v>786.10696127233962</c:v>
                </c:pt>
                <c:pt idx="1716">
                  <c:v>809.8163935003829</c:v>
                </c:pt>
                <c:pt idx="1717">
                  <c:v>833.5352549318153</c:v>
                </c:pt>
                <c:pt idx="1718">
                  <c:v>858.02348042725703</c:v>
                </c:pt>
                <c:pt idx="1719">
                  <c:v>882.52643905299351</c:v>
                </c:pt>
                <c:pt idx="1720">
                  <c:v>887.11610380253524</c:v>
                </c:pt>
                <c:pt idx="1721">
                  <c:v>849.56814198159145</c:v>
                </c:pt>
                <c:pt idx="1722">
                  <c:v>790.56815815642221</c:v>
                </c:pt>
                <c:pt idx="1723">
                  <c:v>730.03003552844666</c:v>
                </c:pt>
                <c:pt idx="1724">
                  <c:v>668.72019153560586</c:v>
                </c:pt>
                <c:pt idx="1725">
                  <c:v>543.78003552843961</c:v>
                </c:pt>
                <c:pt idx="1726">
                  <c:v>374.36587314859651</c:v>
                </c:pt>
                <c:pt idx="1727">
                  <c:v>181.2075083532049</c:v>
                </c:pt>
                <c:pt idx="1728">
                  <c:v>-36.38839996941914</c:v>
                </c:pt>
                <c:pt idx="1729">
                  <c:v>-257.60364908034092</c:v>
                </c:pt>
                <c:pt idx="1730">
                  <c:v>-399.49250351642314</c:v>
                </c:pt>
                <c:pt idx="1731">
                  <c:v>-458.98104297288762</c:v>
                </c:pt>
                <c:pt idx="1732">
                  <c:v>-477.41395694774178</c:v>
                </c:pt>
                <c:pt idx="1733">
                  <c:v>-453.37332898138152</c:v>
                </c:pt>
                <c:pt idx="1734">
                  <c:v>-428.29224735357525</c:v>
                </c:pt>
                <c:pt idx="1735">
                  <c:v>-422.90758792401965</c:v>
                </c:pt>
                <c:pt idx="1736">
                  <c:v>-458.60006434631134</c:v>
                </c:pt>
                <c:pt idx="1737">
                  <c:v>-473.91780525156139</c:v>
                </c:pt>
                <c:pt idx="1738">
                  <c:v>-467.58433223099883</c:v>
                </c:pt>
                <c:pt idx="1739">
                  <c:v>-440.24466172894802</c:v>
                </c:pt>
                <c:pt idx="1740">
                  <c:v>-349.32771848163998</c:v>
                </c:pt>
                <c:pt idx="1741">
                  <c:v>-215.02142191396592</c:v>
                </c:pt>
                <c:pt idx="1742">
                  <c:v>-119.62649104474764</c:v>
                </c:pt>
                <c:pt idx="1743">
                  <c:v>-64.940073107395222</c:v>
                </c:pt>
                <c:pt idx="1744">
                  <c:v>-9.0378772580851887</c:v>
                </c:pt>
                <c:pt idx="1745">
                  <c:v>6.0992304390346419</c:v>
                </c:pt>
                <c:pt idx="1746">
                  <c:v>0.60082621288876226</c:v>
                </c:pt>
                <c:pt idx="1747">
                  <c:v>36.550243396813045</c:v>
                </c:pt>
                <c:pt idx="1748">
                  <c:v>73.629986336980295</c:v>
                </c:pt>
                <c:pt idx="1749">
                  <c:v>110.74744609070027</c:v>
                </c:pt>
                <c:pt idx="1750">
                  <c:v>169.65195923155369</c:v>
                </c:pt>
                <c:pt idx="1751">
                  <c:v>187.71359329225857</c:v>
                </c:pt>
                <c:pt idx="1752">
                  <c:v>185.09551603881238</c:v>
                </c:pt>
                <c:pt idx="1753">
                  <c:v>182.4921719156614</c:v>
                </c:pt>
                <c:pt idx="1754">
                  <c:v>179.90356092280553</c:v>
                </c:pt>
                <c:pt idx="1755">
                  <c:v>177.32968306024472</c:v>
                </c:pt>
                <c:pt idx="1756">
                  <c:v>174.7705383279791</c:v>
                </c:pt>
                <c:pt idx="1757">
                  <c:v>151.53168228156534</c:v>
                </c:pt>
                <c:pt idx="1758">
                  <c:v>148.49783609119038</c:v>
                </c:pt>
                <c:pt idx="1759">
                  <c:v>145.98583737586918</c:v>
                </c:pt>
                <c:pt idx="1760">
                  <c:v>122.2964422050272</c:v>
                </c:pt>
                <c:pt idx="1761">
                  <c:v>119.32270718625631</c:v>
                </c:pt>
                <c:pt idx="1762">
                  <c:v>116.3701878751105</c:v>
                </c:pt>
                <c:pt idx="1763">
                  <c:v>113.43888427158964</c:v>
                </c:pt>
                <c:pt idx="1764">
                  <c:v>89.83435193125058</c:v>
                </c:pt>
                <c:pt idx="1765">
                  <c:v>24.382730349843143</c:v>
                </c:pt>
                <c:pt idx="1766">
                  <c:v>-104.07216122052841</c:v>
                </c:pt>
                <c:pt idx="1767">
                  <c:v>-275.73754590947743</c:v>
                </c:pt>
                <c:pt idx="1768">
                  <c:v>-490.52148898396536</c:v>
                </c:pt>
                <c:pt idx="1769">
                  <c:v>-728.49566877489588</c:v>
                </c:pt>
                <c:pt idx="1770">
                  <c:v>-926.90698384571328</c:v>
                </c:pt>
                <c:pt idx="1771">
                  <c:v>-1023.0176552153785</c:v>
                </c:pt>
                <c:pt idx="1772">
                  <c:v>-1035.7470797903784</c:v>
                </c:pt>
                <c:pt idx="1773">
                  <c:v>-1006.4841464596029</c:v>
                </c:pt>
                <c:pt idx="1774">
                  <c:v>-913.83193512613093</c:v>
                </c:pt>
                <c:pt idx="1775">
                  <c:v>-798.94979250885456</c:v>
                </c:pt>
                <c:pt idx="1776">
                  <c:v>-744.7587024120204</c:v>
                </c:pt>
                <c:pt idx="1777">
                  <c:v>-773.00593877096503</c:v>
                </c:pt>
                <c:pt idx="1778">
                  <c:v>-883.98469087856199</c:v>
                </c:pt>
                <c:pt idx="1779">
                  <c:v>-1057.7863794603061</c:v>
                </c:pt>
                <c:pt idx="1780">
                  <c:v>-1211.4281415647131</c:v>
                </c:pt>
                <c:pt idx="1781">
                  <c:v>-1261.6639805332277</c:v>
                </c:pt>
                <c:pt idx="1782">
                  <c:v>-1186.7551676460823</c:v>
                </c:pt>
                <c:pt idx="1783">
                  <c:v>-1027.762337649194</c:v>
                </c:pt>
                <c:pt idx="1784">
                  <c:v>-825.88579536367229</c:v>
                </c:pt>
                <c:pt idx="1785">
                  <c:v>-684.836439722519</c:v>
                </c:pt>
                <c:pt idx="1786">
                  <c:v>-625.97082204564458</c:v>
                </c:pt>
                <c:pt idx="1787">
                  <c:v>-608.11486248386132</c:v>
                </c:pt>
                <c:pt idx="1788">
                  <c:v>-631.43504540950482</c:v>
                </c:pt>
                <c:pt idx="1789">
                  <c:v>-716.74692159804715</c:v>
                </c:pt>
                <c:pt idx="1790">
                  <c:v>-864.23082456429859</c:v>
                </c:pt>
                <c:pt idx="1791">
                  <c:v>-1053.1619596154076</c:v>
                </c:pt>
                <c:pt idx="1792">
                  <c:v>-1242.0332781575191</c:v>
                </c:pt>
                <c:pt idx="1793">
                  <c:v>-1306.3442607914774</c:v>
                </c:pt>
                <c:pt idx="1794">
                  <c:v>-1638.8889054803053</c:v>
                </c:pt>
                <c:pt idx="1795">
                  <c:v>-1076.1111111111111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4C0-447A-A399-0A4FEAD930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9565328"/>
        <c:axId val="1749570736"/>
      </c:scatterChart>
      <c:valAx>
        <c:axId val="1749565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9570736"/>
        <c:crosses val="autoZero"/>
        <c:crossBetween val="midCat"/>
      </c:valAx>
      <c:valAx>
        <c:axId val="174957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95653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/>
              <a:t>Tractive Energy</a:t>
            </a:r>
            <a:r>
              <a:rPr lang="en-GB" sz="1800" baseline="0"/>
              <a:t> and Braking Energy over the WLTP</a:t>
            </a:r>
            <a:endParaRPr lang="en-GB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728819270658277E-2"/>
          <c:y val="7.7609240686793909E-2"/>
          <c:w val="0.90205213161839293"/>
          <c:h val="0.82947873593831634"/>
        </c:manualLayout>
      </c:layout>
      <c:scatterChart>
        <c:scatterStyle val="lineMarker"/>
        <c:varyColors val="0"/>
        <c:ser>
          <c:idx val="0"/>
          <c:order val="0"/>
          <c:tx>
            <c:strRef>
              <c:f>'My Spreedsheet '!$V$2</c:f>
              <c:strCache>
                <c:ptCount val="1"/>
                <c:pt idx="0">
                  <c:v>Tractive Energy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'!$V$5:$V$1805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7.9095328349688148E-6</c:v>
                </c:pt>
                <c:pt idx="13">
                  <c:v>1.6225126123280628E-4</c:v>
                </c:pt>
                <c:pt idx="14">
                  <c:v>7.7438944754302402E-4</c:v>
                </c:pt>
                <c:pt idx="15">
                  <c:v>1.3422224474409325E-3</c:v>
                </c:pt>
                <c:pt idx="16">
                  <c:v>1.6318383029044919E-3</c:v>
                </c:pt>
                <c:pt idx="17">
                  <c:v>2.5413493331419021E-3</c:v>
                </c:pt>
                <c:pt idx="18">
                  <c:v>3.4455461016238789E-3</c:v>
                </c:pt>
                <c:pt idx="19">
                  <c:v>2.7703801735614927E-3</c:v>
                </c:pt>
                <c:pt idx="20">
                  <c:v>1.3104899788680638E-3</c:v>
                </c:pt>
                <c:pt idx="21">
                  <c:v>7.5790514093787662E-4</c:v>
                </c:pt>
                <c:pt idx="22">
                  <c:v>7.1883602368547951E-4</c:v>
                </c:pt>
                <c:pt idx="23">
                  <c:v>7.7939343164345695E-4</c:v>
                </c:pt>
                <c:pt idx="24">
                  <c:v>1.3462616674161151E-3</c:v>
                </c:pt>
                <c:pt idx="25">
                  <c:v>1.8254901227497523E-3</c:v>
                </c:pt>
                <c:pt idx="26">
                  <c:v>2.1503770840454834E-3</c:v>
                </c:pt>
                <c:pt idx="27">
                  <c:v>3.0722456697473907E-3</c:v>
                </c:pt>
                <c:pt idx="28">
                  <c:v>3.4875197882069729E-3</c:v>
                </c:pt>
                <c:pt idx="29">
                  <c:v>3.5552586013162576E-3</c:v>
                </c:pt>
                <c:pt idx="30">
                  <c:v>2.9145894721699234E-3</c:v>
                </c:pt>
                <c:pt idx="31">
                  <c:v>2.058899761740225E-3</c:v>
                </c:pt>
                <c:pt idx="32">
                  <c:v>1.6895660435683789E-3</c:v>
                </c:pt>
                <c:pt idx="33">
                  <c:v>1.5079025185834368E-3</c:v>
                </c:pt>
                <c:pt idx="34">
                  <c:v>1.1750455465578634E-3</c:v>
                </c:pt>
                <c:pt idx="35">
                  <c:v>6.1013300061365161E-4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6.3042239176688367E-5</c:v>
                </c:pt>
                <c:pt idx="50">
                  <c:v>1.1988808965679691E-4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1.3359230609310703E-4</c:v>
                </c:pt>
                <c:pt idx="56">
                  <c:v>1.5275382872685181E-4</c:v>
                </c:pt>
                <c:pt idx="57">
                  <c:v>2.1023839662808651E-4</c:v>
                </c:pt>
                <c:pt idx="58">
                  <c:v>2.7461990833301295E-4</c:v>
                </c:pt>
                <c:pt idx="59">
                  <c:v>6.43684731373035E-4</c:v>
                </c:pt>
                <c:pt idx="60">
                  <c:v>8.2330022059714592E-4</c:v>
                </c:pt>
                <c:pt idx="61">
                  <c:v>4.910663489009374E-4</c:v>
                </c:pt>
                <c:pt idx="62">
                  <c:v>4.3483354209515926E-4</c:v>
                </c:pt>
                <c:pt idx="63">
                  <c:v>5.2099681532830761E-4</c:v>
                </c:pt>
                <c:pt idx="64">
                  <c:v>6.6032696830110947E-4</c:v>
                </c:pt>
                <c:pt idx="65">
                  <c:v>5.1780904301756568E-4</c:v>
                </c:pt>
                <c:pt idx="66">
                  <c:v>4.1137152334533284E-4</c:v>
                </c:pt>
                <c:pt idx="67">
                  <c:v>8.8874394905272269E-4</c:v>
                </c:pt>
                <c:pt idx="68">
                  <c:v>1.8266978153277484E-3</c:v>
                </c:pt>
                <c:pt idx="69">
                  <c:v>2.6129473830564399E-3</c:v>
                </c:pt>
                <c:pt idx="70">
                  <c:v>3.1637585432732016E-3</c:v>
                </c:pt>
                <c:pt idx="71">
                  <c:v>3.3324018376109502E-3</c:v>
                </c:pt>
                <c:pt idx="72">
                  <c:v>2.8776316847383778E-3</c:v>
                </c:pt>
                <c:pt idx="73">
                  <c:v>2.1121469315063574E-3</c:v>
                </c:pt>
                <c:pt idx="74">
                  <c:v>1.6757170659005723E-3</c:v>
                </c:pt>
                <c:pt idx="75">
                  <c:v>1.6654321594576731E-3</c:v>
                </c:pt>
                <c:pt idx="76">
                  <c:v>1.8369014429608398E-3</c:v>
                </c:pt>
                <c:pt idx="77">
                  <c:v>1.7752831330338549E-3</c:v>
                </c:pt>
                <c:pt idx="78">
                  <c:v>1.2529476282875335E-3</c:v>
                </c:pt>
                <c:pt idx="79">
                  <c:v>4.4078584363268521E-4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2.1955513815684539E-4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8.5482502560936445E-6</c:v>
                </c:pt>
                <c:pt idx="139">
                  <c:v>2.0258010948716136E-4</c:v>
                </c:pt>
                <c:pt idx="140">
                  <c:v>1.030731962232556E-3</c:v>
                </c:pt>
                <c:pt idx="141">
                  <c:v>2.0730417569423433E-3</c:v>
                </c:pt>
                <c:pt idx="142">
                  <c:v>2.0989168455828023E-3</c:v>
                </c:pt>
                <c:pt idx="143">
                  <c:v>1.3060281966681374E-3</c:v>
                </c:pt>
                <c:pt idx="144">
                  <c:v>8.6846666657684692E-4</c:v>
                </c:pt>
                <c:pt idx="145">
                  <c:v>1.241609401212182E-3</c:v>
                </c:pt>
                <c:pt idx="146">
                  <c:v>1.9844324442726095E-3</c:v>
                </c:pt>
                <c:pt idx="147">
                  <c:v>2.339640300045456E-3</c:v>
                </c:pt>
                <c:pt idx="148">
                  <c:v>2.0726461937128496E-3</c:v>
                </c:pt>
                <c:pt idx="149">
                  <c:v>1.3979014217963283E-3</c:v>
                </c:pt>
                <c:pt idx="150">
                  <c:v>5.2491941305676511E-4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1.8623170290637654E-5</c:v>
                </c:pt>
                <c:pt idx="157">
                  <c:v>5.8332593507673901E-4</c:v>
                </c:pt>
                <c:pt idx="158">
                  <c:v>1.2169231570597844E-3</c:v>
                </c:pt>
                <c:pt idx="159">
                  <c:v>1.8727760254347802E-3</c:v>
                </c:pt>
                <c:pt idx="160">
                  <c:v>2.2576692423790382E-3</c:v>
                </c:pt>
                <c:pt idx="161">
                  <c:v>2.3370488901297993E-3</c:v>
                </c:pt>
                <c:pt idx="162">
                  <c:v>2.0641189391161366E-3</c:v>
                </c:pt>
                <c:pt idx="163">
                  <c:v>2.1529597008088557E-3</c:v>
                </c:pt>
                <c:pt idx="164">
                  <c:v>2.0729203000663748E-3</c:v>
                </c:pt>
                <c:pt idx="165">
                  <c:v>1.7452633951303659E-3</c:v>
                </c:pt>
                <c:pt idx="166">
                  <c:v>1.54970838508503E-3</c:v>
                </c:pt>
                <c:pt idx="167">
                  <c:v>2.138371172071509E-3</c:v>
                </c:pt>
                <c:pt idx="168">
                  <c:v>2.7840012629123741E-3</c:v>
                </c:pt>
                <c:pt idx="169">
                  <c:v>2.2416215618509734E-3</c:v>
                </c:pt>
                <c:pt idx="170">
                  <c:v>7.1739414983699578E-4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5.8772288926919707E-4</c:v>
                </c:pt>
                <c:pt idx="177">
                  <c:v>1.4773536978668217E-3</c:v>
                </c:pt>
                <c:pt idx="178">
                  <c:v>1.8585251656662767E-3</c:v>
                </c:pt>
                <c:pt idx="179">
                  <c:v>1.2580223065699911E-3</c:v>
                </c:pt>
                <c:pt idx="180">
                  <c:v>5.6786203526840238E-4</c:v>
                </c:pt>
                <c:pt idx="181">
                  <c:v>2.3580931755608602E-4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1.9747285499729526E-5</c:v>
                </c:pt>
                <c:pt idx="194">
                  <c:v>5.8029572526946238E-5</c:v>
                </c:pt>
                <c:pt idx="195">
                  <c:v>1.1443078345936225E-4</c:v>
                </c:pt>
                <c:pt idx="196">
                  <c:v>1.5275382872685181E-4</c:v>
                </c:pt>
                <c:pt idx="197">
                  <c:v>1.5275382872685181E-4</c:v>
                </c:pt>
                <c:pt idx="198">
                  <c:v>2.4856144189557613E-4</c:v>
                </c:pt>
                <c:pt idx="199">
                  <c:v>3.5906591547229491E-4</c:v>
                </c:pt>
                <c:pt idx="200">
                  <c:v>4.7759698739841867E-4</c:v>
                </c:pt>
                <c:pt idx="201">
                  <c:v>6.2697019849569191E-4</c:v>
                </c:pt>
                <c:pt idx="202">
                  <c:v>7.9250233014343011E-4</c:v>
                </c:pt>
                <c:pt idx="203">
                  <c:v>1.2687315472173946E-3</c:v>
                </c:pt>
                <c:pt idx="204">
                  <c:v>1.6771710529920989E-3</c:v>
                </c:pt>
                <c:pt idx="205">
                  <c:v>1.9094847246490887E-3</c:v>
                </c:pt>
                <c:pt idx="206">
                  <c:v>2.4920311460242084E-3</c:v>
                </c:pt>
                <c:pt idx="207">
                  <c:v>2.8691898087642269E-3</c:v>
                </c:pt>
                <c:pt idx="208">
                  <c:v>2.8365863151037941E-3</c:v>
                </c:pt>
                <c:pt idx="209">
                  <c:v>3.3328230450205771E-3</c:v>
                </c:pt>
                <c:pt idx="210">
                  <c:v>3.6271082587971469E-3</c:v>
                </c:pt>
                <c:pt idx="211">
                  <c:v>2.9801669566922912E-3</c:v>
                </c:pt>
                <c:pt idx="212">
                  <c:v>2.500945969989636E-3</c:v>
                </c:pt>
                <c:pt idx="213">
                  <c:v>2.2054052940620921E-3</c:v>
                </c:pt>
                <c:pt idx="214">
                  <c:v>2.4067002105616466E-3</c:v>
                </c:pt>
                <c:pt idx="215">
                  <c:v>3.0565047581158902E-3</c:v>
                </c:pt>
                <c:pt idx="216">
                  <c:v>3.6395067672676746E-3</c:v>
                </c:pt>
                <c:pt idx="217">
                  <c:v>3.8300623123637824E-3</c:v>
                </c:pt>
                <c:pt idx="218">
                  <c:v>3.613693441042269E-3</c:v>
                </c:pt>
                <c:pt idx="219">
                  <c:v>3.1844410068837957E-3</c:v>
                </c:pt>
                <c:pt idx="220">
                  <c:v>2.6954360857715113E-3</c:v>
                </c:pt>
                <c:pt idx="221">
                  <c:v>2.0803289303579818E-3</c:v>
                </c:pt>
                <c:pt idx="222">
                  <c:v>1.6772795008772204E-3</c:v>
                </c:pt>
                <c:pt idx="223">
                  <c:v>1.6096726181119873E-3</c:v>
                </c:pt>
                <c:pt idx="224">
                  <c:v>1.6226363442727696E-3</c:v>
                </c:pt>
                <c:pt idx="225">
                  <c:v>1.8996627577780748E-3</c:v>
                </c:pt>
                <c:pt idx="226">
                  <c:v>2.0163450338917415E-3</c:v>
                </c:pt>
                <c:pt idx="227">
                  <c:v>1.9533611950656696E-3</c:v>
                </c:pt>
                <c:pt idx="228">
                  <c:v>1.8889691603963502E-3</c:v>
                </c:pt>
                <c:pt idx="229">
                  <c:v>1.7287550203622388E-3</c:v>
                </c:pt>
                <c:pt idx="230">
                  <c:v>1.3814511452121571E-3</c:v>
                </c:pt>
                <c:pt idx="231">
                  <c:v>8.4013813080886985E-4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6.3042239176688367E-5</c:v>
                </c:pt>
                <c:pt idx="254">
                  <c:v>1.1988808965679691E-4</c:v>
                </c:pt>
                <c:pt idx="255">
                  <c:v>0</c:v>
                </c:pt>
                <c:pt idx="256">
                  <c:v>0</c:v>
                </c:pt>
                <c:pt idx="257">
                  <c:v>1.1730113048678283E-4</c:v>
                </c:pt>
                <c:pt idx="258">
                  <c:v>1.035377081310154E-3</c:v>
                </c:pt>
                <c:pt idx="259">
                  <c:v>1.7213327674449436E-3</c:v>
                </c:pt>
                <c:pt idx="260">
                  <c:v>2.0187377730580794E-3</c:v>
                </c:pt>
                <c:pt idx="261">
                  <c:v>2.2054456683787992E-3</c:v>
                </c:pt>
                <c:pt idx="262">
                  <c:v>2.6143951802410589E-3</c:v>
                </c:pt>
                <c:pt idx="263">
                  <c:v>3.5259904964008233E-3</c:v>
                </c:pt>
                <c:pt idx="264">
                  <c:v>4.3214056832148557E-3</c:v>
                </c:pt>
                <c:pt idx="265">
                  <c:v>4.3015562456392049E-3</c:v>
                </c:pt>
                <c:pt idx="266">
                  <c:v>3.5454733429877558E-3</c:v>
                </c:pt>
                <c:pt idx="267">
                  <c:v>3.2012418016036403E-3</c:v>
                </c:pt>
                <c:pt idx="268">
                  <c:v>3.1776486612007482E-3</c:v>
                </c:pt>
                <c:pt idx="269">
                  <c:v>2.8765887564344049E-3</c:v>
                </c:pt>
                <c:pt idx="270">
                  <c:v>1.9618067896771557E-3</c:v>
                </c:pt>
                <c:pt idx="271">
                  <c:v>5.7144446824706552E-4</c:v>
                </c:pt>
                <c:pt idx="272">
                  <c:v>2.7142149521997732E-4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7.5309071584768949E-4</c:v>
                </c:pt>
                <c:pt idx="282">
                  <c:v>2.6515723401410152E-3</c:v>
                </c:pt>
                <c:pt idx="283">
                  <c:v>3.4733413556059314E-3</c:v>
                </c:pt>
                <c:pt idx="284">
                  <c:v>4.0539043056551805E-3</c:v>
                </c:pt>
                <c:pt idx="285">
                  <c:v>4.4335121735196801E-3</c:v>
                </c:pt>
                <c:pt idx="286">
                  <c:v>4.5243049923435561E-3</c:v>
                </c:pt>
                <c:pt idx="287">
                  <c:v>4.947357881059251E-3</c:v>
                </c:pt>
                <c:pt idx="288">
                  <c:v>5.3764571236719766E-3</c:v>
                </c:pt>
                <c:pt idx="289">
                  <c:v>4.7546962744201733E-3</c:v>
                </c:pt>
                <c:pt idx="290">
                  <c:v>2.8450177647685931E-3</c:v>
                </c:pt>
                <c:pt idx="291">
                  <c:v>8.9843080409203393E-4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3.6509239515877725E-4</c:v>
                </c:pt>
                <c:pt idx="296">
                  <c:v>8.1074106699789608E-4</c:v>
                </c:pt>
                <c:pt idx="297">
                  <c:v>1.1123917778748213E-3</c:v>
                </c:pt>
                <c:pt idx="298">
                  <c:v>1.1977481405530824E-3</c:v>
                </c:pt>
                <c:pt idx="299">
                  <c:v>9.7827952201961924E-4</c:v>
                </c:pt>
                <c:pt idx="300">
                  <c:v>6.7616618182758203E-4</c:v>
                </c:pt>
                <c:pt idx="301">
                  <c:v>2.952404245037027E-4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1.981595204092164E-4</c:v>
                </c:pt>
                <c:pt idx="309">
                  <c:v>2.5974146434080199E-4</c:v>
                </c:pt>
                <c:pt idx="310">
                  <c:v>6.4091214853636395E-5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6.5591631140039648E-5</c:v>
                </c:pt>
                <c:pt idx="323">
                  <c:v>1.0535179060506216E-4</c:v>
                </c:pt>
                <c:pt idx="324">
                  <c:v>0</c:v>
                </c:pt>
                <c:pt idx="325">
                  <c:v>1.7479574526022104E-4</c:v>
                </c:pt>
                <c:pt idx="326">
                  <c:v>2.1295911117243145E-4</c:v>
                </c:pt>
                <c:pt idx="327">
                  <c:v>9.6468378536111011E-5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4.6830951446455766E-6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2.4687104423682577E-5</c:v>
                </c:pt>
                <c:pt idx="337">
                  <c:v>1.8399835281882054E-4</c:v>
                </c:pt>
                <c:pt idx="338">
                  <c:v>4.4145022170763296E-4</c:v>
                </c:pt>
                <c:pt idx="339">
                  <c:v>1.0107864605968487E-3</c:v>
                </c:pt>
                <c:pt idx="340">
                  <c:v>1.8536865293001447E-3</c:v>
                </c:pt>
                <c:pt idx="341">
                  <c:v>2.4056599522888195E-3</c:v>
                </c:pt>
                <c:pt idx="342">
                  <c:v>1.8315416572598157E-3</c:v>
                </c:pt>
                <c:pt idx="343">
                  <c:v>8.2461562442564976E-4</c:v>
                </c:pt>
                <c:pt idx="344">
                  <c:v>5.5258689382140164E-4</c:v>
                </c:pt>
                <c:pt idx="345">
                  <c:v>8.0185363561819213E-4</c:v>
                </c:pt>
                <c:pt idx="346">
                  <c:v>8.3295806686458913E-4</c:v>
                </c:pt>
                <c:pt idx="347">
                  <c:v>6.7001059428905912E-4</c:v>
                </c:pt>
                <c:pt idx="348">
                  <c:v>8.5735157316865328E-4</c:v>
                </c:pt>
                <c:pt idx="349">
                  <c:v>8.3417311415180651E-4</c:v>
                </c:pt>
                <c:pt idx="350">
                  <c:v>6.2329544443581882E-4</c:v>
                </c:pt>
                <c:pt idx="351">
                  <c:v>4.0072666207755496E-4</c:v>
                </c:pt>
                <c:pt idx="352">
                  <c:v>3.0920615259768467E-4</c:v>
                </c:pt>
                <c:pt idx="353">
                  <c:v>3.0774863283864758E-4</c:v>
                </c:pt>
                <c:pt idx="354">
                  <c:v>3.5084547290351623E-4</c:v>
                </c:pt>
                <c:pt idx="355">
                  <c:v>4.8449709327388847E-4</c:v>
                </c:pt>
                <c:pt idx="356">
                  <c:v>5.3355564676778073E-4</c:v>
                </c:pt>
                <c:pt idx="357">
                  <c:v>3.5569708388825396E-4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1.4467513302907274E-4</c:v>
                </c:pt>
                <c:pt idx="365">
                  <c:v>3.099432657451233E-4</c:v>
                </c:pt>
                <c:pt idx="366">
                  <c:v>4.4449005964839508E-4</c:v>
                </c:pt>
                <c:pt idx="367">
                  <c:v>7.2466390846253183E-4</c:v>
                </c:pt>
                <c:pt idx="368">
                  <c:v>1.110277452813453E-3</c:v>
                </c:pt>
                <c:pt idx="369">
                  <c:v>1.1464981150992148E-3</c:v>
                </c:pt>
                <c:pt idx="370">
                  <c:v>7.2201556905074544E-4</c:v>
                </c:pt>
                <c:pt idx="371">
                  <c:v>1.4168012406086061E-4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2.296765792432411E-5</c:v>
                </c:pt>
                <c:pt idx="393">
                  <c:v>1.7025588786440278E-4</c:v>
                </c:pt>
                <c:pt idx="394">
                  <c:v>5.3498720433316877E-4</c:v>
                </c:pt>
                <c:pt idx="395">
                  <c:v>1.0982413069028397E-3</c:v>
                </c:pt>
                <c:pt idx="396">
                  <c:v>1.7869430822013263E-3</c:v>
                </c:pt>
                <c:pt idx="397">
                  <c:v>2.4958573131899655E-3</c:v>
                </c:pt>
                <c:pt idx="398">
                  <c:v>2.8163071378884204E-3</c:v>
                </c:pt>
                <c:pt idx="399">
                  <c:v>2.1485464026567676E-3</c:v>
                </c:pt>
                <c:pt idx="400">
                  <c:v>9.2792933187687318E-4</c:v>
                </c:pt>
                <c:pt idx="401">
                  <c:v>6.9493117885101725E-5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1.3410419779279689E-4</c:v>
                </c:pt>
                <c:pt idx="411">
                  <c:v>2.4693333292641865E-4</c:v>
                </c:pt>
                <c:pt idx="412">
                  <c:v>2.959919794451057E-4</c:v>
                </c:pt>
                <c:pt idx="413">
                  <c:v>3.4883619564453306E-4</c:v>
                </c:pt>
                <c:pt idx="414">
                  <c:v>5.254032254254985E-4</c:v>
                </c:pt>
                <c:pt idx="415">
                  <c:v>8.4105782193054986E-4</c:v>
                </c:pt>
                <c:pt idx="416">
                  <c:v>1.0057316040287937E-3</c:v>
                </c:pt>
                <c:pt idx="417">
                  <c:v>7.5440735547759432E-4</c:v>
                </c:pt>
                <c:pt idx="418">
                  <c:v>2.8322090797718632E-4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1.5884403755052877E-4</c:v>
                </c:pt>
                <c:pt idx="423">
                  <c:v>4.7529716108348847E-4</c:v>
                </c:pt>
                <c:pt idx="424">
                  <c:v>9.6643600485864874E-4</c:v>
                </c:pt>
                <c:pt idx="425">
                  <c:v>1.8996550214888466E-3</c:v>
                </c:pt>
                <c:pt idx="426">
                  <c:v>3.3017973436762593E-3</c:v>
                </c:pt>
                <c:pt idx="427">
                  <c:v>4.3242804384599331E-3</c:v>
                </c:pt>
                <c:pt idx="428">
                  <c:v>3.4911696808022797E-3</c:v>
                </c:pt>
                <c:pt idx="429">
                  <c:v>1.5122695813985373E-3</c:v>
                </c:pt>
                <c:pt idx="430">
                  <c:v>1.7999228901665671E-4</c:v>
                </c:pt>
                <c:pt idx="431">
                  <c:v>0</c:v>
                </c:pt>
                <c:pt idx="432">
                  <c:v>0</c:v>
                </c:pt>
                <c:pt idx="433">
                  <c:v>5.8067389959938416E-5</c:v>
                </c:pt>
                <c:pt idx="434">
                  <c:v>1.0647417187933644E-4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2.6161245029948248E-5</c:v>
                </c:pt>
                <c:pt idx="513">
                  <c:v>2.7455174937110341E-4</c:v>
                </c:pt>
                <c:pt idx="514">
                  <c:v>1.0626192892866251E-3</c:v>
                </c:pt>
                <c:pt idx="515">
                  <c:v>2.0719809464277393E-3</c:v>
                </c:pt>
                <c:pt idx="516">
                  <c:v>2.5530091709054939E-3</c:v>
                </c:pt>
                <c:pt idx="517">
                  <c:v>1.943277974667012E-3</c:v>
                </c:pt>
                <c:pt idx="518">
                  <c:v>7.8506350959181765E-4</c:v>
                </c:pt>
                <c:pt idx="519">
                  <c:v>8.5667933460131747E-5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6.3127392821567423E-6</c:v>
                </c:pt>
                <c:pt idx="534">
                  <c:v>7.2370996134128078E-5</c:v>
                </c:pt>
                <c:pt idx="535">
                  <c:v>2.4415074216943761E-4</c:v>
                </c:pt>
                <c:pt idx="536">
                  <c:v>4.7997684519480191E-4</c:v>
                </c:pt>
                <c:pt idx="537">
                  <c:v>1.1242598430968988E-3</c:v>
                </c:pt>
                <c:pt idx="538">
                  <c:v>2.3666037603750998E-3</c:v>
                </c:pt>
                <c:pt idx="539">
                  <c:v>3.2802582890123486E-3</c:v>
                </c:pt>
                <c:pt idx="540">
                  <c:v>2.4170118517896338E-3</c:v>
                </c:pt>
                <c:pt idx="541">
                  <c:v>8.8498752289487925E-4</c:v>
                </c:pt>
                <c:pt idx="542">
                  <c:v>2.5904445019254817E-4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4.287260507713452E-5</c:v>
                </c:pt>
                <c:pt idx="555">
                  <c:v>1.2574262389214588E-4</c:v>
                </c:pt>
                <c:pt idx="556">
                  <c:v>2.0941460605949886E-4</c:v>
                </c:pt>
                <c:pt idx="557">
                  <c:v>3.1895821035834174E-4</c:v>
                </c:pt>
                <c:pt idx="558">
                  <c:v>4.4155302196774779E-4</c:v>
                </c:pt>
                <c:pt idx="559">
                  <c:v>8.1190632596003342E-4</c:v>
                </c:pt>
                <c:pt idx="560">
                  <c:v>8.7352514289640694E-4</c:v>
                </c:pt>
                <c:pt idx="561">
                  <c:v>3.5773321030538676E-4</c:v>
                </c:pt>
                <c:pt idx="562">
                  <c:v>2.2200575831636069E-4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4.5937021072062014E-5</c:v>
                </c:pt>
                <c:pt idx="602">
                  <c:v>1.5348955555987605E-4</c:v>
                </c:pt>
                <c:pt idx="603">
                  <c:v>5.9630407676115221E-4</c:v>
                </c:pt>
                <c:pt idx="604">
                  <c:v>1.4804695013956057E-3</c:v>
                </c:pt>
                <c:pt idx="605">
                  <c:v>2.6087877613381093E-3</c:v>
                </c:pt>
                <c:pt idx="606">
                  <c:v>3.8358759519117195E-3</c:v>
                </c:pt>
                <c:pt idx="607">
                  <c:v>4.7108042529021435E-3</c:v>
                </c:pt>
                <c:pt idx="608">
                  <c:v>4.9720773248685861E-3</c:v>
                </c:pt>
                <c:pt idx="609">
                  <c:v>5.1395913310935204E-3</c:v>
                </c:pt>
                <c:pt idx="610">
                  <c:v>5.6324088284498055E-3</c:v>
                </c:pt>
                <c:pt idx="611">
                  <c:v>5.917746397826263E-3</c:v>
                </c:pt>
                <c:pt idx="612">
                  <c:v>4.8035122892731942E-3</c:v>
                </c:pt>
                <c:pt idx="613">
                  <c:v>2.6290881116411771E-3</c:v>
                </c:pt>
                <c:pt idx="614">
                  <c:v>1.022116494217095E-3</c:v>
                </c:pt>
                <c:pt idx="615">
                  <c:v>6.2855278352986989E-4</c:v>
                </c:pt>
                <c:pt idx="616">
                  <c:v>6.2619047446229703E-4</c:v>
                </c:pt>
                <c:pt idx="617">
                  <c:v>3.9058930282389947E-4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3.2427394161958995E-4</c:v>
                </c:pt>
                <c:pt idx="623">
                  <c:v>8.1781587270667196E-4</c:v>
                </c:pt>
                <c:pt idx="624">
                  <c:v>1.3207061316150232E-3</c:v>
                </c:pt>
                <c:pt idx="625">
                  <c:v>1.6320875539119655E-3</c:v>
                </c:pt>
                <c:pt idx="626">
                  <c:v>1.4405408157765922E-3</c:v>
                </c:pt>
                <c:pt idx="627">
                  <c:v>1.0121594888231932E-3</c:v>
                </c:pt>
                <c:pt idx="628">
                  <c:v>7.918019785351293E-4</c:v>
                </c:pt>
                <c:pt idx="629">
                  <c:v>8.6525448196448577E-4</c:v>
                </c:pt>
                <c:pt idx="630">
                  <c:v>1.3097739072929096E-3</c:v>
                </c:pt>
                <c:pt idx="631">
                  <c:v>2.0038652096590771E-3</c:v>
                </c:pt>
                <c:pt idx="632">
                  <c:v>2.5140147322791802E-3</c:v>
                </c:pt>
                <c:pt idx="633">
                  <c:v>2.9024812561293072E-3</c:v>
                </c:pt>
                <c:pt idx="634">
                  <c:v>3.0817804184621817E-3</c:v>
                </c:pt>
                <c:pt idx="635">
                  <c:v>2.8473919266979023E-3</c:v>
                </c:pt>
                <c:pt idx="636">
                  <c:v>2.1591134636974297E-3</c:v>
                </c:pt>
                <c:pt idx="637">
                  <c:v>1.3343220181806319E-3</c:v>
                </c:pt>
                <c:pt idx="638">
                  <c:v>9.1117172668543308E-4</c:v>
                </c:pt>
                <c:pt idx="639">
                  <c:v>7.3923806364229404E-4</c:v>
                </c:pt>
                <c:pt idx="640">
                  <c:v>7.3391260662684259E-4</c:v>
                </c:pt>
                <c:pt idx="641">
                  <c:v>1.3192000549182802E-3</c:v>
                </c:pt>
                <c:pt idx="642">
                  <c:v>2.4403871397661084E-3</c:v>
                </c:pt>
                <c:pt idx="643">
                  <c:v>2.8582719809104227E-3</c:v>
                </c:pt>
                <c:pt idx="644">
                  <c:v>2.1247280804729037E-3</c:v>
                </c:pt>
                <c:pt idx="645">
                  <c:v>1.6973559595358325E-3</c:v>
                </c:pt>
                <c:pt idx="646">
                  <c:v>1.8045133123391929E-3</c:v>
                </c:pt>
                <c:pt idx="647">
                  <c:v>1.8231706351071917E-3</c:v>
                </c:pt>
                <c:pt idx="648">
                  <c:v>1.6608744542063846E-3</c:v>
                </c:pt>
                <c:pt idx="649">
                  <c:v>1.2153844297975416E-3</c:v>
                </c:pt>
                <c:pt idx="650">
                  <c:v>3.0480134362600243E-4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3.7784692924382752E-5</c:v>
                </c:pt>
                <c:pt idx="666">
                  <c:v>5.5866510957380377E-4</c:v>
                </c:pt>
                <c:pt idx="667">
                  <c:v>1.6329501367672969E-3</c:v>
                </c:pt>
                <c:pt idx="668">
                  <c:v>3.0424295406464197E-3</c:v>
                </c:pt>
                <c:pt idx="669">
                  <c:v>3.6502244749631613E-3</c:v>
                </c:pt>
                <c:pt idx="670">
                  <c:v>4.3316683859250691E-3</c:v>
                </c:pt>
                <c:pt idx="671">
                  <c:v>3.5372126197805217E-3</c:v>
                </c:pt>
                <c:pt idx="672">
                  <c:v>2.6826728495127098E-3</c:v>
                </c:pt>
                <c:pt idx="673">
                  <c:v>2.851936236118827E-3</c:v>
                </c:pt>
                <c:pt idx="674">
                  <c:v>3.0231640400976293E-3</c:v>
                </c:pt>
                <c:pt idx="675">
                  <c:v>2.1106457798353889E-3</c:v>
                </c:pt>
                <c:pt idx="676">
                  <c:v>9.7036888254913142E-4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9.7405481703850859E-4</c:v>
                </c:pt>
                <c:pt idx="686">
                  <c:v>1.9867209538830836E-3</c:v>
                </c:pt>
                <c:pt idx="687">
                  <c:v>2.0829640408706459E-3</c:v>
                </c:pt>
                <c:pt idx="688">
                  <c:v>2.2217788521878092E-3</c:v>
                </c:pt>
                <c:pt idx="689">
                  <c:v>2.3996528638890362E-3</c:v>
                </c:pt>
                <c:pt idx="690">
                  <c:v>1.6486023880426005E-3</c:v>
                </c:pt>
                <c:pt idx="691">
                  <c:v>8.4503209770752665E-4</c:v>
                </c:pt>
                <c:pt idx="692">
                  <c:v>9.0103864375862383E-4</c:v>
                </c:pt>
                <c:pt idx="693">
                  <c:v>1.2799489350200218E-3</c:v>
                </c:pt>
                <c:pt idx="694">
                  <c:v>1.2160594928810019E-3</c:v>
                </c:pt>
                <c:pt idx="695">
                  <c:v>3.359106096572397E-4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1.3771418750597317E-5</c:v>
                </c:pt>
                <c:pt idx="702">
                  <c:v>2.1443450896295509E-4</c:v>
                </c:pt>
                <c:pt idx="703">
                  <c:v>2.4796717357200787E-4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2.2939991926183099E-4</c:v>
                </c:pt>
                <c:pt idx="710">
                  <c:v>1.2438981921788043E-3</c:v>
                </c:pt>
                <c:pt idx="711">
                  <c:v>2.3805526627455544E-3</c:v>
                </c:pt>
                <c:pt idx="712">
                  <c:v>1.8665824488594636E-3</c:v>
                </c:pt>
                <c:pt idx="713">
                  <c:v>3.2873085208924482E-4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3.4436905506430036E-4</c:v>
                </c:pt>
                <c:pt idx="719">
                  <c:v>9.9655489206234194E-4</c:v>
                </c:pt>
                <c:pt idx="720">
                  <c:v>1.6129244452537724E-3</c:v>
                </c:pt>
                <c:pt idx="721">
                  <c:v>1.6027056260943012E-3</c:v>
                </c:pt>
                <c:pt idx="722">
                  <c:v>1.5911164596150067E-3</c:v>
                </c:pt>
                <c:pt idx="723">
                  <c:v>1.5264920122134355E-3</c:v>
                </c:pt>
                <c:pt idx="724">
                  <c:v>1.9003255218930043E-3</c:v>
                </c:pt>
                <c:pt idx="725">
                  <c:v>2.8786954365387146E-3</c:v>
                </c:pt>
                <c:pt idx="726">
                  <c:v>4.3466169159170724E-3</c:v>
                </c:pt>
                <c:pt idx="727">
                  <c:v>4.9173176685420794E-3</c:v>
                </c:pt>
                <c:pt idx="728">
                  <c:v>3.8509728987386224E-3</c:v>
                </c:pt>
                <c:pt idx="729">
                  <c:v>3.085531576678915E-3</c:v>
                </c:pt>
                <c:pt idx="730">
                  <c:v>1.8088607043888038E-3</c:v>
                </c:pt>
                <c:pt idx="731">
                  <c:v>9.5451831667199701E-4</c:v>
                </c:pt>
                <c:pt idx="732">
                  <c:v>8.9053225629726345E-4</c:v>
                </c:pt>
                <c:pt idx="733">
                  <c:v>9.6377332549590444E-4</c:v>
                </c:pt>
                <c:pt idx="734">
                  <c:v>1.0376761394526542E-3</c:v>
                </c:pt>
                <c:pt idx="735">
                  <c:v>1.1838629128930419E-3</c:v>
                </c:pt>
                <c:pt idx="736">
                  <c:v>1.4047815070870849E-3</c:v>
                </c:pt>
                <c:pt idx="737">
                  <c:v>1.3597323000930932E-3</c:v>
                </c:pt>
                <c:pt idx="738">
                  <c:v>1.0204043116006504E-3</c:v>
                </c:pt>
                <c:pt idx="739">
                  <c:v>1.6573741268945427E-3</c:v>
                </c:pt>
                <c:pt idx="740">
                  <c:v>2.4368695786332315E-3</c:v>
                </c:pt>
                <c:pt idx="741">
                  <c:v>2.2103195595063962E-3</c:v>
                </c:pt>
                <c:pt idx="742">
                  <c:v>1.5027777371674816E-3</c:v>
                </c:pt>
                <c:pt idx="743">
                  <c:v>9.7827952201961924E-4</c:v>
                </c:pt>
                <c:pt idx="744">
                  <c:v>9.0568033488297776E-4</c:v>
                </c:pt>
                <c:pt idx="745">
                  <c:v>9.0568033488297776E-4</c:v>
                </c:pt>
                <c:pt idx="746">
                  <c:v>1.2120067240358205E-3</c:v>
                </c:pt>
                <c:pt idx="747">
                  <c:v>1.6852874521803072E-3</c:v>
                </c:pt>
                <c:pt idx="748">
                  <c:v>2.0277967088642964E-3</c:v>
                </c:pt>
                <c:pt idx="749">
                  <c:v>1.8333369567943428E-3</c:v>
                </c:pt>
                <c:pt idx="750">
                  <c:v>1.2165120798121973E-3</c:v>
                </c:pt>
                <c:pt idx="751">
                  <c:v>8.1891048516199733E-4</c:v>
                </c:pt>
                <c:pt idx="752">
                  <c:v>4.9869918355641076E-4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9.8107310954359409E-4</c:v>
                </c:pt>
                <c:pt idx="766">
                  <c:v>1.8173140200137179E-3</c:v>
                </c:pt>
                <c:pt idx="767">
                  <c:v>2.2046425900759514E-3</c:v>
                </c:pt>
                <c:pt idx="768">
                  <c:v>2.6282923736095473E-3</c:v>
                </c:pt>
                <c:pt idx="769">
                  <c:v>3.5032379738521827E-3</c:v>
                </c:pt>
                <c:pt idx="770">
                  <c:v>5.0974648012493892E-3</c:v>
                </c:pt>
                <c:pt idx="771">
                  <c:v>6.0617513046698811E-3</c:v>
                </c:pt>
                <c:pt idx="772">
                  <c:v>6.5007766597266637E-3</c:v>
                </c:pt>
                <c:pt idx="773">
                  <c:v>6.1526034224243494E-3</c:v>
                </c:pt>
                <c:pt idx="774">
                  <c:v>5.6870206557916494E-3</c:v>
                </c:pt>
                <c:pt idx="775">
                  <c:v>6.2953630941474902E-3</c:v>
                </c:pt>
                <c:pt idx="776">
                  <c:v>5.6958330907029547E-3</c:v>
                </c:pt>
                <c:pt idx="777">
                  <c:v>4.6999538998534164E-3</c:v>
                </c:pt>
                <c:pt idx="778">
                  <c:v>4.4135519434695559E-3</c:v>
                </c:pt>
                <c:pt idx="779">
                  <c:v>4.0925018387812104E-3</c:v>
                </c:pt>
                <c:pt idx="780">
                  <c:v>3.5203545459174175E-3</c:v>
                </c:pt>
                <c:pt idx="781">
                  <c:v>3.0004004613220165E-3</c:v>
                </c:pt>
                <c:pt idx="782">
                  <c:v>2.5453118335787618E-3</c:v>
                </c:pt>
                <c:pt idx="783">
                  <c:v>2.1703431375902863E-3</c:v>
                </c:pt>
                <c:pt idx="784">
                  <c:v>2.0845780882002935E-3</c:v>
                </c:pt>
                <c:pt idx="785">
                  <c:v>2.513894744526751E-3</c:v>
                </c:pt>
                <c:pt idx="786">
                  <c:v>2.6579556051011984E-3</c:v>
                </c:pt>
                <c:pt idx="787">
                  <c:v>2.0634588194931068E-3</c:v>
                </c:pt>
                <c:pt idx="788">
                  <c:v>1.5472080475875082E-3</c:v>
                </c:pt>
                <c:pt idx="789">
                  <c:v>1.5472080475875231E-3</c:v>
                </c:pt>
                <c:pt idx="790">
                  <c:v>1.8648117770474985E-3</c:v>
                </c:pt>
                <c:pt idx="791">
                  <c:v>2.0890596522198284E-3</c:v>
                </c:pt>
                <c:pt idx="792">
                  <c:v>1.3668089731735376E-3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1.370589504277285E-5</c:v>
                </c:pt>
                <c:pt idx="801">
                  <c:v>1.1340049814291858E-3</c:v>
                </c:pt>
                <c:pt idx="802">
                  <c:v>2.9774328411110574E-3</c:v>
                </c:pt>
                <c:pt idx="803">
                  <c:v>5.2541719417662346E-3</c:v>
                </c:pt>
                <c:pt idx="804">
                  <c:v>6.0361270313895894E-3</c:v>
                </c:pt>
                <c:pt idx="805">
                  <c:v>4.4754518844927768E-3</c:v>
                </c:pt>
                <c:pt idx="806">
                  <c:v>2.3327819910575688E-3</c:v>
                </c:pt>
                <c:pt idx="807">
                  <c:v>8.2654166838639221E-4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2.2200575831636069E-4</c:v>
                </c:pt>
                <c:pt idx="820">
                  <c:v>1.5011578020650074E-3</c:v>
                </c:pt>
                <c:pt idx="821">
                  <c:v>2.6113409187217529E-3</c:v>
                </c:pt>
                <c:pt idx="822">
                  <c:v>2.9162825401464407E-3</c:v>
                </c:pt>
                <c:pt idx="823">
                  <c:v>3.0684284204343811E-3</c:v>
                </c:pt>
                <c:pt idx="824">
                  <c:v>2.9566586755618261E-3</c:v>
                </c:pt>
                <c:pt idx="825">
                  <c:v>2.7568262699845282E-3</c:v>
                </c:pt>
                <c:pt idx="826">
                  <c:v>2.8315785967951371E-3</c:v>
                </c:pt>
                <c:pt idx="827">
                  <c:v>2.8273793722644312E-3</c:v>
                </c:pt>
                <c:pt idx="828">
                  <c:v>3.2872323281387473E-3</c:v>
                </c:pt>
                <c:pt idx="829">
                  <c:v>4.0462483333143793E-3</c:v>
                </c:pt>
                <c:pt idx="830">
                  <c:v>4.182055546168551E-3</c:v>
                </c:pt>
                <c:pt idx="831">
                  <c:v>3.5353478418870968E-3</c:v>
                </c:pt>
                <c:pt idx="832">
                  <c:v>2.2855135748717798E-3</c:v>
                </c:pt>
                <c:pt idx="833">
                  <c:v>1.62203649075257E-3</c:v>
                </c:pt>
                <c:pt idx="834">
                  <c:v>1.7219911084146195E-3</c:v>
                </c:pt>
                <c:pt idx="835">
                  <c:v>1.7497974977379576E-3</c:v>
                </c:pt>
                <c:pt idx="836">
                  <c:v>1.6141136744624088E-3</c:v>
                </c:pt>
                <c:pt idx="837">
                  <c:v>1.7919619671208334E-3</c:v>
                </c:pt>
                <c:pt idx="838">
                  <c:v>2.231523502240762E-3</c:v>
                </c:pt>
                <c:pt idx="839">
                  <c:v>2.2818665555931848E-3</c:v>
                </c:pt>
                <c:pt idx="840">
                  <c:v>2.2375858139064455E-3</c:v>
                </c:pt>
                <c:pt idx="841">
                  <c:v>2.7074849012656572E-3</c:v>
                </c:pt>
                <c:pt idx="842">
                  <c:v>3.1325717768000967E-3</c:v>
                </c:pt>
                <c:pt idx="843">
                  <c:v>2.8625272707765758E-3</c:v>
                </c:pt>
                <c:pt idx="844">
                  <c:v>2.1032018310832108E-3</c:v>
                </c:pt>
                <c:pt idx="845">
                  <c:v>1.5745715768221607E-3</c:v>
                </c:pt>
                <c:pt idx="846">
                  <c:v>1.4920482376796843E-3</c:v>
                </c:pt>
                <c:pt idx="847">
                  <c:v>1.7742636492745455E-3</c:v>
                </c:pt>
                <c:pt idx="848">
                  <c:v>2.5343896314348477E-3</c:v>
                </c:pt>
                <c:pt idx="849">
                  <c:v>3.4374342237417335E-3</c:v>
                </c:pt>
                <c:pt idx="850">
                  <c:v>3.5421441584636932E-3</c:v>
                </c:pt>
                <c:pt idx="851">
                  <c:v>2.8374059433796924E-3</c:v>
                </c:pt>
                <c:pt idx="852">
                  <c:v>2.4815165828743404E-3</c:v>
                </c:pt>
                <c:pt idx="853">
                  <c:v>2.5161865780560008E-3</c:v>
                </c:pt>
                <c:pt idx="854">
                  <c:v>2.3502859022997034E-3</c:v>
                </c:pt>
                <c:pt idx="855">
                  <c:v>1.8671120419112702E-3</c:v>
                </c:pt>
                <c:pt idx="856">
                  <c:v>1.5681778901831085E-3</c:v>
                </c:pt>
                <c:pt idx="857">
                  <c:v>2.485050998459208E-3</c:v>
                </c:pt>
                <c:pt idx="858">
                  <c:v>3.7788749690677967E-3</c:v>
                </c:pt>
                <c:pt idx="859">
                  <c:v>3.8803799203363971E-3</c:v>
                </c:pt>
                <c:pt idx="860">
                  <c:v>3.2128306920267938E-3</c:v>
                </c:pt>
                <c:pt idx="861">
                  <c:v>3.6845231003282256E-3</c:v>
                </c:pt>
                <c:pt idx="862">
                  <c:v>5.6584932373251991E-3</c:v>
                </c:pt>
                <c:pt idx="863">
                  <c:v>5.672609726116426E-3</c:v>
                </c:pt>
                <c:pt idx="864">
                  <c:v>3.7185699640911733E-3</c:v>
                </c:pt>
                <c:pt idx="865">
                  <c:v>3.0588152932917181E-3</c:v>
                </c:pt>
                <c:pt idx="866">
                  <c:v>3.9190969479770462E-3</c:v>
                </c:pt>
                <c:pt idx="867">
                  <c:v>4.9662590190296283E-3</c:v>
                </c:pt>
                <c:pt idx="868">
                  <c:v>4.3677540332124482E-3</c:v>
                </c:pt>
                <c:pt idx="869">
                  <c:v>2.5834666131702572E-3</c:v>
                </c:pt>
                <c:pt idx="870">
                  <c:v>1.478038669252955E-3</c:v>
                </c:pt>
                <c:pt idx="871">
                  <c:v>1.0992788184906947E-3</c:v>
                </c:pt>
                <c:pt idx="872">
                  <c:v>9.619930269237297E-4</c:v>
                </c:pt>
                <c:pt idx="873">
                  <c:v>7.0575188391347465E-4</c:v>
                </c:pt>
                <c:pt idx="874">
                  <c:v>8.7608538949059337E-5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2.0502217081613477E-4</c:v>
                </c:pt>
                <c:pt idx="879">
                  <c:v>1.2008991113441935E-3</c:v>
                </c:pt>
                <c:pt idx="880">
                  <c:v>5.3024581916312984E-4</c:v>
                </c:pt>
                <c:pt idx="881">
                  <c:v>0</c:v>
                </c:pt>
                <c:pt idx="882">
                  <c:v>4.7242442790895056E-4</c:v>
                </c:pt>
                <c:pt idx="883">
                  <c:v>1.5582440438211592E-3</c:v>
                </c:pt>
                <c:pt idx="884">
                  <c:v>1.6668260054123738E-3</c:v>
                </c:pt>
                <c:pt idx="885">
                  <c:v>1.9976094375978135E-3</c:v>
                </c:pt>
                <c:pt idx="886">
                  <c:v>2.1219985537555479E-3</c:v>
                </c:pt>
                <c:pt idx="887">
                  <c:v>1.9133967606268425E-3</c:v>
                </c:pt>
                <c:pt idx="888">
                  <c:v>1.4795317053403385E-3</c:v>
                </c:pt>
                <c:pt idx="889">
                  <c:v>9.2404908055804637E-4</c:v>
                </c:pt>
                <c:pt idx="890">
                  <c:v>2.5774318245377139E-4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6.2053935021090685E-4</c:v>
                </c:pt>
                <c:pt idx="897">
                  <c:v>1.1092581416244744E-3</c:v>
                </c:pt>
                <c:pt idx="898">
                  <c:v>1.2080996625435431E-3</c:v>
                </c:pt>
                <c:pt idx="899">
                  <c:v>9.0836432835002766E-4</c:v>
                </c:pt>
                <c:pt idx="900">
                  <c:v>4.0776852573156394E-4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1.370589504277285E-5</c:v>
                </c:pt>
                <c:pt idx="908">
                  <c:v>1.1340049814291858E-3</c:v>
                </c:pt>
                <c:pt idx="909">
                  <c:v>2.9774328411110574E-3</c:v>
                </c:pt>
                <c:pt idx="910">
                  <c:v>5.2541719417662346E-3</c:v>
                </c:pt>
                <c:pt idx="911">
                  <c:v>6.0361270313895894E-3</c:v>
                </c:pt>
                <c:pt idx="912">
                  <c:v>4.4754518844927768E-3</c:v>
                </c:pt>
                <c:pt idx="913">
                  <c:v>3.1742921933895301E-3</c:v>
                </c:pt>
                <c:pt idx="914">
                  <c:v>4.7354821687181688E-3</c:v>
                </c:pt>
                <c:pt idx="915">
                  <c:v>4.8596858405603391E-3</c:v>
                </c:pt>
                <c:pt idx="916">
                  <c:v>3.2074937730306018E-3</c:v>
                </c:pt>
                <c:pt idx="917">
                  <c:v>2.0566958362418643E-3</c:v>
                </c:pt>
                <c:pt idx="918">
                  <c:v>1.1044681734605261E-3</c:v>
                </c:pt>
                <c:pt idx="919">
                  <c:v>1.6741500758978341E-3</c:v>
                </c:pt>
                <c:pt idx="920">
                  <c:v>2.5469817217769054E-3</c:v>
                </c:pt>
                <c:pt idx="921">
                  <c:v>3.9587788391462564E-3</c:v>
                </c:pt>
                <c:pt idx="922">
                  <c:v>4.7047518215402274E-3</c:v>
                </c:pt>
                <c:pt idx="923">
                  <c:v>4.2427054248123826E-3</c:v>
                </c:pt>
                <c:pt idx="924">
                  <c:v>1.6425603496986289E-3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2.0725254418940334E-4</c:v>
                </c:pt>
                <c:pt idx="929">
                  <c:v>4.908662170487832E-4</c:v>
                </c:pt>
                <c:pt idx="930">
                  <c:v>5.7756849106670248E-4</c:v>
                </c:pt>
                <c:pt idx="931">
                  <c:v>5.6974835825558711E-4</c:v>
                </c:pt>
                <c:pt idx="932">
                  <c:v>4.6394816937105629E-4</c:v>
                </c:pt>
                <c:pt idx="933">
                  <c:v>7.500732883865842E-5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1.101778300960205E-4</c:v>
                </c:pt>
                <c:pt idx="938">
                  <c:v>1.9078124245764692E-4</c:v>
                </c:pt>
                <c:pt idx="939">
                  <c:v>9.4329850256061505E-5</c:v>
                </c:pt>
                <c:pt idx="940">
                  <c:v>2.5891321715742225E-4</c:v>
                </c:pt>
                <c:pt idx="941">
                  <c:v>6.8541428068923831E-4</c:v>
                </c:pt>
                <c:pt idx="942">
                  <c:v>8.5527383538483545E-4</c:v>
                </c:pt>
                <c:pt idx="943">
                  <c:v>9.3843486672788958E-4</c:v>
                </c:pt>
                <c:pt idx="944">
                  <c:v>1.1105692117210331E-3</c:v>
                </c:pt>
                <c:pt idx="945">
                  <c:v>1.2864080946441009E-3</c:v>
                </c:pt>
                <c:pt idx="946">
                  <c:v>1.8996627577780748E-3</c:v>
                </c:pt>
                <c:pt idx="947">
                  <c:v>2.4655682761819835E-3</c:v>
                </c:pt>
                <c:pt idx="948">
                  <c:v>2.1562724011370883E-3</c:v>
                </c:pt>
                <c:pt idx="949">
                  <c:v>1.3697958296900866E-3</c:v>
                </c:pt>
                <c:pt idx="950">
                  <c:v>1.1180441969544165E-4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2.1061140555916707E-3</c:v>
                </c:pt>
                <c:pt idx="960">
                  <c:v>4.4441717885221948E-3</c:v>
                </c:pt>
                <c:pt idx="961">
                  <c:v>6.6559351369993042E-3</c:v>
                </c:pt>
                <c:pt idx="962">
                  <c:v>7.5535848856481099E-3</c:v>
                </c:pt>
                <c:pt idx="963">
                  <c:v>6.9939586990036065E-3</c:v>
                </c:pt>
                <c:pt idx="964">
                  <c:v>5.4132797750614785E-3</c:v>
                </c:pt>
                <c:pt idx="965">
                  <c:v>3.4666041498332524E-3</c:v>
                </c:pt>
                <c:pt idx="966">
                  <c:v>1.8828095577903175E-3</c:v>
                </c:pt>
                <c:pt idx="967">
                  <c:v>9.7078240711077251E-4</c:v>
                </c:pt>
                <c:pt idx="968">
                  <c:v>5.5172245216617379E-4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5.5910484685603567E-5</c:v>
                </c:pt>
                <c:pt idx="1028">
                  <c:v>4.9313320636219901E-4</c:v>
                </c:pt>
                <c:pt idx="1029">
                  <c:v>1.6186707700918557E-3</c:v>
                </c:pt>
                <c:pt idx="1030">
                  <c:v>2.8458494482100087E-3</c:v>
                </c:pt>
                <c:pt idx="1031">
                  <c:v>3.3959460698945458E-3</c:v>
                </c:pt>
                <c:pt idx="1032">
                  <c:v>3.5305039111672163E-3</c:v>
                </c:pt>
                <c:pt idx="1033">
                  <c:v>3.6878858698964853E-3</c:v>
                </c:pt>
                <c:pt idx="1034">
                  <c:v>3.9076207602283287E-3</c:v>
                </c:pt>
                <c:pt idx="1035">
                  <c:v>3.8289335241578669E-3</c:v>
                </c:pt>
                <c:pt idx="1036">
                  <c:v>3.4090321505658655E-3</c:v>
                </c:pt>
                <c:pt idx="1037">
                  <c:v>3.1069410090923178E-3</c:v>
                </c:pt>
                <c:pt idx="1038">
                  <c:v>3.2616008994290086E-3</c:v>
                </c:pt>
                <c:pt idx="1039">
                  <c:v>3.8620825373226761E-3</c:v>
                </c:pt>
                <c:pt idx="1040">
                  <c:v>4.3175221431441813E-3</c:v>
                </c:pt>
                <c:pt idx="1041">
                  <c:v>4.3358612563552988E-3</c:v>
                </c:pt>
                <c:pt idx="1042">
                  <c:v>3.7414533523424786E-3</c:v>
                </c:pt>
                <c:pt idx="1043">
                  <c:v>2.7018633054812667E-3</c:v>
                </c:pt>
                <c:pt idx="1044">
                  <c:v>1.7391567593078548E-3</c:v>
                </c:pt>
                <c:pt idx="1045">
                  <c:v>1.2424359312335777E-3</c:v>
                </c:pt>
                <c:pt idx="1046">
                  <c:v>1.2460603373048464E-3</c:v>
                </c:pt>
                <c:pt idx="1047">
                  <c:v>1.3381205502599378E-3</c:v>
                </c:pt>
                <c:pt idx="1048">
                  <c:v>1.0053029739679894E-3</c:v>
                </c:pt>
                <c:pt idx="1049">
                  <c:v>1.5106422309944516E-4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3.0866269457174351E-4</c:v>
                </c:pt>
                <c:pt idx="1064">
                  <c:v>8.7887832216362156E-4</c:v>
                </c:pt>
                <c:pt idx="1065">
                  <c:v>1.9707126812061543E-3</c:v>
                </c:pt>
                <c:pt idx="1066">
                  <c:v>2.7432619769334988E-3</c:v>
                </c:pt>
                <c:pt idx="1067">
                  <c:v>2.0754941061791837E-3</c:v>
                </c:pt>
                <c:pt idx="1068">
                  <c:v>1.0459988252829316E-3</c:v>
                </c:pt>
                <c:pt idx="1069">
                  <c:v>1.0732229814935403E-3</c:v>
                </c:pt>
                <c:pt idx="1070">
                  <c:v>1.886841811720556E-3</c:v>
                </c:pt>
                <c:pt idx="1071">
                  <c:v>2.8948255304088897E-3</c:v>
                </c:pt>
                <c:pt idx="1072">
                  <c:v>3.7680726490117887E-3</c:v>
                </c:pt>
                <c:pt idx="1073">
                  <c:v>4.878048243970293E-3</c:v>
                </c:pt>
                <c:pt idx="1074">
                  <c:v>6.432753650559982E-3</c:v>
                </c:pt>
                <c:pt idx="1075">
                  <c:v>7.7158643106273643E-3</c:v>
                </c:pt>
                <c:pt idx="1076">
                  <c:v>7.8113855035678624E-3</c:v>
                </c:pt>
                <c:pt idx="1077">
                  <c:v>7.0480488158747127E-3</c:v>
                </c:pt>
                <c:pt idx="1078">
                  <c:v>6.1506936386831988E-3</c:v>
                </c:pt>
                <c:pt idx="1079">
                  <c:v>5.709523186275817E-3</c:v>
                </c:pt>
                <c:pt idx="1080">
                  <c:v>4.8959506481013378E-3</c:v>
                </c:pt>
                <c:pt idx="1081">
                  <c:v>3.1333917841710919E-3</c:v>
                </c:pt>
                <c:pt idx="1082">
                  <c:v>1.2492478898392875E-3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5.2928027597848228E-4</c:v>
                </c:pt>
                <c:pt idx="1087">
                  <c:v>1.2778570935367789E-3</c:v>
                </c:pt>
                <c:pt idx="1088">
                  <c:v>1.3753350296402216E-3</c:v>
                </c:pt>
                <c:pt idx="1089">
                  <c:v>1.2853574103726822E-3</c:v>
                </c:pt>
                <c:pt idx="1090">
                  <c:v>1.1914659494673375E-3</c:v>
                </c:pt>
                <c:pt idx="1091">
                  <c:v>1.4731403321833912E-3</c:v>
                </c:pt>
                <c:pt idx="1092">
                  <c:v>2.4291140676673847E-3</c:v>
                </c:pt>
                <c:pt idx="1093">
                  <c:v>3.7340787435117071E-3</c:v>
                </c:pt>
                <c:pt idx="1094">
                  <c:v>4.1563933404189244E-3</c:v>
                </c:pt>
                <c:pt idx="1095">
                  <c:v>3.3618057602096594E-3</c:v>
                </c:pt>
                <c:pt idx="1096">
                  <c:v>2.2931309151606274E-3</c:v>
                </c:pt>
                <c:pt idx="1097">
                  <c:v>1.1816521840716419E-3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1.0838832660818711E-3</c:v>
                </c:pt>
                <c:pt idx="1103">
                  <c:v>2.8815122457636383E-3</c:v>
                </c:pt>
                <c:pt idx="1104">
                  <c:v>4.6070811771856306E-3</c:v>
                </c:pt>
                <c:pt idx="1105">
                  <c:v>5.0031925365608011E-3</c:v>
                </c:pt>
                <c:pt idx="1106">
                  <c:v>3.63049477666424E-3</c:v>
                </c:pt>
                <c:pt idx="1107">
                  <c:v>1.9249976542529924E-3</c:v>
                </c:pt>
                <c:pt idx="1108">
                  <c:v>3.7762321209682849E-4</c:v>
                </c:pt>
                <c:pt idx="1109">
                  <c:v>0</c:v>
                </c:pt>
                <c:pt idx="1110">
                  <c:v>0</c:v>
                </c:pt>
                <c:pt idx="1111">
                  <c:v>5.9610496908898644E-4</c:v>
                </c:pt>
                <c:pt idx="1112">
                  <c:v>2.6543386638739029E-3</c:v>
                </c:pt>
                <c:pt idx="1113">
                  <c:v>5.3324958651038805E-3</c:v>
                </c:pt>
                <c:pt idx="1114">
                  <c:v>7.0735508545148118E-3</c:v>
                </c:pt>
                <c:pt idx="1115">
                  <c:v>6.0101044690612235E-3</c:v>
                </c:pt>
                <c:pt idx="1116">
                  <c:v>3.5045750581097963E-3</c:v>
                </c:pt>
                <c:pt idx="1117">
                  <c:v>1.5230003672199359E-3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2.1214535377226122E-4</c:v>
                </c:pt>
                <c:pt idx="1122">
                  <c:v>9.5782260244528834E-5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1.1459623184565468E-4</c:v>
                </c:pt>
                <c:pt idx="1139">
                  <c:v>2.7533494403967111E-4</c:v>
                </c:pt>
                <c:pt idx="1140">
                  <c:v>3.7465174587804725E-4</c:v>
                </c:pt>
                <c:pt idx="1141">
                  <c:v>6.291079392913236E-4</c:v>
                </c:pt>
                <c:pt idx="1142">
                  <c:v>1.2609195890670281E-3</c:v>
                </c:pt>
                <c:pt idx="1143">
                  <c:v>2.1131463194998205E-3</c:v>
                </c:pt>
                <c:pt idx="1144">
                  <c:v>2.2091212560405955E-3</c:v>
                </c:pt>
                <c:pt idx="1145">
                  <c:v>1.2317599125389585E-3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1.5275382872685181E-4</c:v>
                </c:pt>
                <c:pt idx="1152">
                  <c:v>5.1682275876800416E-4</c:v>
                </c:pt>
                <c:pt idx="1153">
                  <c:v>1.6877843246789423E-3</c:v>
                </c:pt>
                <c:pt idx="1154">
                  <c:v>3.610475195733885E-3</c:v>
                </c:pt>
                <c:pt idx="1155">
                  <c:v>4.7559927795298293E-3</c:v>
                </c:pt>
                <c:pt idx="1156">
                  <c:v>4.5695974823297411E-3</c:v>
                </c:pt>
                <c:pt idx="1157">
                  <c:v>5.0406017238792174E-3</c:v>
                </c:pt>
                <c:pt idx="1158">
                  <c:v>6.456259833297083E-3</c:v>
                </c:pt>
                <c:pt idx="1159">
                  <c:v>8.1393016989366705E-3</c:v>
                </c:pt>
                <c:pt idx="1160">
                  <c:v>8.992971225265111E-3</c:v>
                </c:pt>
                <c:pt idx="1161">
                  <c:v>8.6670507818585006E-3</c:v>
                </c:pt>
                <c:pt idx="1162">
                  <c:v>8.2625692171375727E-3</c:v>
                </c:pt>
                <c:pt idx="1163">
                  <c:v>8.3621956090648986E-3</c:v>
                </c:pt>
                <c:pt idx="1164">
                  <c:v>8.5921504417776576E-3</c:v>
                </c:pt>
                <c:pt idx="1165">
                  <c:v>8.7844599735086293E-3</c:v>
                </c:pt>
                <c:pt idx="1166">
                  <c:v>6.9817513073971802E-3</c:v>
                </c:pt>
                <c:pt idx="1167">
                  <c:v>4.9371133349959979E-3</c:v>
                </c:pt>
                <c:pt idx="1168">
                  <c:v>5.6505918950435661E-3</c:v>
                </c:pt>
                <c:pt idx="1169">
                  <c:v>6.3313325736347407E-3</c:v>
                </c:pt>
                <c:pt idx="1170">
                  <c:v>6.1458111670813992E-3</c:v>
                </c:pt>
                <c:pt idx="1171">
                  <c:v>6.0636717538187987E-3</c:v>
                </c:pt>
                <c:pt idx="1172">
                  <c:v>5.8343973354828523E-3</c:v>
                </c:pt>
                <c:pt idx="1173">
                  <c:v>5.573511155850413E-3</c:v>
                </c:pt>
                <c:pt idx="1174">
                  <c:v>5.4258850940395523E-3</c:v>
                </c:pt>
                <c:pt idx="1175">
                  <c:v>5.1276649068964526E-3</c:v>
                </c:pt>
                <c:pt idx="1176">
                  <c:v>4.8023969896448084E-3</c:v>
                </c:pt>
                <c:pt idx="1177">
                  <c:v>4.7364961182948737E-3</c:v>
                </c:pt>
                <c:pt idx="1178">
                  <c:v>5.0860359958069716E-3</c:v>
                </c:pt>
                <c:pt idx="1179">
                  <c:v>5.4608778558978728E-3</c:v>
                </c:pt>
                <c:pt idx="1180">
                  <c:v>5.5587601205509436E-3</c:v>
                </c:pt>
                <c:pt idx="1181">
                  <c:v>5.5139867693450046E-3</c:v>
                </c:pt>
                <c:pt idx="1182">
                  <c:v>5.1668635014573677E-3</c:v>
                </c:pt>
                <c:pt idx="1183">
                  <c:v>4.7939947386069371E-3</c:v>
                </c:pt>
                <c:pt idx="1184">
                  <c:v>4.5537622372832688E-3</c:v>
                </c:pt>
                <c:pt idx="1185">
                  <c:v>4.1534105800154677E-3</c:v>
                </c:pt>
                <c:pt idx="1186">
                  <c:v>3.4353352734941534E-3</c:v>
                </c:pt>
                <c:pt idx="1187">
                  <c:v>2.9893508341937458E-3</c:v>
                </c:pt>
                <c:pt idx="1188">
                  <c:v>2.9893508341937458E-3</c:v>
                </c:pt>
                <c:pt idx="1189">
                  <c:v>2.9893508341937458E-3</c:v>
                </c:pt>
                <c:pt idx="1190">
                  <c:v>2.9893508341937458E-3</c:v>
                </c:pt>
                <c:pt idx="1191">
                  <c:v>2.9893508341937458E-3</c:v>
                </c:pt>
                <c:pt idx="1192">
                  <c:v>2.9893508341937458E-3</c:v>
                </c:pt>
                <c:pt idx="1193">
                  <c:v>2.9893508341937458E-3</c:v>
                </c:pt>
                <c:pt idx="1194">
                  <c:v>2.9893508341937458E-3</c:v>
                </c:pt>
                <c:pt idx="1195">
                  <c:v>3.1380123139605628E-3</c:v>
                </c:pt>
                <c:pt idx="1196">
                  <c:v>3.1453306387300858E-3</c:v>
                </c:pt>
                <c:pt idx="1197">
                  <c:v>3.1453306387300645E-3</c:v>
                </c:pt>
                <c:pt idx="1198">
                  <c:v>3.7485850315548326E-3</c:v>
                </c:pt>
                <c:pt idx="1199">
                  <c:v>4.3790696947879643E-3</c:v>
                </c:pt>
                <c:pt idx="1200">
                  <c:v>5.0242308474364858E-3</c:v>
                </c:pt>
                <c:pt idx="1201">
                  <c:v>5.5546786351577818E-3</c:v>
                </c:pt>
                <c:pt idx="1202">
                  <c:v>5.3287563408040833E-3</c:v>
                </c:pt>
                <c:pt idx="1203">
                  <c:v>4.7716826163343457E-3</c:v>
                </c:pt>
                <c:pt idx="1204">
                  <c:v>4.1902120277662516E-3</c:v>
                </c:pt>
                <c:pt idx="1205">
                  <c:v>3.7427507835296188E-3</c:v>
                </c:pt>
                <c:pt idx="1206">
                  <c:v>3.5958457732812115E-3</c:v>
                </c:pt>
                <c:pt idx="1207">
                  <c:v>3.6038429838310465E-3</c:v>
                </c:pt>
                <c:pt idx="1208">
                  <c:v>3.6118534541981439E-3</c:v>
                </c:pt>
                <c:pt idx="1209">
                  <c:v>3.4643495059804106E-3</c:v>
                </c:pt>
                <c:pt idx="1210">
                  <c:v>3.3088218139365015E-3</c:v>
                </c:pt>
                <c:pt idx="1211">
                  <c:v>3.3088218139365015E-3</c:v>
                </c:pt>
                <c:pt idx="1212">
                  <c:v>3.153294121892592E-3</c:v>
                </c:pt>
                <c:pt idx="1213">
                  <c:v>3.1457494161322833E-3</c:v>
                </c:pt>
                <c:pt idx="1214">
                  <c:v>3.3011174288209108E-3</c:v>
                </c:pt>
                <c:pt idx="1215">
                  <c:v>3.3011174288209108E-3</c:v>
                </c:pt>
                <c:pt idx="1216">
                  <c:v>3.1457494161323055E-3</c:v>
                </c:pt>
                <c:pt idx="1217">
                  <c:v>2.9830096504977043E-3</c:v>
                </c:pt>
                <c:pt idx="1218">
                  <c:v>2.9756511573689939E-3</c:v>
                </c:pt>
                <c:pt idx="1219">
                  <c:v>2.9683059104157862E-3</c:v>
                </c:pt>
                <c:pt idx="1220">
                  <c:v>2.8062446007287444E-3</c:v>
                </c:pt>
                <c:pt idx="1221">
                  <c:v>2.4831197005202926E-3</c:v>
                </c:pt>
                <c:pt idx="1222">
                  <c:v>2.3087882404769942E-3</c:v>
                </c:pt>
                <c:pt idx="1223">
                  <c:v>2.1355332127121086E-3</c:v>
                </c:pt>
                <c:pt idx="1224">
                  <c:v>2.2627643229626215E-3</c:v>
                </c:pt>
                <c:pt idx="1225">
                  <c:v>2.5547199021722249E-3</c:v>
                </c:pt>
                <c:pt idx="1226">
                  <c:v>2.6932757325841437E-3</c:v>
                </c:pt>
                <c:pt idx="1227">
                  <c:v>2.6863262633991742E-3</c:v>
                </c:pt>
                <c:pt idx="1228">
                  <c:v>2.672466272332006E-3</c:v>
                </c:pt>
                <c:pt idx="1229">
                  <c:v>2.6655557231662326E-3</c:v>
                </c:pt>
                <c:pt idx="1230">
                  <c:v>2.500557099910056E-3</c:v>
                </c:pt>
                <c:pt idx="1231">
                  <c:v>2.6380428506468413E-3</c:v>
                </c:pt>
                <c:pt idx="1232">
                  <c:v>2.9326715181149056E-3</c:v>
                </c:pt>
                <c:pt idx="1233">
                  <c:v>2.9326715181148839E-3</c:v>
                </c:pt>
                <c:pt idx="1234">
                  <c:v>2.9255190819486836E-3</c:v>
                </c:pt>
                <c:pt idx="1235">
                  <c:v>2.7749414499185139E-3</c:v>
                </c:pt>
                <c:pt idx="1236">
                  <c:v>2.4604779686319737E-3</c:v>
                </c:pt>
                <c:pt idx="1237">
                  <c:v>1.9974043552660544E-3</c:v>
                </c:pt>
                <c:pt idx="1238">
                  <c:v>1.3703192303564414E-3</c:v>
                </c:pt>
                <c:pt idx="1239">
                  <c:v>8.9339686259433946E-4</c:v>
                </c:pt>
                <c:pt idx="1240">
                  <c:v>7.0786586382630314E-4</c:v>
                </c:pt>
                <c:pt idx="1241">
                  <c:v>8.2163226482270368E-4</c:v>
                </c:pt>
                <c:pt idx="1242">
                  <c:v>9.3377344748408889E-4</c:v>
                </c:pt>
                <c:pt idx="1243">
                  <c:v>9.0541615627411651E-4</c:v>
                </c:pt>
                <c:pt idx="1244">
                  <c:v>8.7289107415239775E-4</c:v>
                </c:pt>
                <c:pt idx="1245">
                  <c:v>9.8712330033809675E-4</c:v>
                </c:pt>
                <c:pt idx="1246">
                  <c:v>8.1851995980734219E-4</c:v>
                </c:pt>
                <c:pt idx="1247">
                  <c:v>6.4804445646064193E-4</c:v>
                </c:pt>
                <c:pt idx="1248">
                  <c:v>6.188306883000089E-4</c:v>
                </c:pt>
                <c:pt idx="1249">
                  <c:v>5.901964641897E-4</c:v>
                </c:pt>
                <c:pt idx="1250">
                  <c:v>6.9834359505152794E-4</c:v>
                </c:pt>
                <c:pt idx="1251">
                  <c:v>8.0903705221637247E-4</c:v>
                </c:pt>
                <c:pt idx="1252">
                  <c:v>7.8393998470502053E-4</c:v>
                </c:pt>
                <c:pt idx="1253">
                  <c:v>7.5925593594629423E-4</c:v>
                </c:pt>
                <c:pt idx="1254">
                  <c:v>7.349819593140787E-4</c:v>
                </c:pt>
                <c:pt idx="1255">
                  <c:v>7.1111510818237073E-4</c:v>
                </c:pt>
                <c:pt idx="1256">
                  <c:v>6.8765243592509319E-4</c:v>
                </c:pt>
                <c:pt idx="1257">
                  <c:v>6.6459099591618563E-4</c:v>
                </c:pt>
                <c:pt idx="1258">
                  <c:v>6.4192784152960916E-4</c:v>
                </c:pt>
                <c:pt idx="1259">
                  <c:v>7.4724383100894425E-4</c:v>
                </c:pt>
                <c:pt idx="1260">
                  <c:v>9.8175960681518861E-4</c:v>
                </c:pt>
                <c:pt idx="1261">
                  <c:v>1.2177265712879737E-3</c:v>
                </c:pt>
                <c:pt idx="1262">
                  <c:v>1.7073074992998843E-3</c:v>
                </c:pt>
                <c:pt idx="1263">
                  <c:v>2.2099781097251136E-3</c:v>
                </c:pt>
                <c:pt idx="1264">
                  <c:v>2.5930900136475828E-3</c:v>
                </c:pt>
                <c:pt idx="1265">
                  <c:v>2.8640941449506532E-3</c:v>
                </c:pt>
                <c:pt idx="1266">
                  <c:v>2.7567553201210951E-3</c:v>
                </c:pt>
                <c:pt idx="1267">
                  <c:v>2.6423497186084761E-3</c:v>
                </c:pt>
                <c:pt idx="1268">
                  <c:v>2.399924709611151E-3</c:v>
                </c:pt>
                <c:pt idx="1269">
                  <c:v>1.8902282075535302E-3</c:v>
                </c:pt>
                <c:pt idx="1270">
                  <c:v>1.4984068173739189E-3</c:v>
                </c:pt>
                <c:pt idx="1271">
                  <c:v>1.2309132468091041E-3</c:v>
                </c:pt>
                <c:pt idx="1272">
                  <c:v>1.087365573677071E-3</c:v>
                </c:pt>
                <c:pt idx="1273">
                  <c:v>1.1959641371017907E-3</c:v>
                </c:pt>
                <c:pt idx="1274">
                  <c:v>1.3079045471907575E-3</c:v>
                </c:pt>
                <c:pt idx="1275">
                  <c:v>1.4189828920471092E-3</c:v>
                </c:pt>
                <c:pt idx="1276">
                  <c:v>1.7820546860564548E-3</c:v>
                </c:pt>
                <c:pt idx="1277">
                  <c:v>2.1542672632169448E-3</c:v>
                </c:pt>
                <c:pt idx="1278">
                  <c:v>2.2840209626777304E-3</c:v>
                </c:pt>
                <c:pt idx="1279">
                  <c:v>2.4141046341595884E-3</c:v>
                </c:pt>
                <c:pt idx="1280">
                  <c:v>2.5505523712791062E-3</c:v>
                </c:pt>
                <c:pt idx="1281">
                  <c:v>2.3125946372077729E-3</c:v>
                </c:pt>
                <c:pt idx="1282">
                  <c:v>2.1875657020225948E-3</c:v>
                </c:pt>
                <c:pt idx="1283">
                  <c:v>2.1931527475645648E-3</c:v>
                </c:pt>
                <c:pt idx="1284">
                  <c:v>2.0679641330240881E-3</c:v>
                </c:pt>
                <c:pt idx="1285">
                  <c:v>1.8175869039431516E-3</c:v>
                </c:pt>
                <c:pt idx="1286">
                  <c:v>1.5576430588505512E-3</c:v>
                </c:pt>
                <c:pt idx="1287">
                  <c:v>1.4235692172302598E-3</c:v>
                </c:pt>
                <c:pt idx="1288">
                  <c:v>1.1617003907889653E-3</c:v>
                </c:pt>
                <c:pt idx="1289">
                  <c:v>1.0213912045871428E-3</c:v>
                </c:pt>
                <c:pt idx="1290">
                  <c:v>1.1281150232755068E-3</c:v>
                </c:pt>
                <c:pt idx="1291">
                  <c:v>1.1156939794253976E-3</c:v>
                </c:pt>
                <c:pt idx="1292">
                  <c:v>8.5592748104214886E-4</c:v>
                </c:pt>
                <c:pt idx="1293">
                  <c:v>7.1636183760872749E-4</c:v>
                </c:pt>
                <c:pt idx="1294">
                  <c:v>6.987300337244443E-4</c:v>
                </c:pt>
                <c:pt idx="1295">
                  <c:v>9.1991565223172186E-4</c:v>
                </c:pt>
                <c:pt idx="1296">
                  <c:v>1.3838605285629356E-3</c:v>
                </c:pt>
                <c:pt idx="1297">
                  <c:v>1.8540555438775828E-3</c:v>
                </c:pt>
                <c:pt idx="1298">
                  <c:v>2.2154706108674658E-3</c:v>
                </c:pt>
                <c:pt idx="1299">
                  <c:v>2.4647222391942446E-3</c:v>
                </c:pt>
                <c:pt idx="1300">
                  <c:v>2.4822717206012244E-3</c:v>
                </c:pt>
                <c:pt idx="1301">
                  <c:v>2.3741032448135108E-3</c:v>
                </c:pt>
                <c:pt idx="1302">
                  <c:v>2.3855755860605291E-3</c:v>
                </c:pt>
                <c:pt idx="1303">
                  <c:v>2.5176469296082143E-3</c:v>
                </c:pt>
                <c:pt idx="1304">
                  <c:v>2.4144364425615927E-3</c:v>
                </c:pt>
                <c:pt idx="1305">
                  <c:v>2.1778463194021256E-3</c:v>
                </c:pt>
                <c:pt idx="1306">
                  <c:v>2.0619841429518108E-3</c:v>
                </c:pt>
                <c:pt idx="1307">
                  <c:v>1.9406278329380999E-3</c:v>
                </c:pt>
                <c:pt idx="1308">
                  <c:v>1.8192715229243895E-3</c:v>
                </c:pt>
                <c:pt idx="1309">
                  <c:v>1.8142564274268201E-3</c:v>
                </c:pt>
                <c:pt idx="1310">
                  <c:v>1.8142564274268029E-3</c:v>
                </c:pt>
                <c:pt idx="1311">
                  <c:v>1.6882147347426532E-3</c:v>
                </c:pt>
                <c:pt idx="1312">
                  <c:v>1.5625027412438479E-3</c:v>
                </c:pt>
                <c:pt idx="1313">
                  <c:v>1.3120677972351007E-3</c:v>
                </c:pt>
                <c:pt idx="1314">
                  <c:v>1.2991244095817832E-3</c:v>
                </c:pt>
                <c:pt idx="1315">
                  <c:v>1.29054680033617E-3</c:v>
                </c:pt>
                <c:pt idx="1316">
                  <c:v>8.0063517383665E-4</c:v>
                </c:pt>
                <c:pt idx="1317">
                  <c:v>6.6084042314150208E-4</c:v>
                </c:pt>
                <c:pt idx="1318">
                  <c:v>8.8273396447104547E-4</c:v>
                </c:pt>
                <c:pt idx="1319">
                  <c:v>1.5704133697565423E-3</c:v>
                </c:pt>
                <c:pt idx="1320">
                  <c:v>2.6358836033983854E-3</c:v>
                </c:pt>
                <c:pt idx="1321">
                  <c:v>3.4933621871048801E-3</c:v>
                </c:pt>
                <c:pt idx="1322">
                  <c:v>4.3958691142912034E-3</c:v>
                </c:pt>
                <c:pt idx="1323">
                  <c:v>5.3482606778812629E-3</c:v>
                </c:pt>
                <c:pt idx="1324">
                  <c:v>5.8763930348219003E-3</c:v>
                </c:pt>
                <c:pt idx="1325">
                  <c:v>5.3998865181833881E-3</c:v>
                </c:pt>
                <c:pt idx="1326">
                  <c:v>4.2246920794993927E-3</c:v>
                </c:pt>
                <c:pt idx="1327">
                  <c:v>3.1046072794613266E-3</c:v>
                </c:pt>
                <c:pt idx="1328">
                  <c:v>2.4715501132606369E-3</c:v>
                </c:pt>
                <c:pt idx="1329">
                  <c:v>2.2128695577050776E-3</c:v>
                </c:pt>
                <c:pt idx="1330">
                  <c:v>2.2128695577050776E-3</c:v>
                </c:pt>
                <c:pt idx="1331">
                  <c:v>2.2128695577050776E-3</c:v>
                </c:pt>
                <c:pt idx="1332">
                  <c:v>2.0835292799273077E-3</c:v>
                </c:pt>
                <c:pt idx="1333">
                  <c:v>1.6904372900549869E-3</c:v>
                </c:pt>
                <c:pt idx="1334">
                  <c:v>1.4178868623932119E-3</c:v>
                </c:pt>
                <c:pt idx="1335">
                  <c:v>1.4037965891016025E-3</c:v>
                </c:pt>
                <c:pt idx="1336">
                  <c:v>1.6452918734568011E-3</c:v>
                </c:pt>
                <c:pt idx="1337">
                  <c:v>1.8954980748360939E-3</c:v>
                </c:pt>
                <c:pt idx="1338">
                  <c:v>2.0176523330679261E-3</c:v>
                </c:pt>
                <c:pt idx="1339">
                  <c:v>2.1450764585823406E-3</c:v>
                </c:pt>
                <c:pt idx="1340">
                  <c:v>2.2725005840967543E-3</c:v>
                </c:pt>
                <c:pt idx="1341">
                  <c:v>2.4058332943148394E-3</c:v>
                </c:pt>
                <c:pt idx="1342">
                  <c:v>2.7949832314814816E-3</c:v>
                </c:pt>
                <c:pt idx="1343">
                  <c:v>3.2058331973664755E-3</c:v>
                </c:pt>
                <c:pt idx="1344">
                  <c:v>3.2336281985285344E-3</c:v>
                </c:pt>
                <c:pt idx="1345">
                  <c:v>3.1319399242286114E-3</c:v>
                </c:pt>
                <c:pt idx="1346">
                  <c:v>2.7621396462738589E-3</c:v>
                </c:pt>
                <c:pt idx="1347">
                  <c:v>2.3776596796398273E-3</c:v>
                </c:pt>
                <c:pt idx="1348">
                  <c:v>1.9867646179114549E-3</c:v>
                </c:pt>
                <c:pt idx="1349">
                  <c:v>1.0660087316504445E-3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1.418830713952675E-3</c:v>
                </c:pt>
                <c:pt idx="1364">
                  <c:v>3.1790044709633157E-3</c:v>
                </c:pt>
                <c:pt idx="1365">
                  <c:v>3.4740922090084644E-3</c:v>
                </c:pt>
                <c:pt idx="1366">
                  <c:v>2.2337582965167796E-3</c:v>
                </c:pt>
                <c:pt idx="1367">
                  <c:v>6.3720954349147829E-4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6.0211182687693911E-4</c:v>
                </c:pt>
                <c:pt idx="1372">
                  <c:v>1.1558798309921666E-3</c:v>
                </c:pt>
                <c:pt idx="1373">
                  <c:v>6.9440649422947793E-4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2.540597182060535E-4</c:v>
                </c:pt>
                <c:pt idx="1383">
                  <c:v>3.0405902556003826E-3</c:v>
                </c:pt>
                <c:pt idx="1384">
                  <c:v>3.7986694604768283E-3</c:v>
                </c:pt>
                <c:pt idx="1385">
                  <c:v>2.7042381967451235E-3</c:v>
                </c:pt>
                <c:pt idx="1386">
                  <c:v>1.7395904609593012E-3</c:v>
                </c:pt>
                <c:pt idx="1387">
                  <c:v>2.2082433988511838E-3</c:v>
                </c:pt>
                <c:pt idx="1388">
                  <c:v>3.7104737664635352E-3</c:v>
                </c:pt>
                <c:pt idx="1389">
                  <c:v>5.5199497874603909E-3</c:v>
                </c:pt>
                <c:pt idx="1390">
                  <c:v>6.5226175657627401E-3</c:v>
                </c:pt>
                <c:pt idx="1391">
                  <c:v>5.9602318573814608E-3</c:v>
                </c:pt>
                <c:pt idx="1392">
                  <c:v>4.446242515595715E-3</c:v>
                </c:pt>
                <c:pt idx="1393">
                  <c:v>2.8582719809104227E-3</c:v>
                </c:pt>
                <c:pt idx="1394">
                  <c:v>1.5830739666076786E-3</c:v>
                </c:pt>
                <c:pt idx="1395">
                  <c:v>8.8176223821261935E-4</c:v>
                </c:pt>
                <c:pt idx="1396">
                  <c:v>3.5175620719076433E-4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2.4901126795489887E-4</c:v>
                </c:pt>
                <c:pt idx="1409">
                  <c:v>6.4639189413198022E-4</c:v>
                </c:pt>
                <c:pt idx="1410">
                  <c:v>4.3225352482142298E-4</c:v>
                </c:pt>
                <c:pt idx="1411">
                  <c:v>2.1157896383716329E-4</c:v>
                </c:pt>
                <c:pt idx="1412">
                  <c:v>7.8435678106926097E-5</c:v>
                </c:pt>
                <c:pt idx="1413">
                  <c:v>2.465091152411897E-4</c:v>
                </c:pt>
                <c:pt idx="1414">
                  <c:v>1.018051573475088E-3</c:v>
                </c:pt>
                <c:pt idx="1415">
                  <c:v>2.3369985242174731E-3</c:v>
                </c:pt>
                <c:pt idx="1416">
                  <c:v>3.7316745748285809E-3</c:v>
                </c:pt>
                <c:pt idx="1417">
                  <c:v>4.5839071747149187E-3</c:v>
                </c:pt>
                <c:pt idx="1418">
                  <c:v>4.345309255784034E-3</c:v>
                </c:pt>
                <c:pt idx="1419">
                  <c:v>2.8179945853223629E-3</c:v>
                </c:pt>
                <c:pt idx="1420">
                  <c:v>6.8203174846106726E-4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1.3375052974989008E-4</c:v>
                </c:pt>
                <c:pt idx="1425">
                  <c:v>1.6282709566152198E-3</c:v>
                </c:pt>
                <c:pt idx="1426">
                  <c:v>3.3991649618424218E-3</c:v>
                </c:pt>
                <c:pt idx="1427">
                  <c:v>4.0990398731251387E-3</c:v>
                </c:pt>
                <c:pt idx="1428">
                  <c:v>2.6868399969336705E-3</c:v>
                </c:pt>
                <c:pt idx="1429">
                  <c:v>7.6948896784447864E-4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8.9084045032322419E-4</c:v>
                </c:pt>
                <c:pt idx="1438">
                  <c:v>1.0579661937154307E-3</c:v>
                </c:pt>
                <c:pt idx="1439">
                  <c:v>6.4835002913140856E-4</c:v>
                </c:pt>
                <c:pt idx="1440">
                  <c:v>8.68924648161957E-5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2.3649730823784723E-4</c:v>
                </c:pt>
                <c:pt idx="1445">
                  <c:v>3.8699864526873433E-4</c:v>
                </c:pt>
                <c:pt idx="1446">
                  <c:v>1.2567158974313426E-4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1.8187840776736017E-4</c:v>
                </c:pt>
                <c:pt idx="1480">
                  <c:v>3.4282439838888117E-4</c:v>
                </c:pt>
                <c:pt idx="1481">
                  <c:v>4.3079461490060317E-4</c:v>
                </c:pt>
                <c:pt idx="1482">
                  <c:v>4.6492284618266901E-4</c:v>
                </c:pt>
                <c:pt idx="1483">
                  <c:v>4.8313212854542772E-4</c:v>
                </c:pt>
                <c:pt idx="1484">
                  <c:v>5.1349220519010291E-4</c:v>
                </c:pt>
                <c:pt idx="1485">
                  <c:v>6.0516000787831897E-4</c:v>
                </c:pt>
                <c:pt idx="1486">
                  <c:v>8.2402402625748048E-4</c:v>
                </c:pt>
                <c:pt idx="1487">
                  <c:v>1.15192033376587E-3</c:v>
                </c:pt>
                <c:pt idx="1488">
                  <c:v>1.6064257686044271E-3</c:v>
                </c:pt>
                <c:pt idx="1489">
                  <c:v>2.1918173099364116E-3</c:v>
                </c:pt>
                <c:pt idx="1490">
                  <c:v>2.8596430246291397E-3</c:v>
                </c:pt>
                <c:pt idx="1491">
                  <c:v>3.5293569804675266E-3</c:v>
                </c:pt>
                <c:pt idx="1492">
                  <c:v>4.0467354610139936E-3</c:v>
                </c:pt>
                <c:pt idx="1493">
                  <c:v>4.3246108532178969E-3</c:v>
                </c:pt>
                <c:pt idx="1494">
                  <c:v>4.4771609124536083E-3</c:v>
                </c:pt>
                <c:pt idx="1495">
                  <c:v>4.4158131889911511E-3</c:v>
                </c:pt>
                <c:pt idx="1496">
                  <c:v>4.2477889945286016E-3</c:v>
                </c:pt>
                <c:pt idx="1497">
                  <c:v>3.9946121034995057E-3</c:v>
                </c:pt>
                <c:pt idx="1498">
                  <c:v>3.5803534668470802E-3</c:v>
                </c:pt>
                <c:pt idx="1499">
                  <c:v>3.088070174349756E-3</c:v>
                </c:pt>
                <c:pt idx="1500">
                  <c:v>2.5318822360873351E-3</c:v>
                </c:pt>
                <c:pt idx="1501">
                  <c:v>2.2538281647780938E-3</c:v>
                </c:pt>
                <c:pt idx="1502">
                  <c:v>2.1323883900948477E-3</c:v>
                </c:pt>
                <c:pt idx="1503">
                  <c:v>2.0803289303579766E-3</c:v>
                </c:pt>
                <c:pt idx="1504">
                  <c:v>2.1169786452808555E-3</c:v>
                </c:pt>
                <c:pt idx="1505">
                  <c:v>1.9762229094589133E-3</c:v>
                </c:pt>
                <c:pt idx="1506">
                  <c:v>1.9142182960044812E-3</c:v>
                </c:pt>
                <c:pt idx="1507">
                  <c:v>2.0264500491586701E-3</c:v>
                </c:pt>
                <c:pt idx="1508">
                  <c:v>2.2345090461618287E-3</c:v>
                </c:pt>
                <c:pt idx="1509">
                  <c:v>2.5423664512937466E-3</c:v>
                </c:pt>
                <c:pt idx="1510">
                  <c:v>3.1443125175873031E-3</c:v>
                </c:pt>
                <c:pt idx="1511">
                  <c:v>3.9830791954164405E-3</c:v>
                </c:pt>
                <c:pt idx="1512">
                  <c:v>4.8954620928234882E-3</c:v>
                </c:pt>
                <c:pt idx="1513">
                  <c:v>5.799034443282342E-3</c:v>
                </c:pt>
                <c:pt idx="1514">
                  <c:v>6.3772071483110693E-3</c:v>
                </c:pt>
                <c:pt idx="1515">
                  <c:v>6.340588508298663E-3</c:v>
                </c:pt>
                <c:pt idx="1516">
                  <c:v>5.5895782474399414E-3</c:v>
                </c:pt>
                <c:pt idx="1517">
                  <c:v>4.7284323788218665E-3</c:v>
                </c:pt>
                <c:pt idx="1518">
                  <c:v>4.0329961470484356E-3</c:v>
                </c:pt>
                <c:pt idx="1519">
                  <c:v>3.5165561760922013E-3</c:v>
                </c:pt>
                <c:pt idx="1520">
                  <c:v>3.0986644205422006E-3</c:v>
                </c:pt>
                <c:pt idx="1521">
                  <c:v>2.6540571281329539E-3</c:v>
                </c:pt>
                <c:pt idx="1522">
                  <c:v>2.0807092503019992E-3</c:v>
                </c:pt>
                <c:pt idx="1523">
                  <c:v>1.2482704518511013E-3</c:v>
                </c:pt>
                <c:pt idx="1524">
                  <c:v>5.6403279360548693E-5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3.7749441449701779E-4</c:v>
                </c:pt>
                <c:pt idx="1533">
                  <c:v>1.4268445394161483E-3</c:v>
                </c:pt>
                <c:pt idx="1534">
                  <c:v>2.6003264874242195E-3</c:v>
                </c:pt>
                <c:pt idx="1535">
                  <c:v>4.032985384997626E-3</c:v>
                </c:pt>
                <c:pt idx="1536">
                  <c:v>5.5962867390416896E-3</c:v>
                </c:pt>
                <c:pt idx="1537">
                  <c:v>6.9024058398988244E-3</c:v>
                </c:pt>
                <c:pt idx="1538">
                  <c:v>8.129135899434559E-3</c:v>
                </c:pt>
                <c:pt idx="1539">
                  <c:v>9.1540292566427289E-3</c:v>
                </c:pt>
                <c:pt idx="1540">
                  <c:v>1.0017061458255557E-2</c:v>
                </c:pt>
                <c:pt idx="1541">
                  <c:v>1.070597853631626E-2</c:v>
                </c:pt>
                <c:pt idx="1542">
                  <c:v>1.0749098810115749E-2</c:v>
                </c:pt>
                <c:pt idx="1543">
                  <c:v>1.0036103571719907E-2</c:v>
                </c:pt>
                <c:pt idx="1544">
                  <c:v>8.3238310648282507E-3</c:v>
                </c:pt>
                <c:pt idx="1545">
                  <c:v>6.401605179630546E-3</c:v>
                </c:pt>
                <c:pt idx="1546">
                  <c:v>5.0730473291136094E-3</c:v>
                </c:pt>
                <c:pt idx="1547">
                  <c:v>4.2611718528338784E-3</c:v>
                </c:pt>
                <c:pt idx="1548">
                  <c:v>4.1497060083160739E-3</c:v>
                </c:pt>
                <c:pt idx="1549">
                  <c:v>4.3375966005156537E-3</c:v>
                </c:pt>
                <c:pt idx="1550">
                  <c:v>4.6743010490114924E-3</c:v>
                </c:pt>
                <c:pt idx="1551">
                  <c:v>5.0331617939982851E-3</c:v>
                </c:pt>
                <c:pt idx="1552">
                  <c:v>5.2479726940052882E-3</c:v>
                </c:pt>
                <c:pt idx="1553">
                  <c:v>5.3250667527862837E-3</c:v>
                </c:pt>
                <c:pt idx="1554">
                  <c:v>5.3931984700798076E-3</c:v>
                </c:pt>
                <c:pt idx="1555">
                  <c:v>5.7774666120572445E-3</c:v>
                </c:pt>
                <c:pt idx="1556">
                  <c:v>6.3325627699580972E-3</c:v>
                </c:pt>
                <c:pt idx="1557">
                  <c:v>6.9201695389794846E-3</c:v>
                </c:pt>
                <c:pt idx="1558">
                  <c:v>7.6899075062461485E-3</c:v>
                </c:pt>
                <c:pt idx="1559">
                  <c:v>8.5160534429011506E-3</c:v>
                </c:pt>
                <c:pt idx="1560">
                  <c:v>8.8897422432217526E-3</c:v>
                </c:pt>
                <c:pt idx="1561">
                  <c:v>9.1066751143425249E-3</c:v>
                </c:pt>
                <c:pt idx="1562">
                  <c:v>9.3272260057265712E-3</c:v>
                </c:pt>
                <c:pt idx="1563">
                  <c:v>9.7219883455750469E-3</c:v>
                </c:pt>
                <c:pt idx="1564">
                  <c:v>1.0140281833077434E-2</c:v>
                </c:pt>
                <c:pt idx="1565">
                  <c:v>1.0392315356177436E-2</c:v>
                </c:pt>
                <c:pt idx="1566">
                  <c:v>1.0827374686976116E-2</c:v>
                </c:pt>
                <c:pt idx="1567">
                  <c:v>1.092496264504548E-2</c:v>
                </c:pt>
                <c:pt idx="1568">
                  <c:v>1.0622420778798033E-2</c:v>
                </c:pt>
                <c:pt idx="1569">
                  <c:v>1.0480057374354578E-2</c:v>
                </c:pt>
                <c:pt idx="1570">
                  <c:v>1.0316609020626607E-2</c:v>
                </c:pt>
                <c:pt idx="1571">
                  <c:v>1.0132398291083975E-2</c:v>
                </c:pt>
                <c:pt idx="1572">
                  <c:v>9.9277811815754371E-3</c:v>
                </c:pt>
                <c:pt idx="1573">
                  <c:v>9.3141708610121401E-3</c:v>
                </c:pt>
                <c:pt idx="1574">
                  <c:v>8.4510138833189183E-3</c:v>
                </c:pt>
                <c:pt idx="1575">
                  <c:v>7.7467838034122353E-3</c:v>
                </c:pt>
                <c:pt idx="1576">
                  <c:v>6.8128596584514462E-3</c:v>
                </c:pt>
                <c:pt idx="1577">
                  <c:v>5.8377101359483666E-3</c:v>
                </c:pt>
                <c:pt idx="1578">
                  <c:v>5.0365865103032866E-3</c:v>
                </c:pt>
                <c:pt idx="1579">
                  <c:v>4.6098278059664424E-3</c:v>
                </c:pt>
                <c:pt idx="1580">
                  <c:v>4.1851366368067253E-3</c:v>
                </c:pt>
                <c:pt idx="1581">
                  <c:v>3.9383283676041447E-3</c:v>
                </c:pt>
                <c:pt idx="1582">
                  <c:v>3.703338628301371E-3</c:v>
                </c:pt>
                <c:pt idx="1583">
                  <c:v>3.0627330105098519E-3</c:v>
                </c:pt>
                <c:pt idx="1584">
                  <c:v>2.6127181373944521E-3</c:v>
                </c:pt>
                <c:pt idx="1585">
                  <c:v>2.1596258374485555E-3</c:v>
                </c:pt>
                <c:pt idx="1586">
                  <c:v>1.7048012315934156E-3</c:v>
                </c:pt>
                <c:pt idx="1587">
                  <c:v>1.4382139219524641E-3</c:v>
                </c:pt>
                <c:pt idx="1588">
                  <c:v>1.5504003445670795E-3</c:v>
                </c:pt>
                <c:pt idx="1589">
                  <c:v>2.0396533820594459E-3</c:v>
                </c:pt>
                <c:pt idx="1590">
                  <c:v>2.5380634709778996E-3</c:v>
                </c:pt>
                <c:pt idx="1591">
                  <c:v>3.0391796143489896E-3</c:v>
                </c:pt>
                <c:pt idx="1592">
                  <c:v>3.3703771263202953E-3</c:v>
                </c:pt>
                <c:pt idx="1593">
                  <c:v>3.6992696861506799E-3</c:v>
                </c:pt>
                <c:pt idx="1594">
                  <c:v>4.0447261218425458E-3</c:v>
                </c:pt>
                <c:pt idx="1595">
                  <c:v>3.6627455668561812E-3</c:v>
                </c:pt>
                <c:pt idx="1596">
                  <c:v>3.2646361998892614E-3</c:v>
                </c:pt>
                <c:pt idx="1597">
                  <c:v>2.6890510088147046E-3</c:v>
                </c:pt>
                <c:pt idx="1598">
                  <c:v>1.9155411385229069E-3</c:v>
                </c:pt>
                <c:pt idx="1599">
                  <c:v>1.5008103108516623E-3</c:v>
                </c:pt>
                <c:pt idx="1600">
                  <c:v>1.085619505848248E-3</c:v>
                </c:pt>
                <c:pt idx="1601">
                  <c:v>8.4617422485177153E-4</c:v>
                </c:pt>
                <c:pt idx="1602">
                  <c:v>1.1311726081117246E-3</c:v>
                </c:pt>
                <c:pt idx="1603">
                  <c:v>1.7683780980489062E-3</c:v>
                </c:pt>
                <c:pt idx="1604">
                  <c:v>2.2401931371572254E-3</c:v>
                </c:pt>
                <c:pt idx="1605">
                  <c:v>2.8847103530290881E-3</c:v>
                </c:pt>
                <c:pt idx="1606">
                  <c:v>3.3786890887349732E-3</c:v>
                </c:pt>
                <c:pt idx="1607">
                  <c:v>3.7012302563156196E-3</c:v>
                </c:pt>
                <c:pt idx="1608">
                  <c:v>4.0403892069329076E-3</c:v>
                </c:pt>
                <c:pt idx="1609">
                  <c:v>4.3795481575501964E-3</c:v>
                </c:pt>
                <c:pt idx="1610">
                  <c:v>4.5679809268693852E-3</c:v>
                </c:pt>
                <c:pt idx="1611">
                  <c:v>4.7474878527207923E-3</c:v>
                </c:pt>
                <c:pt idx="1612">
                  <c:v>5.2880120081264977E-3</c:v>
                </c:pt>
                <c:pt idx="1613">
                  <c:v>5.8422096707527026E-3</c:v>
                </c:pt>
                <c:pt idx="1614">
                  <c:v>6.4229292109055959E-3</c:v>
                </c:pt>
                <c:pt idx="1615">
                  <c:v>7.0217440244354657E-3</c:v>
                </c:pt>
                <c:pt idx="1616">
                  <c:v>7.8275252353698886E-3</c:v>
                </c:pt>
                <c:pt idx="1617">
                  <c:v>8.4963383844490759E-3</c:v>
                </c:pt>
                <c:pt idx="1618">
                  <c:v>9.0130471151396684E-3</c:v>
                </c:pt>
                <c:pt idx="1619">
                  <c:v>9.0125551393335779E-3</c:v>
                </c:pt>
                <c:pt idx="1620">
                  <c:v>8.6185115842988061E-3</c:v>
                </c:pt>
                <c:pt idx="1621">
                  <c:v>8.2026539740776387E-3</c:v>
                </c:pt>
                <c:pt idx="1622">
                  <c:v>7.5680902087112388E-3</c:v>
                </c:pt>
                <c:pt idx="1623">
                  <c:v>6.5280451780094471E-3</c:v>
                </c:pt>
                <c:pt idx="1624">
                  <c:v>5.2472065893038426E-3</c:v>
                </c:pt>
                <c:pt idx="1625">
                  <c:v>4.1194085897882041E-3</c:v>
                </c:pt>
                <c:pt idx="1626">
                  <c:v>2.4107482037329766E-3</c:v>
                </c:pt>
                <c:pt idx="1627">
                  <c:v>4.8988666468739717E-4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3.5346684834670997E-4</c:v>
                </c:pt>
                <c:pt idx="1633">
                  <c:v>1.998425784741218E-3</c:v>
                </c:pt>
                <c:pt idx="1634">
                  <c:v>3.3290094814283E-3</c:v>
                </c:pt>
                <c:pt idx="1635">
                  <c:v>3.8271233775893946E-3</c:v>
                </c:pt>
                <c:pt idx="1636">
                  <c:v>3.8271233775893703E-3</c:v>
                </c:pt>
                <c:pt idx="1637">
                  <c:v>3.3125652219262451E-3</c:v>
                </c:pt>
                <c:pt idx="1638">
                  <c:v>2.7835797581909224E-3</c:v>
                </c:pt>
                <c:pt idx="1639">
                  <c:v>2.4179451594384845E-3</c:v>
                </c:pt>
                <c:pt idx="1640">
                  <c:v>2.3815796917472818E-3</c:v>
                </c:pt>
                <c:pt idx="1641">
                  <c:v>2.8509433443895606E-3</c:v>
                </c:pt>
                <c:pt idx="1642">
                  <c:v>3.6643883335697857E-3</c:v>
                </c:pt>
                <c:pt idx="1643">
                  <c:v>4.8341730267625399E-3</c:v>
                </c:pt>
                <c:pt idx="1644">
                  <c:v>5.8823898769324581E-3</c:v>
                </c:pt>
                <c:pt idx="1645">
                  <c:v>6.7959894850808953E-3</c:v>
                </c:pt>
                <c:pt idx="1646">
                  <c:v>7.5892790512021423E-3</c:v>
                </c:pt>
                <c:pt idx="1647">
                  <c:v>8.238677434813069E-3</c:v>
                </c:pt>
                <c:pt idx="1648">
                  <c:v>8.9275171297166622E-3</c:v>
                </c:pt>
                <c:pt idx="1649">
                  <c:v>9.294599394984962E-3</c:v>
                </c:pt>
                <c:pt idx="1650">
                  <c:v>9.4913680553269479E-3</c:v>
                </c:pt>
                <c:pt idx="1651">
                  <c:v>9.3311953774832864E-3</c:v>
                </c:pt>
                <c:pt idx="1652">
                  <c:v>8.9553453348054889E-3</c:v>
                </c:pt>
                <c:pt idx="1653">
                  <c:v>8.7404048349592513E-3</c:v>
                </c:pt>
                <c:pt idx="1654">
                  <c:v>8.3216484210125105E-3</c:v>
                </c:pt>
                <c:pt idx="1655">
                  <c:v>8.055486043764706E-3</c:v>
                </c:pt>
                <c:pt idx="1656">
                  <c:v>8.1607995216543567E-3</c:v>
                </c:pt>
                <c:pt idx="1657">
                  <c:v>8.2671397350241056E-3</c:v>
                </c:pt>
                <c:pt idx="1658">
                  <c:v>8.374513668469051E-3</c:v>
                </c:pt>
                <c:pt idx="1659">
                  <c:v>8.4829283065843523E-3</c:v>
                </c:pt>
                <c:pt idx="1660">
                  <c:v>8.5923906339650854E-3</c:v>
                </c:pt>
                <c:pt idx="1661">
                  <c:v>8.5087375391844165E-3</c:v>
                </c:pt>
                <c:pt idx="1662">
                  <c:v>8.6051928127541706E-3</c:v>
                </c:pt>
                <c:pt idx="1663">
                  <c:v>8.7164287183081803E-3</c:v>
                </c:pt>
                <c:pt idx="1664">
                  <c:v>8.4192754478698111E-3</c:v>
                </c:pt>
                <c:pt idx="1665">
                  <c:v>8.3035590644150378E-3</c:v>
                </c:pt>
                <c:pt idx="1666">
                  <c:v>7.9869382683982887E-3</c:v>
                </c:pt>
                <c:pt idx="1667">
                  <c:v>7.6405776014272144E-3</c:v>
                </c:pt>
                <c:pt idx="1668">
                  <c:v>7.4928124025359774E-3</c:v>
                </c:pt>
                <c:pt idx="1669">
                  <c:v>7.3309914166223029E-3</c:v>
                </c:pt>
                <c:pt idx="1670">
                  <c:v>7.1683671752210713E-3</c:v>
                </c:pt>
                <c:pt idx="1671">
                  <c:v>6.7899661914141264E-3</c:v>
                </c:pt>
                <c:pt idx="1672">
                  <c:v>6.6003125603780344E-3</c:v>
                </c:pt>
                <c:pt idx="1673">
                  <c:v>6.6128302772724612E-3</c:v>
                </c:pt>
                <c:pt idx="1674">
                  <c:v>6.4227321901013578E-3</c:v>
                </c:pt>
                <c:pt idx="1675">
                  <c:v>6.2200990882494891E-3</c:v>
                </c:pt>
                <c:pt idx="1676">
                  <c:v>6.0174659863976203E-3</c:v>
                </c:pt>
                <c:pt idx="1677">
                  <c:v>5.6004631647895795E-3</c:v>
                </c:pt>
                <c:pt idx="1678">
                  <c:v>5.1727336811260658E-3</c:v>
                </c:pt>
                <c:pt idx="1679">
                  <c:v>4.9370141920663628E-3</c:v>
                </c:pt>
                <c:pt idx="1680">
                  <c:v>4.9036038329890157E-3</c:v>
                </c:pt>
                <c:pt idx="1681">
                  <c:v>5.2717820709566954E-3</c:v>
                </c:pt>
                <c:pt idx="1682">
                  <c:v>5.8620836161849803E-3</c:v>
                </c:pt>
                <c:pt idx="1683">
                  <c:v>6.4637554268845935E-3</c:v>
                </c:pt>
                <c:pt idx="1684">
                  <c:v>7.2919357735922573E-3</c:v>
                </c:pt>
                <c:pt idx="1685">
                  <c:v>7.7470750434272765E-3</c:v>
                </c:pt>
                <c:pt idx="1686">
                  <c:v>7.8007365103441671E-3</c:v>
                </c:pt>
                <c:pt idx="1687">
                  <c:v>7.8546743053048481E-3</c:v>
                </c:pt>
                <c:pt idx="1688">
                  <c:v>7.5020263041270943E-3</c:v>
                </c:pt>
                <c:pt idx="1689">
                  <c:v>7.1210975933227684E-3</c:v>
                </c:pt>
                <c:pt idx="1690">
                  <c:v>6.9430312914080588E-3</c:v>
                </c:pt>
                <c:pt idx="1691">
                  <c:v>6.7516698182007919E-3</c:v>
                </c:pt>
                <c:pt idx="1692">
                  <c:v>6.764396008888866E-3</c:v>
                </c:pt>
                <c:pt idx="1693">
                  <c:v>6.7771396610647244E-3</c:v>
                </c:pt>
                <c:pt idx="1694">
                  <c:v>6.7899007883701875E-3</c:v>
                </c:pt>
                <c:pt idx="1695">
                  <c:v>6.8026794044469263E-3</c:v>
                </c:pt>
                <c:pt idx="1696">
                  <c:v>6.8154755229367222E-3</c:v>
                </c:pt>
                <c:pt idx="1697">
                  <c:v>6.828289157481484E-3</c:v>
                </c:pt>
                <c:pt idx="1698">
                  <c:v>6.63577267083132E-3</c:v>
                </c:pt>
                <c:pt idx="1699">
                  <c:v>6.2250773690480793E-3</c:v>
                </c:pt>
                <c:pt idx="1700">
                  <c:v>5.8023492997997866E-3</c:v>
                </c:pt>
                <c:pt idx="1701">
                  <c:v>5.5734677274921476E-3</c:v>
                </c:pt>
                <c:pt idx="1702">
                  <c:v>5.5498441363733778E-3</c:v>
                </c:pt>
                <c:pt idx="1703">
                  <c:v>5.3220605503681382E-3</c:v>
                </c:pt>
                <c:pt idx="1704">
                  <c:v>5.2873398772734044E-3</c:v>
                </c:pt>
                <c:pt idx="1705">
                  <c:v>5.4677113178445442E-3</c:v>
                </c:pt>
                <c:pt idx="1706">
                  <c:v>5.4444014196249483E-3</c:v>
                </c:pt>
                <c:pt idx="1707">
                  <c:v>5.6239537120263668E-3</c:v>
                </c:pt>
                <c:pt idx="1708">
                  <c:v>5.8148328845457793E-3</c:v>
                </c:pt>
                <c:pt idx="1709">
                  <c:v>5.8029365872861657E-3</c:v>
                </c:pt>
                <c:pt idx="1710">
                  <c:v>6.1956850740954505E-3</c:v>
                </c:pt>
                <c:pt idx="1711">
                  <c:v>6.6128302772724612E-3</c:v>
                </c:pt>
                <c:pt idx="1712">
                  <c:v>6.8279983938050381E-3</c:v>
                </c:pt>
                <c:pt idx="1713">
                  <c:v>7.2593446509279852E-3</c:v>
                </c:pt>
                <c:pt idx="1714">
                  <c:v>7.502026304127123E-3</c:v>
                </c:pt>
                <c:pt idx="1715">
                  <c:v>7.7458224501911867E-3</c:v>
                </c:pt>
                <c:pt idx="1716">
                  <c:v>8.0044351857560987E-3</c:v>
                </c:pt>
                <c:pt idx="1717">
                  <c:v>8.2646049582359767E-3</c:v>
                </c:pt>
                <c:pt idx="1718">
                  <c:v>8.5405114949935312E-3</c:v>
                </c:pt>
                <c:pt idx="1719">
                  <c:v>8.8184547729446491E-3</c:v>
                </c:pt>
                <c:pt idx="1720">
                  <c:v>8.9053861963510669E-3</c:v>
                </c:pt>
                <c:pt idx="1721">
                  <c:v>8.5612345171910374E-3</c:v>
                </c:pt>
                <c:pt idx="1722">
                  <c:v>7.9910824628465511E-3</c:v>
                </c:pt>
                <c:pt idx="1723">
                  <c:v>7.3904275201645223E-3</c:v>
                </c:pt>
                <c:pt idx="1724">
                  <c:v>6.7749198417148965E-3</c:v>
                </c:pt>
                <c:pt idx="1725">
                  <c:v>5.5049336930039564E-3</c:v>
                </c:pt>
                <c:pt idx="1726">
                  <c:v>3.7754336126945647E-3</c:v>
                </c:pt>
                <c:pt idx="1727">
                  <c:v>1.8148714956979937E-3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4.4144121541778496E-5</c:v>
                </c:pt>
                <c:pt idx="1746">
                  <c:v>4.302212388586199E-6</c:v>
                </c:pt>
                <c:pt idx="1747">
                  <c:v>2.5889755739409237E-4</c:v>
                </c:pt>
                <c:pt idx="1748">
                  <c:v>5.1700067566861165E-4</c:v>
                </c:pt>
                <c:pt idx="1749">
                  <c:v>7.707885522670652E-4</c:v>
                </c:pt>
                <c:pt idx="1750">
                  <c:v>1.1729024341934574E-3</c:v>
                </c:pt>
                <c:pt idx="1751">
                  <c:v>1.2905309538842774E-3</c:v>
                </c:pt>
                <c:pt idx="1752">
                  <c:v>1.265390642055461E-3</c:v>
                </c:pt>
                <c:pt idx="1753">
                  <c:v>1.2405524958155685E-3</c:v>
                </c:pt>
                <c:pt idx="1754">
                  <c:v>1.2160148099411856E-3</c:v>
                </c:pt>
                <c:pt idx="1755">
                  <c:v>1.1917758792088977E-3</c:v>
                </c:pt>
                <c:pt idx="1756">
                  <c:v>1.1678339983952925E-3</c:v>
                </c:pt>
                <c:pt idx="1757">
                  <c:v>1.0067035373798438E-3</c:v>
                </c:pt>
                <c:pt idx="1758">
                  <c:v>9.7967322421271428E-4</c:v>
                </c:pt>
                <c:pt idx="1759">
                  <c:v>9.5746884081395682E-4</c:v>
                </c:pt>
                <c:pt idx="1760">
                  <c:v>7.9643670695249207E-4</c:v>
                </c:pt>
                <c:pt idx="1761">
                  <c:v>7.7154651714570041E-4</c:v>
                </c:pt>
                <c:pt idx="1762">
                  <c:v>7.470678727784872E-4</c:v>
                </c:pt>
                <c:pt idx="1763">
                  <c:v>7.2299782722479199E-4</c:v>
                </c:pt>
                <c:pt idx="1764">
                  <c:v>5.6839636252797431E-4</c:v>
                </c:pt>
                <c:pt idx="1765">
                  <c:v>1.5295647974091417E-4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3C0-4294-B47B-EF18B9B16289}"/>
            </c:ext>
          </c:extLst>
        </c:ser>
        <c:ser>
          <c:idx val="1"/>
          <c:order val="1"/>
          <c:tx>
            <c:strRef>
              <c:f>'My Spreedsheet '!$X$2</c:f>
              <c:strCache>
                <c:ptCount val="1"/>
                <c:pt idx="0">
                  <c:v>Braking Energy (Inverted)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'!$X$5:$X$1805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5.2590681476003757E-4</c:v>
                </c:pt>
                <c:pt idx="37">
                  <c:v>2.2252913223607357E-3</c:v>
                </c:pt>
                <c:pt idx="38">
                  <c:v>2.9923206910963834E-3</c:v>
                </c:pt>
                <c:pt idx="39">
                  <c:v>2.5572688501833479E-3</c:v>
                </c:pt>
                <c:pt idx="40">
                  <c:v>2.0734158575137257E-3</c:v>
                </c:pt>
                <c:pt idx="41">
                  <c:v>2.4110754710029605E-3</c:v>
                </c:pt>
                <c:pt idx="42">
                  <c:v>2.918992944364482E-3</c:v>
                </c:pt>
                <c:pt idx="43">
                  <c:v>2.3781614557239436E-3</c:v>
                </c:pt>
                <c:pt idx="44">
                  <c:v>1.1886481614815797E-3</c:v>
                </c:pt>
                <c:pt idx="45">
                  <c:v>3.2075347596617469E-4</c:v>
                </c:pt>
                <c:pt idx="46">
                  <c:v>1.83739383810604E-4</c:v>
                </c:pt>
                <c:pt idx="47">
                  <c:v>3.6405017909637335E-4</c:v>
                </c:pt>
                <c:pt idx="48">
                  <c:v>2.5711510444521922E-4</c:v>
                </c:pt>
                <c:pt idx="49">
                  <c:v>0</c:v>
                </c:pt>
                <c:pt idx="50">
                  <c:v>0</c:v>
                </c:pt>
                <c:pt idx="51">
                  <c:v>3.5569457909877841E-4</c:v>
                </c:pt>
                <c:pt idx="52">
                  <c:v>8.7448391750771228E-4</c:v>
                </c:pt>
                <c:pt idx="53">
                  <c:v>5.854692245303504E-4</c:v>
                </c:pt>
                <c:pt idx="54">
                  <c:v>5.8440143219751694E-5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4.1987249134758396E-6</c:v>
                </c:pt>
                <c:pt idx="81">
                  <c:v>4.3787273116367671E-4</c:v>
                </c:pt>
                <c:pt idx="82">
                  <c:v>3.1281794507960736E-4</c:v>
                </c:pt>
                <c:pt idx="83">
                  <c:v>0</c:v>
                </c:pt>
                <c:pt idx="84">
                  <c:v>7.7081564074993382E-5</c:v>
                </c:pt>
                <c:pt idx="85">
                  <c:v>2.5211666242670858E-4</c:v>
                </c:pt>
                <c:pt idx="86">
                  <c:v>1.9496487331365596E-4</c:v>
                </c:pt>
                <c:pt idx="87">
                  <c:v>8.4449808131005058E-5</c:v>
                </c:pt>
                <c:pt idx="88">
                  <c:v>9.5937884719452416E-4</c:v>
                </c:pt>
                <c:pt idx="89">
                  <c:v>3.045269778094435E-3</c:v>
                </c:pt>
                <c:pt idx="90">
                  <c:v>3.9308168250038215E-3</c:v>
                </c:pt>
                <c:pt idx="91">
                  <c:v>3.3212787431594003E-3</c:v>
                </c:pt>
                <c:pt idx="92">
                  <c:v>1.8953424927124463E-3</c:v>
                </c:pt>
                <c:pt idx="93">
                  <c:v>9.5110378530112189E-4</c:v>
                </c:pt>
                <c:pt idx="94">
                  <c:v>8.2448382559413558E-4</c:v>
                </c:pt>
                <c:pt idx="95">
                  <c:v>7.8633862617641045E-4</c:v>
                </c:pt>
                <c:pt idx="96">
                  <c:v>4.3700145018838631E-4</c:v>
                </c:pt>
                <c:pt idx="97">
                  <c:v>1.62190867711875E-4</c:v>
                </c:pt>
                <c:pt idx="98">
                  <c:v>9.9157257527564404E-5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7.9818982164515863E-4</c:v>
                </c:pt>
                <c:pt idx="152">
                  <c:v>2.5703389479359105E-3</c:v>
                </c:pt>
                <c:pt idx="153">
                  <c:v>3.2661338977503511E-3</c:v>
                </c:pt>
                <c:pt idx="154">
                  <c:v>2.3427528951182061E-3</c:v>
                </c:pt>
                <c:pt idx="155">
                  <c:v>9.5528304478569156E-4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1.1491025007977333E-3</c:v>
                </c:pt>
                <c:pt idx="172">
                  <c:v>3.0534040420937517E-3</c:v>
                </c:pt>
                <c:pt idx="173">
                  <c:v>3.5078496955615163E-3</c:v>
                </c:pt>
                <c:pt idx="174">
                  <c:v>2.0852195859534304E-3</c:v>
                </c:pt>
                <c:pt idx="175">
                  <c:v>4.5738502833223368E-4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1.4076884569338369E-4</c:v>
                </c:pt>
                <c:pt idx="183">
                  <c:v>9.9835576300862073E-4</c:v>
                </c:pt>
                <c:pt idx="184">
                  <c:v>1.5946680789134294E-3</c:v>
                </c:pt>
                <c:pt idx="185">
                  <c:v>1.5993263745503099E-3</c:v>
                </c:pt>
                <c:pt idx="186">
                  <c:v>1.2945353984444533E-3</c:v>
                </c:pt>
                <c:pt idx="187">
                  <c:v>9.2724726629482459E-4</c:v>
                </c:pt>
                <c:pt idx="188">
                  <c:v>6.5032117984703899E-4</c:v>
                </c:pt>
                <c:pt idx="189">
                  <c:v>4.4829971826217102E-4</c:v>
                </c:pt>
                <c:pt idx="190">
                  <c:v>2.7630848028139306E-4</c:v>
                </c:pt>
                <c:pt idx="191">
                  <c:v>1.742623035265917E-4</c:v>
                </c:pt>
                <c:pt idx="192">
                  <c:v>8.2315994318650921E-5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3.3526032600264815E-4</c:v>
                </c:pt>
                <c:pt idx="233">
                  <c:v>1.8358207093182523E-3</c:v>
                </c:pt>
                <c:pt idx="234">
                  <c:v>2.3016955783330155E-3</c:v>
                </c:pt>
                <c:pt idx="235">
                  <c:v>1.5904249278245173E-3</c:v>
                </c:pt>
                <c:pt idx="236">
                  <c:v>5.3293493664870455E-4</c:v>
                </c:pt>
                <c:pt idx="237">
                  <c:v>2.189097043672084E-4</c:v>
                </c:pt>
                <c:pt idx="238">
                  <c:v>9.1950568465979342E-4</c:v>
                </c:pt>
                <c:pt idx="239">
                  <c:v>2.2542649557669627E-3</c:v>
                </c:pt>
                <c:pt idx="240">
                  <c:v>3.0727716187199396E-3</c:v>
                </c:pt>
                <c:pt idx="241">
                  <c:v>2.5036222229989713E-3</c:v>
                </c:pt>
                <c:pt idx="242">
                  <c:v>2.2082946604825428E-3</c:v>
                </c:pt>
                <c:pt idx="243">
                  <c:v>2.3209434043671628E-3</c:v>
                </c:pt>
                <c:pt idx="244">
                  <c:v>2.0734158575137257E-3</c:v>
                </c:pt>
                <c:pt idx="245">
                  <c:v>2.4110754710029605E-3</c:v>
                </c:pt>
                <c:pt idx="246">
                  <c:v>2.918992944364482E-3</c:v>
                </c:pt>
                <c:pt idx="247">
                  <c:v>2.3781614557239436E-3</c:v>
                </c:pt>
                <c:pt idx="248">
                  <c:v>1.1886481614815797E-3</c:v>
                </c:pt>
                <c:pt idx="249">
                  <c:v>3.2075347596617469E-4</c:v>
                </c:pt>
                <c:pt idx="250">
                  <c:v>1.83739383810604E-4</c:v>
                </c:pt>
                <c:pt idx="251">
                  <c:v>3.6405017909637335E-4</c:v>
                </c:pt>
                <c:pt idx="252">
                  <c:v>2.5711510444521922E-4</c:v>
                </c:pt>
                <c:pt idx="253">
                  <c:v>0</c:v>
                </c:pt>
                <c:pt idx="254">
                  <c:v>0</c:v>
                </c:pt>
                <c:pt idx="255">
                  <c:v>3.5569457909877841E-4</c:v>
                </c:pt>
                <c:pt idx="256">
                  <c:v>5.2350869459961882E-4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6.0118983494701129E-4</c:v>
                </c:pt>
                <c:pt idx="274">
                  <c:v>2.4083811258328318E-3</c:v>
                </c:pt>
                <c:pt idx="275">
                  <c:v>3.0530791860506807E-3</c:v>
                </c:pt>
                <c:pt idx="276">
                  <c:v>3.2873640806156752E-3</c:v>
                </c:pt>
                <c:pt idx="277">
                  <c:v>3.3808228901671682E-3</c:v>
                </c:pt>
                <c:pt idx="278">
                  <c:v>3.9410372181360931E-3</c:v>
                </c:pt>
                <c:pt idx="279">
                  <c:v>3.5142793376328352E-3</c:v>
                </c:pt>
                <c:pt idx="280">
                  <c:v>1.5233963069298244E-3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4.545964327622679E-4</c:v>
                </c:pt>
                <c:pt idx="293">
                  <c:v>6.0974920980141391E-4</c:v>
                </c:pt>
                <c:pt idx="294">
                  <c:v>1.5464550370054497E-4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1.5932105437149261E-4</c:v>
                </c:pt>
                <c:pt idx="303">
                  <c:v>5.2994911290909011E-4</c:v>
                </c:pt>
                <c:pt idx="304">
                  <c:v>1.0283610260207407E-3</c:v>
                </c:pt>
                <c:pt idx="305">
                  <c:v>1.3526450332491779E-3</c:v>
                </c:pt>
                <c:pt idx="306">
                  <c:v>9.8418838098128123E-4</c:v>
                </c:pt>
                <c:pt idx="307">
                  <c:v>3.1681375395191348E-4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1.2801493536015955E-4</c:v>
                </c:pt>
                <c:pt idx="312">
                  <c:v>4.9934928294694252E-4</c:v>
                </c:pt>
                <c:pt idx="313">
                  <c:v>9.1022218529704824E-4</c:v>
                </c:pt>
                <c:pt idx="314">
                  <c:v>1.1719835169675926E-3</c:v>
                </c:pt>
                <c:pt idx="315">
                  <c:v>1.1287052632810218E-3</c:v>
                </c:pt>
                <c:pt idx="316">
                  <c:v>9.3176683701135692E-4</c:v>
                </c:pt>
                <c:pt idx="317">
                  <c:v>1.0529780909376528E-3</c:v>
                </c:pt>
                <c:pt idx="318">
                  <c:v>1.3389903157712834E-3</c:v>
                </c:pt>
                <c:pt idx="319">
                  <c:v>1.3465294878746562E-3</c:v>
                </c:pt>
                <c:pt idx="320">
                  <c:v>6.361129091603427E-4</c:v>
                </c:pt>
                <c:pt idx="321">
                  <c:v>1.3489645687484342E-4</c:v>
                </c:pt>
                <c:pt idx="322">
                  <c:v>0</c:v>
                </c:pt>
                <c:pt idx="323">
                  <c:v>0</c:v>
                </c:pt>
                <c:pt idx="324">
                  <c:v>5.4026097615921274E-5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8.3563552572036952E-4</c:v>
                </c:pt>
                <c:pt idx="329">
                  <c:v>1.6247572190915608E-3</c:v>
                </c:pt>
                <c:pt idx="330">
                  <c:v>7.7675824640424283E-4</c:v>
                </c:pt>
                <c:pt idx="331">
                  <c:v>0</c:v>
                </c:pt>
                <c:pt idx="332">
                  <c:v>4.8960386753444407E-5</c:v>
                </c:pt>
                <c:pt idx="333">
                  <c:v>7.2946807699079131E-5</c:v>
                </c:pt>
                <c:pt idx="334">
                  <c:v>2.2085672703310309E-5</c:v>
                </c:pt>
                <c:pt idx="335">
                  <c:v>6.9766188375088364E-5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1.8406378142746954E-4</c:v>
                </c:pt>
                <c:pt idx="359">
                  <c:v>9.1073988945250799E-4</c:v>
                </c:pt>
                <c:pt idx="360">
                  <c:v>1.1314564777691371E-3</c:v>
                </c:pt>
                <c:pt idx="361">
                  <c:v>8.3229438649088533E-4</c:v>
                </c:pt>
                <c:pt idx="362">
                  <c:v>4.3887874863863358E-4</c:v>
                </c:pt>
                <c:pt idx="363">
                  <c:v>1.2126584503628412E-4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8.9029695754232034E-4</c:v>
                </c:pt>
                <c:pt idx="373">
                  <c:v>1.7885780430304972E-3</c:v>
                </c:pt>
                <c:pt idx="374">
                  <c:v>1.7180392850646752E-3</c:v>
                </c:pt>
                <c:pt idx="375">
                  <c:v>1.1482629560908638E-3</c:v>
                </c:pt>
                <c:pt idx="376">
                  <c:v>6.4666120188682744E-4</c:v>
                </c:pt>
                <c:pt idx="377">
                  <c:v>3.5970478663823391E-4</c:v>
                </c:pt>
                <c:pt idx="378">
                  <c:v>2.0067080091127728E-4</c:v>
                </c:pt>
                <c:pt idx="379">
                  <c:v>1.1678316134430732E-4</c:v>
                </c:pt>
                <c:pt idx="380">
                  <c:v>1.282977333308025E-4</c:v>
                </c:pt>
                <c:pt idx="381">
                  <c:v>1.4786135909803343E-4</c:v>
                </c:pt>
                <c:pt idx="382">
                  <c:v>1.2674522549571611E-4</c:v>
                </c:pt>
                <c:pt idx="383">
                  <c:v>1.0760866706079299E-4</c:v>
                </c:pt>
                <c:pt idx="384">
                  <c:v>7.4281051016946014E-5</c:v>
                </c:pt>
                <c:pt idx="385">
                  <c:v>2.1890094517440565E-5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5.7057092030028851E-4</c:v>
                </c:pt>
                <c:pt idx="403">
                  <c:v>9.100461052814104E-4</c:v>
                </c:pt>
                <c:pt idx="404">
                  <c:v>7.7841500956129692E-4</c:v>
                </c:pt>
                <c:pt idx="405">
                  <c:v>6.6613939389168018E-4</c:v>
                </c:pt>
                <c:pt idx="406">
                  <c:v>7.0873457696410695E-4</c:v>
                </c:pt>
                <c:pt idx="407">
                  <c:v>7.0094091520901615E-4</c:v>
                </c:pt>
                <c:pt idx="408">
                  <c:v>4.8617130542005072E-4</c:v>
                </c:pt>
                <c:pt idx="409">
                  <c:v>1.3482292110359115E-4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2.020290909602169E-4</c:v>
                </c:pt>
                <c:pt idx="420">
                  <c:v>3.8760647770008216E-4</c:v>
                </c:pt>
                <c:pt idx="421">
                  <c:v>1.5481998447807339E-4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3.5097805978545339E-4</c:v>
                </c:pt>
                <c:pt idx="432">
                  <c:v>2.9463320402035875E-4</c:v>
                </c:pt>
                <c:pt idx="433">
                  <c:v>0</c:v>
                </c:pt>
                <c:pt idx="434">
                  <c:v>0</c:v>
                </c:pt>
                <c:pt idx="435">
                  <c:v>4.8372655472614596E-4</c:v>
                </c:pt>
                <c:pt idx="436">
                  <c:v>1.3996808827304217E-3</c:v>
                </c:pt>
                <c:pt idx="437">
                  <c:v>2.2689197685036651E-3</c:v>
                </c:pt>
                <c:pt idx="438">
                  <c:v>2.8088202195823285E-3</c:v>
                </c:pt>
                <c:pt idx="439">
                  <c:v>2.695801260833608E-3</c:v>
                </c:pt>
                <c:pt idx="440">
                  <c:v>1.9979892196272928E-3</c:v>
                </c:pt>
                <c:pt idx="441">
                  <c:v>1.0223392169696115E-3</c:v>
                </c:pt>
                <c:pt idx="442">
                  <c:v>3.4108751859087804E-4</c:v>
                </c:pt>
                <c:pt idx="443">
                  <c:v>5.8602235422490983E-5</c:v>
                </c:pt>
                <c:pt idx="444">
                  <c:v>1.671228481903614E-6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2.5805142266012589E-4</c:v>
                </c:pt>
                <c:pt idx="521">
                  <c:v>4.0993091409612098E-4</c:v>
                </c:pt>
                <c:pt idx="522">
                  <c:v>5.1224840786238685E-4</c:v>
                </c:pt>
                <c:pt idx="523">
                  <c:v>8.1806844326501305E-4</c:v>
                </c:pt>
                <c:pt idx="524">
                  <c:v>1.2595687017005264E-3</c:v>
                </c:pt>
                <c:pt idx="525">
                  <c:v>1.3497294031899823E-3</c:v>
                </c:pt>
                <c:pt idx="526">
                  <c:v>8.6346095004904077E-4</c:v>
                </c:pt>
                <c:pt idx="527">
                  <c:v>3.0792791210476676E-4</c:v>
                </c:pt>
                <c:pt idx="528">
                  <c:v>7.0985258455396949E-5</c:v>
                </c:pt>
                <c:pt idx="529">
                  <c:v>1.9531514593232921E-5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1.5224014282587388E-5</c:v>
                </c:pt>
                <c:pt idx="544">
                  <c:v>4.3111221131299823E-4</c:v>
                </c:pt>
                <c:pt idx="545">
                  <c:v>9.4451733509132304E-4</c:v>
                </c:pt>
                <c:pt idx="546">
                  <c:v>9.5188579877322559E-4</c:v>
                </c:pt>
                <c:pt idx="547">
                  <c:v>6.1284542843244891E-4</c:v>
                </c:pt>
                <c:pt idx="548">
                  <c:v>3.793416014513656E-4</c:v>
                </c:pt>
                <c:pt idx="549">
                  <c:v>2.5649875665875255E-4</c:v>
                </c:pt>
                <c:pt idx="550">
                  <c:v>1.9415395435514084E-4</c:v>
                </c:pt>
                <c:pt idx="551">
                  <c:v>6.8668658003677099E-5</c:v>
                </c:pt>
                <c:pt idx="552">
                  <c:v>4.4343125233305678E-5</c:v>
                </c:pt>
                <c:pt idx="553">
                  <c:v>4.3005873485439563E-5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2.1232208804852263E-4</c:v>
                </c:pt>
                <c:pt idx="564">
                  <c:v>1.4974568521603532E-3</c:v>
                </c:pt>
                <c:pt idx="565">
                  <c:v>1.5819236165215893E-3</c:v>
                </c:pt>
                <c:pt idx="566">
                  <c:v>7.1434407138699582E-4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7.4785788699262878E-5</c:v>
                </c:pt>
                <c:pt idx="619">
                  <c:v>6.0698353558059144E-4</c:v>
                </c:pt>
                <c:pt idx="620">
                  <c:v>7.5002770106358729E-4</c:v>
                </c:pt>
                <c:pt idx="621">
                  <c:v>3.1278045773281847E-4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1.2311287542661133E-3</c:v>
                </c:pt>
                <c:pt idx="652">
                  <c:v>2.341101559780223E-3</c:v>
                </c:pt>
                <c:pt idx="653">
                  <c:v>2.4432235354881486E-3</c:v>
                </c:pt>
                <c:pt idx="654">
                  <c:v>3.0127116044932158E-3</c:v>
                </c:pt>
                <c:pt idx="655">
                  <c:v>4.3759774068654368E-3</c:v>
                </c:pt>
                <c:pt idx="656">
                  <c:v>4.7994448263051848E-3</c:v>
                </c:pt>
                <c:pt idx="657">
                  <c:v>3.5707018352229853E-3</c:v>
                </c:pt>
                <c:pt idx="658">
                  <c:v>2.2926290963837135E-3</c:v>
                </c:pt>
                <c:pt idx="659">
                  <c:v>2.4952103755999057E-3</c:v>
                </c:pt>
                <c:pt idx="660">
                  <c:v>3.6563514959730382E-3</c:v>
                </c:pt>
                <c:pt idx="661">
                  <c:v>3.913797638509838E-3</c:v>
                </c:pt>
                <c:pt idx="662">
                  <c:v>3.2267947743783334E-3</c:v>
                </c:pt>
                <c:pt idx="663">
                  <c:v>1.6695911971534945E-3</c:v>
                </c:pt>
                <c:pt idx="664">
                  <c:v>5.4363323344667439E-4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1.8738984482679404E-4</c:v>
                </c:pt>
                <c:pt idx="678">
                  <c:v>2.3706467701809643E-3</c:v>
                </c:pt>
                <c:pt idx="679">
                  <c:v>3.5581951780739658E-3</c:v>
                </c:pt>
                <c:pt idx="680">
                  <c:v>3.8994106328812147E-3</c:v>
                </c:pt>
                <c:pt idx="681">
                  <c:v>3.5132320602332661E-3</c:v>
                </c:pt>
                <c:pt idx="682">
                  <c:v>1.874698214163603E-3</c:v>
                </c:pt>
                <c:pt idx="683">
                  <c:v>1.0309591320733222E-3</c:v>
                </c:pt>
                <c:pt idx="684">
                  <c:v>4.1419749777630774E-4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2.0559107064013205E-3</c:v>
                </c:pt>
                <c:pt idx="697">
                  <c:v>2.5799797770689769E-3</c:v>
                </c:pt>
                <c:pt idx="698">
                  <c:v>1.783238260379969E-3</c:v>
                </c:pt>
                <c:pt idx="699">
                  <c:v>1.1609234619963747E-3</c:v>
                </c:pt>
                <c:pt idx="700">
                  <c:v>3.6747113693681819E-4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8.7142579189768873E-5</c:v>
                </c:pt>
                <c:pt idx="705">
                  <c:v>6.885667267702045E-4</c:v>
                </c:pt>
                <c:pt idx="706">
                  <c:v>1.1369276920886633E-3</c:v>
                </c:pt>
                <c:pt idx="707">
                  <c:v>1.0345912633835731E-3</c:v>
                </c:pt>
                <c:pt idx="708">
                  <c:v>4.7009287125201636E-4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8.3252916423980051E-4</c:v>
                </c:pt>
                <c:pt idx="715">
                  <c:v>1.9126353804214734E-3</c:v>
                </c:pt>
                <c:pt idx="716">
                  <c:v>1.264207916404734E-3</c:v>
                </c:pt>
                <c:pt idx="717">
                  <c:v>2.1131510131430046E-4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6.0806711795647902E-5</c:v>
                </c:pt>
                <c:pt idx="754">
                  <c:v>4.5567003882952004E-4</c:v>
                </c:pt>
                <c:pt idx="755">
                  <c:v>8.3661153864960898E-4</c:v>
                </c:pt>
                <c:pt idx="756">
                  <c:v>2.0834493117480209E-3</c:v>
                </c:pt>
                <c:pt idx="757">
                  <c:v>4.1528780822800201E-3</c:v>
                </c:pt>
                <c:pt idx="758">
                  <c:v>5.3989749540169938E-3</c:v>
                </c:pt>
                <c:pt idx="759">
                  <c:v>5.0953533528863551E-3</c:v>
                </c:pt>
                <c:pt idx="760">
                  <c:v>4.4008173613740873E-3</c:v>
                </c:pt>
                <c:pt idx="761">
                  <c:v>3.6872687009794555E-3</c:v>
                </c:pt>
                <c:pt idx="762">
                  <c:v>2.5194522100693614E-3</c:v>
                </c:pt>
                <c:pt idx="763">
                  <c:v>1.2773871067147868E-3</c:v>
                </c:pt>
                <c:pt idx="764">
                  <c:v>1.3466901077932095E-4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1.1633177540655148E-3</c:v>
                </c:pt>
                <c:pt idx="794">
                  <c:v>4.6126963437904418E-3</c:v>
                </c:pt>
                <c:pt idx="795">
                  <c:v>7.2600642896370835E-3</c:v>
                </c:pt>
                <c:pt idx="796">
                  <c:v>8.0199967966843935E-3</c:v>
                </c:pt>
                <c:pt idx="797">
                  <c:v>6.7521700948546303E-3</c:v>
                </c:pt>
                <c:pt idx="798">
                  <c:v>4.2560621364022286E-3</c:v>
                </c:pt>
                <c:pt idx="799">
                  <c:v>1.6673605001574262E-3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4.4502735481783627E-4</c:v>
                </c:pt>
                <c:pt idx="809">
                  <c:v>1.3504542426293123E-3</c:v>
                </c:pt>
                <c:pt idx="810">
                  <c:v>2.199562561985426E-3</c:v>
                </c:pt>
                <c:pt idx="811">
                  <c:v>3.7112885437178456E-3</c:v>
                </c:pt>
                <c:pt idx="812">
                  <c:v>4.6413372300852292E-3</c:v>
                </c:pt>
                <c:pt idx="813">
                  <c:v>4.5635761805510305E-3</c:v>
                </c:pt>
                <c:pt idx="814">
                  <c:v>4.3330170733312532E-3</c:v>
                </c:pt>
                <c:pt idx="815">
                  <c:v>4.1146495849793737E-3</c:v>
                </c:pt>
                <c:pt idx="816">
                  <c:v>3.4960662601012009E-3</c:v>
                </c:pt>
                <c:pt idx="817">
                  <c:v>2.6070050346468656E-3</c:v>
                </c:pt>
                <c:pt idx="818">
                  <c:v>1.1718746053423993E-3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6.4395013267854807E-4</c:v>
                </c:pt>
                <c:pt idx="876">
                  <c:v>1.24300636677475E-3</c:v>
                </c:pt>
                <c:pt idx="877">
                  <c:v>9.1019673397306424E-4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6.0092306956649499E-4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5.1410870640381022E-4</c:v>
                </c:pt>
                <c:pt idx="892">
                  <c:v>1.1620551777778044E-3</c:v>
                </c:pt>
                <c:pt idx="893">
                  <c:v>1.2679727759327796E-3</c:v>
                </c:pt>
                <c:pt idx="894">
                  <c:v>8.6054794060628971E-4</c:v>
                </c:pt>
                <c:pt idx="895">
                  <c:v>1.6526433722808233E-4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4.8158105661376811E-4</c:v>
                </c:pt>
                <c:pt idx="902">
                  <c:v>4.7815213369621851E-3</c:v>
                </c:pt>
                <c:pt idx="903">
                  <c:v>8.0199967966843935E-3</c:v>
                </c:pt>
                <c:pt idx="904">
                  <c:v>6.7521700948546303E-3</c:v>
                </c:pt>
                <c:pt idx="905">
                  <c:v>4.2560621364022286E-3</c:v>
                </c:pt>
                <c:pt idx="906">
                  <c:v>1.6673605001574262E-3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1.0627167043291297E-3</c:v>
                </c:pt>
                <c:pt idx="926">
                  <c:v>7.6445583716694941E-4</c:v>
                </c:pt>
                <c:pt idx="927">
                  <c:v>7.5217687254485249E-5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5.935849503589689E-4</c:v>
                </c:pt>
                <c:pt idx="935">
                  <c:v>6.9095421299816926E-4</c:v>
                </c:pt>
                <c:pt idx="936">
                  <c:v>2.4146162418814217E-4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1.9277358097517612E-3</c:v>
                </c:pt>
                <c:pt idx="952">
                  <c:v>4.651752688297716E-3</c:v>
                </c:pt>
                <c:pt idx="953">
                  <c:v>6.5612966654554003E-3</c:v>
                </c:pt>
                <c:pt idx="954">
                  <c:v>6.5785475395521483E-3</c:v>
                </c:pt>
                <c:pt idx="955">
                  <c:v>5.8064345086687869E-3</c:v>
                </c:pt>
                <c:pt idx="956">
                  <c:v>5.0198366007357604E-3</c:v>
                </c:pt>
                <c:pt idx="957">
                  <c:v>2.8309356557548412E-3</c:v>
                </c:pt>
                <c:pt idx="958">
                  <c:v>1.337084378912958E-4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3.5273547945095282E-5</c:v>
                </c:pt>
                <c:pt idx="970">
                  <c:v>1.1008249631227446E-3</c:v>
                </c:pt>
                <c:pt idx="971">
                  <c:v>3.0471504451079503E-3</c:v>
                </c:pt>
                <c:pt idx="972">
                  <c:v>5.5140612658784015E-3</c:v>
                </c:pt>
                <c:pt idx="973">
                  <c:v>6.2162770030527439E-3</c:v>
                </c:pt>
                <c:pt idx="974">
                  <c:v>5.4370784278404069E-3</c:v>
                </c:pt>
                <c:pt idx="975">
                  <c:v>4.6443529700922704E-3</c:v>
                </c:pt>
                <c:pt idx="976">
                  <c:v>3.8795723789321916E-3</c:v>
                </c:pt>
                <c:pt idx="977">
                  <c:v>2.4254705914472461E-3</c:v>
                </c:pt>
                <c:pt idx="978">
                  <c:v>1.3507243887654326E-3</c:v>
                </c:pt>
                <c:pt idx="979">
                  <c:v>9.4817999712160756E-4</c:v>
                </c:pt>
                <c:pt idx="980">
                  <c:v>6.1628282235510383E-4</c:v>
                </c:pt>
                <c:pt idx="981">
                  <c:v>3.811246693327091E-4</c:v>
                </c:pt>
                <c:pt idx="982">
                  <c:v>2.8925452345425934E-4</c:v>
                </c:pt>
                <c:pt idx="983">
                  <c:v>2.8270485064985117E-4</c:v>
                </c:pt>
                <c:pt idx="984">
                  <c:v>1.8506736482644723E-4</c:v>
                </c:pt>
                <c:pt idx="985">
                  <c:v>4.2561815740864121E-5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1.0304105049289084E-3</c:v>
                </c:pt>
                <c:pt idx="1051">
                  <c:v>1.908416201948474E-3</c:v>
                </c:pt>
                <c:pt idx="1052">
                  <c:v>2.4033380268111059E-3</c:v>
                </c:pt>
                <c:pt idx="1053">
                  <c:v>2.9072467603689488E-3</c:v>
                </c:pt>
                <c:pt idx="1054">
                  <c:v>3.601993405716587E-3</c:v>
                </c:pt>
                <c:pt idx="1055">
                  <c:v>4.370745872251963E-3</c:v>
                </c:pt>
                <c:pt idx="1056">
                  <c:v>4.9659649984490723E-3</c:v>
                </c:pt>
                <c:pt idx="1057">
                  <c:v>4.7497553837336859E-3</c:v>
                </c:pt>
                <c:pt idx="1058">
                  <c:v>3.581908911202828E-3</c:v>
                </c:pt>
                <c:pt idx="1059">
                  <c:v>2.6358419828065921E-3</c:v>
                </c:pt>
                <c:pt idx="1060">
                  <c:v>1.8089462406629098E-3</c:v>
                </c:pt>
                <c:pt idx="1061">
                  <c:v>8.340020764459723E-4</c:v>
                </c:pt>
                <c:pt idx="1062">
                  <c:v>9.6345965511831442E-5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7.6557561440278299E-4</c:v>
                </c:pt>
                <c:pt idx="1084">
                  <c:v>1.8430072397413453E-3</c:v>
                </c:pt>
                <c:pt idx="1085">
                  <c:v>9.6830776917697251E-4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2.5265154783709129E-4</c:v>
                </c:pt>
                <c:pt idx="1099">
                  <c:v>1.8609439089124471E-3</c:v>
                </c:pt>
                <c:pt idx="1100">
                  <c:v>2.0273927446857161E-3</c:v>
                </c:pt>
                <c:pt idx="1101">
                  <c:v>5.9190321118646172E-4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1.0638226726656277E-3</c:v>
                </c:pt>
                <c:pt idx="1110">
                  <c:v>9.6622848972361276E-4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1.543673316490313E-4</c:v>
                </c:pt>
                <c:pt idx="1119">
                  <c:v>1.0471565089042413E-3</c:v>
                </c:pt>
                <c:pt idx="1120">
                  <c:v>5.1921812883401995E-4</c:v>
                </c:pt>
                <c:pt idx="1121">
                  <c:v>0</c:v>
                </c:pt>
                <c:pt idx="1122">
                  <c:v>0</c:v>
                </c:pt>
                <c:pt idx="1123">
                  <c:v>1.1643837865673119E-3</c:v>
                </c:pt>
                <c:pt idx="1124">
                  <c:v>3.2844402842779302E-3</c:v>
                </c:pt>
                <c:pt idx="1125">
                  <c:v>5.8788587940684393E-3</c:v>
                </c:pt>
                <c:pt idx="1126">
                  <c:v>7.6448464260234043E-3</c:v>
                </c:pt>
                <c:pt idx="1127">
                  <c:v>7.6285151404558689E-3</c:v>
                </c:pt>
                <c:pt idx="1128">
                  <c:v>6.7356735865587115E-3</c:v>
                </c:pt>
                <c:pt idx="1129">
                  <c:v>5.1188979389513818E-3</c:v>
                </c:pt>
                <c:pt idx="1130">
                  <c:v>3.6050709635022521E-3</c:v>
                </c:pt>
                <c:pt idx="1131">
                  <c:v>2.8732130412378494E-3</c:v>
                </c:pt>
                <c:pt idx="1132">
                  <c:v>2.5680696987402155E-3</c:v>
                </c:pt>
                <c:pt idx="1133">
                  <c:v>2.5155925435710251E-3</c:v>
                </c:pt>
                <c:pt idx="1134">
                  <c:v>2.3313789472915202E-3</c:v>
                </c:pt>
                <c:pt idx="1135">
                  <c:v>1.8183111984085801E-3</c:v>
                </c:pt>
                <c:pt idx="1136">
                  <c:v>1.0373308039838553E-3</c:v>
                </c:pt>
                <c:pt idx="1137">
                  <c:v>3.0143064438258385E-4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3.3095682885218766E-4</c:v>
                </c:pt>
                <c:pt idx="1147">
                  <c:v>2.3741716766592343E-3</c:v>
                </c:pt>
                <c:pt idx="1148">
                  <c:v>2.2450207107860198E-3</c:v>
                </c:pt>
                <c:pt idx="1149">
                  <c:v>1.0128065459334866E-3</c:v>
                </c:pt>
                <c:pt idx="1150">
                  <c:v>1.9215357868055571E-4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1.2372928401403031E-4</c:v>
                </c:pt>
                <c:pt idx="1351">
                  <c:v>1.0436885187028989E-3</c:v>
                </c:pt>
                <c:pt idx="1352">
                  <c:v>1.439219081067134E-3</c:v>
                </c:pt>
                <c:pt idx="1353">
                  <c:v>1.5739781838512007E-3</c:v>
                </c:pt>
                <c:pt idx="1354">
                  <c:v>1.7025352678489418E-3</c:v>
                </c:pt>
                <c:pt idx="1355">
                  <c:v>1.9418340755707393E-3</c:v>
                </c:pt>
                <c:pt idx="1356">
                  <c:v>2.3982780039190424E-3</c:v>
                </c:pt>
                <c:pt idx="1357">
                  <c:v>2.7145160737176038E-3</c:v>
                </c:pt>
                <c:pt idx="1358">
                  <c:v>2.897903138513526E-3</c:v>
                </c:pt>
                <c:pt idx="1359">
                  <c:v>3.1677011277166825E-3</c:v>
                </c:pt>
                <c:pt idx="1360">
                  <c:v>3.2026928561263547E-3</c:v>
                </c:pt>
                <c:pt idx="1361">
                  <c:v>2.2456313875938699E-3</c:v>
                </c:pt>
                <c:pt idx="1362">
                  <c:v>4.8764833241656799E-4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1.3617798813522059E-3</c:v>
                </c:pt>
                <c:pt idx="1369">
                  <c:v>2.1180371478266465E-3</c:v>
                </c:pt>
                <c:pt idx="1370">
                  <c:v>8.7442434708685497E-4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3.255570191118624E-4</c:v>
                </c:pt>
                <c:pt idx="1375">
                  <c:v>1.5916174933551846E-3</c:v>
                </c:pt>
                <c:pt idx="1376">
                  <c:v>3.6446697629167429E-3</c:v>
                </c:pt>
                <c:pt idx="1377">
                  <c:v>6.210214968331477E-3</c:v>
                </c:pt>
                <c:pt idx="1378">
                  <c:v>6.9228727175074051E-3</c:v>
                </c:pt>
                <c:pt idx="1379">
                  <c:v>6.1579869418396079E-3</c:v>
                </c:pt>
                <c:pt idx="1380">
                  <c:v>5.3776966143888267E-3</c:v>
                </c:pt>
                <c:pt idx="1381">
                  <c:v>3.1660800086273449E-3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2.6483756258922637E-4</c:v>
                </c:pt>
                <c:pt idx="1398">
                  <c:v>6.9685968210214601E-4</c:v>
                </c:pt>
                <c:pt idx="1399">
                  <c:v>1.1121364298640045E-3</c:v>
                </c:pt>
                <c:pt idx="1400">
                  <c:v>1.5036290363106134E-3</c:v>
                </c:pt>
                <c:pt idx="1401">
                  <c:v>1.7092108462905312E-3</c:v>
                </c:pt>
                <c:pt idx="1402">
                  <c:v>2.1218402412487092E-3</c:v>
                </c:pt>
                <c:pt idx="1403">
                  <c:v>3.2712702943776444E-3</c:v>
                </c:pt>
                <c:pt idx="1404">
                  <c:v>5.1224385524490474E-3</c:v>
                </c:pt>
                <c:pt idx="1405">
                  <c:v>5.614758083009222E-3</c:v>
                </c:pt>
                <c:pt idx="1406">
                  <c:v>3.9779781536120771E-3</c:v>
                </c:pt>
                <c:pt idx="1407">
                  <c:v>1.5049749699730379E-3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1.5576987874485625E-3</c:v>
                </c:pt>
                <c:pt idx="1422">
                  <c:v>2.8220661474227561E-3</c:v>
                </c:pt>
                <c:pt idx="1423">
                  <c:v>1.716868808498843E-3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9.1883987948712317E-4</c:v>
                </c:pt>
                <c:pt idx="1431">
                  <c:v>2.7497353446441107E-3</c:v>
                </c:pt>
                <c:pt idx="1432">
                  <c:v>4.5775650883362372E-3</c:v>
                </c:pt>
                <c:pt idx="1433">
                  <c:v>4.839937153935811E-3</c:v>
                </c:pt>
                <c:pt idx="1434">
                  <c:v>4.0798641680022934E-3</c:v>
                </c:pt>
                <c:pt idx="1435">
                  <c:v>1.9943237838692179E-3</c:v>
                </c:pt>
                <c:pt idx="1436">
                  <c:v>2.1766660609920494E-5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5.6659761008483124E-4</c:v>
                </c:pt>
                <c:pt idx="1442">
                  <c:v>7.1001155107596923E-4</c:v>
                </c:pt>
                <c:pt idx="1443">
                  <c:v>2.2664911707694513E-4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7.6535383234929482E-4</c:v>
                </c:pt>
                <c:pt idx="1448">
                  <c:v>1.7224475155355819E-3</c:v>
                </c:pt>
                <c:pt idx="1449">
                  <c:v>1.5190719198430183E-3</c:v>
                </c:pt>
                <c:pt idx="1450">
                  <c:v>5.8176589264088356E-4</c:v>
                </c:pt>
                <c:pt idx="1451">
                  <c:v>7.3256575882332806E-5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1.4759087852598564E-3</c:v>
                </c:pt>
                <c:pt idx="1526">
                  <c:v>2.7240987423645352E-3</c:v>
                </c:pt>
                <c:pt idx="1527">
                  <c:v>3.4540650877956437E-3</c:v>
                </c:pt>
                <c:pt idx="1528">
                  <c:v>3.3819175748971407E-3</c:v>
                </c:pt>
                <c:pt idx="1529">
                  <c:v>2.6980394118518523E-3</c:v>
                </c:pt>
                <c:pt idx="1530">
                  <c:v>1.7603969583320819E-3</c:v>
                </c:pt>
                <c:pt idx="1531">
                  <c:v>6.7607051134628126E-4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1.052739467553273E-3</c:v>
                </c:pt>
                <c:pt idx="1629">
                  <c:v>2.033791045308648E-3</c:v>
                </c:pt>
                <c:pt idx="1630">
                  <c:v>2.104924638059781E-3</c:v>
                </c:pt>
                <c:pt idx="1631">
                  <c:v>1.1297148632455913E-3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3.6051470340072665E-4</c:v>
                </c:pt>
                <c:pt idx="1729">
                  <c:v>2.5144183340017846E-3</c:v>
                </c:pt>
                <c:pt idx="1730">
                  <c:v>3.8253873214805644E-3</c:v>
                </c:pt>
                <c:pt idx="1731">
                  <c:v>4.3064887982641308E-3</c:v>
                </c:pt>
                <c:pt idx="1732">
                  <c:v>4.383662104689913E-3</c:v>
                </c:pt>
                <c:pt idx="1733">
                  <c:v>4.0754624094391156E-3</c:v>
                </c:pt>
                <c:pt idx="1734">
                  <c:v>3.7706902332594857E-3</c:v>
                </c:pt>
                <c:pt idx="1735">
                  <c:v>3.6482305810112189E-3</c:v>
                </c:pt>
                <c:pt idx="1736">
                  <c:v>3.8747459140371214E-3</c:v>
                </c:pt>
                <c:pt idx="1737">
                  <c:v>3.9164040850649864E-3</c:v>
                </c:pt>
                <c:pt idx="1738">
                  <c:v>3.7810831803864724E-3</c:v>
                </c:pt>
                <c:pt idx="1739">
                  <c:v>3.4818732891371269E-3</c:v>
                </c:pt>
                <c:pt idx="1740">
                  <c:v>2.7062116462620877E-3</c:v>
                </c:pt>
                <c:pt idx="1741">
                  <c:v>1.6358882870923638E-3</c:v>
                </c:pt>
                <c:pt idx="1742">
                  <c:v>8.9719868283560727E-4</c:v>
                </c:pt>
                <c:pt idx="1743">
                  <c:v>4.8053649776228408E-4</c:v>
                </c:pt>
                <c:pt idx="1744">
                  <c:v>6.6110398461919441E-5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6.4563285201624124E-4</c:v>
                </c:pt>
                <c:pt idx="1767">
                  <c:v>1.6829351760370113E-3</c:v>
                </c:pt>
                <c:pt idx="1768">
                  <c:v>2.9295033369875711E-3</c:v>
                </c:pt>
                <c:pt idx="1769">
                  <c:v>4.22145252507675E-3</c:v>
                </c:pt>
                <c:pt idx="1770">
                  <c:v>5.17093942376891E-3</c:v>
                </c:pt>
                <c:pt idx="1771">
                  <c:v>5.454515430199279E-3</c:v>
                </c:pt>
                <c:pt idx="1772">
                  <c:v>5.2666460307242251E-3</c:v>
                </c:pt>
                <c:pt idx="1773">
                  <c:v>4.8693330233809491E-3</c:v>
                </c:pt>
                <c:pt idx="1774">
                  <c:v>4.2095498863449089E-3</c:v>
                </c:pt>
                <c:pt idx="1775">
                  <c:v>3.5138995503861655E-3</c:v>
                </c:pt>
                <c:pt idx="1776">
                  <c:v>3.1376408296061972E-3</c:v>
                </c:pt>
                <c:pt idx="1777">
                  <c:v>3.1134961422719428E-3</c:v>
                </c:pt>
                <c:pt idx="1778">
                  <c:v>3.3899721556068306E-3</c:v>
                </c:pt>
                <c:pt idx="1779">
                  <c:v>3.8197841480511049E-3</c:v>
                </c:pt>
                <c:pt idx="1780">
                  <c:v>4.0661361233074863E-3</c:v>
                </c:pt>
                <c:pt idx="1781">
                  <c:v>3.8842895696972052E-3</c:v>
                </c:pt>
                <c:pt idx="1782">
                  <c:v>3.3331703782652315E-3</c:v>
                </c:pt>
                <c:pt idx="1783">
                  <c:v>2.6328479637309603E-3</c:v>
                </c:pt>
                <c:pt idx="1784">
                  <c:v>1.9436355523604939E-3</c:v>
                </c:pt>
                <c:pt idx="1785">
                  <c:v>1.4954375959990191E-3</c:v>
                </c:pt>
                <c:pt idx="1786">
                  <c:v>1.2702957268364546E-3</c:v>
                </c:pt>
                <c:pt idx="1787">
                  <c:v>1.144907611466529E-3</c:v>
                </c:pt>
                <c:pt idx="1788">
                  <c:v>1.0962413982803902E-3</c:v>
                </c:pt>
                <c:pt idx="1789">
                  <c:v>1.1337432016018494E-3</c:v>
                </c:pt>
                <c:pt idx="1790">
                  <c:v>1.2136574851134439E-3</c:v>
                </c:pt>
                <c:pt idx="1791">
                  <c:v>1.2595687017005262E-3</c:v>
                </c:pt>
                <c:pt idx="1792">
                  <c:v>1.1787815834365346E-3</c:v>
                </c:pt>
                <c:pt idx="1793">
                  <c:v>8.7694406395724168E-4</c:v>
                </c:pt>
                <c:pt idx="1794">
                  <c:v>6.5757888182851746E-4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3C0-4294-B47B-EF18B9B162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8119104"/>
        <c:axId val="1419432480"/>
      </c:scatterChart>
      <c:valAx>
        <c:axId val="1738119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432480"/>
        <c:crosses val="autoZero"/>
        <c:crossBetween val="midCat"/>
      </c:valAx>
      <c:valAx>
        <c:axId val="1419432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8119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8.3212690168987941E-2"/>
          <c:y val="9.0233842810984052E-2"/>
          <c:w val="0.21033450720136404"/>
          <c:h val="8.5805577107133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/>
              <a:t>Cumulative Tractive and Cumulative Braking Energy Over WLTP Class 3 Cycle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4791051347079196E-2"/>
          <c:y val="6.7090111920103057E-2"/>
          <c:w val="0.89484797024689955"/>
          <c:h val="0.82429899797657735"/>
        </c:manualLayout>
      </c:layout>
      <c:scatterChart>
        <c:scatterStyle val="lineMarker"/>
        <c:varyColors val="0"/>
        <c:ser>
          <c:idx val="0"/>
          <c:order val="0"/>
          <c:tx>
            <c:strRef>
              <c:f>'My Spreedsheet '!$AA$2</c:f>
              <c:strCache>
                <c:ptCount val="1"/>
                <c:pt idx="0">
                  <c:v>Cumulative Tractive Energy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'!$AA$5:$AA$1805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7.9095328349688148E-6</c:v>
                </c:pt>
                <c:pt idx="13">
                  <c:v>1.7016079406777509E-4</c:v>
                </c:pt>
                <c:pt idx="14">
                  <c:v>9.4455024161079902E-4</c:v>
                </c:pt>
                <c:pt idx="15">
                  <c:v>2.2867726890517313E-3</c:v>
                </c:pt>
                <c:pt idx="16">
                  <c:v>3.9186109919562232E-3</c:v>
                </c:pt>
                <c:pt idx="17">
                  <c:v>6.4599603250981253E-3</c:v>
                </c:pt>
                <c:pt idx="18">
                  <c:v>9.9055064267220046E-3</c:v>
                </c:pt>
                <c:pt idx="19">
                  <c:v>1.2675886600283497E-2</c:v>
                </c:pt>
                <c:pt idx="20">
                  <c:v>1.398637657915156E-2</c:v>
                </c:pt>
                <c:pt idx="21">
                  <c:v>1.4744281720089437E-2</c:v>
                </c:pt>
                <c:pt idx="22">
                  <c:v>1.5463117743774919E-2</c:v>
                </c:pt>
                <c:pt idx="23">
                  <c:v>1.6242511175418375E-2</c:v>
                </c:pt>
                <c:pt idx="24">
                  <c:v>1.7588772842834492E-2</c:v>
                </c:pt>
                <c:pt idx="25">
                  <c:v>1.9414262965584246E-2</c:v>
                </c:pt>
                <c:pt idx="26">
                  <c:v>2.156464004962973E-2</c:v>
                </c:pt>
                <c:pt idx="27">
                  <c:v>2.4636885719377121E-2</c:v>
                </c:pt>
                <c:pt idx="28">
                  <c:v>2.8124405507584098E-2</c:v>
                </c:pt>
                <c:pt idx="29">
                  <c:v>3.1679664108900357E-2</c:v>
                </c:pt>
                <c:pt idx="30">
                  <c:v>3.4594253581070281E-2</c:v>
                </c:pt>
                <c:pt idx="31">
                  <c:v>3.6653153342810503E-2</c:v>
                </c:pt>
                <c:pt idx="32">
                  <c:v>3.8342719386378878E-2</c:v>
                </c:pt>
                <c:pt idx="33">
                  <c:v>3.9850621904962316E-2</c:v>
                </c:pt>
                <c:pt idx="34">
                  <c:v>4.1025667451520184E-2</c:v>
                </c:pt>
                <c:pt idx="35">
                  <c:v>4.1635800452133838E-2</c:v>
                </c:pt>
                <c:pt idx="36">
                  <c:v>4.1635800452133838E-2</c:v>
                </c:pt>
                <c:pt idx="37">
                  <c:v>4.1635800452133838E-2</c:v>
                </c:pt>
                <c:pt idx="38">
                  <c:v>4.1635800452133838E-2</c:v>
                </c:pt>
                <c:pt idx="39">
                  <c:v>4.1635800452133838E-2</c:v>
                </c:pt>
                <c:pt idx="40">
                  <c:v>4.1635800452133838E-2</c:v>
                </c:pt>
                <c:pt idx="41">
                  <c:v>4.1635800452133838E-2</c:v>
                </c:pt>
                <c:pt idx="42">
                  <c:v>4.1635800452133838E-2</c:v>
                </c:pt>
                <c:pt idx="43">
                  <c:v>4.1635800452133838E-2</c:v>
                </c:pt>
                <c:pt idx="44">
                  <c:v>4.1635800452133838E-2</c:v>
                </c:pt>
                <c:pt idx="45">
                  <c:v>4.1635800452133838E-2</c:v>
                </c:pt>
                <c:pt idx="46">
                  <c:v>4.1635800452133838E-2</c:v>
                </c:pt>
                <c:pt idx="47">
                  <c:v>4.1635800452133838E-2</c:v>
                </c:pt>
                <c:pt idx="48">
                  <c:v>4.1635800452133838E-2</c:v>
                </c:pt>
                <c:pt idx="49">
                  <c:v>4.169884269131053E-2</c:v>
                </c:pt>
                <c:pt idx="50">
                  <c:v>4.1818730780967324E-2</c:v>
                </c:pt>
                <c:pt idx="51">
                  <c:v>4.1818730780967324E-2</c:v>
                </c:pt>
                <c:pt idx="52">
                  <c:v>4.1818730780967324E-2</c:v>
                </c:pt>
                <c:pt idx="53">
                  <c:v>4.1818730780967324E-2</c:v>
                </c:pt>
                <c:pt idx="54">
                  <c:v>4.1818730780967324E-2</c:v>
                </c:pt>
                <c:pt idx="55">
                  <c:v>4.1952323087060435E-2</c:v>
                </c:pt>
                <c:pt idx="56">
                  <c:v>4.2105076915787278E-2</c:v>
                </c:pt>
                <c:pt idx="57">
                  <c:v>4.2315315312415364E-2</c:v>
                </c:pt>
                <c:pt idx="58">
                  <c:v>4.258993522074838E-2</c:v>
                </c:pt>
                <c:pt idx="59">
                  <c:v>4.323361995212141E-2</c:v>
                </c:pt>
                <c:pt idx="60">
                  <c:v>4.4056920172718561E-2</c:v>
                </c:pt>
                <c:pt idx="61">
                  <c:v>4.4547986521619495E-2</c:v>
                </c:pt>
                <c:pt idx="62">
                  <c:v>4.4982820063714651E-2</c:v>
                </c:pt>
                <c:pt idx="63">
                  <c:v>4.5503816879042966E-2</c:v>
                </c:pt>
                <c:pt idx="64">
                  <c:v>4.6164143847344075E-2</c:v>
                </c:pt>
                <c:pt idx="65">
                  <c:v>4.6681952890361637E-2</c:v>
                </c:pt>
                <c:pt idx="66">
                  <c:v>4.709332441370697E-2</c:v>
                </c:pt>
                <c:pt idx="67">
                  <c:v>4.7982068362759693E-2</c:v>
                </c:pt>
                <c:pt idx="68">
                  <c:v>4.9808766178087445E-2</c:v>
                </c:pt>
                <c:pt idx="69">
                  <c:v>5.2421713561143883E-2</c:v>
                </c:pt>
                <c:pt idx="70">
                  <c:v>5.5585472104417083E-2</c:v>
                </c:pt>
                <c:pt idx="71">
                  <c:v>5.8917873942028035E-2</c:v>
                </c:pt>
                <c:pt idx="72">
                  <c:v>6.179550562676641E-2</c:v>
                </c:pt>
                <c:pt idx="73">
                  <c:v>6.3907652558272771E-2</c:v>
                </c:pt>
                <c:pt idx="74">
                  <c:v>6.558336962417334E-2</c:v>
                </c:pt>
                <c:pt idx="75">
                  <c:v>6.7248801783631018E-2</c:v>
                </c:pt>
                <c:pt idx="76">
                  <c:v>6.9085703226591855E-2</c:v>
                </c:pt>
                <c:pt idx="77">
                  <c:v>7.0860986359625719E-2</c:v>
                </c:pt>
                <c:pt idx="78">
                  <c:v>7.2113933987913256E-2</c:v>
                </c:pt>
                <c:pt idx="79">
                  <c:v>7.2554719831545933E-2</c:v>
                </c:pt>
                <c:pt idx="80">
                  <c:v>7.2554719831545933E-2</c:v>
                </c:pt>
                <c:pt idx="81">
                  <c:v>7.2554719831545933E-2</c:v>
                </c:pt>
                <c:pt idx="82">
                  <c:v>7.2554719831545933E-2</c:v>
                </c:pt>
                <c:pt idx="83">
                  <c:v>7.277427496970279E-2</c:v>
                </c:pt>
                <c:pt idx="84">
                  <c:v>7.277427496970279E-2</c:v>
                </c:pt>
                <c:pt idx="85">
                  <c:v>7.277427496970279E-2</c:v>
                </c:pt>
                <c:pt idx="86">
                  <c:v>7.277427496970279E-2</c:v>
                </c:pt>
                <c:pt idx="87">
                  <c:v>7.277427496970279E-2</c:v>
                </c:pt>
                <c:pt idx="88">
                  <c:v>7.277427496970279E-2</c:v>
                </c:pt>
                <c:pt idx="89">
                  <c:v>7.277427496970279E-2</c:v>
                </c:pt>
                <c:pt idx="90">
                  <c:v>7.277427496970279E-2</c:v>
                </c:pt>
                <c:pt idx="91">
                  <c:v>7.277427496970279E-2</c:v>
                </c:pt>
                <c:pt idx="92">
                  <c:v>7.277427496970279E-2</c:v>
                </c:pt>
                <c:pt idx="93">
                  <c:v>7.277427496970279E-2</c:v>
                </c:pt>
                <c:pt idx="94">
                  <c:v>7.277427496970279E-2</c:v>
                </c:pt>
                <c:pt idx="95">
                  <c:v>7.277427496970279E-2</c:v>
                </c:pt>
                <c:pt idx="96">
                  <c:v>7.277427496970279E-2</c:v>
                </c:pt>
                <c:pt idx="97">
                  <c:v>7.277427496970279E-2</c:v>
                </c:pt>
                <c:pt idx="98">
                  <c:v>7.277427496970279E-2</c:v>
                </c:pt>
                <c:pt idx="99">
                  <c:v>7.277427496970279E-2</c:v>
                </c:pt>
                <c:pt idx="100">
                  <c:v>7.277427496970279E-2</c:v>
                </c:pt>
                <c:pt idx="101">
                  <c:v>7.277427496970279E-2</c:v>
                </c:pt>
                <c:pt idx="102">
                  <c:v>7.277427496970279E-2</c:v>
                </c:pt>
                <c:pt idx="103">
                  <c:v>7.277427496970279E-2</c:v>
                </c:pt>
                <c:pt idx="104">
                  <c:v>7.277427496970279E-2</c:v>
                </c:pt>
                <c:pt idx="105">
                  <c:v>7.277427496970279E-2</c:v>
                </c:pt>
                <c:pt idx="106">
                  <c:v>7.277427496970279E-2</c:v>
                </c:pt>
                <c:pt idx="107">
                  <c:v>7.277427496970279E-2</c:v>
                </c:pt>
                <c:pt idx="108">
                  <c:v>7.277427496970279E-2</c:v>
                </c:pt>
                <c:pt idx="109">
                  <c:v>7.277427496970279E-2</c:v>
                </c:pt>
                <c:pt idx="110">
                  <c:v>7.277427496970279E-2</c:v>
                </c:pt>
                <c:pt idx="111">
                  <c:v>7.277427496970279E-2</c:v>
                </c:pt>
                <c:pt idx="112">
                  <c:v>7.277427496970279E-2</c:v>
                </c:pt>
                <c:pt idx="113">
                  <c:v>7.277427496970279E-2</c:v>
                </c:pt>
                <c:pt idx="114">
                  <c:v>7.277427496970279E-2</c:v>
                </c:pt>
                <c:pt idx="115">
                  <c:v>7.277427496970279E-2</c:v>
                </c:pt>
                <c:pt idx="116">
                  <c:v>7.277427496970279E-2</c:v>
                </c:pt>
                <c:pt idx="117">
                  <c:v>7.277427496970279E-2</c:v>
                </c:pt>
                <c:pt idx="118">
                  <c:v>7.277427496970279E-2</c:v>
                </c:pt>
                <c:pt idx="119">
                  <c:v>7.277427496970279E-2</c:v>
                </c:pt>
                <c:pt idx="120">
                  <c:v>7.277427496970279E-2</c:v>
                </c:pt>
                <c:pt idx="121">
                  <c:v>7.277427496970279E-2</c:v>
                </c:pt>
                <c:pt idx="122">
                  <c:v>7.277427496970279E-2</c:v>
                </c:pt>
                <c:pt idx="123">
                  <c:v>7.277427496970279E-2</c:v>
                </c:pt>
                <c:pt idx="124">
                  <c:v>7.277427496970279E-2</c:v>
                </c:pt>
                <c:pt idx="125">
                  <c:v>7.277427496970279E-2</c:v>
                </c:pt>
                <c:pt idx="126">
                  <c:v>7.277427496970279E-2</c:v>
                </c:pt>
                <c:pt idx="127">
                  <c:v>7.277427496970279E-2</c:v>
                </c:pt>
                <c:pt idx="128">
                  <c:v>7.277427496970279E-2</c:v>
                </c:pt>
                <c:pt idx="129">
                  <c:v>7.277427496970279E-2</c:v>
                </c:pt>
                <c:pt idx="130">
                  <c:v>7.277427496970279E-2</c:v>
                </c:pt>
                <c:pt idx="131">
                  <c:v>7.277427496970279E-2</c:v>
                </c:pt>
                <c:pt idx="132">
                  <c:v>7.277427496970279E-2</c:v>
                </c:pt>
                <c:pt idx="133">
                  <c:v>7.277427496970279E-2</c:v>
                </c:pt>
                <c:pt idx="134">
                  <c:v>7.277427496970279E-2</c:v>
                </c:pt>
                <c:pt idx="135">
                  <c:v>7.277427496970279E-2</c:v>
                </c:pt>
                <c:pt idx="136">
                  <c:v>7.277427496970279E-2</c:v>
                </c:pt>
                <c:pt idx="137">
                  <c:v>7.277427496970279E-2</c:v>
                </c:pt>
                <c:pt idx="138">
                  <c:v>7.2782823219958881E-2</c:v>
                </c:pt>
                <c:pt idx="139">
                  <c:v>7.2985403329446058E-2</c:v>
                </c:pt>
                <c:pt idx="140">
                  <c:v>7.4016135291678609E-2</c:v>
                </c:pt>
                <c:pt idx="141">
                  <c:v>7.6089177048620948E-2</c:v>
                </c:pt>
                <c:pt idx="142">
                  <c:v>7.8188093894203753E-2</c:v>
                </c:pt>
                <c:pt idx="143">
                  <c:v>7.949412209087188E-2</c:v>
                </c:pt>
                <c:pt idx="144">
                  <c:v>8.0362588757448727E-2</c:v>
                </c:pt>
                <c:pt idx="145">
                  <c:v>8.1604198158660907E-2</c:v>
                </c:pt>
                <c:pt idx="146">
                  <c:v>8.3588630602933506E-2</c:v>
                </c:pt>
                <c:pt idx="147">
                  <c:v>8.592827090297897E-2</c:v>
                </c:pt>
                <c:pt idx="148">
                  <c:v>8.8000917096691833E-2</c:v>
                </c:pt>
                <c:pt idx="149">
                  <c:v>8.939881851848816E-2</c:v>
                </c:pt>
                <c:pt idx="150">
                  <c:v>8.9923737931544928E-2</c:v>
                </c:pt>
                <c:pt idx="151">
                  <c:v>8.9923737931544928E-2</c:v>
                </c:pt>
                <c:pt idx="152">
                  <c:v>8.9923737931544928E-2</c:v>
                </c:pt>
                <c:pt idx="153">
                  <c:v>8.9923737931544928E-2</c:v>
                </c:pt>
                <c:pt idx="154">
                  <c:v>8.9923737931544928E-2</c:v>
                </c:pt>
                <c:pt idx="155">
                  <c:v>8.9923737931544928E-2</c:v>
                </c:pt>
                <c:pt idx="156">
                  <c:v>8.9942361101835566E-2</c:v>
                </c:pt>
                <c:pt idx="157">
                  <c:v>9.0525687036912314E-2</c:v>
                </c:pt>
                <c:pt idx="158">
                  <c:v>9.1742610193972104E-2</c:v>
                </c:pt>
                <c:pt idx="159">
                  <c:v>9.3615386219406876E-2</c:v>
                </c:pt>
                <c:pt idx="160">
                  <c:v>9.5873055461785914E-2</c:v>
                </c:pt>
                <c:pt idx="161">
                  <c:v>9.8210104351915725E-2</c:v>
                </c:pt>
                <c:pt idx="162">
                  <c:v>0.10027422329103186</c:v>
                </c:pt>
                <c:pt idx="163">
                  <c:v>0.10242718299184071</c:v>
                </c:pt>
                <c:pt idx="164">
                  <c:v>0.10450010329190708</c:v>
                </c:pt>
                <c:pt idx="165">
                  <c:v>0.10624536668703745</c:v>
                </c:pt>
                <c:pt idx="166">
                  <c:v>0.10779507507212248</c:v>
                </c:pt>
                <c:pt idx="167">
                  <c:v>0.10993344624419397</c:v>
                </c:pt>
                <c:pt idx="168">
                  <c:v>0.11271744750710636</c:v>
                </c:pt>
                <c:pt idx="169">
                  <c:v>0.11495906906895732</c:v>
                </c:pt>
                <c:pt idx="170">
                  <c:v>0.11567646321879432</c:v>
                </c:pt>
                <c:pt idx="171">
                  <c:v>0.11567646321879432</c:v>
                </c:pt>
                <c:pt idx="172">
                  <c:v>0.11567646321879432</c:v>
                </c:pt>
                <c:pt idx="173">
                  <c:v>0.11567646321879432</c:v>
                </c:pt>
                <c:pt idx="174">
                  <c:v>0.11567646321879432</c:v>
                </c:pt>
                <c:pt idx="175">
                  <c:v>0.11567646321879432</c:v>
                </c:pt>
                <c:pt idx="176">
                  <c:v>0.11626418610806352</c:v>
                </c:pt>
                <c:pt idx="177">
                  <c:v>0.11774153980593036</c:v>
                </c:pt>
                <c:pt idx="178">
                  <c:v>0.11960006497159663</c:v>
                </c:pt>
                <c:pt idx="179">
                  <c:v>0.12085808727816663</c:v>
                </c:pt>
                <c:pt idx="180">
                  <c:v>0.12142594931343503</c:v>
                </c:pt>
                <c:pt idx="181">
                  <c:v>0.12166175863099112</c:v>
                </c:pt>
                <c:pt idx="182">
                  <c:v>0.12166175863099112</c:v>
                </c:pt>
                <c:pt idx="183">
                  <c:v>0.12166175863099112</c:v>
                </c:pt>
                <c:pt idx="184">
                  <c:v>0.12166175863099112</c:v>
                </c:pt>
                <c:pt idx="185">
                  <c:v>0.12166175863099112</c:v>
                </c:pt>
                <c:pt idx="186">
                  <c:v>0.12166175863099112</c:v>
                </c:pt>
                <c:pt idx="187">
                  <c:v>0.12166175863099112</c:v>
                </c:pt>
                <c:pt idx="188">
                  <c:v>0.12166175863099112</c:v>
                </c:pt>
                <c:pt idx="189">
                  <c:v>0.12166175863099112</c:v>
                </c:pt>
                <c:pt idx="190">
                  <c:v>0.12166175863099112</c:v>
                </c:pt>
                <c:pt idx="191">
                  <c:v>0.12166175863099112</c:v>
                </c:pt>
                <c:pt idx="192">
                  <c:v>0.12166175863099112</c:v>
                </c:pt>
                <c:pt idx="193">
                  <c:v>0.12168150591649084</c:v>
                </c:pt>
                <c:pt idx="194">
                  <c:v>0.12173953548901778</c:v>
                </c:pt>
                <c:pt idx="195">
                  <c:v>0.12185396627247713</c:v>
                </c:pt>
                <c:pt idx="196">
                  <c:v>0.122006720101204</c:v>
                </c:pt>
                <c:pt idx="197">
                  <c:v>0.12215947392993086</c:v>
                </c:pt>
                <c:pt idx="198">
                  <c:v>0.12240803537182643</c:v>
                </c:pt>
                <c:pt idx="199">
                  <c:v>0.12276710128729873</c:v>
                </c:pt>
                <c:pt idx="200">
                  <c:v>0.12324469827469714</c:v>
                </c:pt>
                <c:pt idx="201">
                  <c:v>0.12387166847319284</c:v>
                </c:pt>
                <c:pt idx="202">
                  <c:v>0.12466417080333626</c:v>
                </c:pt>
                <c:pt idx="203">
                  <c:v>0.12593290235055365</c:v>
                </c:pt>
                <c:pt idx="204">
                  <c:v>0.12761007340354574</c:v>
                </c:pt>
                <c:pt idx="205">
                  <c:v>0.12951955812819485</c:v>
                </c:pt>
                <c:pt idx="206">
                  <c:v>0.13201158927421905</c:v>
                </c:pt>
                <c:pt idx="207">
                  <c:v>0.13488077908298329</c:v>
                </c:pt>
                <c:pt idx="208">
                  <c:v>0.13771736539808707</c:v>
                </c:pt>
                <c:pt idx="209">
                  <c:v>0.14105018844310765</c:v>
                </c:pt>
                <c:pt idx="210">
                  <c:v>0.14467729670190482</c:v>
                </c:pt>
                <c:pt idx="211">
                  <c:v>0.14765746365859708</c:v>
                </c:pt>
                <c:pt idx="212">
                  <c:v>0.15015840962858673</c:v>
                </c:pt>
                <c:pt idx="213">
                  <c:v>0.15236381492264883</c:v>
                </c:pt>
                <c:pt idx="214">
                  <c:v>0.15477051513321047</c:v>
                </c:pt>
                <c:pt idx="215">
                  <c:v>0.15782701989132636</c:v>
                </c:pt>
                <c:pt idx="216">
                  <c:v>0.16146652665859401</c:v>
                </c:pt>
                <c:pt idx="217">
                  <c:v>0.16529658897095781</c:v>
                </c:pt>
                <c:pt idx="218">
                  <c:v>0.1689102824120001</c:v>
                </c:pt>
                <c:pt idx="219">
                  <c:v>0.17209472341888388</c:v>
                </c:pt>
                <c:pt idx="220">
                  <c:v>0.1747901595046554</c:v>
                </c:pt>
                <c:pt idx="221">
                  <c:v>0.17687048843501338</c:v>
                </c:pt>
                <c:pt idx="222">
                  <c:v>0.17854776793589058</c:v>
                </c:pt>
                <c:pt idx="223">
                  <c:v>0.1801574405540026</c:v>
                </c:pt>
                <c:pt idx="224">
                  <c:v>0.18178007689827536</c:v>
                </c:pt>
                <c:pt idx="225">
                  <c:v>0.18367973965605341</c:v>
                </c:pt>
                <c:pt idx="226">
                  <c:v>0.18569608468994517</c:v>
                </c:pt>
                <c:pt idx="227">
                  <c:v>0.18764944588501081</c:v>
                </c:pt>
                <c:pt idx="228">
                  <c:v>0.18953841504540717</c:v>
                </c:pt>
                <c:pt idx="229">
                  <c:v>0.1912671700657694</c:v>
                </c:pt>
                <c:pt idx="230">
                  <c:v>0.19264862121098156</c:v>
                </c:pt>
                <c:pt idx="231">
                  <c:v>0.19348875934179044</c:v>
                </c:pt>
                <c:pt idx="232">
                  <c:v>0.19348875934179044</c:v>
                </c:pt>
                <c:pt idx="233">
                  <c:v>0.19348875934179044</c:v>
                </c:pt>
                <c:pt idx="234">
                  <c:v>0.19348875934179044</c:v>
                </c:pt>
                <c:pt idx="235">
                  <c:v>0.19348875934179044</c:v>
                </c:pt>
                <c:pt idx="236">
                  <c:v>0.19348875934179044</c:v>
                </c:pt>
                <c:pt idx="237">
                  <c:v>0.19348875934179044</c:v>
                </c:pt>
                <c:pt idx="238">
                  <c:v>0.19348875934179044</c:v>
                </c:pt>
                <c:pt idx="239">
                  <c:v>0.19348875934179044</c:v>
                </c:pt>
                <c:pt idx="240">
                  <c:v>0.19348875934179044</c:v>
                </c:pt>
                <c:pt idx="241">
                  <c:v>0.19348875934179044</c:v>
                </c:pt>
                <c:pt idx="242">
                  <c:v>0.19348875934179044</c:v>
                </c:pt>
                <c:pt idx="243">
                  <c:v>0.19348875934179044</c:v>
                </c:pt>
                <c:pt idx="244">
                  <c:v>0.19348875934179044</c:v>
                </c:pt>
                <c:pt idx="245">
                  <c:v>0.19348875934179044</c:v>
                </c:pt>
                <c:pt idx="246">
                  <c:v>0.19348875934179044</c:v>
                </c:pt>
                <c:pt idx="247">
                  <c:v>0.19348875934179044</c:v>
                </c:pt>
                <c:pt idx="248">
                  <c:v>0.19348875934179044</c:v>
                </c:pt>
                <c:pt idx="249">
                  <c:v>0.19348875934179044</c:v>
                </c:pt>
                <c:pt idx="250">
                  <c:v>0.19348875934179044</c:v>
                </c:pt>
                <c:pt idx="251">
                  <c:v>0.19348875934179044</c:v>
                </c:pt>
                <c:pt idx="252">
                  <c:v>0.19348875934179044</c:v>
                </c:pt>
                <c:pt idx="253">
                  <c:v>0.19355180158096713</c:v>
                </c:pt>
                <c:pt idx="254">
                  <c:v>0.19367168967062393</c:v>
                </c:pt>
                <c:pt idx="255">
                  <c:v>0.19367168967062393</c:v>
                </c:pt>
                <c:pt idx="256">
                  <c:v>0.19367168967062393</c:v>
                </c:pt>
                <c:pt idx="257">
                  <c:v>0.19378899080111073</c:v>
                </c:pt>
                <c:pt idx="258">
                  <c:v>0.19482436788242088</c:v>
                </c:pt>
                <c:pt idx="259">
                  <c:v>0.19654570064986585</c:v>
                </c:pt>
                <c:pt idx="260">
                  <c:v>0.1985644384229239</c:v>
                </c:pt>
                <c:pt idx="261">
                  <c:v>0.2007698840913027</c:v>
                </c:pt>
                <c:pt idx="262">
                  <c:v>0.20338427927154376</c:v>
                </c:pt>
                <c:pt idx="263">
                  <c:v>0.20691026976794458</c:v>
                </c:pt>
                <c:pt idx="264">
                  <c:v>0.21123167545115942</c:v>
                </c:pt>
                <c:pt idx="265">
                  <c:v>0.21553323169679864</c:v>
                </c:pt>
                <c:pt idx="266">
                  <c:v>0.21907870503978641</c:v>
                </c:pt>
                <c:pt idx="267">
                  <c:v>0.22227994684139005</c:v>
                </c:pt>
                <c:pt idx="268">
                  <c:v>0.22545759550259079</c:v>
                </c:pt>
                <c:pt idx="269">
                  <c:v>0.22833418425902519</c:v>
                </c:pt>
                <c:pt idx="270">
                  <c:v>0.23029599104870233</c:v>
                </c:pt>
                <c:pt idx="271">
                  <c:v>0.23086743551694941</c:v>
                </c:pt>
                <c:pt idx="272">
                  <c:v>0.23113885701216938</c:v>
                </c:pt>
                <c:pt idx="273">
                  <c:v>0.23113885701216938</c:v>
                </c:pt>
                <c:pt idx="274">
                  <c:v>0.23113885701216938</c:v>
                </c:pt>
                <c:pt idx="275">
                  <c:v>0.23113885701216938</c:v>
                </c:pt>
                <c:pt idx="276">
                  <c:v>0.23113885701216938</c:v>
                </c:pt>
                <c:pt idx="277">
                  <c:v>0.23113885701216938</c:v>
                </c:pt>
                <c:pt idx="278">
                  <c:v>0.23113885701216938</c:v>
                </c:pt>
                <c:pt idx="279">
                  <c:v>0.23113885701216938</c:v>
                </c:pt>
                <c:pt idx="280">
                  <c:v>0.23113885701216938</c:v>
                </c:pt>
                <c:pt idx="281">
                  <c:v>0.23189194772801708</c:v>
                </c:pt>
                <c:pt idx="282">
                  <c:v>0.2345435200681581</c:v>
                </c:pt>
                <c:pt idx="283">
                  <c:v>0.23801686142376405</c:v>
                </c:pt>
                <c:pt idx="284">
                  <c:v>0.24207076572941924</c:v>
                </c:pt>
                <c:pt idx="285">
                  <c:v>0.24650427790293888</c:v>
                </c:pt>
                <c:pt idx="286">
                  <c:v>0.25102858289528246</c:v>
                </c:pt>
                <c:pt idx="287">
                  <c:v>0.25597594077634173</c:v>
                </c:pt>
                <c:pt idx="288">
                  <c:v>0.26135239790001369</c:v>
                </c:pt>
                <c:pt idx="289">
                  <c:v>0.26610709417443384</c:v>
                </c:pt>
                <c:pt idx="290">
                  <c:v>0.26895211193920243</c:v>
                </c:pt>
                <c:pt idx="291">
                  <c:v>0.26985054274329445</c:v>
                </c:pt>
                <c:pt idx="292">
                  <c:v>0.26985054274329445</c:v>
                </c:pt>
                <c:pt idx="293">
                  <c:v>0.26985054274329445</c:v>
                </c:pt>
                <c:pt idx="294">
                  <c:v>0.26985054274329445</c:v>
                </c:pt>
                <c:pt idx="295">
                  <c:v>0.27021563513845326</c:v>
                </c:pt>
                <c:pt idx="296">
                  <c:v>0.27102637620545117</c:v>
                </c:pt>
                <c:pt idx="297">
                  <c:v>0.27213876798332598</c:v>
                </c:pt>
                <c:pt idx="298">
                  <c:v>0.2733365161238791</c:v>
                </c:pt>
                <c:pt idx="299">
                  <c:v>0.27431479564589872</c:v>
                </c:pt>
                <c:pt idx="300">
                  <c:v>0.27499096182772631</c:v>
                </c:pt>
                <c:pt idx="301">
                  <c:v>0.27528620225222999</c:v>
                </c:pt>
                <c:pt idx="302">
                  <c:v>0.27528620225222999</c:v>
                </c:pt>
                <c:pt idx="303">
                  <c:v>0.27528620225222999</c:v>
                </c:pt>
                <c:pt idx="304">
                  <c:v>0.27528620225222999</c:v>
                </c:pt>
                <c:pt idx="305">
                  <c:v>0.27528620225222999</c:v>
                </c:pt>
                <c:pt idx="306">
                  <c:v>0.27528620225222999</c:v>
                </c:pt>
                <c:pt idx="307">
                  <c:v>0.27528620225222999</c:v>
                </c:pt>
                <c:pt idx="308">
                  <c:v>0.27548436177263924</c:v>
                </c:pt>
                <c:pt idx="309">
                  <c:v>0.27574410323698001</c:v>
                </c:pt>
                <c:pt idx="310">
                  <c:v>0.27580819445183363</c:v>
                </c:pt>
                <c:pt idx="311">
                  <c:v>0.27580819445183363</c:v>
                </c:pt>
                <c:pt idx="312">
                  <c:v>0.27580819445183363</c:v>
                </c:pt>
                <c:pt idx="313">
                  <c:v>0.27580819445183363</c:v>
                </c:pt>
                <c:pt idx="314">
                  <c:v>0.27580819445183363</c:v>
                </c:pt>
                <c:pt idx="315">
                  <c:v>0.27580819445183363</c:v>
                </c:pt>
                <c:pt idx="316">
                  <c:v>0.27580819445183363</c:v>
                </c:pt>
                <c:pt idx="317">
                  <c:v>0.27580819445183363</c:v>
                </c:pt>
                <c:pt idx="318">
                  <c:v>0.27580819445183363</c:v>
                </c:pt>
                <c:pt idx="319">
                  <c:v>0.27580819445183363</c:v>
                </c:pt>
                <c:pt idx="320">
                  <c:v>0.27580819445183363</c:v>
                </c:pt>
                <c:pt idx="321">
                  <c:v>0.27580819445183363</c:v>
                </c:pt>
                <c:pt idx="322">
                  <c:v>0.27587378608297369</c:v>
                </c:pt>
                <c:pt idx="323">
                  <c:v>0.27597913787357875</c:v>
                </c:pt>
                <c:pt idx="324">
                  <c:v>0.27597913787357875</c:v>
                </c:pt>
                <c:pt idx="325">
                  <c:v>0.27615393361883894</c:v>
                </c:pt>
                <c:pt idx="326">
                  <c:v>0.27636689273001136</c:v>
                </c:pt>
                <c:pt idx="327">
                  <c:v>0.27646336110854752</c:v>
                </c:pt>
                <c:pt idx="328">
                  <c:v>0.27646336110854752</c:v>
                </c:pt>
                <c:pt idx="329">
                  <c:v>0.27646336110854752</c:v>
                </c:pt>
                <c:pt idx="330">
                  <c:v>0.27646336110854752</c:v>
                </c:pt>
                <c:pt idx="331">
                  <c:v>0.27646804420369214</c:v>
                </c:pt>
                <c:pt idx="332">
                  <c:v>0.27646804420369214</c:v>
                </c:pt>
                <c:pt idx="333">
                  <c:v>0.27646804420369214</c:v>
                </c:pt>
                <c:pt idx="334">
                  <c:v>0.27646804420369214</c:v>
                </c:pt>
                <c:pt idx="335">
                  <c:v>0.27646804420369214</c:v>
                </c:pt>
                <c:pt idx="336">
                  <c:v>0.27649273130811586</c:v>
                </c:pt>
                <c:pt idx="337">
                  <c:v>0.27667672966093465</c:v>
                </c:pt>
                <c:pt idx="338">
                  <c:v>0.27711817988264231</c:v>
                </c:pt>
                <c:pt idx="339">
                  <c:v>0.27812896634323919</c:v>
                </c:pt>
                <c:pt idx="340">
                  <c:v>0.27998265287253932</c:v>
                </c:pt>
                <c:pt idx="341">
                  <c:v>0.28238831282482812</c:v>
                </c:pt>
                <c:pt idx="342">
                  <c:v>0.28421985448208797</c:v>
                </c:pt>
                <c:pt idx="343">
                  <c:v>0.28504447010651363</c:v>
                </c:pt>
                <c:pt idx="344">
                  <c:v>0.285597057000335</c:v>
                </c:pt>
                <c:pt idx="345">
                  <c:v>0.28639891063595319</c:v>
                </c:pt>
                <c:pt idx="346">
                  <c:v>0.28723186870281781</c:v>
                </c:pt>
                <c:pt idx="347">
                  <c:v>0.28790187929710687</c:v>
                </c:pt>
                <c:pt idx="348">
                  <c:v>0.28875923087027555</c:v>
                </c:pt>
                <c:pt idx="349">
                  <c:v>0.28959340398442734</c:v>
                </c:pt>
                <c:pt idx="350">
                  <c:v>0.29021669942886319</c:v>
                </c:pt>
                <c:pt idx="351">
                  <c:v>0.29061742609094077</c:v>
                </c:pt>
                <c:pt idx="352">
                  <c:v>0.29092663224353849</c:v>
                </c:pt>
                <c:pt idx="353">
                  <c:v>0.2912343808763771</c:v>
                </c:pt>
                <c:pt idx="354">
                  <c:v>0.29158522634928064</c:v>
                </c:pt>
                <c:pt idx="355">
                  <c:v>0.29206972344255455</c:v>
                </c:pt>
                <c:pt idx="356">
                  <c:v>0.29260327908932238</c:v>
                </c:pt>
                <c:pt idx="357">
                  <c:v>0.29295897617321065</c:v>
                </c:pt>
                <c:pt idx="358">
                  <c:v>0.29295897617321065</c:v>
                </c:pt>
                <c:pt idx="359">
                  <c:v>0.29295897617321065</c:v>
                </c:pt>
                <c:pt idx="360">
                  <c:v>0.29295897617321065</c:v>
                </c:pt>
                <c:pt idx="361">
                  <c:v>0.29295897617321065</c:v>
                </c:pt>
                <c:pt idx="362">
                  <c:v>0.29295897617321065</c:v>
                </c:pt>
                <c:pt idx="363">
                  <c:v>0.29295897617321065</c:v>
                </c:pt>
                <c:pt idx="364">
                  <c:v>0.29310365130623967</c:v>
                </c:pt>
                <c:pt idx="365">
                  <c:v>0.29341359457198479</c:v>
                </c:pt>
                <c:pt idx="366">
                  <c:v>0.29385808463163321</c:v>
                </c:pt>
                <c:pt idx="367">
                  <c:v>0.29458274854009575</c:v>
                </c:pt>
                <c:pt idx="368">
                  <c:v>0.2956930259929092</c:v>
                </c:pt>
                <c:pt idx="369">
                  <c:v>0.2968395241080084</c:v>
                </c:pt>
                <c:pt idx="370">
                  <c:v>0.29756153967705917</c:v>
                </c:pt>
                <c:pt idx="371">
                  <c:v>0.29770321980112002</c:v>
                </c:pt>
                <c:pt idx="372">
                  <c:v>0.29770321980112002</c:v>
                </c:pt>
                <c:pt idx="373">
                  <c:v>0.29770321980112002</c:v>
                </c:pt>
                <c:pt idx="374">
                  <c:v>0.29770321980112002</c:v>
                </c:pt>
                <c:pt idx="375">
                  <c:v>0.29770321980112002</c:v>
                </c:pt>
                <c:pt idx="376">
                  <c:v>0.29770321980112002</c:v>
                </c:pt>
                <c:pt idx="377">
                  <c:v>0.29770321980112002</c:v>
                </c:pt>
                <c:pt idx="378">
                  <c:v>0.29770321980112002</c:v>
                </c:pt>
                <c:pt idx="379">
                  <c:v>0.29770321980112002</c:v>
                </c:pt>
                <c:pt idx="380">
                  <c:v>0.29770321980112002</c:v>
                </c:pt>
                <c:pt idx="381">
                  <c:v>0.29770321980112002</c:v>
                </c:pt>
                <c:pt idx="382">
                  <c:v>0.29770321980112002</c:v>
                </c:pt>
                <c:pt idx="383">
                  <c:v>0.29770321980112002</c:v>
                </c:pt>
                <c:pt idx="384">
                  <c:v>0.29770321980112002</c:v>
                </c:pt>
                <c:pt idx="385">
                  <c:v>0.29770321980112002</c:v>
                </c:pt>
                <c:pt idx="386">
                  <c:v>0.29770321980112002</c:v>
                </c:pt>
                <c:pt idx="387">
                  <c:v>0.29770321980112002</c:v>
                </c:pt>
                <c:pt idx="388">
                  <c:v>0.29770321980112002</c:v>
                </c:pt>
                <c:pt idx="389">
                  <c:v>0.29770321980112002</c:v>
                </c:pt>
                <c:pt idx="390">
                  <c:v>0.29770321980112002</c:v>
                </c:pt>
                <c:pt idx="391">
                  <c:v>0.29770321980112002</c:v>
                </c:pt>
                <c:pt idx="392">
                  <c:v>0.29772618745904428</c:v>
                </c:pt>
                <c:pt idx="393">
                  <c:v>0.29789644334690868</c:v>
                </c:pt>
                <c:pt idx="394">
                  <c:v>0.29843143055124188</c:v>
                </c:pt>
                <c:pt idx="395">
                  <c:v>0.29952967185814472</c:v>
                </c:pt>
                <c:pt idx="396">
                  <c:v>0.30131661494034606</c:v>
                </c:pt>
                <c:pt idx="397">
                  <c:v>0.30381247225353603</c:v>
                </c:pt>
                <c:pt idx="398">
                  <c:v>0.30662877939142447</c:v>
                </c:pt>
                <c:pt idx="399">
                  <c:v>0.30877732579408124</c:v>
                </c:pt>
                <c:pt idx="400">
                  <c:v>0.30970525512595815</c:v>
                </c:pt>
                <c:pt idx="401">
                  <c:v>0.30977474824384327</c:v>
                </c:pt>
                <c:pt idx="402">
                  <c:v>0.30977474824384327</c:v>
                </c:pt>
                <c:pt idx="403">
                  <c:v>0.30977474824384327</c:v>
                </c:pt>
                <c:pt idx="404">
                  <c:v>0.30977474824384327</c:v>
                </c:pt>
                <c:pt idx="405">
                  <c:v>0.30977474824384327</c:v>
                </c:pt>
                <c:pt idx="406">
                  <c:v>0.30977474824384327</c:v>
                </c:pt>
                <c:pt idx="407">
                  <c:v>0.30977474824384327</c:v>
                </c:pt>
                <c:pt idx="408">
                  <c:v>0.30977474824384327</c:v>
                </c:pt>
                <c:pt idx="409">
                  <c:v>0.30977474824384327</c:v>
                </c:pt>
                <c:pt idx="410">
                  <c:v>0.30990885244163602</c:v>
                </c:pt>
                <c:pt idx="411">
                  <c:v>0.31015578577456243</c:v>
                </c:pt>
                <c:pt idx="412">
                  <c:v>0.31045177775400751</c:v>
                </c:pt>
                <c:pt idx="413">
                  <c:v>0.31080061394965203</c:v>
                </c:pt>
                <c:pt idx="414">
                  <c:v>0.31132601717507752</c:v>
                </c:pt>
                <c:pt idx="415">
                  <c:v>0.31216707499700802</c:v>
                </c:pt>
                <c:pt idx="416">
                  <c:v>0.31317280660103686</c:v>
                </c:pt>
                <c:pt idx="417">
                  <c:v>0.31392721395651441</c:v>
                </c:pt>
                <c:pt idx="418">
                  <c:v>0.31421043486449163</c:v>
                </c:pt>
                <c:pt idx="419">
                  <c:v>0.31421043486449163</c:v>
                </c:pt>
                <c:pt idx="420">
                  <c:v>0.31421043486449163</c:v>
                </c:pt>
                <c:pt idx="421">
                  <c:v>0.31421043486449163</c:v>
                </c:pt>
                <c:pt idx="422">
                  <c:v>0.31436927890204219</c:v>
                </c:pt>
                <c:pt idx="423">
                  <c:v>0.31484457606312566</c:v>
                </c:pt>
                <c:pt idx="424">
                  <c:v>0.31581101206798434</c:v>
                </c:pt>
                <c:pt idx="425">
                  <c:v>0.31771066708947315</c:v>
                </c:pt>
                <c:pt idx="426">
                  <c:v>0.3210124644331494</c:v>
                </c:pt>
                <c:pt idx="427">
                  <c:v>0.32533674487160935</c:v>
                </c:pt>
                <c:pt idx="428">
                  <c:v>0.32882791455241162</c:v>
                </c:pt>
                <c:pt idx="429">
                  <c:v>0.33034018413381017</c:v>
                </c:pt>
                <c:pt idx="430">
                  <c:v>0.33052017642282677</c:v>
                </c:pt>
                <c:pt idx="431">
                  <c:v>0.33052017642282677</c:v>
                </c:pt>
                <c:pt idx="432">
                  <c:v>0.33052017642282677</c:v>
                </c:pt>
                <c:pt idx="433">
                  <c:v>0.33057824381278672</c:v>
                </c:pt>
                <c:pt idx="434">
                  <c:v>0.33068471798466609</c:v>
                </c:pt>
                <c:pt idx="435">
                  <c:v>0.33068471798466609</c:v>
                </c:pt>
                <c:pt idx="436">
                  <c:v>0.33068471798466609</c:v>
                </c:pt>
                <c:pt idx="437">
                  <c:v>0.33068471798466609</c:v>
                </c:pt>
                <c:pt idx="438">
                  <c:v>0.33068471798466609</c:v>
                </c:pt>
                <c:pt idx="439">
                  <c:v>0.33068471798466609</c:v>
                </c:pt>
                <c:pt idx="440">
                  <c:v>0.33068471798466609</c:v>
                </c:pt>
                <c:pt idx="441">
                  <c:v>0.33068471798466609</c:v>
                </c:pt>
                <c:pt idx="442">
                  <c:v>0.33068471798466609</c:v>
                </c:pt>
                <c:pt idx="443">
                  <c:v>0.33068471798466609</c:v>
                </c:pt>
                <c:pt idx="444">
                  <c:v>0.33068471798466609</c:v>
                </c:pt>
                <c:pt idx="445">
                  <c:v>0.33068471798466609</c:v>
                </c:pt>
                <c:pt idx="446">
                  <c:v>0.33068471798466609</c:v>
                </c:pt>
                <c:pt idx="447">
                  <c:v>0.33068471798466609</c:v>
                </c:pt>
                <c:pt idx="448">
                  <c:v>0.33068471798466609</c:v>
                </c:pt>
                <c:pt idx="449">
                  <c:v>0.33068471798466609</c:v>
                </c:pt>
                <c:pt idx="450">
                  <c:v>0.33068471798466609</c:v>
                </c:pt>
                <c:pt idx="451">
                  <c:v>0.33068471798466609</c:v>
                </c:pt>
                <c:pt idx="452">
                  <c:v>0.33068471798466609</c:v>
                </c:pt>
                <c:pt idx="453">
                  <c:v>0.33068471798466609</c:v>
                </c:pt>
                <c:pt idx="454">
                  <c:v>0.33068471798466609</c:v>
                </c:pt>
                <c:pt idx="455">
                  <c:v>0.33068471798466609</c:v>
                </c:pt>
                <c:pt idx="456">
                  <c:v>0.33068471798466609</c:v>
                </c:pt>
                <c:pt idx="457">
                  <c:v>0.33068471798466609</c:v>
                </c:pt>
                <c:pt idx="458">
                  <c:v>0.33068471798466609</c:v>
                </c:pt>
                <c:pt idx="459">
                  <c:v>0.33068471798466609</c:v>
                </c:pt>
                <c:pt idx="460">
                  <c:v>0.33068471798466609</c:v>
                </c:pt>
                <c:pt idx="461">
                  <c:v>0.33068471798466609</c:v>
                </c:pt>
                <c:pt idx="462">
                  <c:v>0.33068471798466609</c:v>
                </c:pt>
                <c:pt idx="463">
                  <c:v>0.33068471798466609</c:v>
                </c:pt>
                <c:pt idx="464">
                  <c:v>0.33068471798466609</c:v>
                </c:pt>
                <c:pt idx="465">
                  <c:v>0.33068471798466609</c:v>
                </c:pt>
                <c:pt idx="466">
                  <c:v>0.33068471798466609</c:v>
                </c:pt>
                <c:pt idx="467">
                  <c:v>0.33068471798466609</c:v>
                </c:pt>
                <c:pt idx="468">
                  <c:v>0.33068471798466609</c:v>
                </c:pt>
                <c:pt idx="469">
                  <c:v>0.33068471798466609</c:v>
                </c:pt>
                <c:pt idx="470">
                  <c:v>0.33068471798466609</c:v>
                </c:pt>
                <c:pt idx="471">
                  <c:v>0.33068471798466609</c:v>
                </c:pt>
                <c:pt idx="472">
                  <c:v>0.33068471798466609</c:v>
                </c:pt>
                <c:pt idx="473">
                  <c:v>0.33068471798466609</c:v>
                </c:pt>
                <c:pt idx="474">
                  <c:v>0.33068471798466609</c:v>
                </c:pt>
                <c:pt idx="475">
                  <c:v>0.33068471798466609</c:v>
                </c:pt>
                <c:pt idx="476">
                  <c:v>0.33068471798466609</c:v>
                </c:pt>
                <c:pt idx="477">
                  <c:v>0.33068471798466609</c:v>
                </c:pt>
                <c:pt idx="478">
                  <c:v>0.33068471798466609</c:v>
                </c:pt>
                <c:pt idx="479">
                  <c:v>0.33068471798466609</c:v>
                </c:pt>
                <c:pt idx="480">
                  <c:v>0.33068471798466609</c:v>
                </c:pt>
                <c:pt idx="481">
                  <c:v>0.33068471798466609</c:v>
                </c:pt>
                <c:pt idx="482">
                  <c:v>0.33068471798466609</c:v>
                </c:pt>
                <c:pt idx="483">
                  <c:v>0.33068471798466609</c:v>
                </c:pt>
                <c:pt idx="484">
                  <c:v>0.33068471798466609</c:v>
                </c:pt>
                <c:pt idx="485">
                  <c:v>0.33068471798466609</c:v>
                </c:pt>
                <c:pt idx="486">
                  <c:v>0.33068471798466609</c:v>
                </c:pt>
                <c:pt idx="487">
                  <c:v>0.33068471798466609</c:v>
                </c:pt>
                <c:pt idx="488">
                  <c:v>0.33068471798466609</c:v>
                </c:pt>
                <c:pt idx="489">
                  <c:v>0.33068471798466609</c:v>
                </c:pt>
                <c:pt idx="490">
                  <c:v>0.33068471798466609</c:v>
                </c:pt>
                <c:pt idx="491">
                  <c:v>0.33068471798466609</c:v>
                </c:pt>
                <c:pt idx="492">
                  <c:v>0.33068471798466609</c:v>
                </c:pt>
                <c:pt idx="493">
                  <c:v>0.33068471798466609</c:v>
                </c:pt>
                <c:pt idx="494">
                  <c:v>0.33068471798466609</c:v>
                </c:pt>
                <c:pt idx="495">
                  <c:v>0.33068471798466609</c:v>
                </c:pt>
                <c:pt idx="496">
                  <c:v>0.33068471798466609</c:v>
                </c:pt>
                <c:pt idx="497">
                  <c:v>0.33068471798466609</c:v>
                </c:pt>
                <c:pt idx="498">
                  <c:v>0.33068471798466609</c:v>
                </c:pt>
                <c:pt idx="499">
                  <c:v>0.33068471798466609</c:v>
                </c:pt>
                <c:pt idx="500">
                  <c:v>0.33068471798466609</c:v>
                </c:pt>
                <c:pt idx="501">
                  <c:v>0.33068471798466609</c:v>
                </c:pt>
                <c:pt idx="502">
                  <c:v>0.33068471798466609</c:v>
                </c:pt>
                <c:pt idx="503">
                  <c:v>0.33068471798466609</c:v>
                </c:pt>
                <c:pt idx="504">
                  <c:v>0.33068471798466609</c:v>
                </c:pt>
                <c:pt idx="505">
                  <c:v>0.33068471798466609</c:v>
                </c:pt>
                <c:pt idx="506">
                  <c:v>0.33068471798466609</c:v>
                </c:pt>
                <c:pt idx="507">
                  <c:v>0.33068471798466609</c:v>
                </c:pt>
                <c:pt idx="508">
                  <c:v>0.33068471798466609</c:v>
                </c:pt>
                <c:pt idx="509">
                  <c:v>0.33068471798466609</c:v>
                </c:pt>
                <c:pt idx="510">
                  <c:v>0.33068471798466609</c:v>
                </c:pt>
                <c:pt idx="511">
                  <c:v>0.33068471798466609</c:v>
                </c:pt>
                <c:pt idx="512">
                  <c:v>0.330710879229696</c:v>
                </c:pt>
                <c:pt idx="513">
                  <c:v>0.33098543097906713</c:v>
                </c:pt>
                <c:pt idx="514">
                  <c:v>0.33204805026835377</c:v>
                </c:pt>
                <c:pt idx="515">
                  <c:v>0.33412003121478151</c:v>
                </c:pt>
                <c:pt idx="516">
                  <c:v>0.33667304038568702</c:v>
                </c:pt>
                <c:pt idx="517">
                  <c:v>0.33861631836035405</c:v>
                </c:pt>
                <c:pt idx="518">
                  <c:v>0.33940138186994584</c:v>
                </c:pt>
                <c:pt idx="519">
                  <c:v>0.33948704980340594</c:v>
                </c:pt>
                <c:pt idx="520">
                  <c:v>0.33948704980340594</c:v>
                </c:pt>
                <c:pt idx="521">
                  <c:v>0.33948704980340594</c:v>
                </c:pt>
                <c:pt idx="522">
                  <c:v>0.33948704980340594</c:v>
                </c:pt>
                <c:pt idx="523">
                  <c:v>0.33948704980340594</c:v>
                </c:pt>
                <c:pt idx="524">
                  <c:v>0.33948704980340594</c:v>
                </c:pt>
                <c:pt idx="525">
                  <c:v>0.33948704980340594</c:v>
                </c:pt>
                <c:pt idx="526">
                  <c:v>0.33948704980340594</c:v>
                </c:pt>
                <c:pt idx="527">
                  <c:v>0.33948704980340594</c:v>
                </c:pt>
                <c:pt idx="528">
                  <c:v>0.33948704980340594</c:v>
                </c:pt>
                <c:pt idx="529">
                  <c:v>0.33948704980340594</c:v>
                </c:pt>
                <c:pt idx="530">
                  <c:v>0.33948704980340594</c:v>
                </c:pt>
                <c:pt idx="531">
                  <c:v>0.33948704980340594</c:v>
                </c:pt>
                <c:pt idx="532">
                  <c:v>0.33948704980340594</c:v>
                </c:pt>
                <c:pt idx="533">
                  <c:v>0.33949336254268808</c:v>
                </c:pt>
                <c:pt idx="534">
                  <c:v>0.33956573353882219</c:v>
                </c:pt>
                <c:pt idx="535">
                  <c:v>0.33980988428099163</c:v>
                </c:pt>
                <c:pt idx="536">
                  <c:v>0.34028986112618642</c:v>
                </c:pt>
                <c:pt idx="537">
                  <c:v>0.34141412096928331</c:v>
                </c:pt>
                <c:pt idx="538">
                  <c:v>0.34378072472965843</c:v>
                </c:pt>
                <c:pt idx="539">
                  <c:v>0.34706098301867083</c:v>
                </c:pt>
                <c:pt idx="540">
                  <c:v>0.34947799487046038</c:v>
                </c:pt>
                <c:pt idx="541">
                  <c:v>0.35036298239335528</c:v>
                </c:pt>
                <c:pt idx="542">
                  <c:v>0.35062202684354782</c:v>
                </c:pt>
                <c:pt idx="543">
                  <c:v>0.35062202684354782</c:v>
                </c:pt>
                <c:pt idx="544">
                  <c:v>0.35062202684354782</c:v>
                </c:pt>
                <c:pt idx="545">
                  <c:v>0.35062202684354782</c:v>
                </c:pt>
                <c:pt idx="546">
                  <c:v>0.35062202684354782</c:v>
                </c:pt>
                <c:pt idx="547">
                  <c:v>0.35062202684354782</c:v>
                </c:pt>
                <c:pt idx="548">
                  <c:v>0.35062202684354782</c:v>
                </c:pt>
                <c:pt idx="549">
                  <c:v>0.35062202684354782</c:v>
                </c:pt>
                <c:pt idx="550">
                  <c:v>0.35062202684354782</c:v>
                </c:pt>
                <c:pt idx="551">
                  <c:v>0.35062202684354782</c:v>
                </c:pt>
                <c:pt idx="552">
                  <c:v>0.35062202684354782</c:v>
                </c:pt>
                <c:pt idx="553">
                  <c:v>0.35062202684354782</c:v>
                </c:pt>
                <c:pt idx="554">
                  <c:v>0.35066489944862494</c:v>
                </c:pt>
                <c:pt idx="555">
                  <c:v>0.35079064207251709</c:v>
                </c:pt>
                <c:pt idx="556">
                  <c:v>0.35100005667857659</c:v>
                </c:pt>
                <c:pt idx="557">
                  <c:v>0.35131901488893491</c:v>
                </c:pt>
                <c:pt idx="558">
                  <c:v>0.35176056791090271</c:v>
                </c:pt>
                <c:pt idx="559">
                  <c:v>0.35257247423686267</c:v>
                </c:pt>
                <c:pt idx="560">
                  <c:v>0.35344599937975912</c:v>
                </c:pt>
                <c:pt idx="561">
                  <c:v>0.35380373259006453</c:v>
                </c:pt>
                <c:pt idx="562">
                  <c:v>0.35402573834838091</c:v>
                </c:pt>
                <c:pt idx="563">
                  <c:v>0.35402573834838091</c:v>
                </c:pt>
                <c:pt idx="564">
                  <c:v>0.35402573834838091</c:v>
                </c:pt>
                <c:pt idx="565">
                  <c:v>0.35402573834838091</c:v>
                </c:pt>
                <c:pt idx="566">
                  <c:v>0.35402573834838091</c:v>
                </c:pt>
                <c:pt idx="567">
                  <c:v>0.35402573834838091</c:v>
                </c:pt>
                <c:pt idx="568">
                  <c:v>0.35402573834838091</c:v>
                </c:pt>
                <c:pt idx="569">
                  <c:v>0.35402573834838091</c:v>
                </c:pt>
                <c:pt idx="570">
                  <c:v>0.35402573834838091</c:v>
                </c:pt>
                <c:pt idx="571">
                  <c:v>0.35402573834838091</c:v>
                </c:pt>
                <c:pt idx="572">
                  <c:v>0.35402573834838091</c:v>
                </c:pt>
                <c:pt idx="573">
                  <c:v>0.35402573834838091</c:v>
                </c:pt>
                <c:pt idx="574">
                  <c:v>0.35402573834838091</c:v>
                </c:pt>
                <c:pt idx="575">
                  <c:v>0.35402573834838091</c:v>
                </c:pt>
                <c:pt idx="576">
                  <c:v>0.35402573834838091</c:v>
                </c:pt>
                <c:pt idx="577">
                  <c:v>0.35402573834838091</c:v>
                </c:pt>
                <c:pt idx="578">
                  <c:v>0.35402573834838091</c:v>
                </c:pt>
                <c:pt idx="579">
                  <c:v>0.35402573834838091</c:v>
                </c:pt>
                <c:pt idx="580">
                  <c:v>0.35402573834838091</c:v>
                </c:pt>
                <c:pt idx="581">
                  <c:v>0.35402573834838091</c:v>
                </c:pt>
                <c:pt idx="582">
                  <c:v>0.35402573834838091</c:v>
                </c:pt>
                <c:pt idx="583">
                  <c:v>0.35402573834838091</c:v>
                </c:pt>
                <c:pt idx="584">
                  <c:v>0.35402573834838091</c:v>
                </c:pt>
                <c:pt idx="585">
                  <c:v>0.35402573834838091</c:v>
                </c:pt>
                <c:pt idx="586">
                  <c:v>0.35402573834838091</c:v>
                </c:pt>
                <c:pt idx="587">
                  <c:v>0.35402573834838091</c:v>
                </c:pt>
                <c:pt idx="588">
                  <c:v>0.35402573834838091</c:v>
                </c:pt>
                <c:pt idx="589">
                  <c:v>0.35402573834838091</c:v>
                </c:pt>
                <c:pt idx="590">
                  <c:v>0.35402573834838091</c:v>
                </c:pt>
                <c:pt idx="591">
                  <c:v>0.35402573834838091</c:v>
                </c:pt>
                <c:pt idx="592">
                  <c:v>0.35402573834838091</c:v>
                </c:pt>
                <c:pt idx="593">
                  <c:v>0.35402573834838091</c:v>
                </c:pt>
                <c:pt idx="594">
                  <c:v>0.35402573834838091</c:v>
                </c:pt>
                <c:pt idx="595">
                  <c:v>0.35402573834838091</c:v>
                </c:pt>
                <c:pt idx="596">
                  <c:v>0.35402573834838091</c:v>
                </c:pt>
                <c:pt idx="597">
                  <c:v>0.35402573834838091</c:v>
                </c:pt>
                <c:pt idx="598">
                  <c:v>0.35402573834838091</c:v>
                </c:pt>
                <c:pt idx="599">
                  <c:v>0.35402573834838091</c:v>
                </c:pt>
                <c:pt idx="600">
                  <c:v>0.35402573834838091</c:v>
                </c:pt>
                <c:pt idx="601">
                  <c:v>0.35407167536945294</c:v>
                </c:pt>
                <c:pt idx="602">
                  <c:v>0.35422516492501283</c:v>
                </c:pt>
                <c:pt idx="603">
                  <c:v>0.35482146900177397</c:v>
                </c:pt>
                <c:pt idx="604">
                  <c:v>0.3563019385031696</c:v>
                </c:pt>
                <c:pt idx="605">
                  <c:v>0.35891072626450771</c:v>
                </c:pt>
                <c:pt idx="606">
                  <c:v>0.36274660221641941</c:v>
                </c:pt>
                <c:pt idx="607">
                  <c:v>0.36745740646932157</c:v>
                </c:pt>
                <c:pt idx="608">
                  <c:v>0.37242948379419016</c:v>
                </c:pt>
                <c:pt idx="609">
                  <c:v>0.37756907512528365</c:v>
                </c:pt>
                <c:pt idx="610">
                  <c:v>0.38320148395373343</c:v>
                </c:pt>
                <c:pt idx="611">
                  <c:v>0.38911923035155971</c:v>
                </c:pt>
                <c:pt idx="612">
                  <c:v>0.39392274264083288</c:v>
                </c:pt>
                <c:pt idx="613">
                  <c:v>0.39655183075247408</c:v>
                </c:pt>
                <c:pt idx="614">
                  <c:v>0.39757394724669115</c:v>
                </c:pt>
                <c:pt idx="615">
                  <c:v>0.39820250003022106</c:v>
                </c:pt>
                <c:pt idx="616">
                  <c:v>0.39882869050468339</c:v>
                </c:pt>
                <c:pt idx="617">
                  <c:v>0.39921927980750727</c:v>
                </c:pt>
                <c:pt idx="618">
                  <c:v>0.39921927980750727</c:v>
                </c:pt>
                <c:pt idx="619">
                  <c:v>0.39921927980750727</c:v>
                </c:pt>
                <c:pt idx="620">
                  <c:v>0.39921927980750727</c:v>
                </c:pt>
                <c:pt idx="621">
                  <c:v>0.39921927980750727</c:v>
                </c:pt>
                <c:pt idx="622">
                  <c:v>0.39954355374912687</c:v>
                </c:pt>
                <c:pt idx="623">
                  <c:v>0.4003613696218335</c:v>
                </c:pt>
                <c:pt idx="624">
                  <c:v>0.40168207575344855</c:v>
                </c:pt>
                <c:pt idx="625">
                  <c:v>0.40331416330736053</c:v>
                </c:pt>
                <c:pt idx="626">
                  <c:v>0.40475470412313713</c:v>
                </c:pt>
                <c:pt idx="627">
                  <c:v>0.40576686361196035</c:v>
                </c:pt>
                <c:pt idx="628">
                  <c:v>0.40655866559049547</c:v>
                </c:pt>
                <c:pt idx="629">
                  <c:v>0.40742392007245998</c:v>
                </c:pt>
                <c:pt idx="630">
                  <c:v>0.4087336939797529</c:v>
                </c:pt>
                <c:pt idx="631">
                  <c:v>0.41073755918941202</c:v>
                </c:pt>
                <c:pt idx="632">
                  <c:v>0.41325157392169115</c:v>
                </c:pt>
                <c:pt idx="633">
                  <c:v>0.41615405517782045</c:v>
                </c:pt>
                <c:pt idx="634">
                  <c:v>0.41923583559628258</c:v>
                </c:pt>
                <c:pt idx="635">
                  <c:v>0.4220832275229805</c:v>
                </c:pt>
                <c:pt idx="636">
                  <c:v>0.42424234098667796</c:v>
                </c:pt>
                <c:pt idx="637">
                  <c:v>0.42557666300485858</c:v>
                </c:pt>
                <c:pt idx="638">
                  <c:v>0.42648783473154406</c:v>
                </c:pt>
                <c:pt idx="639">
                  <c:v>0.42722707279518635</c:v>
                </c:pt>
                <c:pt idx="640">
                  <c:v>0.42796098540181321</c:v>
                </c:pt>
                <c:pt idx="641">
                  <c:v>0.42928018545673152</c:v>
                </c:pt>
                <c:pt idx="642">
                  <c:v>0.4317205725964976</c:v>
                </c:pt>
                <c:pt idx="643">
                  <c:v>0.43457884457740803</c:v>
                </c:pt>
                <c:pt idx="644">
                  <c:v>0.43670357265788096</c:v>
                </c:pt>
                <c:pt idx="645">
                  <c:v>0.43840092861741675</c:v>
                </c:pt>
                <c:pt idx="646">
                  <c:v>0.44020544192975597</c:v>
                </c:pt>
                <c:pt idx="647">
                  <c:v>0.4420286125648632</c:v>
                </c:pt>
                <c:pt idx="648">
                  <c:v>0.44368948701906957</c:v>
                </c:pt>
                <c:pt idx="649">
                  <c:v>0.44490487144886709</c:v>
                </c:pt>
                <c:pt idx="650">
                  <c:v>0.44520967279249313</c:v>
                </c:pt>
                <c:pt idx="651">
                  <c:v>0.44520967279249313</c:v>
                </c:pt>
                <c:pt idx="652">
                  <c:v>0.44520967279249313</c:v>
                </c:pt>
                <c:pt idx="653">
                  <c:v>0.44520967279249313</c:v>
                </c:pt>
                <c:pt idx="654">
                  <c:v>0.44520967279249313</c:v>
                </c:pt>
                <c:pt idx="655">
                  <c:v>0.44520967279249313</c:v>
                </c:pt>
                <c:pt idx="656">
                  <c:v>0.44520967279249313</c:v>
                </c:pt>
                <c:pt idx="657">
                  <c:v>0.44520967279249313</c:v>
                </c:pt>
                <c:pt idx="658">
                  <c:v>0.44520967279249313</c:v>
                </c:pt>
                <c:pt idx="659">
                  <c:v>0.44520967279249313</c:v>
                </c:pt>
                <c:pt idx="660">
                  <c:v>0.44520967279249313</c:v>
                </c:pt>
                <c:pt idx="661">
                  <c:v>0.44520967279249313</c:v>
                </c:pt>
                <c:pt idx="662">
                  <c:v>0.44520967279249313</c:v>
                </c:pt>
                <c:pt idx="663">
                  <c:v>0.44520967279249313</c:v>
                </c:pt>
                <c:pt idx="664">
                  <c:v>0.44520967279249313</c:v>
                </c:pt>
                <c:pt idx="665">
                  <c:v>0.4452474574854175</c:v>
                </c:pt>
                <c:pt idx="666">
                  <c:v>0.44580612259499131</c:v>
                </c:pt>
                <c:pt idx="667">
                  <c:v>0.44743907273175859</c:v>
                </c:pt>
                <c:pt idx="668">
                  <c:v>0.45048150227240502</c:v>
                </c:pt>
                <c:pt idx="669">
                  <c:v>0.45413172674736813</c:v>
                </c:pt>
                <c:pt idx="670">
                  <c:v>0.45846339513329321</c:v>
                </c:pt>
                <c:pt idx="671">
                  <c:v>0.46200060775307372</c:v>
                </c:pt>
                <c:pt idx="672">
                  <c:v>0.46468328060258646</c:v>
                </c:pt>
                <c:pt idx="673">
                  <c:v>0.4675352168387053</c:v>
                </c:pt>
                <c:pt idx="674">
                  <c:v>0.47055838087880292</c:v>
                </c:pt>
                <c:pt idx="675">
                  <c:v>0.4726690266586383</c:v>
                </c:pt>
                <c:pt idx="676">
                  <c:v>0.47363939554118745</c:v>
                </c:pt>
                <c:pt idx="677">
                  <c:v>0.47363939554118745</c:v>
                </c:pt>
                <c:pt idx="678">
                  <c:v>0.47363939554118745</c:v>
                </c:pt>
                <c:pt idx="679">
                  <c:v>0.47363939554118745</c:v>
                </c:pt>
                <c:pt idx="680">
                  <c:v>0.47363939554118745</c:v>
                </c:pt>
                <c:pt idx="681">
                  <c:v>0.47363939554118745</c:v>
                </c:pt>
                <c:pt idx="682">
                  <c:v>0.47363939554118745</c:v>
                </c:pt>
                <c:pt idx="683">
                  <c:v>0.47363939554118745</c:v>
                </c:pt>
                <c:pt idx="684">
                  <c:v>0.47363939554118745</c:v>
                </c:pt>
                <c:pt idx="685">
                  <c:v>0.474613450358226</c:v>
                </c:pt>
                <c:pt idx="686">
                  <c:v>0.47660017131210908</c:v>
                </c:pt>
                <c:pt idx="687">
                  <c:v>0.47868313535297968</c:v>
                </c:pt>
                <c:pt idx="688">
                  <c:v>0.48090491420516746</c:v>
                </c:pt>
                <c:pt idx="689">
                  <c:v>0.4833045670690565</c:v>
                </c:pt>
                <c:pt idx="690">
                  <c:v>0.4849531694570991</c:v>
                </c:pt>
                <c:pt idx="691">
                  <c:v>0.48579820155480669</c:v>
                </c:pt>
                <c:pt idx="692">
                  <c:v>0.48669924019856531</c:v>
                </c:pt>
                <c:pt idx="693">
                  <c:v>0.48797918913358534</c:v>
                </c:pt>
                <c:pt idx="694">
                  <c:v>0.48919524862646635</c:v>
                </c:pt>
                <c:pt idx="695">
                  <c:v>0.48953115923612356</c:v>
                </c:pt>
                <c:pt idx="696">
                  <c:v>0.48953115923612356</c:v>
                </c:pt>
                <c:pt idx="697">
                  <c:v>0.48953115923612356</c:v>
                </c:pt>
                <c:pt idx="698">
                  <c:v>0.48953115923612356</c:v>
                </c:pt>
                <c:pt idx="699">
                  <c:v>0.48953115923612356</c:v>
                </c:pt>
                <c:pt idx="700">
                  <c:v>0.48953115923612356</c:v>
                </c:pt>
                <c:pt idx="701">
                  <c:v>0.48954493065487414</c:v>
                </c:pt>
                <c:pt idx="702">
                  <c:v>0.48975936516383711</c:v>
                </c:pt>
                <c:pt idx="703">
                  <c:v>0.49000733233740906</c:v>
                </c:pt>
                <c:pt idx="704">
                  <c:v>0.49000733233740906</c:v>
                </c:pt>
                <c:pt idx="705">
                  <c:v>0.49000733233740906</c:v>
                </c:pt>
                <c:pt idx="706">
                  <c:v>0.49000733233740906</c:v>
                </c:pt>
                <c:pt idx="707">
                  <c:v>0.49000733233740906</c:v>
                </c:pt>
                <c:pt idx="708">
                  <c:v>0.49000733233740906</c:v>
                </c:pt>
                <c:pt idx="709">
                  <c:v>0.49023673225667092</c:v>
                </c:pt>
                <c:pt idx="710">
                  <c:v>0.49148063044884971</c:v>
                </c:pt>
                <c:pt idx="711">
                  <c:v>0.49386118311159527</c:v>
                </c:pt>
                <c:pt idx="712">
                  <c:v>0.49572776556045478</c:v>
                </c:pt>
                <c:pt idx="713">
                  <c:v>0.49605649641254401</c:v>
                </c:pt>
                <c:pt idx="714">
                  <c:v>0.49605649641254401</c:v>
                </c:pt>
                <c:pt idx="715">
                  <c:v>0.49605649641254401</c:v>
                </c:pt>
                <c:pt idx="716">
                  <c:v>0.49605649641254401</c:v>
                </c:pt>
                <c:pt idx="717">
                  <c:v>0.49605649641254401</c:v>
                </c:pt>
                <c:pt idx="718">
                  <c:v>0.49640086546760831</c:v>
                </c:pt>
                <c:pt idx="719">
                  <c:v>0.49739742035967066</c:v>
                </c:pt>
                <c:pt idx="720">
                  <c:v>0.49901034480492445</c:v>
                </c:pt>
                <c:pt idx="721">
                  <c:v>0.50061305043101878</c:v>
                </c:pt>
                <c:pt idx="722">
                  <c:v>0.50220416689063374</c:v>
                </c:pt>
                <c:pt idx="723">
                  <c:v>0.50373065890284718</c:v>
                </c:pt>
                <c:pt idx="724">
                  <c:v>0.50563098442474019</c:v>
                </c:pt>
                <c:pt idx="725">
                  <c:v>0.50850967986127882</c:v>
                </c:pt>
                <c:pt idx="726">
                  <c:v>0.51285629677719591</c:v>
                </c:pt>
                <c:pt idx="727">
                  <c:v>0.517773614445738</c:v>
                </c:pt>
                <c:pt idx="728">
                  <c:v>0.52162458734447659</c:v>
                </c:pt>
                <c:pt idx="729">
                  <c:v>0.52471011892115549</c:v>
                </c:pt>
                <c:pt idx="730">
                  <c:v>0.52651897962554439</c:v>
                </c:pt>
                <c:pt idx="731">
                  <c:v>0.52747349794221632</c:v>
                </c:pt>
                <c:pt idx="732">
                  <c:v>0.52836403019851363</c:v>
                </c:pt>
                <c:pt idx="733">
                  <c:v>0.52932780352400954</c:v>
                </c:pt>
                <c:pt idx="734">
                  <c:v>0.53036547966346226</c:v>
                </c:pt>
                <c:pt idx="735">
                  <c:v>0.53154934257635522</c:v>
                </c:pt>
                <c:pt idx="736">
                  <c:v>0.53295412408344234</c:v>
                </c:pt>
                <c:pt idx="737">
                  <c:v>0.53431385638353546</c:v>
                </c:pt>
                <c:pt idx="738">
                  <c:v>0.53533426069513612</c:v>
                </c:pt>
                <c:pt idx="739">
                  <c:v>0.53699163482203061</c:v>
                </c:pt>
                <c:pt idx="740">
                  <c:v>0.53942850440066381</c:v>
                </c:pt>
                <c:pt idx="741">
                  <c:v>0.54163882396017027</c:v>
                </c:pt>
                <c:pt idx="742">
                  <c:v>0.54314160169733772</c:v>
                </c:pt>
                <c:pt idx="743">
                  <c:v>0.54411988121935728</c:v>
                </c:pt>
                <c:pt idx="744">
                  <c:v>0.5450255615542402</c:v>
                </c:pt>
                <c:pt idx="745">
                  <c:v>0.54593124188912323</c:v>
                </c:pt>
                <c:pt idx="746">
                  <c:v>0.54714324861315899</c:v>
                </c:pt>
                <c:pt idx="747">
                  <c:v>0.54882853606533932</c:v>
                </c:pt>
                <c:pt idx="748">
                  <c:v>0.55085633277420365</c:v>
                </c:pt>
                <c:pt idx="749">
                  <c:v>0.55268966973099798</c:v>
                </c:pt>
                <c:pt idx="750">
                  <c:v>0.55390618181081019</c:v>
                </c:pt>
                <c:pt idx="751">
                  <c:v>0.55472509229597222</c:v>
                </c:pt>
                <c:pt idx="752">
                  <c:v>0.55522379147952861</c:v>
                </c:pt>
                <c:pt idx="753">
                  <c:v>0.55522379147952861</c:v>
                </c:pt>
                <c:pt idx="754">
                  <c:v>0.55522379147952861</c:v>
                </c:pt>
                <c:pt idx="755">
                  <c:v>0.55522379147952861</c:v>
                </c:pt>
                <c:pt idx="756">
                  <c:v>0.55522379147952861</c:v>
                </c:pt>
                <c:pt idx="757">
                  <c:v>0.55522379147952861</c:v>
                </c:pt>
                <c:pt idx="758">
                  <c:v>0.55522379147952861</c:v>
                </c:pt>
                <c:pt idx="759">
                  <c:v>0.55522379147952861</c:v>
                </c:pt>
                <c:pt idx="760">
                  <c:v>0.55522379147952861</c:v>
                </c:pt>
                <c:pt idx="761">
                  <c:v>0.55522379147952861</c:v>
                </c:pt>
                <c:pt idx="762">
                  <c:v>0.55522379147952861</c:v>
                </c:pt>
                <c:pt idx="763">
                  <c:v>0.55522379147952861</c:v>
                </c:pt>
                <c:pt idx="764">
                  <c:v>0.55522379147952861</c:v>
                </c:pt>
                <c:pt idx="765">
                  <c:v>0.55620486458907215</c:v>
                </c:pt>
                <c:pt idx="766">
                  <c:v>0.55802217860908587</c:v>
                </c:pt>
                <c:pt idx="767">
                  <c:v>0.56022682119916178</c:v>
                </c:pt>
                <c:pt idx="768">
                  <c:v>0.5628551135727714</c:v>
                </c:pt>
                <c:pt idx="769">
                  <c:v>0.56635835154662362</c:v>
                </c:pt>
                <c:pt idx="770">
                  <c:v>0.57145581634787301</c:v>
                </c:pt>
                <c:pt idx="771">
                  <c:v>0.57751756765254292</c:v>
                </c:pt>
                <c:pt idx="772">
                  <c:v>0.58401834431226951</c:v>
                </c:pt>
                <c:pt idx="773">
                  <c:v>0.59017094773469392</c:v>
                </c:pt>
                <c:pt idx="774">
                  <c:v>0.59585796839048566</c:v>
                </c:pt>
                <c:pt idx="775">
                  <c:v>0.60215333148463313</c:v>
                </c:pt>
                <c:pt idx="776">
                  <c:v>0.607849164575336</c:v>
                </c:pt>
                <c:pt idx="777">
                  <c:v>0.61254911847518945</c:v>
                </c:pt>
                <c:pt idx="778">
                  <c:v>0.61696267041865904</c:v>
                </c:pt>
                <c:pt idx="779">
                  <c:v>0.62105517225744022</c:v>
                </c:pt>
                <c:pt idx="780">
                  <c:v>0.62457552680335771</c:v>
                </c:pt>
                <c:pt idx="781">
                  <c:v>0.6275759272646797</c:v>
                </c:pt>
                <c:pt idx="782">
                  <c:v>0.63012123909825846</c:v>
                </c:pt>
                <c:pt idx="783">
                  <c:v>0.63229158223584869</c:v>
                </c:pt>
                <c:pt idx="784">
                  <c:v>0.63437616032404898</c:v>
                </c:pt>
                <c:pt idx="785">
                  <c:v>0.63689005506857577</c:v>
                </c:pt>
                <c:pt idx="786">
                  <c:v>0.63954801067367684</c:v>
                </c:pt>
                <c:pt idx="787">
                  <c:v>0.64161146949316994</c:v>
                </c:pt>
                <c:pt idx="788">
                  <c:v>0.64315867754075751</c:v>
                </c:pt>
                <c:pt idx="789">
                  <c:v>0.64470588558834507</c:v>
                </c:pt>
                <c:pt idx="790">
                  <c:v>0.64657069736539252</c:v>
                </c:pt>
                <c:pt idx="791">
                  <c:v>0.64865975701761236</c:v>
                </c:pt>
                <c:pt idx="792">
                  <c:v>0.6500265659907859</c:v>
                </c:pt>
                <c:pt idx="793">
                  <c:v>0.6500265659907859</c:v>
                </c:pt>
                <c:pt idx="794">
                  <c:v>0.6500265659907859</c:v>
                </c:pt>
                <c:pt idx="795">
                  <c:v>0.6500265659907859</c:v>
                </c:pt>
                <c:pt idx="796">
                  <c:v>0.6500265659907859</c:v>
                </c:pt>
                <c:pt idx="797">
                  <c:v>0.6500265659907859</c:v>
                </c:pt>
                <c:pt idx="798">
                  <c:v>0.6500265659907859</c:v>
                </c:pt>
                <c:pt idx="799">
                  <c:v>0.6500265659907859</c:v>
                </c:pt>
                <c:pt idx="800">
                  <c:v>0.65004027188582869</c:v>
                </c:pt>
                <c:pt idx="801">
                  <c:v>0.65117427686725793</c:v>
                </c:pt>
                <c:pt idx="802">
                  <c:v>0.654151709708369</c:v>
                </c:pt>
                <c:pt idx="803">
                  <c:v>0.65940588165013525</c:v>
                </c:pt>
                <c:pt idx="804">
                  <c:v>0.66544200868152481</c:v>
                </c:pt>
                <c:pt idx="805">
                  <c:v>0.66991746056601753</c:v>
                </c:pt>
                <c:pt idx="806">
                  <c:v>0.67225024255707522</c:v>
                </c:pt>
                <c:pt idx="807">
                  <c:v>0.67307678422546158</c:v>
                </c:pt>
                <c:pt idx="808">
                  <c:v>0.67307678422546158</c:v>
                </c:pt>
                <c:pt idx="809">
                  <c:v>0.67307678422546158</c:v>
                </c:pt>
                <c:pt idx="810">
                  <c:v>0.67307678422546158</c:v>
                </c:pt>
                <c:pt idx="811">
                  <c:v>0.67307678422546158</c:v>
                </c:pt>
                <c:pt idx="812">
                  <c:v>0.67307678422546158</c:v>
                </c:pt>
                <c:pt idx="813">
                  <c:v>0.67307678422546158</c:v>
                </c:pt>
                <c:pt idx="814">
                  <c:v>0.67307678422546158</c:v>
                </c:pt>
                <c:pt idx="815">
                  <c:v>0.67307678422546158</c:v>
                </c:pt>
                <c:pt idx="816">
                  <c:v>0.67307678422546158</c:v>
                </c:pt>
                <c:pt idx="817">
                  <c:v>0.67307678422546158</c:v>
                </c:pt>
                <c:pt idx="818">
                  <c:v>0.67307678422546158</c:v>
                </c:pt>
                <c:pt idx="819">
                  <c:v>0.6732987899837779</c:v>
                </c:pt>
                <c:pt idx="820">
                  <c:v>0.67479994778584296</c:v>
                </c:pt>
                <c:pt idx="821">
                  <c:v>0.67741128870456468</c:v>
                </c:pt>
                <c:pt idx="822">
                  <c:v>0.6803275712447111</c:v>
                </c:pt>
                <c:pt idx="823">
                  <c:v>0.68339599966514541</c:v>
                </c:pt>
                <c:pt idx="824">
                  <c:v>0.68635265834070724</c:v>
                </c:pt>
                <c:pt idx="825">
                  <c:v>0.68910948461069188</c:v>
                </c:pt>
                <c:pt idx="826">
                  <c:v>0.69194106320748705</c:v>
                </c:pt>
                <c:pt idx="827">
                  <c:v>0.69476844257975146</c:v>
                </c:pt>
                <c:pt idx="828">
                  <c:v>0.69805567490789022</c:v>
                </c:pt>
                <c:pt idx="829">
                  <c:v>0.70210192324120457</c:v>
                </c:pt>
                <c:pt idx="830">
                  <c:v>0.70628397878737326</c:v>
                </c:pt>
                <c:pt idx="831">
                  <c:v>0.70981932662926028</c:v>
                </c:pt>
                <c:pt idx="832">
                  <c:v>0.71210484020413212</c:v>
                </c:pt>
                <c:pt idx="833">
                  <c:v>0.71372687669488466</c:v>
                </c:pt>
                <c:pt idx="834">
                  <c:v>0.7154488678032993</c:v>
                </c:pt>
                <c:pt idx="835">
                  <c:v>0.71719866530103726</c:v>
                </c:pt>
                <c:pt idx="836">
                  <c:v>0.71881277897549956</c:v>
                </c:pt>
                <c:pt idx="837">
                  <c:v>0.72060474094262039</c:v>
                </c:pt>
                <c:pt idx="838">
                  <c:v>0.72283626444486115</c:v>
                </c:pt>
                <c:pt idx="839">
                  <c:v>0.72511813100045441</c:v>
                </c:pt>
                <c:pt idx="840">
                  <c:v>0.72735571681436084</c:v>
                </c:pt>
                <c:pt idx="841">
                  <c:v>0.73006320171562655</c:v>
                </c:pt>
                <c:pt idx="842">
                  <c:v>0.73319577349242659</c:v>
                </c:pt>
                <c:pt idx="843">
                  <c:v>0.73605830076320322</c:v>
                </c:pt>
                <c:pt idx="844">
                  <c:v>0.73816150259428648</c:v>
                </c:pt>
                <c:pt idx="845">
                  <c:v>0.73973607417110854</c:v>
                </c:pt>
                <c:pt idx="846">
                  <c:v>0.74122812240878833</c:v>
                </c:pt>
                <c:pt idx="847">
                  <c:v>0.74300238605806279</c:v>
                </c:pt>
                <c:pt idx="848">
                  <c:v>0.74553677568949761</c:v>
                </c:pt>
                <c:pt idx="849">
                  <c:v>0.74897420991323937</c:v>
                </c:pt>
                <c:pt idx="850">
                  <c:v>0.75251635407170314</c:v>
                </c:pt>
                <c:pt idx="851">
                  <c:v>0.7553537600150827</c:v>
                </c:pt>
                <c:pt idx="852">
                  <c:v>0.75783527659795713</c:v>
                </c:pt>
                <c:pt idx="853">
                  <c:v>0.7603514631760131</c:v>
                </c:pt>
                <c:pt idx="854">
                  <c:v>0.76270174907831279</c:v>
                </c:pt>
                <c:pt idx="855">
                  <c:v>0.76456886112022415</c:v>
                </c:pt>
                <c:pt idx="856">
                  <c:v>0.76613703901040719</c:v>
                </c:pt>
                <c:pt idx="857">
                  <c:v>0.76862209000886639</c:v>
                </c:pt>
                <c:pt idx="858">
                  <c:v>0.77240096497793409</c:v>
                </c:pt>
                <c:pt idx="859">
                  <c:v>0.7762813448982705</c:v>
                </c:pt>
                <c:pt idx="860">
                  <c:v>0.77949417559029721</c:v>
                </c:pt>
                <c:pt idx="861">
                  <c:v>0.7831786986906254</c:v>
                </c:pt>
                <c:pt idx="862">
                  <c:v>0.78883719192795065</c:v>
                </c:pt>
                <c:pt idx="863">
                  <c:v>0.79450980165406715</c:v>
                </c:pt>
                <c:pt idx="864">
                  <c:v>0.79822837161815829</c:v>
                </c:pt>
                <c:pt idx="865">
                  <c:v>0.80128718691145007</c:v>
                </c:pt>
                <c:pt idx="866">
                  <c:v>0.80520628385942716</c:v>
                </c:pt>
                <c:pt idx="867">
                  <c:v>0.81017254287845675</c:v>
                </c:pt>
                <c:pt idx="868">
                  <c:v>0.81454029691166929</c:v>
                </c:pt>
                <c:pt idx="869">
                  <c:v>0.81712376352483951</c:v>
                </c:pt>
                <c:pt idx="870">
                  <c:v>0.81860180219409262</c:v>
                </c:pt>
                <c:pt idx="871">
                  <c:v>0.81970108101258321</c:v>
                </c:pt>
                <c:pt idx="872">
                  <c:v>0.820663074039507</c:v>
                </c:pt>
                <c:pt idx="873">
                  <c:v>0.82136882592342042</c:v>
                </c:pt>
                <c:pt idx="874">
                  <c:v>0.82145643446236949</c:v>
                </c:pt>
                <c:pt idx="875">
                  <c:v>0.82145643446236949</c:v>
                </c:pt>
                <c:pt idx="876">
                  <c:v>0.82145643446236949</c:v>
                </c:pt>
                <c:pt idx="877">
                  <c:v>0.82145643446236949</c:v>
                </c:pt>
                <c:pt idx="878">
                  <c:v>0.82166145663318557</c:v>
                </c:pt>
                <c:pt idx="879">
                  <c:v>0.82286235574452971</c:v>
                </c:pt>
                <c:pt idx="880">
                  <c:v>0.82339260156369276</c:v>
                </c:pt>
                <c:pt idx="881">
                  <c:v>0.82339260156369276</c:v>
                </c:pt>
                <c:pt idx="882">
                  <c:v>0.82386502599160172</c:v>
                </c:pt>
                <c:pt idx="883">
                  <c:v>0.82542327003542282</c:v>
                </c:pt>
                <c:pt idx="884">
                  <c:v>0.82709009604083517</c:v>
                </c:pt>
                <c:pt idx="885">
                  <c:v>0.82908770547843291</c:v>
                </c:pt>
                <c:pt idx="886">
                  <c:v>0.83120970403218852</c:v>
                </c:pt>
                <c:pt idx="887">
                  <c:v>0.83312310079281537</c:v>
                </c:pt>
                <c:pt idx="888">
                  <c:v>0.83460263249815569</c:v>
                </c:pt>
                <c:pt idx="889">
                  <c:v>0.83552668157871379</c:v>
                </c:pt>
                <c:pt idx="890">
                  <c:v>0.83578442476116754</c:v>
                </c:pt>
                <c:pt idx="891">
                  <c:v>0.83578442476116754</c:v>
                </c:pt>
                <c:pt idx="892">
                  <c:v>0.83578442476116754</c:v>
                </c:pt>
                <c:pt idx="893">
                  <c:v>0.83578442476116754</c:v>
                </c:pt>
                <c:pt idx="894">
                  <c:v>0.83578442476116754</c:v>
                </c:pt>
                <c:pt idx="895">
                  <c:v>0.83578442476116754</c:v>
                </c:pt>
                <c:pt idx="896">
                  <c:v>0.83640496411137844</c:v>
                </c:pt>
                <c:pt idx="897">
                  <c:v>0.83751422225300287</c:v>
                </c:pt>
                <c:pt idx="898">
                  <c:v>0.83872232191554641</c:v>
                </c:pt>
                <c:pt idx="899">
                  <c:v>0.83963068624389647</c:v>
                </c:pt>
                <c:pt idx="900">
                  <c:v>0.84003845476962802</c:v>
                </c:pt>
                <c:pt idx="901">
                  <c:v>0.84003845476962802</c:v>
                </c:pt>
                <c:pt idx="902">
                  <c:v>0.84003845476962802</c:v>
                </c:pt>
                <c:pt idx="903">
                  <c:v>0.84003845476962802</c:v>
                </c:pt>
                <c:pt idx="904">
                  <c:v>0.84003845476962802</c:v>
                </c:pt>
                <c:pt idx="905">
                  <c:v>0.84003845476962802</c:v>
                </c:pt>
                <c:pt idx="906">
                  <c:v>0.84003845476962802</c:v>
                </c:pt>
                <c:pt idx="907">
                  <c:v>0.84005216066467081</c:v>
                </c:pt>
                <c:pt idx="908">
                  <c:v>0.84118616564610005</c:v>
                </c:pt>
                <c:pt idx="909">
                  <c:v>0.84416359848721112</c:v>
                </c:pt>
                <c:pt idx="910">
                  <c:v>0.84941777042897737</c:v>
                </c:pt>
                <c:pt idx="911">
                  <c:v>0.85545389746036693</c:v>
                </c:pt>
                <c:pt idx="912">
                  <c:v>0.85992934934485965</c:v>
                </c:pt>
                <c:pt idx="913">
                  <c:v>0.86310364153824926</c:v>
                </c:pt>
                <c:pt idx="914">
                  <c:v>0.86783912370696736</c:v>
                </c:pt>
                <c:pt idx="915">
                  <c:v>0.87269880954752765</c:v>
                </c:pt>
                <c:pt idx="916">
                  <c:v>0.8759063033205583</c:v>
                </c:pt>
                <c:pt idx="917">
                  <c:v>0.87796299915680009</c:v>
                </c:pt>
                <c:pt idx="918">
                  <c:v>0.87906746733026064</c:v>
                </c:pt>
                <c:pt idx="919">
                  <c:v>0.88074161740615853</c:v>
                </c:pt>
                <c:pt idx="920">
                  <c:v>0.88328859912793545</c:v>
                </c:pt>
                <c:pt idx="921">
                  <c:v>0.88724737796708164</c:v>
                </c:pt>
                <c:pt idx="922">
                  <c:v>0.89195212978862182</c:v>
                </c:pt>
                <c:pt idx="923">
                  <c:v>0.89619483521343424</c:v>
                </c:pt>
                <c:pt idx="924">
                  <c:v>0.89783739556313291</c:v>
                </c:pt>
                <c:pt idx="925">
                  <c:v>0.89783739556313291</c:v>
                </c:pt>
                <c:pt idx="926">
                  <c:v>0.89783739556313291</c:v>
                </c:pt>
                <c:pt idx="927">
                  <c:v>0.89783739556313291</c:v>
                </c:pt>
                <c:pt idx="928">
                  <c:v>0.89804464810732232</c:v>
                </c:pt>
                <c:pt idx="929">
                  <c:v>0.89853551432437107</c:v>
                </c:pt>
                <c:pt idx="930">
                  <c:v>0.89911308281543778</c:v>
                </c:pt>
                <c:pt idx="931">
                  <c:v>0.89968283117369341</c:v>
                </c:pt>
                <c:pt idx="932">
                  <c:v>0.90014677934306442</c:v>
                </c:pt>
                <c:pt idx="933">
                  <c:v>0.90022178667190311</c:v>
                </c:pt>
                <c:pt idx="934">
                  <c:v>0.90022178667190311</c:v>
                </c:pt>
                <c:pt idx="935">
                  <c:v>0.90022178667190311</c:v>
                </c:pt>
                <c:pt idx="936">
                  <c:v>0.90022178667190311</c:v>
                </c:pt>
                <c:pt idx="937">
                  <c:v>0.90033196450199915</c:v>
                </c:pt>
                <c:pt idx="938">
                  <c:v>0.90052274574445679</c:v>
                </c:pt>
                <c:pt idx="939">
                  <c:v>0.90061707559471293</c:v>
                </c:pt>
                <c:pt idx="940">
                  <c:v>0.90087598881187025</c:v>
                </c:pt>
                <c:pt idx="941">
                  <c:v>0.9015614030925595</c:v>
                </c:pt>
                <c:pt idx="942">
                  <c:v>0.90241667692794436</c:v>
                </c:pt>
                <c:pt idx="943">
                  <c:v>0.90335511179467232</c:v>
                </c:pt>
                <c:pt idx="944">
                  <c:v>0.90446568100639335</c:v>
                </c:pt>
                <c:pt idx="945">
                  <c:v>0.90575208910103744</c:v>
                </c:pt>
                <c:pt idx="946">
                  <c:v>0.90765175185881553</c:v>
                </c:pt>
                <c:pt idx="947">
                  <c:v>0.91011732013499758</c:v>
                </c:pt>
                <c:pt idx="948">
                  <c:v>0.9122735925361346</c:v>
                </c:pt>
                <c:pt idx="949">
                  <c:v>0.9136433883658247</c:v>
                </c:pt>
                <c:pt idx="950">
                  <c:v>0.9137551927855202</c:v>
                </c:pt>
                <c:pt idx="951">
                  <c:v>0.9137551927855202</c:v>
                </c:pt>
                <c:pt idx="952">
                  <c:v>0.9137551927855202</c:v>
                </c:pt>
                <c:pt idx="953">
                  <c:v>0.9137551927855202</c:v>
                </c:pt>
                <c:pt idx="954">
                  <c:v>0.9137551927855202</c:v>
                </c:pt>
                <c:pt idx="955">
                  <c:v>0.9137551927855202</c:v>
                </c:pt>
                <c:pt idx="956">
                  <c:v>0.9137551927855202</c:v>
                </c:pt>
                <c:pt idx="957">
                  <c:v>0.9137551927855202</c:v>
                </c:pt>
                <c:pt idx="958">
                  <c:v>0.9137551927855202</c:v>
                </c:pt>
                <c:pt idx="959">
                  <c:v>0.91586130684111189</c:v>
                </c:pt>
                <c:pt idx="960">
                  <c:v>0.92030547862963408</c:v>
                </c:pt>
                <c:pt idx="961">
                  <c:v>0.92696141376663344</c:v>
                </c:pt>
                <c:pt idx="962">
                  <c:v>0.93451499865228149</c:v>
                </c:pt>
                <c:pt idx="963">
                  <c:v>0.94150895735128515</c:v>
                </c:pt>
                <c:pt idx="964">
                  <c:v>0.9469222371263466</c:v>
                </c:pt>
                <c:pt idx="965">
                  <c:v>0.95038884127617984</c:v>
                </c:pt>
                <c:pt idx="966">
                  <c:v>0.95227165083397014</c:v>
                </c:pt>
                <c:pt idx="967">
                  <c:v>0.95324243324108082</c:v>
                </c:pt>
                <c:pt idx="968">
                  <c:v>0.95379415569324699</c:v>
                </c:pt>
                <c:pt idx="969">
                  <c:v>0.95379415569324699</c:v>
                </c:pt>
                <c:pt idx="970">
                  <c:v>0.95379415569324699</c:v>
                </c:pt>
                <c:pt idx="971">
                  <c:v>0.95379415569324699</c:v>
                </c:pt>
                <c:pt idx="972">
                  <c:v>0.95379415569324699</c:v>
                </c:pt>
                <c:pt idx="973">
                  <c:v>0.95379415569324699</c:v>
                </c:pt>
                <c:pt idx="974">
                  <c:v>0.95379415569324699</c:v>
                </c:pt>
                <c:pt idx="975">
                  <c:v>0.95379415569324699</c:v>
                </c:pt>
                <c:pt idx="976">
                  <c:v>0.95379415569324699</c:v>
                </c:pt>
                <c:pt idx="977">
                  <c:v>0.95379415569324699</c:v>
                </c:pt>
                <c:pt idx="978">
                  <c:v>0.95379415569324699</c:v>
                </c:pt>
                <c:pt idx="979">
                  <c:v>0.95379415569324699</c:v>
                </c:pt>
                <c:pt idx="980">
                  <c:v>0.95379415569324699</c:v>
                </c:pt>
                <c:pt idx="981">
                  <c:v>0.95379415569324699</c:v>
                </c:pt>
                <c:pt idx="982">
                  <c:v>0.95379415569324699</c:v>
                </c:pt>
                <c:pt idx="983">
                  <c:v>0.95379415569324699</c:v>
                </c:pt>
                <c:pt idx="984">
                  <c:v>0.95379415569324699</c:v>
                </c:pt>
                <c:pt idx="985">
                  <c:v>0.95379415569324699</c:v>
                </c:pt>
                <c:pt idx="986">
                  <c:v>0.95379415569324699</c:v>
                </c:pt>
                <c:pt idx="987">
                  <c:v>0.95379415569324699</c:v>
                </c:pt>
                <c:pt idx="988">
                  <c:v>0.95379415569324699</c:v>
                </c:pt>
                <c:pt idx="989">
                  <c:v>0.95379415569324699</c:v>
                </c:pt>
                <c:pt idx="990">
                  <c:v>0.95379415569324699</c:v>
                </c:pt>
                <c:pt idx="991">
                  <c:v>0.95379415569324699</c:v>
                </c:pt>
                <c:pt idx="992">
                  <c:v>0.95379415569324699</c:v>
                </c:pt>
                <c:pt idx="993">
                  <c:v>0.95379415569324699</c:v>
                </c:pt>
                <c:pt idx="994">
                  <c:v>0.95379415569324699</c:v>
                </c:pt>
                <c:pt idx="995">
                  <c:v>0.95379415569324699</c:v>
                </c:pt>
                <c:pt idx="996">
                  <c:v>0.95379415569324699</c:v>
                </c:pt>
                <c:pt idx="997">
                  <c:v>0.95379415569324699</c:v>
                </c:pt>
                <c:pt idx="998">
                  <c:v>0.95379415569324699</c:v>
                </c:pt>
                <c:pt idx="999">
                  <c:v>0.95379415569324699</c:v>
                </c:pt>
                <c:pt idx="1000">
                  <c:v>0.95379415569324699</c:v>
                </c:pt>
                <c:pt idx="1001">
                  <c:v>0.95379415569324699</c:v>
                </c:pt>
                <c:pt idx="1002">
                  <c:v>0.95379415569324699</c:v>
                </c:pt>
                <c:pt idx="1003">
                  <c:v>0.95379415569324699</c:v>
                </c:pt>
                <c:pt idx="1004">
                  <c:v>0.95379415569324699</c:v>
                </c:pt>
                <c:pt idx="1005">
                  <c:v>0.95379415569324699</c:v>
                </c:pt>
                <c:pt idx="1006">
                  <c:v>0.95379415569324699</c:v>
                </c:pt>
                <c:pt idx="1007">
                  <c:v>0.95379415569324699</c:v>
                </c:pt>
                <c:pt idx="1008">
                  <c:v>0.95379415569324699</c:v>
                </c:pt>
                <c:pt idx="1009">
                  <c:v>0.95379415569324699</c:v>
                </c:pt>
                <c:pt idx="1010">
                  <c:v>0.95379415569324699</c:v>
                </c:pt>
                <c:pt idx="1011">
                  <c:v>0.95379415569324699</c:v>
                </c:pt>
                <c:pt idx="1012">
                  <c:v>0.95379415569324699</c:v>
                </c:pt>
                <c:pt idx="1013">
                  <c:v>0.95379415569324699</c:v>
                </c:pt>
                <c:pt idx="1014">
                  <c:v>0.95379415569324699</c:v>
                </c:pt>
                <c:pt idx="1015">
                  <c:v>0.95379415569324699</c:v>
                </c:pt>
                <c:pt idx="1016">
                  <c:v>0.95379415569324699</c:v>
                </c:pt>
                <c:pt idx="1017">
                  <c:v>0.95379415569324699</c:v>
                </c:pt>
                <c:pt idx="1018">
                  <c:v>0.95379415569324699</c:v>
                </c:pt>
                <c:pt idx="1019">
                  <c:v>0.95379415569324699</c:v>
                </c:pt>
                <c:pt idx="1020">
                  <c:v>0.95379415569324699</c:v>
                </c:pt>
                <c:pt idx="1021">
                  <c:v>0.95379415569324699</c:v>
                </c:pt>
                <c:pt idx="1022">
                  <c:v>0.95379415569324699</c:v>
                </c:pt>
                <c:pt idx="1023">
                  <c:v>0.95379415569324699</c:v>
                </c:pt>
                <c:pt idx="1024">
                  <c:v>0.95379415569324699</c:v>
                </c:pt>
                <c:pt idx="1025">
                  <c:v>0.95379415569324699</c:v>
                </c:pt>
                <c:pt idx="1026">
                  <c:v>0.95379415569324699</c:v>
                </c:pt>
                <c:pt idx="1027">
                  <c:v>0.95385006617793267</c:v>
                </c:pt>
                <c:pt idx="1028">
                  <c:v>0.95434319938429479</c:v>
                </c:pt>
                <c:pt idx="1029">
                  <c:v>0.95596187015438661</c:v>
                </c:pt>
                <c:pt idx="1030">
                  <c:v>0.95880771960259659</c:v>
                </c:pt>
                <c:pt idx="1031">
                  <c:v>0.96220366567249116</c:v>
                </c:pt>
                <c:pt idx="1032">
                  <c:v>0.96573416958365832</c:v>
                </c:pt>
                <c:pt idx="1033">
                  <c:v>0.96942205545355475</c:v>
                </c:pt>
                <c:pt idx="1034">
                  <c:v>0.97332967621378319</c:v>
                </c:pt>
                <c:pt idx="1035">
                  <c:v>0.977158609737941</c:v>
                </c:pt>
                <c:pt idx="1036">
                  <c:v>0.98056764188850698</c:v>
                </c:pt>
                <c:pt idx="1037">
                  <c:v>0.98367458289759924</c:v>
                </c:pt>
                <c:pt idx="1038">
                  <c:v>0.98693618379702819</c:v>
                </c:pt>
                <c:pt idx="1039">
                  <c:v>0.99079826633435097</c:v>
                </c:pt>
                <c:pt idx="1040">
                  <c:v>0.99511578847749504</c:v>
                </c:pt>
                <c:pt idx="1041">
                  <c:v>0.99945164973385037</c:v>
                </c:pt>
                <c:pt idx="1042">
                  <c:v>1.0031931030861929</c:v>
                </c:pt>
                <c:pt idx="1043">
                  <c:v>1.0058949663916741</c:v>
                </c:pt>
                <c:pt idx="1044">
                  <c:v>1.007634123150982</c:v>
                </c:pt>
                <c:pt idx="1045">
                  <c:v>1.0088765590822155</c:v>
                </c:pt>
                <c:pt idx="1046">
                  <c:v>1.0101226194195205</c:v>
                </c:pt>
                <c:pt idx="1047">
                  <c:v>1.0114607399697804</c:v>
                </c:pt>
                <c:pt idx="1048">
                  <c:v>1.0124660429437484</c:v>
                </c:pt>
                <c:pt idx="1049">
                  <c:v>1.0126171071668477</c:v>
                </c:pt>
                <c:pt idx="1050">
                  <c:v>1.0126171071668477</c:v>
                </c:pt>
                <c:pt idx="1051">
                  <c:v>1.0126171071668477</c:v>
                </c:pt>
                <c:pt idx="1052">
                  <c:v>1.0126171071668477</c:v>
                </c:pt>
                <c:pt idx="1053">
                  <c:v>1.0126171071668477</c:v>
                </c:pt>
                <c:pt idx="1054">
                  <c:v>1.0126171071668477</c:v>
                </c:pt>
                <c:pt idx="1055">
                  <c:v>1.0126171071668477</c:v>
                </c:pt>
                <c:pt idx="1056">
                  <c:v>1.0126171071668477</c:v>
                </c:pt>
                <c:pt idx="1057">
                  <c:v>1.0126171071668477</c:v>
                </c:pt>
                <c:pt idx="1058">
                  <c:v>1.0126171071668477</c:v>
                </c:pt>
                <c:pt idx="1059">
                  <c:v>1.0126171071668477</c:v>
                </c:pt>
                <c:pt idx="1060">
                  <c:v>1.0126171071668477</c:v>
                </c:pt>
                <c:pt idx="1061">
                  <c:v>1.0126171071668477</c:v>
                </c:pt>
                <c:pt idx="1062">
                  <c:v>1.0126171071668477</c:v>
                </c:pt>
                <c:pt idx="1063">
                  <c:v>1.0129257698614196</c:v>
                </c:pt>
                <c:pt idx="1064">
                  <c:v>1.0138046481835832</c:v>
                </c:pt>
                <c:pt idx="1065">
                  <c:v>1.0157753608647893</c:v>
                </c:pt>
                <c:pt idx="1066">
                  <c:v>1.0185186228417229</c:v>
                </c:pt>
                <c:pt idx="1067">
                  <c:v>1.020594116947902</c:v>
                </c:pt>
                <c:pt idx="1068">
                  <c:v>1.0216401157731849</c:v>
                </c:pt>
                <c:pt idx="1069">
                  <c:v>1.0227133387546785</c:v>
                </c:pt>
                <c:pt idx="1070">
                  <c:v>1.0246001805663991</c:v>
                </c:pt>
                <c:pt idx="1071">
                  <c:v>1.027495006096808</c:v>
                </c:pt>
                <c:pt idx="1072">
                  <c:v>1.0312630787458197</c:v>
                </c:pt>
                <c:pt idx="1073">
                  <c:v>1.03614112698979</c:v>
                </c:pt>
                <c:pt idx="1074">
                  <c:v>1.0425738806403499</c:v>
                </c:pt>
                <c:pt idx="1075">
                  <c:v>1.0502897449509774</c:v>
                </c:pt>
                <c:pt idx="1076">
                  <c:v>1.0581011304545453</c:v>
                </c:pt>
                <c:pt idx="1077">
                  <c:v>1.06514917927042</c:v>
                </c:pt>
                <c:pt idx="1078">
                  <c:v>1.071299872909103</c:v>
                </c:pt>
                <c:pt idx="1079">
                  <c:v>1.0770093960953788</c:v>
                </c:pt>
                <c:pt idx="1080">
                  <c:v>1.0819053467434803</c:v>
                </c:pt>
                <c:pt idx="1081">
                  <c:v>1.0850387385276514</c:v>
                </c:pt>
                <c:pt idx="1082">
                  <c:v>1.0862879864174906</c:v>
                </c:pt>
                <c:pt idx="1083">
                  <c:v>1.0862879864174906</c:v>
                </c:pt>
                <c:pt idx="1084">
                  <c:v>1.0862879864174906</c:v>
                </c:pt>
                <c:pt idx="1085">
                  <c:v>1.0862879864174906</c:v>
                </c:pt>
                <c:pt idx="1086">
                  <c:v>1.086817266693469</c:v>
                </c:pt>
                <c:pt idx="1087">
                  <c:v>1.0880951237870058</c:v>
                </c:pt>
                <c:pt idx="1088">
                  <c:v>1.0894704588166462</c:v>
                </c:pt>
                <c:pt idx="1089">
                  <c:v>1.0907558162270188</c:v>
                </c:pt>
                <c:pt idx="1090">
                  <c:v>1.091947282176486</c:v>
                </c:pt>
                <c:pt idx="1091">
                  <c:v>1.0934204225086694</c:v>
                </c:pt>
                <c:pt idx="1092">
                  <c:v>1.0958495365763368</c:v>
                </c:pt>
                <c:pt idx="1093">
                  <c:v>1.0995836153198486</c:v>
                </c:pt>
                <c:pt idx="1094">
                  <c:v>1.1037400086602676</c:v>
                </c:pt>
                <c:pt idx="1095">
                  <c:v>1.1071018144204772</c:v>
                </c:pt>
                <c:pt idx="1096">
                  <c:v>1.1093949453356378</c:v>
                </c:pt>
                <c:pt idx="1097">
                  <c:v>1.1105765975197093</c:v>
                </c:pt>
                <c:pt idx="1098">
                  <c:v>1.1105765975197093</c:v>
                </c:pt>
                <c:pt idx="1099">
                  <c:v>1.1105765975197093</c:v>
                </c:pt>
                <c:pt idx="1100">
                  <c:v>1.1105765975197093</c:v>
                </c:pt>
                <c:pt idx="1101">
                  <c:v>1.1105765975197093</c:v>
                </c:pt>
                <c:pt idx="1102">
                  <c:v>1.1116604807857913</c:v>
                </c:pt>
                <c:pt idx="1103">
                  <c:v>1.114541993031555</c:v>
                </c:pt>
                <c:pt idx="1104">
                  <c:v>1.1191490742087407</c:v>
                </c:pt>
                <c:pt idx="1105">
                  <c:v>1.1241522667453014</c:v>
                </c:pt>
                <c:pt idx="1106">
                  <c:v>1.1277827615219658</c:v>
                </c:pt>
                <c:pt idx="1107">
                  <c:v>1.1297077591762186</c:v>
                </c:pt>
                <c:pt idx="1108">
                  <c:v>1.1300853823883155</c:v>
                </c:pt>
                <c:pt idx="1109">
                  <c:v>1.1300853823883155</c:v>
                </c:pt>
                <c:pt idx="1110">
                  <c:v>1.1300853823883155</c:v>
                </c:pt>
                <c:pt idx="1111">
                  <c:v>1.1306814873574045</c:v>
                </c:pt>
                <c:pt idx="1112">
                  <c:v>1.1333358260212782</c:v>
                </c:pt>
                <c:pt idx="1113">
                  <c:v>1.138668321886382</c:v>
                </c:pt>
                <c:pt idx="1114">
                  <c:v>1.1457418727408968</c:v>
                </c:pt>
                <c:pt idx="1115">
                  <c:v>1.151751977209958</c:v>
                </c:pt>
                <c:pt idx="1116">
                  <c:v>1.155256552268068</c:v>
                </c:pt>
                <c:pt idx="1117">
                  <c:v>1.156779552635288</c:v>
                </c:pt>
                <c:pt idx="1118">
                  <c:v>1.156779552635288</c:v>
                </c:pt>
                <c:pt idx="1119">
                  <c:v>1.156779552635288</c:v>
                </c:pt>
                <c:pt idx="1120">
                  <c:v>1.156779552635288</c:v>
                </c:pt>
                <c:pt idx="1121">
                  <c:v>1.1569916979890604</c:v>
                </c:pt>
                <c:pt idx="1122">
                  <c:v>1.157087480249305</c:v>
                </c:pt>
                <c:pt idx="1123">
                  <c:v>1.157087480249305</c:v>
                </c:pt>
                <c:pt idx="1124">
                  <c:v>1.157087480249305</c:v>
                </c:pt>
                <c:pt idx="1125">
                  <c:v>1.157087480249305</c:v>
                </c:pt>
                <c:pt idx="1126">
                  <c:v>1.157087480249305</c:v>
                </c:pt>
                <c:pt idx="1127">
                  <c:v>1.157087480249305</c:v>
                </c:pt>
                <c:pt idx="1128">
                  <c:v>1.157087480249305</c:v>
                </c:pt>
                <c:pt idx="1129">
                  <c:v>1.157087480249305</c:v>
                </c:pt>
                <c:pt idx="1130">
                  <c:v>1.157087480249305</c:v>
                </c:pt>
                <c:pt idx="1131">
                  <c:v>1.157087480249305</c:v>
                </c:pt>
                <c:pt idx="1132">
                  <c:v>1.157087480249305</c:v>
                </c:pt>
                <c:pt idx="1133">
                  <c:v>1.157087480249305</c:v>
                </c:pt>
                <c:pt idx="1134">
                  <c:v>1.157087480249305</c:v>
                </c:pt>
                <c:pt idx="1135">
                  <c:v>1.157087480249305</c:v>
                </c:pt>
                <c:pt idx="1136">
                  <c:v>1.157087480249305</c:v>
                </c:pt>
                <c:pt idx="1137">
                  <c:v>1.157087480249305</c:v>
                </c:pt>
                <c:pt idx="1138">
                  <c:v>1.1572020764811506</c:v>
                </c:pt>
                <c:pt idx="1139">
                  <c:v>1.1574774114251904</c:v>
                </c:pt>
                <c:pt idx="1140">
                  <c:v>1.1578520631710685</c:v>
                </c:pt>
                <c:pt idx="1141">
                  <c:v>1.1584811711103598</c:v>
                </c:pt>
                <c:pt idx="1142">
                  <c:v>1.1597420906994267</c:v>
                </c:pt>
                <c:pt idx="1143">
                  <c:v>1.1618552370189266</c:v>
                </c:pt>
                <c:pt idx="1144">
                  <c:v>1.1640643582749672</c:v>
                </c:pt>
                <c:pt idx="1145">
                  <c:v>1.1652961181875063</c:v>
                </c:pt>
                <c:pt idx="1146">
                  <c:v>1.1652961181875063</c:v>
                </c:pt>
                <c:pt idx="1147">
                  <c:v>1.1652961181875063</c:v>
                </c:pt>
                <c:pt idx="1148">
                  <c:v>1.1652961181875063</c:v>
                </c:pt>
                <c:pt idx="1149">
                  <c:v>1.1652961181875063</c:v>
                </c:pt>
                <c:pt idx="1150">
                  <c:v>1.1652961181875063</c:v>
                </c:pt>
                <c:pt idx="1151">
                  <c:v>1.1654488720162333</c:v>
                </c:pt>
                <c:pt idx="1152">
                  <c:v>1.1659656947750012</c:v>
                </c:pt>
                <c:pt idx="1153">
                  <c:v>1.1676534790996802</c:v>
                </c:pt>
                <c:pt idx="1154">
                  <c:v>1.171263954295414</c:v>
                </c:pt>
                <c:pt idx="1155">
                  <c:v>1.1760199470749437</c:v>
                </c:pt>
                <c:pt idx="1156">
                  <c:v>1.1805895445572734</c:v>
                </c:pt>
                <c:pt idx="1157">
                  <c:v>1.1856301462811527</c:v>
                </c:pt>
                <c:pt idx="1158">
                  <c:v>1.1920864061144498</c:v>
                </c:pt>
                <c:pt idx="1159">
                  <c:v>1.2002257078133864</c:v>
                </c:pt>
                <c:pt idx="1160">
                  <c:v>1.2092186790386514</c:v>
                </c:pt>
                <c:pt idx="1161">
                  <c:v>1.2178857298205101</c:v>
                </c:pt>
                <c:pt idx="1162">
                  <c:v>1.2261482990376475</c:v>
                </c:pt>
                <c:pt idx="1163">
                  <c:v>1.2345104946467125</c:v>
                </c:pt>
                <c:pt idx="1164">
                  <c:v>1.2431026450884901</c:v>
                </c:pt>
                <c:pt idx="1165">
                  <c:v>1.2518871050619986</c:v>
                </c:pt>
                <c:pt idx="1166">
                  <c:v>1.2588688563693959</c:v>
                </c:pt>
                <c:pt idx="1167">
                  <c:v>1.263805969704392</c:v>
                </c:pt>
                <c:pt idx="1168">
                  <c:v>1.2694565615994355</c:v>
                </c:pt>
                <c:pt idx="1169">
                  <c:v>1.2757878941730703</c:v>
                </c:pt>
                <c:pt idx="1170">
                  <c:v>1.2819337053401518</c:v>
                </c:pt>
                <c:pt idx="1171">
                  <c:v>1.2879973770939706</c:v>
                </c:pt>
                <c:pt idx="1172">
                  <c:v>1.2938317744294532</c:v>
                </c:pt>
                <c:pt idx="1173">
                  <c:v>1.2994052855853035</c:v>
                </c:pt>
                <c:pt idx="1174">
                  <c:v>1.3048311706793432</c:v>
                </c:pt>
                <c:pt idx="1175">
                  <c:v>1.3099588355862397</c:v>
                </c:pt>
                <c:pt idx="1176">
                  <c:v>1.3147612325758844</c:v>
                </c:pt>
                <c:pt idx="1177">
                  <c:v>1.3194977286941794</c:v>
                </c:pt>
                <c:pt idx="1178">
                  <c:v>1.3245837646899863</c:v>
                </c:pt>
                <c:pt idx="1179">
                  <c:v>1.3300446425458841</c:v>
                </c:pt>
                <c:pt idx="1180">
                  <c:v>1.335603402666435</c:v>
                </c:pt>
                <c:pt idx="1181">
                  <c:v>1.34111738943578</c:v>
                </c:pt>
                <c:pt idx="1182">
                  <c:v>1.3462842529372374</c:v>
                </c:pt>
                <c:pt idx="1183">
                  <c:v>1.3510782476758443</c:v>
                </c:pt>
                <c:pt idx="1184">
                  <c:v>1.3556320099131276</c:v>
                </c:pt>
                <c:pt idx="1185">
                  <c:v>1.3597854204931432</c:v>
                </c:pt>
                <c:pt idx="1186">
                  <c:v>1.3632207557666374</c:v>
                </c:pt>
                <c:pt idx="1187">
                  <c:v>1.366210106600831</c:v>
                </c:pt>
                <c:pt idx="1188">
                  <c:v>1.3691994574350246</c:v>
                </c:pt>
                <c:pt idx="1189">
                  <c:v>1.3721888082692182</c:v>
                </c:pt>
                <c:pt idx="1190">
                  <c:v>1.375178159103412</c:v>
                </c:pt>
                <c:pt idx="1191">
                  <c:v>1.3781675099376056</c:v>
                </c:pt>
                <c:pt idx="1192">
                  <c:v>1.3811568607717992</c:v>
                </c:pt>
                <c:pt idx="1193">
                  <c:v>1.3841462116059928</c:v>
                </c:pt>
                <c:pt idx="1194">
                  <c:v>1.3871355624401864</c:v>
                </c:pt>
                <c:pt idx="1195">
                  <c:v>1.390273574754147</c:v>
                </c:pt>
                <c:pt idx="1196">
                  <c:v>1.3934189053928772</c:v>
                </c:pt>
                <c:pt idx="1197">
                  <c:v>1.3965642360316073</c:v>
                </c:pt>
                <c:pt idx="1198">
                  <c:v>1.4003128210631621</c:v>
                </c:pt>
                <c:pt idx="1199">
                  <c:v>1.40469189075795</c:v>
                </c:pt>
                <c:pt idx="1200">
                  <c:v>1.4097161216053864</c:v>
                </c:pt>
                <c:pt idx="1201">
                  <c:v>1.4152708002405443</c:v>
                </c:pt>
                <c:pt idx="1202">
                  <c:v>1.4205995565813485</c:v>
                </c:pt>
                <c:pt idx="1203">
                  <c:v>1.4253712391976827</c:v>
                </c:pt>
                <c:pt idx="1204">
                  <c:v>1.4295614512254489</c:v>
                </c:pt>
                <c:pt idx="1205">
                  <c:v>1.4333042020089786</c:v>
                </c:pt>
                <c:pt idx="1206">
                  <c:v>1.4369000477822598</c:v>
                </c:pt>
                <c:pt idx="1207">
                  <c:v>1.4405038907660908</c:v>
                </c:pt>
                <c:pt idx="1208">
                  <c:v>1.444115744220289</c:v>
                </c:pt>
                <c:pt idx="1209">
                  <c:v>1.4475800937262695</c:v>
                </c:pt>
                <c:pt idx="1210">
                  <c:v>1.450888915540206</c:v>
                </c:pt>
                <c:pt idx="1211">
                  <c:v>1.4541977373541424</c:v>
                </c:pt>
                <c:pt idx="1212">
                  <c:v>1.457351031476035</c:v>
                </c:pt>
                <c:pt idx="1213">
                  <c:v>1.4604967808921672</c:v>
                </c:pt>
                <c:pt idx="1214">
                  <c:v>1.4637978983209881</c:v>
                </c:pt>
                <c:pt idx="1215">
                  <c:v>1.4670990157498087</c:v>
                </c:pt>
                <c:pt idx="1216">
                  <c:v>1.4702447651659409</c:v>
                </c:pt>
                <c:pt idx="1217">
                  <c:v>1.4732277748164389</c:v>
                </c:pt>
                <c:pt idx="1218">
                  <c:v>1.4762034259738077</c:v>
                </c:pt>
                <c:pt idx="1219">
                  <c:v>1.4791717318842235</c:v>
                </c:pt>
                <c:pt idx="1220">
                  <c:v>1.4819779764849523</c:v>
                </c:pt>
                <c:pt idx="1221">
                  <c:v>1.4844610961854725</c:v>
                </c:pt>
                <c:pt idx="1222">
                  <c:v>1.4867698844259496</c:v>
                </c:pt>
                <c:pt idx="1223">
                  <c:v>1.4889054176386616</c:v>
                </c:pt>
                <c:pt idx="1224">
                  <c:v>1.4911681819616243</c:v>
                </c:pt>
                <c:pt idx="1225">
                  <c:v>1.4937229018637965</c:v>
                </c:pt>
                <c:pt idx="1226">
                  <c:v>1.4964161775963807</c:v>
                </c:pt>
                <c:pt idx="1227">
                  <c:v>1.4991025038597798</c:v>
                </c:pt>
                <c:pt idx="1228">
                  <c:v>1.5017749701321119</c:v>
                </c:pt>
                <c:pt idx="1229">
                  <c:v>1.5044405258552782</c:v>
                </c:pt>
                <c:pt idx="1230">
                  <c:v>1.5069410829551881</c:v>
                </c:pt>
                <c:pt idx="1231">
                  <c:v>1.5095791258058351</c:v>
                </c:pt>
                <c:pt idx="1232">
                  <c:v>1.5125117973239497</c:v>
                </c:pt>
                <c:pt idx="1233">
                  <c:v>1.5154444688420645</c:v>
                </c:pt>
                <c:pt idx="1234">
                  <c:v>1.5183699879240131</c:v>
                </c:pt>
                <c:pt idx="1235">
                  <c:v>1.5211449293739319</c:v>
                </c:pt>
                <c:pt idx="1236">
                  <c:v>1.5236054073425638</c:v>
                </c:pt>
                <c:pt idx="1237">
                  <c:v>1.52560281169783</c:v>
                </c:pt>
                <c:pt idx="1238">
                  <c:v>1.5269731309281862</c:v>
                </c:pt>
                <c:pt idx="1239">
                  <c:v>1.5278665277907806</c:v>
                </c:pt>
                <c:pt idx="1240">
                  <c:v>1.528574393654607</c:v>
                </c:pt>
                <c:pt idx="1241">
                  <c:v>1.5293960259194299</c:v>
                </c:pt>
                <c:pt idx="1242">
                  <c:v>1.5303297993669138</c:v>
                </c:pt>
                <c:pt idx="1243">
                  <c:v>1.5312352155231881</c:v>
                </c:pt>
                <c:pt idx="1244">
                  <c:v>1.5321081065973405</c:v>
                </c:pt>
                <c:pt idx="1245">
                  <c:v>1.5330952298976785</c:v>
                </c:pt>
                <c:pt idx="1246">
                  <c:v>1.533913749857486</c:v>
                </c:pt>
                <c:pt idx="1247">
                  <c:v>1.5345617943139465</c:v>
                </c:pt>
                <c:pt idx="1248">
                  <c:v>1.5351806250022466</c:v>
                </c:pt>
                <c:pt idx="1249">
                  <c:v>1.5357708214664363</c:v>
                </c:pt>
                <c:pt idx="1250">
                  <c:v>1.5364691650614877</c:v>
                </c:pt>
                <c:pt idx="1251">
                  <c:v>1.5372782021137041</c:v>
                </c:pt>
                <c:pt idx="1252">
                  <c:v>1.5380621420984093</c:v>
                </c:pt>
                <c:pt idx="1253">
                  <c:v>1.5388213980343555</c:v>
                </c:pt>
                <c:pt idx="1254">
                  <c:v>1.5395563799936696</c:v>
                </c:pt>
                <c:pt idx="1255">
                  <c:v>1.5402674951018518</c:v>
                </c:pt>
                <c:pt idx="1256">
                  <c:v>1.5409551475377767</c:v>
                </c:pt>
                <c:pt idx="1257">
                  <c:v>1.5416197385336929</c:v>
                </c:pt>
                <c:pt idx="1258">
                  <c:v>1.5422616663752227</c:v>
                </c:pt>
                <c:pt idx="1259">
                  <c:v>1.5430089102062317</c:v>
                </c:pt>
                <c:pt idx="1260">
                  <c:v>1.5439906698130468</c:v>
                </c:pt>
                <c:pt idx="1261">
                  <c:v>1.545208396384335</c:v>
                </c:pt>
                <c:pt idx="1262">
                  <c:v>1.546915703883635</c:v>
                </c:pt>
                <c:pt idx="1263">
                  <c:v>1.5491256819933599</c:v>
                </c:pt>
                <c:pt idx="1264">
                  <c:v>1.5517187720070074</c:v>
                </c:pt>
                <c:pt idx="1265">
                  <c:v>1.5545828661519581</c:v>
                </c:pt>
                <c:pt idx="1266">
                  <c:v>1.5573396214720789</c:v>
                </c:pt>
                <c:pt idx="1267">
                  <c:v>1.5599819711906875</c:v>
                </c:pt>
                <c:pt idx="1268">
                  <c:v>1.5623818959002986</c:v>
                </c:pt>
                <c:pt idx="1269">
                  <c:v>1.5642721241078521</c:v>
                </c:pt>
                <c:pt idx="1270">
                  <c:v>1.5657705309252259</c:v>
                </c:pt>
                <c:pt idx="1271">
                  <c:v>1.567001444172035</c:v>
                </c:pt>
                <c:pt idx="1272">
                  <c:v>1.5680888097457122</c:v>
                </c:pt>
                <c:pt idx="1273">
                  <c:v>1.5692847738828137</c:v>
                </c:pt>
                <c:pt idx="1274">
                  <c:v>1.5705926784300044</c:v>
                </c:pt>
                <c:pt idx="1275">
                  <c:v>1.5720116613220516</c:v>
                </c:pt>
                <c:pt idx="1276">
                  <c:v>1.5737937160081081</c:v>
                </c:pt>
                <c:pt idx="1277">
                  <c:v>1.575947983271325</c:v>
                </c:pt>
                <c:pt idx="1278">
                  <c:v>1.5782320042340028</c:v>
                </c:pt>
                <c:pt idx="1279">
                  <c:v>1.5806461088681623</c:v>
                </c:pt>
                <c:pt idx="1280">
                  <c:v>1.5831966612394415</c:v>
                </c:pt>
                <c:pt idx="1281">
                  <c:v>1.5855092558766493</c:v>
                </c:pt>
                <c:pt idx="1282">
                  <c:v>1.5876968215786718</c:v>
                </c:pt>
                <c:pt idx="1283">
                  <c:v>1.5898899743262365</c:v>
                </c:pt>
                <c:pt idx="1284">
                  <c:v>1.5919579384592604</c:v>
                </c:pt>
                <c:pt idx="1285">
                  <c:v>1.5937755253632035</c:v>
                </c:pt>
                <c:pt idx="1286">
                  <c:v>1.5953331684220542</c:v>
                </c:pt>
                <c:pt idx="1287">
                  <c:v>1.5967567376392844</c:v>
                </c:pt>
                <c:pt idx="1288">
                  <c:v>1.5979184380300735</c:v>
                </c:pt>
                <c:pt idx="1289">
                  <c:v>1.5989398292346606</c:v>
                </c:pt>
                <c:pt idx="1290">
                  <c:v>1.6000679442579362</c:v>
                </c:pt>
                <c:pt idx="1291">
                  <c:v>1.6011836382373614</c:v>
                </c:pt>
                <c:pt idx="1292">
                  <c:v>1.6020395657184037</c:v>
                </c:pt>
                <c:pt idx="1293">
                  <c:v>1.6027559275560124</c:v>
                </c:pt>
                <c:pt idx="1294">
                  <c:v>1.6034546575897368</c:v>
                </c:pt>
                <c:pt idx="1295">
                  <c:v>1.6043745732419685</c:v>
                </c:pt>
                <c:pt idx="1296">
                  <c:v>1.6057584337705315</c:v>
                </c:pt>
                <c:pt idx="1297">
                  <c:v>1.607612489314409</c:v>
                </c:pt>
                <c:pt idx="1298">
                  <c:v>1.6098279599252765</c:v>
                </c:pt>
                <c:pt idx="1299">
                  <c:v>1.6122926821644707</c:v>
                </c:pt>
                <c:pt idx="1300">
                  <c:v>1.614774953885072</c:v>
                </c:pt>
                <c:pt idx="1301">
                  <c:v>1.6171490571298854</c:v>
                </c:pt>
                <c:pt idx="1302">
                  <c:v>1.6195346327159461</c:v>
                </c:pt>
                <c:pt idx="1303">
                  <c:v>1.6220522796455543</c:v>
                </c:pt>
                <c:pt idx="1304">
                  <c:v>1.6244667160881159</c:v>
                </c:pt>
                <c:pt idx="1305">
                  <c:v>1.6266445624075179</c:v>
                </c:pt>
                <c:pt idx="1306">
                  <c:v>1.6287065465504698</c:v>
                </c:pt>
                <c:pt idx="1307">
                  <c:v>1.6306471743834077</c:v>
                </c:pt>
                <c:pt idx="1308">
                  <c:v>1.6324664459063323</c:v>
                </c:pt>
                <c:pt idx="1309">
                  <c:v>1.6342807023337589</c:v>
                </c:pt>
                <c:pt idx="1310">
                  <c:v>1.6360949587611857</c:v>
                </c:pt>
                <c:pt idx="1311">
                  <c:v>1.6377831734959283</c:v>
                </c:pt>
                <c:pt idx="1312">
                  <c:v>1.6393456762371721</c:v>
                </c:pt>
                <c:pt idx="1313">
                  <c:v>1.6406577440344072</c:v>
                </c:pt>
                <c:pt idx="1314">
                  <c:v>1.6419568684439891</c:v>
                </c:pt>
                <c:pt idx="1315">
                  <c:v>1.643247415244325</c:v>
                </c:pt>
                <c:pt idx="1316">
                  <c:v>1.6440480504181616</c:v>
                </c:pt>
                <c:pt idx="1317">
                  <c:v>1.6447088908413032</c:v>
                </c:pt>
                <c:pt idx="1318">
                  <c:v>1.6455916248057743</c:v>
                </c:pt>
                <c:pt idx="1319">
                  <c:v>1.6471620381755308</c:v>
                </c:pt>
                <c:pt idx="1320">
                  <c:v>1.6497979217789291</c:v>
                </c:pt>
                <c:pt idx="1321">
                  <c:v>1.6532912839660339</c:v>
                </c:pt>
                <c:pt idx="1322">
                  <c:v>1.657687153080325</c:v>
                </c:pt>
                <c:pt idx="1323">
                  <c:v>1.6630354137582062</c:v>
                </c:pt>
                <c:pt idx="1324">
                  <c:v>1.668911806793028</c:v>
                </c:pt>
                <c:pt idx="1325">
                  <c:v>1.6743116933112117</c:v>
                </c:pt>
                <c:pt idx="1326">
                  <c:v>1.6785363853907109</c:v>
                </c:pt>
                <c:pt idx="1327">
                  <c:v>1.6816409926701723</c:v>
                </c:pt>
                <c:pt idx="1328">
                  <c:v>1.6841125427834329</c:v>
                </c:pt>
                <c:pt idx="1329">
                  <c:v>1.6863254123411382</c:v>
                </c:pt>
                <c:pt idx="1330">
                  <c:v>1.6885382818988433</c:v>
                </c:pt>
                <c:pt idx="1331">
                  <c:v>1.6907511514565483</c:v>
                </c:pt>
                <c:pt idx="1332">
                  <c:v>1.6928346807364758</c:v>
                </c:pt>
                <c:pt idx="1333">
                  <c:v>1.6945251180265308</c:v>
                </c:pt>
                <c:pt idx="1334">
                  <c:v>1.6959430048889241</c:v>
                </c:pt>
                <c:pt idx="1335">
                  <c:v>1.6973468014780257</c:v>
                </c:pt>
                <c:pt idx="1336">
                  <c:v>1.6989920933514824</c:v>
                </c:pt>
                <c:pt idx="1337">
                  <c:v>1.7008875914263186</c:v>
                </c:pt>
                <c:pt idx="1338">
                  <c:v>1.7029052437593866</c:v>
                </c:pt>
                <c:pt idx="1339">
                  <c:v>1.7050503202179688</c:v>
                </c:pt>
                <c:pt idx="1340">
                  <c:v>1.7073228208020657</c:v>
                </c:pt>
                <c:pt idx="1341">
                  <c:v>1.7097286540963803</c:v>
                </c:pt>
                <c:pt idx="1342">
                  <c:v>1.7125236373278618</c:v>
                </c:pt>
                <c:pt idx="1343">
                  <c:v>1.7157294705252282</c:v>
                </c:pt>
                <c:pt idx="1344">
                  <c:v>1.7189630987237567</c:v>
                </c:pt>
                <c:pt idx="1345">
                  <c:v>1.7220950386479854</c:v>
                </c:pt>
                <c:pt idx="1346">
                  <c:v>1.7248571782942592</c:v>
                </c:pt>
                <c:pt idx="1347">
                  <c:v>1.7272348379738989</c:v>
                </c:pt>
                <c:pt idx="1348">
                  <c:v>1.7292216025918103</c:v>
                </c:pt>
                <c:pt idx="1349">
                  <c:v>1.7302876113234607</c:v>
                </c:pt>
                <c:pt idx="1350">
                  <c:v>1.7302876113234607</c:v>
                </c:pt>
                <c:pt idx="1351">
                  <c:v>1.7302876113234607</c:v>
                </c:pt>
                <c:pt idx="1352">
                  <c:v>1.7302876113234607</c:v>
                </c:pt>
                <c:pt idx="1353">
                  <c:v>1.7302876113234607</c:v>
                </c:pt>
                <c:pt idx="1354">
                  <c:v>1.7302876113234607</c:v>
                </c:pt>
                <c:pt idx="1355">
                  <c:v>1.7302876113234607</c:v>
                </c:pt>
                <c:pt idx="1356">
                  <c:v>1.7302876113234607</c:v>
                </c:pt>
                <c:pt idx="1357">
                  <c:v>1.7302876113234607</c:v>
                </c:pt>
                <c:pt idx="1358">
                  <c:v>1.7302876113234607</c:v>
                </c:pt>
                <c:pt idx="1359">
                  <c:v>1.7302876113234607</c:v>
                </c:pt>
                <c:pt idx="1360">
                  <c:v>1.7302876113234607</c:v>
                </c:pt>
                <c:pt idx="1361">
                  <c:v>1.7302876113234607</c:v>
                </c:pt>
                <c:pt idx="1362">
                  <c:v>1.7302876113234607</c:v>
                </c:pt>
                <c:pt idx="1363">
                  <c:v>1.7317064420374133</c:v>
                </c:pt>
                <c:pt idx="1364">
                  <c:v>1.7348854465083767</c:v>
                </c:pt>
                <c:pt idx="1365">
                  <c:v>1.7383595387173851</c:v>
                </c:pt>
                <c:pt idx="1366">
                  <c:v>1.740593297013902</c:v>
                </c:pt>
                <c:pt idx="1367">
                  <c:v>1.7412305065573934</c:v>
                </c:pt>
                <c:pt idx="1368">
                  <c:v>1.7412305065573934</c:v>
                </c:pt>
                <c:pt idx="1369">
                  <c:v>1.7412305065573934</c:v>
                </c:pt>
                <c:pt idx="1370">
                  <c:v>1.7412305065573934</c:v>
                </c:pt>
                <c:pt idx="1371">
                  <c:v>1.7418326183842705</c:v>
                </c:pt>
                <c:pt idx="1372">
                  <c:v>1.7429884982152628</c:v>
                </c:pt>
                <c:pt idx="1373">
                  <c:v>1.7436829047094924</c:v>
                </c:pt>
                <c:pt idx="1374">
                  <c:v>1.7436829047094924</c:v>
                </c:pt>
                <c:pt idx="1375">
                  <c:v>1.7436829047094924</c:v>
                </c:pt>
                <c:pt idx="1376">
                  <c:v>1.7436829047094924</c:v>
                </c:pt>
                <c:pt idx="1377">
                  <c:v>1.7436829047094924</c:v>
                </c:pt>
                <c:pt idx="1378">
                  <c:v>1.7436829047094924</c:v>
                </c:pt>
                <c:pt idx="1379">
                  <c:v>1.7436829047094924</c:v>
                </c:pt>
                <c:pt idx="1380">
                  <c:v>1.7436829047094924</c:v>
                </c:pt>
                <c:pt idx="1381">
                  <c:v>1.7436829047094924</c:v>
                </c:pt>
                <c:pt idx="1382">
                  <c:v>1.7439369644276983</c:v>
                </c:pt>
                <c:pt idx="1383">
                  <c:v>1.7469775546832986</c:v>
                </c:pt>
                <c:pt idx="1384">
                  <c:v>1.7507762241437754</c:v>
                </c:pt>
                <c:pt idx="1385">
                  <c:v>1.7534804623405207</c:v>
                </c:pt>
                <c:pt idx="1386">
                  <c:v>1.7552200528014801</c:v>
                </c:pt>
                <c:pt idx="1387">
                  <c:v>1.7574282962003311</c:v>
                </c:pt>
                <c:pt idx="1388">
                  <c:v>1.7611387699667946</c:v>
                </c:pt>
                <c:pt idx="1389">
                  <c:v>1.7666587197542549</c:v>
                </c:pt>
                <c:pt idx="1390">
                  <c:v>1.7731813373200178</c:v>
                </c:pt>
                <c:pt idx="1391">
                  <c:v>1.7791415691773993</c:v>
                </c:pt>
                <c:pt idx="1392">
                  <c:v>1.7835878116929949</c:v>
                </c:pt>
                <c:pt idx="1393">
                  <c:v>1.7864460836739051</c:v>
                </c:pt>
                <c:pt idx="1394">
                  <c:v>1.788029157640513</c:v>
                </c:pt>
                <c:pt idx="1395">
                  <c:v>1.7889109198787256</c:v>
                </c:pt>
                <c:pt idx="1396">
                  <c:v>1.7892626760859165</c:v>
                </c:pt>
                <c:pt idx="1397">
                  <c:v>1.7892626760859165</c:v>
                </c:pt>
                <c:pt idx="1398">
                  <c:v>1.7892626760859165</c:v>
                </c:pt>
                <c:pt idx="1399">
                  <c:v>1.7892626760859165</c:v>
                </c:pt>
                <c:pt idx="1400">
                  <c:v>1.7892626760859165</c:v>
                </c:pt>
                <c:pt idx="1401">
                  <c:v>1.7892626760859165</c:v>
                </c:pt>
                <c:pt idx="1402">
                  <c:v>1.7892626760859165</c:v>
                </c:pt>
                <c:pt idx="1403">
                  <c:v>1.7892626760859165</c:v>
                </c:pt>
                <c:pt idx="1404">
                  <c:v>1.7892626760859165</c:v>
                </c:pt>
                <c:pt idx="1405">
                  <c:v>1.7892626760859165</c:v>
                </c:pt>
                <c:pt idx="1406">
                  <c:v>1.7892626760859165</c:v>
                </c:pt>
                <c:pt idx="1407">
                  <c:v>1.7892626760859165</c:v>
                </c:pt>
                <c:pt idx="1408">
                  <c:v>1.7895116873538712</c:v>
                </c:pt>
                <c:pt idx="1409">
                  <c:v>1.7901580792480034</c:v>
                </c:pt>
                <c:pt idx="1410">
                  <c:v>1.7905903327728248</c:v>
                </c:pt>
                <c:pt idx="1411">
                  <c:v>1.7908019117366618</c:v>
                </c:pt>
                <c:pt idx="1412">
                  <c:v>1.7908803474147688</c:v>
                </c:pt>
                <c:pt idx="1413">
                  <c:v>1.79112685653001</c:v>
                </c:pt>
                <c:pt idx="1414">
                  <c:v>1.792144908103485</c:v>
                </c:pt>
                <c:pt idx="1415">
                  <c:v>1.7944819066277025</c:v>
                </c:pt>
                <c:pt idx="1416">
                  <c:v>1.7982135812025311</c:v>
                </c:pt>
                <c:pt idx="1417">
                  <c:v>1.8027974883772462</c:v>
                </c:pt>
                <c:pt idx="1418">
                  <c:v>1.8071427976330301</c:v>
                </c:pt>
                <c:pt idx="1419">
                  <c:v>1.8099607922183525</c:v>
                </c:pt>
                <c:pt idx="1420">
                  <c:v>1.8106428239668133</c:v>
                </c:pt>
                <c:pt idx="1421">
                  <c:v>1.8106428239668133</c:v>
                </c:pt>
                <c:pt idx="1422">
                  <c:v>1.8106428239668133</c:v>
                </c:pt>
                <c:pt idx="1423">
                  <c:v>1.8106428239668133</c:v>
                </c:pt>
                <c:pt idx="1424">
                  <c:v>1.8107765744965632</c:v>
                </c:pt>
                <c:pt idx="1425">
                  <c:v>1.8124048454531785</c:v>
                </c:pt>
                <c:pt idx="1426">
                  <c:v>1.8158040104150208</c:v>
                </c:pt>
                <c:pt idx="1427">
                  <c:v>1.8199030502881459</c:v>
                </c:pt>
                <c:pt idx="1428">
                  <c:v>1.8225898902850797</c:v>
                </c:pt>
                <c:pt idx="1429">
                  <c:v>1.8233593792529241</c:v>
                </c:pt>
                <c:pt idx="1430">
                  <c:v>1.8233593792529241</c:v>
                </c:pt>
                <c:pt idx="1431">
                  <c:v>1.8233593792529241</c:v>
                </c:pt>
                <c:pt idx="1432">
                  <c:v>1.8233593792529241</c:v>
                </c:pt>
                <c:pt idx="1433">
                  <c:v>1.8233593792529241</c:v>
                </c:pt>
                <c:pt idx="1434">
                  <c:v>1.8233593792529241</c:v>
                </c:pt>
                <c:pt idx="1435">
                  <c:v>1.8233593792529241</c:v>
                </c:pt>
                <c:pt idx="1436">
                  <c:v>1.8233593792529241</c:v>
                </c:pt>
                <c:pt idx="1437">
                  <c:v>1.8242502197032473</c:v>
                </c:pt>
                <c:pt idx="1438">
                  <c:v>1.8253081858969629</c:v>
                </c:pt>
                <c:pt idx="1439">
                  <c:v>1.8259565359260943</c:v>
                </c:pt>
                <c:pt idx="1440">
                  <c:v>1.8260434283909104</c:v>
                </c:pt>
                <c:pt idx="1441">
                  <c:v>1.8260434283909104</c:v>
                </c:pt>
                <c:pt idx="1442">
                  <c:v>1.8260434283909104</c:v>
                </c:pt>
                <c:pt idx="1443">
                  <c:v>1.8260434283909104</c:v>
                </c:pt>
                <c:pt idx="1444">
                  <c:v>1.8262799256991482</c:v>
                </c:pt>
                <c:pt idx="1445">
                  <c:v>1.8266669243444171</c:v>
                </c:pt>
                <c:pt idx="1446">
                  <c:v>1.8267925959341602</c:v>
                </c:pt>
                <c:pt idx="1447">
                  <c:v>1.8267925959341602</c:v>
                </c:pt>
                <c:pt idx="1448">
                  <c:v>1.8267925959341602</c:v>
                </c:pt>
                <c:pt idx="1449">
                  <c:v>1.8267925959341602</c:v>
                </c:pt>
                <c:pt idx="1450">
                  <c:v>1.8267925959341602</c:v>
                </c:pt>
                <c:pt idx="1451">
                  <c:v>1.8267925959341602</c:v>
                </c:pt>
                <c:pt idx="1452">
                  <c:v>1.8267925959341602</c:v>
                </c:pt>
                <c:pt idx="1453">
                  <c:v>1.8267925959341602</c:v>
                </c:pt>
                <c:pt idx="1454">
                  <c:v>1.8267925959341602</c:v>
                </c:pt>
                <c:pt idx="1455">
                  <c:v>1.8267925959341602</c:v>
                </c:pt>
                <c:pt idx="1456">
                  <c:v>1.8267925959341602</c:v>
                </c:pt>
                <c:pt idx="1457">
                  <c:v>1.8267925959341602</c:v>
                </c:pt>
                <c:pt idx="1458">
                  <c:v>1.8267925959341602</c:v>
                </c:pt>
                <c:pt idx="1459">
                  <c:v>1.8267925959341602</c:v>
                </c:pt>
                <c:pt idx="1460">
                  <c:v>1.8267925959341602</c:v>
                </c:pt>
                <c:pt idx="1461">
                  <c:v>1.8267925959341602</c:v>
                </c:pt>
                <c:pt idx="1462">
                  <c:v>1.8267925959341602</c:v>
                </c:pt>
                <c:pt idx="1463">
                  <c:v>1.8267925959341602</c:v>
                </c:pt>
                <c:pt idx="1464">
                  <c:v>1.8267925959341602</c:v>
                </c:pt>
                <c:pt idx="1465">
                  <c:v>1.8267925959341602</c:v>
                </c:pt>
                <c:pt idx="1466">
                  <c:v>1.8267925959341602</c:v>
                </c:pt>
                <c:pt idx="1467">
                  <c:v>1.8267925959341602</c:v>
                </c:pt>
                <c:pt idx="1468">
                  <c:v>1.8267925959341602</c:v>
                </c:pt>
                <c:pt idx="1469">
                  <c:v>1.8267925959341602</c:v>
                </c:pt>
                <c:pt idx="1470">
                  <c:v>1.8267925959341602</c:v>
                </c:pt>
                <c:pt idx="1471">
                  <c:v>1.8267925959341602</c:v>
                </c:pt>
                <c:pt idx="1472">
                  <c:v>1.8267925959341602</c:v>
                </c:pt>
                <c:pt idx="1473">
                  <c:v>1.8267925959341602</c:v>
                </c:pt>
                <c:pt idx="1474">
                  <c:v>1.8267925959341602</c:v>
                </c:pt>
                <c:pt idx="1475">
                  <c:v>1.8267925959341602</c:v>
                </c:pt>
                <c:pt idx="1476">
                  <c:v>1.8267925959341602</c:v>
                </c:pt>
                <c:pt idx="1477">
                  <c:v>1.8267925959341602</c:v>
                </c:pt>
                <c:pt idx="1478">
                  <c:v>1.8267925959341602</c:v>
                </c:pt>
                <c:pt idx="1479">
                  <c:v>1.8269744743419276</c:v>
                </c:pt>
                <c:pt idx="1480">
                  <c:v>1.8273172987403163</c:v>
                </c:pt>
                <c:pt idx="1481">
                  <c:v>1.827748093355217</c:v>
                </c:pt>
                <c:pt idx="1482">
                  <c:v>1.8282130162013996</c:v>
                </c:pt>
                <c:pt idx="1483">
                  <c:v>1.8286961483299451</c:v>
                </c:pt>
                <c:pt idx="1484">
                  <c:v>1.8292096405351352</c:v>
                </c:pt>
                <c:pt idx="1485">
                  <c:v>1.8298148005430135</c:v>
                </c:pt>
                <c:pt idx="1486">
                  <c:v>1.8306388245692711</c:v>
                </c:pt>
                <c:pt idx="1487">
                  <c:v>1.8317907449030368</c:v>
                </c:pt>
                <c:pt idx="1488">
                  <c:v>1.8333971706716412</c:v>
                </c:pt>
                <c:pt idx="1489">
                  <c:v>1.8355889879815777</c:v>
                </c:pt>
                <c:pt idx="1490">
                  <c:v>1.8384486310062069</c:v>
                </c:pt>
                <c:pt idx="1491">
                  <c:v>1.8419779879866744</c:v>
                </c:pt>
                <c:pt idx="1492">
                  <c:v>1.8460247234476883</c:v>
                </c:pt>
                <c:pt idx="1493">
                  <c:v>1.8503493343009063</c:v>
                </c:pt>
                <c:pt idx="1494">
                  <c:v>1.85482649521336</c:v>
                </c:pt>
                <c:pt idx="1495">
                  <c:v>1.8592423084023513</c:v>
                </c:pt>
                <c:pt idx="1496">
                  <c:v>1.8634900973968798</c:v>
                </c:pt>
                <c:pt idx="1497">
                  <c:v>1.8674847095003793</c:v>
                </c:pt>
                <c:pt idx="1498">
                  <c:v>1.8710650629672263</c:v>
                </c:pt>
                <c:pt idx="1499">
                  <c:v>1.8741531331415759</c:v>
                </c:pt>
                <c:pt idx="1500">
                  <c:v>1.8766850153776633</c:v>
                </c:pt>
                <c:pt idx="1501">
                  <c:v>1.8789388435424415</c:v>
                </c:pt>
                <c:pt idx="1502">
                  <c:v>1.8810712319325362</c:v>
                </c:pt>
                <c:pt idx="1503">
                  <c:v>1.8831515608628944</c:v>
                </c:pt>
                <c:pt idx="1504">
                  <c:v>1.8852685395081752</c:v>
                </c:pt>
                <c:pt idx="1505">
                  <c:v>1.8872447624176341</c:v>
                </c:pt>
                <c:pt idx="1506">
                  <c:v>1.8891589807136389</c:v>
                </c:pt>
                <c:pt idx="1507">
                  <c:v>1.8911854307627975</c:v>
                </c:pt>
                <c:pt idx="1508">
                  <c:v>1.8934199398089593</c:v>
                </c:pt>
                <c:pt idx="1509">
                  <c:v>1.8959623062602529</c:v>
                </c:pt>
                <c:pt idx="1510">
                  <c:v>1.8991066187778403</c:v>
                </c:pt>
                <c:pt idx="1511">
                  <c:v>1.9030896979732568</c:v>
                </c:pt>
                <c:pt idx="1512">
                  <c:v>1.9079851600660802</c:v>
                </c:pt>
                <c:pt idx="1513">
                  <c:v>1.9137841945093625</c:v>
                </c:pt>
                <c:pt idx="1514">
                  <c:v>1.9201614016576736</c:v>
                </c:pt>
                <c:pt idx="1515">
                  <c:v>1.9265019901659721</c:v>
                </c:pt>
                <c:pt idx="1516">
                  <c:v>1.9320915684134121</c:v>
                </c:pt>
                <c:pt idx="1517">
                  <c:v>1.936820000792234</c:v>
                </c:pt>
                <c:pt idx="1518">
                  <c:v>1.9408529969392825</c:v>
                </c:pt>
                <c:pt idx="1519">
                  <c:v>1.9443695531153746</c:v>
                </c:pt>
                <c:pt idx="1520">
                  <c:v>1.9474682175359168</c:v>
                </c:pt>
                <c:pt idx="1521">
                  <c:v>1.9501222746640496</c:v>
                </c:pt>
                <c:pt idx="1522">
                  <c:v>1.9522029839143515</c:v>
                </c:pt>
                <c:pt idx="1523">
                  <c:v>1.9534512543662026</c:v>
                </c:pt>
                <c:pt idx="1524">
                  <c:v>1.9535076576455632</c:v>
                </c:pt>
                <c:pt idx="1525">
                  <c:v>1.9535076576455632</c:v>
                </c:pt>
                <c:pt idx="1526">
                  <c:v>1.9535076576455632</c:v>
                </c:pt>
                <c:pt idx="1527">
                  <c:v>1.9535076576455632</c:v>
                </c:pt>
                <c:pt idx="1528">
                  <c:v>1.9535076576455632</c:v>
                </c:pt>
                <c:pt idx="1529">
                  <c:v>1.9535076576455632</c:v>
                </c:pt>
                <c:pt idx="1530">
                  <c:v>1.9535076576455632</c:v>
                </c:pt>
                <c:pt idx="1531">
                  <c:v>1.9535076576455632</c:v>
                </c:pt>
                <c:pt idx="1532">
                  <c:v>1.9538851520600602</c:v>
                </c:pt>
                <c:pt idx="1533">
                  <c:v>1.9553119965994763</c:v>
                </c:pt>
                <c:pt idx="1534">
                  <c:v>1.9579123230869007</c:v>
                </c:pt>
                <c:pt idx="1535">
                  <c:v>1.9619453084718983</c:v>
                </c:pt>
                <c:pt idx="1536">
                  <c:v>1.9675415952109401</c:v>
                </c:pt>
                <c:pt idx="1537">
                  <c:v>1.9744440010508388</c:v>
                </c:pt>
                <c:pt idx="1538">
                  <c:v>1.9825731369502735</c:v>
                </c:pt>
                <c:pt idx="1539">
                  <c:v>1.9917271662069163</c:v>
                </c:pt>
                <c:pt idx="1540">
                  <c:v>2.001744227665172</c:v>
                </c:pt>
                <c:pt idx="1541">
                  <c:v>2.0124502062014882</c:v>
                </c:pt>
                <c:pt idx="1542">
                  <c:v>2.0231993050116039</c:v>
                </c:pt>
                <c:pt idx="1543">
                  <c:v>2.033235408583324</c:v>
                </c:pt>
                <c:pt idx="1544">
                  <c:v>2.0415592396481519</c:v>
                </c:pt>
                <c:pt idx="1545">
                  <c:v>2.0479608448277826</c:v>
                </c:pt>
                <c:pt idx="1546">
                  <c:v>2.053033892156896</c:v>
                </c:pt>
                <c:pt idx="1547">
                  <c:v>2.0572950640097298</c:v>
                </c:pt>
                <c:pt idx="1548">
                  <c:v>2.061444770018046</c:v>
                </c:pt>
                <c:pt idx="1549">
                  <c:v>2.0657823666185617</c:v>
                </c:pt>
                <c:pt idx="1550">
                  <c:v>2.0704566676675733</c:v>
                </c:pt>
                <c:pt idx="1551">
                  <c:v>2.0754898294615716</c:v>
                </c:pt>
                <c:pt idx="1552">
                  <c:v>2.0807378021555767</c:v>
                </c:pt>
                <c:pt idx="1553">
                  <c:v>2.0860628689083631</c:v>
                </c:pt>
                <c:pt idx="1554">
                  <c:v>2.0914560673784428</c:v>
                </c:pt>
                <c:pt idx="1555">
                  <c:v>2.0972335339904999</c:v>
                </c:pt>
                <c:pt idx="1556">
                  <c:v>2.1035660967604577</c:v>
                </c:pt>
                <c:pt idx="1557">
                  <c:v>2.1104862662994375</c:v>
                </c:pt>
                <c:pt idx="1558">
                  <c:v>2.1181761738056837</c:v>
                </c:pt>
                <c:pt idx="1559">
                  <c:v>2.1266922272485846</c:v>
                </c:pt>
                <c:pt idx="1560">
                  <c:v>2.1355819694918066</c:v>
                </c:pt>
                <c:pt idx="1561">
                  <c:v>2.1446886446061493</c:v>
                </c:pt>
                <c:pt idx="1562">
                  <c:v>2.1540158706118757</c:v>
                </c:pt>
                <c:pt idx="1563">
                  <c:v>2.1637378589574507</c:v>
                </c:pt>
                <c:pt idx="1564">
                  <c:v>2.1738781407905283</c:v>
                </c:pt>
                <c:pt idx="1565">
                  <c:v>2.1842704561467059</c:v>
                </c:pt>
                <c:pt idx="1566">
                  <c:v>2.1950978308336819</c:v>
                </c:pt>
                <c:pt idx="1567">
                  <c:v>2.2060227934787275</c:v>
                </c:pt>
                <c:pt idx="1568">
                  <c:v>2.2166452142575253</c:v>
                </c:pt>
                <c:pt idx="1569">
                  <c:v>2.2271252716318801</c:v>
                </c:pt>
                <c:pt idx="1570">
                  <c:v>2.2374418806525065</c:v>
                </c:pt>
                <c:pt idx="1571">
                  <c:v>2.2475742789435906</c:v>
                </c:pt>
                <c:pt idx="1572">
                  <c:v>2.2575020601251659</c:v>
                </c:pt>
                <c:pt idx="1573">
                  <c:v>2.2668162309861781</c:v>
                </c:pt>
                <c:pt idx="1574">
                  <c:v>2.2752672448694971</c:v>
                </c:pt>
                <c:pt idx="1575">
                  <c:v>2.283014028672909</c:v>
                </c:pt>
                <c:pt idx="1576">
                  <c:v>2.2898268883313606</c:v>
                </c:pt>
                <c:pt idx="1577">
                  <c:v>2.295664598467309</c:v>
                </c:pt>
                <c:pt idx="1578">
                  <c:v>2.3007011849776124</c:v>
                </c:pt>
                <c:pt idx="1579">
                  <c:v>2.3053110127835788</c:v>
                </c:pt>
                <c:pt idx="1580">
                  <c:v>2.3094961494203856</c:v>
                </c:pt>
                <c:pt idx="1581">
                  <c:v>2.3134344777879896</c:v>
                </c:pt>
                <c:pt idx="1582">
                  <c:v>2.3171378164162908</c:v>
                </c:pt>
                <c:pt idx="1583">
                  <c:v>2.3202005494268008</c:v>
                </c:pt>
                <c:pt idx="1584">
                  <c:v>2.3228132675641953</c:v>
                </c:pt>
                <c:pt idx="1585">
                  <c:v>2.3249728934016436</c:v>
                </c:pt>
                <c:pt idx="1586">
                  <c:v>2.3266776946332373</c:v>
                </c:pt>
                <c:pt idx="1587">
                  <c:v>2.3281159085551897</c:v>
                </c:pt>
                <c:pt idx="1588">
                  <c:v>2.3296663088997569</c:v>
                </c:pt>
                <c:pt idx="1589">
                  <c:v>2.3317059622818164</c:v>
                </c:pt>
                <c:pt idx="1590">
                  <c:v>2.3342440257527945</c:v>
                </c:pt>
                <c:pt idx="1591">
                  <c:v>2.3372832053671435</c:v>
                </c:pt>
                <c:pt idx="1592">
                  <c:v>2.3406535824934638</c:v>
                </c:pt>
                <c:pt idx="1593">
                  <c:v>2.3443528521796151</c:v>
                </c:pt>
                <c:pt idx="1594">
                  <c:v>2.3483975783014572</c:v>
                </c:pt>
                <c:pt idx="1595">
                  <c:v>2.3520603238683133</c:v>
                </c:pt>
                <c:pt idx="1596">
                  <c:v>2.3553249600682027</c:v>
                </c:pt>
                <c:pt idx="1597">
                  <c:v>2.3580140110770174</c:v>
                </c:pt>
                <c:pt idx="1598">
                  <c:v>2.3599295522155401</c:v>
                </c:pt>
                <c:pt idx="1599">
                  <c:v>2.3614303625263924</c:v>
                </c:pt>
                <c:pt idx="1600">
                  <c:v>2.3625159820322406</c:v>
                </c:pt>
                <c:pt idx="1601">
                  <c:v>2.3633621562570921</c:v>
                </c:pt>
                <c:pt idx="1602">
                  <c:v>2.3644933288652039</c:v>
                </c:pt>
                <c:pt idx="1603">
                  <c:v>2.366261706963253</c:v>
                </c:pt>
                <c:pt idx="1604">
                  <c:v>2.3685019001004104</c:v>
                </c:pt>
                <c:pt idx="1605">
                  <c:v>2.3713866104534391</c:v>
                </c:pt>
                <c:pt idx="1606">
                  <c:v>2.3747652995421742</c:v>
                </c:pt>
                <c:pt idx="1607">
                  <c:v>2.3784665297984899</c:v>
                </c:pt>
                <c:pt idx="1608">
                  <c:v>2.3825069190054227</c:v>
                </c:pt>
                <c:pt idx="1609">
                  <c:v>2.3868864671629733</c:v>
                </c:pt>
                <c:pt idx="1610">
                  <c:v>2.3914544480898425</c:v>
                </c:pt>
                <c:pt idx="1611">
                  <c:v>2.396201935942563</c:v>
                </c:pt>
                <c:pt idx="1612">
                  <c:v>2.4014899479506897</c:v>
                </c:pt>
                <c:pt idx="1613">
                  <c:v>2.4073321576214424</c:v>
                </c:pt>
                <c:pt idx="1614">
                  <c:v>2.4137550868323476</c:v>
                </c:pt>
                <c:pt idx="1615">
                  <c:v>2.4207768308567834</c:v>
                </c:pt>
                <c:pt idx="1616">
                  <c:v>2.4286043560921531</c:v>
                </c:pt>
                <c:pt idx="1617">
                  <c:v>2.437100694476602</c:v>
                </c:pt>
                <c:pt idx="1618">
                  <c:v>2.4461137415917418</c:v>
                </c:pt>
                <c:pt idx="1619">
                  <c:v>2.4551262967310752</c:v>
                </c:pt>
                <c:pt idx="1620">
                  <c:v>2.4637448083153743</c:v>
                </c:pt>
                <c:pt idx="1621">
                  <c:v>2.4719474622894517</c:v>
                </c:pt>
                <c:pt idx="1622">
                  <c:v>2.4795155524981625</c:v>
                </c:pt>
                <c:pt idx="1623">
                  <c:v>2.4860435976761721</c:v>
                </c:pt>
                <c:pt idx="1624">
                  <c:v>2.4912908042654758</c:v>
                </c:pt>
                <c:pt idx="1625">
                  <c:v>2.4954102128552638</c:v>
                </c:pt>
                <c:pt idx="1626">
                  <c:v>2.4978209610589968</c:v>
                </c:pt>
                <c:pt idx="1627">
                  <c:v>2.4983108477236837</c:v>
                </c:pt>
                <c:pt idx="1628">
                  <c:v>2.4983108477236837</c:v>
                </c:pt>
                <c:pt idx="1629">
                  <c:v>2.4983108477236837</c:v>
                </c:pt>
                <c:pt idx="1630">
                  <c:v>2.4983108477236837</c:v>
                </c:pt>
                <c:pt idx="1631">
                  <c:v>2.4983108477236837</c:v>
                </c:pt>
                <c:pt idx="1632">
                  <c:v>2.4986643145720304</c:v>
                </c:pt>
                <c:pt idx="1633">
                  <c:v>2.5006627403567721</c:v>
                </c:pt>
                <c:pt idx="1634">
                  <c:v>2.5039917498382005</c:v>
                </c:pt>
                <c:pt idx="1635">
                  <c:v>2.5078188732157898</c:v>
                </c:pt>
                <c:pt idx="1636">
                  <c:v>2.5116459965933791</c:v>
                </c:pt>
                <c:pt idx="1637">
                  <c:v>2.5149585618153054</c:v>
                </c:pt>
                <c:pt idx="1638">
                  <c:v>2.5177421415734962</c:v>
                </c:pt>
                <c:pt idx="1639">
                  <c:v>2.5201600867329348</c:v>
                </c:pt>
                <c:pt idx="1640">
                  <c:v>2.522541666424682</c:v>
                </c:pt>
                <c:pt idx="1641">
                  <c:v>2.5253926097690713</c:v>
                </c:pt>
                <c:pt idx="1642">
                  <c:v>2.5290569981026407</c:v>
                </c:pt>
                <c:pt idx="1643">
                  <c:v>2.5338911711294037</c:v>
                </c:pt>
                <c:pt idx="1644">
                  <c:v>2.5397735610063359</c:v>
                </c:pt>
                <c:pt idx="1645">
                  <c:v>2.5465695504914168</c:v>
                </c:pt>
                <c:pt idx="1646">
                  <c:v>2.5541588295426187</c:v>
                </c:pt>
                <c:pt idx="1647">
                  <c:v>2.5623975069774318</c:v>
                </c:pt>
                <c:pt idx="1648">
                  <c:v>2.5713250241071486</c:v>
                </c:pt>
                <c:pt idx="1649">
                  <c:v>2.5806196235021335</c:v>
                </c:pt>
                <c:pt idx="1650">
                  <c:v>2.5901109915574603</c:v>
                </c:pt>
                <c:pt idx="1651">
                  <c:v>2.5994421869349438</c:v>
                </c:pt>
                <c:pt idx="1652">
                  <c:v>2.6083975322697497</c:v>
                </c:pt>
                <c:pt idx="1653">
                  <c:v>2.617137937104709</c:v>
                </c:pt>
                <c:pt idx="1654">
                  <c:v>2.6254595855257215</c:v>
                </c:pt>
                <c:pt idx="1655">
                  <c:v>2.6335150715694864</c:v>
                </c:pt>
                <c:pt idx="1656">
                  <c:v>2.6416758710911408</c:v>
                </c:pt>
                <c:pt idx="1657">
                  <c:v>2.6499430108261643</c:v>
                </c:pt>
                <c:pt idx="1658">
                  <c:v>2.6583175244946333</c:v>
                </c:pt>
                <c:pt idx="1659">
                  <c:v>2.6668004528012177</c:v>
                </c:pt>
                <c:pt idx="1660">
                  <c:v>2.6753928434351826</c:v>
                </c:pt>
                <c:pt idx="1661">
                  <c:v>2.6839015809743669</c:v>
                </c:pt>
                <c:pt idx="1662">
                  <c:v>2.6925067737871213</c:v>
                </c:pt>
                <c:pt idx="1663">
                  <c:v>2.7012232025054295</c:v>
                </c:pt>
                <c:pt idx="1664">
                  <c:v>2.7096424779532993</c:v>
                </c:pt>
                <c:pt idx="1665">
                  <c:v>2.7179460370177138</c:v>
                </c:pt>
                <c:pt idx="1666">
                  <c:v>2.7259329752861121</c:v>
                </c:pt>
                <c:pt idx="1667">
                  <c:v>2.7335735528875391</c:v>
                </c:pt>
                <c:pt idx="1668">
                  <c:v>2.7410663652900751</c:v>
                </c:pt>
                <c:pt idx="1669">
                  <c:v>2.7483973567066973</c:v>
                </c:pt>
                <c:pt idx="1670">
                  <c:v>2.7555657238819187</c:v>
                </c:pt>
                <c:pt idx="1671">
                  <c:v>2.7623556900733326</c:v>
                </c:pt>
                <c:pt idx="1672">
                  <c:v>2.7689560026337103</c:v>
                </c:pt>
                <c:pt idx="1673">
                  <c:v>2.7755688329109827</c:v>
                </c:pt>
                <c:pt idx="1674">
                  <c:v>2.7819915651010843</c:v>
                </c:pt>
                <c:pt idx="1675">
                  <c:v>2.7882116641893337</c:v>
                </c:pt>
                <c:pt idx="1676">
                  <c:v>2.7942291301757312</c:v>
                </c:pt>
                <c:pt idx="1677">
                  <c:v>2.7998295933405211</c:v>
                </c:pt>
                <c:pt idx="1678">
                  <c:v>2.8050023270216471</c:v>
                </c:pt>
                <c:pt idx="1679">
                  <c:v>2.8099393412137132</c:v>
                </c:pt>
                <c:pt idx="1680">
                  <c:v>2.8148429450467023</c:v>
                </c:pt>
                <c:pt idx="1681">
                  <c:v>2.8201147271176588</c:v>
                </c:pt>
                <c:pt idx="1682">
                  <c:v>2.8259768107338439</c:v>
                </c:pt>
                <c:pt idx="1683">
                  <c:v>2.8324405661607286</c:v>
                </c:pt>
                <c:pt idx="1684">
                  <c:v>2.8397325019343209</c:v>
                </c:pt>
                <c:pt idx="1685">
                  <c:v>2.8474795769777486</c:v>
                </c:pt>
                <c:pt idx="1686">
                  <c:v>2.8552803134880924</c:v>
                </c:pt>
                <c:pt idx="1687">
                  <c:v>2.8631349877933974</c:v>
                </c:pt>
                <c:pt idx="1688">
                  <c:v>2.8706370140975239</c:v>
                </c:pt>
                <c:pt idx="1689">
                  <c:v>2.8777581116908468</c:v>
                </c:pt>
                <c:pt idx="1690">
                  <c:v>2.8847011429822547</c:v>
                </c:pt>
                <c:pt idx="1691">
                  <c:v>2.8914528128004555</c:v>
                </c:pt>
                <c:pt idx="1692">
                  <c:v>2.8982172088093447</c:v>
                </c:pt>
                <c:pt idx="1693">
                  <c:v>2.9049943484704097</c:v>
                </c:pt>
                <c:pt idx="1694">
                  <c:v>2.9117842492587798</c:v>
                </c:pt>
                <c:pt idx="1695">
                  <c:v>2.9185869286632267</c:v>
                </c:pt>
                <c:pt idx="1696">
                  <c:v>2.9254024041861633</c:v>
                </c:pt>
                <c:pt idx="1697">
                  <c:v>2.9322306933436448</c:v>
                </c:pt>
                <c:pt idx="1698">
                  <c:v>2.9388664660144763</c:v>
                </c:pt>
                <c:pt idx="1699">
                  <c:v>2.9450915433835241</c:v>
                </c:pt>
                <c:pt idx="1700">
                  <c:v>2.9508938926833239</c:v>
                </c:pt>
                <c:pt idx="1701">
                  <c:v>2.9564673604108158</c:v>
                </c:pt>
                <c:pt idx="1702">
                  <c:v>2.9620172045471893</c:v>
                </c:pt>
                <c:pt idx="1703">
                  <c:v>2.9673392650975576</c:v>
                </c:pt>
                <c:pt idx="1704">
                  <c:v>2.9726266049748311</c:v>
                </c:pt>
                <c:pt idx="1705">
                  <c:v>2.9780943162926761</c:v>
                </c:pt>
                <c:pt idx="1706">
                  <c:v>2.9835387177123009</c:v>
                </c:pt>
                <c:pt idx="1707">
                  <c:v>2.9891626714243276</c:v>
                </c:pt>
                <c:pt idx="1708">
                  <c:v>2.9949775043088729</c:v>
                </c:pt>
                <c:pt idx="1709">
                  <c:v>3.0007804408961589</c:v>
                </c:pt>
                <c:pt idx="1710">
                  <c:v>3.0069761259702545</c:v>
                </c:pt>
                <c:pt idx="1711">
                  <c:v>3.0135889562475269</c:v>
                </c:pt>
                <c:pt idx="1712">
                  <c:v>3.0204169546413318</c:v>
                </c:pt>
                <c:pt idx="1713">
                  <c:v>3.0276762992922599</c:v>
                </c:pt>
                <c:pt idx="1714">
                  <c:v>3.0351783255963873</c:v>
                </c:pt>
                <c:pt idx="1715">
                  <c:v>3.0429241480465783</c:v>
                </c:pt>
                <c:pt idx="1716">
                  <c:v>3.0509285832323343</c:v>
                </c:pt>
                <c:pt idx="1717">
                  <c:v>3.0591931881905703</c:v>
                </c:pt>
                <c:pt idx="1718">
                  <c:v>3.0677336996855638</c:v>
                </c:pt>
                <c:pt idx="1719">
                  <c:v>3.0765521544585086</c:v>
                </c:pt>
                <c:pt idx="1720">
                  <c:v>3.0854575406548594</c:v>
                </c:pt>
                <c:pt idx="1721">
                  <c:v>3.0940187751720507</c:v>
                </c:pt>
                <c:pt idx="1722">
                  <c:v>3.1020098576348971</c:v>
                </c:pt>
                <c:pt idx="1723">
                  <c:v>3.1094002851550617</c:v>
                </c:pt>
                <c:pt idx="1724">
                  <c:v>3.116175204996777</c:v>
                </c:pt>
                <c:pt idx="1725">
                  <c:v>3.121680138689781</c:v>
                </c:pt>
                <c:pt idx="1726">
                  <c:v>3.1254555723024753</c:v>
                </c:pt>
                <c:pt idx="1727">
                  <c:v>3.1272704437981731</c:v>
                </c:pt>
                <c:pt idx="1728">
                  <c:v>3.1272704437981731</c:v>
                </c:pt>
                <c:pt idx="1729">
                  <c:v>3.1272704437981731</c:v>
                </c:pt>
                <c:pt idx="1730">
                  <c:v>3.1272704437981731</c:v>
                </c:pt>
                <c:pt idx="1731">
                  <c:v>3.1272704437981731</c:v>
                </c:pt>
                <c:pt idx="1732">
                  <c:v>3.1272704437981731</c:v>
                </c:pt>
                <c:pt idx="1733">
                  <c:v>3.1272704437981731</c:v>
                </c:pt>
                <c:pt idx="1734">
                  <c:v>3.1272704437981731</c:v>
                </c:pt>
                <c:pt idx="1735">
                  <c:v>3.1272704437981731</c:v>
                </c:pt>
                <c:pt idx="1736">
                  <c:v>3.1272704437981731</c:v>
                </c:pt>
                <c:pt idx="1737">
                  <c:v>3.1272704437981731</c:v>
                </c:pt>
                <c:pt idx="1738">
                  <c:v>3.1272704437981731</c:v>
                </c:pt>
                <c:pt idx="1739">
                  <c:v>3.1272704437981731</c:v>
                </c:pt>
                <c:pt idx="1740">
                  <c:v>3.1272704437981731</c:v>
                </c:pt>
                <c:pt idx="1741">
                  <c:v>3.1272704437981731</c:v>
                </c:pt>
                <c:pt idx="1742">
                  <c:v>3.1272704437981731</c:v>
                </c:pt>
                <c:pt idx="1743">
                  <c:v>3.1272704437981731</c:v>
                </c:pt>
                <c:pt idx="1744">
                  <c:v>3.1272704437981731</c:v>
                </c:pt>
                <c:pt idx="1745">
                  <c:v>3.1273145879197153</c:v>
                </c:pt>
                <c:pt idx="1746">
                  <c:v>3.1273188901321038</c:v>
                </c:pt>
                <c:pt idx="1747">
                  <c:v>3.1275777876894981</c:v>
                </c:pt>
                <c:pt idx="1748">
                  <c:v>3.1280947883651669</c:v>
                </c:pt>
                <c:pt idx="1749">
                  <c:v>3.1288655769174341</c:v>
                </c:pt>
                <c:pt idx="1750">
                  <c:v>3.1300384793516272</c:v>
                </c:pt>
                <c:pt idx="1751">
                  <c:v>3.1313290103055116</c:v>
                </c:pt>
                <c:pt idx="1752">
                  <c:v>3.1325944009475668</c:v>
                </c:pt>
                <c:pt idx="1753">
                  <c:v>3.1338349534433823</c:v>
                </c:pt>
                <c:pt idx="1754">
                  <c:v>3.1350509682533234</c:v>
                </c:pt>
                <c:pt idx="1755">
                  <c:v>3.1362427441325327</c:v>
                </c:pt>
                <c:pt idx="1756">
                  <c:v>3.1374105781309281</c:v>
                </c:pt>
                <c:pt idx="1757">
                  <c:v>3.1384172816683078</c:v>
                </c:pt>
                <c:pt idx="1758">
                  <c:v>3.1393969548925202</c:v>
                </c:pt>
                <c:pt idx="1759">
                  <c:v>3.1403544237333345</c:v>
                </c:pt>
                <c:pt idx="1760">
                  <c:v>3.1411508604402867</c:v>
                </c:pt>
                <c:pt idx="1761">
                  <c:v>3.1419224069574323</c:v>
                </c:pt>
                <c:pt idx="1762">
                  <c:v>3.1426694748302109</c:v>
                </c:pt>
                <c:pt idx="1763">
                  <c:v>3.1433924726574358</c:v>
                </c:pt>
                <c:pt idx="1764">
                  <c:v>3.1439608690199639</c:v>
                </c:pt>
                <c:pt idx="1765">
                  <c:v>3.1441138254997045</c:v>
                </c:pt>
                <c:pt idx="1766">
                  <c:v>3.1441138254997045</c:v>
                </c:pt>
                <c:pt idx="1767">
                  <c:v>3.1441138254997045</c:v>
                </c:pt>
                <c:pt idx="1768">
                  <c:v>3.1441138254997045</c:v>
                </c:pt>
                <c:pt idx="1769">
                  <c:v>3.1441138254997045</c:v>
                </c:pt>
                <c:pt idx="1770">
                  <c:v>3.1441138254997045</c:v>
                </c:pt>
                <c:pt idx="1771">
                  <c:v>3.1441138254997045</c:v>
                </c:pt>
                <c:pt idx="1772">
                  <c:v>3.1441138254997045</c:v>
                </c:pt>
                <c:pt idx="1773">
                  <c:v>3.1441138254997045</c:v>
                </c:pt>
                <c:pt idx="1774">
                  <c:v>3.1441138254997045</c:v>
                </c:pt>
                <c:pt idx="1775">
                  <c:v>3.1441138254997045</c:v>
                </c:pt>
                <c:pt idx="1776">
                  <c:v>3.1441138254997045</c:v>
                </c:pt>
                <c:pt idx="1777">
                  <c:v>3.1441138254997045</c:v>
                </c:pt>
                <c:pt idx="1778">
                  <c:v>3.1441138254997045</c:v>
                </c:pt>
                <c:pt idx="1779">
                  <c:v>3.1441138254997045</c:v>
                </c:pt>
                <c:pt idx="1780">
                  <c:v>3.1441138254997045</c:v>
                </c:pt>
                <c:pt idx="1781">
                  <c:v>3.1441138254997045</c:v>
                </c:pt>
                <c:pt idx="1782">
                  <c:v>3.1441138254997045</c:v>
                </c:pt>
                <c:pt idx="1783">
                  <c:v>3.1441138254997045</c:v>
                </c:pt>
                <c:pt idx="1784">
                  <c:v>3.1441138254997045</c:v>
                </c:pt>
                <c:pt idx="1785">
                  <c:v>3.1441138254997045</c:v>
                </c:pt>
                <c:pt idx="1786">
                  <c:v>3.1441138254997045</c:v>
                </c:pt>
                <c:pt idx="1787">
                  <c:v>3.1441138254997045</c:v>
                </c:pt>
                <c:pt idx="1788">
                  <c:v>3.1441138254997045</c:v>
                </c:pt>
                <c:pt idx="1789">
                  <c:v>3.1441138254997045</c:v>
                </c:pt>
                <c:pt idx="1790">
                  <c:v>3.1441138254997045</c:v>
                </c:pt>
                <c:pt idx="1791">
                  <c:v>3.1441138254997045</c:v>
                </c:pt>
                <c:pt idx="1792">
                  <c:v>3.1441138254997045</c:v>
                </c:pt>
                <c:pt idx="1793">
                  <c:v>3.1441138254997045</c:v>
                </c:pt>
                <c:pt idx="1794">
                  <c:v>3.1441138254997045</c:v>
                </c:pt>
                <c:pt idx="1795">
                  <c:v>3.1441138254997045</c:v>
                </c:pt>
                <c:pt idx="1796">
                  <c:v>3.1441138254997045</c:v>
                </c:pt>
                <c:pt idx="1797">
                  <c:v>3.1441138254997045</c:v>
                </c:pt>
                <c:pt idx="1798">
                  <c:v>3.1441138254997045</c:v>
                </c:pt>
                <c:pt idx="1799">
                  <c:v>3.1441138254997045</c:v>
                </c:pt>
                <c:pt idx="1800">
                  <c:v>3.1441138254997045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41-4A1B-8BD5-D6CD9F645987}"/>
            </c:ext>
          </c:extLst>
        </c:ser>
        <c:ser>
          <c:idx val="1"/>
          <c:order val="1"/>
          <c:tx>
            <c:strRef>
              <c:f>'My Spreedsheet '!$AB$2</c:f>
              <c:strCache>
                <c:ptCount val="1"/>
                <c:pt idx="0">
                  <c:v>Cumulative Braking Energy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'!$AC$5:$AC$1805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5.2590681476003757E-4</c:v>
                </c:pt>
                <c:pt idx="37">
                  <c:v>2.7511981371207729E-3</c:v>
                </c:pt>
                <c:pt idx="38">
                  <c:v>5.7435188282171567E-3</c:v>
                </c:pt>
                <c:pt idx="39">
                  <c:v>8.3007876784005046E-3</c:v>
                </c:pt>
                <c:pt idx="40">
                  <c:v>1.037420353591423E-2</c:v>
                </c:pt>
                <c:pt idx="41">
                  <c:v>1.2785279006917189E-2</c:v>
                </c:pt>
                <c:pt idx="42">
                  <c:v>1.570427195128167E-2</c:v>
                </c:pt>
                <c:pt idx="43">
                  <c:v>1.8082433407005615E-2</c:v>
                </c:pt>
                <c:pt idx="44">
                  <c:v>1.9271081568487197E-2</c:v>
                </c:pt>
                <c:pt idx="45">
                  <c:v>1.959183504445337E-2</c:v>
                </c:pt>
                <c:pt idx="46">
                  <c:v>1.9775574428263974E-2</c:v>
                </c:pt>
                <c:pt idx="47">
                  <c:v>2.0139624607360351E-2</c:v>
                </c:pt>
                <c:pt idx="48">
                  <c:v>2.0396739711805566E-2</c:v>
                </c:pt>
                <c:pt idx="49">
                  <c:v>2.0396739711805566E-2</c:v>
                </c:pt>
                <c:pt idx="50">
                  <c:v>2.0396739711805566E-2</c:v>
                </c:pt>
                <c:pt idx="51">
                  <c:v>2.0752434290904346E-2</c:v>
                </c:pt>
                <c:pt idx="52">
                  <c:v>2.162691820841206E-2</c:v>
                </c:pt>
                <c:pt idx="53">
                  <c:v>2.2212387432942411E-2</c:v>
                </c:pt>
                <c:pt idx="54">
                  <c:v>2.2270827576162163E-2</c:v>
                </c:pt>
                <c:pt idx="55">
                  <c:v>2.2270827576162163E-2</c:v>
                </c:pt>
                <c:pt idx="56">
                  <c:v>2.2270827576162163E-2</c:v>
                </c:pt>
                <c:pt idx="57">
                  <c:v>2.2270827576162163E-2</c:v>
                </c:pt>
                <c:pt idx="58">
                  <c:v>2.2270827576162163E-2</c:v>
                </c:pt>
                <c:pt idx="59">
                  <c:v>2.2270827576162163E-2</c:v>
                </c:pt>
                <c:pt idx="60">
                  <c:v>2.2270827576162163E-2</c:v>
                </c:pt>
                <c:pt idx="61">
                  <c:v>2.2270827576162163E-2</c:v>
                </c:pt>
                <c:pt idx="62">
                  <c:v>2.2270827576162163E-2</c:v>
                </c:pt>
                <c:pt idx="63">
                  <c:v>2.2270827576162163E-2</c:v>
                </c:pt>
                <c:pt idx="64">
                  <c:v>2.2270827576162163E-2</c:v>
                </c:pt>
                <c:pt idx="65">
                  <c:v>2.2270827576162163E-2</c:v>
                </c:pt>
                <c:pt idx="66">
                  <c:v>2.2270827576162163E-2</c:v>
                </c:pt>
                <c:pt idx="67">
                  <c:v>2.2270827576162163E-2</c:v>
                </c:pt>
                <c:pt idx="68">
                  <c:v>2.2270827576162163E-2</c:v>
                </c:pt>
                <c:pt idx="69">
                  <c:v>2.2270827576162163E-2</c:v>
                </c:pt>
                <c:pt idx="70">
                  <c:v>2.2270827576162163E-2</c:v>
                </c:pt>
                <c:pt idx="71">
                  <c:v>2.2270827576162163E-2</c:v>
                </c:pt>
                <c:pt idx="72">
                  <c:v>2.2270827576162163E-2</c:v>
                </c:pt>
                <c:pt idx="73">
                  <c:v>2.2270827576162163E-2</c:v>
                </c:pt>
                <c:pt idx="74">
                  <c:v>2.2270827576162163E-2</c:v>
                </c:pt>
                <c:pt idx="75">
                  <c:v>2.2270827576162163E-2</c:v>
                </c:pt>
                <c:pt idx="76">
                  <c:v>2.2270827576162163E-2</c:v>
                </c:pt>
                <c:pt idx="77">
                  <c:v>2.2270827576162163E-2</c:v>
                </c:pt>
                <c:pt idx="78">
                  <c:v>2.2270827576162163E-2</c:v>
                </c:pt>
                <c:pt idx="79">
                  <c:v>2.2270827576162163E-2</c:v>
                </c:pt>
                <c:pt idx="80">
                  <c:v>2.227502630107564E-2</c:v>
                </c:pt>
                <c:pt idx="81">
                  <c:v>2.2712899032239317E-2</c:v>
                </c:pt>
                <c:pt idx="82">
                  <c:v>2.3025716977318925E-2</c:v>
                </c:pt>
                <c:pt idx="83">
                  <c:v>2.3025716977318925E-2</c:v>
                </c:pt>
                <c:pt idx="84">
                  <c:v>2.310279854139392E-2</c:v>
                </c:pt>
                <c:pt idx="85">
                  <c:v>2.3354915203820631E-2</c:v>
                </c:pt>
                <c:pt idx="86">
                  <c:v>2.3549880077134287E-2</c:v>
                </c:pt>
                <c:pt idx="87">
                  <c:v>2.3634329885265294E-2</c:v>
                </c:pt>
                <c:pt idx="88">
                  <c:v>2.4593708732459817E-2</c:v>
                </c:pt>
                <c:pt idx="89">
                  <c:v>2.7638978510554253E-2</c:v>
                </c:pt>
                <c:pt idx="90">
                  <c:v>3.1569795335558072E-2</c:v>
                </c:pt>
                <c:pt idx="91">
                  <c:v>3.4891074078717478E-2</c:v>
                </c:pt>
                <c:pt idx="92">
                  <c:v>3.678641657142992E-2</c:v>
                </c:pt>
                <c:pt idx="93">
                  <c:v>3.7737520356731044E-2</c:v>
                </c:pt>
                <c:pt idx="94">
                  <c:v>3.856200418232518E-2</c:v>
                </c:pt>
                <c:pt idx="95">
                  <c:v>3.9348342808501587E-2</c:v>
                </c:pt>
                <c:pt idx="96">
                  <c:v>3.9785344258689979E-2</c:v>
                </c:pt>
                <c:pt idx="97">
                  <c:v>3.9947535126401854E-2</c:v>
                </c:pt>
                <c:pt idx="98">
                  <c:v>4.0046692383929418E-2</c:v>
                </c:pt>
                <c:pt idx="99">
                  <c:v>4.0046692383929418E-2</c:v>
                </c:pt>
                <c:pt idx="100">
                  <c:v>4.0046692383929418E-2</c:v>
                </c:pt>
                <c:pt idx="101">
                  <c:v>4.0046692383929418E-2</c:v>
                </c:pt>
                <c:pt idx="102">
                  <c:v>4.0046692383929418E-2</c:v>
                </c:pt>
                <c:pt idx="103">
                  <c:v>4.0046692383929418E-2</c:v>
                </c:pt>
                <c:pt idx="104">
                  <c:v>4.0046692383929418E-2</c:v>
                </c:pt>
                <c:pt idx="105">
                  <c:v>4.0046692383929418E-2</c:v>
                </c:pt>
                <c:pt idx="106">
                  <c:v>4.0046692383929418E-2</c:v>
                </c:pt>
                <c:pt idx="107">
                  <c:v>4.0046692383929418E-2</c:v>
                </c:pt>
                <c:pt idx="108">
                  <c:v>4.0046692383929418E-2</c:v>
                </c:pt>
                <c:pt idx="109">
                  <c:v>4.0046692383929418E-2</c:v>
                </c:pt>
                <c:pt idx="110">
                  <c:v>4.0046692383929418E-2</c:v>
                </c:pt>
                <c:pt idx="111">
                  <c:v>4.0046692383929418E-2</c:v>
                </c:pt>
                <c:pt idx="112">
                  <c:v>4.0046692383929418E-2</c:v>
                </c:pt>
                <c:pt idx="113">
                  <c:v>4.0046692383929418E-2</c:v>
                </c:pt>
                <c:pt idx="114">
                  <c:v>4.0046692383929418E-2</c:v>
                </c:pt>
                <c:pt idx="115">
                  <c:v>4.0046692383929418E-2</c:v>
                </c:pt>
                <c:pt idx="116">
                  <c:v>4.0046692383929418E-2</c:v>
                </c:pt>
                <c:pt idx="117">
                  <c:v>4.0046692383929418E-2</c:v>
                </c:pt>
                <c:pt idx="118">
                  <c:v>4.0046692383929418E-2</c:v>
                </c:pt>
                <c:pt idx="119">
                  <c:v>4.0046692383929418E-2</c:v>
                </c:pt>
                <c:pt idx="120">
                  <c:v>4.0046692383929418E-2</c:v>
                </c:pt>
                <c:pt idx="121">
                  <c:v>4.0046692383929418E-2</c:v>
                </c:pt>
                <c:pt idx="122">
                  <c:v>4.0046692383929418E-2</c:v>
                </c:pt>
                <c:pt idx="123">
                  <c:v>4.0046692383929418E-2</c:v>
                </c:pt>
                <c:pt idx="124">
                  <c:v>4.0046692383929418E-2</c:v>
                </c:pt>
                <c:pt idx="125">
                  <c:v>4.0046692383929418E-2</c:v>
                </c:pt>
                <c:pt idx="126">
                  <c:v>4.0046692383929418E-2</c:v>
                </c:pt>
                <c:pt idx="127">
                  <c:v>4.0046692383929418E-2</c:v>
                </c:pt>
                <c:pt idx="128">
                  <c:v>4.0046692383929418E-2</c:v>
                </c:pt>
                <c:pt idx="129">
                  <c:v>4.0046692383929418E-2</c:v>
                </c:pt>
                <c:pt idx="130">
                  <c:v>4.0046692383929418E-2</c:v>
                </c:pt>
                <c:pt idx="131">
                  <c:v>4.0046692383929418E-2</c:v>
                </c:pt>
                <c:pt idx="132">
                  <c:v>4.0046692383929418E-2</c:v>
                </c:pt>
                <c:pt idx="133">
                  <c:v>4.0046692383929418E-2</c:v>
                </c:pt>
                <c:pt idx="134">
                  <c:v>4.0046692383929418E-2</c:v>
                </c:pt>
                <c:pt idx="135">
                  <c:v>4.0046692383929418E-2</c:v>
                </c:pt>
                <c:pt idx="136">
                  <c:v>4.0046692383929418E-2</c:v>
                </c:pt>
                <c:pt idx="137">
                  <c:v>4.0046692383929418E-2</c:v>
                </c:pt>
                <c:pt idx="138">
                  <c:v>4.0046692383929418E-2</c:v>
                </c:pt>
                <c:pt idx="139">
                  <c:v>4.0046692383929418E-2</c:v>
                </c:pt>
                <c:pt idx="140">
                  <c:v>4.0046692383929418E-2</c:v>
                </c:pt>
                <c:pt idx="141">
                  <c:v>4.0046692383929418E-2</c:v>
                </c:pt>
                <c:pt idx="142">
                  <c:v>4.0046692383929418E-2</c:v>
                </c:pt>
                <c:pt idx="143">
                  <c:v>4.0046692383929418E-2</c:v>
                </c:pt>
                <c:pt idx="144">
                  <c:v>4.0046692383929418E-2</c:v>
                </c:pt>
                <c:pt idx="145">
                  <c:v>4.0046692383929418E-2</c:v>
                </c:pt>
                <c:pt idx="146">
                  <c:v>4.0046692383929418E-2</c:v>
                </c:pt>
                <c:pt idx="147">
                  <c:v>4.0046692383929418E-2</c:v>
                </c:pt>
                <c:pt idx="148">
                  <c:v>4.0046692383929418E-2</c:v>
                </c:pt>
                <c:pt idx="149">
                  <c:v>4.0046692383929418E-2</c:v>
                </c:pt>
                <c:pt idx="150">
                  <c:v>4.0046692383929418E-2</c:v>
                </c:pt>
                <c:pt idx="151">
                  <c:v>4.0844882205574577E-2</c:v>
                </c:pt>
                <c:pt idx="152">
                  <c:v>4.3415221153510486E-2</c:v>
                </c:pt>
                <c:pt idx="153">
                  <c:v>4.6681355051260844E-2</c:v>
                </c:pt>
                <c:pt idx="154">
                  <c:v>4.9024107946379049E-2</c:v>
                </c:pt>
                <c:pt idx="155">
                  <c:v>4.9979390991164746E-2</c:v>
                </c:pt>
                <c:pt idx="156">
                  <c:v>4.9979390991164746E-2</c:v>
                </c:pt>
                <c:pt idx="157">
                  <c:v>4.9979390991164746E-2</c:v>
                </c:pt>
                <c:pt idx="158">
                  <c:v>4.9979390991164746E-2</c:v>
                </c:pt>
                <c:pt idx="159">
                  <c:v>4.9979390991164746E-2</c:v>
                </c:pt>
                <c:pt idx="160">
                  <c:v>4.9979390991164746E-2</c:v>
                </c:pt>
                <c:pt idx="161">
                  <c:v>4.9979390991164746E-2</c:v>
                </c:pt>
                <c:pt idx="162">
                  <c:v>4.9979390991164746E-2</c:v>
                </c:pt>
                <c:pt idx="163">
                  <c:v>4.9979390991164746E-2</c:v>
                </c:pt>
                <c:pt idx="164">
                  <c:v>4.9979390991164746E-2</c:v>
                </c:pt>
                <c:pt idx="165">
                  <c:v>4.9979390991164746E-2</c:v>
                </c:pt>
                <c:pt idx="166">
                  <c:v>4.9979390991164746E-2</c:v>
                </c:pt>
                <c:pt idx="167">
                  <c:v>4.9979390991164746E-2</c:v>
                </c:pt>
                <c:pt idx="168">
                  <c:v>4.9979390991164746E-2</c:v>
                </c:pt>
                <c:pt idx="169">
                  <c:v>4.9979390991164746E-2</c:v>
                </c:pt>
                <c:pt idx="170">
                  <c:v>4.9979390991164746E-2</c:v>
                </c:pt>
                <c:pt idx="171">
                  <c:v>5.1128493491962475E-2</c:v>
                </c:pt>
                <c:pt idx="172">
                  <c:v>5.4181897534056229E-2</c:v>
                </c:pt>
                <c:pt idx="173">
                  <c:v>5.7689747229617748E-2</c:v>
                </c:pt>
                <c:pt idx="174">
                  <c:v>5.9774966815571179E-2</c:v>
                </c:pt>
                <c:pt idx="175">
                  <c:v>6.0232351843903416E-2</c:v>
                </c:pt>
                <c:pt idx="176">
                  <c:v>6.0232351843903416E-2</c:v>
                </c:pt>
                <c:pt idx="177">
                  <c:v>6.0232351843903416E-2</c:v>
                </c:pt>
                <c:pt idx="178">
                  <c:v>6.0232351843903416E-2</c:v>
                </c:pt>
                <c:pt idx="179">
                  <c:v>6.0232351843903416E-2</c:v>
                </c:pt>
                <c:pt idx="180">
                  <c:v>6.0232351843903416E-2</c:v>
                </c:pt>
                <c:pt idx="181">
                  <c:v>6.0232351843903416E-2</c:v>
                </c:pt>
                <c:pt idx="182">
                  <c:v>6.0373120689596799E-2</c:v>
                </c:pt>
                <c:pt idx="183">
                  <c:v>6.1371476452605413E-2</c:v>
                </c:pt>
                <c:pt idx="184">
                  <c:v>6.2966144531518844E-2</c:v>
                </c:pt>
                <c:pt idx="185">
                  <c:v>6.456547090606915E-2</c:v>
                </c:pt>
                <c:pt idx="186">
                  <c:v>6.5860006304513607E-2</c:v>
                </c:pt>
                <c:pt idx="187">
                  <c:v>6.6787253570808433E-2</c:v>
                </c:pt>
                <c:pt idx="188">
                  <c:v>6.7437574750655482E-2</c:v>
                </c:pt>
                <c:pt idx="189">
                  <c:v>6.788587446891764E-2</c:v>
                </c:pt>
                <c:pt idx="190">
                  <c:v>6.8162182949199041E-2</c:v>
                </c:pt>
                <c:pt idx="191">
                  <c:v>6.8336445252725628E-2</c:v>
                </c:pt>
                <c:pt idx="192">
                  <c:v>6.8418761247044282E-2</c:v>
                </c:pt>
                <c:pt idx="193">
                  <c:v>6.8418761247044282E-2</c:v>
                </c:pt>
                <c:pt idx="194">
                  <c:v>6.8418761247044282E-2</c:v>
                </c:pt>
                <c:pt idx="195">
                  <c:v>6.8418761247044282E-2</c:v>
                </c:pt>
                <c:pt idx="196">
                  <c:v>6.8418761247044282E-2</c:v>
                </c:pt>
                <c:pt idx="197">
                  <c:v>6.8418761247044282E-2</c:v>
                </c:pt>
                <c:pt idx="198">
                  <c:v>6.8418761247044282E-2</c:v>
                </c:pt>
                <c:pt idx="199">
                  <c:v>6.8418761247044282E-2</c:v>
                </c:pt>
                <c:pt idx="200">
                  <c:v>6.8418761247044282E-2</c:v>
                </c:pt>
                <c:pt idx="201">
                  <c:v>6.8418761247044282E-2</c:v>
                </c:pt>
                <c:pt idx="202">
                  <c:v>6.8418761247044282E-2</c:v>
                </c:pt>
                <c:pt idx="203">
                  <c:v>6.8418761247044282E-2</c:v>
                </c:pt>
                <c:pt idx="204">
                  <c:v>6.8418761247044282E-2</c:v>
                </c:pt>
                <c:pt idx="205">
                  <c:v>6.8418761247044282E-2</c:v>
                </c:pt>
                <c:pt idx="206">
                  <c:v>6.8418761247044282E-2</c:v>
                </c:pt>
                <c:pt idx="207">
                  <c:v>6.8418761247044282E-2</c:v>
                </c:pt>
                <c:pt idx="208">
                  <c:v>6.8418761247044282E-2</c:v>
                </c:pt>
                <c:pt idx="209">
                  <c:v>6.8418761247044282E-2</c:v>
                </c:pt>
                <c:pt idx="210">
                  <c:v>6.8418761247044282E-2</c:v>
                </c:pt>
                <c:pt idx="211">
                  <c:v>6.8418761247044282E-2</c:v>
                </c:pt>
                <c:pt idx="212">
                  <c:v>6.8418761247044282E-2</c:v>
                </c:pt>
                <c:pt idx="213">
                  <c:v>6.8418761247044282E-2</c:v>
                </c:pt>
                <c:pt idx="214">
                  <c:v>6.8418761247044282E-2</c:v>
                </c:pt>
                <c:pt idx="215">
                  <c:v>6.8418761247044282E-2</c:v>
                </c:pt>
                <c:pt idx="216">
                  <c:v>6.8418761247044282E-2</c:v>
                </c:pt>
                <c:pt idx="217">
                  <c:v>6.8418761247044282E-2</c:v>
                </c:pt>
                <c:pt idx="218">
                  <c:v>6.8418761247044282E-2</c:v>
                </c:pt>
                <c:pt idx="219">
                  <c:v>6.8418761247044282E-2</c:v>
                </c:pt>
                <c:pt idx="220">
                  <c:v>6.8418761247044282E-2</c:v>
                </c:pt>
                <c:pt idx="221">
                  <c:v>6.8418761247044282E-2</c:v>
                </c:pt>
                <c:pt idx="222">
                  <c:v>6.8418761247044282E-2</c:v>
                </c:pt>
                <c:pt idx="223">
                  <c:v>6.8418761247044282E-2</c:v>
                </c:pt>
                <c:pt idx="224">
                  <c:v>6.8418761247044282E-2</c:v>
                </c:pt>
                <c:pt idx="225">
                  <c:v>6.8418761247044282E-2</c:v>
                </c:pt>
                <c:pt idx="226">
                  <c:v>6.8418761247044282E-2</c:v>
                </c:pt>
                <c:pt idx="227">
                  <c:v>6.8418761247044282E-2</c:v>
                </c:pt>
                <c:pt idx="228">
                  <c:v>6.8418761247044282E-2</c:v>
                </c:pt>
                <c:pt idx="229">
                  <c:v>6.8418761247044282E-2</c:v>
                </c:pt>
                <c:pt idx="230">
                  <c:v>6.8418761247044282E-2</c:v>
                </c:pt>
                <c:pt idx="231">
                  <c:v>6.8418761247044282E-2</c:v>
                </c:pt>
                <c:pt idx="232">
                  <c:v>6.8754021573046942E-2</c:v>
                </c:pt>
                <c:pt idx="233">
                  <c:v>7.0589842282365187E-2</c:v>
                </c:pt>
                <c:pt idx="234">
                  <c:v>7.2891537860698213E-2</c:v>
                </c:pt>
                <c:pt idx="235">
                  <c:v>7.4481962788522732E-2</c:v>
                </c:pt>
                <c:pt idx="236">
                  <c:v>7.5014897725171434E-2</c:v>
                </c:pt>
                <c:pt idx="237">
                  <c:v>7.5233807429538641E-2</c:v>
                </c:pt>
                <c:pt idx="238">
                  <c:v>7.6153313114198443E-2</c:v>
                </c:pt>
                <c:pt idx="239">
                  <c:v>7.8407578069965414E-2</c:v>
                </c:pt>
                <c:pt idx="240">
                  <c:v>8.1480349688685352E-2</c:v>
                </c:pt>
                <c:pt idx="241">
                  <c:v>8.398397191168433E-2</c:v>
                </c:pt>
                <c:pt idx="242">
                  <c:v>8.6192266572166873E-2</c:v>
                </c:pt>
                <c:pt idx="243">
                  <c:v>8.851320997653403E-2</c:v>
                </c:pt>
                <c:pt idx="244">
                  <c:v>9.0586625834047765E-2</c:v>
                </c:pt>
                <c:pt idx="245">
                  <c:v>9.2997701305050709E-2</c:v>
                </c:pt>
                <c:pt idx="246">
                  <c:v>9.5916694249415194E-2</c:v>
                </c:pt>
                <c:pt idx="247">
                  <c:v>9.8294855705139128E-2</c:v>
                </c:pt>
                <c:pt idx="248">
                  <c:v>9.9483503866620707E-2</c:v>
                </c:pt>
                <c:pt idx="249">
                  <c:v>9.9804257342586883E-2</c:v>
                </c:pt>
                <c:pt idx="250">
                  <c:v>9.9987996726397479E-2</c:v>
                </c:pt>
                <c:pt idx="251">
                  <c:v>0.10035204690549386</c:v>
                </c:pt>
                <c:pt idx="252">
                  <c:v>0.10060916200993908</c:v>
                </c:pt>
                <c:pt idx="253">
                  <c:v>0.10060916200993908</c:v>
                </c:pt>
                <c:pt idx="254">
                  <c:v>0.10060916200993908</c:v>
                </c:pt>
                <c:pt idx="255">
                  <c:v>0.10096485658903785</c:v>
                </c:pt>
                <c:pt idx="256">
                  <c:v>0.10148836528363747</c:v>
                </c:pt>
                <c:pt idx="257">
                  <c:v>0.10148836528363747</c:v>
                </c:pt>
                <c:pt idx="258">
                  <c:v>0.10148836528363747</c:v>
                </c:pt>
                <c:pt idx="259">
                  <c:v>0.10148836528363747</c:v>
                </c:pt>
                <c:pt idx="260">
                  <c:v>0.10148836528363747</c:v>
                </c:pt>
                <c:pt idx="261">
                  <c:v>0.10148836528363747</c:v>
                </c:pt>
                <c:pt idx="262">
                  <c:v>0.10148836528363747</c:v>
                </c:pt>
                <c:pt idx="263">
                  <c:v>0.10148836528363747</c:v>
                </c:pt>
                <c:pt idx="264">
                  <c:v>0.10148836528363747</c:v>
                </c:pt>
                <c:pt idx="265">
                  <c:v>0.10148836528363747</c:v>
                </c:pt>
                <c:pt idx="266">
                  <c:v>0.10148836528363747</c:v>
                </c:pt>
                <c:pt idx="267">
                  <c:v>0.10148836528363747</c:v>
                </c:pt>
                <c:pt idx="268">
                  <c:v>0.10148836528363747</c:v>
                </c:pt>
                <c:pt idx="269">
                  <c:v>0.10148836528363747</c:v>
                </c:pt>
                <c:pt idx="270">
                  <c:v>0.10148836528363747</c:v>
                </c:pt>
                <c:pt idx="271">
                  <c:v>0.10148836528363747</c:v>
                </c:pt>
                <c:pt idx="272">
                  <c:v>0.10148836528363747</c:v>
                </c:pt>
                <c:pt idx="273">
                  <c:v>0.10208955511858447</c:v>
                </c:pt>
                <c:pt idx="274">
                  <c:v>0.10449793624441729</c:v>
                </c:pt>
                <c:pt idx="275">
                  <c:v>0.10755101543046798</c:v>
                </c:pt>
                <c:pt idx="276">
                  <c:v>0.11083837951108365</c:v>
                </c:pt>
                <c:pt idx="277">
                  <c:v>0.11421920240125082</c:v>
                </c:pt>
                <c:pt idx="278">
                  <c:v>0.1181602396193869</c:v>
                </c:pt>
                <c:pt idx="279">
                  <c:v>0.12167451895701975</c:v>
                </c:pt>
                <c:pt idx="280">
                  <c:v>0.12319791526394958</c:v>
                </c:pt>
                <c:pt idx="281">
                  <c:v>0.12319791526394958</c:v>
                </c:pt>
                <c:pt idx="282">
                  <c:v>0.12319791526394958</c:v>
                </c:pt>
                <c:pt idx="283">
                  <c:v>0.12319791526394958</c:v>
                </c:pt>
                <c:pt idx="284">
                  <c:v>0.12319791526394958</c:v>
                </c:pt>
                <c:pt idx="285">
                  <c:v>0.12319791526394958</c:v>
                </c:pt>
                <c:pt idx="286">
                  <c:v>0.12319791526394958</c:v>
                </c:pt>
                <c:pt idx="287">
                  <c:v>0.12319791526394958</c:v>
                </c:pt>
                <c:pt idx="288">
                  <c:v>0.12319791526394958</c:v>
                </c:pt>
                <c:pt idx="289">
                  <c:v>0.12319791526394958</c:v>
                </c:pt>
                <c:pt idx="290">
                  <c:v>0.12319791526394958</c:v>
                </c:pt>
                <c:pt idx="291">
                  <c:v>0.12319791526394958</c:v>
                </c:pt>
                <c:pt idx="292">
                  <c:v>0.12365251169671185</c:v>
                </c:pt>
                <c:pt idx="293">
                  <c:v>0.12426226090651327</c:v>
                </c:pt>
                <c:pt idx="294">
                  <c:v>0.12441690641021382</c:v>
                </c:pt>
                <c:pt idx="295">
                  <c:v>0.12441690641021382</c:v>
                </c:pt>
                <c:pt idx="296">
                  <c:v>0.12441690641021382</c:v>
                </c:pt>
                <c:pt idx="297">
                  <c:v>0.12441690641021382</c:v>
                </c:pt>
                <c:pt idx="298">
                  <c:v>0.12441690641021382</c:v>
                </c:pt>
                <c:pt idx="299">
                  <c:v>0.12441690641021382</c:v>
                </c:pt>
                <c:pt idx="300">
                  <c:v>0.12441690641021382</c:v>
                </c:pt>
                <c:pt idx="301">
                  <c:v>0.12441690641021382</c:v>
                </c:pt>
                <c:pt idx="302">
                  <c:v>0.12457622746458531</c:v>
                </c:pt>
                <c:pt idx="303">
                  <c:v>0.1251061765774944</c:v>
                </c:pt>
                <c:pt idx="304">
                  <c:v>0.12613453760351515</c:v>
                </c:pt>
                <c:pt idx="305">
                  <c:v>0.12748718263676431</c:v>
                </c:pt>
                <c:pt idx="306">
                  <c:v>0.12847137101774558</c:v>
                </c:pt>
                <c:pt idx="307">
                  <c:v>0.12878818477169751</c:v>
                </c:pt>
                <c:pt idx="308">
                  <c:v>0.12878818477169751</c:v>
                </c:pt>
                <c:pt idx="309">
                  <c:v>0.12878818477169751</c:v>
                </c:pt>
                <c:pt idx="310">
                  <c:v>0.12878818477169751</c:v>
                </c:pt>
                <c:pt idx="311">
                  <c:v>0.12891619970705767</c:v>
                </c:pt>
                <c:pt idx="312">
                  <c:v>0.1294155489900046</c:v>
                </c:pt>
                <c:pt idx="313">
                  <c:v>0.13032577117530164</c:v>
                </c:pt>
                <c:pt idx="314">
                  <c:v>0.13149775469226924</c:v>
                </c:pt>
                <c:pt idx="315">
                  <c:v>0.13262645995555028</c:v>
                </c:pt>
                <c:pt idx="316">
                  <c:v>0.13355822679256163</c:v>
                </c:pt>
                <c:pt idx="317">
                  <c:v>0.13461120488349929</c:v>
                </c:pt>
                <c:pt idx="318">
                  <c:v>0.13595019519927057</c:v>
                </c:pt>
                <c:pt idx="319">
                  <c:v>0.13729672468714521</c:v>
                </c:pt>
                <c:pt idx="320">
                  <c:v>0.13793283759630554</c:v>
                </c:pt>
                <c:pt idx="321">
                  <c:v>0.13806773405318037</c:v>
                </c:pt>
                <c:pt idx="322">
                  <c:v>0.13806773405318037</c:v>
                </c:pt>
                <c:pt idx="323">
                  <c:v>0.13806773405318037</c:v>
                </c:pt>
                <c:pt idx="324">
                  <c:v>0.1381217601507963</c:v>
                </c:pt>
                <c:pt idx="325">
                  <c:v>0.1381217601507963</c:v>
                </c:pt>
                <c:pt idx="326">
                  <c:v>0.1381217601507963</c:v>
                </c:pt>
                <c:pt idx="327">
                  <c:v>0.1381217601507963</c:v>
                </c:pt>
                <c:pt idx="328">
                  <c:v>0.13895739567651669</c:v>
                </c:pt>
                <c:pt idx="329">
                  <c:v>0.14058215289560824</c:v>
                </c:pt>
                <c:pt idx="330">
                  <c:v>0.14135891114201249</c:v>
                </c:pt>
                <c:pt idx="331">
                  <c:v>0.14135891114201249</c:v>
                </c:pt>
                <c:pt idx="332">
                  <c:v>0.14140787152876591</c:v>
                </c:pt>
                <c:pt idx="333">
                  <c:v>0.141480818336465</c:v>
                </c:pt>
                <c:pt idx="334">
                  <c:v>0.14150290400916832</c:v>
                </c:pt>
                <c:pt idx="335">
                  <c:v>0.14157267019754341</c:v>
                </c:pt>
                <c:pt idx="336">
                  <c:v>0.14157267019754341</c:v>
                </c:pt>
                <c:pt idx="337">
                  <c:v>0.14157267019754341</c:v>
                </c:pt>
                <c:pt idx="338">
                  <c:v>0.14157267019754341</c:v>
                </c:pt>
                <c:pt idx="339">
                  <c:v>0.14157267019754341</c:v>
                </c:pt>
                <c:pt idx="340">
                  <c:v>0.14157267019754341</c:v>
                </c:pt>
                <c:pt idx="341">
                  <c:v>0.14157267019754341</c:v>
                </c:pt>
                <c:pt idx="342">
                  <c:v>0.14157267019754341</c:v>
                </c:pt>
                <c:pt idx="343">
                  <c:v>0.14157267019754341</c:v>
                </c:pt>
                <c:pt idx="344">
                  <c:v>0.14157267019754341</c:v>
                </c:pt>
                <c:pt idx="345">
                  <c:v>0.14157267019754341</c:v>
                </c:pt>
                <c:pt idx="346">
                  <c:v>0.14157267019754341</c:v>
                </c:pt>
                <c:pt idx="347">
                  <c:v>0.14157267019754341</c:v>
                </c:pt>
                <c:pt idx="348">
                  <c:v>0.14157267019754341</c:v>
                </c:pt>
                <c:pt idx="349">
                  <c:v>0.14157267019754341</c:v>
                </c:pt>
                <c:pt idx="350">
                  <c:v>0.14157267019754341</c:v>
                </c:pt>
                <c:pt idx="351">
                  <c:v>0.14157267019754341</c:v>
                </c:pt>
                <c:pt idx="352">
                  <c:v>0.14157267019754341</c:v>
                </c:pt>
                <c:pt idx="353">
                  <c:v>0.14157267019754341</c:v>
                </c:pt>
                <c:pt idx="354">
                  <c:v>0.14157267019754341</c:v>
                </c:pt>
                <c:pt idx="355">
                  <c:v>0.14157267019754341</c:v>
                </c:pt>
                <c:pt idx="356">
                  <c:v>0.14157267019754341</c:v>
                </c:pt>
                <c:pt idx="357">
                  <c:v>0.14157267019754341</c:v>
                </c:pt>
                <c:pt idx="358">
                  <c:v>0.14175673397897087</c:v>
                </c:pt>
                <c:pt idx="359">
                  <c:v>0.14266747386842338</c:v>
                </c:pt>
                <c:pt idx="360">
                  <c:v>0.14379893034619254</c:v>
                </c:pt>
                <c:pt idx="361">
                  <c:v>0.14463122473268342</c:v>
                </c:pt>
                <c:pt idx="362">
                  <c:v>0.14507010348132202</c:v>
                </c:pt>
                <c:pt idx="363">
                  <c:v>0.14519136932635832</c:v>
                </c:pt>
                <c:pt idx="364">
                  <c:v>0.14519136932635832</c:v>
                </c:pt>
                <c:pt idx="365">
                  <c:v>0.14519136932635832</c:v>
                </c:pt>
                <c:pt idx="366">
                  <c:v>0.14519136932635832</c:v>
                </c:pt>
                <c:pt idx="367">
                  <c:v>0.14519136932635832</c:v>
                </c:pt>
                <c:pt idx="368">
                  <c:v>0.14519136932635832</c:v>
                </c:pt>
                <c:pt idx="369">
                  <c:v>0.14519136932635832</c:v>
                </c:pt>
                <c:pt idx="370">
                  <c:v>0.14519136932635832</c:v>
                </c:pt>
                <c:pt idx="371">
                  <c:v>0.14519136932635832</c:v>
                </c:pt>
                <c:pt idx="372">
                  <c:v>0.14608166628390065</c:v>
                </c:pt>
                <c:pt idx="373">
                  <c:v>0.14787024432693113</c:v>
                </c:pt>
                <c:pt idx="374">
                  <c:v>0.14958828361199583</c:v>
                </c:pt>
                <c:pt idx="375">
                  <c:v>0.15073654656808669</c:v>
                </c:pt>
                <c:pt idx="376">
                  <c:v>0.15138320776997352</c:v>
                </c:pt>
                <c:pt idx="377">
                  <c:v>0.15174291255661176</c:v>
                </c:pt>
                <c:pt idx="378">
                  <c:v>0.15194358335752303</c:v>
                </c:pt>
                <c:pt idx="379">
                  <c:v>0.15206036651886734</c:v>
                </c:pt>
                <c:pt idx="380">
                  <c:v>0.15218866425219812</c:v>
                </c:pt>
                <c:pt idx="381">
                  <c:v>0.15233652561129618</c:v>
                </c:pt>
                <c:pt idx="382">
                  <c:v>0.1524632708367919</c:v>
                </c:pt>
                <c:pt idx="383">
                  <c:v>0.15257087950385267</c:v>
                </c:pt>
                <c:pt idx="384">
                  <c:v>0.15264516055486962</c:v>
                </c:pt>
                <c:pt idx="385">
                  <c:v>0.15266705064938707</c:v>
                </c:pt>
                <c:pt idx="386">
                  <c:v>0.15266705064938707</c:v>
                </c:pt>
                <c:pt idx="387">
                  <c:v>0.15266705064938707</c:v>
                </c:pt>
                <c:pt idx="388">
                  <c:v>0.15266705064938707</c:v>
                </c:pt>
                <c:pt idx="389">
                  <c:v>0.15266705064938707</c:v>
                </c:pt>
                <c:pt idx="390">
                  <c:v>0.15266705064938707</c:v>
                </c:pt>
                <c:pt idx="391">
                  <c:v>0.15266705064938707</c:v>
                </c:pt>
                <c:pt idx="392">
                  <c:v>0.15266705064938707</c:v>
                </c:pt>
                <c:pt idx="393">
                  <c:v>0.15266705064938707</c:v>
                </c:pt>
                <c:pt idx="394">
                  <c:v>0.15266705064938707</c:v>
                </c:pt>
                <c:pt idx="395">
                  <c:v>0.15266705064938707</c:v>
                </c:pt>
                <c:pt idx="396">
                  <c:v>0.15266705064938707</c:v>
                </c:pt>
                <c:pt idx="397">
                  <c:v>0.15266705064938707</c:v>
                </c:pt>
                <c:pt idx="398">
                  <c:v>0.15266705064938707</c:v>
                </c:pt>
                <c:pt idx="399">
                  <c:v>0.15266705064938707</c:v>
                </c:pt>
                <c:pt idx="400">
                  <c:v>0.15266705064938707</c:v>
                </c:pt>
                <c:pt idx="401">
                  <c:v>0.15266705064938707</c:v>
                </c:pt>
                <c:pt idx="402">
                  <c:v>0.15323762156968734</c:v>
                </c:pt>
                <c:pt idx="403">
                  <c:v>0.15414766767496874</c:v>
                </c:pt>
                <c:pt idx="404">
                  <c:v>0.15492608268453006</c:v>
                </c:pt>
                <c:pt idx="405">
                  <c:v>0.15559222207842174</c:v>
                </c:pt>
                <c:pt idx="406">
                  <c:v>0.15630095665538585</c:v>
                </c:pt>
                <c:pt idx="407">
                  <c:v>0.15700189757059485</c:v>
                </c:pt>
                <c:pt idx="408">
                  <c:v>0.15748806887601488</c:v>
                </c:pt>
                <c:pt idx="409">
                  <c:v>0.1576228917971185</c:v>
                </c:pt>
                <c:pt idx="410">
                  <c:v>0.1576228917971185</c:v>
                </c:pt>
                <c:pt idx="411">
                  <c:v>0.1576228917971185</c:v>
                </c:pt>
                <c:pt idx="412">
                  <c:v>0.1576228917971185</c:v>
                </c:pt>
                <c:pt idx="413">
                  <c:v>0.1576228917971185</c:v>
                </c:pt>
                <c:pt idx="414">
                  <c:v>0.1576228917971185</c:v>
                </c:pt>
                <c:pt idx="415">
                  <c:v>0.1576228917971185</c:v>
                </c:pt>
                <c:pt idx="416">
                  <c:v>0.1576228917971185</c:v>
                </c:pt>
                <c:pt idx="417">
                  <c:v>0.1576228917971185</c:v>
                </c:pt>
                <c:pt idx="418">
                  <c:v>0.1576228917971185</c:v>
                </c:pt>
                <c:pt idx="419">
                  <c:v>0.1578249208880787</c:v>
                </c:pt>
                <c:pt idx="420">
                  <c:v>0.15821252736577876</c:v>
                </c:pt>
                <c:pt idx="421">
                  <c:v>0.15836734735025684</c:v>
                </c:pt>
                <c:pt idx="422">
                  <c:v>0.15836734735025684</c:v>
                </c:pt>
                <c:pt idx="423">
                  <c:v>0.15836734735025684</c:v>
                </c:pt>
                <c:pt idx="424">
                  <c:v>0.15836734735025684</c:v>
                </c:pt>
                <c:pt idx="425">
                  <c:v>0.15836734735025684</c:v>
                </c:pt>
                <c:pt idx="426">
                  <c:v>0.15836734735025684</c:v>
                </c:pt>
                <c:pt idx="427">
                  <c:v>0.15836734735025684</c:v>
                </c:pt>
                <c:pt idx="428">
                  <c:v>0.15836734735025684</c:v>
                </c:pt>
                <c:pt idx="429">
                  <c:v>0.15836734735025684</c:v>
                </c:pt>
                <c:pt idx="430">
                  <c:v>0.15836734735025684</c:v>
                </c:pt>
                <c:pt idx="431">
                  <c:v>0.1587183254100423</c:v>
                </c:pt>
                <c:pt idx="432">
                  <c:v>0.15901295861406264</c:v>
                </c:pt>
                <c:pt idx="433">
                  <c:v>0.15901295861406264</c:v>
                </c:pt>
                <c:pt idx="434">
                  <c:v>0.15901295861406264</c:v>
                </c:pt>
                <c:pt idx="435">
                  <c:v>0.15949668516878879</c:v>
                </c:pt>
                <c:pt idx="436">
                  <c:v>0.16089636605151922</c:v>
                </c:pt>
                <c:pt idx="437">
                  <c:v>0.16316528582002288</c:v>
                </c:pt>
                <c:pt idx="438">
                  <c:v>0.16597410603960522</c:v>
                </c:pt>
                <c:pt idx="439">
                  <c:v>0.16866990730043885</c:v>
                </c:pt>
                <c:pt idx="440">
                  <c:v>0.17066789652006614</c:v>
                </c:pt>
                <c:pt idx="441">
                  <c:v>0.17169023573703576</c:v>
                </c:pt>
                <c:pt idx="442">
                  <c:v>0.17203132325562664</c:v>
                </c:pt>
                <c:pt idx="443">
                  <c:v>0.17208992549104915</c:v>
                </c:pt>
                <c:pt idx="444">
                  <c:v>0.17209159671953103</c:v>
                </c:pt>
                <c:pt idx="445">
                  <c:v>0.17209159671953103</c:v>
                </c:pt>
                <c:pt idx="446">
                  <c:v>0.17209159671953103</c:v>
                </c:pt>
                <c:pt idx="447">
                  <c:v>0.17209159671953103</c:v>
                </c:pt>
                <c:pt idx="448">
                  <c:v>0.17209159671953103</c:v>
                </c:pt>
                <c:pt idx="449">
                  <c:v>0.17209159671953103</c:v>
                </c:pt>
                <c:pt idx="450">
                  <c:v>0.17209159671953103</c:v>
                </c:pt>
                <c:pt idx="451">
                  <c:v>0.17209159671953103</c:v>
                </c:pt>
                <c:pt idx="452">
                  <c:v>0.17209159671953103</c:v>
                </c:pt>
                <c:pt idx="453">
                  <c:v>0.17209159671953103</c:v>
                </c:pt>
                <c:pt idx="454">
                  <c:v>0.17209159671953103</c:v>
                </c:pt>
                <c:pt idx="455">
                  <c:v>0.17209159671953103</c:v>
                </c:pt>
                <c:pt idx="456">
                  <c:v>0.17209159671953103</c:v>
                </c:pt>
                <c:pt idx="457">
                  <c:v>0.17209159671953103</c:v>
                </c:pt>
                <c:pt idx="458">
                  <c:v>0.17209159671953103</c:v>
                </c:pt>
                <c:pt idx="459">
                  <c:v>0.17209159671953103</c:v>
                </c:pt>
                <c:pt idx="460">
                  <c:v>0.17209159671953103</c:v>
                </c:pt>
                <c:pt idx="461">
                  <c:v>0.17209159671953103</c:v>
                </c:pt>
                <c:pt idx="462">
                  <c:v>0.17209159671953103</c:v>
                </c:pt>
                <c:pt idx="463">
                  <c:v>0.17209159671953103</c:v>
                </c:pt>
                <c:pt idx="464">
                  <c:v>0.17209159671953103</c:v>
                </c:pt>
                <c:pt idx="465">
                  <c:v>0.17209159671953103</c:v>
                </c:pt>
                <c:pt idx="466">
                  <c:v>0.17209159671953103</c:v>
                </c:pt>
                <c:pt idx="467">
                  <c:v>0.17209159671953103</c:v>
                </c:pt>
                <c:pt idx="468">
                  <c:v>0.17209159671953103</c:v>
                </c:pt>
                <c:pt idx="469">
                  <c:v>0.17209159671953103</c:v>
                </c:pt>
                <c:pt idx="470">
                  <c:v>0.17209159671953103</c:v>
                </c:pt>
                <c:pt idx="471">
                  <c:v>0.17209159671953103</c:v>
                </c:pt>
                <c:pt idx="472">
                  <c:v>0.17209159671953103</c:v>
                </c:pt>
                <c:pt idx="473">
                  <c:v>0.17209159671953103</c:v>
                </c:pt>
                <c:pt idx="474">
                  <c:v>0.17209159671953103</c:v>
                </c:pt>
                <c:pt idx="475">
                  <c:v>0.17209159671953103</c:v>
                </c:pt>
                <c:pt idx="476">
                  <c:v>0.17209159671953103</c:v>
                </c:pt>
                <c:pt idx="477">
                  <c:v>0.17209159671953103</c:v>
                </c:pt>
                <c:pt idx="478">
                  <c:v>0.17209159671953103</c:v>
                </c:pt>
                <c:pt idx="479">
                  <c:v>0.17209159671953103</c:v>
                </c:pt>
                <c:pt idx="480">
                  <c:v>0.17209159671953103</c:v>
                </c:pt>
                <c:pt idx="481">
                  <c:v>0.17209159671953103</c:v>
                </c:pt>
                <c:pt idx="482">
                  <c:v>0.17209159671953103</c:v>
                </c:pt>
                <c:pt idx="483">
                  <c:v>0.17209159671953103</c:v>
                </c:pt>
                <c:pt idx="484">
                  <c:v>0.17209159671953103</c:v>
                </c:pt>
                <c:pt idx="485">
                  <c:v>0.17209159671953103</c:v>
                </c:pt>
                <c:pt idx="486">
                  <c:v>0.17209159671953103</c:v>
                </c:pt>
                <c:pt idx="487">
                  <c:v>0.17209159671953103</c:v>
                </c:pt>
                <c:pt idx="488">
                  <c:v>0.17209159671953103</c:v>
                </c:pt>
                <c:pt idx="489">
                  <c:v>0.17209159671953103</c:v>
                </c:pt>
                <c:pt idx="490">
                  <c:v>0.17209159671953103</c:v>
                </c:pt>
                <c:pt idx="491">
                  <c:v>0.17209159671953103</c:v>
                </c:pt>
                <c:pt idx="492">
                  <c:v>0.17209159671953103</c:v>
                </c:pt>
                <c:pt idx="493">
                  <c:v>0.17209159671953103</c:v>
                </c:pt>
                <c:pt idx="494">
                  <c:v>0.17209159671953103</c:v>
                </c:pt>
                <c:pt idx="495">
                  <c:v>0.17209159671953103</c:v>
                </c:pt>
                <c:pt idx="496">
                  <c:v>0.17209159671953103</c:v>
                </c:pt>
                <c:pt idx="497">
                  <c:v>0.17209159671953103</c:v>
                </c:pt>
                <c:pt idx="498">
                  <c:v>0.17209159671953103</c:v>
                </c:pt>
                <c:pt idx="499">
                  <c:v>0.17209159671953103</c:v>
                </c:pt>
                <c:pt idx="500">
                  <c:v>0.17209159671953103</c:v>
                </c:pt>
                <c:pt idx="501">
                  <c:v>0.17209159671953103</c:v>
                </c:pt>
                <c:pt idx="502">
                  <c:v>0.17209159671953103</c:v>
                </c:pt>
                <c:pt idx="503">
                  <c:v>0.17209159671953103</c:v>
                </c:pt>
                <c:pt idx="504">
                  <c:v>0.17209159671953103</c:v>
                </c:pt>
                <c:pt idx="505">
                  <c:v>0.17209159671953103</c:v>
                </c:pt>
                <c:pt idx="506">
                  <c:v>0.17209159671953103</c:v>
                </c:pt>
                <c:pt idx="507">
                  <c:v>0.17209159671953103</c:v>
                </c:pt>
                <c:pt idx="508">
                  <c:v>0.17209159671953103</c:v>
                </c:pt>
                <c:pt idx="509">
                  <c:v>0.17209159671953103</c:v>
                </c:pt>
                <c:pt idx="510">
                  <c:v>0.17209159671953103</c:v>
                </c:pt>
                <c:pt idx="511">
                  <c:v>0.17209159671953103</c:v>
                </c:pt>
                <c:pt idx="512">
                  <c:v>0.17209159671953103</c:v>
                </c:pt>
                <c:pt idx="513">
                  <c:v>0.17209159671953103</c:v>
                </c:pt>
                <c:pt idx="514">
                  <c:v>0.17209159671953103</c:v>
                </c:pt>
                <c:pt idx="515">
                  <c:v>0.17209159671953103</c:v>
                </c:pt>
                <c:pt idx="516">
                  <c:v>0.17209159671953103</c:v>
                </c:pt>
                <c:pt idx="517">
                  <c:v>0.17209159671953103</c:v>
                </c:pt>
                <c:pt idx="518">
                  <c:v>0.17209159671953103</c:v>
                </c:pt>
                <c:pt idx="519">
                  <c:v>0.17209159671953103</c:v>
                </c:pt>
                <c:pt idx="520">
                  <c:v>0.17234964814219117</c:v>
                </c:pt>
                <c:pt idx="521">
                  <c:v>0.1727595790562873</c:v>
                </c:pt>
                <c:pt idx="522">
                  <c:v>0.17327182746414968</c:v>
                </c:pt>
                <c:pt idx="523">
                  <c:v>0.17408989590741469</c:v>
                </c:pt>
                <c:pt idx="524">
                  <c:v>0.17534946460911524</c:v>
                </c:pt>
                <c:pt idx="525">
                  <c:v>0.17669919401230522</c:v>
                </c:pt>
                <c:pt idx="526">
                  <c:v>0.17756265496235427</c:v>
                </c:pt>
                <c:pt idx="527">
                  <c:v>0.17787058287445903</c:v>
                </c:pt>
                <c:pt idx="528">
                  <c:v>0.17794156813291442</c:v>
                </c:pt>
                <c:pt idx="529">
                  <c:v>0.17796109964750767</c:v>
                </c:pt>
                <c:pt idx="530">
                  <c:v>0.17796109964750767</c:v>
                </c:pt>
                <c:pt idx="531">
                  <c:v>0.17796109964750767</c:v>
                </c:pt>
                <c:pt idx="532">
                  <c:v>0.17796109964750767</c:v>
                </c:pt>
                <c:pt idx="533">
                  <c:v>0.17796109964750767</c:v>
                </c:pt>
                <c:pt idx="534">
                  <c:v>0.17796109964750767</c:v>
                </c:pt>
                <c:pt idx="535">
                  <c:v>0.17796109964750767</c:v>
                </c:pt>
                <c:pt idx="536">
                  <c:v>0.17796109964750767</c:v>
                </c:pt>
                <c:pt idx="537">
                  <c:v>0.17796109964750767</c:v>
                </c:pt>
                <c:pt idx="538">
                  <c:v>0.17796109964750767</c:v>
                </c:pt>
                <c:pt idx="539">
                  <c:v>0.17796109964750767</c:v>
                </c:pt>
                <c:pt idx="540">
                  <c:v>0.17796109964750767</c:v>
                </c:pt>
                <c:pt idx="541">
                  <c:v>0.17796109964750767</c:v>
                </c:pt>
                <c:pt idx="542">
                  <c:v>0.17796109964750767</c:v>
                </c:pt>
                <c:pt idx="543">
                  <c:v>0.17797632366179025</c:v>
                </c:pt>
                <c:pt idx="544">
                  <c:v>0.17840743587310326</c:v>
                </c:pt>
                <c:pt idx="545">
                  <c:v>0.17935195320819458</c:v>
                </c:pt>
                <c:pt idx="546">
                  <c:v>0.18030383900696781</c:v>
                </c:pt>
                <c:pt idx="547">
                  <c:v>0.18091668443540024</c:v>
                </c:pt>
                <c:pt idx="548">
                  <c:v>0.1812960260368516</c:v>
                </c:pt>
                <c:pt idx="549">
                  <c:v>0.18155252479351036</c:v>
                </c:pt>
                <c:pt idx="550">
                  <c:v>0.18174667874786549</c:v>
                </c:pt>
                <c:pt idx="551">
                  <c:v>0.18181534740586916</c:v>
                </c:pt>
                <c:pt idx="552">
                  <c:v>0.18185969053110246</c:v>
                </c:pt>
                <c:pt idx="553">
                  <c:v>0.18190269640458789</c:v>
                </c:pt>
                <c:pt idx="554">
                  <c:v>0.18190269640458789</c:v>
                </c:pt>
                <c:pt idx="555">
                  <c:v>0.18190269640458789</c:v>
                </c:pt>
                <c:pt idx="556">
                  <c:v>0.18190269640458789</c:v>
                </c:pt>
                <c:pt idx="557">
                  <c:v>0.18190269640458789</c:v>
                </c:pt>
                <c:pt idx="558">
                  <c:v>0.18190269640458789</c:v>
                </c:pt>
                <c:pt idx="559">
                  <c:v>0.18190269640458789</c:v>
                </c:pt>
                <c:pt idx="560">
                  <c:v>0.18190269640458789</c:v>
                </c:pt>
                <c:pt idx="561">
                  <c:v>0.18190269640458789</c:v>
                </c:pt>
                <c:pt idx="562">
                  <c:v>0.18190269640458789</c:v>
                </c:pt>
                <c:pt idx="563">
                  <c:v>0.18211501849263642</c:v>
                </c:pt>
                <c:pt idx="564">
                  <c:v>0.18361247534479677</c:v>
                </c:pt>
                <c:pt idx="565">
                  <c:v>0.18519439896131837</c:v>
                </c:pt>
                <c:pt idx="566">
                  <c:v>0.18590874303270535</c:v>
                </c:pt>
                <c:pt idx="567">
                  <c:v>0.18590874303270535</c:v>
                </c:pt>
                <c:pt idx="568">
                  <c:v>0.18590874303270535</c:v>
                </c:pt>
                <c:pt idx="569">
                  <c:v>0.18590874303270535</c:v>
                </c:pt>
                <c:pt idx="570">
                  <c:v>0.18590874303270535</c:v>
                </c:pt>
                <c:pt idx="571">
                  <c:v>0.18590874303270535</c:v>
                </c:pt>
                <c:pt idx="572">
                  <c:v>0.18590874303270535</c:v>
                </c:pt>
                <c:pt idx="573">
                  <c:v>0.18590874303270535</c:v>
                </c:pt>
                <c:pt idx="574">
                  <c:v>0.18590874303270535</c:v>
                </c:pt>
                <c:pt idx="575">
                  <c:v>0.18590874303270535</c:v>
                </c:pt>
                <c:pt idx="576">
                  <c:v>0.18590874303270535</c:v>
                </c:pt>
                <c:pt idx="577">
                  <c:v>0.18590874303270535</c:v>
                </c:pt>
                <c:pt idx="578">
                  <c:v>0.18590874303270535</c:v>
                </c:pt>
                <c:pt idx="579">
                  <c:v>0.18590874303270535</c:v>
                </c:pt>
                <c:pt idx="580">
                  <c:v>0.18590874303270535</c:v>
                </c:pt>
                <c:pt idx="581">
                  <c:v>0.18590874303270535</c:v>
                </c:pt>
                <c:pt idx="582">
                  <c:v>0.18590874303270535</c:v>
                </c:pt>
                <c:pt idx="583">
                  <c:v>0.18590874303270535</c:v>
                </c:pt>
                <c:pt idx="584">
                  <c:v>0.18590874303270535</c:v>
                </c:pt>
                <c:pt idx="585">
                  <c:v>0.18590874303270535</c:v>
                </c:pt>
                <c:pt idx="586">
                  <c:v>0.18590874303270535</c:v>
                </c:pt>
                <c:pt idx="587">
                  <c:v>0.18590874303270535</c:v>
                </c:pt>
                <c:pt idx="588">
                  <c:v>0.18590874303270535</c:v>
                </c:pt>
                <c:pt idx="589">
                  <c:v>0.18590874303270535</c:v>
                </c:pt>
                <c:pt idx="590">
                  <c:v>0.18590874303270535</c:v>
                </c:pt>
                <c:pt idx="591">
                  <c:v>0.18590874303270535</c:v>
                </c:pt>
                <c:pt idx="592">
                  <c:v>0.18590874303270535</c:v>
                </c:pt>
                <c:pt idx="593">
                  <c:v>0.18590874303270535</c:v>
                </c:pt>
                <c:pt idx="594">
                  <c:v>0.18590874303270535</c:v>
                </c:pt>
                <c:pt idx="595">
                  <c:v>0.18590874303270535</c:v>
                </c:pt>
                <c:pt idx="596">
                  <c:v>0.18590874303270535</c:v>
                </c:pt>
                <c:pt idx="597">
                  <c:v>0.18590874303270535</c:v>
                </c:pt>
                <c:pt idx="598">
                  <c:v>0.18590874303270535</c:v>
                </c:pt>
                <c:pt idx="599">
                  <c:v>0.18590874303270535</c:v>
                </c:pt>
                <c:pt idx="600">
                  <c:v>0.18590874303270535</c:v>
                </c:pt>
                <c:pt idx="601">
                  <c:v>0.18590874303270535</c:v>
                </c:pt>
                <c:pt idx="602">
                  <c:v>0.18590874303270535</c:v>
                </c:pt>
                <c:pt idx="603">
                  <c:v>0.18590874303270535</c:v>
                </c:pt>
                <c:pt idx="604">
                  <c:v>0.18590874303270535</c:v>
                </c:pt>
                <c:pt idx="605">
                  <c:v>0.18590874303270535</c:v>
                </c:pt>
                <c:pt idx="606">
                  <c:v>0.18590874303270535</c:v>
                </c:pt>
                <c:pt idx="607">
                  <c:v>0.18590874303270535</c:v>
                </c:pt>
                <c:pt idx="608">
                  <c:v>0.18590874303270535</c:v>
                </c:pt>
                <c:pt idx="609">
                  <c:v>0.18590874303270535</c:v>
                </c:pt>
                <c:pt idx="610">
                  <c:v>0.18590874303270535</c:v>
                </c:pt>
                <c:pt idx="611">
                  <c:v>0.18590874303270535</c:v>
                </c:pt>
                <c:pt idx="612">
                  <c:v>0.18590874303270535</c:v>
                </c:pt>
                <c:pt idx="613">
                  <c:v>0.18590874303270535</c:v>
                </c:pt>
                <c:pt idx="614">
                  <c:v>0.18590874303270535</c:v>
                </c:pt>
                <c:pt idx="615">
                  <c:v>0.18590874303270535</c:v>
                </c:pt>
                <c:pt idx="616">
                  <c:v>0.18590874303270535</c:v>
                </c:pt>
                <c:pt idx="617">
                  <c:v>0.18590874303270535</c:v>
                </c:pt>
                <c:pt idx="618">
                  <c:v>0.18598352882140459</c:v>
                </c:pt>
                <c:pt idx="619">
                  <c:v>0.18659051235698521</c:v>
                </c:pt>
                <c:pt idx="620">
                  <c:v>0.18734054005804876</c:v>
                </c:pt>
                <c:pt idx="621">
                  <c:v>0.1876533205157816</c:v>
                </c:pt>
                <c:pt idx="622">
                  <c:v>0.1876533205157816</c:v>
                </c:pt>
                <c:pt idx="623">
                  <c:v>0.1876533205157816</c:v>
                </c:pt>
                <c:pt idx="624">
                  <c:v>0.1876533205157816</c:v>
                </c:pt>
                <c:pt idx="625">
                  <c:v>0.1876533205157816</c:v>
                </c:pt>
                <c:pt idx="626">
                  <c:v>0.1876533205157816</c:v>
                </c:pt>
                <c:pt idx="627">
                  <c:v>0.1876533205157816</c:v>
                </c:pt>
                <c:pt idx="628">
                  <c:v>0.1876533205157816</c:v>
                </c:pt>
                <c:pt idx="629">
                  <c:v>0.1876533205157816</c:v>
                </c:pt>
                <c:pt idx="630">
                  <c:v>0.1876533205157816</c:v>
                </c:pt>
                <c:pt idx="631">
                  <c:v>0.1876533205157816</c:v>
                </c:pt>
                <c:pt idx="632">
                  <c:v>0.1876533205157816</c:v>
                </c:pt>
                <c:pt idx="633">
                  <c:v>0.1876533205157816</c:v>
                </c:pt>
                <c:pt idx="634">
                  <c:v>0.1876533205157816</c:v>
                </c:pt>
                <c:pt idx="635">
                  <c:v>0.1876533205157816</c:v>
                </c:pt>
                <c:pt idx="636">
                  <c:v>0.1876533205157816</c:v>
                </c:pt>
                <c:pt idx="637">
                  <c:v>0.1876533205157816</c:v>
                </c:pt>
                <c:pt idx="638">
                  <c:v>0.1876533205157816</c:v>
                </c:pt>
                <c:pt idx="639">
                  <c:v>0.1876533205157816</c:v>
                </c:pt>
                <c:pt idx="640">
                  <c:v>0.1876533205157816</c:v>
                </c:pt>
                <c:pt idx="641">
                  <c:v>0.1876533205157816</c:v>
                </c:pt>
                <c:pt idx="642">
                  <c:v>0.1876533205157816</c:v>
                </c:pt>
                <c:pt idx="643">
                  <c:v>0.1876533205157816</c:v>
                </c:pt>
                <c:pt idx="644">
                  <c:v>0.1876533205157816</c:v>
                </c:pt>
                <c:pt idx="645">
                  <c:v>0.1876533205157816</c:v>
                </c:pt>
                <c:pt idx="646">
                  <c:v>0.1876533205157816</c:v>
                </c:pt>
                <c:pt idx="647">
                  <c:v>0.1876533205157816</c:v>
                </c:pt>
                <c:pt idx="648">
                  <c:v>0.1876533205157816</c:v>
                </c:pt>
                <c:pt idx="649">
                  <c:v>0.1876533205157816</c:v>
                </c:pt>
                <c:pt idx="650">
                  <c:v>0.1876533205157816</c:v>
                </c:pt>
                <c:pt idx="651">
                  <c:v>0.18888444927004769</c:v>
                </c:pt>
                <c:pt idx="652">
                  <c:v>0.19122555082982792</c:v>
                </c:pt>
                <c:pt idx="653">
                  <c:v>0.19366877436531607</c:v>
                </c:pt>
                <c:pt idx="654">
                  <c:v>0.19668148596980928</c:v>
                </c:pt>
                <c:pt idx="655">
                  <c:v>0.20105746337667471</c:v>
                </c:pt>
                <c:pt idx="656">
                  <c:v>0.20585690820297989</c:v>
                </c:pt>
                <c:pt idx="657">
                  <c:v>0.20942761003820287</c:v>
                </c:pt>
                <c:pt idx="658">
                  <c:v>0.2117202391345866</c:v>
                </c:pt>
                <c:pt idx="659">
                  <c:v>0.21421544951018651</c:v>
                </c:pt>
                <c:pt idx="660">
                  <c:v>0.21787180100615955</c:v>
                </c:pt>
                <c:pt idx="661">
                  <c:v>0.2217855986446694</c:v>
                </c:pt>
                <c:pt idx="662">
                  <c:v>0.22501239341904772</c:v>
                </c:pt>
                <c:pt idx="663">
                  <c:v>0.2266819846162012</c:v>
                </c:pt>
                <c:pt idx="664">
                  <c:v>0.22722561784964787</c:v>
                </c:pt>
                <c:pt idx="665">
                  <c:v>0.22722561784964787</c:v>
                </c:pt>
                <c:pt idx="666">
                  <c:v>0.22722561784964787</c:v>
                </c:pt>
                <c:pt idx="667">
                  <c:v>0.22722561784964787</c:v>
                </c:pt>
                <c:pt idx="668">
                  <c:v>0.22722561784964787</c:v>
                </c:pt>
                <c:pt idx="669">
                  <c:v>0.22722561784964787</c:v>
                </c:pt>
                <c:pt idx="670">
                  <c:v>0.22722561784964787</c:v>
                </c:pt>
                <c:pt idx="671">
                  <c:v>0.22722561784964787</c:v>
                </c:pt>
                <c:pt idx="672">
                  <c:v>0.22722561784964787</c:v>
                </c:pt>
                <c:pt idx="673">
                  <c:v>0.22722561784964787</c:v>
                </c:pt>
                <c:pt idx="674">
                  <c:v>0.22722561784964787</c:v>
                </c:pt>
                <c:pt idx="675">
                  <c:v>0.22722561784964787</c:v>
                </c:pt>
                <c:pt idx="676">
                  <c:v>0.22722561784964787</c:v>
                </c:pt>
                <c:pt idx="677">
                  <c:v>0.22741300769447467</c:v>
                </c:pt>
                <c:pt idx="678">
                  <c:v>0.22978365446465562</c:v>
                </c:pt>
                <c:pt idx="679">
                  <c:v>0.23334184964272958</c:v>
                </c:pt>
                <c:pt idx="680">
                  <c:v>0.23724126027561077</c:v>
                </c:pt>
                <c:pt idx="681">
                  <c:v>0.24075449233584403</c:v>
                </c:pt>
                <c:pt idx="682">
                  <c:v>0.24262919055000765</c:v>
                </c:pt>
                <c:pt idx="683">
                  <c:v>0.24366014968208097</c:v>
                </c:pt>
                <c:pt idx="684">
                  <c:v>0.24407434717985727</c:v>
                </c:pt>
                <c:pt idx="685">
                  <c:v>0.24407434717985727</c:v>
                </c:pt>
                <c:pt idx="686">
                  <c:v>0.24407434717985727</c:v>
                </c:pt>
                <c:pt idx="687">
                  <c:v>0.24407434717985727</c:v>
                </c:pt>
                <c:pt idx="688">
                  <c:v>0.24407434717985727</c:v>
                </c:pt>
                <c:pt idx="689">
                  <c:v>0.24407434717985727</c:v>
                </c:pt>
                <c:pt idx="690">
                  <c:v>0.24407434717985727</c:v>
                </c:pt>
                <c:pt idx="691">
                  <c:v>0.24407434717985727</c:v>
                </c:pt>
                <c:pt idx="692">
                  <c:v>0.24407434717985727</c:v>
                </c:pt>
                <c:pt idx="693">
                  <c:v>0.24407434717985727</c:v>
                </c:pt>
                <c:pt idx="694">
                  <c:v>0.24407434717985727</c:v>
                </c:pt>
                <c:pt idx="695">
                  <c:v>0.24407434717985727</c:v>
                </c:pt>
                <c:pt idx="696">
                  <c:v>0.24613025788625859</c:v>
                </c:pt>
                <c:pt idx="697">
                  <c:v>0.24871023766332756</c:v>
                </c:pt>
                <c:pt idx="698">
                  <c:v>0.25049347592370752</c:v>
                </c:pt>
                <c:pt idx="699">
                  <c:v>0.25165439938570389</c:v>
                </c:pt>
                <c:pt idx="700">
                  <c:v>0.25202187052264069</c:v>
                </c:pt>
                <c:pt idx="701">
                  <c:v>0.25202187052264069</c:v>
                </c:pt>
                <c:pt idx="702">
                  <c:v>0.25202187052264069</c:v>
                </c:pt>
                <c:pt idx="703">
                  <c:v>0.25202187052264069</c:v>
                </c:pt>
                <c:pt idx="704">
                  <c:v>0.25210901310183048</c:v>
                </c:pt>
                <c:pt idx="705">
                  <c:v>0.25279757982860068</c:v>
                </c:pt>
                <c:pt idx="706">
                  <c:v>0.25393450752068936</c:v>
                </c:pt>
                <c:pt idx="707">
                  <c:v>0.25496909878407292</c:v>
                </c:pt>
                <c:pt idx="708">
                  <c:v>0.25543919165532497</c:v>
                </c:pt>
                <c:pt idx="709">
                  <c:v>0.25543919165532497</c:v>
                </c:pt>
                <c:pt idx="710">
                  <c:v>0.25543919165532497</c:v>
                </c:pt>
                <c:pt idx="711">
                  <c:v>0.25543919165532497</c:v>
                </c:pt>
                <c:pt idx="712">
                  <c:v>0.25543919165532497</c:v>
                </c:pt>
                <c:pt idx="713">
                  <c:v>0.25543919165532497</c:v>
                </c:pt>
                <c:pt idx="714">
                  <c:v>0.25627172081956479</c:v>
                </c:pt>
                <c:pt idx="715">
                  <c:v>0.2581843561999862</c:v>
                </c:pt>
                <c:pt idx="716">
                  <c:v>0.25944856411639095</c:v>
                </c:pt>
                <c:pt idx="717">
                  <c:v>0.25965987921770523</c:v>
                </c:pt>
                <c:pt idx="718">
                  <c:v>0.25965987921770523</c:v>
                </c:pt>
                <c:pt idx="719">
                  <c:v>0.25965987921770523</c:v>
                </c:pt>
                <c:pt idx="720">
                  <c:v>0.25965987921770523</c:v>
                </c:pt>
                <c:pt idx="721">
                  <c:v>0.25965987921770523</c:v>
                </c:pt>
                <c:pt idx="722">
                  <c:v>0.25965987921770523</c:v>
                </c:pt>
                <c:pt idx="723">
                  <c:v>0.25965987921770523</c:v>
                </c:pt>
                <c:pt idx="724">
                  <c:v>0.25965987921770523</c:v>
                </c:pt>
                <c:pt idx="725">
                  <c:v>0.25965987921770523</c:v>
                </c:pt>
                <c:pt idx="726">
                  <c:v>0.25965987921770523</c:v>
                </c:pt>
                <c:pt idx="727">
                  <c:v>0.25965987921770523</c:v>
                </c:pt>
                <c:pt idx="728">
                  <c:v>0.25965987921770523</c:v>
                </c:pt>
                <c:pt idx="729">
                  <c:v>0.25965987921770523</c:v>
                </c:pt>
                <c:pt idx="730">
                  <c:v>0.25965987921770523</c:v>
                </c:pt>
                <c:pt idx="731">
                  <c:v>0.25965987921770523</c:v>
                </c:pt>
                <c:pt idx="732">
                  <c:v>0.25965987921770523</c:v>
                </c:pt>
                <c:pt idx="733">
                  <c:v>0.25965987921770523</c:v>
                </c:pt>
                <c:pt idx="734">
                  <c:v>0.25965987921770523</c:v>
                </c:pt>
                <c:pt idx="735">
                  <c:v>0.25965987921770523</c:v>
                </c:pt>
                <c:pt idx="736">
                  <c:v>0.25965987921770523</c:v>
                </c:pt>
                <c:pt idx="737">
                  <c:v>0.25965987921770523</c:v>
                </c:pt>
                <c:pt idx="738">
                  <c:v>0.25965987921770523</c:v>
                </c:pt>
                <c:pt idx="739">
                  <c:v>0.25965987921770523</c:v>
                </c:pt>
                <c:pt idx="740">
                  <c:v>0.25965987921770523</c:v>
                </c:pt>
                <c:pt idx="741">
                  <c:v>0.25965987921770523</c:v>
                </c:pt>
                <c:pt idx="742">
                  <c:v>0.25965987921770523</c:v>
                </c:pt>
                <c:pt idx="743">
                  <c:v>0.25965987921770523</c:v>
                </c:pt>
                <c:pt idx="744">
                  <c:v>0.25965987921770523</c:v>
                </c:pt>
                <c:pt idx="745">
                  <c:v>0.25965987921770523</c:v>
                </c:pt>
                <c:pt idx="746">
                  <c:v>0.25965987921770523</c:v>
                </c:pt>
                <c:pt idx="747">
                  <c:v>0.25965987921770523</c:v>
                </c:pt>
                <c:pt idx="748">
                  <c:v>0.25965987921770523</c:v>
                </c:pt>
                <c:pt idx="749">
                  <c:v>0.25965987921770523</c:v>
                </c:pt>
                <c:pt idx="750">
                  <c:v>0.25965987921770523</c:v>
                </c:pt>
                <c:pt idx="751">
                  <c:v>0.25965987921770523</c:v>
                </c:pt>
                <c:pt idx="752">
                  <c:v>0.25965987921770523</c:v>
                </c:pt>
                <c:pt idx="753">
                  <c:v>0.25972068592950087</c:v>
                </c:pt>
                <c:pt idx="754">
                  <c:v>0.26017635596833039</c:v>
                </c:pt>
                <c:pt idx="755">
                  <c:v>0.26101296750698</c:v>
                </c:pt>
                <c:pt idx="756">
                  <c:v>0.26309641681872803</c:v>
                </c:pt>
                <c:pt idx="757">
                  <c:v>0.26724929490100807</c:v>
                </c:pt>
                <c:pt idx="758">
                  <c:v>0.27264826985502505</c:v>
                </c:pt>
                <c:pt idx="759">
                  <c:v>0.27774362320791141</c:v>
                </c:pt>
                <c:pt idx="760">
                  <c:v>0.2821444405692855</c:v>
                </c:pt>
                <c:pt idx="761">
                  <c:v>0.28583170927026497</c:v>
                </c:pt>
                <c:pt idx="762">
                  <c:v>0.28835116148033435</c:v>
                </c:pt>
                <c:pt idx="763">
                  <c:v>0.28962854858704912</c:v>
                </c:pt>
                <c:pt idx="764">
                  <c:v>0.28976321759782847</c:v>
                </c:pt>
                <c:pt idx="765">
                  <c:v>0.28976321759782847</c:v>
                </c:pt>
                <c:pt idx="766">
                  <c:v>0.28976321759782847</c:v>
                </c:pt>
                <c:pt idx="767">
                  <c:v>0.28976321759782847</c:v>
                </c:pt>
                <c:pt idx="768">
                  <c:v>0.28976321759782847</c:v>
                </c:pt>
                <c:pt idx="769">
                  <c:v>0.28976321759782847</c:v>
                </c:pt>
                <c:pt idx="770">
                  <c:v>0.28976321759782847</c:v>
                </c:pt>
                <c:pt idx="771">
                  <c:v>0.28976321759782847</c:v>
                </c:pt>
                <c:pt idx="772">
                  <c:v>0.28976321759782847</c:v>
                </c:pt>
                <c:pt idx="773">
                  <c:v>0.28976321759782847</c:v>
                </c:pt>
                <c:pt idx="774">
                  <c:v>0.28976321759782847</c:v>
                </c:pt>
                <c:pt idx="775">
                  <c:v>0.28976321759782847</c:v>
                </c:pt>
                <c:pt idx="776">
                  <c:v>0.28976321759782847</c:v>
                </c:pt>
                <c:pt idx="777">
                  <c:v>0.28976321759782847</c:v>
                </c:pt>
                <c:pt idx="778">
                  <c:v>0.28976321759782847</c:v>
                </c:pt>
                <c:pt idx="779">
                  <c:v>0.28976321759782847</c:v>
                </c:pt>
                <c:pt idx="780">
                  <c:v>0.28976321759782847</c:v>
                </c:pt>
                <c:pt idx="781">
                  <c:v>0.28976321759782847</c:v>
                </c:pt>
                <c:pt idx="782">
                  <c:v>0.28976321759782847</c:v>
                </c:pt>
                <c:pt idx="783">
                  <c:v>0.28976321759782847</c:v>
                </c:pt>
                <c:pt idx="784">
                  <c:v>0.28976321759782847</c:v>
                </c:pt>
                <c:pt idx="785">
                  <c:v>0.28976321759782847</c:v>
                </c:pt>
                <c:pt idx="786">
                  <c:v>0.28976321759782847</c:v>
                </c:pt>
                <c:pt idx="787">
                  <c:v>0.28976321759782847</c:v>
                </c:pt>
                <c:pt idx="788">
                  <c:v>0.28976321759782847</c:v>
                </c:pt>
                <c:pt idx="789">
                  <c:v>0.28976321759782847</c:v>
                </c:pt>
                <c:pt idx="790">
                  <c:v>0.28976321759782847</c:v>
                </c:pt>
                <c:pt idx="791">
                  <c:v>0.28976321759782847</c:v>
                </c:pt>
                <c:pt idx="792">
                  <c:v>0.28976321759782847</c:v>
                </c:pt>
                <c:pt idx="793">
                  <c:v>0.29092653535189394</c:v>
                </c:pt>
                <c:pt idx="794">
                  <c:v>0.29553923169568436</c:v>
                </c:pt>
                <c:pt idx="795">
                  <c:v>0.30279929598532146</c:v>
                </c:pt>
                <c:pt idx="796">
                  <c:v>0.31081929278200587</c:v>
                </c:pt>
                <c:pt idx="797">
                  <c:v>0.3175714628768605</c:v>
                </c:pt>
                <c:pt idx="798">
                  <c:v>0.32182752501326267</c:v>
                </c:pt>
                <c:pt idx="799">
                  <c:v>0.32349488551342009</c:v>
                </c:pt>
                <c:pt idx="800">
                  <c:v>0.32349488551342009</c:v>
                </c:pt>
                <c:pt idx="801">
                  <c:v>0.32349488551342009</c:v>
                </c:pt>
                <c:pt idx="802">
                  <c:v>0.32349488551342009</c:v>
                </c:pt>
                <c:pt idx="803">
                  <c:v>0.32349488551342009</c:v>
                </c:pt>
                <c:pt idx="804">
                  <c:v>0.32349488551342009</c:v>
                </c:pt>
                <c:pt idx="805">
                  <c:v>0.32349488551342009</c:v>
                </c:pt>
                <c:pt idx="806">
                  <c:v>0.32349488551342009</c:v>
                </c:pt>
                <c:pt idx="807">
                  <c:v>0.32349488551342009</c:v>
                </c:pt>
                <c:pt idx="808">
                  <c:v>0.32393991286823798</c:v>
                </c:pt>
                <c:pt idx="809">
                  <c:v>0.32529036711086728</c:v>
                </c:pt>
                <c:pt idx="810">
                  <c:v>0.32748992967285273</c:v>
                </c:pt>
                <c:pt idx="811">
                  <c:v>0.33120121821657056</c:v>
                </c:pt>
                <c:pt idx="812">
                  <c:v>0.33584255544665575</c:v>
                </c:pt>
                <c:pt idx="813">
                  <c:v>0.34040613162720679</c:v>
                </c:pt>
                <c:pt idx="814">
                  <c:v>0.34473914870053807</c:v>
                </c:pt>
                <c:pt idx="815">
                  <c:v>0.34885379828551744</c:v>
                </c:pt>
                <c:pt idx="816">
                  <c:v>0.35234986454561862</c:v>
                </c:pt>
                <c:pt idx="817">
                  <c:v>0.35495686958026551</c:v>
                </c:pt>
                <c:pt idx="818">
                  <c:v>0.35612874418560786</c:v>
                </c:pt>
                <c:pt idx="819">
                  <c:v>0.35612874418560786</c:v>
                </c:pt>
                <c:pt idx="820">
                  <c:v>0.35612874418560786</c:v>
                </c:pt>
                <c:pt idx="821">
                  <c:v>0.35612874418560786</c:v>
                </c:pt>
                <c:pt idx="822">
                  <c:v>0.35612874418560786</c:v>
                </c:pt>
                <c:pt idx="823">
                  <c:v>0.35612874418560786</c:v>
                </c:pt>
                <c:pt idx="824">
                  <c:v>0.35612874418560786</c:v>
                </c:pt>
                <c:pt idx="825">
                  <c:v>0.35612874418560786</c:v>
                </c:pt>
                <c:pt idx="826">
                  <c:v>0.35612874418560786</c:v>
                </c:pt>
                <c:pt idx="827">
                  <c:v>0.35612874418560786</c:v>
                </c:pt>
                <c:pt idx="828">
                  <c:v>0.35612874418560786</c:v>
                </c:pt>
                <c:pt idx="829">
                  <c:v>0.35612874418560786</c:v>
                </c:pt>
                <c:pt idx="830">
                  <c:v>0.35612874418560786</c:v>
                </c:pt>
                <c:pt idx="831">
                  <c:v>0.35612874418560786</c:v>
                </c:pt>
                <c:pt idx="832">
                  <c:v>0.35612874418560786</c:v>
                </c:pt>
                <c:pt idx="833">
                  <c:v>0.35612874418560786</c:v>
                </c:pt>
                <c:pt idx="834">
                  <c:v>0.35612874418560786</c:v>
                </c:pt>
                <c:pt idx="835">
                  <c:v>0.35612874418560786</c:v>
                </c:pt>
                <c:pt idx="836">
                  <c:v>0.35612874418560786</c:v>
                </c:pt>
                <c:pt idx="837">
                  <c:v>0.35612874418560786</c:v>
                </c:pt>
                <c:pt idx="838">
                  <c:v>0.35612874418560786</c:v>
                </c:pt>
                <c:pt idx="839">
                  <c:v>0.35612874418560786</c:v>
                </c:pt>
                <c:pt idx="840">
                  <c:v>0.35612874418560786</c:v>
                </c:pt>
                <c:pt idx="841">
                  <c:v>0.35612874418560786</c:v>
                </c:pt>
                <c:pt idx="842">
                  <c:v>0.35612874418560786</c:v>
                </c:pt>
                <c:pt idx="843">
                  <c:v>0.35612874418560786</c:v>
                </c:pt>
                <c:pt idx="844">
                  <c:v>0.35612874418560786</c:v>
                </c:pt>
                <c:pt idx="845">
                  <c:v>0.35612874418560786</c:v>
                </c:pt>
                <c:pt idx="846">
                  <c:v>0.35612874418560786</c:v>
                </c:pt>
                <c:pt idx="847">
                  <c:v>0.35612874418560786</c:v>
                </c:pt>
                <c:pt idx="848">
                  <c:v>0.35612874418560786</c:v>
                </c:pt>
                <c:pt idx="849">
                  <c:v>0.35612874418560786</c:v>
                </c:pt>
                <c:pt idx="850">
                  <c:v>0.35612874418560786</c:v>
                </c:pt>
                <c:pt idx="851">
                  <c:v>0.35612874418560786</c:v>
                </c:pt>
                <c:pt idx="852">
                  <c:v>0.35612874418560786</c:v>
                </c:pt>
                <c:pt idx="853">
                  <c:v>0.35612874418560786</c:v>
                </c:pt>
                <c:pt idx="854">
                  <c:v>0.35612874418560786</c:v>
                </c:pt>
                <c:pt idx="855">
                  <c:v>0.35612874418560786</c:v>
                </c:pt>
                <c:pt idx="856">
                  <c:v>0.35612874418560786</c:v>
                </c:pt>
                <c:pt idx="857">
                  <c:v>0.35612874418560786</c:v>
                </c:pt>
                <c:pt idx="858">
                  <c:v>0.35612874418560786</c:v>
                </c:pt>
                <c:pt idx="859">
                  <c:v>0.35612874418560786</c:v>
                </c:pt>
                <c:pt idx="860">
                  <c:v>0.35612874418560786</c:v>
                </c:pt>
                <c:pt idx="861">
                  <c:v>0.35612874418560786</c:v>
                </c:pt>
                <c:pt idx="862">
                  <c:v>0.35612874418560786</c:v>
                </c:pt>
                <c:pt idx="863">
                  <c:v>0.35612874418560786</c:v>
                </c:pt>
                <c:pt idx="864">
                  <c:v>0.35612874418560786</c:v>
                </c:pt>
                <c:pt idx="865">
                  <c:v>0.35612874418560786</c:v>
                </c:pt>
                <c:pt idx="866">
                  <c:v>0.35612874418560786</c:v>
                </c:pt>
                <c:pt idx="867">
                  <c:v>0.35612874418560786</c:v>
                </c:pt>
                <c:pt idx="868">
                  <c:v>0.35612874418560786</c:v>
                </c:pt>
                <c:pt idx="869">
                  <c:v>0.35612874418560786</c:v>
                </c:pt>
                <c:pt idx="870">
                  <c:v>0.35612874418560786</c:v>
                </c:pt>
                <c:pt idx="871">
                  <c:v>0.35612874418560786</c:v>
                </c:pt>
                <c:pt idx="872">
                  <c:v>0.35612874418560786</c:v>
                </c:pt>
                <c:pt idx="873">
                  <c:v>0.35612874418560786</c:v>
                </c:pt>
                <c:pt idx="874">
                  <c:v>0.35612874418560786</c:v>
                </c:pt>
                <c:pt idx="875">
                  <c:v>0.35677269431828645</c:v>
                </c:pt>
                <c:pt idx="876">
                  <c:v>0.35801570068506117</c:v>
                </c:pt>
                <c:pt idx="877">
                  <c:v>0.35892589741903425</c:v>
                </c:pt>
                <c:pt idx="878">
                  <c:v>0.35892589741903425</c:v>
                </c:pt>
                <c:pt idx="879">
                  <c:v>0.35892589741903425</c:v>
                </c:pt>
                <c:pt idx="880">
                  <c:v>0.35892589741903425</c:v>
                </c:pt>
                <c:pt idx="881">
                  <c:v>0.3595268204886008</c:v>
                </c:pt>
                <c:pt idx="882">
                  <c:v>0.3595268204886008</c:v>
                </c:pt>
                <c:pt idx="883">
                  <c:v>0.3595268204886008</c:v>
                </c:pt>
                <c:pt idx="884">
                  <c:v>0.3595268204886008</c:v>
                </c:pt>
                <c:pt idx="885">
                  <c:v>0.3595268204886008</c:v>
                </c:pt>
                <c:pt idx="886">
                  <c:v>0.3595268204886008</c:v>
                </c:pt>
                <c:pt idx="887">
                  <c:v>0.3595268204886008</c:v>
                </c:pt>
                <c:pt idx="888">
                  <c:v>0.3595268204886008</c:v>
                </c:pt>
                <c:pt idx="889">
                  <c:v>0.3595268204886008</c:v>
                </c:pt>
                <c:pt idx="890">
                  <c:v>0.3595268204886008</c:v>
                </c:pt>
                <c:pt idx="891">
                  <c:v>0.36004092919500458</c:v>
                </c:pt>
                <c:pt idx="892">
                  <c:v>0.36120298437278242</c:v>
                </c:pt>
                <c:pt idx="893">
                  <c:v>0.36247095714871519</c:v>
                </c:pt>
                <c:pt idx="894">
                  <c:v>0.36333150508932149</c:v>
                </c:pt>
                <c:pt idx="895">
                  <c:v>0.36349676942654957</c:v>
                </c:pt>
                <c:pt idx="896">
                  <c:v>0.36349676942654957</c:v>
                </c:pt>
                <c:pt idx="897">
                  <c:v>0.36349676942654957</c:v>
                </c:pt>
                <c:pt idx="898">
                  <c:v>0.36349676942654957</c:v>
                </c:pt>
                <c:pt idx="899">
                  <c:v>0.36349676942654957</c:v>
                </c:pt>
                <c:pt idx="900">
                  <c:v>0.36349676942654957</c:v>
                </c:pt>
                <c:pt idx="901">
                  <c:v>0.36397835048316329</c:v>
                </c:pt>
                <c:pt idx="902">
                  <c:v>0.36875987182012548</c:v>
                </c:pt>
                <c:pt idx="903">
                  <c:v>0.3767798686168099</c:v>
                </c:pt>
                <c:pt idx="904">
                  <c:v>0.38353203871166447</c:v>
                </c:pt>
                <c:pt idx="905">
                  <c:v>0.3877881008480667</c:v>
                </c:pt>
                <c:pt idx="906">
                  <c:v>0.38945546134822412</c:v>
                </c:pt>
                <c:pt idx="907">
                  <c:v>0.38945546134822412</c:v>
                </c:pt>
                <c:pt idx="908">
                  <c:v>0.38945546134822412</c:v>
                </c:pt>
                <c:pt idx="909">
                  <c:v>0.38945546134822412</c:v>
                </c:pt>
                <c:pt idx="910">
                  <c:v>0.38945546134822412</c:v>
                </c:pt>
                <c:pt idx="911">
                  <c:v>0.38945546134822412</c:v>
                </c:pt>
                <c:pt idx="912">
                  <c:v>0.38945546134822412</c:v>
                </c:pt>
                <c:pt idx="913">
                  <c:v>0.38945546134822412</c:v>
                </c:pt>
                <c:pt idx="914">
                  <c:v>0.38945546134822412</c:v>
                </c:pt>
                <c:pt idx="915">
                  <c:v>0.38945546134822412</c:v>
                </c:pt>
                <c:pt idx="916">
                  <c:v>0.38945546134822412</c:v>
                </c:pt>
                <c:pt idx="917">
                  <c:v>0.38945546134822412</c:v>
                </c:pt>
                <c:pt idx="918">
                  <c:v>0.38945546134822412</c:v>
                </c:pt>
                <c:pt idx="919">
                  <c:v>0.38945546134822412</c:v>
                </c:pt>
                <c:pt idx="920">
                  <c:v>0.38945546134822412</c:v>
                </c:pt>
                <c:pt idx="921">
                  <c:v>0.38945546134822412</c:v>
                </c:pt>
                <c:pt idx="922">
                  <c:v>0.38945546134822412</c:v>
                </c:pt>
                <c:pt idx="923">
                  <c:v>0.38945546134822412</c:v>
                </c:pt>
                <c:pt idx="924">
                  <c:v>0.38945546134822412</c:v>
                </c:pt>
                <c:pt idx="925">
                  <c:v>0.39051817805255323</c:v>
                </c:pt>
                <c:pt idx="926">
                  <c:v>0.39128263388972023</c:v>
                </c:pt>
                <c:pt idx="927">
                  <c:v>0.39135785157697467</c:v>
                </c:pt>
                <c:pt idx="928">
                  <c:v>0.39135785157697467</c:v>
                </c:pt>
                <c:pt idx="929">
                  <c:v>0.39135785157697467</c:v>
                </c:pt>
                <c:pt idx="930">
                  <c:v>0.39135785157697467</c:v>
                </c:pt>
                <c:pt idx="931">
                  <c:v>0.39135785157697467</c:v>
                </c:pt>
                <c:pt idx="932">
                  <c:v>0.39135785157697467</c:v>
                </c:pt>
                <c:pt idx="933">
                  <c:v>0.39135785157697467</c:v>
                </c:pt>
                <c:pt idx="934">
                  <c:v>0.39195143652733361</c:v>
                </c:pt>
                <c:pt idx="935">
                  <c:v>0.3926423907403318</c:v>
                </c:pt>
                <c:pt idx="936">
                  <c:v>0.39288385236451989</c:v>
                </c:pt>
                <c:pt idx="937">
                  <c:v>0.39288385236451989</c:v>
                </c:pt>
                <c:pt idx="938">
                  <c:v>0.39288385236451989</c:v>
                </c:pt>
                <c:pt idx="939">
                  <c:v>0.39288385236451989</c:v>
                </c:pt>
                <c:pt idx="940">
                  <c:v>0.39288385236451989</c:v>
                </c:pt>
                <c:pt idx="941">
                  <c:v>0.39288385236451989</c:v>
                </c:pt>
                <c:pt idx="942">
                  <c:v>0.39288385236451989</c:v>
                </c:pt>
                <c:pt idx="943">
                  <c:v>0.39288385236451989</c:v>
                </c:pt>
                <c:pt idx="944">
                  <c:v>0.39288385236451989</c:v>
                </c:pt>
                <c:pt idx="945">
                  <c:v>0.39288385236451989</c:v>
                </c:pt>
                <c:pt idx="946">
                  <c:v>0.39288385236451989</c:v>
                </c:pt>
                <c:pt idx="947">
                  <c:v>0.39288385236451989</c:v>
                </c:pt>
                <c:pt idx="948">
                  <c:v>0.39288385236451989</c:v>
                </c:pt>
                <c:pt idx="949">
                  <c:v>0.39288385236451989</c:v>
                </c:pt>
                <c:pt idx="950">
                  <c:v>0.39288385236451989</c:v>
                </c:pt>
                <c:pt idx="951">
                  <c:v>0.39481158817427164</c:v>
                </c:pt>
                <c:pt idx="952">
                  <c:v>0.39946334086256935</c:v>
                </c:pt>
                <c:pt idx="953">
                  <c:v>0.40602463752802476</c:v>
                </c:pt>
                <c:pt idx="954">
                  <c:v>0.41260318506757693</c:v>
                </c:pt>
                <c:pt idx="955">
                  <c:v>0.41840961957624573</c:v>
                </c:pt>
                <c:pt idx="956">
                  <c:v>0.42342945617698147</c:v>
                </c:pt>
                <c:pt idx="957">
                  <c:v>0.42626039183273634</c:v>
                </c:pt>
                <c:pt idx="958">
                  <c:v>0.42639410027062763</c:v>
                </c:pt>
                <c:pt idx="959">
                  <c:v>0.42639410027062763</c:v>
                </c:pt>
                <c:pt idx="960">
                  <c:v>0.42639410027062763</c:v>
                </c:pt>
                <c:pt idx="961">
                  <c:v>0.42639410027062763</c:v>
                </c:pt>
                <c:pt idx="962">
                  <c:v>0.42639410027062763</c:v>
                </c:pt>
                <c:pt idx="963">
                  <c:v>0.42639410027062763</c:v>
                </c:pt>
                <c:pt idx="964">
                  <c:v>0.42639410027062763</c:v>
                </c:pt>
                <c:pt idx="965">
                  <c:v>0.42639410027062763</c:v>
                </c:pt>
                <c:pt idx="966">
                  <c:v>0.42639410027062763</c:v>
                </c:pt>
                <c:pt idx="967">
                  <c:v>0.42639410027062763</c:v>
                </c:pt>
                <c:pt idx="968">
                  <c:v>0.42639410027062763</c:v>
                </c:pt>
                <c:pt idx="969">
                  <c:v>0.42642937381857271</c:v>
                </c:pt>
                <c:pt idx="970">
                  <c:v>0.42753019878169546</c:v>
                </c:pt>
                <c:pt idx="971">
                  <c:v>0.43057734922680341</c:v>
                </c:pt>
                <c:pt idx="972">
                  <c:v>0.43609141049268185</c:v>
                </c:pt>
                <c:pt idx="973">
                  <c:v>0.44230768749573462</c:v>
                </c:pt>
                <c:pt idx="974">
                  <c:v>0.44774476592357498</c:v>
                </c:pt>
                <c:pt idx="975">
                  <c:v>0.45238911889366723</c:v>
                </c:pt>
                <c:pt idx="976">
                  <c:v>0.45626869127259939</c:v>
                </c:pt>
                <c:pt idx="977">
                  <c:v>0.45869416186404666</c:v>
                </c:pt>
                <c:pt idx="978">
                  <c:v>0.46004488625281209</c:v>
                </c:pt>
                <c:pt idx="979">
                  <c:v>0.46099306624993364</c:v>
                </c:pt>
                <c:pt idx="980">
                  <c:v>0.46160934907228879</c:v>
                </c:pt>
                <c:pt idx="981">
                  <c:v>0.4619904737416215</c:v>
                </c:pt>
                <c:pt idx="982">
                  <c:v>0.4622797282650758</c:v>
                </c:pt>
                <c:pt idx="983">
                  <c:v>0.46256243311572565</c:v>
                </c:pt>
                <c:pt idx="984">
                  <c:v>0.46274750048055208</c:v>
                </c:pt>
                <c:pt idx="985">
                  <c:v>0.46279006229629294</c:v>
                </c:pt>
                <c:pt idx="986">
                  <c:v>0.46279006229629294</c:v>
                </c:pt>
                <c:pt idx="987">
                  <c:v>0.46279006229629294</c:v>
                </c:pt>
                <c:pt idx="988">
                  <c:v>0.46279006229629294</c:v>
                </c:pt>
                <c:pt idx="989">
                  <c:v>0.46279006229629294</c:v>
                </c:pt>
                <c:pt idx="990">
                  <c:v>0.46279006229629294</c:v>
                </c:pt>
                <c:pt idx="991">
                  <c:v>0.46279006229629294</c:v>
                </c:pt>
                <c:pt idx="992">
                  <c:v>0.46279006229629294</c:v>
                </c:pt>
                <c:pt idx="993">
                  <c:v>0.46279006229629294</c:v>
                </c:pt>
                <c:pt idx="994">
                  <c:v>0.46279006229629294</c:v>
                </c:pt>
                <c:pt idx="995">
                  <c:v>0.46279006229629294</c:v>
                </c:pt>
                <c:pt idx="996">
                  <c:v>0.46279006229629294</c:v>
                </c:pt>
                <c:pt idx="997">
                  <c:v>0.46279006229629294</c:v>
                </c:pt>
                <c:pt idx="998">
                  <c:v>0.46279006229629294</c:v>
                </c:pt>
                <c:pt idx="999">
                  <c:v>0.46279006229629294</c:v>
                </c:pt>
                <c:pt idx="1000">
                  <c:v>0.46279006229629294</c:v>
                </c:pt>
                <c:pt idx="1001">
                  <c:v>0.46279006229629294</c:v>
                </c:pt>
                <c:pt idx="1002">
                  <c:v>0.46279006229629294</c:v>
                </c:pt>
                <c:pt idx="1003">
                  <c:v>0.46279006229629294</c:v>
                </c:pt>
                <c:pt idx="1004">
                  <c:v>0.46279006229629294</c:v>
                </c:pt>
                <c:pt idx="1005">
                  <c:v>0.46279006229629294</c:v>
                </c:pt>
                <c:pt idx="1006">
                  <c:v>0.46279006229629294</c:v>
                </c:pt>
                <c:pt idx="1007">
                  <c:v>0.46279006229629294</c:v>
                </c:pt>
                <c:pt idx="1008">
                  <c:v>0.46279006229629294</c:v>
                </c:pt>
                <c:pt idx="1009">
                  <c:v>0.46279006229629294</c:v>
                </c:pt>
                <c:pt idx="1010">
                  <c:v>0.46279006229629294</c:v>
                </c:pt>
                <c:pt idx="1011">
                  <c:v>0.46279006229629294</c:v>
                </c:pt>
                <c:pt idx="1012">
                  <c:v>0.46279006229629294</c:v>
                </c:pt>
                <c:pt idx="1013">
                  <c:v>0.46279006229629294</c:v>
                </c:pt>
                <c:pt idx="1014">
                  <c:v>0.46279006229629294</c:v>
                </c:pt>
                <c:pt idx="1015">
                  <c:v>0.46279006229629294</c:v>
                </c:pt>
                <c:pt idx="1016">
                  <c:v>0.46279006229629294</c:v>
                </c:pt>
                <c:pt idx="1017">
                  <c:v>0.46279006229629294</c:v>
                </c:pt>
                <c:pt idx="1018">
                  <c:v>0.46279006229629294</c:v>
                </c:pt>
                <c:pt idx="1019">
                  <c:v>0.46279006229629294</c:v>
                </c:pt>
                <c:pt idx="1020">
                  <c:v>0.46279006229629294</c:v>
                </c:pt>
                <c:pt idx="1021">
                  <c:v>0.46279006229629294</c:v>
                </c:pt>
                <c:pt idx="1022">
                  <c:v>0.46279006229629294</c:v>
                </c:pt>
                <c:pt idx="1023">
                  <c:v>0.46279006229629294</c:v>
                </c:pt>
                <c:pt idx="1024">
                  <c:v>0.46279006229629294</c:v>
                </c:pt>
                <c:pt idx="1025">
                  <c:v>0.46279006229629294</c:v>
                </c:pt>
                <c:pt idx="1026">
                  <c:v>0.46279006229629294</c:v>
                </c:pt>
                <c:pt idx="1027">
                  <c:v>0.46279006229629294</c:v>
                </c:pt>
                <c:pt idx="1028">
                  <c:v>0.46279006229629294</c:v>
                </c:pt>
                <c:pt idx="1029">
                  <c:v>0.46279006229629294</c:v>
                </c:pt>
                <c:pt idx="1030">
                  <c:v>0.46279006229629294</c:v>
                </c:pt>
                <c:pt idx="1031">
                  <c:v>0.46279006229629294</c:v>
                </c:pt>
                <c:pt idx="1032">
                  <c:v>0.46279006229629294</c:v>
                </c:pt>
                <c:pt idx="1033">
                  <c:v>0.46279006229629294</c:v>
                </c:pt>
                <c:pt idx="1034">
                  <c:v>0.46279006229629294</c:v>
                </c:pt>
                <c:pt idx="1035">
                  <c:v>0.46279006229629294</c:v>
                </c:pt>
                <c:pt idx="1036">
                  <c:v>0.46279006229629294</c:v>
                </c:pt>
                <c:pt idx="1037">
                  <c:v>0.46279006229629294</c:v>
                </c:pt>
                <c:pt idx="1038">
                  <c:v>0.46279006229629294</c:v>
                </c:pt>
                <c:pt idx="1039">
                  <c:v>0.46279006229629294</c:v>
                </c:pt>
                <c:pt idx="1040">
                  <c:v>0.46279006229629294</c:v>
                </c:pt>
                <c:pt idx="1041">
                  <c:v>0.46279006229629294</c:v>
                </c:pt>
                <c:pt idx="1042">
                  <c:v>0.46279006229629294</c:v>
                </c:pt>
                <c:pt idx="1043">
                  <c:v>0.46279006229629294</c:v>
                </c:pt>
                <c:pt idx="1044">
                  <c:v>0.46279006229629294</c:v>
                </c:pt>
                <c:pt idx="1045">
                  <c:v>0.46279006229629294</c:v>
                </c:pt>
                <c:pt idx="1046">
                  <c:v>0.46279006229629294</c:v>
                </c:pt>
                <c:pt idx="1047">
                  <c:v>0.46279006229629294</c:v>
                </c:pt>
                <c:pt idx="1048">
                  <c:v>0.46279006229629294</c:v>
                </c:pt>
                <c:pt idx="1049">
                  <c:v>0.46279006229629294</c:v>
                </c:pt>
                <c:pt idx="1050">
                  <c:v>0.46382047280122185</c:v>
                </c:pt>
                <c:pt idx="1051">
                  <c:v>0.46572888900317033</c:v>
                </c:pt>
                <c:pt idx="1052">
                  <c:v>0.46813222702998147</c:v>
                </c:pt>
                <c:pt idx="1053">
                  <c:v>0.47103947379035044</c:v>
                </c:pt>
                <c:pt idx="1054">
                  <c:v>0.47464146719606698</c:v>
                </c:pt>
                <c:pt idx="1055">
                  <c:v>0.47901221306831898</c:v>
                </c:pt>
                <c:pt idx="1056">
                  <c:v>0.48397817806676807</c:v>
                </c:pt>
                <c:pt idx="1057">
                  <c:v>0.48872793345050175</c:v>
                </c:pt>
                <c:pt idx="1058">
                  <c:v>0.49230984236170461</c:v>
                </c:pt>
                <c:pt idx="1059">
                  <c:v>0.49494568434451119</c:v>
                </c:pt>
                <c:pt idx="1060">
                  <c:v>0.49675463058517411</c:v>
                </c:pt>
                <c:pt idx="1061">
                  <c:v>0.49758863266162007</c:v>
                </c:pt>
                <c:pt idx="1062">
                  <c:v>0.4976849786271319</c:v>
                </c:pt>
                <c:pt idx="1063">
                  <c:v>0.4976849786271319</c:v>
                </c:pt>
                <c:pt idx="1064">
                  <c:v>0.4976849786271319</c:v>
                </c:pt>
                <c:pt idx="1065">
                  <c:v>0.4976849786271319</c:v>
                </c:pt>
                <c:pt idx="1066">
                  <c:v>0.4976849786271319</c:v>
                </c:pt>
                <c:pt idx="1067">
                  <c:v>0.4976849786271319</c:v>
                </c:pt>
                <c:pt idx="1068">
                  <c:v>0.4976849786271319</c:v>
                </c:pt>
                <c:pt idx="1069">
                  <c:v>0.4976849786271319</c:v>
                </c:pt>
                <c:pt idx="1070">
                  <c:v>0.4976849786271319</c:v>
                </c:pt>
                <c:pt idx="1071">
                  <c:v>0.4976849786271319</c:v>
                </c:pt>
                <c:pt idx="1072">
                  <c:v>0.4976849786271319</c:v>
                </c:pt>
                <c:pt idx="1073">
                  <c:v>0.4976849786271319</c:v>
                </c:pt>
                <c:pt idx="1074">
                  <c:v>0.4976849786271319</c:v>
                </c:pt>
                <c:pt idx="1075">
                  <c:v>0.4976849786271319</c:v>
                </c:pt>
                <c:pt idx="1076">
                  <c:v>0.4976849786271319</c:v>
                </c:pt>
                <c:pt idx="1077">
                  <c:v>0.4976849786271319</c:v>
                </c:pt>
                <c:pt idx="1078">
                  <c:v>0.4976849786271319</c:v>
                </c:pt>
                <c:pt idx="1079">
                  <c:v>0.4976849786271319</c:v>
                </c:pt>
                <c:pt idx="1080">
                  <c:v>0.4976849786271319</c:v>
                </c:pt>
                <c:pt idx="1081">
                  <c:v>0.4976849786271319</c:v>
                </c:pt>
                <c:pt idx="1082">
                  <c:v>0.4976849786271319</c:v>
                </c:pt>
                <c:pt idx="1083">
                  <c:v>0.49845055424153473</c:v>
                </c:pt>
                <c:pt idx="1084">
                  <c:v>0.50029356148127613</c:v>
                </c:pt>
                <c:pt idx="1085">
                  <c:v>0.50126186925045302</c:v>
                </c:pt>
                <c:pt idx="1086">
                  <c:v>0.50126186925045302</c:v>
                </c:pt>
                <c:pt idx="1087">
                  <c:v>0.50126186925045302</c:v>
                </c:pt>
                <c:pt idx="1088">
                  <c:v>0.50126186925045302</c:v>
                </c:pt>
                <c:pt idx="1089">
                  <c:v>0.50126186925045302</c:v>
                </c:pt>
                <c:pt idx="1090">
                  <c:v>0.50126186925045302</c:v>
                </c:pt>
                <c:pt idx="1091">
                  <c:v>0.50126186925045302</c:v>
                </c:pt>
                <c:pt idx="1092">
                  <c:v>0.50126186925045302</c:v>
                </c:pt>
                <c:pt idx="1093">
                  <c:v>0.50126186925045302</c:v>
                </c:pt>
                <c:pt idx="1094">
                  <c:v>0.50126186925045302</c:v>
                </c:pt>
                <c:pt idx="1095">
                  <c:v>0.50126186925045302</c:v>
                </c:pt>
                <c:pt idx="1096">
                  <c:v>0.50126186925045302</c:v>
                </c:pt>
                <c:pt idx="1097">
                  <c:v>0.50126186925045302</c:v>
                </c:pt>
                <c:pt idx="1098">
                  <c:v>0.50151452079829018</c:v>
                </c:pt>
                <c:pt idx="1099">
                  <c:v>0.50337546470720262</c:v>
                </c:pt>
                <c:pt idx="1100">
                  <c:v>0.50540285745188829</c:v>
                </c:pt>
                <c:pt idx="1101">
                  <c:v>0.50599476066307481</c:v>
                </c:pt>
                <c:pt idx="1102">
                  <c:v>0.50599476066307481</c:v>
                </c:pt>
                <c:pt idx="1103">
                  <c:v>0.50599476066307481</c:v>
                </c:pt>
                <c:pt idx="1104">
                  <c:v>0.50599476066307481</c:v>
                </c:pt>
                <c:pt idx="1105">
                  <c:v>0.50599476066307481</c:v>
                </c:pt>
                <c:pt idx="1106">
                  <c:v>0.50599476066307481</c:v>
                </c:pt>
                <c:pt idx="1107">
                  <c:v>0.50599476066307481</c:v>
                </c:pt>
                <c:pt idx="1108">
                  <c:v>0.50599476066307481</c:v>
                </c:pt>
                <c:pt idx="1109">
                  <c:v>0.50705858333574039</c:v>
                </c:pt>
                <c:pt idx="1110">
                  <c:v>0.508024811825464</c:v>
                </c:pt>
                <c:pt idx="1111">
                  <c:v>0.508024811825464</c:v>
                </c:pt>
                <c:pt idx="1112">
                  <c:v>0.508024811825464</c:v>
                </c:pt>
                <c:pt idx="1113">
                  <c:v>0.508024811825464</c:v>
                </c:pt>
                <c:pt idx="1114">
                  <c:v>0.508024811825464</c:v>
                </c:pt>
                <c:pt idx="1115">
                  <c:v>0.508024811825464</c:v>
                </c:pt>
                <c:pt idx="1116">
                  <c:v>0.508024811825464</c:v>
                </c:pt>
                <c:pt idx="1117">
                  <c:v>0.508024811825464</c:v>
                </c:pt>
                <c:pt idx="1118">
                  <c:v>0.50817917915711308</c:v>
                </c:pt>
                <c:pt idx="1119">
                  <c:v>0.50922633566601727</c:v>
                </c:pt>
                <c:pt idx="1120">
                  <c:v>0.50974555379485131</c:v>
                </c:pt>
                <c:pt idx="1121">
                  <c:v>0.50974555379485131</c:v>
                </c:pt>
                <c:pt idx="1122">
                  <c:v>0.50974555379485131</c:v>
                </c:pt>
                <c:pt idx="1123">
                  <c:v>0.51090993758141856</c:v>
                </c:pt>
                <c:pt idx="1124">
                  <c:v>0.51419437786569655</c:v>
                </c:pt>
                <c:pt idx="1125">
                  <c:v>0.5200732366597649</c:v>
                </c:pt>
                <c:pt idx="1126">
                  <c:v>0.52771808308578838</c:v>
                </c:pt>
                <c:pt idx="1127">
                  <c:v>0.5353465982262442</c:v>
                </c:pt>
                <c:pt idx="1128">
                  <c:v>0.542082271812803</c:v>
                </c:pt>
                <c:pt idx="1129">
                  <c:v>0.54720116975175437</c:v>
                </c:pt>
                <c:pt idx="1130">
                  <c:v>0.55080624071525652</c:v>
                </c:pt>
                <c:pt idx="1131">
                  <c:v>0.55367945375649441</c:v>
                </c:pt>
                <c:pt idx="1132">
                  <c:v>0.55624752345523465</c:v>
                </c:pt>
                <c:pt idx="1133">
                  <c:v>0.55876311599880568</c:v>
                </c:pt>
                <c:pt idx="1134">
                  <c:v>0.5610944949460972</c:v>
                </c:pt>
                <c:pt idx="1135">
                  <c:v>0.56291280614450578</c:v>
                </c:pt>
                <c:pt idx="1136">
                  <c:v>0.56395013694848961</c:v>
                </c:pt>
                <c:pt idx="1137">
                  <c:v>0.56425156759287221</c:v>
                </c:pt>
                <c:pt idx="1138">
                  <c:v>0.56425156759287221</c:v>
                </c:pt>
                <c:pt idx="1139">
                  <c:v>0.56425156759287221</c:v>
                </c:pt>
                <c:pt idx="1140">
                  <c:v>0.56425156759287221</c:v>
                </c:pt>
                <c:pt idx="1141">
                  <c:v>0.56425156759287221</c:v>
                </c:pt>
                <c:pt idx="1142">
                  <c:v>0.56425156759287221</c:v>
                </c:pt>
                <c:pt idx="1143">
                  <c:v>0.56425156759287221</c:v>
                </c:pt>
                <c:pt idx="1144">
                  <c:v>0.56425156759287221</c:v>
                </c:pt>
                <c:pt idx="1145">
                  <c:v>0.56425156759287221</c:v>
                </c:pt>
                <c:pt idx="1146">
                  <c:v>0.56458252442172441</c:v>
                </c:pt>
                <c:pt idx="1147">
                  <c:v>0.56695669609838362</c:v>
                </c:pt>
                <c:pt idx="1148">
                  <c:v>0.56920171680916964</c:v>
                </c:pt>
                <c:pt idx="1149">
                  <c:v>0.57021452335510314</c:v>
                </c:pt>
                <c:pt idx="1150">
                  <c:v>0.57040667693378366</c:v>
                </c:pt>
                <c:pt idx="1151">
                  <c:v>0.57040667693378366</c:v>
                </c:pt>
                <c:pt idx="1152">
                  <c:v>0.57040667693378366</c:v>
                </c:pt>
                <c:pt idx="1153">
                  <c:v>0.57040667693378366</c:v>
                </c:pt>
                <c:pt idx="1154">
                  <c:v>0.57040667693378366</c:v>
                </c:pt>
                <c:pt idx="1155">
                  <c:v>0.57040667693378366</c:v>
                </c:pt>
                <c:pt idx="1156">
                  <c:v>0.57040667693378366</c:v>
                </c:pt>
                <c:pt idx="1157">
                  <c:v>0.57040667693378366</c:v>
                </c:pt>
                <c:pt idx="1158">
                  <c:v>0.57040667693378366</c:v>
                </c:pt>
                <c:pt idx="1159">
                  <c:v>0.57040667693378366</c:v>
                </c:pt>
                <c:pt idx="1160">
                  <c:v>0.57040667693378366</c:v>
                </c:pt>
                <c:pt idx="1161">
                  <c:v>0.57040667693378366</c:v>
                </c:pt>
                <c:pt idx="1162">
                  <c:v>0.57040667693378366</c:v>
                </c:pt>
                <c:pt idx="1163">
                  <c:v>0.57040667693378366</c:v>
                </c:pt>
                <c:pt idx="1164">
                  <c:v>0.57040667693378366</c:v>
                </c:pt>
                <c:pt idx="1165">
                  <c:v>0.57040667693378366</c:v>
                </c:pt>
                <c:pt idx="1166">
                  <c:v>0.57040667693378366</c:v>
                </c:pt>
                <c:pt idx="1167">
                  <c:v>0.57040667693378366</c:v>
                </c:pt>
                <c:pt idx="1168">
                  <c:v>0.57040667693378366</c:v>
                </c:pt>
                <c:pt idx="1169">
                  <c:v>0.57040667693378366</c:v>
                </c:pt>
                <c:pt idx="1170">
                  <c:v>0.57040667693378366</c:v>
                </c:pt>
                <c:pt idx="1171">
                  <c:v>0.57040667693378366</c:v>
                </c:pt>
                <c:pt idx="1172">
                  <c:v>0.57040667693378366</c:v>
                </c:pt>
                <c:pt idx="1173">
                  <c:v>0.57040667693378366</c:v>
                </c:pt>
                <c:pt idx="1174">
                  <c:v>0.57040667693378366</c:v>
                </c:pt>
                <c:pt idx="1175">
                  <c:v>0.57040667693378366</c:v>
                </c:pt>
                <c:pt idx="1176">
                  <c:v>0.57040667693378366</c:v>
                </c:pt>
                <c:pt idx="1177">
                  <c:v>0.57040667693378366</c:v>
                </c:pt>
                <c:pt idx="1178">
                  <c:v>0.57040667693378366</c:v>
                </c:pt>
                <c:pt idx="1179">
                  <c:v>0.57040667693378366</c:v>
                </c:pt>
                <c:pt idx="1180">
                  <c:v>0.57040667693378366</c:v>
                </c:pt>
                <c:pt idx="1181">
                  <c:v>0.57040667693378366</c:v>
                </c:pt>
                <c:pt idx="1182">
                  <c:v>0.57040667693378366</c:v>
                </c:pt>
                <c:pt idx="1183">
                  <c:v>0.57040667693378366</c:v>
                </c:pt>
                <c:pt idx="1184">
                  <c:v>0.57040667693378366</c:v>
                </c:pt>
                <c:pt idx="1185">
                  <c:v>0.57040667693378366</c:v>
                </c:pt>
                <c:pt idx="1186">
                  <c:v>0.57040667693378366</c:v>
                </c:pt>
                <c:pt idx="1187">
                  <c:v>0.57040667693378366</c:v>
                </c:pt>
                <c:pt idx="1188">
                  <c:v>0.57040667693378366</c:v>
                </c:pt>
                <c:pt idx="1189">
                  <c:v>0.57040667693378366</c:v>
                </c:pt>
                <c:pt idx="1190">
                  <c:v>0.57040667693378366</c:v>
                </c:pt>
                <c:pt idx="1191">
                  <c:v>0.57040667693378366</c:v>
                </c:pt>
                <c:pt idx="1192">
                  <c:v>0.57040667693378366</c:v>
                </c:pt>
                <c:pt idx="1193">
                  <c:v>0.57040667693378366</c:v>
                </c:pt>
                <c:pt idx="1194">
                  <c:v>0.57040667693378366</c:v>
                </c:pt>
                <c:pt idx="1195">
                  <c:v>0.57040667693378366</c:v>
                </c:pt>
                <c:pt idx="1196">
                  <c:v>0.57040667693378366</c:v>
                </c:pt>
                <c:pt idx="1197">
                  <c:v>0.57040667693378366</c:v>
                </c:pt>
                <c:pt idx="1198">
                  <c:v>0.57040667693378366</c:v>
                </c:pt>
                <c:pt idx="1199">
                  <c:v>0.57040667693378366</c:v>
                </c:pt>
                <c:pt idx="1200">
                  <c:v>0.57040667693378366</c:v>
                </c:pt>
                <c:pt idx="1201">
                  <c:v>0.57040667693378366</c:v>
                </c:pt>
                <c:pt idx="1202">
                  <c:v>0.57040667693378366</c:v>
                </c:pt>
                <c:pt idx="1203">
                  <c:v>0.57040667693378366</c:v>
                </c:pt>
                <c:pt idx="1204">
                  <c:v>0.57040667693378366</c:v>
                </c:pt>
                <c:pt idx="1205">
                  <c:v>0.57040667693378366</c:v>
                </c:pt>
                <c:pt idx="1206">
                  <c:v>0.57040667693378366</c:v>
                </c:pt>
                <c:pt idx="1207">
                  <c:v>0.57040667693378366</c:v>
                </c:pt>
                <c:pt idx="1208">
                  <c:v>0.57040667693378366</c:v>
                </c:pt>
                <c:pt idx="1209">
                  <c:v>0.57040667693378366</c:v>
                </c:pt>
                <c:pt idx="1210">
                  <c:v>0.57040667693378366</c:v>
                </c:pt>
                <c:pt idx="1211">
                  <c:v>0.57040667693378366</c:v>
                </c:pt>
                <c:pt idx="1212">
                  <c:v>0.57040667693378366</c:v>
                </c:pt>
                <c:pt idx="1213">
                  <c:v>0.57040667693378366</c:v>
                </c:pt>
                <c:pt idx="1214">
                  <c:v>0.57040667693378366</c:v>
                </c:pt>
                <c:pt idx="1215">
                  <c:v>0.57040667693378366</c:v>
                </c:pt>
                <c:pt idx="1216">
                  <c:v>0.57040667693378366</c:v>
                </c:pt>
                <c:pt idx="1217">
                  <c:v>0.57040667693378366</c:v>
                </c:pt>
                <c:pt idx="1218">
                  <c:v>0.57040667693378366</c:v>
                </c:pt>
                <c:pt idx="1219">
                  <c:v>0.57040667693378366</c:v>
                </c:pt>
                <c:pt idx="1220">
                  <c:v>0.57040667693378366</c:v>
                </c:pt>
                <c:pt idx="1221">
                  <c:v>0.57040667693378366</c:v>
                </c:pt>
                <c:pt idx="1222">
                  <c:v>0.57040667693378366</c:v>
                </c:pt>
                <c:pt idx="1223">
                  <c:v>0.57040667693378366</c:v>
                </c:pt>
                <c:pt idx="1224">
                  <c:v>0.57040667693378366</c:v>
                </c:pt>
                <c:pt idx="1225">
                  <c:v>0.57040667693378366</c:v>
                </c:pt>
                <c:pt idx="1226">
                  <c:v>0.57040667693378366</c:v>
                </c:pt>
                <c:pt idx="1227">
                  <c:v>0.57040667693378366</c:v>
                </c:pt>
                <c:pt idx="1228">
                  <c:v>0.57040667693378366</c:v>
                </c:pt>
                <c:pt idx="1229">
                  <c:v>0.57040667693378366</c:v>
                </c:pt>
                <c:pt idx="1230">
                  <c:v>0.57040667693378366</c:v>
                </c:pt>
                <c:pt idx="1231">
                  <c:v>0.57040667693378366</c:v>
                </c:pt>
                <c:pt idx="1232">
                  <c:v>0.57040667693378366</c:v>
                </c:pt>
                <c:pt idx="1233">
                  <c:v>0.57040667693378366</c:v>
                </c:pt>
                <c:pt idx="1234">
                  <c:v>0.57040667693378366</c:v>
                </c:pt>
                <c:pt idx="1235">
                  <c:v>0.57040667693378366</c:v>
                </c:pt>
                <c:pt idx="1236">
                  <c:v>0.57040667693378366</c:v>
                </c:pt>
                <c:pt idx="1237">
                  <c:v>0.57040667693378366</c:v>
                </c:pt>
                <c:pt idx="1238">
                  <c:v>0.57040667693378366</c:v>
                </c:pt>
                <c:pt idx="1239">
                  <c:v>0.57040667693378366</c:v>
                </c:pt>
                <c:pt idx="1240">
                  <c:v>0.57040667693378366</c:v>
                </c:pt>
                <c:pt idx="1241">
                  <c:v>0.57040667693378366</c:v>
                </c:pt>
                <c:pt idx="1242">
                  <c:v>0.57040667693378366</c:v>
                </c:pt>
                <c:pt idx="1243">
                  <c:v>0.57040667693378366</c:v>
                </c:pt>
                <c:pt idx="1244">
                  <c:v>0.57040667693378366</c:v>
                </c:pt>
                <c:pt idx="1245">
                  <c:v>0.57040667693378366</c:v>
                </c:pt>
                <c:pt idx="1246">
                  <c:v>0.57040667693378366</c:v>
                </c:pt>
                <c:pt idx="1247">
                  <c:v>0.57040667693378366</c:v>
                </c:pt>
                <c:pt idx="1248">
                  <c:v>0.57040667693378366</c:v>
                </c:pt>
                <c:pt idx="1249">
                  <c:v>0.57040667693378366</c:v>
                </c:pt>
                <c:pt idx="1250">
                  <c:v>0.57040667693378366</c:v>
                </c:pt>
                <c:pt idx="1251">
                  <c:v>0.57040667693378366</c:v>
                </c:pt>
                <c:pt idx="1252">
                  <c:v>0.57040667693378366</c:v>
                </c:pt>
                <c:pt idx="1253">
                  <c:v>0.57040667693378366</c:v>
                </c:pt>
                <c:pt idx="1254">
                  <c:v>0.57040667693378366</c:v>
                </c:pt>
                <c:pt idx="1255">
                  <c:v>0.57040667693378366</c:v>
                </c:pt>
                <c:pt idx="1256">
                  <c:v>0.57040667693378366</c:v>
                </c:pt>
                <c:pt idx="1257">
                  <c:v>0.57040667693378366</c:v>
                </c:pt>
                <c:pt idx="1258">
                  <c:v>0.57040667693378366</c:v>
                </c:pt>
                <c:pt idx="1259">
                  <c:v>0.57040667693378366</c:v>
                </c:pt>
                <c:pt idx="1260">
                  <c:v>0.57040667693378366</c:v>
                </c:pt>
                <c:pt idx="1261">
                  <c:v>0.57040667693378366</c:v>
                </c:pt>
                <c:pt idx="1262">
                  <c:v>0.57040667693378366</c:v>
                </c:pt>
                <c:pt idx="1263">
                  <c:v>0.57040667693378366</c:v>
                </c:pt>
                <c:pt idx="1264">
                  <c:v>0.57040667693378366</c:v>
                </c:pt>
                <c:pt idx="1265">
                  <c:v>0.57040667693378366</c:v>
                </c:pt>
                <c:pt idx="1266">
                  <c:v>0.57040667693378366</c:v>
                </c:pt>
                <c:pt idx="1267">
                  <c:v>0.57040667693378366</c:v>
                </c:pt>
                <c:pt idx="1268">
                  <c:v>0.57040667693378366</c:v>
                </c:pt>
                <c:pt idx="1269">
                  <c:v>0.57040667693378366</c:v>
                </c:pt>
                <c:pt idx="1270">
                  <c:v>0.57040667693378366</c:v>
                </c:pt>
                <c:pt idx="1271">
                  <c:v>0.57040667693378366</c:v>
                </c:pt>
                <c:pt idx="1272">
                  <c:v>0.57040667693378366</c:v>
                </c:pt>
                <c:pt idx="1273">
                  <c:v>0.57040667693378366</c:v>
                </c:pt>
                <c:pt idx="1274">
                  <c:v>0.57040667693378366</c:v>
                </c:pt>
                <c:pt idx="1275">
                  <c:v>0.57040667693378366</c:v>
                </c:pt>
                <c:pt idx="1276">
                  <c:v>0.57040667693378366</c:v>
                </c:pt>
                <c:pt idx="1277">
                  <c:v>0.57040667693378366</c:v>
                </c:pt>
                <c:pt idx="1278">
                  <c:v>0.57040667693378366</c:v>
                </c:pt>
                <c:pt idx="1279">
                  <c:v>0.57040667693378366</c:v>
                </c:pt>
                <c:pt idx="1280">
                  <c:v>0.57040667693378366</c:v>
                </c:pt>
                <c:pt idx="1281">
                  <c:v>0.57040667693378366</c:v>
                </c:pt>
                <c:pt idx="1282">
                  <c:v>0.57040667693378366</c:v>
                </c:pt>
                <c:pt idx="1283">
                  <c:v>0.57040667693378366</c:v>
                </c:pt>
                <c:pt idx="1284">
                  <c:v>0.57040667693378366</c:v>
                </c:pt>
                <c:pt idx="1285">
                  <c:v>0.57040667693378366</c:v>
                </c:pt>
                <c:pt idx="1286">
                  <c:v>0.57040667693378366</c:v>
                </c:pt>
                <c:pt idx="1287">
                  <c:v>0.57040667693378366</c:v>
                </c:pt>
                <c:pt idx="1288">
                  <c:v>0.57040667693378366</c:v>
                </c:pt>
                <c:pt idx="1289">
                  <c:v>0.57040667693378366</c:v>
                </c:pt>
                <c:pt idx="1290">
                  <c:v>0.57040667693378366</c:v>
                </c:pt>
                <c:pt idx="1291">
                  <c:v>0.57040667693378366</c:v>
                </c:pt>
                <c:pt idx="1292">
                  <c:v>0.57040667693378366</c:v>
                </c:pt>
                <c:pt idx="1293">
                  <c:v>0.57040667693378366</c:v>
                </c:pt>
                <c:pt idx="1294">
                  <c:v>0.57040667693378366</c:v>
                </c:pt>
                <c:pt idx="1295">
                  <c:v>0.57040667693378366</c:v>
                </c:pt>
                <c:pt idx="1296">
                  <c:v>0.57040667693378366</c:v>
                </c:pt>
                <c:pt idx="1297">
                  <c:v>0.57040667693378366</c:v>
                </c:pt>
                <c:pt idx="1298">
                  <c:v>0.57040667693378366</c:v>
                </c:pt>
                <c:pt idx="1299">
                  <c:v>0.57040667693378366</c:v>
                </c:pt>
                <c:pt idx="1300">
                  <c:v>0.57040667693378366</c:v>
                </c:pt>
                <c:pt idx="1301">
                  <c:v>0.57040667693378366</c:v>
                </c:pt>
                <c:pt idx="1302">
                  <c:v>0.57040667693378366</c:v>
                </c:pt>
                <c:pt idx="1303">
                  <c:v>0.57040667693378366</c:v>
                </c:pt>
                <c:pt idx="1304">
                  <c:v>0.57040667693378366</c:v>
                </c:pt>
                <c:pt idx="1305">
                  <c:v>0.57040667693378366</c:v>
                </c:pt>
                <c:pt idx="1306">
                  <c:v>0.57040667693378366</c:v>
                </c:pt>
                <c:pt idx="1307">
                  <c:v>0.57040667693378366</c:v>
                </c:pt>
                <c:pt idx="1308">
                  <c:v>0.57040667693378366</c:v>
                </c:pt>
                <c:pt idx="1309">
                  <c:v>0.57040667693378366</c:v>
                </c:pt>
                <c:pt idx="1310">
                  <c:v>0.57040667693378366</c:v>
                </c:pt>
                <c:pt idx="1311">
                  <c:v>0.57040667693378366</c:v>
                </c:pt>
                <c:pt idx="1312">
                  <c:v>0.57040667693378366</c:v>
                </c:pt>
                <c:pt idx="1313">
                  <c:v>0.57040667693378366</c:v>
                </c:pt>
                <c:pt idx="1314">
                  <c:v>0.57040667693378366</c:v>
                </c:pt>
                <c:pt idx="1315">
                  <c:v>0.57040667693378366</c:v>
                </c:pt>
                <c:pt idx="1316">
                  <c:v>0.57040667693378366</c:v>
                </c:pt>
                <c:pt idx="1317">
                  <c:v>0.57040667693378366</c:v>
                </c:pt>
                <c:pt idx="1318">
                  <c:v>0.57040667693378366</c:v>
                </c:pt>
                <c:pt idx="1319">
                  <c:v>0.57040667693378366</c:v>
                </c:pt>
                <c:pt idx="1320">
                  <c:v>0.57040667693378366</c:v>
                </c:pt>
                <c:pt idx="1321">
                  <c:v>0.57040667693378366</c:v>
                </c:pt>
                <c:pt idx="1322">
                  <c:v>0.57040667693378366</c:v>
                </c:pt>
                <c:pt idx="1323">
                  <c:v>0.57040667693378366</c:v>
                </c:pt>
                <c:pt idx="1324">
                  <c:v>0.57040667693378366</c:v>
                </c:pt>
                <c:pt idx="1325">
                  <c:v>0.57040667693378366</c:v>
                </c:pt>
                <c:pt idx="1326">
                  <c:v>0.57040667693378366</c:v>
                </c:pt>
                <c:pt idx="1327">
                  <c:v>0.57040667693378366</c:v>
                </c:pt>
                <c:pt idx="1328">
                  <c:v>0.57040667693378366</c:v>
                </c:pt>
                <c:pt idx="1329">
                  <c:v>0.57040667693378366</c:v>
                </c:pt>
                <c:pt idx="1330">
                  <c:v>0.57040667693378366</c:v>
                </c:pt>
                <c:pt idx="1331">
                  <c:v>0.57040667693378366</c:v>
                </c:pt>
                <c:pt idx="1332">
                  <c:v>0.57040667693378366</c:v>
                </c:pt>
                <c:pt idx="1333">
                  <c:v>0.57040667693378366</c:v>
                </c:pt>
                <c:pt idx="1334">
                  <c:v>0.57040667693378366</c:v>
                </c:pt>
                <c:pt idx="1335">
                  <c:v>0.57040667693378366</c:v>
                </c:pt>
                <c:pt idx="1336">
                  <c:v>0.57040667693378366</c:v>
                </c:pt>
                <c:pt idx="1337">
                  <c:v>0.57040667693378366</c:v>
                </c:pt>
                <c:pt idx="1338">
                  <c:v>0.57040667693378366</c:v>
                </c:pt>
                <c:pt idx="1339">
                  <c:v>0.57040667693378366</c:v>
                </c:pt>
                <c:pt idx="1340">
                  <c:v>0.57040667693378366</c:v>
                </c:pt>
                <c:pt idx="1341">
                  <c:v>0.57040667693378366</c:v>
                </c:pt>
                <c:pt idx="1342">
                  <c:v>0.57040667693378366</c:v>
                </c:pt>
                <c:pt idx="1343">
                  <c:v>0.57040667693378366</c:v>
                </c:pt>
                <c:pt idx="1344">
                  <c:v>0.57040667693378366</c:v>
                </c:pt>
                <c:pt idx="1345">
                  <c:v>0.57040667693378366</c:v>
                </c:pt>
                <c:pt idx="1346">
                  <c:v>0.57040667693378366</c:v>
                </c:pt>
                <c:pt idx="1347">
                  <c:v>0.57040667693378366</c:v>
                </c:pt>
                <c:pt idx="1348">
                  <c:v>0.57040667693378366</c:v>
                </c:pt>
                <c:pt idx="1349">
                  <c:v>0.57040667693378366</c:v>
                </c:pt>
                <c:pt idx="1350">
                  <c:v>0.57053040621779771</c:v>
                </c:pt>
                <c:pt idx="1351">
                  <c:v>0.57157409473650067</c:v>
                </c:pt>
                <c:pt idx="1352">
                  <c:v>0.57301331381756782</c:v>
                </c:pt>
                <c:pt idx="1353">
                  <c:v>0.574587292001419</c:v>
                </c:pt>
                <c:pt idx="1354">
                  <c:v>0.57628982726926792</c:v>
                </c:pt>
                <c:pt idx="1355">
                  <c:v>0.57823166134483861</c:v>
                </c:pt>
                <c:pt idx="1356">
                  <c:v>0.58062993934875762</c:v>
                </c:pt>
                <c:pt idx="1357">
                  <c:v>0.58334445542247526</c:v>
                </c:pt>
                <c:pt idx="1358">
                  <c:v>0.58624235856098872</c:v>
                </c:pt>
                <c:pt idx="1359">
                  <c:v>0.58941005968870541</c:v>
                </c:pt>
                <c:pt idx="1360">
                  <c:v>0.59261275254483181</c:v>
                </c:pt>
                <c:pt idx="1361">
                  <c:v>0.59485838393242563</c:v>
                </c:pt>
                <c:pt idx="1362">
                  <c:v>0.59534603226484228</c:v>
                </c:pt>
                <c:pt idx="1363">
                  <c:v>0.59534603226484228</c:v>
                </c:pt>
                <c:pt idx="1364">
                  <c:v>0.59534603226484228</c:v>
                </c:pt>
                <c:pt idx="1365">
                  <c:v>0.59534603226484228</c:v>
                </c:pt>
                <c:pt idx="1366">
                  <c:v>0.59534603226484228</c:v>
                </c:pt>
                <c:pt idx="1367">
                  <c:v>0.59534603226484228</c:v>
                </c:pt>
                <c:pt idx="1368">
                  <c:v>0.59670781214619451</c:v>
                </c:pt>
                <c:pt idx="1369">
                  <c:v>0.59882584929402116</c:v>
                </c:pt>
                <c:pt idx="1370">
                  <c:v>0.59970027364110812</c:v>
                </c:pt>
                <c:pt idx="1371">
                  <c:v>0.59970027364110812</c:v>
                </c:pt>
                <c:pt idx="1372">
                  <c:v>0.59970027364110812</c:v>
                </c:pt>
                <c:pt idx="1373">
                  <c:v>0.59970027364110812</c:v>
                </c:pt>
                <c:pt idx="1374">
                  <c:v>0.60002583066021997</c:v>
                </c:pt>
                <c:pt idx="1375">
                  <c:v>0.6016174481535751</c:v>
                </c:pt>
                <c:pt idx="1376">
                  <c:v>0.60526211791649187</c:v>
                </c:pt>
                <c:pt idx="1377">
                  <c:v>0.61147233288482339</c:v>
                </c:pt>
                <c:pt idx="1378">
                  <c:v>0.61839520560233074</c:v>
                </c:pt>
                <c:pt idx="1379">
                  <c:v>0.62455319254417041</c:v>
                </c:pt>
                <c:pt idx="1380">
                  <c:v>0.62993088915855922</c:v>
                </c:pt>
                <c:pt idx="1381">
                  <c:v>0.6330969691671865</c:v>
                </c:pt>
                <c:pt idx="1382">
                  <c:v>0.6330969691671865</c:v>
                </c:pt>
                <c:pt idx="1383">
                  <c:v>0.6330969691671865</c:v>
                </c:pt>
                <c:pt idx="1384">
                  <c:v>0.6330969691671865</c:v>
                </c:pt>
                <c:pt idx="1385">
                  <c:v>0.6330969691671865</c:v>
                </c:pt>
                <c:pt idx="1386">
                  <c:v>0.6330969691671865</c:v>
                </c:pt>
                <c:pt idx="1387">
                  <c:v>0.6330969691671865</c:v>
                </c:pt>
                <c:pt idx="1388">
                  <c:v>0.6330969691671865</c:v>
                </c:pt>
                <c:pt idx="1389">
                  <c:v>0.6330969691671865</c:v>
                </c:pt>
                <c:pt idx="1390">
                  <c:v>0.6330969691671865</c:v>
                </c:pt>
                <c:pt idx="1391">
                  <c:v>0.6330969691671865</c:v>
                </c:pt>
                <c:pt idx="1392">
                  <c:v>0.6330969691671865</c:v>
                </c:pt>
                <c:pt idx="1393">
                  <c:v>0.6330969691671865</c:v>
                </c:pt>
                <c:pt idx="1394">
                  <c:v>0.6330969691671865</c:v>
                </c:pt>
                <c:pt idx="1395">
                  <c:v>0.6330969691671865</c:v>
                </c:pt>
                <c:pt idx="1396">
                  <c:v>0.6330969691671865</c:v>
                </c:pt>
                <c:pt idx="1397">
                  <c:v>0.63336180672977571</c:v>
                </c:pt>
                <c:pt idx="1398">
                  <c:v>0.63405866641187791</c:v>
                </c:pt>
                <c:pt idx="1399">
                  <c:v>0.63517080284174188</c:v>
                </c:pt>
                <c:pt idx="1400">
                  <c:v>0.6366744318780525</c:v>
                </c:pt>
                <c:pt idx="1401">
                  <c:v>0.63838364272434311</c:v>
                </c:pt>
                <c:pt idx="1402">
                  <c:v>0.64050548296559173</c:v>
                </c:pt>
                <c:pt idx="1403">
                  <c:v>0.6437767532599693</c:v>
                </c:pt>
                <c:pt idx="1404">
                  <c:v>0.6488991918124184</c:v>
                </c:pt>
                <c:pt idx="1405">
                  <c:v>0.65451394989542766</c:v>
                </c:pt>
                <c:pt idx="1406">
                  <c:v>0.65849192804903978</c:v>
                </c:pt>
                <c:pt idx="1407">
                  <c:v>0.65999690301901281</c:v>
                </c:pt>
                <c:pt idx="1408">
                  <c:v>0.65999690301901281</c:v>
                </c:pt>
                <c:pt idx="1409">
                  <c:v>0.65999690301901281</c:v>
                </c:pt>
                <c:pt idx="1410">
                  <c:v>0.65999690301901281</c:v>
                </c:pt>
                <c:pt idx="1411">
                  <c:v>0.65999690301901281</c:v>
                </c:pt>
                <c:pt idx="1412">
                  <c:v>0.65999690301901281</c:v>
                </c:pt>
                <c:pt idx="1413">
                  <c:v>0.65999690301901281</c:v>
                </c:pt>
                <c:pt idx="1414">
                  <c:v>0.65999690301901281</c:v>
                </c:pt>
                <c:pt idx="1415">
                  <c:v>0.65999690301901281</c:v>
                </c:pt>
                <c:pt idx="1416">
                  <c:v>0.65999690301901281</c:v>
                </c:pt>
                <c:pt idx="1417">
                  <c:v>0.65999690301901281</c:v>
                </c:pt>
                <c:pt idx="1418">
                  <c:v>0.65999690301901281</c:v>
                </c:pt>
                <c:pt idx="1419">
                  <c:v>0.65999690301901281</c:v>
                </c:pt>
                <c:pt idx="1420">
                  <c:v>0.65999690301901281</c:v>
                </c:pt>
                <c:pt idx="1421">
                  <c:v>0.66155460180646131</c:v>
                </c:pt>
                <c:pt idx="1422">
                  <c:v>0.66437666795388406</c:v>
                </c:pt>
                <c:pt idx="1423">
                  <c:v>0.66609353676238292</c:v>
                </c:pt>
                <c:pt idx="1424">
                  <c:v>0.66609353676238292</c:v>
                </c:pt>
                <c:pt idx="1425">
                  <c:v>0.66609353676238292</c:v>
                </c:pt>
                <c:pt idx="1426">
                  <c:v>0.66609353676238292</c:v>
                </c:pt>
                <c:pt idx="1427">
                  <c:v>0.66609353676238292</c:v>
                </c:pt>
                <c:pt idx="1428">
                  <c:v>0.66609353676238292</c:v>
                </c:pt>
                <c:pt idx="1429">
                  <c:v>0.66609353676238292</c:v>
                </c:pt>
                <c:pt idx="1430">
                  <c:v>0.66701237664187008</c:v>
                </c:pt>
                <c:pt idx="1431">
                  <c:v>0.66976211198651414</c:v>
                </c:pt>
                <c:pt idx="1432">
                  <c:v>0.67433967707485043</c:v>
                </c:pt>
                <c:pt idx="1433">
                  <c:v>0.67917961422878625</c:v>
                </c:pt>
                <c:pt idx="1434">
                  <c:v>0.68325947839678847</c:v>
                </c:pt>
                <c:pt idx="1435">
                  <c:v>0.68525380218065768</c:v>
                </c:pt>
                <c:pt idx="1436">
                  <c:v>0.68527556884126761</c:v>
                </c:pt>
                <c:pt idx="1437">
                  <c:v>0.68527556884126761</c:v>
                </c:pt>
                <c:pt idx="1438">
                  <c:v>0.68527556884126761</c:v>
                </c:pt>
                <c:pt idx="1439">
                  <c:v>0.68527556884126761</c:v>
                </c:pt>
                <c:pt idx="1440">
                  <c:v>0.68527556884126761</c:v>
                </c:pt>
                <c:pt idx="1441">
                  <c:v>0.68584216645135243</c:v>
                </c:pt>
                <c:pt idx="1442">
                  <c:v>0.6865521780024284</c:v>
                </c:pt>
                <c:pt idx="1443">
                  <c:v>0.68677882711950533</c:v>
                </c:pt>
                <c:pt idx="1444">
                  <c:v>0.68677882711950533</c:v>
                </c:pt>
                <c:pt idx="1445">
                  <c:v>0.68677882711950533</c:v>
                </c:pt>
                <c:pt idx="1446">
                  <c:v>0.68677882711950533</c:v>
                </c:pt>
                <c:pt idx="1447">
                  <c:v>0.68754418095185466</c:v>
                </c:pt>
                <c:pt idx="1448">
                  <c:v>0.68926662846739029</c:v>
                </c:pt>
                <c:pt idx="1449">
                  <c:v>0.6907857003872333</c:v>
                </c:pt>
                <c:pt idx="1450">
                  <c:v>0.69136746627987411</c:v>
                </c:pt>
                <c:pt idx="1451">
                  <c:v>0.69144072285575642</c:v>
                </c:pt>
                <c:pt idx="1452">
                  <c:v>0.69144072285575642</c:v>
                </c:pt>
                <c:pt idx="1453">
                  <c:v>0.69144072285575642</c:v>
                </c:pt>
                <c:pt idx="1454">
                  <c:v>0.69144072285575642</c:v>
                </c:pt>
                <c:pt idx="1455">
                  <c:v>0.69144072285575642</c:v>
                </c:pt>
                <c:pt idx="1456">
                  <c:v>0.69144072285575642</c:v>
                </c:pt>
                <c:pt idx="1457">
                  <c:v>0.69144072285575642</c:v>
                </c:pt>
                <c:pt idx="1458">
                  <c:v>0.69144072285575642</c:v>
                </c:pt>
                <c:pt idx="1459">
                  <c:v>0.69144072285575642</c:v>
                </c:pt>
                <c:pt idx="1460">
                  <c:v>0.69144072285575642</c:v>
                </c:pt>
                <c:pt idx="1461">
                  <c:v>0.69144072285575642</c:v>
                </c:pt>
                <c:pt idx="1462">
                  <c:v>0.69144072285575642</c:v>
                </c:pt>
                <c:pt idx="1463">
                  <c:v>0.69144072285575642</c:v>
                </c:pt>
                <c:pt idx="1464">
                  <c:v>0.69144072285575642</c:v>
                </c:pt>
                <c:pt idx="1465">
                  <c:v>0.69144072285575642</c:v>
                </c:pt>
                <c:pt idx="1466">
                  <c:v>0.69144072285575642</c:v>
                </c:pt>
                <c:pt idx="1467">
                  <c:v>0.69144072285575642</c:v>
                </c:pt>
                <c:pt idx="1468">
                  <c:v>0.69144072285575642</c:v>
                </c:pt>
                <c:pt idx="1469">
                  <c:v>0.69144072285575642</c:v>
                </c:pt>
                <c:pt idx="1470">
                  <c:v>0.69144072285575642</c:v>
                </c:pt>
                <c:pt idx="1471">
                  <c:v>0.69144072285575642</c:v>
                </c:pt>
                <c:pt idx="1472">
                  <c:v>0.69144072285575642</c:v>
                </c:pt>
                <c:pt idx="1473">
                  <c:v>0.69144072285575642</c:v>
                </c:pt>
                <c:pt idx="1474">
                  <c:v>0.69144072285575642</c:v>
                </c:pt>
                <c:pt idx="1475">
                  <c:v>0.69144072285575642</c:v>
                </c:pt>
                <c:pt idx="1476">
                  <c:v>0.69144072285575642</c:v>
                </c:pt>
                <c:pt idx="1477">
                  <c:v>0.69144072285575642</c:v>
                </c:pt>
                <c:pt idx="1478">
                  <c:v>0.69144072285575642</c:v>
                </c:pt>
                <c:pt idx="1479">
                  <c:v>0.69144072285575642</c:v>
                </c:pt>
                <c:pt idx="1480">
                  <c:v>0.69144072285575642</c:v>
                </c:pt>
                <c:pt idx="1481">
                  <c:v>0.69144072285575642</c:v>
                </c:pt>
                <c:pt idx="1482">
                  <c:v>0.69144072285575642</c:v>
                </c:pt>
                <c:pt idx="1483">
                  <c:v>0.69144072285575642</c:v>
                </c:pt>
                <c:pt idx="1484">
                  <c:v>0.69144072285575642</c:v>
                </c:pt>
                <c:pt idx="1485">
                  <c:v>0.69144072285575642</c:v>
                </c:pt>
                <c:pt idx="1486">
                  <c:v>0.69144072285575642</c:v>
                </c:pt>
                <c:pt idx="1487">
                  <c:v>0.69144072285575642</c:v>
                </c:pt>
                <c:pt idx="1488">
                  <c:v>0.69144072285575642</c:v>
                </c:pt>
                <c:pt idx="1489">
                  <c:v>0.69144072285575642</c:v>
                </c:pt>
                <c:pt idx="1490">
                  <c:v>0.69144072285575642</c:v>
                </c:pt>
                <c:pt idx="1491">
                  <c:v>0.69144072285575642</c:v>
                </c:pt>
                <c:pt idx="1492">
                  <c:v>0.69144072285575642</c:v>
                </c:pt>
                <c:pt idx="1493">
                  <c:v>0.69144072285575642</c:v>
                </c:pt>
                <c:pt idx="1494">
                  <c:v>0.69144072285575642</c:v>
                </c:pt>
                <c:pt idx="1495">
                  <c:v>0.69144072285575642</c:v>
                </c:pt>
                <c:pt idx="1496">
                  <c:v>0.69144072285575642</c:v>
                </c:pt>
                <c:pt idx="1497">
                  <c:v>0.69144072285575642</c:v>
                </c:pt>
                <c:pt idx="1498">
                  <c:v>0.69144072285575642</c:v>
                </c:pt>
                <c:pt idx="1499">
                  <c:v>0.69144072285575642</c:v>
                </c:pt>
                <c:pt idx="1500">
                  <c:v>0.69144072285575642</c:v>
                </c:pt>
                <c:pt idx="1501">
                  <c:v>0.69144072285575642</c:v>
                </c:pt>
                <c:pt idx="1502">
                  <c:v>0.69144072285575642</c:v>
                </c:pt>
                <c:pt idx="1503">
                  <c:v>0.69144072285575642</c:v>
                </c:pt>
                <c:pt idx="1504">
                  <c:v>0.69144072285575642</c:v>
                </c:pt>
                <c:pt idx="1505">
                  <c:v>0.69144072285575642</c:v>
                </c:pt>
                <c:pt idx="1506">
                  <c:v>0.69144072285575642</c:v>
                </c:pt>
                <c:pt idx="1507">
                  <c:v>0.69144072285575642</c:v>
                </c:pt>
                <c:pt idx="1508">
                  <c:v>0.69144072285575642</c:v>
                </c:pt>
                <c:pt idx="1509">
                  <c:v>0.69144072285575642</c:v>
                </c:pt>
                <c:pt idx="1510">
                  <c:v>0.69144072285575642</c:v>
                </c:pt>
                <c:pt idx="1511">
                  <c:v>0.69144072285575642</c:v>
                </c:pt>
                <c:pt idx="1512">
                  <c:v>0.69144072285575642</c:v>
                </c:pt>
                <c:pt idx="1513">
                  <c:v>0.69144072285575642</c:v>
                </c:pt>
                <c:pt idx="1514">
                  <c:v>0.69144072285575642</c:v>
                </c:pt>
                <c:pt idx="1515">
                  <c:v>0.69144072285575642</c:v>
                </c:pt>
                <c:pt idx="1516">
                  <c:v>0.69144072285575642</c:v>
                </c:pt>
                <c:pt idx="1517">
                  <c:v>0.69144072285575642</c:v>
                </c:pt>
                <c:pt idx="1518">
                  <c:v>0.69144072285575642</c:v>
                </c:pt>
                <c:pt idx="1519">
                  <c:v>0.69144072285575642</c:v>
                </c:pt>
                <c:pt idx="1520">
                  <c:v>0.69144072285575642</c:v>
                </c:pt>
                <c:pt idx="1521">
                  <c:v>0.69144072285575642</c:v>
                </c:pt>
                <c:pt idx="1522">
                  <c:v>0.69144072285575642</c:v>
                </c:pt>
                <c:pt idx="1523">
                  <c:v>0.69144072285575642</c:v>
                </c:pt>
                <c:pt idx="1524">
                  <c:v>0.69144072285575642</c:v>
                </c:pt>
                <c:pt idx="1525">
                  <c:v>0.69291663164101625</c:v>
                </c:pt>
                <c:pt idx="1526">
                  <c:v>0.69564073038338081</c:v>
                </c:pt>
                <c:pt idx="1527">
                  <c:v>0.69909479547117637</c:v>
                </c:pt>
                <c:pt idx="1528">
                  <c:v>0.70247671304607351</c:v>
                </c:pt>
                <c:pt idx="1529">
                  <c:v>0.70517475245792538</c:v>
                </c:pt>
                <c:pt idx="1530">
                  <c:v>0.70693514941625746</c:v>
                </c:pt>
                <c:pt idx="1531">
                  <c:v>0.70761121992760367</c:v>
                </c:pt>
                <c:pt idx="1532">
                  <c:v>0.70761121992760367</c:v>
                </c:pt>
                <c:pt idx="1533">
                  <c:v>0.70761121992760367</c:v>
                </c:pt>
                <c:pt idx="1534">
                  <c:v>0.70761121992760367</c:v>
                </c:pt>
                <c:pt idx="1535">
                  <c:v>0.70761121992760367</c:v>
                </c:pt>
                <c:pt idx="1536">
                  <c:v>0.70761121992760367</c:v>
                </c:pt>
                <c:pt idx="1537">
                  <c:v>0.70761121992760367</c:v>
                </c:pt>
                <c:pt idx="1538">
                  <c:v>0.70761121992760367</c:v>
                </c:pt>
                <c:pt idx="1539">
                  <c:v>0.70761121992760367</c:v>
                </c:pt>
                <c:pt idx="1540">
                  <c:v>0.70761121992760367</c:v>
                </c:pt>
                <c:pt idx="1541">
                  <c:v>0.70761121992760367</c:v>
                </c:pt>
                <c:pt idx="1542">
                  <c:v>0.70761121992760367</c:v>
                </c:pt>
                <c:pt idx="1543">
                  <c:v>0.70761121992760367</c:v>
                </c:pt>
                <c:pt idx="1544">
                  <c:v>0.70761121992760367</c:v>
                </c:pt>
                <c:pt idx="1545">
                  <c:v>0.70761121992760367</c:v>
                </c:pt>
                <c:pt idx="1546">
                  <c:v>0.70761121992760367</c:v>
                </c:pt>
                <c:pt idx="1547">
                  <c:v>0.70761121992760367</c:v>
                </c:pt>
                <c:pt idx="1548">
                  <c:v>0.70761121992760367</c:v>
                </c:pt>
                <c:pt idx="1549">
                  <c:v>0.70761121992760367</c:v>
                </c:pt>
                <c:pt idx="1550">
                  <c:v>0.70761121992760367</c:v>
                </c:pt>
                <c:pt idx="1551">
                  <c:v>0.70761121992760367</c:v>
                </c:pt>
                <c:pt idx="1552">
                  <c:v>0.70761121992760367</c:v>
                </c:pt>
                <c:pt idx="1553">
                  <c:v>0.70761121992760367</c:v>
                </c:pt>
                <c:pt idx="1554">
                  <c:v>0.70761121992760367</c:v>
                </c:pt>
                <c:pt idx="1555">
                  <c:v>0.70761121992760367</c:v>
                </c:pt>
                <c:pt idx="1556">
                  <c:v>0.70761121992760367</c:v>
                </c:pt>
                <c:pt idx="1557">
                  <c:v>0.70761121992760367</c:v>
                </c:pt>
                <c:pt idx="1558">
                  <c:v>0.70761121992760367</c:v>
                </c:pt>
                <c:pt idx="1559">
                  <c:v>0.70761121992760367</c:v>
                </c:pt>
                <c:pt idx="1560">
                  <c:v>0.70761121992760367</c:v>
                </c:pt>
                <c:pt idx="1561">
                  <c:v>0.70761121992760367</c:v>
                </c:pt>
                <c:pt idx="1562">
                  <c:v>0.70761121992760367</c:v>
                </c:pt>
                <c:pt idx="1563">
                  <c:v>0.70761121992760367</c:v>
                </c:pt>
                <c:pt idx="1564">
                  <c:v>0.70761121992760367</c:v>
                </c:pt>
                <c:pt idx="1565">
                  <c:v>0.70761121992760367</c:v>
                </c:pt>
                <c:pt idx="1566">
                  <c:v>0.70761121992760367</c:v>
                </c:pt>
                <c:pt idx="1567">
                  <c:v>0.70761121992760367</c:v>
                </c:pt>
                <c:pt idx="1568">
                  <c:v>0.70761121992760367</c:v>
                </c:pt>
                <c:pt idx="1569">
                  <c:v>0.70761121992760367</c:v>
                </c:pt>
                <c:pt idx="1570">
                  <c:v>0.70761121992760367</c:v>
                </c:pt>
                <c:pt idx="1571">
                  <c:v>0.70761121992760367</c:v>
                </c:pt>
                <c:pt idx="1572">
                  <c:v>0.70761121992760367</c:v>
                </c:pt>
                <c:pt idx="1573">
                  <c:v>0.70761121992760367</c:v>
                </c:pt>
                <c:pt idx="1574">
                  <c:v>0.70761121992760367</c:v>
                </c:pt>
                <c:pt idx="1575">
                  <c:v>0.70761121992760367</c:v>
                </c:pt>
                <c:pt idx="1576">
                  <c:v>0.70761121992760367</c:v>
                </c:pt>
                <c:pt idx="1577">
                  <c:v>0.70761121992760367</c:v>
                </c:pt>
                <c:pt idx="1578">
                  <c:v>0.70761121992760367</c:v>
                </c:pt>
                <c:pt idx="1579">
                  <c:v>0.70761121992760367</c:v>
                </c:pt>
                <c:pt idx="1580">
                  <c:v>0.70761121992760367</c:v>
                </c:pt>
                <c:pt idx="1581">
                  <c:v>0.70761121992760367</c:v>
                </c:pt>
                <c:pt idx="1582">
                  <c:v>0.70761121992760367</c:v>
                </c:pt>
                <c:pt idx="1583">
                  <c:v>0.70761121992760367</c:v>
                </c:pt>
                <c:pt idx="1584">
                  <c:v>0.70761121992760367</c:v>
                </c:pt>
                <c:pt idx="1585">
                  <c:v>0.70761121992760367</c:v>
                </c:pt>
                <c:pt idx="1586">
                  <c:v>0.70761121992760367</c:v>
                </c:pt>
                <c:pt idx="1587">
                  <c:v>0.70761121992760367</c:v>
                </c:pt>
                <c:pt idx="1588">
                  <c:v>0.70761121992760367</c:v>
                </c:pt>
                <c:pt idx="1589">
                  <c:v>0.70761121992760367</c:v>
                </c:pt>
                <c:pt idx="1590">
                  <c:v>0.70761121992760367</c:v>
                </c:pt>
                <c:pt idx="1591">
                  <c:v>0.70761121992760367</c:v>
                </c:pt>
                <c:pt idx="1592">
                  <c:v>0.70761121992760367</c:v>
                </c:pt>
                <c:pt idx="1593">
                  <c:v>0.70761121992760367</c:v>
                </c:pt>
                <c:pt idx="1594">
                  <c:v>0.70761121992760367</c:v>
                </c:pt>
                <c:pt idx="1595">
                  <c:v>0.70761121992760367</c:v>
                </c:pt>
                <c:pt idx="1596">
                  <c:v>0.70761121992760367</c:v>
                </c:pt>
                <c:pt idx="1597">
                  <c:v>0.70761121992760367</c:v>
                </c:pt>
                <c:pt idx="1598">
                  <c:v>0.70761121992760367</c:v>
                </c:pt>
                <c:pt idx="1599">
                  <c:v>0.70761121992760367</c:v>
                </c:pt>
                <c:pt idx="1600">
                  <c:v>0.70761121992760367</c:v>
                </c:pt>
                <c:pt idx="1601">
                  <c:v>0.70761121992760367</c:v>
                </c:pt>
                <c:pt idx="1602">
                  <c:v>0.70761121992760367</c:v>
                </c:pt>
                <c:pt idx="1603">
                  <c:v>0.70761121992760367</c:v>
                </c:pt>
                <c:pt idx="1604">
                  <c:v>0.70761121992760367</c:v>
                </c:pt>
                <c:pt idx="1605">
                  <c:v>0.70761121992760367</c:v>
                </c:pt>
                <c:pt idx="1606">
                  <c:v>0.70761121992760367</c:v>
                </c:pt>
                <c:pt idx="1607">
                  <c:v>0.70761121992760367</c:v>
                </c:pt>
                <c:pt idx="1608">
                  <c:v>0.70761121992760367</c:v>
                </c:pt>
                <c:pt idx="1609">
                  <c:v>0.70761121992760367</c:v>
                </c:pt>
                <c:pt idx="1610">
                  <c:v>0.70761121992760367</c:v>
                </c:pt>
                <c:pt idx="1611">
                  <c:v>0.70761121992760367</c:v>
                </c:pt>
                <c:pt idx="1612">
                  <c:v>0.70761121992760367</c:v>
                </c:pt>
                <c:pt idx="1613">
                  <c:v>0.70761121992760367</c:v>
                </c:pt>
                <c:pt idx="1614">
                  <c:v>0.70761121992760367</c:v>
                </c:pt>
                <c:pt idx="1615">
                  <c:v>0.70761121992760367</c:v>
                </c:pt>
                <c:pt idx="1616">
                  <c:v>0.70761121992760367</c:v>
                </c:pt>
                <c:pt idx="1617">
                  <c:v>0.70761121992760367</c:v>
                </c:pt>
                <c:pt idx="1618">
                  <c:v>0.70761121992760367</c:v>
                </c:pt>
                <c:pt idx="1619">
                  <c:v>0.70761121992760367</c:v>
                </c:pt>
                <c:pt idx="1620">
                  <c:v>0.70761121992760367</c:v>
                </c:pt>
                <c:pt idx="1621">
                  <c:v>0.70761121992760367</c:v>
                </c:pt>
                <c:pt idx="1622">
                  <c:v>0.70761121992760367</c:v>
                </c:pt>
                <c:pt idx="1623">
                  <c:v>0.70761121992760367</c:v>
                </c:pt>
                <c:pt idx="1624">
                  <c:v>0.70761121992760367</c:v>
                </c:pt>
                <c:pt idx="1625">
                  <c:v>0.70761121992760367</c:v>
                </c:pt>
                <c:pt idx="1626">
                  <c:v>0.70761121992760367</c:v>
                </c:pt>
                <c:pt idx="1627">
                  <c:v>0.70761121992760367</c:v>
                </c:pt>
                <c:pt idx="1628">
                  <c:v>0.70866395939515692</c:v>
                </c:pt>
                <c:pt idx="1629">
                  <c:v>0.71069775044046557</c:v>
                </c:pt>
                <c:pt idx="1630">
                  <c:v>0.71280267507852535</c:v>
                </c:pt>
                <c:pt idx="1631">
                  <c:v>0.71393238994177088</c:v>
                </c:pt>
                <c:pt idx="1632">
                  <c:v>0.71393238994177088</c:v>
                </c:pt>
                <c:pt idx="1633">
                  <c:v>0.71393238994177088</c:v>
                </c:pt>
                <c:pt idx="1634">
                  <c:v>0.71393238994177088</c:v>
                </c:pt>
                <c:pt idx="1635">
                  <c:v>0.71393238994177088</c:v>
                </c:pt>
                <c:pt idx="1636">
                  <c:v>0.71393238994177088</c:v>
                </c:pt>
                <c:pt idx="1637">
                  <c:v>0.71393238994177088</c:v>
                </c:pt>
                <c:pt idx="1638">
                  <c:v>0.71393238994177088</c:v>
                </c:pt>
                <c:pt idx="1639">
                  <c:v>0.71393238994177088</c:v>
                </c:pt>
                <c:pt idx="1640">
                  <c:v>0.71393238994177088</c:v>
                </c:pt>
                <c:pt idx="1641">
                  <c:v>0.71393238994177088</c:v>
                </c:pt>
                <c:pt idx="1642">
                  <c:v>0.71393238994177088</c:v>
                </c:pt>
                <c:pt idx="1643">
                  <c:v>0.71393238994177088</c:v>
                </c:pt>
                <c:pt idx="1644">
                  <c:v>0.71393238994177088</c:v>
                </c:pt>
                <c:pt idx="1645">
                  <c:v>0.71393238994177088</c:v>
                </c:pt>
                <c:pt idx="1646">
                  <c:v>0.71393238994177088</c:v>
                </c:pt>
                <c:pt idx="1647">
                  <c:v>0.71393238994177088</c:v>
                </c:pt>
                <c:pt idx="1648">
                  <c:v>0.71393238994177088</c:v>
                </c:pt>
                <c:pt idx="1649">
                  <c:v>0.71393238994177088</c:v>
                </c:pt>
                <c:pt idx="1650">
                  <c:v>0.71393238994177088</c:v>
                </c:pt>
                <c:pt idx="1651">
                  <c:v>0.71393238994177088</c:v>
                </c:pt>
                <c:pt idx="1652">
                  <c:v>0.71393238994177088</c:v>
                </c:pt>
                <c:pt idx="1653">
                  <c:v>0.71393238994177088</c:v>
                </c:pt>
                <c:pt idx="1654">
                  <c:v>0.71393238994177088</c:v>
                </c:pt>
                <c:pt idx="1655">
                  <c:v>0.71393238994177088</c:v>
                </c:pt>
                <c:pt idx="1656">
                  <c:v>0.71393238994177088</c:v>
                </c:pt>
                <c:pt idx="1657">
                  <c:v>0.71393238994177088</c:v>
                </c:pt>
                <c:pt idx="1658">
                  <c:v>0.71393238994177088</c:v>
                </c:pt>
                <c:pt idx="1659">
                  <c:v>0.71393238994177088</c:v>
                </c:pt>
                <c:pt idx="1660">
                  <c:v>0.71393238994177088</c:v>
                </c:pt>
                <c:pt idx="1661">
                  <c:v>0.71393238994177088</c:v>
                </c:pt>
                <c:pt idx="1662">
                  <c:v>0.71393238994177088</c:v>
                </c:pt>
                <c:pt idx="1663">
                  <c:v>0.71393238994177088</c:v>
                </c:pt>
                <c:pt idx="1664">
                  <c:v>0.71393238994177088</c:v>
                </c:pt>
                <c:pt idx="1665">
                  <c:v>0.71393238994177088</c:v>
                </c:pt>
                <c:pt idx="1666">
                  <c:v>0.71393238994177088</c:v>
                </c:pt>
                <c:pt idx="1667">
                  <c:v>0.71393238994177088</c:v>
                </c:pt>
                <c:pt idx="1668">
                  <c:v>0.71393238994177088</c:v>
                </c:pt>
                <c:pt idx="1669">
                  <c:v>0.71393238994177088</c:v>
                </c:pt>
                <c:pt idx="1670">
                  <c:v>0.71393238994177088</c:v>
                </c:pt>
                <c:pt idx="1671">
                  <c:v>0.71393238994177088</c:v>
                </c:pt>
                <c:pt idx="1672">
                  <c:v>0.71393238994177088</c:v>
                </c:pt>
                <c:pt idx="1673">
                  <c:v>0.71393238994177088</c:v>
                </c:pt>
                <c:pt idx="1674">
                  <c:v>0.71393238994177088</c:v>
                </c:pt>
                <c:pt idx="1675">
                  <c:v>0.71393238994177088</c:v>
                </c:pt>
                <c:pt idx="1676">
                  <c:v>0.71393238994177088</c:v>
                </c:pt>
                <c:pt idx="1677">
                  <c:v>0.71393238994177088</c:v>
                </c:pt>
                <c:pt idx="1678">
                  <c:v>0.71393238994177088</c:v>
                </c:pt>
                <c:pt idx="1679">
                  <c:v>0.71393238994177088</c:v>
                </c:pt>
                <c:pt idx="1680">
                  <c:v>0.71393238994177088</c:v>
                </c:pt>
                <c:pt idx="1681">
                  <c:v>0.71393238994177088</c:v>
                </c:pt>
                <c:pt idx="1682">
                  <c:v>0.71393238994177088</c:v>
                </c:pt>
                <c:pt idx="1683">
                  <c:v>0.71393238994177088</c:v>
                </c:pt>
                <c:pt idx="1684">
                  <c:v>0.71393238994177088</c:v>
                </c:pt>
                <c:pt idx="1685">
                  <c:v>0.71393238994177088</c:v>
                </c:pt>
                <c:pt idx="1686">
                  <c:v>0.71393238994177088</c:v>
                </c:pt>
                <c:pt idx="1687">
                  <c:v>0.71393238994177088</c:v>
                </c:pt>
                <c:pt idx="1688">
                  <c:v>0.71393238994177088</c:v>
                </c:pt>
                <c:pt idx="1689">
                  <c:v>0.71393238994177088</c:v>
                </c:pt>
                <c:pt idx="1690">
                  <c:v>0.71393238994177088</c:v>
                </c:pt>
                <c:pt idx="1691">
                  <c:v>0.71393238994177088</c:v>
                </c:pt>
                <c:pt idx="1692">
                  <c:v>0.71393238994177088</c:v>
                </c:pt>
                <c:pt idx="1693">
                  <c:v>0.71393238994177088</c:v>
                </c:pt>
                <c:pt idx="1694">
                  <c:v>0.71393238994177088</c:v>
                </c:pt>
                <c:pt idx="1695">
                  <c:v>0.71393238994177088</c:v>
                </c:pt>
                <c:pt idx="1696">
                  <c:v>0.71393238994177088</c:v>
                </c:pt>
                <c:pt idx="1697">
                  <c:v>0.71393238994177088</c:v>
                </c:pt>
                <c:pt idx="1698">
                  <c:v>0.71393238994177088</c:v>
                </c:pt>
                <c:pt idx="1699">
                  <c:v>0.71393238994177088</c:v>
                </c:pt>
                <c:pt idx="1700">
                  <c:v>0.71393238994177088</c:v>
                </c:pt>
                <c:pt idx="1701">
                  <c:v>0.71393238994177088</c:v>
                </c:pt>
                <c:pt idx="1702">
                  <c:v>0.71393238994177088</c:v>
                </c:pt>
                <c:pt idx="1703">
                  <c:v>0.71393238994177088</c:v>
                </c:pt>
                <c:pt idx="1704">
                  <c:v>0.71393238994177088</c:v>
                </c:pt>
                <c:pt idx="1705">
                  <c:v>0.71393238994177088</c:v>
                </c:pt>
                <c:pt idx="1706">
                  <c:v>0.71393238994177088</c:v>
                </c:pt>
                <c:pt idx="1707">
                  <c:v>0.71393238994177088</c:v>
                </c:pt>
                <c:pt idx="1708">
                  <c:v>0.71393238994177088</c:v>
                </c:pt>
                <c:pt idx="1709">
                  <c:v>0.71393238994177088</c:v>
                </c:pt>
                <c:pt idx="1710">
                  <c:v>0.71393238994177088</c:v>
                </c:pt>
                <c:pt idx="1711">
                  <c:v>0.71393238994177088</c:v>
                </c:pt>
                <c:pt idx="1712">
                  <c:v>0.71393238994177088</c:v>
                </c:pt>
                <c:pt idx="1713">
                  <c:v>0.71393238994177088</c:v>
                </c:pt>
                <c:pt idx="1714">
                  <c:v>0.71393238994177088</c:v>
                </c:pt>
                <c:pt idx="1715">
                  <c:v>0.71393238994177088</c:v>
                </c:pt>
                <c:pt idx="1716">
                  <c:v>0.71393238994177088</c:v>
                </c:pt>
                <c:pt idx="1717">
                  <c:v>0.71393238994177088</c:v>
                </c:pt>
                <c:pt idx="1718">
                  <c:v>0.71393238994177088</c:v>
                </c:pt>
                <c:pt idx="1719">
                  <c:v>0.71393238994177088</c:v>
                </c:pt>
                <c:pt idx="1720">
                  <c:v>0.71393238994177088</c:v>
                </c:pt>
                <c:pt idx="1721">
                  <c:v>0.71393238994177088</c:v>
                </c:pt>
                <c:pt idx="1722">
                  <c:v>0.71393238994177088</c:v>
                </c:pt>
                <c:pt idx="1723">
                  <c:v>0.71393238994177088</c:v>
                </c:pt>
                <c:pt idx="1724">
                  <c:v>0.71393238994177088</c:v>
                </c:pt>
                <c:pt idx="1725">
                  <c:v>0.71393238994177088</c:v>
                </c:pt>
                <c:pt idx="1726">
                  <c:v>0.71393238994177088</c:v>
                </c:pt>
                <c:pt idx="1727">
                  <c:v>0.71393238994177088</c:v>
                </c:pt>
                <c:pt idx="1728">
                  <c:v>0.7142929046451717</c:v>
                </c:pt>
                <c:pt idx="1729">
                  <c:v>0.71680732297917338</c:v>
                </c:pt>
                <c:pt idx="1730">
                  <c:v>0.7206327103006539</c:v>
                </c:pt>
                <c:pt idx="1731">
                  <c:v>0.72493919909891802</c:v>
                </c:pt>
                <c:pt idx="1732">
                  <c:v>0.72932286120360801</c:v>
                </c:pt>
                <c:pt idx="1733">
                  <c:v>0.73339832361304713</c:v>
                </c:pt>
                <c:pt idx="1734">
                  <c:v>0.73716901384630662</c:v>
                </c:pt>
                <c:pt idx="1735">
                  <c:v>0.74081724442731789</c:v>
                </c:pt>
                <c:pt idx="1736">
                  <c:v>0.74469199034135503</c:v>
                </c:pt>
                <c:pt idx="1737">
                  <c:v>0.74860839442641991</c:v>
                </c:pt>
                <c:pt idx="1738">
                  <c:v>0.75238947760680641</c:v>
                </c:pt>
                <c:pt idx="1739">
                  <c:v>0.75587135089594348</c:v>
                </c:pt>
                <c:pt idx="1740">
                  <c:v>0.75857756254220565</c:v>
                </c:pt>
                <c:pt idx="1741">
                  <c:v>0.76021345082929792</c:v>
                </c:pt>
                <c:pt idx="1742">
                  <c:v>0.76111064951213359</c:v>
                </c:pt>
                <c:pt idx="1743">
                  <c:v>0.76159118600989584</c:v>
                </c:pt>
                <c:pt idx="1744">
                  <c:v>0.76165729640835778</c:v>
                </c:pt>
                <c:pt idx="1745">
                  <c:v>0.76165729640835778</c:v>
                </c:pt>
                <c:pt idx="1746">
                  <c:v>0.76165729640835778</c:v>
                </c:pt>
                <c:pt idx="1747">
                  <c:v>0.76165729640835778</c:v>
                </c:pt>
                <c:pt idx="1748">
                  <c:v>0.76165729640835778</c:v>
                </c:pt>
                <c:pt idx="1749">
                  <c:v>0.76165729640835778</c:v>
                </c:pt>
                <c:pt idx="1750">
                  <c:v>0.76165729640835778</c:v>
                </c:pt>
                <c:pt idx="1751">
                  <c:v>0.76165729640835778</c:v>
                </c:pt>
                <c:pt idx="1752">
                  <c:v>0.76165729640835778</c:v>
                </c:pt>
                <c:pt idx="1753">
                  <c:v>0.76165729640835778</c:v>
                </c:pt>
                <c:pt idx="1754">
                  <c:v>0.76165729640835778</c:v>
                </c:pt>
                <c:pt idx="1755">
                  <c:v>0.76165729640835778</c:v>
                </c:pt>
                <c:pt idx="1756">
                  <c:v>0.76165729640835778</c:v>
                </c:pt>
                <c:pt idx="1757">
                  <c:v>0.76165729640835778</c:v>
                </c:pt>
                <c:pt idx="1758">
                  <c:v>0.76165729640835778</c:v>
                </c:pt>
                <c:pt idx="1759">
                  <c:v>0.76165729640835778</c:v>
                </c:pt>
                <c:pt idx="1760">
                  <c:v>0.76165729640835778</c:v>
                </c:pt>
                <c:pt idx="1761">
                  <c:v>0.76165729640835778</c:v>
                </c:pt>
                <c:pt idx="1762">
                  <c:v>0.76165729640835778</c:v>
                </c:pt>
                <c:pt idx="1763">
                  <c:v>0.76165729640835778</c:v>
                </c:pt>
                <c:pt idx="1764">
                  <c:v>0.76165729640835778</c:v>
                </c:pt>
                <c:pt idx="1765">
                  <c:v>0.76165729640835778</c:v>
                </c:pt>
                <c:pt idx="1766">
                  <c:v>0.76230292926037402</c:v>
                </c:pt>
                <c:pt idx="1767">
                  <c:v>0.76398586443641103</c:v>
                </c:pt>
                <c:pt idx="1768">
                  <c:v>0.76691536777339853</c:v>
                </c:pt>
                <c:pt idx="1769">
                  <c:v>0.7711368202984753</c:v>
                </c:pt>
                <c:pt idx="1770">
                  <c:v>0.77630775972224431</c:v>
                </c:pt>
                <c:pt idx="1771">
                  <c:v>0.78176227515244368</c:v>
                </c:pt>
                <c:pt idx="1772">
                  <c:v>0.78702892118316792</c:v>
                </c:pt>
                <c:pt idx="1773">
                  <c:v>0.7918982542065488</c:v>
                </c:pt>
                <c:pt idx="1774">
                  <c:v>0.79610780409289372</c:v>
                </c:pt>
                <c:pt idx="1775">
                  <c:v>0.79962170364327978</c:v>
                </c:pt>
                <c:pt idx="1776">
                  <c:v>0.80275934447288599</c:v>
                </c:pt>
                <c:pt idx="1777">
                  <c:v>0.80587284061515796</c:v>
                </c:pt>
                <c:pt idx="1778">
                  <c:v>0.80926281277076484</c:v>
                </c:pt>
                <c:pt idx="1779">
                  <c:v>0.8130825969188159</c:v>
                </c:pt>
                <c:pt idx="1780">
                  <c:v>0.81714873304212343</c:v>
                </c:pt>
                <c:pt idx="1781">
                  <c:v>0.82103302261182065</c:v>
                </c:pt>
                <c:pt idx="1782">
                  <c:v>0.82436619299008584</c:v>
                </c:pt>
                <c:pt idx="1783">
                  <c:v>0.82699904095381693</c:v>
                </c:pt>
                <c:pt idx="1784">
                  <c:v>0.82894267650617737</c:v>
                </c:pt>
                <c:pt idx="1785">
                  <c:v>0.83043811410217638</c:v>
                </c:pt>
                <c:pt idx="1786">
                  <c:v>0.83170840982901284</c:v>
                </c:pt>
                <c:pt idx="1787">
                  <c:v>0.8328533174404793</c:v>
                </c:pt>
                <c:pt idx="1788">
                  <c:v>0.83394955883875976</c:v>
                </c:pt>
                <c:pt idx="1789">
                  <c:v>0.83508330204036152</c:v>
                </c:pt>
                <c:pt idx="1790">
                  <c:v>0.836296959525475</c:v>
                </c:pt>
                <c:pt idx="1791">
                  <c:v>0.83755652822717552</c:v>
                </c:pt>
                <c:pt idx="1792">
                  <c:v>0.83873530981061206</c:v>
                </c:pt>
                <c:pt idx="1793">
                  <c:v>0.83961225387456928</c:v>
                </c:pt>
                <c:pt idx="1794">
                  <c:v>0.84026983275639788</c:v>
                </c:pt>
                <c:pt idx="1795">
                  <c:v>0.84026983275639788</c:v>
                </c:pt>
                <c:pt idx="1796">
                  <c:v>0.84026983275639788</c:v>
                </c:pt>
                <c:pt idx="1797">
                  <c:v>0.84026983275639788</c:v>
                </c:pt>
                <c:pt idx="1798">
                  <c:v>0.84026983275639788</c:v>
                </c:pt>
                <c:pt idx="1799">
                  <c:v>0.84026983275639788</c:v>
                </c:pt>
                <c:pt idx="1800">
                  <c:v>0.84026983275639788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A41-4A1B-8BD5-D6CD9F6459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7070544"/>
        <c:axId val="1837074288"/>
      </c:scatterChart>
      <c:valAx>
        <c:axId val="1837070544"/>
        <c:scaling>
          <c:orientation val="minMax"/>
        </c:scaling>
        <c:delete val="0"/>
        <c:axPos val="b"/>
        <c:majorGridlines/>
        <c:min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Time (s)</a:t>
                </a:r>
              </a:p>
            </c:rich>
          </c:tx>
          <c:layout>
            <c:manualLayout>
              <c:xMode val="edge"/>
              <c:yMode val="edge"/>
              <c:x val="0.45171103136134128"/>
              <c:y val="0.9483003233093646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7074288"/>
        <c:crosses val="autoZero"/>
        <c:crossBetween val="midCat"/>
      </c:valAx>
      <c:valAx>
        <c:axId val="183707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Energy (kWh)</a:t>
                </a:r>
              </a:p>
            </c:rich>
          </c:tx>
          <c:layout>
            <c:manualLayout>
              <c:xMode val="edge"/>
              <c:yMode val="edge"/>
              <c:x val="2.8249651303957511E-3"/>
              <c:y val="0.39706881334111221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7070544"/>
        <c:crosses val="autoZero"/>
        <c:crossBetween val="midCat"/>
      </c:valAx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1150912656626957"/>
          <c:y val="0.11009903339403328"/>
          <c:w val="0.29107064741907263"/>
          <c:h val="8.9550087084117949E-2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 Forces</a:t>
            </a:r>
            <a:r>
              <a:rPr lang="en-GB" baseline="0"/>
              <a:t> over the WLTP Class 3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5.1944521071741655E-2"/>
          <c:y val="8.1737312912488008E-2"/>
          <c:w val="0.92739580325323401"/>
          <c:h val="0.88482620824167846"/>
        </c:manualLayout>
      </c:layout>
      <c:scatterChart>
        <c:scatterStyle val="lineMarker"/>
        <c:varyColors val="0"/>
        <c:ser>
          <c:idx val="0"/>
          <c:order val="0"/>
          <c:tx>
            <c:strRef>
              <c:f>'My Spreedsheet '!$L$2</c:f>
              <c:strCache>
                <c:ptCount val="1"/>
                <c:pt idx="0">
                  <c:v>Accel. Force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'!$L$5:$L$1805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41.388888888888893</c:v>
                </c:pt>
                <c:pt idx="12">
                  <c:v>351.80555555555554</c:v>
                </c:pt>
                <c:pt idx="13">
                  <c:v>1076.1111111111111</c:v>
                </c:pt>
                <c:pt idx="14">
                  <c:v>1696.9444444444448</c:v>
                </c:pt>
                <c:pt idx="15">
                  <c:v>1593.4722222222222</c:v>
                </c:pt>
                <c:pt idx="16">
                  <c:v>1448.6111111111109</c:v>
                </c:pt>
                <c:pt idx="17">
                  <c:v>1779.7222222222222</c:v>
                </c:pt>
                <c:pt idx="18">
                  <c:v>1883.1944444444448</c:v>
                </c:pt>
                <c:pt idx="19">
                  <c:v>1200.2777777777778</c:v>
                </c:pt>
                <c:pt idx="20">
                  <c:v>434.5833333333336</c:v>
                </c:pt>
                <c:pt idx="21">
                  <c:v>165.55555555555569</c:v>
                </c:pt>
                <c:pt idx="22">
                  <c:v>144.86111111111097</c:v>
                </c:pt>
                <c:pt idx="23">
                  <c:v>165.55555555555569</c:v>
                </c:pt>
                <c:pt idx="24">
                  <c:v>413.88888888888891</c:v>
                </c:pt>
                <c:pt idx="25">
                  <c:v>579.44444444444389</c:v>
                </c:pt>
                <c:pt idx="26">
                  <c:v>682.91666666666686</c:v>
                </c:pt>
                <c:pt idx="27">
                  <c:v>972.63888888888937</c:v>
                </c:pt>
                <c:pt idx="28">
                  <c:v>1034.7222222222222</c:v>
                </c:pt>
                <c:pt idx="29">
                  <c:v>972.63888888888789</c:v>
                </c:pt>
                <c:pt idx="30">
                  <c:v>703.61111111111074</c:v>
                </c:pt>
                <c:pt idx="31">
                  <c:v>413.88888888888891</c:v>
                </c:pt>
                <c:pt idx="32">
                  <c:v>289.72222222222194</c:v>
                </c:pt>
                <c:pt idx="33">
                  <c:v>227.6388888888892</c:v>
                </c:pt>
                <c:pt idx="34">
                  <c:v>124.16666666666696</c:v>
                </c:pt>
                <c:pt idx="35">
                  <c:v>-41.388888888888005</c:v>
                </c:pt>
                <c:pt idx="36">
                  <c:v>-372.49999999999943</c:v>
                </c:pt>
                <c:pt idx="37">
                  <c:v>-889.86111111111188</c:v>
                </c:pt>
                <c:pt idx="38">
                  <c:v>-1179.5833333333339</c:v>
                </c:pt>
                <c:pt idx="39">
                  <c:v>-1096.805555555555</c:v>
                </c:pt>
                <c:pt idx="40">
                  <c:v>-972.63888888888937</c:v>
                </c:pt>
                <c:pt idx="41">
                  <c:v>-1158.8888888888891</c:v>
                </c:pt>
                <c:pt idx="42">
                  <c:v>-1489.9999999999991</c:v>
                </c:pt>
                <c:pt idx="43">
                  <c:v>-1407.2222222222224</c:v>
                </c:pt>
                <c:pt idx="44">
                  <c:v>-869.1666666666672</c:v>
                </c:pt>
                <c:pt idx="45">
                  <c:v>-372.50000000000017</c:v>
                </c:pt>
                <c:pt idx="46">
                  <c:v>-289.72222222222194</c:v>
                </c:pt>
                <c:pt idx="47">
                  <c:v>-413.88888888888891</c:v>
                </c:pt>
                <c:pt idx="48">
                  <c:v>-351.80555555555537</c:v>
                </c:pt>
                <c:pt idx="49">
                  <c:v>-124.16666666666623</c:v>
                </c:pt>
                <c:pt idx="50">
                  <c:v>-82.777777777778212</c:v>
                </c:pt>
                <c:pt idx="51">
                  <c:v>-434.5833333333336</c:v>
                </c:pt>
                <c:pt idx="52">
                  <c:v>-889.86111111111097</c:v>
                </c:pt>
                <c:pt idx="53">
                  <c:v>-744.99999999999989</c:v>
                </c:pt>
                <c:pt idx="54">
                  <c:v>-227.63888888888883</c:v>
                </c:pt>
                <c:pt idx="55">
                  <c:v>-20.694444444444372</c:v>
                </c:pt>
                <c:pt idx="56">
                  <c:v>0</c:v>
                </c:pt>
                <c:pt idx="57">
                  <c:v>62.083333333333478</c:v>
                </c:pt>
                <c:pt idx="58">
                  <c:v>124.1666666666666</c:v>
                </c:pt>
                <c:pt idx="59">
                  <c:v>496.6666666666664</c:v>
                </c:pt>
                <c:pt idx="60">
                  <c:v>558.75000000000011</c:v>
                </c:pt>
                <c:pt idx="61">
                  <c:v>248.33333333333357</c:v>
                </c:pt>
                <c:pt idx="62">
                  <c:v>186.24999999999972</c:v>
                </c:pt>
                <c:pt idx="63">
                  <c:v>248.33333333333357</c:v>
                </c:pt>
                <c:pt idx="64">
                  <c:v>331.11111111111137</c:v>
                </c:pt>
                <c:pt idx="65">
                  <c:v>206.94444444444446</c:v>
                </c:pt>
                <c:pt idx="66">
                  <c:v>124.16666666666623</c:v>
                </c:pt>
                <c:pt idx="67">
                  <c:v>455.27777777777766</c:v>
                </c:pt>
                <c:pt idx="68">
                  <c:v>993.33333333333348</c:v>
                </c:pt>
                <c:pt idx="69">
                  <c:v>1283.0555555555552</c:v>
                </c:pt>
                <c:pt idx="70">
                  <c:v>1365.8333333333337</c:v>
                </c:pt>
                <c:pt idx="71">
                  <c:v>1262.3611111111113</c:v>
                </c:pt>
                <c:pt idx="72">
                  <c:v>951.944444444444</c:v>
                </c:pt>
                <c:pt idx="73">
                  <c:v>600.13888888888857</c:v>
                </c:pt>
                <c:pt idx="74">
                  <c:v>413.88888888888891</c:v>
                </c:pt>
                <c:pt idx="75">
                  <c:v>393.19444444444412</c:v>
                </c:pt>
                <c:pt idx="76">
                  <c:v>434.5833333333336</c:v>
                </c:pt>
                <c:pt idx="77">
                  <c:v>393.19444444444412</c:v>
                </c:pt>
                <c:pt idx="78">
                  <c:v>206.94444444444446</c:v>
                </c:pt>
                <c:pt idx="79">
                  <c:v>-62.083333333332739</c:v>
                </c:pt>
                <c:pt idx="80">
                  <c:v>-206.94444444444446</c:v>
                </c:pt>
                <c:pt idx="81">
                  <c:v>-351.80555555555611</c:v>
                </c:pt>
                <c:pt idx="82">
                  <c:v>-310.41666666666663</c:v>
                </c:pt>
                <c:pt idx="83">
                  <c:v>-124.16666666666548</c:v>
                </c:pt>
                <c:pt idx="84">
                  <c:v>-227.6388888888892</c:v>
                </c:pt>
                <c:pt idx="85">
                  <c:v>-289.72222222222337</c:v>
                </c:pt>
                <c:pt idx="86">
                  <c:v>-269.0277777777772</c:v>
                </c:pt>
                <c:pt idx="87">
                  <c:v>-227.63888888888772</c:v>
                </c:pt>
                <c:pt idx="88">
                  <c:v>-558.75000000000057</c:v>
                </c:pt>
                <c:pt idx="89">
                  <c:v>-1427.916666666667</c:v>
                </c:pt>
                <c:pt idx="90">
                  <c:v>-2048.7499999999995</c:v>
                </c:pt>
                <c:pt idx="91">
                  <c:v>-2131.5277777777778</c:v>
                </c:pt>
                <c:pt idx="92">
                  <c:v>-1614.166666666667</c:v>
                </c:pt>
                <c:pt idx="93">
                  <c:v>-1034.7222222222222</c:v>
                </c:pt>
                <c:pt idx="94">
                  <c:v>-1055.4166666666665</c:v>
                </c:pt>
                <c:pt idx="95">
                  <c:v>-1283.0555555555557</c:v>
                </c:pt>
                <c:pt idx="96">
                  <c:v>-1138.1944444444443</c:v>
                </c:pt>
                <c:pt idx="97">
                  <c:v>-744.99999999999989</c:v>
                </c:pt>
                <c:pt idx="98">
                  <c:v>-745</c:v>
                </c:pt>
                <c:pt idx="99">
                  <c:v>-455.27777777777783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41.388888888888893</c:v>
                </c:pt>
                <c:pt idx="138">
                  <c:v>393.19444444444446</c:v>
                </c:pt>
                <c:pt idx="139">
                  <c:v>1220.9722222222219</c:v>
                </c:pt>
                <c:pt idx="140">
                  <c:v>2028.0555555555552</c:v>
                </c:pt>
                <c:pt idx="141">
                  <c:v>2131.5277777777774</c:v>
                </c:pt>
                <c:pt idx="142">
                  <c:v>1489.9999999999998</c:v>
                </c:pt>
                <c:pt idx="143">
                  <c:v>724.30555555555554</c:v>
                </c:pt>
                <c:pt idx="144">
                  <c:v>393.19444444444485</c:v>
                </c:pt>
                <c:pt idx="145">
                  <c:v>600.13888888888937</c:v>
                </c:pt>
                <c:pt idx="146">
                  <c:v>951.944444444444</c:v>
                </c:pt>
                <c:pt idx="147">
                  <c:v>1014.0277777777775</c:v>
                </c:pt>
                <c:pt idx="148">
                  <c:v>786.38888888888903</c:v>
                </c:pt>
                <c:pt idx="149">
                  <c:v>434.5833333333336</c:v>
                </c:pt>
                <c:pt idx="150">
                  <c:v>41.388888888888744</c:v>
                </c:pt>
                <c:pt idx="151">
                  <c:v>-538.05555555555588</c:v>
                </c:pt>
                <c:pt idx="152">
                  <c:v>-1407.2222222222215</c:v>
                </c:pt>
                <c:pt idx="153">
                  <c:v>-2048.7499999999995</c:v>
                </c:pt>
                <c:pt idx="154">
                  <c:v>-1924.5833333333335</c:v>
                </c:pt>
                <c:pt idx="155">
                  <c:v>-1096.8055555555557</c:v>
                </c:pt>
                <c:pt idx="156">
                  <c:v>-144.86111111111131</c:v>
                </c:pt>
                <c:pt idx="157">
                  <c:v>434.58333333333326</c:v>
                </c:pt>
                <c:pt idx="158">
                  <c:v>951.94444444444434</c:v>
                </c:pt>
                <c:pt idx="159">
                  <c:v>1241.666666666667</c:v>
                </c:pt>
                <c:pt idx="160">
                  <c:v>1283.0555555555552</c:v>
                </c:pt>
                <c:pt idx="161">
                  <c:v>1117.4999999999998</c:v>
                </c:pt>
                <c:pt idx="162">
                  <c:v>869.1666666666672</c:v>
                </c:pt>
                <c:pt idx="163">
                  <c:v>827.77777777777783</c:v>
                </c:pt>
                <c:pt idx="164">
                  <c:v>724.30555555555554</c:v>
                </c:pt>
                <c:pt idx="165">
                  <c:v>538.05555555555588</c:v>
                </c:pt>
                <c:pt idx="166">
                  <c:v>434.5833333333336</c:v>
                </c:pt>
                <c:pt idx="167">
                  <c:v>641.52777777777806</c:v>
                </c:pt>
                <c:pt idx="168">
                  <c:v>827.77777777777783</c:v>
                </c:pt>
                <c:pt idx="169">
                  <c:v>579.44444444444389</c:v>
                </c:pt>
                <c:pt idx="170">
                  <c:v>41.388888888888005</c:v>
                </c:pt>
                <c:pt idx="171">
                  <c:v>-600.13888888888857</c:v>
                </c:pt>
                <c:pt idx="172">
                  <c:v>-1324.4444444444441</c:v>
                </c:pt>
                <c:pt idx="173">
                  <c:v>-1655.5555555555557</c:v>
                </c:pt>
                <c:pt idx="174">
                  <c:v>-1179.583333333333</c:v>
                </c:pt>
                <c:pt idx="175">
                  <c:v>-413.88888888888891</c:v>
                </c:pt>
                <c:pt idx="176">
                  <c:v>124.16666666666623</c:v>
                </c:pt>
                <c:pt idx="177">
                  <c:v>558.74999999999989</c:v>
                </c:pt>
                <c:pt idx="178">
                  <c:v>682.91666666666686</c:v>
                </c:pt>
                <c:pt idx="179">
                  <c:v>372.50000000000017</c:v>
                </c:pt>
                <c:pt idx="180">
                  <c:v>62.083333333333478</c:v>
                </c:pt>
                <c:pt idx="181">
                  <c:v>-82.777777777778212</c:v>
                </c:pt>
                <c:pt idx="182">
                  <c:v>-248.3333333333332</c:v>
                </c:pt>
                <c:pt idx="183">
                  <c:v>-641.52777777777737</c:v>
                </c:pt>
                <c:pt idx="184">
                  <c:v>-972.63888888888869</c:v>
                </c:pt>
                <c:pt idx="185">
                  <c:v>-1055.416666666667</c:v>
                </c:pt>
                <c:pt idx="186">
                  <c:v>-972.63888888888937</c:v>
                </c:pt>
                <c:pt idx="187">
                  <c:v>-807.08333333333292</c:v>
                </c:pt>
                <c:pt idx="188">
                  <c:v>-662.22222222222206</c:v>
                </c:pt>
                <c:pt idx="189">
                  <c:v>-538.05555555555588</c:v>
                </c:pt>
                <c:pt idx="190">
                  <c:v>-413.88888888888891</c:v>
                </c:pt>
                <c:pt idx="191">
                  <c:v>-331.11111111111103</c:v>
                </c:pt>
                <c:pt idx="192">
                  <c:v>-248.3333333333332</c:v>
                </c:pt>
                <c:pt idx="193">
                  <c:v>-144.86111111111131</c:v>
                </c:pt>
                <c:pt idx="194">
                  <c:v>-103.47222222222223</c:v>
                </c:pt>
                <c:pt idx="195">
                  <c:v>-41.388888888888744</c:v>
                </c:pt>
                <c:pt idx="196">
                  <c:v>0</c:v>
                </c:pt>
                <c:pt idx="197">
                  <c:v>0</c:v>
                </c:pt>
                <c:pt idx="198">
                  <c:v>103.47222222222223</c:v>
                </c:pt>
                <c:pt idx="199">
                  <c:v>206.94444444444446</c:v>
                </c:pt>
                <c:pt idx="200">
                  <c:v>310.41666666666663</c:v>
                </c:pt>
                <c:pt idx="201">
                  <c:v>413.88888888888891</c:v>
                </c:pt>
                <c:pt idx="202">
                  <c:v>517.36111111111109</c:v>
                </c:pt>
                <c:pt idx="203">
                  <c:v>827.77777777777783</c:v>
                </c:pt>
                <c:pt idx="204">
                  <c:v>972.63888888888869</c:v>
                </c:pt>
                <c:pt idx="205">
                  <c:v>993.33333333333348</c:v>
                </c:pt>
                <c:pt idx="206">
                  <c:v>1179.583333333333</c:v>
                </c:pt>
                <c:pt idx="207">
                  <c:v>1200.2777777777778</c:v>
                </c:pt>
                <c:pt idx="208">
                  <c:v>1055.416666666667</c:v>
                </c:pt>
                <c:pt idx="209">
                  <c:v>1158.8888888888891</c:v>
                </c:pt>
                <c:pt idx="210">
                  <c:v>1138.1944444444443</c:v>
                </c:pt>
                <c:pt idx="211">
                  <c:v>827.77777777777783</c:v>
                </c:pt>
                <c:pt idx="212">
                  <c:v>620.83333333333326</c:v>
                </c:pt>
                <c:pt idx="213">
                  <c:v>496.6666666666664</c:v>
                </c:pt>
                <c:pt idx="214">
                  <c:v>538.05555555555588</c:v>
                </c:pt>
                <c:pt idx="215">
                  <c:v>703.61111111111074</c:v>
                </c:pt>
                <c:pt idx="216">
                  <c:v>827.77777777777783</c:v>
                </c:pt>
                <c:pt idx="217">
                  <c:v>827.77777777777783</c:v>
                </c:pt>
                <c:pt idx="218">
                  <c:v>724.30555555555554</c:v>
                </c:pt>
                <c:pt idx="219">
                  <c:v>579.44444444444389</c:v>
                </c:pt>
                <c:pt idx="220">
                  <c:v>434.5833333333336</c:v>
                </c:pt>
                <c:pt idx="221">
                  <c:v>269.02777777777862</c:v>
                </c:pt>
                <c:pt idx="222">
                  <c:v>165.55555555555497</c:v>
                </c:pt>
                <c:pt idx="223">
                  <c:v>144.86111111111023</c:v>
                </c:pt>
                <c:pt idx="224">
                  <c:v>144.86111111111168</c:v>
                </c:pt>
                <c:pt idx="225">
                  <c:v>206.94444444444446</c:v>
                </c:pt>
                <c:pt idx="226">
                  <c:v>227.63888888888772</c:v>
                </c:pt>
                <c:pt idx="227">
                  <c:v>206.94444444444446</c:v>
                </c:pt>
                <c:pt idx="228">
                  <c:v>186.25000000000117</c:v>
                </c:pt>
                <c:pt idx="229">
                  <c:v>144.86111111111168</c:v>
                </c:pt>
                <c:pt idx="230">
                  <c:v>62.083333333332739</c:v>
                </c:pt>
                <c:pt idx="231">
                  <c:v>-62.083333333332739</c:v>
                </c:pt>
                <c:pt idx="232">
                  <c:v>-331.11111111111137</c:v>
                </c:pt>
                <c:pt idx="233">
                  <c:v>-682.91666666666754</c:v>
                </c:pt>
                <c:pt idx="234">
                  <c:v>-807.08333333333292</c:v>
                </c:pt>
                <c:pt idx="235">
                  <c:v>-641.52777777777806</c:v>
                </c:pt>
                <c:pt idx="236">
                  <c:v>-372.49999999999943</c:v>
                </c:pt>
                <c:pt idx="237">
                  <c:v>-289.72222222222194</c:v>
                </c:pt>
                <c:pt idx="238">
                  <c:v>-475.97222222222308</c:v>
                </c:pt>
                <c:pt idx="239">
                  <c:v>-848.47222222222251</c:v>
                </c:pt>
                <c:pt idx="240">
                  <c:v>-1117.4999999999998</c:v>
                </c:pt>
                <c:pt idx="241">
                  <c:v>-993.3333333333328</c:v>
                </c:pt>
                <c:pt idx="242">
                  <c:v>-931.25</c:v>
                </c:pt>
                <c:pt idx="243">
                  <c:v>-1014.0277777777775</c:v>
                </c:pt>
                <c:pt idx="244">
                  <c:v>-972.63888888888937</c:v>
                </c:pt>
                <c:pt idx="245">
                  <c:v>-1158.8888888888891</c:v>
                </c:pt>
                <c:pt idx="246">
                  <c:v>-1489.9999999999991</c:v>
                </c:pt>
                <c:pt idx="247">
                  <c:v>-1407.2222222222224</c:v>
                </c:pt>
                <c:pt idx="248">
                  <c:v>-869.1666666666672</c:v>
                </c:pt>
                <c:pt idx="249">
                  <c:v>-372.50000000000017</c:v>
                </c:pt>
                <c:pt idx="250">
                  <c:v>-289.72222222222194</c:v>
                </c:pt>
                <c:pt idx="251">
                  <c:v>-413.88888888888891</c:v>
                </c:pt>
                <c:pt idx="252">
                  <c:v>-351.80555555555537</c:v>
                </c:pt>
                <c:pt idx="253">
                  <c:v>-124.16666666666623</c:v>
                </c:pt>
                <c:pt idx="254">
                  <c:v>-82.777777777778212</c:v>
                </c:pt>
                <c:pt idx="255">
                  <c:v>-434.5833333333336</c:v>
                </c:pt>
                <c:pt idx="256">
                  <c:v>-600.13888888888857</c:v>
                </c:pt>
                <c:pt idx="257">
                  <c:v>-62.083333333333115</c:v>
                </c:pt>
                <c:pt idx="258">
                  <c:v>703.61111111111074</c:v>
                </c:pt>
                <c:pt idx="259">
                  <c:v>1076.1111111111113</c:v>
                </c:pt>
                <c:pt idx="260">
                  <c:v>1096.8055555555557</c:v>
                </c:pt>
                <c:pt idx="261">
                  <c:v>1055.4166666666663</c:v>
                </c:pt>
                <c:pt idx="262">
                  <c:v>1138.1944444444443</c:v>
                </c:pt>
                <c:pt idx="263">
                  <c:v>1407.2222222222224</c:v>
                </c:pt>
                <c:pt idx="264">
                  <c:v>1531.3888888888894</c:v>
                </c:pt>
                <c:pt idx="265">
                  <c:v>1345.1388888888889</c:v>
                </c:pt>
                <c:pt idx="266">
                  <c:v>972.63888888888789</c:v>
                </c:pt>
                <c:pt idx="267">
                  <c:v>807.08333333333292</c:v>
                </c:pt>
                <c:pt idx="268">
                  <c:v>745.00000000000034</c:v>
                </c:pt>
                <c:pt idx="269">
                  <c:v>620.83333333333326</c:v>
                </c:pt>
                <c:pt idx="270">
                  <c:v>331.11111111111137</c:v>
                </c:pt>
                <c:pt idx="271">
                  <c:v>-62.083333333332739</c:v>
                </c:pt>
                <c:pt idx="272">
                  <c:v>-144.86111111111168</c:v>
                </c:pt>
                <c:pt idx="273">
                  <c:v>-393.19444444444412</c:v>
                </c:pt>
                <c:pt idx="274">
                  <c:v>-931.25</c:v>
                </c:pt>
                <c:pt idx="275">
                  <c:v>-1179.5833333333339</c:v>
                </c:pt>
                <c:pt idx="276">
                  <c:v>-1324.4444444444441</c:v>
                </c:pt>
                <c:pt idx="277">
                  <c:v>-1469.3055555555559</c:v>
                </c:pt>
                <c:pt idx="278">
                  <c:v>-1841.8055555555552</c:v>
                </c:pt>
                <c:pt idx="279">
                  <c:v>-1965.9722222222222</c:v>
                </c:pt>
                <c:pt idx="280">
                  <c:v>-1096.8055555555557</c:v>
                </c:pt>
                <c:pt idx="281">
                  <c:v>310.41666666666663</c:v>
                </c:pt>
                <c:pt idx="282">
                  <c:v>1324.4444444444448</c:v>
                </c:pt>
                <c:pt idx="283">
                  <c:v>1510.6944444444448</c:v>
                </c:pt>
                <c:pt idx="284">
                  <c:v>1552.0833333333335</c:v>
                </c:pt>
                <c:pt idx="285">
                  <c:v>1489.9999999999998</c:v>
                </c:pt>
                <c:pt idx="286">
                  <c:v>1365.8333333333337</c:v>
                </c:pt>
                <c:pt idx="287">
                  <c:v>1365.8333333333337</c:v>
                </c:pt>
                <c:pt idx="288">
                  <c:v>1365.8333333333321</c:v>
                </c:pt>
                <c:pt idx="289">
                  <c:v>1076.1111111111118</c:v>
                </c:pt>
                <c:pt idx="290">
                  <c:v>517.36111111111109</c:v>
                </c:pt>
                <c:pt idx="291">
                  <c:v>0</c:v>
                </c:pt>
                <c:pt idx="292">
                  <c:v>-351.80555555555469</c:v>
                </c:pt>
                <c:pt idx="293">
                  <c:v>-393.19444444444559</c:v>
                </c:pt>
                <c:pt idx="294">
                  <c:v>-269.02777777777862</c:v>
                </c:pt>
                <c:pt idx="295">
                  <c:v>-124.16666666666548</c:v>
                </c:pt>
                <c:pt idx="296">
                  <c:v>0</c:v>
                </c:pt>
                <c:pt idx="297">
                  <c:v>82.777777777777487</c:v>
                </c:pt>
                <c:pt idx="298">
                  <c:v>103.47222222222223</c:v>
                </c:pt>
                <c:pt idx="299">
                  <c:v>41.388888888888005</c:v>
                </c:pt>
                <c:pt idx="300">
                  <c:v>-41.388888888888005</c:v>
                </c:pt>
                <c:pt idx="301">
                  <c:v>-144.86111111111023</c:v>
                </c:pt>
                <c:pt idx="302">
                  <c:v>-269.02777777777862</c:v>
                </c:pt>
                <c:pt idx="303">
                  <c:v>-372.50000000000091</c:v>
                </c:pt>
                <c:pt idx="304">
                  <c:v>-517.36111111111109</c:v>
                </c:pt>
                <c:pt idx="305">
                  <c:v>-620.83333333333326</c:v>
                </c:pt>
                <c:pt idx="306">
                  <c:v>-517.36111111111109</c:v>
                </c:pt>
                <c:pt idx="307">
                  <c:v>-310.41666666666663</c:v>
                </c:pt>
                <c:pt idx="308">
                  <c:v>-144.86111111111023</c:v>
                </c:pt>
                <c:pt idx="309">
                  <c:v>-124.16666666666548</c:v>
                </c:pt>
                <c:pt idx="310">
                  <c:v>-186.24999999999972</c:v>
                </c:pt>
                <c:pt idx="311">
                  <c:v>-248.33333333333391</c:v>
                </c:pt>
                <c:pt idx="312">
                  <c:v>-372.50000000000091</c:v>
                </c:pt>
                <c:pt idx="313">
                  <c:v>-517.36111111111109</c:v>
                </c:pt>
                <c:pt idx="314">
                  <c:v>-620.83333333333326</c:v>
                </c:pt>
                <c:pt idx="315">
                  <c:v>-620.83333333333326</c:v>
                </c:pt>
                <c:pt idx="316">
                  <c:v>-558.74999999999989</c:v>
                </c:pt>
                <c:pt idx="317">
                  <c:v>-620.83333333333326</c:v>
                </c:pt>
                <c:pt idx="318">
                  <c:v>-765.69444444444423</c:v>
                </c:pt>
                <c:pt idx="319">
                  <c:v>-807.08333333333292</c:v>
                </c:pt>
                <c:pt idx="320">
                  <c:v>-496.6666666666664</c:v>
                </c:pt>
                <c:pt idx="321">
                  <c:v>-248.33333333333391</c:v>
                </c:pt>
                <c:pt idx="322">
                  <c:v>-144.86111111111168</c:v>
                </c:pt>
                <c:pt idx="323">
                  <c:v>-124.16666666666623</c:v>
                </c:pt>
                <c:pt idx="324">
                  <c:v>-206.94444444444446</c:v>
                </c:pt>
                <c:pt idx="325">
                  <c:v>-82.777777777778212</c:v>
                </c:pt>
                <c:pt idx="326">
                  <c:v>-62.083333333332739</c:v>
                </c:pt>
                <c:pt idx="327">
                  <c:v>-124.16666666666623</c:v>
                </c:pt>
                <c:pt idx="328">
                  <c:v>-641.52777777777806</c:v>
                </c:pt>
                <c:pt idx="329">
                  <c:v>-1200.2777777777778</c:v>
                </c:pt>
                <c:pt idx="330">
                  <c:v>-745.00000000000034</c:v>
                </c:pt>
                <c:pt idx="331">
                  <c:v>-165.55555555555569</c:v>
                </c:pt>
                <c:pt idx="332">
                  <c:v>-206.94444444444409</c:v>
                </c:pt>
                <c:pt idx="333">
                  <c:v>-227.63888888888883</c:v>
                </c:pt>
                <c:pt idx="334">
                  <c:v>-186.25000000000009</c:v>
                </c:pt>
                <c:pt idx="335">
                  <c:v>-227.63888888888883</c:v>
                </c:pt>
                <c:pt idx="336">
                  <c:v>-144.86111111111097</c:v>
                </c:pt>
                <c:pt idx="337">
                  <c:v>0</c:v>
                </c:pt>
                <c:pt idx="338">
                  <c:v>227.63888888888883</c:v>
                </c:pt>
                <c:pt idx="339">
                  <c:v>682.91666666666686</c:v>
                </c:pt>
                <c:pt idx="340">
                  <c:v>1179.5833333333335</c:v>
                </c:pt>
                <c:pt idx="341">
                  <c:v>1303.7500000000002</c:v>
                </c:pt>
                <c:pt idx="342">
                  <c:v>807.08333333333292</c:v>
                </c:pt>
                <c:pt idx="343">
                  <c:v>248.3333333333332</c:v>
                </c:pt>
                <c:pt idx="344">
                  <c:v>103.47222222222223</c:v>
                </c:pt>
                <c:pt idx="345">
                  <c:v>227.63888888888846</c:v>
                </c:pt>
                <c:pt idx="346">
                  <c:v>227.6388888888892</c:v>
                </c:pt>
                <c:pt idx="347">
                  <c:v>144.86111111111168</c:v>
                </c:pt>
                <c:pt idx="348">
                  <c:v>227.63888888888846</c:v>
                </c:pt>
                <c:pt idx="349">
                  <c:v>206.94444444444446</c:v>
                </c:pt>
                <c:pt idx="350">
                  <c:v>103.47222222222223</c:v>
                </c:pt>
                <c:pt idx="351">
                  <c:v>0</c:v>
                </c:pt>
                <c:pt idx="352">
                  <c:v>-41.388888888888744</c:v>
                </c:pt>
                <c:pt idx="353">
                  <c:v>-41.388888888889475</c:v>
                </c:pt>
                <c:pt idx="354">
                  <c:v>-20.694444444444738</c:v>
                </c:pt>
                <c:pt idx="355">
                  <c:v>41.388888888889475</c:v>
                </c:pt>
                <c:pt idx="356">
                  <c:v>62.083333333333478</c:v>
                </c:pt>
                <c:pt idx="357">
                  <c:v>-20.694444444444738</c:v>
                </c:pt>
                <c:pt idx="358">
                  <c:v>-269.02777777777794</c:v>
                </c:pt>
                <c:pt idx="359">
                  <c:v>-620.83333333333326</c:v>
                </c:pt>
                <c:pt idx="360">
                  <c:v>-765.69444444444423</c:v>
                </c:pt>
                <c:pt idx="361">
                  <c:v>-641.52777777777806</c:v>
                </c:pt>
                <c:pt idx="362">
                  <c:v>-434.58333333333286</c:v>
                </c:pt>
                <c:pt idx="363">
                  <c:v>-248.3333333333332</c:v>
                </c:pt>
                <c:pt idx="364">
                  <c:v>-82.777777777778212</c:v>
                </c:pt>
                <c:pt idx="365">
                  <c:v>20.694444444444738</c:v>
                </c:pt>
                <c:pt idx="366">
                  <c:v>103.47222222222223</c:v>
                </c:pt>
                <c:pt idx="367">
                  <c:v>269.02777777777794</c:v>
                </c:pt>
                <c:pt idx="368">
                  <c:v>475.97222222222234</c:v>
                </c:pt>
                <c:pt idx="369">
                  <c:v>455.27777777777766</c:v>
                </c:pt>
                <c:pt idx="370">
                  <c:v>206.94444444444446</c:v>
                </c:pt>
                <c:pt idx="371">
                  <c:v>-103.47222222222223</c:v>
                </c:pt>
                <c:pt idx="372">
                  <c:v>-662.22222222222206</c:v>
                </c:pt>
                <c:pt idx="373">
                  <c:v>-1262.3611111111113</c:v>
                </c:pt>
                <c:pt idx="374">
                  <c:v>-1427.9166666666667</c:v>
                </c:pt>
                <c:pt idx="375">
                  <c:v>-1200.2777777777774</c:v>
                </c:pt>
                <c:pt idx="376">
                  <c:v>-869.16666666666686</c:v>
                </c:pt>
                <c:pt idx="377">
                  <c:v>-620.83333333333326</c:v>
                </c:pt>
                <c:pt idx="378">
                  <c:v>-455.27777777777766</c:v>
                </c:pt>
                <c:pt idx="379">
                  <c:v>-351.8055555555556</c:v>
                </c:pt>
                <c:pt idx="380">
                  <c:v>-393.19444444444451</c:v>
                </c:pt>
                <c:pt idx="381">
                  <c:v>-475.97222222222217</c:v>
                </c:pt>
                <c:pt idx="382">
                  <c:v>-496.66666666666657</c:v>
                </c:pt>
                <c:pt idx="383">
                  <c:v>-538.05555555555566</c:v>
                </c:pt>
                <c:pt idx="384">
                  <c:v>-579.44444444444446</c:v>
                </c:pt>
                <c:pt idx="385">
                  <c:v>-475.97222222222217</c:v>
                </c:pt>
                <c:pt idx="386">
                  <c:v>-186.25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103.47222222222223</c:v>
                </c:pt>
                <c:pt idx="392">
                  <c:v>434.58333333333337</c:v>
                </c:pt>
                <c:pt idx="393">
                  <c:v>889.86111111111109</c:v>
                </c:pt>
                <c:pt idx="394">
                  <c:v>1283.0555555555559</c:v>
                </c:pt>
                <c:pt idx="395">
                  <c:v>1552.0833333333335</c:v>
                </c:pt>
                <c:pt idx="396">
                  <c:v>1717.6388888888891</c:v>
                </c:pt>
                <c:pt idx="397">
                  <c:v>1779.7222222222219</c:v>
                </c:pt>
                <c:pt idx="398">
                  <c:v>1572.7777777777771</c:v>
                </c:pt>
                <c:pt idx="399">
                  <c:v>972.63888888888937</c:v>
                </c:pt>
                <c:pt idx="400">
                  <c:v>289.72222222222263</c:v>
                </c:pt>
                <c:pt idx="401">
                  <c:v>-144.86111111111168</c:v>
                </c:pt>
                <c:pt idx="402">
                  <c:v>-475.97222222222234</c:v>
                </c:pt>
                <c:pt idx="403">
                  <c:v>-682.91666666666606</c:v>
                </c:pt>
                <c:pt idx="404">
                  <c:v>-641.52777777777806</c:v>
                </c:pt>
                <c:pt idx="405">
                  <c:v>-600.13888888888937</c:v>
                </c:pt>
                <c:pt idx="406">
                  <c:v>-662.22222222222206</c:v>
                </c:pt>
                <c:pt idx="407">
                  <c:v>-703.61111111111074</c:v>
                </c:pt>
                <c:pt idx="408">
                  <c:v>-579.44444444444457</c:v>
                </c:pt>
                <c:pt idx="409">
                  <c:v>-289.72222222222229</c:v>
                </c:pt>
                <c:pt idx="410">
                  <c:v>-41.388888888888744</c:v>
                </c:pt>
                <c:pt idx="411">
                  <c:v>62.083333333333115</c:v>
                </c:pt>
                <c:pt idx="412">
                  <c:v>103.47222222222223</c:v>
                </c:pt>
                <c:pt idx="413">
                  <c:v>144.86111111111131</c:v>
                </c:pt>
                <c:pt idx="414">
                  <c:v>289.72222222222229</c:v>
                </c:pt>
                <c:pt idx="415">
                  <c:v>517.36111111111074</c:v>
                </c:pt>
                <c:pt idx="416">
                  <c:v>579.44444444444423</c:v>
                </c:pt>
                <c:pt idx="417">
                  <c:v>351.80555555555611</c:v>
                </c:pt>
                <c:pt idx="418">
                  <c:v>20.694444444444738</c:v>
                </c:pt>
                <c:pt idx="419">
                  <c:v>-310.41666666666663</c:v>
                </c:pt>
                <c:pt idx="420">
                  <c:v>-455.27777777777766</c:v>
                </c:pt>
                <c:pt idx="421">
                  <c:v>-289.72222222222263</c:v>
                </c:pt>
                <c:pt idx="422">
                  <c:v>-41.388888888889475</c:v>
                </c:pt>
                <c:pt idx="423">
                  <c:v>206.94444444444446</c:v>
                </c:pt>
                <c:pt idx="424">
                  <c:v>558.75000000000057</c:v>
                </c:pt>
                <c:pt idx="425">
                  <c:v>1117.5000000000002</c:v>
                </c:pt>
                <c:pt idx="426">
                  <c:v>1717.6388888888885</c:v>
                </c:pt>
                <c:pt idx="427">
                  <c:v>1862.5</c:v>
                </c:pt>
                <c:pt idx="428">
                  <c:v>1241.6666666666665</c:v>
                </c:pt>
                <c:pt idx="429">
                  <c:v>393.19444444444412</c:v>
                </c:pt>
                <c:pt idx="430">
                  <c:v>-124.16666666666696</c:v>
                </c:pt>
                <c:pt idx="431">
                  <c:v>-331.11111111111137</c:v>
                </c:pt>
                <c:pt idx="432">
                  <c:v>-310.41666666666595</c:v>
                </c:pt>
                <c:pt idx="433">
                  <c:v>-165.55555555555497</c:v>
                </c:pt>
                <c:pt idx="434">
                  <c:v>-144.86111111111097</c:v>
                </c:pt>
                <c:pt idx="435">
                  <c:v>-393.19444444444485</c:v>
                </c:pt>
                <c:pt idx="436">
                  <c:v>-807.08333333333383</c:v>
                </c:pt>
                <c:pt idx="437">
                  <c:v>-1283.0555555555552</c:v>
                </c:pt>
                <c:pt idx="438">
                  <c:v>-1759.0277777777778</c:v>
                </c:pt>
                <c:pt idx="439">
                  <c:v>-2090.1388888888887</c:v>
                </c:pt>
                <c:pt idx="440">
                  <c:v>-2172.9166666666665</c:v>
                </c:pt>
                <c:pt idx="441">
                  <c:v>-1883.1944444444448</c:v>
                </c:pt>
                <c:pt idx="442">
                  <c:v>-1324.4444444444446</c:v>
                </c:pt>
                <c:pt idx="443">
                  <c:v>-744.99999999999989</c:v>
                </c:pt>
                <c:pt idx="444">
                  <c:v>-269.02777777777777</c:v>
                </c:pt>
                <c:pt idx="445">
                  <c:v>-41.388888888888893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103.47222222222223</c:v>
                </c:pt>
                <c:pt idx="512">
                  <c:v>517.36111111111109</c:v>
                </c:pt>
                <c:pt idx="513">
                  <c:v>1262.3611111111109</c:v>
                </c:pt>
                <c:pt idx="514">
                  <c:v>1924.5833333333335</c:v>
                </c:pt>
                <c:pt idx="515">
                  <c:v>2110.8333333333335</c:v>
                </c:pt>
                <c:pt idx="516">
                  <c:v>1800.4166666666665</c:v>
                </c:pt>
                <c:pt idx="517">
                  <c:v>1055.4166666666663</c:v>
                </c:pt>
                <c:pt idx="518">
                  <c:v>289.72222222222194</c:v>
                </c:pt>
                <c:pt idx="519">
                  <c:v>-124.16666666666623</c:v>
                </c:pt>
                <c:pt idx="520">
                  <c:v>-331.11111111111069</c:v>
                </c:pt>
                <c:pt idx="521">
                  <c:v>-434.5833333333336</c:v>
                </c:pt>
                <c:pt idx="522">
                  <c:v>-517.36111111111109</c:v>
                </c:pt>
                <c:pt idx="523">
                  <c:v>-765.69444444444423</c:v>
                </c:pt>
                <c:pt idx="524">
                  <c:v>-1220.9722222222222</c:v>
                </c:pt>
                <c:pt idx="525">
                  <c:v>-1634.8611111111113</c:v>
                </c:pt>
                <c:pt idx="526">
                  <c:v>-1634.8611111111113</c:v>
                </c:pt>
                <c:pt idx="527">
                  <c:v>-1158.8888888888887</c:v>
                </c:pt>
                <c:pt idx="528">
                  <c:v>-620.83333333333326</c:v>
                </c:pt>
                <c:pt idx="529">
                  <c:v>-413.88888888888891</c:v>
                </c:pt>
                <c:pt idx="530">
                  <c:v>-206.94444444444446</c:v>
                </c:pt>
                <c:pt idx="531">
                  <c:v>0</c:v>
                </c:pt>
                <c:pt idx="532">
                  <c:v>41.388888888888893</c:v>
                </c:pt>
                <c:pt idx="533">
                  <c:v>248.33333333333331</c:v>
                </c:pt>
                <c:pt idx="534">
                  <c:v>620.83333333333326</c:v>
                </c:pt>
                <c:pt idx="535">
                  <c:v>827.77777777777783</c:v>
                </c:pt>
                <c:pt idx="536">
                  <c:v>1034.7222222222219</c:v>
                </c:pt>
                <c:pt idx="537">
                  <c:v>1614.1666666666665</c:v>
                </c:pt>
                <c:pt idx="538">
                  <c:v>2193.6111111111113</c:v>
                </c:pt>
                <c:pt idx="539">
                  <c:v>2090.1388888888891</c:v>
                </c:pt>
                <c:pt idx="540">
                  <c:v>1179.583333333333</c:v>
                </c:pt>
                <c:pt idx="541">
                  <c:v>289.72222222222194</c:v>
                </c:pt>
                <c:pt idx="542">
                  <c:v>-41.388888888888744</c:v>
                </c:pt>
                <c:pt idx="543">
                  <c:v>-186.24999999999972</c:v>
                </c:pt>
                <c:pt idx="544">
                  <c:v>-413.88888888888891</c:v>
                </c:pt>
                <c:pt idx="545">
                  <c:v>-724.30555555555554</c:v>
                </c:pt>
                <c:pt idx="546">
                  <c:v>-786.38888888888903</c:v>
                </c:pt>
                <c:pt idx="547">
                  <c:v>-600.13888888888937</c:v>
                </c:pt>
                <c:pt idx="548">
                  <c:v>-455.27777777777766</c:v>
                </c:pt>
                <c:pt idx="549">
                  <c:v>-372.49999999999977</c:v>
                </c:pt>
                <c:pt idx="550">
                  <c:v>-331.11111111111137</c:v>
                </c:pt>
                <c:pt idx="551">
                  <c:v>-227.63888888888883</c:v>
                </c:pt>
                <c:pt idx="552">
                  <c:v>-206.94444444444446</c:v>
                </c:pt>
                <c:pt idx="553">
                  <c:v>-206.94444444444446</c:v>
                </c:pt>
                <c:pt idx="554">
                  <c:v>-124.1666666666666</c:v>
                </c:pt>
                <c:pt idx="555">
                  <c:v>-41.388888888889106</c:v>
                </c:pt>
                <c:pt idx="556">
                  <c:v>41.388888888889106</c:v>
                </c:pt>
                <c:pt idx="557">
                  <c:v>144.86111111111131</c:v>
                </c:pt>
                <c:pt idx="558">
                  <c:v>248.3333333333332</c:v>
                </c:pt>
                <c:pt idx="559">
                  <c:v>558.74999999999989</c:v>
                </c:pt>
                <c:pt idx="560">
                  <c:v>517.36111111111109</c:v>
                </c:pt>
                <c:pt idx="561">
                  <c:v>103.47222222222223</c:v>
                </c:pt>
                <c:pt idx="562">
                  <c:v>0</c:v>
                </c:pt>
                <c:pt idx="563">
                  <c:v>-331.11111111111103</c:v>
                </c:pt>
                <c:pt idx="564">
                  <c:v>-1427.9166666666667</c:v>
                </c:pt>
                <c:pt idx="565">
                  <c:v>-2193.6111111111113</c:v>
                </c:pt>
                <c:pt idx="566">
                  <c:v>-2090.1388888888887</c:v>
                </c:pt>
                <c:pt idx="567">
                  <c:v>-993.33333333333326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206.94444444444446</c:v>
                </c:pt>
                <c:pt idx="601">
                  <c:v>434.58333333333337</c:v>
                </c:pt>
                <c:pt idx="602">
                  <c:v>786.38888888888891</c:v>
                </c:pt>
                <c:pt idx="603">
                  <c:v>1448.6111111111111</c:v>
                </c:pt>
                <c:pt idx="604">
                  <c:v>1945.2777777777774</c:v>
                </c:pt>
                <c:pt idx="605">
                  <c:v>2214.3055555555557</c:v>
                </c:pt>
                <c:pt idx="606">
                  <c:v>2338.4722222222222</c:v>
                </c:pt>
                <c:pt idx="607">
                  <c:v>2214.3055555555552</c:v>
                </c:pt>
                <c:pt idx="608">
                  <c:v>1924.5833333333328</c:v>
                </c:pt>
                <c:pt idx="609">
                  <c:v>1717.6388888888885</c:v>
                </c:pt>
                <c:pt idx="610">
                  <c:v>1676.2500000000002</c:v>
                </c:pt>
                <c:pt idx="611">
                  <c:v>1572.7777777777781</c:v>
                </c:pt>
                <c:pt idx="612">
                  <c:v>1117.4999999999998</c:v>
                </c:pt>
                <c:pt idx="613">
                  <c:v>475.97222222222308</c:v>
                </c:pt>
                <c:pt idx="614">
                  <c:v>41.388888888889475</c:v>
                </c:pt>
                <c:pt idx="615">
                  <c:v>-62.083333333334217</c:v>
                </c:pt>
                <c:pt idx="616">
                  <c:v>-62.083333333332739</c:v>
                </c:pt>
                <c:pt idx="617">
                  <c:v>-124.16666666666696</c:v>
                </c:pt>
                <c:pt idx="618">
                  <c:v>-248.33333333333391</c:v>
                </c:pt>
                <c:pt idx="619">
                  <c:v>-393.19444444444412</c:v>
                </c:pt>
                <c:pt idx="620">
                  <c:v>-434.5833333333336</c:v>
                </c:pt>
                <c:pt idx="621">
                  <c:v>-310.41666666666663</c:v>
                </c:pt>
                <c:pt idx="622">
                  <c:v>-124.16666666666696</c:v>
                </c:pt>
                <c:pt idx="623">
                  <c:v>20.694444444444738</c:v>
                </c:pt>
                <c:pt idx="624">
                  <c:v>165.55555555555642</c:v>
                </c:pt>
                <c:pt idx="625">
                  <c:v>248.33333333333391</c:v>
                </c:pt>
                <c:pt idx="626">
                  <c:v>186.24999999999972</c:v>
                </c:pt>
                <c:pt idx="627">
                  <c:v>62.083333333332739</c:v>
                </c:pt>
                <c:pt idx="628">
                  <c:v>0</c:v>
                </c:pt>
                <c:pt idx="629">
                  <c:v>20.694444444444738</c:v>
                </c:pt>
                <c:pt idx="630">
                  <c:v>144.86111111111168</c:v>
                </c:pt>
                <c:pt idx="631">
                  <c:v>331.11111111111137</c:v>
                </c:pt>
                <c:pt idx="632">
                  <c:v>455.27777777777692</c:v>
                </c:pt>
                <c:pt idx="633">
                  <c:v>538.05555555555441</c:v>
                </c:pt>
                <c:pt idx="634">
                  <c:v>558.75000000000057</c:v>
                </c:pt>
                <c:pt idx="635">
                  <c:v>475.97222222222308</c:v>
                </c:pt>
                <c:pt idx="636">
                  <c:v>289.72222222222194</c:v>
                </c:pt>
                <c:pt idx="637">
                  <c:v>82.777777777777487</c:v>
                </c:pt>
                <c:pt idx="638">
                  <c:v>-20.694444444444738</c:v>
                </c:pt>
                <c:pt idx="639">
                  <c:v>-62.083333333332739</c:v>
                </c:pt>
                <c:pt idx="640">
                  <c:v>-62.083333333332739</c:v>
                </c:pt>
                <c:pt idx="641">
                  <c:v>82.777777777777487</c:v>
                </c:pt>
                <c:pt idx="642">
                  <c:v>351.80555555555469</c:v>
                </c:pt>
                <c:pt idx="643">
                  <c:v>434.5833333333336</c:v>
                </c:pt>
                <c:pt idx="644">
                  <c:v>248.33333333333391</c:v>
                </c:pt>
                <c:pt idx="645">
                  <c:v>144.86111111111023</c:v>
                </c:pt>
                <c:pt idx="646">
                  <c:v>165.55555555555497</c:v>
                </c:pt>
                <c:pt idx="647">
                  <c:v>165.55555555555642</c:v>
                </c:pt>
                <c:pt idx="648">
                  <c:v>124.16666666666696</c:v>
                </c:pt>
                <c:pt idx="649">
                  <c:v>20.694444444443267</c:v>
                </c:pt>
                <c:pt idx="650">
                  <c:v>-186.24999999999972</c:v>
                </c:pt>
                <c:pt idx="651">
                  <c:v>-538.05555555555441</c:v>
                </c:pt>
                <c:pt idx="652">
                  <c:v>-807.08333333333292</c:v>
                </c:pt>
                <c:pt idx="653">
                  <c:v>-848.47222222222251</c:v>
                </c:pt>
                <c:pt idx="654">
                  <c:v>-1014.0277777777775</c:v>
                </c:pt>
                <c:pt idx="655">
                  <c:v>-1427.9166666666663</c:v>
                </c:pt>
                <c:pt idx="656">
                  <c:v>-1655.5555555555557</c:v>
                </c:pt>
                <c:pt idx="657">
                  <c:v>-1386.5277777777783</c:v>
                </c:pt>
                <c:pt idx="658">
                  <c:v>-1014.027777777779</c:v>
                </c:pt>
                <c:pt idx="659">
                  <c:v>-1138.1944444444443</c:v>
                </c:pt>
                <c:pt idx="660">
                  <c:v>-1717.6388888888885</c:v>
                </c:pt>
                <c:pt idx="661">
                  <c:v>-2131.5277777777778</c:v>
                </c:pt>
                <c:pt idx="662">
                  <c:v>-2193.6111111111109</c:v>
                </c:pt>
                <c:pt idx="663">
                  <c:v>-1572.7777777777778</c:v>
                </c:pt>
                <c:pt idx="664">
                  <c:v>-703.6111111111112</c:v>
                </c:pt>
                <c:pt idx="665">
                  <c:v>-124.1666666666666</c:v>
                </c:pt>
                <c:pt idx="666">
                  <c:v>413.88888888888891</c:v>
                </c:pt>
                <c:pt idx="667">
                  <c:v>1345.1388888888889</c:v>
                </c:pt>
                <c:pt idx="668">
                  <c:v>1903.8888888888887</c:v>
                </c:pt>
                <c:pt idx="669">
                  <c:v>1862.5</c:v>
                </c:pt>
                <c:pt idx="670">
                  <c:v>1821.1111111111113</c:v>
                </c:pt>
                <c:pt idx="671">
                  <c:v>1241.6666666666665</c:v>
                </c:pt>
                <c:pt idx="672">
                  <c:v>827.77777777777783</c:v>
                </c:pt>
                <c:pt idx="673">
                  <c:v>827.77777777777783</c:v>
                </c:pt>
                <c:pt idx="674">
                  <c:v>827.77777777777783</c:v>
                </c:pt>
                <c:pt idx="675">
                  <c:v>475.9722222222216</c:v>
                </c:pt>
                <c:pt idx="676">
                  <c:v>103.47222222222223</c:v>
                </c:pt>
                <c:pt idx="677">
                  <c:v>-269.0277777777772</c:v>
                </c:pt>
                <c:pt idx="678">
                  <c:v>-993.3333333333328</c:v>
                </c:pt>
                <c:pt idx="679">
                  <c:v>-1489.9999999999998</c:v>
                </c:pt>
                <c:pt idx="680">
                  <c:v>-1779.7222222222226</c:v>
                </c:pt>
                <c:pt idx="681">
                  <c:v>-1862.5</c:v>
                </c:pt>
                <c:pt idx="682">
                  <c:v>-1241.6666666666665</c:v>
                </c:pt>
                <c:pt idx="683">
                  <c:v>-807.08333333333383</c:v>
                </c:pt>
                <c:pt idx="684">
                  <c:v>-455.2777777777784</c:v>
                </c:pt>
                <c:pt idx="685">
                  <c:v>496.66666666666714</c:v>
                </c:pt>
                <c:pt idx="686">
                  <c:v>1034.7222222222222</c:v>
                </c:pt>
                <c:pt idx="687">
                  <c:v>951.944444444444</c:v>
                </c:pt>
                <c:pt idx="688">
                  <c:v>931.25</c:v>
                </c:pt>
                <c:pt idx="689">
                  <c:v>910.555555555556</c:v>
                </c:pt>
                <c:pt idx="690">
                  <c:v>517.36111111111109</c:v>
                </c:pt>
                <c:pt idx="691">
                  <c:v>165.55555555555569</c:v>
                </c:pt>
                <c:pt idx="692">
                  <c:v>186.25000000000045</c:v>
                </c:pt>
                <c:pt idx="693">
                  <c:v>331.11111111111137</c:v>
                </c:pt>
                <c:pt idx="694">
                  <c:v>289.72222222222263</c:v>
                </c:pt>
                <c:pt idx="695">
                  <c:v>-62.083333333334217</c:v>
                </c:pt>
                <c:pt idx="696">
                  <c:v>-1014.0277777777782</c:v>
                </c:pt>
                <c:pt idx="697">
                  <c:v>-1365.8333333333328</c:v>
                </c:pt>
                <c:pt idx="698">
                  <c:v>-1076.1111111111109</c:v>
                </c:pt>
                <c:pt idx="699">
                  <c:v>-827.77777777777783</c:v>
                </c:pt>
                <c:pt idx="700">
                  <c:v>-393.19444444444485</c:v>
                </c:pt>
                <c:pt idx="701">
                  <c:v>-165.55555555555569</c:v>
                </c:pt>
                <c:pt idx="702">
                  <c:v>-41.388888888888744</c:v>
                </c:pt>
                <c:pt idx="703">
                  <c:v>-20.694444444444738</c:v>
                </c:pt>
                <c:pt idx="704">
                  <c:v>-227.6388888888892</c:v>
                </c:pt>
                <c:pt idx="705">
                  <c:v>-620.83333333333326</c:v>
                </c:pt>
                <c:pt idx="706">
                  <c:v>-993.33333333333314</c:v>
                </c:pt>
                <c:pt idx="707">
                  <c:v>-1055.4166666666663</c:v>
                </c:pt>
                <c:pt idx="708">
                  <c:v>-641.5277777777776</c:v>
                </c:pt>
                <c:pt idx="709">
                  <c:v>82.777777777777487</c:v>
                </c:pt>
                <c:pt idx="710">
                  <c:v>1055.416666666667</c:v>
                </c:pt>
                <c:pt idx="711">
                  <c:v>1634.8611111111115</c:v>
                </c:pt>
                <c:pt idx="712">
                  <c:v>972.63888888888869</c:v>
                </c:pt>
                <c:pt idx="713">
                  <c:v>20.694444444444002</c:v>
                </c:pt>
                <c:pt idx="714">
                  <c:v>-682.91666666666686</c:v>
                </c:pt>
                <c:pt idx="715">
                  <c:v>-1510.6944444444441</c:v>
                </c:pt>
                <c:pt idx="716">
                  <c:v>-1345.1388888888889</c:v>
                </c:pt>
                <c:pt idx="717">
                  <c:v>-393.19444444444451</c:v>
                </c:pt>
                <c:pt idx="718">
                  <c:v>206.94444444444446</c:v>
                </c:pt>
                <c:pt idx="719">
                  <c:v>827.77777777777783</c:v>
                </c:pt>
                <c:pt idx="720">
                  <c:v>1138.1944444444443</c:v>
                </c:pt>
                <c:pt idx="721">
                  <c:v>951.94444444444468</c:v>
                </c:pt>
                <c:pt idx="722">
                  <c:v>827.77777777777783</c:v>
                </c:pt>
                <c:pt idx="723">
                  <c:v>703.61111111111074</c:v>
                </c:pt>
                <c:pt idx="724">
                  <c:v>848.47222222222251</c:v>
                </c:pt>
                <c:pt idx="725">
                  <c:v>1220.9722222222219</c:v>
                </c:pt>
                <c:pt idx="726">
                  <c:v>1696.9444444444434</c:v>
                </c:pt>
                <c:pt idx="727">
                  <c:v>1634.8611111111109</c:v>
                </c:pt>
                <c:pt idx="728">
                  <c:v>1117.5000000000011</c:v>
                </c:pt>
                <c:pt idx="729">
                  <c:v>786.38888888888971</c:v>
                </c:pt>
                <c:pt idx="730">
                  <c:v>351.80555555555469</c:v>
                </c:pt>
                <c:pt idx="731">
                  <c:v>82.777777777777487</c:v>
                </c:pt>
                <c:pt idx="732">
                  <c:v>62.083333333334217</c:v>
                </c:pt>
                <c:pt idx="733">
                  <c:v>82.777777777777487</c:v>
                </c:pt>
                <c:pt idx="734">
                  <c:v>103.47222222222223</c:v>
                </c:pt>
                <c:pt idx="735">
                  <c:v>144.86111111111168</c:v>
                </c:pt>
                <c:pt idx="736">
                  <c:v>206.94444444444446</c:v>
                </c:pt>
                <c:pt idx="737">
                  <c:v>186.24999999999972</c:v>
                </c:pt>
                <c:pt idx="738">
                  <c:v>82.777777777777487</c:v>
                </c:pt>
                <c:pt idx="739">
                  <c:v>269.0277777777772</c:v>
                </c:pt>
                <c:pt idx="740">
                  <c:v>475.9722222222216</c:v>
                </c:pt>
                <c:pt idx="741">
                  <c:v>393.19444444444559</c:v>
                </c:pt>
                <c:pt idx="742">
                  <c:v>186.24999999999972</c:v>
                </c:pt>
                <c:pt idx="743">
                  <c:v>41.388888888888005</c:v>
                </c:pt>
                <c:pt idx="744">
                  <c:v>20.694444444444738</c:v>
                </c:pt>
                <c:pt idx="745">
                  <c:v>20.694444444444738</c:v>
                </c:pt>
                <c:pt idx="746">
                  <c:v>103.47222222222223</c:v>
                </c:pt>
                <c:pt idx="747">
                  <c:v>227.6388888888892</c:v>
                </c:pt>
                <c:pt idx="748">
                  <c:v>310.41666666666663</c:v>
                </c:pt>
                <c:pt idx="749">
                  <c:v>248.33333333333246</c:v>
                </c:pt>
                <c:pt idx="750">
                  <c:v>82.777777777777487</c:v>
                </c:pt>
                <c:pt idx="751">
                  <c:v>-20.694444444443267</c:v>
                </c:pt>
                <c:pt idx="752">
                  <c:v>-103.47222222222223</c:v>
                </c:pt>
                <c:pt idx="753">
                  <c:v>-248.33333333333391</c:v>
                </c:pt>
                <c:pt idx="754">
                  <c:v>-351.80555555555469</c:v>
                </c:pt>
                <c:pt idx="755">
                  <c:v>-455.2777777777784</c:v>
                </c:pt>
                <c:pt idx="756">
                  <c:v>-807.08333333333292</c:v>
                </c:pt>
                <c:pt idx="757">
                  <c:v>-1448.6111111111111</c:v>
                </c:pt>
                <c:pt idx="758">
                  <c:v>-1986.666666666667</c:v>
                </c:pt>
                <c:pt idx="759">
                  <c:v>-2131.5277777777774</c:v>
                </c:pt>
                <c:pt idx="760">
                  <c:v>-2152.2222222222226</c:v>
                </c:pt>
                <c:pt idx="761">
                  <c:v>-2193.6111111111113</c:v>
                </c:pt>
                <c:pt idx="762">
                  <c:v>-1945.2777777777774</c:v>
                </c:pt>
                <c:pt idx="763">
                  <c:v>-1324.4444444444441</c:v>
                </c:pt>
                <c:pt idx="764">
                  <c:v>-310.41666666666663</c:v>
                </c:pt>
                <c:pt idx="765">
                  <c:v>827.77777777777783</c:v>
                </c:pt>
                <c:pt idx="766">
                  <c:v>1303.7500000000002</c:v>
                </c:pt>
                <c:pt idx="767">
                  <c:v>1324.4444444444441</c:v>
                </c:pt>
                <c:pt idx="768">
                  <c:v>1345.1388888888889</c:v>
                </c:pt>
                <c:pt idx="769">
                  <c:v>1593.4722222222229</c:v>
                </c:pt>
                <c:pt idx="770">
                  <c:v>2007.3611111111102</c:v>
                </c:pt>
                <c:pt idx="771">
                  <c:v>2028.055555555555</c:v>
                </c:pt>
                <c:pt idx="772">
                  <c:v>1903.8888888888894</c:v>
                </c:pt>
                <c:pt idx="773">
                  <c:v>1572.7777777777781</c:v>
                </c:pt>
                <c:pt idx="774">
                  <c:v>1324.4444444444441</c:v>
                </c:pt>
                <c:pt idx="775">
                  <c:v>1365.8333333333337</c:v>
                </c:pt>
                <c:pt idx="776">
                  <c:v>1117.4999999999998</c:v>
                </c:pt>
                <c:pt idx="777">
                  <c:v>827.77777777777783</c:v>
                </c:pt>
                <c:pt idx="778">
                  <c:v>724.30555555555554</c:v>
                </c:pt>
                <c:pt idx="779">
                  <c:v>620.83333333333326</c:v>
                </c:pt>
                <c:pt idx="780">
                  <c:v>475.97222222222308</c:v>
                </c:pt>
                <c:pt idx="781">
                  <c:v>351.80555555555469</c:v>
                </c:pt>
                <c:pt idx="782">
                  <c:v>248.33333333333246</c:v>
                </c:pt>
                <c:pt idx="783">
                  <c:v>165.55555555555642</c:v>
                </c:pt>
                <c:pt idx="784">
                  <c:v>144.86111111111168</c:v>
                </c:pt>
                <c:pt idx="785">
                  <c:v>227.6388888888892</c:v>
                </c:pt>
                <c:pt idx="786">
                  <c:v>248.33333333333391</c:v>
                </c:pt>
                <c:pt idx="787">
                  <c:v>124.16666666666548</c:v>
                </c:pt>
                <c:pt idx="788">
                  <c:v>20.694444444443267</c:v>
                </c:pt>
                <c:pt idx="789">
                  <c:v>20.694444444446209</c:v>
                </c:pt>
                <c:pt idx="790">
                  <c:v>82.777777777778951</c:v>
                </c:pt>
                <c:pt idx="791">
                  <c:v>124.16666666666548</c:v>
                </c:pt>
                <c:pt idx="792">
                  <c:v>-20.694444444446209</c:v>
                </c:pt>
                <c:pt idx="793">
                  <c:v>-517.36111111111109</c:v>
                </c:pt>
                <c:pt idx="794">
                  <c:v>-1220.9722222222204</c:v>
                </c:pt>
                <c:pt idx="795">
                  <c:v>-1841.8055555555552</c:v>
                </c:pt>
                <c:pt idx="796">
                  <c:v>-2152.2222222222235</c:v>
                </c:pt>
                <c:pt idx="797">
                  <c:v>-2007.3611111111115</c:v>
                </c:pt>
                <c:pt idx="798">
                  <c:v>-1448.6111111111111</c:v>
                </c:pt>
                <c:pt idx="799">
                  <c:v>-724.30555555555554</c:v>
                </c:pt>
                <c:pt idx="800">
                  <c:v>-206.94444444444446</c:v>
                </c:pt>
                <c:pt idx="801">
                  <c:v>144.86111111111168</c:v>
                </c:pt>
                <c:pt idx="802">
                  <c:v>703.61111111111222</c:v>
                </c:pt>
                <c:pt idx="803">
                  <c:v>1303.7499999999993</c:v>
                </c:pt>
                <c:pt idx="804">
                  <c:v>1386.5277777777769</c:v>
                </c:pt>
                <c:pt idx="805">
                  <c:v>889.86111111111188</c:v>
                </c:pt>
                <c:pt idx="806">
                  <c:v>331.11111111111137</c:v>
                </c:pt>
                <c:pt idx="807">
                  <c:v>-41.388888888889475</c:v>
                </c:pt>
                <c:pt idx="808">
                  <c:v>-351.80555555555611</c:v>
                </c:pt>
                <c:pt idx="809">
                  <c:v>-579.44444444444389</c:v>
                </c:pt>
                <c:pt idx="810">
                  <c:v>-807.08333333333292</c:v>
                </c:pt>
                <c:pt idx="811">
                  <c:v>-1241.6666666666665</c:v>
                </c:pt>
                <c:pt idx="812">
                  <c:v>-1593.4722222222213</c:v>
                </c:pt>
                <c:pt idx="813">
                  <c:v>-1696.944444444445</c:v>
                </c:pt>
                <c:pt idx="814">
                  <c:v>-1779.7222222222226</c:v>
                </c:pt>
                <c:pt idx="815">
                  <c:v>-1903.8888888888887</c:v>
                </c:pt>
                <c:pt idx="816">
                  <c:v>-1903.8888888888894</c:v>
                </c:pt>
                <c:pt idx="817">
                  <c:v>-1717.6388888888891</c:v>
                </c:pt>
                <c:pt idx="818">
                  <c:v>-1014.0277777777775</c:v>
                </c:pt>
                <c:pt idx="819">
                  <c:v>0</c:v>
                </c:pt>
                <c:pt idx="820">
                  <c:v>910.55555555555532</c:v>
                </c:pt>
                <c:pt idx="821">
                  <c:v>1407.2222222222224</c:v>
                </c:pt>
                <c:pt idx="822">
                  <c:v>1345.1388888888889</c:v>
                </c:pt>
                <c:pt idx="823">
                  <c:v>1241.6666666666665</c:v>
                </c:pt>
                <c:pt idx="824">
                  <c:v>1055.416666666667</c:v>
                </c:pt>
                <c:pt idx="825">
                  <c:v>889.86111111111131</c:v>
                </c:pt>
                <c:pt idx="826">
                  <c:v>848.47222222222251</c:v>
                </c:pt>
                <c:pt idx="827">
                  <c:v>786.38888888888823</c:v>
                </c:pt>
                <c:pt idx="828">
                  <c:v>889.8611111111104</c:v>
                </c:pt>
                <c:pt idx="829">
                  <c:v>1055.416666666667</c:v>
                </c:pt>
                <c:pt idx="830">
                  <c:v>1014.0277777777775</c:v>
                </c:pt>
                <c:pt idx="831">
                  <c:v>765.69444444444503</c:v>
                </c:pt>
                <c:pt idx="832">
                  <c:v>393.19444444444559</c:v>
                </c:pt>
                <c:pt idx="833">
                  <c:v>206.94444444444446</c:v>
                </c:pt>
                <c:pt idx="834">
                  <c:v>227.63888888888772</c:v>
                </c:pt>
                <c:pt idx="835">
                  <c:v>227.63888888888772</c:v>
                </c:pt>
                <c:pt idx="836">
                  <c:v>186.25000000000117</c:v>
                </c:pt>
                <c:pt idx="837">
                  <c:v>227.6388888888892</c:v>
                </c:pt>
                <c:pt idx="838">
                  <c:v>331.11111111110995</c:v>
                </c:pt>
                <c:pt idx="839">
                  <c:v>331.11111111111137</c:v>
                </c:pt>
                <c:pt idx="840">
                  <c:v>310.41666666666663</c:v>
                </c:pt>
                <c:pt idx="841">
                  <c:v>413.88888888888891</c:v>
                </c:pt>
                <c:pt idx="842">
                  <c:v>496.66666666666782</c:v>
                </c:pt>
                <c:pt idx="843">
                  <c:v>413.88888888888891</c:v>
                </c:pt>
                <c:pt idx="844">
                  <c:v>227.63888888888772</c:v>
                </c:pt>
                <c:pt idx="845">
                  <c:v>103.47222222222223</c:v>
                </c:pt>
                <c:pt idx="846">
                  <c:v>82.777777777778951</c:v>
                </c:pt>
                <c:pt idx="847">
                  <c:v>144.86111111111168</c:v>
                </c:pt>
                <c:pt idx="848">
                  <c:v>310.41666666666663</c:v>
                </c:pt>
                <c:pt idx="849">
                  <c:v>496.6666666666664</c:v>
                </c:pt>
                <c:pt idx="850">
                  <c:v>496.6666666666664</c:v>
                </c:pt>
                <c:pt idx="851">
                  <c:v>331.11111111111137</c:v>
                </c:pt>
                <c:pt idx="852">
                  <c:v>248.33333333333246</c:v>
                </c:pt>
                <c:pt idx="853">
                  <c:v>248.33333333333246</c:v>
                </c:pt>
                <c:pt idx="854">
                  <c:v>206.94444444444446</c:v>
                </c:pt>
                <c:pt idx="855">
                  <c:v>103.47222222222223</c:v>
                </c:pt>
                <c:pt idx="856">
                  <c:v>41.388888888889475</c:v>
                </c:pt>
                <c:pt idx="857">
                  <c:v>227.6388888888892</c:v>
                </c:pt>
                <c:pt idx="858">
                  <c:v>475.9722222222216</c:v>
                </c:pt>
                <c:pt idx="859">
                  <c:v>475.9722222222216</c:v>
                </c:pt>
                <c:pt idx="860">
                  <c:v>331.11111111111285</c:v>
                </c:pt>
                <c:pt idx="861">
                  <c:v>413.88888888888891</c:v>
                </c:pt>
                <c:pt idx="862">
                  <c:v>765.69444444444207</c:v>
                </c:pt>
                <c:pt idx="863">
                  <c:v>724.30555555555554</c:v>
                </c:pt>
                <c:pt idx="864">
                  <c:v>351.80555555555611</c:v>
                </c:pt>
                <c:pt idx="865">
                  <c:v>227.63888888889065</c:v>
                </c:pt>
                <c:pt idx="866">
                  <c:v>372.49999999999943</c:v>
                </c:pt>
                <c:pt idx="867">
                  <c:v>538.05555555555441</c:v>
                </c:pt>
                <c:pt idx="868">
                  <c:v>413.88888888888891</c:v>
                </c:pt>
                <c:pt idx="869">
                  <c:v>103.47222222222223</c:v>
                </c:pt>
                <c:pt idx="870">
                  <c:v>-82.777777777776009</c:v>
                </c:pt>
                <c:pt idx="871">
                  <c:v>-144.86111111111168</c:v>
                </c:pt>
                <c:pt idx="872">
                  <c:v>-165.55555555555497</c:v>
                </c:pt>
                <c:pt idx="873">
                  <c:v>-206.94444444444446</c:v>
                </c:pt>
                <c:pt idx="874">
                  <c:v>-310.41666666666663</c:v>
                </c:pt>
                <c:pt idx="875">
                  <c:v>-434.58333333333212</c:v>
                </c:pt>
                <c:pt idx="876">
                  <c:v>-538.05555555555725</c:v>
                </c:pt>
                <c:pt idx="877">
                  <c:v>-475.9722222222216</c:v>
                </c:pt>
                <c:pt idx="878">
                  <c:v>-269.0277777777772</c:v>
                </c:pt>
                <c:pt idx="879">
                  <c:v>-82.777777777778951</c:v>
                </c:pt>
                <c:pt idx="880">
                  <c:v>-206.94444444444446</c:v>
                </c:pt>
                <c:pt idx="881">
                  <c:v>-413.88888888888891</c:v>
                </c:pt>
                <c:pt idx="882">
                  <c:v>-206.94444444444446</c:v>
                </c:pt>
                <c:pt idx="883">
                  <c:v>0</c:v>
                </c:pt>
                <c:pt idx="884">
                  <c:v>20.694444444443267</c:v>
                </c:pt>
                <c:pt idx="885">
                  <c:v>82.777777777778951</c:v>
                </c:pt>
                <c:pt idx="886">
                  <c:v>103.47222222222223</c:v>
                </c:pt>
                <c:pt idx="887">
                  <c:v>62.083333333332739</c:v>
                </c:pt>
                <c:pt idx="888">
                  <c:v>-20.694444444443267</c:v>
                </c:pt>
                <c:pt idx="889">
                  <c:v>-124.16666666666843</c:v>
                </c:pt>
                <c:pt idx="890">
                  <c:v>-248.33333333333391</c:v>
                </c:pt>
                <c:pt idx="891">
                  <c:v>-393.19444444444264</c:v>
                </c:pt>
                <c:pt idx="892">
                  <c:v>-517.36111111111109</c:v>
                </c:pt>
                <c:pt idx="893">
                  <c:v>-538.05555555555588</c:v>
                </c:pt>
                <c:pt idx="894">
                  <c:v>-455.27777777777692</c:v>
                </c:pt>
                <c:pt idx="895">
                  <c:v>-310.41666666666663</c:v>
                </c:pt>
                <c:pt idx="896">
                  <c:v>-144.86111111111168</c:v>
                </c:pt>
                <c:pt idx="897">
                  <c:v>-41.388888888889475</c:v>
                </c:pt>
                <c:pt idx="898">
                  <c:v>-20.694444444444738</c:v>
                </c:pt>
                <c:pt idx="899">
                  <c:v>-82.777777777777487</c:v>
                </c:pt>
                <c:pt idx="900">
                  <c:v>-186.24999999999972</c:v>
                </c:pt>
                <c:pt idx="901">
                  <c:v>-372.49999999999943</c:v>
                </c:pt>
                <c:pt idx="902">
                  <c:v>-1303.7499999999993</c:v>
                </c:pt>
                <c:pt idx="903">
                  <c:v>-2152.2222222222235</c:v>
                </c:pt>
                <c:pt idx="904">
                  <c:v>-2007.3611111111115</c:v>
                </c:pt>
                <c:pt idx="905">
                  <c:v>-1448.6111111111111</c:v>
                </c:pt>
                <c:pt idx="906">
                  <c:v>-724.30555555555554</c:v>
                </c:pt>
                <c:pt idx="907">
                  <c:v>-206.94444444444446</c:v>
                </c:pt>
                <c:pt idx="908">
                  <c:v>144.86111111111168</c:v>
                </c:pt>
                <c:pt idx="909">
                  <c:v>703.61111111111222</c:v>
                </c:pt>
                <c:pt idx="910">
                  <c:v>1303.7499999999993</c:v>
                </c:pt>
                <c:pt idx="911">
                  <c:v>1386.5277777777769</c:v>
                </c:pt>
                <c:pt idx="912">
                  <c:v>889.86111111111188</c:v>
                </c:pt>
                <c:pt idx="913">
                  <c:v>538.05555555555588</c:v>
                </c:pt>
                <c:pt idx="914">
                  <c:v>889.8611111111104</c:v>
                </c:pt>
                <c:pt idx="915">
                  <c:v>848.47222222222251</c:v>
                </c:pt>
                <c:pt idx="916">
                  <c:v>455.2777777777784</c:v>
                </c:pt>
                <c:pt idx="917">
                  <c:v>186.24999999999972</c:v>
                </c:pt>
                <c:pt idx="918">
                  <c:v>-20.694444444444738</c:v>
                </c:pt>
                <c:pt idx="919">
                  <c:v>103.47222222222223</c:v>
                </c:pt>
                <c:pt idx="920">
                  <c:v>289.72222222222194</c:v>
                </c:pt>
                <c:pt idx="921">
                  <c:v>579.44444444444389</c:v>
                </c:pt>
                <c:pt idx="922">
                  <c:v>703.61111111111074</c:v>
                </c:pt>
                <c:pt idx="923">
                  <c:v>579.44444444444389</c:v>
                </c:pt>
                <c:pt idx="924">
                  <c:v>41.388888888888005</c:v>
                </c:pt>
                <c:pt idx="925">
                  <c:v>-496.66666666666492</c:v>
                </c:pt>
                <c:pt idx="926">
                  <c:v>-434.58333333333212</c:v>
                </c:pt>
                <c:pt idx="927">
                  <c:v>-289.72222222222337</c:v>
                </c:pt>
                <c:pt idx="928">
                  <c:v>-227.6388888888892</c:v>
                </c:pt>
                <c:pt idx="929">
                  <c:v>-165.55555555555497</c:v>
                </c:pt>
                <c:pt idx="930">
                  <c:v>-144.86111111111023</c:v>
                </c:pt>
                <c:pt idx="931">
                  <c:v>-144.86111111111168</c:v>
                </c:pt>
                <c:pt idx="932">
                  <c:v>-165.55555555555642</c:v>
                </c:pt>
                <c:pt idx="933">
                  <c:v>-248.33333333333246</c:v>
                </c:pt>
                <c:pt idx="934">
                  <c:v>-393.19444444444412</c:v>
                </c:pt>
                <c:pt idx="935">
                  <c:v>-413.88888888888891</c:v>
                </c:pt>
                <c:pt idx="936">
                  <c:v>-310.41666666666663</c:v>
                </c:pt>
                <c:pt idx="937">
                  <c:v>-227.6388888888892</c:v>
                </c:pt>
                <c:pt idx="938">
                  <c:v>-206.94444444444446</c:v>
                </c:pt>
                <c:pt idx="939">
                  <c:v>-227.6388888888892</c:v>
                </c:pt>
                <c:pt idx="940">
                  <c:v>-186.24999999999972</c:v>
                </c:pt>
                <c:pt idx="941">
                  <c:v>-82.777777777777487</c:v>
                </c:pt>
                <c:pt idx="942">
                  <c:v>-41.388888888889475</c:v>
                </c:pt>
                <c:pt idx="943">
                  <c:v>-20.694444444444738</c:v>
                </c:pt>
                <c:pt idx="944">
                  <c:v>20.694444444444738</c:v>
                </c:pt>
                <c:pt idx="945">
                  <c:v>62.083333333334217</c:v>
                </c:pt>
                <c:pt idx="946">
                  <c:v>206.94444444444446</c:v>
                </c:pt>
                <c:pt idx="947">
                  <c:v>331.11111111110995</c:v>
                </c:pt>
                <c:pt idx="948">
                  <c:v>248.33333333333391</c:v>
                </c:pt>
                <c:pt idx="949">
                  <c:v>62.083333333334217</c:v>
                </c:pt>
                <c:pt idx="950">
                  <c:v>-227.6388888888892</c:v>
                </c:pt>
                <c:pt idx="951">
                  <c:v>-703.61111111111074</c:v>
                </c:pt>
                <c:pt idx="952">
                  <c:v>-1386.5277777777783</c:v>
                </c:pt>
                <c:pt idx="953">
                  <c:v>-1986.666666666667</c:v>
                </c:pt>
                <c:pt idx="954">
                  <c:v>-2193.6111111111113</c:v>
                </c:pt>
                <c:pt idx="955">
                  <c:v>-2193.6111111111113</c:v>
                </c:pt>
                <c:pt idx="956">
                  <c:v>-2193.6111111111104</c:v>
                </c:pt>
                <c:pt idx="957">
                  <c:v>-1531.3888888888885</c:v>
                </c:pt>
                <c:pt idx="958">
                  <c:v>-248.3333333333332</c:v>
                </c:pt>
                <c:pt idx="959">
                  <c:v>869.16666666666652</c:v>
                </c:pt>
                <c:pt idx="960">
                  <c:v>1779.7222222222226</c:v>
                </c:pt>
                <c:pt idx="961">
                  <c:v>2297.0833333333326</c:v>
                </c:pt>
                <c:pt idx="962">
                  <c:v>2214.3055555555547</c:v>
                </c:pt>
                <c:pt idx="963">
                  <c:v>1779.7222222222226</c:v>
                </c:pt>
                <c:pt idx="964">
                  <c:v>1200.2777777777787</c:v>
                </c:pt>
                <c:pt idx="965">
                  <c:v>641.52777777777806</c:v>
                </c:pt>
                <c:pt idx="966">
                  <c:v>227.6388888888892</c:v>
                </c:pt>
                <c:pt idx="967">
                  <c:v>0</c:v>
                </c:pt>
                <c:pt idx="968">
                  <c:v>-103.47222222222223</c:v>
                </c:pt>
                <c:pt idx="969">
                  <c:v>-248.33333333333391</c:v>
                </c:pt>
                <c:pt idx="970">
                  <c:v>-517.36111111111109</c:v>
                </c:pt>
                <c:pt idx="971">
                  <c:v>-1034.7222222222222</c:v>
                </c:pt>
                <c:pt idx="972">
                  <c:v>-1779.7222222222226</c:v>
                </c:pt>
                <c:pt idx="973">
                  <c:v>-2193.6111111111113</c:v>
                </c:pt>
                <c:pt idx="974">
                  <c:v>-2193.6111111111113</c:v>
                </c:pt>
                <c:pt idx="975">
                  <c:v>-2193.6111111111104</c:v>
                </c:pt>
                <c:pt idx="976">
                  <c:v>-2214.3055555555552</c:v>
                </c:pt>
                <c:pt idx="977">
                  <c:v>-1800.4166666666665</c:v>
                </c:pt>
                <c:pt idx="978">
                  <c:v>-1262.3611111111113</c:v>
                </c:pt>
                <c:pt idx="979">
                  <c:v>-1096.8055555555557</c:v>
                </c:pt>
                <c:pt idx="980">
                  <c:v>-910.55555555555532</c:v>
                </c:pt>
                <c:pt idx="981">
                  <c:v>-724.30555555555543</c:v>
                </c:pt>
                <c:pt idx="982">
                  <c:v>-682.91666666666686</c:v>
                </c:pt>
                <c:pt idx="983">
                  <c:v>-827.77777777777783</c:v>
                </c:pt>
                <c:pt idx="984">
                  <c:v>-910.55555555555566</c:v>
                </c:pt>
                <c:pt idx="985">
                  <c:v>-662.22222222222229</c:v>
                </c:pt>
                <c:pt idx="986">
                  <c:v>-227.63888888888891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165.55555555555557</c:v>
                </c:pt>
                <c:pt idx="1027">
                  <c:v>745</c:v>
                </c:pt>
                <c:pt idx="1028">
                  <c:v>1614.1666666666665</c:v>
                </c:pt>
                <c:pt idx="1029">
                  <c:v>2276.3888888888887</c:v>
                </c:pt>
                <c:pt idx="1030">
                  <c:v>2359.1666666666665</c:v>
                </c:pt>
                <c:pt idx="1031">
                  <c:v>2028.0555555555552</c:v>
                </c:pt>
                <c:pt idx="1032">
                  <c:v>1696.9444444444443</c:v>
                </c:pt>
                <c:pt idx="1033">
                  <c:v>1510.6944444444448</c:v>
                </c:pt>
                <c:pt idx="1034">
                  <c:v>1407.2222222222224</c:v>
                </c:pt>
                <c:pt idx="1035">
                  <c:v>1220.9722222222226</c:v>
                </c:pt>
                <c:pt idx="1036">
                  <c:v>972.63888888888937</c:v>
                </c:pt>
                <c:pt idx="1037">
                  <c:v>807.08333333333292</c:v>
                </c:pt>
                <c:pt idx="1038">
                  <c:v>807.08333333333292</c:v>
                </c:pt>
                <c:pt idx="1039">
                  <c:v>931.25</c:v>
                </c:pt>
                <c:pt idx="1040">
                  <c:v>993.3333333333328</c:v>
                </c:pt>
                <c:pt idx="1041">
                  <c:v>931.25</c:v>
                </c:pt>
                <c:pt idx="1042">
                  <c:v>724.30555555555554</c:v>
                </c:pt>
                <c:pt idx="1043">
                  <c:v>434.5833333333336</c:v>
                </c:pt>
                <c:pt idx="1044">
                  <c:v>186.24999999999972</c:v>
                </c:pt>
                <c:pt idx="1045">
                  <c:v>62.083333333332739</c:v>
                </c:pt>
                <c:pt idx="1046">
                  <c:v>62.083333333334217</c:v>
                </c:pt>
                <c:pt idx="1047">
                  <c:v>82.777777777777487</c:v>
                </c:pt>
                <c:pt idx="1048">
                  <c:v>0</c:v>
                </c:pt>
                <c:pt idx="1049">
                  <c:v>-206.94444444444446</c:v>
                </c:pt>
                <c:pt idx="1050">
                  <c:v>-496.6666666666664</c:v>
                </c:pt>
                <c:pt idx="1051">
                  <c:v>-724.30555555555554</c:v>
                </c:pt>
                <c:pt idx="1052">
                  <c:v>-869.1666666666672</c:v>
                </c:pt>
                <c:pt idx="1053">
                  <c:v>-1034.7222222222222</c:v>
                </c:pt>
                <c:pt idx="1054">
                  <c:v>-1283.0555555555561</c:v>
                </c:pt>
                <c:pt idx="1055">
                  <c:v>-1614.1666666666658</c:v>
                </c:pt>
                <c:pt idx="1056">
                  <c:v>-1986.6666666666663</c:v>
                </c:pt>
                <c:pt idx="1057">
                  <c:v>-2193.6111111111113</c:v>
                </c:pt>
                <c:pt idx="1058">
                  <c:v>-2007.3611111111109</c:v>
                </c:pt>
                <c:pt idx="1059">
                  <c:v>-1800.4166666666665</c:v>
                </c:pt>
                <c:pt idx="1060">
                  <c:v>-1572.7777777777778</c:v>
                </c:pt>
                <c:pt idx="1061">
                  <c:v>-972.63888888888869</c:v>
                </c:pt>
                <c:pt idx="1062">
                  <c:v>-269.02777777777794</c:v>
                </c:pt>
                <c:pt idx="1063">
                  <c:v>165.55555555555569</c:v>
                </c:pt>
                <c:pt idx="1064">
                  <c:v>724.30555555555554</c:v>
                </c:pt>
                <c:pt idx="1065">
                  <c:v>1469.3055555555552</c:v>
                </c:pt>
                <c:pt idx="1066">
                  <c:v>1614.1666666666665</c:v>
                </c:pt>
                <c:pt idx="1067">
                  <c:v>972.63888888888937</c:v>
                </c:pt>
                <c:pt idx="1068">
                  <c:v>372.50000000000017</c:v>
                </c:pt>
                <c:pt idx="1069">
                  <c:v>372.49999999999943</c:v>
                </c:pt>
                <c:pt idx="1070">
                  <c:v>745.00000000000034</c:v>
                </c:pt>
                <c:pt idx="1071">
                  <c:v>1117.5000000000002</c:v>
                </c:pt>
                <c:pt idx="1072">
                  <c:v>1345.138888888888</c:v>
                </c:pt>
                <c:pt idx="1073">
                  <c:v>1593.4722222222222</c:v>
                </c:pt>
                <c:pt idx="1074">
                  <c:v>1903.8888888888894</c:v>
                </c:pt>
                <c:pt idx="1075">
                  <c:v>2028.055555555555</c:v>
                </c:pt>
                <c:pt idx="1076">
                  <c:v>1821.1111111111106</c:v>
                </c:pt>
                <c:pt idx="1077">
                  <c:v>1469.3055555555559</c:v>
                </c:pt>
                <c:pt idx="1078">
                  <c:v>1158.8888888888891</c:v>
                </c:pt>
                <c:pt idx="1079">
                  <c:v>993.33333333333428</c:v>
                </c:pt>
                <c:pt idx="1080">
                  <c:v>765.69444444444503</c:v>
                </c:pt>
                <c:pt idx="1081">
                  <c:v>372.49999999999943</c:v>
                </c:pt>
                <c:pt idx="1082">
                  <c:v>-20.694444444444738</c:v>
                </c:pt>
                <c:pt idx="1083">
                  <c:v>-434.5833333333336</c:v>
                </c:pt>
                <c:pt idx="1084">
                  <c:v>-662.22222222222274</c:v>
                </c:pt>
                <c:pt idx="1085">
                  <c:v>-475.9722222222216</c:v>
                </c:pt>
                <c:pt idx="1086">
                  <c:v>-144.86111111111023</c:v>
                </c:pt>
                <c:pt idx="1087">
                  <c:v>20.694444444444738</c:v>
                </c:pt>
                <c:pt idx="1088">
                  <c:v>41.388888888888005</c:v>
                </c:pt>
                <c:pt idx="1089">
                  <c:v>20.694444444443267</c:v>
                </c:pt>
                <c:pt idx="1090">
                  <c:v>0</c:v>
                </c:pt>
                <c:pt idx="1091">
                  <c:v>62.083333333334217</c:v>
                </c:pt>
                <c:pt idx="1092">
                  <c:v>269.02777777777862</c:v>
                </c:pt>
                <c:pt idx="1093">
                  <c:v>538.05555555555588</c:v>
                </c:pt>
                <c:pt idx="1094">
                  <c:v>600.13888888888857</c:v>
                </c:pt>
                <c:pt idx="1095">
                  <c:v>413.88888888888891</c:v>
                </c:pt>
                <c:pt idx="1096">
                  <c:v>186.24999999999972</c:v>
                </c:pt>
                <c:pt idx="1097">
                  <c:v>-41.388888888889475</c:v>
                </c:pt>
                <c:pt idx="1098">
                  <c:v>-331.11111111111137</c:v>
                </c:pt>
                <c:pt idx="1099">
                  <c:v>-662.22222222222274</c:v>
                </c:pt>
                <c:pt idx="1100">
                  <c:v>-703.61111111111074</c:v>
                </c:pt>
                <c:pt idx="1101">
                  <c:v>-393.19444444444412</c:v>
                </c:pt>
                <c:pt idx="1102">
                  <c:v>-20.694444444444738</c:v>
                </c:pt>
                <c:pt idx="1103">
                  <c:v>372.50000000000091</c:v>
                </c:pt>
                <c:pt idx="1104">
                  <c:v>724.30555555555554</c:v>
                </c:pt>
                <c:pt idx="1105">
                  <c:v>765.69444444444355</c:v>
                </c:pt>
                <c:pt idx="1106">
                  <c:v>455.2777777777784</c:v>
                </c:pt>
                <c:pt idx="1107">
                  <c:v>103.47222222222369</c:v>
                </c:pt>
                <c:pt idx="1108">
                  <c:v>-206.94444444444446</c:v>
                </c:pt>
                <c:pt idx="1109">
                  <c:v>-496.66666666666782</c:v>
                </c:pt>
                <c:pt idx="1110">
                  <c:v>-475.9722222222216</c:v>
                </c:pt>
                <c:pt idx="1111">
                  <c:v>-144.86111111111168</c:v>
                </c:pt>
                <c:pt idx="1112">
                  <c:v>289.72222222222194</c:v>
                </c:pt>
                <c:pt idx="1113">
                  <c:v>827.77777777777783</c:v>
                </c:pt>
                <c:pt idx="1114">
                  <c:v>1117.4999999999998</c:v>
                </c:pt>
                <c:pt idx="1115">
                  <c:v>848.47222222222399</c:v>
                </c:pt>
                <c:pt idx="1116">
                  <c:v>351.80555555555611</c:v>
                </c:pt>
                <c:pt idx="1117">
                  <c:v>-20.694444444446209</c:v>
                </c:pt>
                <c:pt idx="1118">
                  <c:v>-331.11111111111285</c:v>
                </c:pt>
                <c:pt idx="1119">
                  <c:v>-496.66666666666492</c:v>
                </c:pt>
                <c:pt idx="1120">
                  <c:v>-393.19444444444264</c:v>
                </c:pt>
                <c:pt idx="1121">
                  <c:v>-248.33333333333391</c:v>
                </c:pt>
                <c:pt idx="1122">
                  <c:v>-269.0277777777772</c:v>
                </c:pt>
                <c:pt idx="1123">
                  <c:v>-517.36111111111109</c:v>
                </c:pt>
                <c:pt idx="1124">
                  <c:v>-951.94444444444616</c:v>
                </c:pt>
                <c:pt idx="1125">
                  <c:v>-1531.3888888888901</c:v>
                </c:pt>
                <c:pt idx="1126">
                  <c:v>-2028.055555555555</c:v>
                </c:pt>
                <c:pt idx="1127">
                  <c:v>-2193.6111111111099</c:v>
                </c:pt>
                <c:pt idx="1128">
                  <c:v>-2152.2222222222217</c:v>
                </c:pt>
                <c:pt idx="1129">
                  <c:v>-1862.5</c:v>
                </c:pt>
                <c:pt idx="1130">
                  <c:v>-1490.0000000000007</c:v>
                </c:pt>
                <c:pt idx="1131">
                  <c:v>-1324.4444444444448</c:v>
                </c:pt>
                <c:pt idx="1132">
                  <c:v>-1303.7499999999993</c:v>
                </c:pt>
                <c:pt idx="1133">
                  <c:v>-1407.2222222222224</c:v>
                </c:pt>
                <c:pt idx="1134">
                  <c:v>-1490.0000000000007</c:v>
                </c:pt>
                <c:pt idx="1135">
                  <c:v>-1386.5277777777776</c:v>
                </c:pt>
                <c:pt idx="1136">
                  <c:v>-993.33333333333314</c:v>
                </c:pt>
                <c:pt idx="1137">
                  <c:v>-434.5833333333336</c:v>
                </c:pt>
                <c:pt idx="1138">
                  <c:v>-62.083333333333115</c:v>
                </c:pt>
                <c:pt idx="1139">
                  <c:v>82.777777777777843</c:v>
                </c:pt>
                <c:pt idx="1140">
                  <c:v>165.55555555555534</c:v>
                </c:pt>
                <c:pt idx="1141">
                  <c:v>372.49999999999977</c:v>
                </c:pt>
                <c:pt idx="1142">
                  <c:v>827.77777777777817</c:v>
                </c:pt>
                <c:pt idx="1143">
                  <c:v>1262.3611111111113</c:v>
                </c:pt>
                <c:pt idx="1144">
                  <c:v>1096.805555555555</c:v>
                </c:pt>
                <c:pt idx="1145">
                  <c:v>475.97222222222234</c:v>
                </c:pt>
                <c:pt idx="1146">
                  <c:v>-351.80555555555537</c:v>
                </c:pt>
                <c:pt idx="1147">
                  <c:v>-1531.3888888888894</c:v>
                </c:pt>
                <c:pt idx="1148">
                  <c:v>-1841.8055555555552</c:v>
                </c:pt>
                <c:pt idx="1149">
                  <c:v>-1117.4999999999998</c:v>
                </c:pt>
                <c:pt idx="1150">
                  <c:v>-372.50000000000017</c:v>
                </c:pt>
                <c:pt idx="1151">
                  <c:v>0</c:v>
                </c:pt>
                <c:pt idx="1152">
                  <c:v>393.19444444444451</c:v>
                </c:pt>
                <c:pt idx="1153">
                  <c:v>1407.2222222222224</c:v>
                </c:pt>
                <c:pt idx="1154">
                  <c:v>2317.7777777777778</c:v>
                </c:pt>
                <c:pt idx="1155">
                  <c:v>2276.3888888888887</c:v>
                </c:pt>
                <c:pt idx="1156">
                  <c:v>1800.4166666666658</c:v>
                </c:pt>
                <c:pt idx="1157">
                  <c:v>1738.3333333333337</c:v>
                </c:pt>
                <c:pt idx="1158">
                  <c:v>1986.666666666667</c:v>
                </c:pt>
                <c:pt idx="1159">
                  <c:v>2214.3055555555547</c:v>
                </c:pt>
                <c:pt idx="1160">
                  <c:v>2152.2222222222217</c:v>
                </c:pt>
                <c:pt idx="1161">
                  <c:v>1841.8055555555552</c:v>
                </c:pt>
                <c:pt idx="1162">
                  <c:v>1593.4722222222229</c:v>
                </c:pt>
                <c:pt idx="1163">
                  <c:v>1490.0000000000007</c:v>
                </c:pt>
                <c:pt idx="1164">
                  <c:v>1427.9166666666679</c:v>
                </c:pt>
                <c:pt idx="1165">
                  <c:v>1365.8333333333321</c:v>
                </c:pt>
                <c:pt idx="1166">
                  <c:v>951.94444444444321</c:v>
                </c:pt>
                <c:pt idx="1167">
                  <c:v>558.75000000000057</c:v>
                </c:pt>
                <c:pt idx="1168">
                  <c:v>662.22222222222274</c:v>
                </c:pt>
                <c:pt idx="1169">
                  <c:v>745.00000000000182</c:v>
                </c:pt>
                <c:pt idx="1170">
                  <c:v>682.91666666666606</c:v>
                </c:pt>
                <c:pt idx="1171">
                  <c:v>641.52777777777658</c:v>
                </c:pt>
                <c:pt idx="1172">
                  <c:v>579.44444444444389</c:v>
                </c:pt>
                <c:pt idx="1173">
                  <c:v>517.36111111111109</c:v>
                </c:pt>
                <c:pt idx="1174">
                  <c:v>475.9722222222216</c:v>
                </c:pt>
                <c:pt idx="1175">
                  <c:v>413.88888888888891</c:v>
                </c:pt>
                <c:pt idx="1176">
                  <c:v>351.80555555555611</c:v>
                </c:pt>
                <c:pt idx="1177">
                  <c:v>331.11111111110995</c:v>
                </c:pt>
                <c:pt idx="1178">
                  <c:v>372.49999999999943</c:v>
                </c:pt>
                <c:pt idx="1179">
                  <c:v>413.88888888888891</c:v>
                </c:pt>
                <c:pt idx="1180">
                  <c:v>413.88888888888891</c:v>
                </c:pt>
                <c:pt idx="1181">
                  <c:v>393.19444444444559</c:v>
                </c:pt>
                <c:pt idx="1182">
                  <c:v>331.11111111111285</c:v>
                </c:pt>
                <c:pt idx="1183">
                  <c:v>269.0277777777772</c:v>
                </c:pt>
                <c:pt idx="1184">
                  <c:v>227.63888888888772</c:v>
                </c:pt>
                <c:pt idx="1185">
                  <c:v>165.55555555555497</c:v>
                </c:pt>
                <c:pt idx="1186">
                  <c:v>62.083333333332739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20.694444444446209</c:v>
                </c:pt>
                <c:pt idx="1196">
                  <c:v>20.694444444446209</c:v>
                </c:pt>
                <c:pt idx="1197">
                  <c:v>20.694444444443267</c:v>
                </c:pt>
                <c:pt idx="1198">
                  <c:v>103.47222222222223</c:v>
                </c:pt>
                <c:pt idx="1199">
                  <c:v>186.25000000000117</c:v>
                </c:pt>
                <c:pt idx="1200">
                  <c:v>269.0277777777772</c:v>
                </c:pt>
                <c:pt idx="1201">
                  <c:v>331.11111111110995</c:v>
                </c:pt>
                <c:pt idx="1202">
                  <c:v>289.72222222222337</c:v>
                </c:pt>
                <c:pt idx="1203">
                  <c:v>206.94444444444446</c:v>
                </c:pt>
                <c:pt idx="1204">
                  <c:v>124.16666666666548</c:v>
                </c:pt>
                <c:pt idx="1205">
                  <c:v>62.083333333332739</c:v>
                </c:pt>
                <c:pt idx="1206">
                  <c:v>41.388888888889475</c:v>
                </c:pt>
                <c:pt idx="1207">
                  <c:v>41.388888888889475</c:v>
                </c:pt>
                <c:pt idx="1208">
                  <c:v>41.388888888889475</c:v>
                </c:pt>
                <c:pt idx="1209">
                  <c:v>20.694444444446209</c:v>
                </c:pt>
                <c:pt idx="1210">
                  <c:v>0</c:v>
                </c:pt>
                <c:pt idx="1211">
                  <c:v>0</c:v>
                </c:pt>
                <c:pt idx="1212">
                  <c:v>-20.694444444446209</c:v>
                </c:pt>
                <c:pt idx="1213">
                  <c:v>-20.694444444446209</c:v>
                </c:pt>
                <c:pt idx="1214">
                  <c:v>0</c:v>
                </c:pt>
                <c:pt idx="1215">
                  <c:v>0</c:v>
                </c:pt>
                <c:pt idx="1216">
                  <c:v>-20.694444444443267</c:v>
                </c:pt>
                <c:pt idx="1217">
                  <c:v>-41.388888888889475</c:v>
                </c:pt>
                <c:pt idx="1218">
                  <c:v>-41.388888888889475</c:v>
                </c:pt>
                <c:pt idx="1219">
                  <c:v>-41.388888888886534</c:v>
                </c:pt>
                <c:pt idx="1220">
                  <c:v>-62.083333333332739</c:v>
                </c:pt>
                <c:pt idx="1221">
                  <c:v>-103.47222222222223</c:v>
                </c:pt>
                <c:pt idx="1222">
                  <c:v>-124.16666666666843</c:v>
                </c:pt>
                <c:pt idx="1223">
                  <c:v>-144.86111111111168</c:v>
                </c:pt>
                <c:pt idx="1224">
                  <c:v>-124.16666666666548</c:v>
                </c:pt>
                <c:pt idx="1225">
                  <c:v>-82.777777777778951</c:v>
                </c:pt>
                <c:pt idx="1226">
                  <c:v>-62.083333333332739</c:v>
                </c:pt>
                <c:pt idx="1227">
                  <c:v>-62.083333333332739</c:v>
                </c:pt>
                <c:pt idx="1228">
                  <c:v>-62.083333333332739</c:v>
                </c:pt>
                <c:pt idx="1229">
                  <c:v>-62.083333333332739</c:v>
                </c:pt>
                <c:pt idx="1230">
                  <c:v>-82.777777777778951</c:v>
                </c:pt>
                <c:pt idx="1231">
                  <c:v>-62.083333333332739</c:v>
                </c:pt>
                <c:pt idx="1232">
                  <c:v>-20.694444444443267</c:v>
                </c:pt>
                <c:pt idx="1233">
                  <c:v>-20.694444444446209</c:v>
                </c:pt>
                <c:pt idx="1234">
                  <c:v>-20.694444444446209</c:v>
                </c:pt>
                <c:pt idx="1235">
                  <c:v>-41.388888888889475</c:v>
                </c:pt>
                <c:pt idx="1236">
                  <c:v>-82.777777777776009</c:v>
                </c:pt>
                <c:pt idx="1237">
                  <c:v>-144.86111111110876</c:v>
                </c:pt>
                <c:pt idx="1238">
                  <c:v>-227.63888888889065</c:v>
                </c:pt>
                <c:pt idx="1239">
                  <c:v>-289.72222222222337</c:v>
                </c:pt>
                <c:pt idx="1240">
                  <c:v>-310.41666666666663</c:v>
                </c:pt>
                <c:pt idx="1241">
                  <c:v>-289.72222222222337</c:v>
                </c:pt>
                <c:pt idx="1242">
                  <c:v>-269.0277777777772</c:v>
                </c:pt>
                <c:pt idx="1243">
                  <c:v>-269.0277777777772</c:v>
                </c:pt>
                <c:pt idx="1244">
                  <c:v>-269.0277777777772</c:v>
                </c:pt>
                <c:pt idx="1245">
                  <c:v>-248.33333333333391</c:v>
                </c:pt>
                <c:pt idx="1246">
                  <c:v>-269.0277777777772</c:v>
                </c:pt>
                <c:pt idx="1247">
                  <c:v>-289.72222222222047</c:v>
                </c:pt>
                <c:pt idx="1248">
                  <c:v>-289.72222222222337</c:v>
                </c:pt>
                <c:pt idx="1249">
                  <c:v>-289.72222222222337</c:v>
                </c:pt>
                <c:pt idx="1250">
                  <c:v>-269.0277777777772</c:v>
                </c:pt>
                <c:pt idx="1251">
                  <c:v>-248.33333333333391</c:v>
                </c:pt>
                <c:pt idx="1252">
                  <c:v>-248.33333333333391</c:v>
                </c:pt>
                <c:pt idx="1253">
                  <c:v>-248.33333333333096</c:v>
                </c:pt>
                <c:pt idx="1254">
                  <c:v>-248.33333333333391</c:v>
                </c:pt>
                <c:pt idx="1255">
                  <c:v>-248.33333333333391</c:v>
                </c:pt>
                <c:pt idx="1256">
                  <c:v>-248.33333333333391</c:v>
                </c:pt>
                <c:pt idx="1257">
                  <c:v>-248.33333333333391</c:v>
                </c:pt>
                <c:pt idx="1258">
                  <c:v>-248.33333333333096</c:v>
                </c:pt>
                <c:pt idx="1259">
                  <c:v>-227.63888888888772</c:v>
                </c:pt>
                <c:pt idx="1260">
                  <c:v>-186.25000000000117</c:v>
                </c:pt>
                <c:pt idx="1261">
                  <c:v>-144.86111111111168</c:v>
                </c:pt>
                <c:pt idx="1262">
                  <c:v>-62.083333333332739</c:v>
                </c:pt>
                <c:pt idx="1263">
                  <c:v>20.694444444443267</c:v>
                </c:pt>
                <c:pt idx="1264">
                  <c:v>82.777777777776009</c:v>
                </c:pt>
                <c:pt idx="1265">
                  <c:v>124.16666666666843</c:v>
                </c:pt>
                <c:pt idx="1266">
                  <c:v>103.47222222222223</c:v>
                </c:pt>
                <c:pt idx="1267">
                  <c:v>82.777777777776009</c:v>
                </c:pt>
                <c:pt idx="1268">
                  <c:v>41.388888888889475</c:v>
                </c:pt>
                <c:pt idx="1269">
                  <c:v>-41.388888888889475</c:v>
                </c:pt>
                <c:pt idx="1270">
                  <c:v>-103.47222222222223</c:v>
                </c:pt>
                <c:pt idx="1271">
                  <c:v>-144.86111111110876</c:v>
                </c:pt>
                <c:pt idx="1272">
                  <c:v>-165.55555555555497</c:v>
                </c:pt>
                <c:pt idx="1273">
                  <c:v>-144.86111111111168</c:v>
                </c:pt>
                <c:pt idx="1274">
                  <c:v>-124.16666666666548</c:v>
                </c:pt>
                <c:pt idx="1275">
                  <c:v>-103.47222222222223</c:v>
                </c:pt>
                <c:pt idx="1276">
                  <c:v>-41.388888888889475</c:v>
                </c:pt>
                <c:pt idx="1277">
                  <c:v>20.694444444443267</c:v>
                </c:pt>
                <c:pt idx="1278">
                  <c:v>41.388888888889475</c:v>
                </c:pt>
                <c:pt idx="1279">
                  <c:v>62.083333333332739</c:v>
                </c:pt>
                <c:pt idx="1280">
                  <c:v>82.777777777776009</c:v>
                </c:pt>
                <c:pt idx="1281">
                  <c:v>41.388888888889475</c:v>
                </c:pt>
                <c:pt idx="1282">
                  <c:v>20.694444444446209</c:v>
                </c:pt>
                <c:pt idx="1283">
                  <c:v>20.694444444446209</c:v>
                </c:pt>
                <c:pt idx="1284">
                  <c:v>0</c:v>
                </c:pt>
                <c:pt idx="1285">
                  <c:v>-41.388888888889475</c:v>
                </c:pt>
                <c:pt idx="1286">
                  <c:v>-82.777777777778951</c:v>
                </c:pt>
                <c:pt idx="1287">
                  <c:v>-103.47222222222223</c:v>
                </c:pt>
                <c:pt idx="1288">
                  <c:v>-144.86111111111168</c:v>
                </c:pt>
                <c:pt idx="1289">
                  <c:v>-165.55555555555497</c:v>
                </c:pt>
                <c:pt idx="1290">
                  <c:v>-144.86111111111168</c:v>
                </c:pt>
                <c:pt idx="1291">
                  <c:v>-144.86111111111168</c:v>
                </c:pt>
                <c:pt idx="1292">
                  <c:v>-186.24999999999821</c:v>
                </c:pt>
                <c:pt idx="1293">
                  <c:v>-206.94444444444446</c:v>
                </c:pt>
                <c:pt idx="1294">
                  <c:v>-206.94444444444446</c:v>
                </c:pt>
                <c:pt idx="1295">
                  <c:v>-165.55555555555497</c:v>
                </c:pt>
                <c:pt idx="1296">
                  <c:v>-82.777777777778951</c:v>
                </c:pt>
                <c:pt idx="1297">
                  <c:v>0</c:v>
                </c:pt>
                <c:pt idx="1298">
                  <c:v>62.083333333332739</c:v>
                </c:pt>
                <c:pt idx="1299">
                  <c:v>103.47222222222223</c:v>
                </c:pt>
                <c:pt idx="1300">
                  <c:v>103.47222222222223</c:v>
                </c:pt>
                <c:pt idx="1301">
                  <c:v>82.777777777776009</c:v>
                </c:pt>
                <c:pt idx="1302">
                  <c:v>82.777777777778951</c:v>
                </c:pt>
                <c:pt idx="1303">
                  <c:v>103.47222222222223</c:v>
                </c:pt>
                <c:pt idx="1304">
                  <c:v>82.777777777778951</c:v>
                </c:pt>
                <c:pt idx="1305">
                  <c:v>41.388888888889475</c:v>
                </c:pt>
                <c:pt idx="1306">
                  <c:v>20.694444444443267</c:v>
                </c:pt>
                <c:pt idx="1307">
                  <c:v>0</c:v>
                </c:pt>
                <c:pt idx="1308">
                  <c:v>-20.694444444443267</c:v>
                </c:pt>
                <c:pt idx="1309">
                  <c:v>-20.694444444443267</c:v>
                </c:pt>
                <c:pt idx="1310">
                  <c:v>-20.694444444446209</c:v>
                </c:pt>
                <c:pt idx="1311">
                  <c:v>-41.388888888889475</c:v>
                </c:pt>
                <c:pt idx="1312">
                  <c:v>-62.083333333332739</c:v>
                </c:pt>
                <c:pt idx="1313">
                  <c:v>-103.47222222222223</c:v>
                </c:pt>
                <c:pt idx="1314">
                  <c:v>-103.47222222222223</c:v>
                </c:pt>
                <c:pt idx="1315">
                  <c:v>-103.47222222222223</c:v>
                </c:pt>
                <c:pt idx="1316">
                  <c:v>-186.25000000000117</c:v>
                </c:pt>
                <c:pt idx="1317">
                  <c:v>-206.94444444444446</c:v>
                </c:pt>
                <c:pt idx="1318">
                  <c:v>-165.55555555555497</c:v>
                </c:pt>
                <c:pt idx="1319">
                  <c:v>-41.388888888889475</c:v>
                </c:pt>
                <c:pt idx="1320">
                  <c:v>144.86111111111168</c:v>
                </c:pt>
                <c:pt idx="1321">
                  <c:v>289.72222222222337</c:v>
                </c:pt>
                <c:pt idx="1322">
                  <c:v>434.58333333333212</c:v>
                </c:pt>
                <c:pt idx="1323">
                  <c:v>579.44444444444389</c:v>
                </c:pt>
                <c:pt idx="1324">
                  <c:v>641.52777777777953</c:v>
                </c:pt>
                <c:pt idx="1325">
                  <c:v>538.05555555555441</c:v>
                </c:pt>
                <c:pt idx="1326">
                  <c:v>331.11111111110995</c:v>
                </c:pt>
                <c:pt idx="1327">
                  <c:v>144.86111111111168</c:v>
                </c:pt>
                <c:pt idx="1328">
                  <c:v>41.388888888889475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-20.694444444443267</c:v>
                </c:pt>
                <c:pt idx="1333">
                  <c:v>-82.777777777778951</c:v>
                </c:pt>
                <c:pt idx="1334">
                  <c:v>-124.16666666666843</c:v>
                </c:pt>
                <c:pt idx="1335">
                  <c:v>-124.16666666666548</c:v>
                </c:pt>
                <c:pt idx="1336">
                  <c:v>-82.777777777776009</c:v>
                </c:pt>
                <c:pt idx="1337">
                  <c:v>-41.388888888889475</c:v>
                </c:pt>
                <c:pt idx="1338">
                  <c:v>-20.694444444446209</c:v>
                </c:pt>
                <c:pt idx="1339">
                  <c:v>0</c:v>
                </c:pt>
                <c:pt idx="1340">
                  <c:v>20.694444444446209</c:v>
                </c:pt>
                <c:pt idx="1341">
                  <c:v>41.388888888889475</c:v>
                </c:pt>
                <c:pt idx="1342">
                  <c:v>103.47222222222223</c:v>
                </c:pt>
                <c:pt idx="1343">
                  <c:v>165.55555555555497</c:v>
                </c:pt>
                <c:pt idx="1344">
                  <c:v>165.55555555555497</c:v>
                </c:pt>
                <c:pt idx="1345">
                  <c:v>144.86111111111168</c:v>
                </c:pt>
                <c:pt idx="1346">
                  <c:v>82.777777777776009</c:v>
                </c:pt>
                <c:pt idx="1347">
                  <c:v>20.694444444443267</c:v>
                </c:pt>
                <c:pt idx="1348">
                  <c:v>-41.388888888886534</c:v>
                </c:pt>
                <c:pt idx="1349">
                  <c:v>-186.24999999999821</c:v>
                </c:pt>
                <c:pt idx="1350">
                  <c:v>-372.50000000000233</c:v>
                </c:pt>
                <c:pt idx="1351">
                  <c:v>-517.36111111111109</c:v>
                </c:pt>
                <c:pt idx="1352">
                  <c:v>-579.44444444444389</c:v>
                </c:pt>
                <c:pt idx="1353">
                  <c:v>-600.13888888889005</c:v>
                </c:pt>
                <c:pt idx="1354">
                  <c:v>-620.83333333333326</c:v>
                </c:pt>
                <c:pt idx="1355">
                  <c:v>-662.22222222222274</c:v>
                </c:pt>
                <c:pt idx="1356">
                  <c:v>-744.99999999999886</c:v>
                </c:pt>
                <c:pt idx="1357">
                  <c:v>-807.08333333333167</c:v>
                </c:pt>
                <c:pt idx="1358">
                  <c:v>-848.47222222222399</c:v>
                </c:pt>
                <c:pt idx="1359">
                  <c:v>-910.55555555555679</c:v>
                </c:pt>
                <c:pt idx="1360">
                  <c:v>-931.24999999999852</c:v>
                </c:pt>
                <c:pt idx="1361">
                  <c:v>-744.99999999999886</c:v>
                </c:pt>
                <c:pt idx="1362">
                  <c:v>-372.50000000000091</c:v>
                </c:pt>
                <c:pt idx="1363">
                  <c:v>41.388888888888005</c:v>
                </c:pt>
                <c:pt idx="1364">
                  <c:v>413.88888888888891</c:v>
                </c:pt>
                <c:pt idx="1365">
                  <c:v>455.2777777777784</c:v>
                </c:pt>
                <c:pt idx="1366">
                  <c:v>186.25000000000117</c:v>
                </c:pt>
                <c:pt idx="1367">
                  <c:v>-144.86111111111168</c:v>
                </c:pt>
                <c:pt idx="1368">
                  <c:v>-558.75000000000057</c:v>
                </c:pt>
                <c:pt idx="1369">
                  <c:v>-724.30555555555554</c:v>
                </c:pt>
                <c:pt idx="1370">
                  <c:v>-455.2777777777784</c:v>
                </c:pt>
                <c:pt idx="1371">
                  <c:v>-124.16666666666696</c:v>
                </c:pt>
                <c:pt idx="1372">
                  <c:v>0</c:v>
                </c:pt>
                <c:pt idx="1373">
                  <c:v>-103.47222222222223</c:v>
                </c:pt>
                <c:pt idx="1374">
                  <c:v>-331.11111111110995</c:v>
                </c:pt>
                <c:pt idx="1375">
                  <c:v>-620.83333333333326</c:v>
                </c:pt>
                <c:pt idx="1376">
                  <c:v>-1117.5000000000011</c:v>
                </c:pt>
                <c:pt idx="1377">
                  <c:v>-1821.1111111111106</c:v>
                </c:pt>
                <c:pt idx="1378">
                  <c:v>-2193.6111111111099</c:v>
                </c:pt>
                <c:pt idx="1379">
                  <c:v>-2193.6111111111113</c:v>
                </c:pt>
                <c:pt idx="1380">
                  <c:v>-2193.6111111111113</c:v>
                </c:pt>
                <c:pt idx="1381">
                  <c:v>-1572.7777777777771</c:v>
                </c:pt>
                <c:pt idx="1382">
                  <c:v>-62.083333333333478</c:v>
                </c:pt>
                <c:pt idx="1383">
                  <c:v>1158.8888888888885</c:v>
                </c:pt>
                <c:pt idx="1384">
                  <c:v>1303.7500000000002</c:v>
                </c:pt>
                <c:pt idx="1385">
                  <c:v>786.38888888888971</c:v>
                </c:pt>
                <c:pt idx="1386">
                  <c:v>413.88888888888891</c:v>
                </c:pt>
                <c:pt idx="1387">
                  <c:v>558.74999999999909</c:v>
                </c:pt>
                <c:pt idx="1388">
                  <c:v>1014.0277777777775</c:v>
                </c:pt>
                <c:pt idx="1389">
                  <c:v>1469.3055555555559</c:v>
                </c:pt>
                <c:pt idx="1390">
                  <c:v>1593.4722222222229</c:v>
                </c:pt>
                <c:pt idx="1391">
                  <c:v>1303.7499999999993</c:v>
                </c:pt>
                <c:pt idx="1392">
                  <c:v>848.47222222222103</c:v>
                </c:pt>
                <c:pt idx="1393">
                  <c:v>434.5833333333336</c:v>
                </c:pt>
                <c:pt idx="1394">
                  <c:v>124.16666666666696</c:v>
                </c:pt>
                <c:pt idx="1395">
                  <c:v>-41.388888888888005</c:v>
                </c:pt>
                <c:pt idx="1396">
                  <c:v>-165.55555555555497</c:v>
                </c:pt>
                <c:pt idx="1397">
                  <c:v>-310.41666666666663</c:v>
                </c:pt>
                <c:pt idx="1398">
                  <c:v>-413.88888888888891</c:v>
                </c:pt>
                <c:pt idx="1399">
                  <c:v>-517.36111111111109</c:v>
                </c:pt>
                <c:pt idx="1400">
                  <c:v>-620.83333333333326</c:v>
                </c:pt>
                <c:pt idx="1401">
                  <c:v>-682.91666666666754</c:v>
                </c:pt>
                <c:pt idx="1402">
                  <c:v>-807.08333333333292</c:v>
                </c:pt>
                <c:pt idx="1403">
                  <c:v>-1158.8888888888891</c:v>
                </c:pt>
                <c:pt idx="1404">
                  <c:v>-1800.4166666666672</c:v>
                </c:pt>
                <c:pt idx="1405">
                  <c:v>-2193.6111111111104</c:v>
                </c:pt>
                <c:pt idx="1406">
                  <c:v>-1841.8055555555552</c:v>
                </c:pt>
                <c:pt idx="1407">
                  <c:v>-889.86111111111131</c:v>
                </c:pt>
                <c:pt idx="1408">
                  <c:v>-62.083333333333478</c:v>
                </c:pt>
                <c:pt idx="1409">
                  <c:v>124.16666666666696</c:v>
                </c:pt>
                <c:pt idx="1410">
                  <c:v>20.694444444444002</c:v>
                </c:pt>
                <c:pt idx="1411">
                  <c:v>-82.777777777777487</c:v>
                </c:pt>
                <c:pt idx="1412">
                  <c:v>-144.86111111111097</c:v>
                </c:pt>
                <c:pt idx="1413">
                  <c:v>-62.083333333333478</c:v>
                </c:pt>
                <c:pt idx="1414">
                  <c:v>310.41666666666663</c:v>
                </c:pt>
                <c:pt idx="1415">
                  <c:v>889.86111111111131</c:v>
                </c:pt>
                <c:pt idx="1416">
                  <c:v>1365.8333333333328</c:v>
                </c:pt>
                <c:pt idx="1417">
                  <c:v>1510.6944444444437</c:v>
                </c:pt>
                <c:pt idx="1418">
                  <c:v>1262.3611111111113</c:v>
                </c:pt>
                <c:pt idx="1419">
                  <c:v>682.91666666666754</c:v>
                </c:pt>
                <c:pt idx="1420">
                  <c:v>0</c:v>
                </c:pt>
                <c:pt idx="1421">
                  <c:v>-703.61111111111222</c:v>
                </c:pt>
                <c:pt idx="1422">
                  <c:v>-1158.8888888888891</c:v>
                </c:pt>
                <c:pt idx="1423">
                  <c:v>-827.77777777777783</c:v>
                </c:pt>
                <c:pt idx="1424">
                  <c:v>-144.86111111111023</c:v>
                </c:pt>
                <c:pt idx="1425">
                  <c:v>413.88888888888891</c:v>
                </c:pt>
                <c:pt idx="1426">
                  <c:v>1014.0277777777775</c:v>
                </c:pt>
                <c:pt idx="1427">
                  <c:v>1138.1944444444443</c:v>
                </c:pt>
                <c:pt idx="1428">
                  <c:v>620.83333333333326</c:v>
                </c:pt>
                <c:pt idx="1429">
                  <c:v>20.694444444444738</c:v>
                </c:pt>
                <c:pt idx="1430">
                  <c:v>-496.6666666666664</c:v>
                </c:pt>
                <c:pt idx="1431">
                  <c:v>-1096.805555555555</c:v>
                </c:pt>
                <c:pt idx="1432">
                  <c:v>-1821.1111111111113</c:v>
                </c:pt>
                <c:pt idx="1433">
                  <c:v>-2193.6111111111113</c:v>
                </c:pt>
                <c:pt idx="1434">
                  <c:v>-2214.3055555555552</c:v>
                </c:pt>
                <c:pt idx="1435">
                  <c:v>-1427.9166666666663</c:v>
                </c:pt>
                <c:pt idx="1436">
                  <c:v>-186.25000000000045</c:v>
                </c:pt>
                <c:pt idx="1437">
                  <c:v>413.88888888888891</c:v>
                </c:pt>
                <c:pt idx="1438">
                  <c:v>475.97222222222234</c:v>
                </c:pt>
                <c:pt idx="1439">
                  <c:v>206.94444444444446</c:v>
                </c:pt>
                <c:pt idx="1440">
                  <c:v>-124.16666666666696</c:v>
                </c:pt>
                <c:pt idx="1441">
                  <c:v>-517.36111111111109</c:v>
                </c:pt>
                <c:pt idx="1442">
                  <c:v>-641.52777777777737</c:v>
                </c:pt>
                <c:pt idx="1443">
                  <c:v>-331.11111111111137</c:v>
                </c:pt>
                <c:pt idx="1444">
                  <c:v>0</c:v>
                </c:pt>
                <c:pt idx="1445">
                  <c:v>103.47222222222223</c:v>
                </c:pt>
                <c:pt idx="1446">
                  <c:v>-82.777777777778212</c:v>
                </c:pt>
                <c:pt idx="1447">
                  <c:v>-724.30555555555554</c:v>
                </c:pt>
                <c:pt idx="1448">
                  <c:v>-1655.5555555555552</c:v>
                </c:pt>
                <c:pt idx="1449">
                  <c:v>-2152.2222222222222</c:v>
                </c:pt>
                <c:pt idx="1450">
                  <c:v>-1800.416666666667</c:v>
                </c:pt>
                <c:pt idx="1451">
                  <c:v>-951.94444444444434</c:v>
                </c:pt>
                <c:pt idx="1452">
                  <c:v>-248.33333333333331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455.27777777777783</c:v>
                </c:pt>
                <c:pt idx="1479">
                  <c:v>910.55555555555566</c:v>
                </c:pt>
                <c:pt idx="1480">
                  <c:v>848.47222222222217</c:v>
                </c:pt>
                <c:pt idx="1481">
                  <c:v>724.30555555555554</c:v>
                </c:pt>
                <c:pt idx="1482">
                  <c:v>600.13888888888869</c:v>
                </c:pt>
                <c:pt idx="1483">
                  <c:v>517.36111111111109</c:v>
                </c:pt>
                <c:pt idx="1484">
                  <c:v>475.97222222222234</c:v>
                </c:pt>
                <c:pt idx="1485">
                  <c:v>517.36111111111109</c:v>
                </c:pt>
                <c:pt idx="1486">
                  <c:v>662.22222222222206</c:v>
                </c:pt>
                <c:pt idx="1487">
                  <c:v>848.47222222222217</c:v>
                </c:pt>
                <c:pt idx="1488">
                  <c:v>1055.416666666667</c:v>
                </c:pt>
                <c:pt idx="1489">
                  <c:v>1262.3611111111113</c:v>
                </c:pt>
                <c:pt idx="1490">
                  <c:v>1427.9166666666663</c:v>
                </c:pt>
                <c:pt idx="1491">
                  <c:v>1531.3888888888885</c:v>
                </c:pt>
                <c:pt idx="1492">
                  <c:v>1531.3888888888894</c:v>
                </c:pt>
                <c:pt idx="1493">
                  <c:v>1448.6111111111111</c:v>
                </c:pt>
                <c:pt idx="1494">
                  <c:v>1345.1388888888889</c:v>
                </c:pt>
                <c:pt idx="1495">
                  <c:v>1200.2777777777771</c:v>
                </c:pt>
                <c:pt idx="1496">
                  <c:v>1055.416666666667</c:v>
                </c:pt>
                <c:pt idx="1497">
                  <c:v>910.55555555555679</c:v>
                </c:pt>
                <c:pt idx="1498">
                  <c:v>744.99999999999886</c:v>
                </c:pt>
                <c:pt idx="1499">
                  <c:v>579.44444444444389</c:v>
                </c:pt>
                <c:pt idx="1500">
                  <c:v>413.88888888888891</c:v>
                </c:pt>
                <c:pt idx="1501">
                  <c:v>331.11111111111137</c:v>
                </c:pt>
                <c:pt idx="1502">
                  <c:v>289.72222222222337</c:v>
                </c:pt>
                <c:pt idx="1503">
                  <c:v>269.0277777777772</c:v>
                </c:pt>
                <c:pt idx="1504">
                  <c:v>269.0277777777772</c:v>
                </c:pt>
                <c:pt idx="1505">
                  <c:v>227.6388888888892</c:v>
                </c:pt>
                <c:pt idx="1506">
                  <c:v>206.94444444444446</c:v>
                </c:pt>
                <c:pt idx="1507">
                  <c:v>227.6388888888892</c:v>
                </c:pt>
                <c:pt idx="1508">
                  <c:v>269.0277777777772</c:v>
                </c:pt>
                <c:pt idx="1509">
                  <c:v>331.11111111111137</c:v>
                </c:pt>
                <c:pt idx="1510">
                  <c:v>455.2777777777784</c:v>
                </c:pt>
                <c:pt idx="1511">
                  <c:v>620.83333333333326</c:v>
                </c:pt>
                <c:pt idx="1512">
                  <c:v>786.38888888888823</c:v>
                </c:pt>
                <c:pt idx="1513">
                  <c:v>931.25</c:v>
                </c:pt>
                <c:pt idx="1514">
                  <c:v>993.3333333333328</c:v>
                </c:pt>
                <c:pt idx="1515">
                  <c:v>931.25</c:v>
                </c:pt>
                <c:pt idx="1516">
                  <c:v>745.00000000000182</c:v>
                </c:pt>
                <c:pt idx="1517">
                  <c:v>558.75000000000057</c:v>
                </c:pt>
                <c:pt idx="1518">
                  <c:v>413.88888888888891</c:v>
                </c:pt>
                <c:pt idx="1519">
                  <c:v>310.41666666666663</c:v>
                </c:pt>
                <c:pt idx="1520">
                  <c:v>227.63888888888772</c:v>
                </c:pt>
                <c:pt idx="1521">
                  <c:v>144.86111111110876</c:v>
                </c:pt>
                <c:pt idx="1522">
                  <c:v>41.388888888889475</c:v>
                </c:pt>
                <c:pt idx="1523">
                  <c:v>-103.47222222222223</c:v>
                </c:pt>
                <c:pt idx="1524">
                  <c:v>-310.41666666666663</c:v>
                </c:pt>
                <c:pt idx="1525">
                  <c:v>-579.44444444444389</c:v>
                </c:pt>
                <c:pt idx="1526">
                  <c:v>-807.08333333333439</c:v>
                </c:pt>
                <c:pt idx="1527">
                  <c:v>-951.94444444444321</c:v>
                </c:pt>
                <c:pt idx="1528">
                  <c:v>-951.94444444444321</c:v>
                </c:pt>
                <c:pt idx="1529">
                  <c:v>-827.77777777777783</c:v>
                </c:pt>
                <c:pt idx="1530">
                  <c:v>-641.52777777777806</c:v>
                </c:pt>
                <c:pt idx="1531">
                  <c:v>-413.88888888888891</c:v>
                </c:pt>
                <c:pt idx="1532">
                  <c:v>-186.24999999999972</c:v>
                </c:pt>
                <c:pt idx="1533">
                  <c:v>41.388888888888005</c:v>
                </c:pt>
                <c:pt idx="1534">
                  <c:v>289.72222222222194</c:v>
                </c:pt>
                <c:pt idx="1535">
                  <c:v>579.44444444444525</c:v>
                </c:pt>
                <c:pt idx="1536">
                  <c:v>869.16666666666572</c:v>
                </c:pt>
                <c:pt idx="1537">
                  <c:v>1076.1111111111118</c:v>
                </c:pt>
                <c:pt idx="1538">
                  <c:v>1241.6666666666665</c:v>
                </c:pt>
                <c:pt idx="1539">
                  <c:v>1345.1388888888889</c:v>
                </c:pt>
                <c:pt idx="1540">
                  <c:v>1407.2222222222244</c:v>
                </c:pt>
                <c:pt idx="1541">
                  <c:v>1427.9166666666649</c:v>
                </c:pt>
                <c:pt idx="1542">
                  <c:v>1345.1388888888889</c:v>
                </c:pt>
                <c:pt idx="1543">
                  <c:v>1158.8888888888905</c:v>
                </c:pt>
                <c:pt idx="1544">
                  <c:v>848.47222222222103</c:v>
                </c:pt>
                <c:pt idx="1545">
                  <c:v>538.05555555555441</c:v>
                </c:pt>
                <c:pt idx="1546">
                  <c:v>331.11111111110995</c:v>
                </c:pt>
                <c:pt idx="1547">
                  <c:v>206.94444444444446</c:v>
                </c:pt>
                <c:pt idx="1548">
                  <c:v>186.25000000000117</c:v>
                </c:pt>
                <c:pt idx="1549">
                  <c:v>206.94444444444446</c:v>
                </c:pt>
                <c:pt idx="1550">
                  <c:v>248.33333333333391</c:v>
                </c:pt>
                <c:pt idx="1551">
                  <c:v>289.72222222222337</c:v>
                </c:pt>
                <c:pt idx="1552">
                  <c:v>310.41666666666663</c:v>
                </c:pt>
                <c:pt idx="1553">
                  <c:v>310.41666666666663</c:v>
                </c:pt>
                <c:pt idx="1554">
                  <c:v>310.41666666666663</c:v>
                </c:pt>
                <c:pt idx="1555">
                  <c:v>351.80555555555321</c:v>
                </c:pt>
                <c:pt idx="1556">
                  <c:v>413.88888888888891</c:v>
                </c:pt>
                <c:pt idx="1557">
                  <c:v>475.97222222222456</c:v>
                </c:pt>
                <c:pt idx="1558">
                  <c:v>558.75000000000057</c:v>
                </c:pt>
                <c:pt idx="1559">
                  <c:v>641.52777777777658</c:v>
                </c:pt>
                <c:pt idx="1560">
                  <c:v>662.2222222222199</c:v>
                </c:pt>
                <c:pt idx="1561">
                  <c:v>662.22222222222274</c:v>
                </c:pt>
                <c:pt idx="1562">
                  <c:v>662.22222222222274</c:v>
                </c:pt>
                <c:pt idx="1563">
                  <c:v>682.91666666666606</c:v>
                </c:pt>
                <c:pt idx="1564">
                  <c:v>703.61111111111222</c:v>
                </c:pt>
                <c:pt idx="1565">
                  <c:v>703.61111111111222</c:v>
                </c:pt>
                <c:pt idx="1566">
                  <c:v>724.30555555555554</c:v>
                </c:pt>
                <c:pt idx="1567">
                  <c:v>703.61111111110938</c:v>
                </c:pt>
                <c:pt idx="1568">
                  <c:v>641.52777777777658</c:v>
                </c:pt>
                <c:pt idx="1569">
                  <c:v>600.13888888889005</c:v>
                </c:pt>
                <c:pt idx="1570">
                  <c:v>558.75000000000057</c:v>
                </c:pt>
                <c:pt idx="1571">
                  <c:v>517.36111111111109</c:v>
                </c:pt>
                <c:pt idx="1572">
                  <c:v>475.9722222222216</c:v>
                </c:pt>
                <c:pt idx="1573">
                  <c:v>393.19444444444264</c:v>
                </c:pt>
                <c:pt idx="1574">
                  <c:v>289.72222222222337</c:v>
                </c:pt>
                <c:pt idx="1575">
                  <c:v>206.94444444444446</c:v>
                </c:pt>
                <c:pt idx="1576">
                  <c:v>103.47222222222223</c:v>
                </c:pt>
                <c:pt idx="1577">
                  <c:v>0</c:v>
                </c:pt>
                <c:pt idx="1578">
                  <c:v>-82.777777777778951</c:v>
                </c:pt>
                <c:pt idx="1579">
                  <c:v>-124.16666666666548</c:v>
                </c:pt>
                <c:pt idx="1580">
                  <c:v>-165.55555555555497</c:v>
                </c:pt>
                <c:pt idx="1581">
                  <c:v>-186.25000000000117</c:v>
                </c:pt>
                <c:pt idx="1582">
                  <c:v>-206.94444444444446</c:v>
                </c:pt>
                <c:pt idx="1583">
                  <c:v>-269.0277777777772</c:v>
                </c:pt>
                <c:pt idx="1584">
                  <c:v>-310.41666666666663</c:v>
                </c:pt>
                <c:pt idx="1585">
                  <c:v>-351.80555555555611</c:v>
                </c:pt>
                <c:pt idx="1586">
                  <c:v>-393.19444444444559</c:v>
                </c:pt>
                <c:pt idx="1587">
                  <c:v>-413.88888888888891</c:v>
                </c:pt>
                <c:pt idx="1588">
                  <c:v>-393.19444444444264</c:v>
                </c:pt>
                <c:pt idx="1589">
                  <c:v>-331.11111111110995</c:v>
                </c:pt>
                <c:pt idx="1590">
                  <c:v>-269.0277777777772</c:v>
                </c:pt>
                <c:pt idx="1591">
                  <c:v>-206.94444444444446</c:v>
                </c:pt>
                <c:pt idx="1592">
                  <c:v>-165.5555555555579</c:v>
                </c:pt>
                <c:pt idx="1593">
                  <c:v>-124.16666666666548</c:v>
                </c:pt>
                <c:pt idx="1594">
                  <c:v>-82.777777777776009</c:v>
                </c:pt>
                <c:pt idx="1595">
                  <c:v>-124.16666666666843</c:v>
                </c:pt>
                <c:pt idx="1596">
                  <c:v>-165.55555555555497</c:v>
                </c:pt>
                <c:pt idx="1597">
                  <c:v>-227.63888888888772</c:v>
                </c:pt>
                <c:pt idx="1598">
                  <c:v>-310.41666666666663</c:v>
                </c:pt>
                <c:pt idx="1599">
                  <c:v>-351.80555555555611</c:v>
                </c:pt>
                <c:pt idx="1600">
                  <c:v>-393.19444444444559</c:v>
                </c:pt>
                <c:pt idx="1601">
                  <c:v>-413.88888888888891</c:v>
                </c:pt>
                <c:pt idx="1602">
                  <c:v>-372.49999999999943</c:v>
                </c:pt>
                <c:pt idx="1603">
                  <c:v>-289.72222222222337</c:v>
                </c:pt>
                <c:pt idx="1604">
                  <c:v>-227.63888888889065</c:v>
                </c:pt>
                <c:pt idx="1605">
                  <c:v>-144.86111111110876</c:v>
                </c:pt>
                <c:pt idx="1606">
                  <c:v>-82.777777777776009</c:v>
                </c:pt>
                <c:pt idx="1607">
                  <c:v>-41.388888888889475</c:v>
                </c:pt>
                <c:pt idx="1608">
                  <c:v>0</c:v>
                </c:pt>
                <c:pt idx="1609">
                  <c:v>41.388888888889475</c:v>
                </c:pt>
                <c:pt idx="1610">
                  <c:v>62.083333333332739</c:v>
                </c:pt>
                <c:pt idx="1611">
                  <c:v>82.777777777776009</c:v>
                </c:pt>
                <c:pt idx="1612">
                  <c:v>144.86111111111168</c:v>
                </c:pt>
                <c:pt idx="1613">
                  <c:v>206.94444444444446</c:v>
                </c:pt>
                <c:pt idx="1614">
                  <c:v>269.0277777777772</c:v>
                </c:pt>
                <c:pt idx="1615">
                  <c:v>331.11111111111285</c:v>
                </c:pt>
                <c:pt idx="1616">
                  <c:v>413.88888888888891</c:v>
                </c:pt>
                <c:pt idx="1617">
                  <c:v>475.9722222222216</c:v>
                </c:pt>
                <c:pt idx="1618">
                  <c:v>517.36111111111109</c:v>
                </c:pt>
                <c:pt idx="1619">
                  <c:v>496.66666666666492</c:v>
                </c:pt>
                <c:pt idx="1620">
                  <c:v>434.58333333333212</c:v>
                </c:pt>
                <c:pt idx="1621">
                  <c:v>372.50000000000233</c:v>
                </c:pt>
                <c:pt idx="1622">
                  <c:v>289.72222222222337</c:v>
                </c:pt>
                <c:pt idx="1623">
                  <c:v>165.55555555555497</c:v>
                </c:pt>
                <c:pt idx="1624">
                  <c:v>20.694444444443267</c:v>
                </c:pt>
                <c:pt idx="1625">
                  <c:v>-103.47222222222223</c:v>
                </c:pt>
                <c:pt idx="1626">
                  <c:v>-289.72222222222047</c:v>
                </c:pt>
                <c:pt idx="1627">
                  <c:v>-496.66666666666782</c:v>
                </c:pt>
                <c:pt idx="1628">
                  <c:v>-662.22222222222274</c:v>
                </c:pt>
                <c:pt idx="1629">
                  <c:v>-765.69444444444503</c:v>
                </c:pt>
                <c:pt idx="1630">
                  <c:v>-765.69444444444503</c:v>
                </c:pt>
                <c:pt idx="1631">
                  <c:v>-641.52777777777658</c:v>
                </c:pt>
                <c:pt idx="1632">
                  <c:v>-455.2777777777784</c:v>
                </c:pt>
                <c:pt idx="1633">
                  <c:v>-248.33333333333391</c:v>
                </c:pt>
                <c:pt idx="1634">
                  <c:v>-82.777777777776009</c:v>
                </c:pt>
                <c:pt idx="1635">
                  <c:v>-20.694444444443267</c:v>
                </c:pt>
                <c:pt idx="1636">
                  <c:v>-20.694444444446209</c:v>
                </c:pt>
                <c:pt idx="1637">
                  <c:v>-82.777777777778951</c:v>
                </c:pt>
                <c:pt idx="1638">
                  <c:v>-144.86111111110876</c:v>
                </c:pt>
                <c:pt idx="1639">
                  <c:v>-186.24999999999821</c:v>
                </c:pt>
                <c:pt idx="1640">
                  <c:v>-186.25000000000117</c:v>
                </c:pt>
                <c:pt idx="1641">
                  <c:v>-124.16666666666843</c:v>
                </c:pt>
                <c:pt idx="1642">
                  <c:v>-20.694444444443267</c:v>
                </c:pt>
                <c:pt idx="1643">
                  <c:v>124.16666666666843</c:v>
                </c:pt>
                <c:pt idx="1644">
                  <c:v>248.33333333333096</c:v>
                </c:pt>
                <c:pt idx="1645">
                  <c:v>351.80555555555321</c:v>
                </c:pt>
                <c:pt idx="1646">
                  <c:v>434.58333333333508</c:v>
                </c:pt>
                <c:pt idx="1647">
                  <c:v>496.66666666666782</c:v>
                </c:pt>
                <c:pt idx="1648">
                  <c:v>558.75000000000057</c:v>
                </c:pt>
                <c:pt idx="1649">
                  <c:v>579.44444444444389</c:v>
                </c:pt>
                <c:pt idx="1650">
                  <c:v>579.44444444444389</c:v>
                </c:pt>
                <c:pt idx="1651">
                  <c:v>538.05555555555725</c:v>
                </c:pt>
                <c:pt idx="1652">
                  <c:v>475.9722222222216</c:v>
                </c:pt>
                <c:pt idx="1653">
                  <c:v>434.58333333333212</c:v>
                </c:pt>
                <c:pt idx="1654">
                  <c:v>372.49999999999943</c:v>
                </c:pt>
                <c:pt idx="1655">
                  <c:v>331.11111111110995</c:v>
                </c:pt>
                <c:pt idx="1656">
                  <c:v>331.11111111111285</c:v>
                </c:pt>
                <c:pt idx="1657">
                  <c:v>331.11111111111285</c:v>
                </c:pt>
                <c:pt idx="1658">
                  <c:v>331.11111111110995</c:v>
                </c:pt>
                <c:pt idx="1659">
                  <c:v>331.11111111110995</c:v>
                </c:pt>
                <c:pt idx="1660">
                  <c:v>331.11111111110995</c:v>
                </c:pt>
                <c:pt idx="1661">
                  <c:v>310.41666666666663</c:v>
                </c:pt>
                <c:pt idx="1662">
                  <c:v>310.41666666666663</c:v>
                </c:pt>
                <c:pt idx="1663">
                  <c:v>310.41666666666663</c:v>
                </c:pt>
                <c:pt idx="1664">
                  <c:v>269.0277777777801</c:v>
                </c:pt>
                <c:pt idx="1665">
                  <c:v>248.33333333333391</c:v>
                </c:pt>
                <c:pt idx="1666">
                  <c:v>206.94444444444446</c:v>
                </c:pt>
                <c:pt idx="1667">
                  <c:v>165.55555555555497</c:v>
                </c:pt>
                <c:pt idx="1668">
                  <c:v>144.86111111110876</c:v>
                </c:pt>
                <c:pt idx="1669">
                  <c:v>124.16666666666843</c:v>
                </c:pt>
                <c:pt idx="1670">
                  <c:v>103.47222222222223</c:v>
                </c:pt>
                <c:pt idx="1671">
                  <c:v>62.083333333332739</c:v>
                </c:pt>
                <c:pt idx="1672">
                  <c:v>41.388888888889475</c:v>
                </c:pt>
                <c:pt idx="1673">
                  <c:v>41.388888888889475</c:v>
                </c:pt>
                <c:pt idx="1674">
                  <c:v>20.694444444446209</c:v>
                </c:pt>
                <c:pt idx="1675">
                  <c:v>0</c:v>
                </c:pt>
                <c:pt idx="1676">
                  <c:v>-20.694444444446209</c:v>
                </c:pt>
                <c:pt idx="1677">
                  <c:v>-62.083333333335688</c:v>
                </c:pt>
                <c:pt idx="1678">
                  <c:v>-103.47222222222223</c:v>
                </c:pt>
                <c:pt idx="1679">
                  <c:v>-124.16666666666548</c:v>
                </c:pt>
                <c:pt idx="1680">
                  <c:v>-124.16666666666548</c:v>
                </c:pt>
                <c:pt idx="1681">
                  <c:v>-82.777777777778951</c:v>
                </c:pt>
                <c:pt idx="1682">
                  <c:v>-20.694444444446209</c:v>
                </c:pt>
                <c:pt idx="1683">
                  <c:v>41.388888888889475</c:v>
                </c:pt>
                <c:pt idx="1684">
                  <c:v>124.16666666666843</c:v>
                </c:pt>
                <c:pt idx="1685">
                  <c:v>165.55555555555497</c:v>
                </c:pt>
                <c:pt idx="1686">
                  <c:v>165.55555555555497</c:v>
                </c:pt>
                <c:pt idx="1687">
                  <c:v>165.5555555555579</c:v>
                </c:pt>
                <c:pt idx="1688">
                  <c:v>124.16666666666548</c:v>
                </c:pt>
                <c:pt idx="1689">
                  <c:v>82.777777777776009</c:v>
                </c:pt>
                <c:pt idx="1690">
                  <c:v>62.083333333335688</c:v>
                </c:pt>
                <c:pt idx="1691">
                  <c:v>41.388888888889475</c:v>
                </c:pt>
                <c:pt idx="1692">
                  <c:v>41.388888888886534</c:v>
                </c:pt>
                <c:pt idx="1693">
                  <c:v>41.388888888886534</c:v>
                </c:pt>
                <c:pt idx="1694">
                  <c:v>41.388888888892417</c:v>
                </c:pt>
                <c:pt idx="1695">
                  <c:v>41.388888888892417</c:v>
                </c:pt>
                <c:pt idx="1696">
                  <c:v>41.388888888886534</c:v>
                </c:pt>
                <c:pt idx="1697">
                  <c:v>41.388888888886534</c:v>
                </c:pt>
                <c:pt idx="1698">
                  <c:v>20.694444444443267</c:v>
                </c:pt>
                <c:pt idx="1699">
                  <c:v>-20.694444444443267</c:v>
                </c:pt>
                <c:pt idx="1700">
                  <c:v>-62.083333333329804</c:v>
                </c:pt>
                <c:pt idx="1701">
                  <c:v>-82.777777777778951</c:v>
                </c:pt>
                <c:pt idx="1702">
                  <c:v>-82.777777777778951</c:v>
                </c:pt>
                <c:pt idx="1703">
                  <c:v>-103.47222222222223</c:v>
                </c:pt>
                <c:pt idx="1704">
                  <c:v>-103.47222222222223</c:v>
                </c:pt>
                <c:pt idx="1705">
                  <c:v>-82.777777777776009</c:v>
                </c:pt>
                <c:pt idx="1706">
                  <c:v>-82.777777777778951</c:v>
                </c:pt>
                <c:pt idx="1707">
                  <c:v>-62.083333333332739</c:v>
                </c:pt>
                <c:pt idx="1708">
                  <c:v>-41.388888888889475</c:v>
                </c:pt>
                <c:pt idx="1709">
                  <c:v>-41.388888888889475</c:v>
                </c:pt>
                <c:pt idx="1710">
                  <c:v>0</c:v>
                </c:pt>
                <c:pt idx="1711">
                  <c:v>41.388888888889475</c:v>
                </c:pt>
                <c:pt idx="1712">
                  <c:v>62.083333333332739</c:v>
                </c:pt>
                <c:pt idx="1713">
                  <c:v>103.47222222222223</c:v>
                </c:pt>
                <c:pt idx="1714">
                  <c:v>124.16666666666843</c:v>
                </c:pt>
                <c:pt idx="1715">
                  <c:v>144.86111111110876</c:v>
                </c:pt>
                <c:pt idx="1716">
                  <c:v>165.55555555555497</c:v>
                </c:pt>
                <c:pt idx="1717">
                  <c:v>186.25000000000117</c:v>
                </c:pt>
                <c:pt idx="1718">
                  <c:v>206.94444444444446</c:v>
                </c:pt>
                <c:pt idx="1719">
                  <c:v>227.63888888888772</c:v>
                </c:pt>
                <c:pt idx="1720">
                  <c:v>227.63888888888772</c:v>
                </c:pt>
                <c:pt idx="1721">
                  <c:v>186.25000000000117</c:v>
                </c:pt>
                <c:pt idx="1722">
                  <c:v>124.16666666666548</c:v>
                </c:pt>
                <c:pt idx="1723">
                  <c:v>62.083333333335688</c:v>
                </c:pt>
                <c:pt idx="1724">
                  <c:v>0</c:v>
                </c:pt>
                <c:pt idx="1725">
                  <c:v>-124.16666666667138</c:v>
                </c:pt>
                <c:pt idx="1726">
                  <c:v>-289.72222222221751</c:v>
                </c:pt>
                <c:pt idx="1727">
                  <c:v>-475.9722222222187</c:v>
                </c:pt>
                <c:pt idx="1728">
                  <c:v>-682.91666666666902</c:v>
                </c:pt>
                <c:pt idx="1729">
                  <c:v>-889.86111111111336</c:v>
                </c:pt>
                <c:pt idx="1730">
                  <c:v>-1014.027777777779</c:v>
                </c:pt>
                <c:pt idx="1731">
                  <c:v>-1055.4166666666654</c:v>
                </c:pt>
                <c:pt idx="1732">
                  <c:v>-1055.4166666666654</c:v>
                </c:pt>
                <c:pt idx="1733">
                  <c:v>-1014.027777777779</c:v>
                </c:pt>
                <c:pt idx="1734">
                  <c:v>-972.63888888888937</c:v>
                </c:pt>
                <c:pt idx="1735">
                  <c:v>-951.94444444444321</c:v>
                </c:pt>
                <c:pt idx="1736">
                  <c:v>-972.63888888888937</c:v>
                </c:pt>
                <c:pt idx="1737">
                  <c:v>-972.63888888888937</c:v>
                </c:pt>
                <c:pt idx="1738">
                  <c:v>-951.94444444444321</c:v>
                </c:pt>
                <c:pt idx="1739">
                  <c:v>-910.55555555555384</c:v>
                </c:pt>
                <c:pt idx="1740">
                  <c:v>-807.08333333333439</c:v>
                </c:pt>
                <c:pt idx="1741">
                  <c:v>-662.22222222222274</c:v>
                </c:pt>
                <c:pt idx="1742">
                  <c:v>-558.74999999999761</c:v>
                </c:pt>
                <c:pt idx="1743">
                  <c:v>-496.66666666666782</c:v>
                </c:pt>
                <c:pt idx="1744">
                  <c:v>-434.58333333333508</c:v>
                </c:pt>
                <c:pt idx="1745">
                  <c:v>-413.88888888888891</c:v>
                </c:pt>
                <c:pt idx="1746">
                  <c:v>-413.88888888888891</c:v>
                </c:pt>
                <c:pt idx="1747">
                  <c:v>-372.49999999999943</c:v>
                </c:pt>
                <c:pt idx="1748">
                  <c:v>-331.11111111110995</c:v>
                </c:pt>
                <c:pt idx="1749">
                  <c:v>-289.72222222222337</c:v>
                </c:pt>
                <c:pt idx="1750">
                  <c:v>-227.63888888889065</c:v>
                </c:pt>
                <c:pt idx="1751">
                  <c:v>-206.94444444444446</c:v>
                </c:pt>
                <c:pt idx="1752">
                  <c:v>-206.94444444444446</c:v>
                </c:pt>
                <c:pt idx="1753">
                  <c:v>-206.94444444444446</c:v>
                </c:pt>
                <c:pt idx="1754">
                  <c:v>-206.94444444444446</c:v>
                </c:pt>
                <c:pt idx="1755">
                  <c:v>-206.94444444444446</c:v>
                </c:pt>
                <c:pt idx="1756">
                  <c:v>-206.94444444444446</c:v>
                </c:pt>
                <c:pt idx="1757">
                  <c:v>-227.63888888888772</c:v>
                </c:pt>
                <c:pt idx="1758">
                  <c:v>-227.63888888888772</c:v>
                </c:pt>
                <c:pt idx="1759">
                  <c:v>-227.63888888888772</c:v>
                </c:pt>
                <c:pt idx="1760">
                  <c:v>-248.33333333333391</c:v>
                </c:pt>
                <c:pt idx="1761">
                  <c:v>-248.33333333333391</c:v>
                </c:pt>
                <c:pt idx="1762">
                  <c:v>-248.33333333333391</c:v>
                </c:pt>
                <c:pt idx="1763">
                  <c:v>-248.33333333333391</c:v>
                </c:pt>
                <c:pt idx="1764">
                  <c:v>-269.0277777777772</c:v>
                </c:pt>
                <c:pt idx="1765">
                  <c:v>-331.11111111110995</c:v>
                </c:pt>
                <c:pt idx="1766">
                  <c:v>-455.2777777777784</c:v>
                </c:pt>
                <c:pt idx="1767">
                  <c:v>-620.83333333333326</c:v>
                </c:pt>
                <c:pt idx="1768">
                  <c:v>-827.77777777777783</c:v>
                </c:pt>
                <c:pt idx="1769">
                  <c:v>-1055.4166666666683</c:v>
                </c:pt>
                <c:pt idx="1770">
                  <c:v>-1241.6666666666665</c:v>
                </c:pt>
                <c:pt idx="1771">
                  <c:v>-1324.4444444444428</c:v>
                </c:pt>
                <c:pt idx="1772">
                  <c:v>-1324.4444444444428</c:v>
                </c:pt>
                <c:pt idx="1773">
                  <c:v>-1283.0555555555561</c:v>
                </c:pt>
                <c:pt idx="1774">
                  <c:v>-1179.5833333333339</c:v>
                </c:pt>
                <c:pt idx="1775">
                  <c:v>-1055.416666666667</c:v>
                </c:pt>
                <c:pt idx="1776">
                  <c:v>-993.3333333333328</c:v>
                </c:pt>
                <c:pt idx="1777">
                  <c:v>-1014.0277777777775</c:v>
                </c:pt>
                <c:pt idx="1778">
                  <c:v>-1117.5000000000011</c:v>
                </c:pt>
                <c:pt idx="1779">
                  <c:v>-1283.0555555555561</c:v>
                </c:pt>
                <c:pt idx="1780">
                  <c:v>-1427.9166666666663</c:v>
                </c:pt>
                <c:pt idx="1781">
                  <c:v>-1469.3055555555559</c:v>
                </c:pt>
                <c:pt idx="1782">
                  <c:v>-1386.5277777777769</c:v>
                </c:pt>
                <c:pt idx="1783">
                  <c:v>-1220.9722222222219</c:v>
                </c:pt>
                <c:pt idx="1784">
                  <c:v>-1014.0277777777782</c:v>
                </c:pt>
                <c:pt idx="1785">
                  <c:v>-869.16666666666652</c:v>
                </c:pt>
                <c:pt idx="1786">
                  <c:v>-807.08333333333383</c:v>
                </c:pt>
                <c:pt idx="1787">
                  <c:v>-786.38888888888903</c:v>
                </c:pt>
                <c:pt idx="1788">
                  <c:v>-807.08333333333292</c:v>
                </c:pt>
                <c:pt idx="1789">
                  <c:v>-889.86111111111131</c:v>
                </c:pt>
                <c:pt idx="1790">
                  <c:v>-1034.7222222222222</c:v>
                </c:pt>
                <c:pt idx="1791">
                  <c:v>-1220.9722222222219</c:v>
                </c:pt>
                <c:pt idx="1792">
                  <c:v>-1407.2222222222224</c:v>
                </c:pt>
                <c:pt idx="1793">
                  <c:v>-1469.3055555555557</c:v>
                </c:pt>
                <c:pt idx="1794">
                  <c:v>-1800.4166666666665</c:v>
                </c:pt>
                <c:pt idx="1795">
                  <c:v>-1076.1111111111111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A33-4E1C-BF64-EF5555C1361F}"/>
            </c:ext>
          </c:extLst>
        </c:ser>
        <c:ser>
          <c:idx val="1"/>
          <c:order val="1"/>
          <c:tx>
            <c:strRef>
              <c:f>'My Spreedsheet '!$N$2</c:f>
              <c:strCache>
                <c:ptCount val="1"/>
                <c:pt idx="0">
                  <c:v>Rolling Resitance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'!$N$5:$N$1805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160.73099349999998</c:v>
                </c:pt>
                <c:pt idx="13">
                  <c:v>160.73099349999998</c:v>
                </c:pt>
                <c:pt idx="14">
                  <c:v>160.73099349999998</c:v>
                </c:pt>
                <c:pt idx="15">
                  <c:v>160.73099349999998</c:v>
                </c:pt>
                <c:pt idx="16">
                  <c:v>160.73099349999998</c:v>
                </c:pt>
                <c:pt idx="17">
                  <c:v>160.73099349999998</c:v>
                </c:pt>
                <c:pt idx="18">
                  <c:v>160.73099349999998</c:v>
                </c:pt>
                <c:pt idx="19">
                  <c:v>160.73099349999998</c:v>
                </c:pt>
                <c:pt idx="20">
                  <c:v>160.73099349999998</c:v>
                </c:pt>
                <c:pt idx="21">
                  <c:v>160.73099349999998</c:v>
                </c:pt>
                <c:pt idx="22">
                  <c:v>160.73099349999998</c:v>
                </c:pt>
                <c:pt idx="23">
                  <c:v>160.73099349999998</c:v>
                </c:pt>
                <c:pt idx="24">
                  <c:v>160.73099349999998</c:v>
                </c:pt>
                <c:pt idx="25">
                  <c:v>160.73099349999998</c:v>
                </c:pt>
                <c:pt idx="26">
                  <c:v>160.73099349999998</c:v>
                </c:pt>
                <c:pt idx="27">
                  <c:v>160.73099349999998</c:v>
                </c:pt>
                <c:pt idx="28">
                  <c:v>160.73099349999998</c:v>
                </c:pt>
                <c:pt idx="29">
                  <c:v>160.73099349999998</c:v>
                </c:pt>
                <c:pt idx="30">
                  <c:v>160.73099349999998</c:v>
                </c:pt>
                <c:pt idx="31">
                  <c:v>160.73099349999998</c:v>
                </c:pt>
                <c:pt idx="32">
                  <c:v>160.73099349999998</c:v>
                </c:pt>
                <c:pt idx="33">
                  <c:v>160.73099349999998</c:v>
                </c:pt>
                <c:pt idx="34">
                  <c:v>160.73099349999998</c:v>
                </c:pt>
                <c:pt idx="35">
                  <c:v>160.73099349999998</c:v>
                </c:pt>
                <c:pt idx="36">
                  <c:v>160.73099349999998</c:v>
                </c:pt>
                <c:pt idx="37">
                  <c:v>160.73099349999998</c:v>
                </c:pt>
                <c:pt idx="38">
                  <c:v>160.73099349999998</c:v>
                </c:pt>
                <c:pt idx="39">
                  <c:v>160.73099349999998</c:v>
                </c:pt>
                <c:pt idx="40">
                  <c:v>160.73099349999998</c:v>
                </c:pt>
                <c:pt idx="41">
                  <c:v>160.73099349999998</c:v>
                </c:pt>
                <c:pt idx="42">
                  <c:v>160.73099349999998</c:v>
                </c:pt>
                <c:pt idx="43">
                  <c:v>160.73099349999998</c:v>
                </c:pt>
                <c:pt idx="44">
                  <c:v>160.73099349999998</c:v>
                </c:pt>
                <c:pt idx="45">
                  <c:v>160.73099349999998</c:v>
                </c:pt>
                <c:pt idx="46">
                  <c:v>160.73099349999998</c:v>
                </c:pt>
                <c:pt idx="47">
                  <c:v>160.73099349999998</c:v>
                </c:pt>
                <c:pt idx="48">
                  <c:v>160.73099349999998</c:v>
                </c:pt>
                <c:pt idx="49">
                  <c:v>160.73099349999998</c:v>
                </c:pt>
                <c:pt idx="50">
                  <c:v>160.73099349999998</c:v>
                </c:pt>
                <c:pt idx="51">
                  <c:v>160.73099349999998</c:v>
                </c:pt>
                <c:pt idx="52">
                  <c:v>160.73099349999998</c:v>
                </c:pt>
                <c:pt idx="53">
                  <c:v>160.73099349999998</c:v>
                </c:pt>
                <c:pt idx="54">
                  <c:v>160.73099349999998</c:v>
                </c:pt>
                <c:pt idx="55">
                  <c:v>160.73099349999998</c:v>
                </c:pt>
                <c:pt idx="56">
                  <c:v>160.73099349999998</c:v>
                </c:pt>
                <c:pt idx="57">
                  <c:v>160.73099349999998</c:v>
                </c:pt>
                <c:pt idx="58">
                  <c:v>160.73099349999998</c:v>
                </c:pt>
                <c:pt idx="59">
                  <c:v>160.73099349999998</c:v>
                </c:pt>
                <c:pt idx="60">
                  <c:v>160.73099349999998</c:v>
                </c:pt>
                <c:pt idx="61">
                  <c:v>160.73099349999998</c:v>
                </c:pt>
                <c:pt idx="62">
                  <c:v>160.73099349999998</c:v>
                </c:pt>
                <c:pt idx="63">
                  <c:v>160.73099349999998</c:v>
                </c:pt>
                <c:pt idx="64">
                  <c:v>160.73099349999998</c:v>
                </c:pt>
                <c:pt idx="65">
                  <c:v>160.73099349999998</c:v>
                </c:pt>
                <c:pt idx="66">
                  <c:v>160.73099349999998</c:v>
                </c:pt>
                <c:pt idx="67">
                  <c:v>160.73099349999998</c:v>
                </c:pt>
                <c:pt idx="68">
                  <c:v>160.73099349999998</c:v>
                </c:pt>
                <c:pt idx="69">
                  <c:v>160.73099349999998</c:v>
                </c:pt>
                <c:pt idx="70">
                  <c:v>160.73099349999998</c:v>
                </c:pt>
                <c:pt idx="71">
                  <c:v>160.73099349999998</c:v>
                </c:pt>
                <c:pt idx="72">
                  <c:v>160.73099349999998</c:v>
                </c:pt>
                <c:pt idx="73">
                  <c:v>160.73099349999998</c:v>
                </c:pt>
                <c:pt idx="74">
                  <c:v>160.73099349999998</c:v>
                </c:pt>
                <c:pt idx="75">
                  <c:v>160.73099349999998</c:v>
                </c:pt>
                <c:pt idx="76">
                  <c:v>160.73099349999998</c:v>
                </c:pt>
                <c:pt idx="77">
                  <c:v>160.73099349999998</c:v>
                </c:pt>
                <c:pt idx="78">
                  <c:v>160.73099349999998</c:v>
                </c:pt>
                <c:pt idx="79">
                  <c:v>160.73099349999998</c:v>
                </c:pt>
                <c:pt idx="80">
                  <c:v>160.73099349999998</c:v>
                </c:pt>
                <c:pt idx="81">
                  <c:v>160.73099349999998</c:v>
                </c:pt>
                <c:pt idx="82">
                  <c:v>160.73099349999998</c:v>
                </c:pt>
                <c:pt idx="83">
                  <c:v>160.73099349999998</c:v>
                </c:pt>
                <c:pt idx="84">
                  <c:v>160.73099349999998</c:v>
                </c:pt>
                <c:pt idx="85">
                  <c:v>160.73099349999998</c:v>
                </c:pt>
                <c:pt idx="86">
                  <c:v>160.73099349999998</c:v>
                </c:pt>
                <c:pt idx="87">
                  <c:v>160.73099349999998</c:v>
                </c:pt>
                <c:pt idx="88">
                  <c:v>160.73099349999998</c:v>
                </c:pt>
                <c:pt idx="89">
                  <c:v>160.73099349999998</c:v>
                </c:pt>
                <c:pt idx="90">
                  <c:v>160.73099349999998</c:v>
                </c:pt>
                <c:pt idx="91">
                  <c:v>160.73099349999998</c:v>
                </c:pt>
                <c:pt idx="92">
                  <c:v>160.73099349999998</c:v>
                </c:pt>
                <c:pt idx="93">
                  <c:v>160.73099349999998</c:v>
                </c:pt>
                <c:pt idx="94">
                  <c:v>160.73099349999998</c:v>
                </c:pt>
                <c:pt idx="95">
                  <c:v>160.73099349999998</c:v>
                </c:pt>
                <c:pt idx="96">
                  <c:v>160.73099349999998</c:v>
                </c:pt>
                <c:pt idx="97">
                  <c:v>160.73099349999998</c:v>
                </c:pt>
                <c:pt idx="98">
                  <c:v>160.73099349999998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160.73099349999998</c:v>
                </c:pt>
                <c:pt idx="139">
                  <c:v>160.73099349999998</c:v>
                </c:pt>
                <c:pt idx="140">
                  <c:v>160.73099349999998</c:v>
                </c:pt>
                <c:pt idx="141">
                  <c:v>160.73099349999998</c:v>
                </c:pt>
                <c:pt idx="142">
                  <c:v>160.73099349999998</c:v>
                </c:pt>
                <c:pt idx="143">
                  <c:v>160.73099349999998</c:v>
                </c:pt>
                <c:pt idx="144">
                  <c:v>160.73099349999998</c:v>
                </c:pt>
                <c:pt idx="145">
                  <c:v>160.73099349999998</c:v>
                </c:pt>
                <c:pt idx="146">
                  <c:v>160.73099349999998</c:v>
                </c:pt>
                <c:pt idx="147">
                  <c:v>160.73099349999998</c:v>
                </c:pt>
                <c:pt idx="148">
                  <c:v>160.73099349999998</c:v>
                </c:pt>
                <c:pt idx="149">
                  <c:v>160.73099349999998</c:v>
                </c:pt>
                <c:pt idx="150">
                  <c:v>160.73099349999998</c:v>
                </c:pt>
                <c:pt idx="151">
                  <c:v>160.73099349999998</c:v>
                </c:pt>
                <c:pt idx="152">
                  <c:v>160.73099349999998</c:v>
                </c:pt>
                <c:pt idx="153">
                  <c:v>160.73099349999998</c:v>
                </c:pt>
                <c:pt idx="154">
                  <c:v>160.73099349999998</c:v>
                </c:pt>
                <c:pt idx="155">
                  <c:v>160.73099349999998</c:v>
                </c:pt>
                <c:pt idx="156">
                  <c:v>160.73099349999998</c:v>
                </c:pt>
                <c:pt idx="157">
                  <c:v>160.73099349999998</c:v>
                </c:pt>
                <c:pt idx="158">
                  <c:v>160.73099349999998</c:v>
                </c:pt>
                <c:pt idx="159">
                  <c:v>160.73099349999998</c:v>
                </c:pt>
                <c:pt idx="160">
                  <c:v>160.73099349999998</c:v>
                </c:pt>
                <c:pt idx="161">
                  <c:v>160.73099349999998</c:v>
                </c:pt>
                <c:pt idx="162">
                  <c:v>160.73099349999998</c:v>
                </c:pt>
                <c:pt idx="163">
                  <c:v>160.73099349999998</c:v>
                </c:pt>
                <c:pt idx="164">
                  <c:v>160.73099349999998</c:v>
                </c:pt>
                <c:pt idx="165">
                  <c:v>160.73099349999998</c:v>
                </c:pt>
                <c:pt idx="166">
                  <c:v>160.73099349999998</c:v>
                </c:pt>
                <c:pt idx="167">
                  <c:v>160.73099349999998</c:v>
                </c:pt>
                <c:pt idx="168">
                  <c:v>160.73099349999998</c:v>
                </c:pt>
                <c:pt idx="169">
                  <c:v>160.73099349999998</c:v>
                </c:pt>
                <c:pt idx="170">
                  <c:v>160.73099349999998</c:v>
                </c:pt>
                <c:pt idx="171">
                  <c:v>160.73099349999998</c:v>
                </c:pt>
                <c:pt idx="172">
                  <c:v>160.73099349999998</c:v>
                </c:pt>
                <c:pt idx="173">
                  <c:v>160.73099349999998</c:v>
                </c:pt>
                <c:pt idx="174">
                  <c:v>160.73099349999998</c:v>
                </c:pt>
                <c:pt idx="175">
                  <c:v>160.73099349999998</c:v>
                </c:pt>
                <c:pt idx="176">
                  <c:v>160.73099349999998</c:v>
                </c:pt>
                <c:pt idx="177">
                  <c:v>160.73099349999998</c:v>
                </c:pt>
                <c:pt idx="178">
                  <c:v>160.73099349999998</c:v>
                </c:pt>
                <c:pt idx="179">
                  <c:v>160.73099349999998</c:v>
                </c:pt>
                <c:pt idx="180">
                  <c:v>160.73099349999998</c:v>
                </c:pt>
                <c:pt idx="181">
                  <c:v>160.73099349999998</c:v>
                </c:pt>
                <c:pt idx="182">
                  <c:v>160.73099349999998</c:v>
                </c:pt>
                <c:pt idx="183">
                  <c:v>160.73099349999998</c:v>
                </c:pt>
                <c:pt idx="184">
                  <c:v>160.73099349999998</c:v>
                </c:pt>
                <c:pt idx="185">
                  <c:v>160.73099349999998</c:v>
                </c:pt>
                <c:pt idx="186">
                  <c:v>160.73099349999998</c:v>
                </c:pt>
                <c:pt idx="187">
                  <c:v>160.73099349999998</c:v>
                </c:pt>
                <c:pt idx="188">
                  <c:v>160.73099349999998</c:v>
                </c:pt>
                <c:pt idx="189">
                  <c:v>160.73099349999998</c:v>
                </c:pt>
                <c:pt idx="190">
                  <c:v>160.73099349999998</c:v>
                </c:pt>
                <c:pt idx="191">
                  <c:v>160.73099349999998</c:v>
                </c:pt>
                <c:pt idx="192">
                  <c:v>160.73099349999998</c:v>
                </c:pt>
                <c:pt idx="193">
                  <c:v>160.73099349999998</c:v>
                </c:pt>
                <c:pt idx="194">
                  <c:v>160.73099349999998</c:v>
                </c:pt>
                <c:pt idx="195">
                  <c:v>160.73099349999998</c:v>
                </c:pt>
                <c:pt idx="196">
                  <c:v>160.73099349999998</c:v>
                </c:pt>
                <c:pt idx="197">
                  <c:v>160.73099349999998</c:v>
                </c:pt>
                <c:pt idx="198">
                  <c:v>160.73099349999998</c:v>
                </c:pt>
                <c:pt idx="199">
                  <c:v>160.73099349999998</c:v>
                </c:pt>
                <c:pt idx="200">
                  <c:v>160.73099349999998</c:v>
                </c:pt>
                <c:pt idx="201">
                  <c:v>160.73099349999998</c:v>
                </c:pt>
                <c:pt idx="202">
                  <c:v>160.73099349999998</c:v>
                </c:pt>
                <c:pt idx="203">
                  <c:v>160.73099349999998</c:v>
                </c:pt>
                <c:pt idx="204">
                  <c:v>160.73099349999998</c:v>
                </c:pt>
                <c:pt idx="205">
                  <c:v>160.73099349999998</c:v>
                </c:pt>
                <c:pt idx="206">
                  <c:v>160.73099349999998</c:v>
                </c:pt>
                <c:pt idx="207">
                  <c:v>160.73099349999998</c:v>
                </c:pt>
                <c:pt idx="208">
                  <c:v>160.73099349999998</c:v>
                </c:pt>
                <c:pt idx="209">
                  <c:v>160.73099349999998</c:v>
                </c:pt>
                <c:pt idx="210">
                  <c:v>160.73099349999998</c:v>
                </c:pt>
                <c:pt idx="211">
                  <c:v>160.73099349999998</c:v>
                </c:pt>
                <c:pt idx="212">
                  <c:v>160.73099349999998</c:v>
                </c:pt>
                <c:pt idx="213">
                  <c:v>160.73099349999998</c:v>
                </c:pt>
                <c:pt idx="214">
                  <c:v>160.73099349999998</c:v>
                </c:pt>
                <c:pt idx="215">
                  <c:v>160.73099349999998</c:v>
                </c:pt>
                <c:pt idx="216">
                  <c:v>160.73099349999998</c:v>
                </c:pt>
                <c:pt idx="217">
                  <c:v>160.73099349999998</c:v>
                </c:pt>
                <c:pt idx="218">
                  <c:v>160.73099349999998</c:v>
                </c:pt>
                <c:pt idx="219">
                  <c:v>160.73099349999998</c:v>
                </c:pt>
                <c:pt idx="220">
                  <c:v>160.73099349999998</c:v>
                </c:pt>
                <c:pt idx="221">
                  <c:v>160.73099349999998</c:v>
                </c:pt>
                <c:pt idx="222">
                  <c:v>160.73099349999998</c:v>
                </c:pt>
                <c:pt idx="223">
                  <c:v>160.73099349999998</c:v>
                </c:pt>
                <c:pt idx="224">
                  <c:v>160.73099349999998</c:v>
                </c:pt>
                <c:pt idx="225">
                  <c:v>160.73099349999998</c:v>
                </c:pt>
                <c:pt idx="226">
                  <c:v>160.73099349999998</c:v>
                </c:pt>
                <c:pt idx="227">
                  <c:v>160.73099349999998</c:v>
                </c:pt>
                <c:pt idx="228">
                  <c:v>160.73099349999998</c:v>
                </c:pt>
                <c:pt idx="229">
                  <c:v>160.73099349999998</c:v>
                </c:pt>
                <c:pt idx="230">
                  <c:v>160.73099349999998</c:v>
                </c:pt>
                <c:pt idx="231">
                  <c:v>160.73099349999998</c:v>
                </c:pt>
                <c:pt idx="232">
                  <c:v>160.73099349999998</c:v>
                </c:pt>
                <c:pt idx="233">
                  <c:v>160.73099349999998</c:v>
                </c:pt>
                <c:pt idx="234">
                  <c:v>160.73099349999998</c:v>
                </c:pt>
                <c:pt idx="235">
                  <c:v>160.73099349999998</c:v>
                </c:pt>
                <c:pt idx="236">
                  <c:v>160.73099349999998</c:v>
                </c:pt>
                <c:pt idx="237">
                  <c:v>160.73099349999998</c:v>
                </c:pt>
                <c:pt idx="238">
                  <c:v>160.73099349999998</c:v>
                </c:pt>
                <c:pt idx="239">
                  <c:v>160.73099349999998</c:v>
                </c:pt>
                <c:pt idx="240">
                  <c:v>160.73099349999998</c:v>
                </c:pt>
                <c:pt idx="241">
                  <c:v>160.73099349999998</c:v>
                </c:pt>
                <c:pt idx="242">
                  <c:v>160.73099349999998</c:v>
                </c:pt>
                <c:pt idx="243">
                  <c:v>160.73099349999998</c:v>
                </c:pt>
                <c:pt idx="244">
                  <c:v>160.73099349999998</c:v>
                </c:pt>
                <c:pt idx="245">
                  <c:v>160.73099349999998</c:v>
                </c:pt>
                <c:pt idx="246">
                  <c:v>160.73099349999998</c:v>
                </c:pt>
                <c:pt idx="247">
                  <c:v>160.73099349999998</c:v>
                </c:pt>
                <c:pt idx="248">
                  <c:v>160.73099349999998</c:v>
                </c:pt>
                <c:pt idx="249">
                  <c:v>160.73099349999998</c:v>
                </c:pt>
                <c:pt idx="250">
                  <c:v>160.73099349999998</c:v>
                </c:pt>
                <c:pt idx="251">
                  <c:v>160.73099349999998</c:v>
                </c:pt>
                <c:pt idx="252">
                  <c:v>160.73099349999998</c:v>
                </c:pt>
                <c:pt idx="253">
                  <c:v>160.73099349999998</c:v>
                </c:pt>
                <c:pt idx="254">
                  <c:v>160.73099349999998</c:v>
                </c:pt>
                <c:pt idx="255">
                  <c:v>160.73099349999998</c:v>
                </c:pt>
                <c:pt idx="256">
                  <c:v>160.73099349999998</c:v>
                </c:pt>
                <c:pt idx="257">
                  <c:v>160.73099349999998</c:v>
                </c:pt>
                <c:pt idx="258">
                  <c:v>160.73099349999998</c:v>
                </c:pt>
                <c:pt idx="259">
                  <c:v>160.73099349999998</c:v>
                </c:pt>
                <c:pt idx="260">
                  <c:v>160.73099349999998</c:v>
                </c:pt>
                <c:pt idx="261">
                  <c:v>160.73099349999998</c:v>
                </c:pt>
                <c:pt idx="262">
                  <c:v>160.73099349999998</c:v>
                </c:pt>
                <c:pt idx="263">
                  <c:v>160.73099349999998</c:v>
                </c:pt>
                <c:pt idx="264">
                  <c:v>160.73099349999998</c:v>
                </c:pt>
                <c:pt idx="265">
                  <c:v>160.73099349999998</c:v>
                </c:pt>
                <c:pt idx="266">
                  <c:v>160.73099349999998</c:v>
                </c:pt>
                <c:pt idx="267">
                  <c:v>160.73099349999998</c:v>
                </c:pt>
                <c:pt idx="268">
                  <c:v>160.73099349999998</c:v>
                </c:pt>
                <c:pt idx="269">
                  <c:v>160.73099349999998</c:v>
                </c:pt>
                <c:pt idx="270">
                  <c:v>160.73099349999998</c:v>
                </c:pt>
                <c:pt idx="271">
                  <c:v>160.73099349999998</c:v>
                </c:pt>
                <c:pt idx="272">
                  <c:v>160.73099349999998</c:v>
                </c:pt>
                <c:pt idx="273">
                  <c:v>160.73099349999998</c:v>
                </c:pt>
                <c:pt idx="274">
                  <c:v>160.73099349999998</c:v>
                </c:pt>
                <c:pt idx="275">
                  <c:v>160.73099349999998</c:v>
                </c:pt>
                <c:pt idx="276">
                  <c:v>160.73099349999998</c:v>
                </c:pt>
                <c:pt idx="277">
                  <c:v>160.73099349999998</c:v>
                </c:pt>
                <c:pt idx="278">
                  <c:v>160.73099349999998</c:v>
                </c:pt>
                <c:pt idx="279">
                  <c:v>160.73099349999998</c:v>
                </c:pt>
                <c:pt idx="280">
                  <c:v>160.73099349999998</c:v>
                </c:pt>
                <c:pt idx="281">
                  <c:v>160.73099349999998</c:v>
                </c:pt>
                <c:pt idx="282">
                  <c:v>160.73099349999998</c:v>
                </c:pt>
                <c:pt idx="283">
                  <c:v>160.73099349999998</c:v>
                </c:pt>
                <c:pt idx="284">
                  <c:v>160.73099349999998</c:v>
                </c:pt>
                <c:pt idx="285">
                  <c:v>160.73099349999998</c:v>
                </c:pt>
                <c:pt idx="286">
                  <c:v>160.73099349999998</c:v>
                </c:pt>
                <c:pt idx="287">
                  <c:v>160.73099349999998</c:v>
                </c:pt>
                <c:pt idx="288">
                  <c:v>160.73099349999998</c:v>
                </c:pt>
                <c:pt idx="289">
                  <c:v>160.73099349999998</c:v>
                </c:pt>
                <c:pt idx="290">
                  <c:v>160.73099349999998</c:v>
                </c:pt>
                <c:pt idx="291">
                  <c:v>160.73099349999998</c:v>
                </c:pt>
                <c:pt idx="292">
                  <c:v>160.73099349999998</c:v>
                </c:pt>
                <c:pt idx="293">
                  <c:v>160.73099349999998</c:v>
                </c:pt>
                <c:pt idx="294">
                  <c:v>160.73099349999998</c:v>
                </c:pt>
                <c:pt idx="295">
                  <c:v>160.73099349999998</c:v>
                </c:pt>
                <c:pt idx="296">
                  <c:v>160.73099349999998</c:v>
                </c:pt>
                <c:pt idx="297">
                  <c:v>160.73099349999998</c:v>
                </c:pt>
                <c:pt idx="298">
                  <c:v>160.73099349999998</c:v>
                </c:pt>
                <c:pt idx="299">
                  <c:v>160.73099349999998</c:v>
                </c:pt>
                <c:pt idx="300">
                  <c:v>160.73099349999998</c:v>
                </c:pt>
                <c:pt idx="301">
                  <c:v>160.73099349999998</c:v>
                </c:pt>
                <c:pt idx="302">
                  <c:v>160.73099349999998</c:v>
                </c:pt>
                <c:pt idx="303">
                  <c:v>160.73099349999998</c:v>
                </c:pt>
                <c:pt idx="304">
                  <c:v>160.73099349999998</c:v>
                </c:pt>
                <c:pt idx="305">
                  <c:v>160.73099349999998</c:v>
                </c:pt>
                <c:pt idx="306">
                  <c:v>160.73099349999998</c:v>
                </c:pt>
                <c:pt idx="307">
                  <c:v>160.73099349999998</c:v>
                </c:pt>
                <c:pt idx="308">
                  <c:v>160.73099349999998</c:v>
                </c:pt>
                <c:pt idx="309">
                  <c:v>160.73099349999998</c:v>
                </c:pt>
                <c:pt idx="310">
                  <c:v>160.73099349999998</c:v>
                </c:pt>
                <c:pt idx="311">
                  <c:v>160.73099349999998</c:v>
                </c:pt>
                <c:pt idx="312">
                  <c:v>160.73099349999998</c:v>
                </c:pt>
                <c:pt idx="313">
                  <c:v>160.73099349999998</c:v>
                </c:pt>
                <c:pt idx="314">
                  <c:v>160.73099349999998</c:v>
                </c:pt>
                <c:pt idx="315">
                  <c:v>160.73099349999998</c:v>
                </c:pt>
                <c:pt idx="316">
                  <c:v>160.73099349999998</c:v>
                </c:pt>
                <c:pt idx="317">
                  <c:v>160.73099349999998</c:v>
                </c:pt>
                <c:pt idx="318">
                  <c:v>160.73099349999998</c:v>
                </c:pt>
                <c:pt idx="319">
                  <c:v>160.73099349999998</c:v>
                </c:pt>
                <c:pt idx="320">
                  <c:v>160.73099349999998</c:v>
                </c:pt>
                <c:pt idx="321">
                  <c:v>160.73099349999998</c:v>
                </c:pt>
                <c:pt idx="322">
                  <c:v>160.73099349999998</c:v>
                </c:pt>
                <c:pt idx="323">
                  <c:v>160.73099349999998</c:v>
                </c:pt>
                <c:pt idx="324">
                  <c:v>160.73099349999998</c:v>
                </c:pt>
                <c:pt idx="325">
                  <c:v>160.73099349999998</c:v>
                </c:pt>
                <c:pt idx="326">
                  <c:v>160.73099349999998</c:v>
                </c:pt>
                <c:pt idx="327">
                  <c:v>160.73099349999998</c:v>
                </c:pt>
                <c:pt idx="328">
                  <c:v>160.73099349999998</c:v>
                </c:pt>
                <c:pt idx="329">
                  <c:v>160.73099349999998</c:v>
                </c:pt>
                <c:pt idx="330">
                  <c:v>160.73099349999998</c:v>
                </c:pt>
                <c:pt idx="331">
                  <c:v>160.73099349999998</c:v>
                </c:pt>
                <c:pt idx="332">
                  <c:v>160.73099349999998</c:v>
                </c:pt>
                <c:pt idx="333">
                  <c:v>160.73099349999998</c:v>
                </c:pt>
                <c:pt idx="334">
                  <c:v>160.73099349999998</c:v>
                </c:pt>
                <c:pt idx="335">
                  <c:v>160.73099349999998</c:v>
                </c:pt>
                <c:pt idx="336">
                  <c:v>160.73099349999998</c:v>
                </c:pt>
                <c:pt idx="337">
                  <c:v>160.73099349999998</c:v>
                </c:pt>
                <c:pt idx="338">
                  <c:v>160.73099349999998</c:v>
                </c:pt>
                <c:pt idx="339">
                  <c:v>160.73099349999998</c:v>
                </c:pt>
                <c:pt idx="340">
                  <c:v>160.73099349999998</c:v>
                </c:pt>
                <c:pt idx="341">
                  <c:v>160.73099349999998</c:v>
                </c:pt>
                <c:pt idx="342">
                  <c:v>160.73099349999998</c:v>
                </c:pt>
                <c:pt idx="343">
                  <c:v>160.73099349999998</c:v>
                </c:pt>
                <c:pt idx="344">
                  <c:v>160.73099349999998</c:v>
                </c:pt>
                <c:pt idx="345">
                  <c:v>160.73099349999998</c:v>
                </c:pt>
                <c:pt idx="346">
                  <c:v>160.73099349999998</c:v>
                </c:pt>
                <c:pt idx="347">
                  <c:v>160.73099349999998</c:v>
                </c:pt>
                <c:pt idx="348">
                  <c:v>160.73099349999998</c:v>
                </c:pt>
                <c:pt idx="349">
                  <c:v>160.73099349999998</c:v>
                </c:pt>
                <c:pt idx="350">
                  <c:v>160.73099349999998</c:v>
                </c:pt>
                <c:pt idx="351">
                  <c:v>160.73099349999998</c:v>
                </c:pt>
                <c:pt idx="352">
                  <c:v>160.73099349999998</c:v>
                </c:pt>
                <c:pt idx="353">
                  <c:v>160.73099349999998</c:v>
                </c:pt>
                <c:pt idx="354">
                  <c:v>160.73099349999998</c:v>
                </c:pt>
                <c:pt idx="355">
                  <c:v>160.73099349999998</c:v>
                </c:pt>
                <c:pt idx="356">
                  <c:v>160.73099349999998</c:v>
                </c:pt>
                <c:pt idx="357">
                  <c:v>160.73099349999998</c:v>
                </c:pt>
                <c:pt idx="358">
                  <c:v>160.73099349999998</c:v>
                </c:pt>
                <c:pt idx="359">
                  <c:v>160.73099349999998</c:v>
                </c:pt>
                <c:pt idx="360">
                  <c:v>160.73099349999998</c:v>
                </c:pt>
                <c:pt idx="361">
                  <c:v>160.73099349999998</c:v>
                </c:pt>
                <c:pt idx="362">
                  <c:v>160.73099349999998</c:v>
                </c:pt>
                <c:pt idx="363">
                  <c:v>160.73099349999998</c:v>
                </c:pt>
                <c:pt idx="364">
                  <c:v>160.73099349999998</c:v>
                </c:pt>
                <c:pt idx="365">
                  <c:v>160.73099349999998</c:v>
                </c:pt>
                <c:pt idx="366">
                  <c:v>160.73099349999998</c:v>
                </c:pt>
                <c:pt idx="367">
                  <c:v>160.73099349999998</c:v>
                </c:pt>
                <c:pt idx="368">
                  <c:v>160.73099349999998</c:v>
                </c:pt>
                <c:pt idx="369">
                  <c:v>160.73099349999998</c:v>
                </c:pt>
                <c:pt idx="370">
                  <c:v>160.73099349999998</c:v>
                </c:pt>
                <c:pt idx="371">
                  <c:v>160.73099349999998</c:v>
                </c:pt>
                <c:pt idx="372">
                  <c:v>160.73099349999998</c:v>
                </c:pt>
                <c:pt idx="373">
                  <c:v>160.73099349999998</c:v>
                </c:pt>
                <c:pt idx="374">
                  <c:v>160.73099349999998</c:v>
                </c:pt>
                <c:pt idx="375">
                  <c:v>160.73099349999998</c:v>
                </c:pt>
                <c:pt idx="376">
                  <c:v>160.73099349999998</c:v>
                </c:pt>
                <c:pt idx="377">
                  <c:v>160.73099349999998</c:v>
                </c:pt>
                <c:pt idx="378">
                  <c:v>160.73099349999998</c:v>
                </c:pt>
                <c:pt idx="379">
                  <c:v>160.73099349999998</c:v>
                </c:pt>
                <c:pt idx="380">
                  <c:v>160.73099349999998</c:v>
                </c:pt>
                <c:pt idx="381">
                  <c:v>160.73099349999998</c:v>
                </c:pt>
                <c:pt idx="382">
                  <c:v>160.73099349999998</c:v>
                </c:pt>
                <c:pt idx="383">
                  <c:v>160.73099349999998</c:v>
                </c:pt>
                <c:pt idx="384">
                  <c:v>160.73099349999998</c:v>
                </c:pt>
                <c:pt idx="385">
                  <c:v>160.73099349999998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160.73099349999998</c:v>
                </c:pt>
                <c:pt idx="393">
                  <c:v>160.73099349999998</c:v>
                </c:pt>
                <c:pt idx="394">
                  <c:v>160.73099349999998</c:v>
                </c:pt>
                <c:pt idx="395">
                  <c:v>160.73099349999998</c:v>
                </c:pt>
                <c:pt idx="396">
                  <c:v>160.73099349999998</c:v>
                </c:pt>
                <c:pt idx="397">
                  <c:v>160.73099349999998</c:v>
                </c:pt>
                <c:pt idx="398">
                  <c:v>160.73099349999998</c:v>
                </c:pt>
                <c:pt idx="399">
                  <c:v>160.73099349999998</c:v>
                </c:pt>
                <c:pt idx="400">
                  <c:v>160.73099349999998</c:v>
                </c:pt>
                <c:pt idx="401">
                  <c:v>160.73099349999998</c:v>
                </c:pt>
                <c:pt idx="402">
                  <c:v>160.73099349999998</c:v>
                </c:pt>
                <c:pt idx="403">
                  <c:v>160.73099349999998</c:v>
                </c:pt>
                <c:pt idx="404">
                  <c:v>160.73099349999998</c:v>
                </c:pt>
                <c:pt idx="405">
                  <c:v>160.73099349999998</c:v>
                </c:pt>
                <c:pt idx="406">
                  <c:v>160.73099349999998</c:v>
                </c:pt>
                <c:pt idx="407">
                  <c:v>160.73099349999998</c:v>
                </c:pt>
                <c:pt idx="408">
                  <c:v>160.73099349999998</c:v>
                </c:pt>
                <c:pt idx="409">
                  <c:v>160.73099349999998</c:v>
                </c:pt>
                <c:pt idx="410">
                  <c:v>160.73099349999998</c:v>
                </c:pt>
                <c:pt idx="411">
                  <c:v>160.73099349999998</c:v>
                </c:pt>
                <c:pt idx="412">
                  <c:v>160.73099349999998</c:v>
                </c:pt>
                <c:pt idx="413">
                  <c:v>160.73099349999998</c:v>
                </c:pt>
                <c:pt idx="414">
                  <c:v>160.73099349999998</c:v>
                </c:pt>
                <c:pt idx="415">
                  <c:v>160.73099349999998</c:v>
                </c:pt>
                <c:pt idx="416">
                  <c:v>160.73099349999998</c:v>
                </c:pt>
                <c:pt idx="417">
                  <c:v>160.73099349999998</c:v>
                </c:pt>
                <c:pt idx="418">
                  <c:v>160.73099349999998</c:v>
                </c:pt>
                <c:pt idx="419">
                  <c:v>160.73099349999998</c:v>
                </c:pt>
                <c:pt idx="420">
                  <c:v>160.73099349999998</c:v>
                </c:pt>
                <c:pt idx="421">
                  <c:v>160.73099349999998</c:v>
                </c:pt>
                <c:pt idx="422">
                  <c:v>160.73099349999998</c:v>
                </c:pt>
                <c:pt idx="423">
                  <c:v>160.73099349999998</c:v>
                </c:pt>
                <c:pt idx="424">
                  <c:v>160.73099349999998</c:v>
                </c:pt>
                <c:pt idx="425">
                  <c:v>160.73099349999998</c:v>
                </c:pt>
                <c:pt idx="426">
                  <c:v>160.73099349999998</c:v>
                </c:pt>
                <c:pt idx="427">
                  <c:v>160.73099349999998</c:v>
                </c:pt>
                <c:pt idx="428">
                  <c:v>160.73099349999998</c:v>
                </c:pt>
                <c:pt idx="429">
                  <c:v>160.73099349999998</c:v>
                </c:pt>
                <c:pt idx="430">
                  <c:v>160.73099349999998</c:v>
                </c:pt>
                <c:pt idx="431">
                  <c:v>160.73099349999998</c:v>
                </c:pt>
                <c:pt idx="432">
                  <c:v>160.73099349999998</c:v>
                </c:pt>
                <c:pt idx="433">
                  <c:v>160.73099349999998</c:v>
                </c:pt>
                <c:pt idx="434">
                  <c:v>160.73099349999998</c:v>
                </c:pt>
                <c:pt idx="435">
                  <c:v>160.73099349999998</c:v>
                </c:pt>
                <c:pt idx="436">
                  <c:v>160.73099349999998</c:v>
                </c:pt>
                <c:pt idx="437">
                  <c:v>160.73099349999998</c:v>
                </c:pt>
                <c:pt idx="438">
                  <c:v>160.73099349999998</c:v>
                </c:pt>
                <c:pt idx="439">
                  <c:v>160.73099349999998</c:v>
                </c:pt>
                <c:pt idx="440">
                  <c:v>160.73099349999998</c:v>
                </c:pt>
                <c:pt idx="441">
                  <c:v>160.73099349999998</c:v>
                </c:pt>
                <c:pt idx="442">
                  <c:v>160.73099349999998</c:v>
                </c:pt>
                <c:pt idx="443">
                  <c:v>160.73099349999998</c:v>
                </c:pt>
                <c:pt idx="444">
                  <c:v>160.73099349999998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160.73099349999998</c:v>
                </c:pt>
                <c:pt idx="513">
                  <c:v>160.73099349999998</c:v>
                </c:pt>
                <c:pt idx="514">
                  <c:v>160.73099349999998</c:v>
                </c:pt>
                <c:pt idx="515">
                  <c:v>160.73099349999998</c:v>
                </c:pt>
                <c:pt idx="516">
                  <c:v>160.73099349999998</c:v>
                </c:pt>
                <c:pt idx="517">
                  <c:v>160.73099349999998</c:v>
                </c:pt>
                <c:pt idx="518">
                  <c:v>160.73099349999998</c:v>
                </c:pt>
                <c:pt idx="519">
                  <c:v>160.73099349999998</c:v>
                </c:pt>
                <c:pt idx="520">
                  <c:v>160.73099349999998</c:v>
                </c:pt>
                <c:pt idx="521">
                  <c:v>160.73099349999998</c:v>
                </c:pt>
                <c:pt idx="522">
                  <c:v>160.73099349999998</c:v>
                </c:pt>
                <c:pt idx="523">
                  <c:v>160.73099349999998</c:v>
                </c:pt>
                <c:pt idx="524">
                  <c:v>160.73099349999998</c:v>
                </c:pt>
                <c:pt idx="525">
                  <c:v>160.73099349999998</c:v>
                </c:pt>
                <c:pt idx="526">
                  <c:v>160.73099349999998</c:v>
                </c:pt>
                <c:pt idx="527">
                  <c:v>160.73099349999998</c:v>
                </c:pt>
                <c:pt idx="528">
                  <c:v>160.73099349999998</c:v>
                </c:pt>
                <c:pt idx="529">
                  <c:v>160.73099349999998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160.73099349999998</c:v>
                </c:pt>
                <c:pt idx="534">
                  <c:v>160.73099349999998</c:v>
                </c:pt>
                <c:pt idx="535">
                  <c:v>160.73099349999998</c:v>
                </c:pt>
                <c:pt idx="536">
                  <c:v>160.73099349999998</c:v>
                </c:pt>
                <c:pt idx="537">
                  <c:v>160.73099349999998</c:v>
                </c:pt>
                <c:pt idx="538">
                  <c:v>160.73099349999998</c:v>
                </c:pt>
                <c:pt idx="539">
                  <c:v>160.73099349999998</c:v>
                </c:pt>
                <c:pt idx="540">
                  <c:v>160.73099349999998</c:v>
                </c:pt>
                <c:pt idx="541">
                  <c:v>160.73099349999998</c:v>
                </c:pt>
                <c:pt idx="542">
                  <c:v>160.73099349999998</c:v>
                </c:pt>
                <c:pt idx="543">
                  <c:v>160.73099349999998</c:v>
                </c:pt>
                <c:pt idx="544">
                  <c:v>160.73099349999998</c:v>
                </c:pt>
                <c:pt idx="545">
                  <c:v>160.73099349999998</c:v>
                </c:pt>
                <c:pt idx="546">
                  <c:v>160.73099349999998</c:v>
                </c:pt>
                <c:pt idx="547">
                  <c:v>160.73099349999998</c:v>
                </c:pt>
                <c:pt idx="548">
                  <c:v>160.73099349999998</c:v>
                </c:pt>
                <c:pt idx="549">
                  <c:v>160.73099349999998</c:v>
                </c:pt>
                <c:pt idx="550">
                  <c:v>160.73099349999998</c:v>
                </c:pt>
                <c:pt idx="551">
                  <c:v>160.73099349999998</c:v>
                </c:pt>
                <c:pt idx="552">
                  <c:v>160.73099349999998</c:v>
                </c:pt>
                <c:pt idx="553">
                  <c:v>160.73099349999998</c:v>
                </c:pt>
                <c:pt idx="554">
                  <c:v>160.73099349999998</c:v>
                </c:pt>
                <c:pt idx="555">
                  <c:v>160.73099349999998</c:v>
                </c:pt>
                <c:pt idx="556">
                  <c:v>160.73099349999998</c:v>
                </c:pt>
                <c:pt idx="557">
                  <c:v>160.73099349999998</c:v>
                </c:pt>
                <c:pt idx="558">
                  <c:v>160.73099349999998</c:v>
                </c:pt>
                <c:pt idx="559">
                  <c:v>160.73099349999998</c:v>
                </c:pt>
                <c:pt idx="560">
                  <c:v>160.73099349999998</c:v>
                </c:pt>
                <c:pt idx="561">
                  <c:v>160.73099349999998</c:v>
                </c:pt>
                <c:pt idx="562">
                  <c:v>160.73099349999998</c:v>
                </c:pt>
                <c:pt idx="563">
                  <c:v>160.73099349999998</c:v>
                </c:pt>
                <c:pt idx="564">
                  <c:v>160.73099349999998</c:v>
                </c:pt>
                <c:pt idx="565">
                  <c:v>160.73099349999998</c:v>
                </c:pt>
                <c:pt idx="566">
                  <c:v>160.73099349999998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160.73099349999998</c:v>
                </c:pt>
                <c:pt idx="602">
                  <c:v>160.73099349999998</c:v>
                </c:pt>
                <c:pt idx="603">
                  <c:v>160.73099349999998</c:v>
                </c:pt>
                <c:pt idx="604">
                  <c:v>160.73099349999998</c:v>
                </c:pt>
                <c:pt idx="605">
                  <c:v>160.73099349999998</c:v>
                </c:pt>
                <c:pt idx="606">
                  <c:v>160.73099349999998</c:v>
                </c:pt>
                <c:pt idx="607">
                  <c:v>160.73099349999998</c:v>
                </c:pt>
                <c:pt idx="608">
                  <c:v>160.73099349999998</c:v>
                </c:pt>
                <c:pt idx="609">
                  <c:v>160.73099349999998</c:v>
                </c:pt>
                <c:pt idx="610">
                  <c:v>160.73099349999998</c:v>
                </c:pt>
                <c:pt idx="611">
                  <c:v>160.73099349999998</c:v>
                </c:pt>
                <c:pt idx="612">
                  <c:v>160.73099349999998</c:v>
                </c:pt>
                <c:pt idx="613">
                  <c:v>160.73099349999998</c:v>
                </c:pt>
                <c:pt idx="614">
                  <c:v>160.73099349999998</c:v>
                </c:pt>
                <c:pt idx="615">
                  <c:v>160.73099349999998</c:v>
                </c:pt>
                <c:pt idx="616">
                  <c:v>160.73099349999998</c:v>
                </c:pt>
                <c:pt idx="617">
                  <c:v>160.73099349999998</c:v>
                </c:pt>
                <c:pt idx="618">
                  <c:v>160.73099349999998</c:v>
                </c:pt>
                <c:pt idx="619">
                  <c:v>160.73099349999998</c:v>
                </c:pt>
                <c:pt idx="620">
                  <c:v>160.73099349999998</c:v>
                </c:pt>
                <c:pt idx="621">
                  <c:v>160.73099349999998</c:v>
                </c:pt>
                <c:pt idx="622">
                  <c:v>160.73099349999998</c:v>
                </c:pt>
                <c:pt idx="623">
                  <c:v>160.73099349999998</c:v>
                </c:pt>
                <c:pt idx="624">
                  <c:v>160.73099349999998</c:v>
                </c:pt>
                <c:pt idx="625">
                  <c:v>160.73099349999998</c:v>
                </c:pt>
                <c:pt idx="626">
                  <c:v>160.73099349999998</c:v>
                </c:pt>
                <c:pt idx="627">
                  <c:v>160.73099349999998</c:v>
                </c:pt>
                <c:pt idx="628">
                  <c:v>160.73099349999998</c:v>
                </c:pt>
                <c:pt idx="629">
                  <c:v>160.73099349999998</c:v>
                </c:pt>
                <c:pt idx="630">
                  <c:v>160.73099349999998</c:v>
                </c:pt>
                <c:pt idx="631">
                  <c:v>160.73099349999998</c:v>
                </c:pt>
                <c:pt idx="632">
                  <c:v>160.73099349999998</c:v>
                </c:pt>
                <c:pt idx="633">
                  <c:v>160.73099349999998</c:v>
                </c:pt>
                <c:pt idx="634">
                  <c:v>160.73099349999998</c:v>
                </c:pt>
                <c:pt idx="635">
                  <c:v>160.73099349999998</c:v>
                </c:pt>
                <c:pt idx="636">
                  <c:v>160.73099349999998</c:v>
                </c:pt>
                <c:pt idx="637">
                  <c:v>160.73099349999998</c:v>
                </c:pt>
                <c:pt idx="638">
                  <c:v>160.73099349999998</c:v>
                </c:pt>
                <c:pt idx="639">
                  <c:v>160.73099349999998</c:v>
                </c:pt>
                <c:pt idx="640">
                  <c:v>160.73099349999998</c:v>
                </c:pt>
                <c:pt idx="641">
                  <c:v>160.73099349999998</c:v>
                </c:pt>
                <c:pt idx="642">
                  <c:v>160.73099349999998</c:v>
                </c:pt>
                <c:pt idx="643">
                  <c:v>160.73099349999998</c:v>
                </c:pt>
                <c:pt idx="644">
                  <c:v>160.73099349999998</c:v>
                </c:pt>
                <c:pt idx="645">
                  <c:v>160.73099349999998</c:v>
                </c:pt>
                <c:pt idx="646">
                  <c:v>160.73099349999998</c:v>
                </c:pt>
                <c:pt idx="647">
                  <c:v>160.73099349999998</c:v>
                </c:pt>
                <c:pt idx="648">
                  <c:v>160.73099349999998</c:v>
                </c:pt>
                <c:pt idx="649">
                  <c:v>160.73099349999998</c:v>
                </c:pt>
                <c:pt idx="650">
                  <c:v>160.73099349999998</c:v>
                </c:pt>
                <c:pt idx="651">
                  <c:v>160.73099349999998</c:v>
                </c:pt>
                <c:pt idx="652">
                  <c:v>160.73099349999998</c:v>
                </c:pt>
                <c:pt idx="653">
                  <c:v>160.73099349999998</c:v>
                </c:pt>
                <c:pt idx="654">
                  <c:v>160.73099349999998</c:v>
                </c:pt>
                <c:pt idx="655">
                  <c:v>160.73099349999998</c:v>
                </c:pt>
                <c:pt idx="656">
                  <c:v>160.73099349999998</c:v>
                </c:pt>
                <c:pt idx="657">
                  <c:v>160.73099349999998</c:v>
                </c:pt>
                <c:pt idx="658">
                  <c:v>160.73099349999998</c:v>
                </c:pt>
                <c:pt idx="659">
                  <c:v>160.73099349999998</c:v>
                </c:pt>
                <c:pt idx="660">
                  <c:v>160.73099349999998</c:v>
                </c:pt>
                <c:pt idx="661">
                  <c:v>160.73099349999998</c:v>
                </c:pt>
                <c:pt idx="662">
                  <c:v>160.73099349999998</c:v>
                </c:pt>
                <c:pt idx="663">
                  <c:v>160.73099349999998</c:v>
                </c:pt>
                <c:pt idx="664">
                  <c:v>160.73099349999998</c:v>
                </c:pt>
                <c:pt idx="665">
                  <c:v>160.73099349999998</c:v>
                </c:pt>
                <c:pt idx="666">
                  <c:v>160.73099349999998</c:v>
                </c:pt>
                <c:pt idx="667">
                  <c:v>160.73099349999998</c:v>
                </c:pt>
                <c:pt idx="668">
                  <c:v>160.73099349999998</c:v>
                </c:pt>
                <c:pt idx="669">
                  <c:v>160.73099349999998</c:v>
                </c:pt>
                <c:pt idx="670">
                  <c:v>160.73099349999998</c:v>
                </c:pt>
                <c:pt idx="671">
                  <c:v>160.73099349999998</c:v>
                </c:pt>
                <c:pt idx="672">
                  <c:v>160.73099349999998</c:v>
                </c:pt>
                <c:pt idx="673">
                  <c:v>160.73099349999998</c:v>
                </c:pt>
                <c:pt idx="674">
                  <c:v>160.73099349999998</c:v>
                </c:pt>
                <c:pt idx="675">
                  <c:v>160.73099349999998</c:v>
                </c:pt>
                <c:pt idx="676">
                  <c:v>160.73099349999998</c:v>
                </c:pt>
                <c:pt idx="677">
                  <c:v>160.73099349999998</c:v>
                </c:pt>
                <c:pt idx="678">
                  <c:v>160.73099349999998</c:v>
                </c:pt>
                <c:pt idx="679">
                  <c:v>160.73099349999998</c:v>
                </c:pt>
                <c:pt idx="680">
                  <c:v>160.73099349999998</c:v>
                </c:pt>
                <c:pt idx="681">
                  <c:v>160.73099349999998</c:v>
                </c:pt>
                <c:pt idx="682">
                  <c:v>160.73099349999998</c:v>
                </c:pt>
                <c:pt idx="683">
                  <c:v>160.73099349999998</c:v>
                </c:pt>
                <c:pt idx="684">
                  <c:v>160.73099349999998</c:v>
                </c:pt>
                <c:pt idx="685">
                  <c:v>160.73099349999998</c:v>
                </c:pt>
                <c:pt idx="686">
                  <c:v>160.73099349999998</c:v>
                </c:pt>
                <c:pt idx="687">
                  <c:v>160.73099349999998</c:v>
                </c:pt>
                <c:pt idx="688">
                  <c:v>160.73099349999998</c:v>
                </c:pt>
                <c:pt idx="689">
                  <c:v>160.73099349999998</c:v>
                </c:pt>
                <c:pt idx="690">
                  <c:v>160.73099349999998</c:v>
                </c:pt>
                <c:pt idx="691">
                  <c:v>160.73099349999998</c:v>
                </c:pt>
                <c:pt idx="692">
                  <c:v>160.73099349999998</c:v>
                </c:pt>
                <c:pt idx="693">
                  <c:v>160.73099349999998</c:v>
                </c:pt>
                <c:pt idx="694">
                  <c:v>160.73099349999998</c:v>
                </c:pt>
                <c:pt idx="695">
                  <c:v>160.73099349999998</c:v>
                </c:pt>
                <c:pt idx="696">
                  <c:v>160.73099349999998</c:v>
                </c:pt>
                <c:pt idx="697">
                  <c:v>160.73099349999998</c:v>
                </c:pt>
                <c:pt idx="698">
                  <c:v>160.73099349999998</c:v>
                </c:pt>
                <c:pt idx="699">
                  <c:v>160.73099349999998</c:v>
                </c:pt>
                <c:pt idx="700">
                  <c:v>160.73099349999998</c:v>
                </c:pt>
                <c:pt idx="701">
                  <c:v>160.73099349999998</c:v>
                </c:pt>
                <c:pt idx="702">
                  <c:v>160.73099349999998</c:v>
                </c:pt>
                <c:pt idx="703">
                  <c:v>160.73099349999998</c:v>
                </c:pt>
                <c:pt idx="704">
                  <c:v>160.73099349999998</c:v>
                </c:pt>
                <c:pt idx="705">
                  <c:v>160.73099349999998</c:v>
                </c:pt>
                <c:pt idx="706">
                  <c:v>160.73099349999998</c:v>
                </c:pt>
                <c:pt idx="707">
                  <c:v>160.73099349999998</c:v>
                </c:pt>
                <c:pt idx="708">
                  <c:v>160.73099349999998</c:v>
                </c:pt>
                <c:pt idx="709">
                  <c:v>160.73099349999998</c:v>
                </c:pt>
                <c:pt idx="710">
                  <c:v>160.73099349999998</c:v>
                </c:pt>
                <c:pt idx="711">
                  <c:v>160.73099349999998</c:v>
                </c:pt>
                <c:pt idx="712">
                  <c:v>160.73099349999998</c:v>
                </c:pt>
                <c:pt idx="713">
                  <c:v>160.73099349999998</c:v>
                </c:pt>
                <c:pt idx="714">
                  <c:v>160.73099349999998</c:v>
                </c:pt>
                <c:pt idx="715">
                  <c:v>160.73099349999998</c:v>
                </c:pt>
                <c:pt idx="716">
                  <c:v>160.73099349999998</c:v>
                </c:pt>
                <c:pt idx="717">
                  <c:v>160.73099349999998</c:v>
                </c:pt>
                <c:pt idx="718">
                  <c:v>160.73099349999998</c:v>
                </c:pt>
                <c:pt idx="719">
                  <c:v>160.73099349999998</c:v>
                </c:pt>
                <c:pt idx="720">
                  <c:v>160.73099349999998</c:v>
                </c:pt>
                <c:pt idx="721">
                  <c:v>160.73099349999998</c:v>
                </c:pt>
                <c:pt idx="722">
                  <c:v>160.73099349999998</c:v>
                </c:pt>
                <c:pt idx="723">
                  <c:v>160.73099349999998</c:v>
                </c:pt>
                <c:pt idx="724">
                  <c:v>160.73099349999998</c:v>
                </c:pt>
                <c:pt idx="725">
                  <c:v>160.73099349999998</c:v>
                </c:pt>
                <c:pt idx="726">
                  <c:v>160.73099349999998</c:v>
                </c:pt>
                <c:pt idx="727">
                  <c:v>160.73099349999998</c:v>
                </c:pt>
                <c:pt idx="728">
                  <c:v>160.73099349999998</c:v>
                </c:pt>
                <c:pt idx="729">
                  <c:v>160.73099349999998</c:v>
                </c:pt>
                <c:pt idx="730">
                  <c:v>160.73099349999998</c:v>
                </c:pt>
                <c:pt idx="731">
                  <c:v>160.73099349999998</c:v>
                </c:pt>
                <c:pt idx="732">
                  <c:v>160.73099349999998</c:v>
                </c:pt>
                <c:pt idx="733">
                  <c:v>160.73099349999998</c:v>
                </c:pt>
                <c:pt idx="734">
                  <c:v>160.73099349999998</c:v>
                </c:pt>
                <c:pt idx="735">
                  <c:v>160.73099349999998</c:v>
                </c:pt>
                <c:pt idx="736">
                  <c:v>160.73099349999998</c:v>
                </c:pt>
                <c:pt idx="737">
                  <c:v>160.73099349999998</c:v>
                </c:pt>
                <c:pt idx="738">
                  <c:v>160.73099349999998</c:v>
                </c:pt>
                <c:pt idx="739">
                  <c:v>160.73099349999998</c:v>
                </c:pt>
                <c:pt idx="740">
                  <c:v>160.73099349999998</c:v>
                </c:pt>
                <c:pt idx="741">
                  <c:v>160.73099349999998</c:v>
                </c:pt>
                <c:pt idx="742">
                  <c:v>160.73099349999998</c:v>
                </c:pt>
                <c:pt idx="743">
                  <c:v>160.73099349999998</c:v>
                </c:pt>
                <c:pt idx="744">
                  <c:v>160.73099349999998</c:v>
                </c:pt>
                <c:pt idx="745">
                  <c:v>160.73099349999998</c:v>
                </c:pt>
                <c:pt idx="746">
                  <c:v>160.73099349999998</c:v>
                </c:pt>
                <c:pt idx="747">
                  <c:v>160.73099349999998</c:v>
                </c:pt>
                <c:pt idx="748">
                  <c:v>160.73099349999998</c:v>
                </c:pt>
                <c:pt idx="749">
                  <c:v>160.73099349999998</c:v>
                </c:pt>
                <c:pt idx="750">
                  <c:v>160.73099349999998</c:v>
                </c:pt>
                <c:pt idx="751">
                  <c:v>160.73099349999998</c:v>
                </c:pt>
                <c:pt idx="752">
                  <c:v>160.73099349999998</c:v>
                </c:pt>
                <c:pt idx="753">
                  <c:v>160.73099349999998</c:v>
                </c:pt>
                <c:pt idx="754">
                  <c:v>160.73099349999998</c:v>
                </c:pt>
                <c:pt idx="755">
                  <c:v>160.73099349999998</c:v>
                </c:pt>
                <c:pt idx="756">
                  <c:v>160.73099349999998</c:v>
                </c:pt>
                <c:pt idx="757">
                  <c:v>160.73099349999998</c:v>
                </c:pt>
                <c:pt idx="758">
                  <c:v>160.73099349999998</c:v>
                </c:pt>
                <c:pt idx="759">
                  <c:v>160.73099349999998</c:v>
                </c:pt>
                <c:pt idx="760">
                  <c:v>160.73099349999998</c:v>
                </c:pt>
                <c:pt idx="761">
                  <c:v>160.73099349999998</c:v>
                </c:pt>
                <c:pt idx="762">
                  <c:v>160.73099349999998</c:v>
                </c:pt>
                <c:pt idx="763">
                  <c:v>160.73099349999998</c:v>
                </c:pt>
                <c:pt idx="764">
                  <c:v>160.73099349999998</c:v>
                </c:pt>
                <c:pt idx="765">
                  <c:v>160.73099349999998</c:v>
                </c:pt>
                <c:pt idx="766">
                  <c:v>160.73099349999998</c:v>
                </c:pt>
                <c:pt idx="767">
                  <c:v>160.73099349999998</c:v>
                </c:pt>
                <c:pt idx="768">
                  <c:v>160.73099349999998</c:v>
                </c:pt>
                <c:pt idx="769">
                  <c:v>160.73099349999998</c:v>
                </c:pt>
                <c:pt idx="770">
                  <c:v>160.73099349999998</c:v>
                </c:pt>
                <c:pt idx="771">
                  <c:v>160.73099349999998</c:v>
                </c:pt>
                <c:pt idx="772">
                  <c:v>160.73099349999998</c:v>
                </c:pt>
                <c:pt idx="773">
                  <c:v>160.73099349999998</c:v>
                </c:pt>
                <c:pt idx="774">
                  <c:v>160.73099349999998</c:v>
                </c:pt>
                <c:pt idx="775">
                  <c:v>160.73099349999998</c:v>
                </c:pt>
                <c:pt idx="776">
                  <c:v>160.73099349999998</c:v>
                </c:pt>
                <c:pt idx="777">
                  <c:v>160.73099349999998</c:v>
                </c:pt>
                <c:pt idx="778">
                  <c:v>160.73099349999998</c:v>
                </c:pt>
                <c:pt idx="779">
                  <c:v>160.73099349999998</c:v>
                </c:pt>
                <c:pt idx="780">
                  <c:v>160.73099349999998</c:v>
                </c:pt>
                <c:pt idx="781">
                  <c:v>160.73099349999998</c:v>
                </c:pt>
                <c:pt idx="782">
                  <c:v>160.73099349999998</c:v>
                </c:pt>
                <c:pt idx="783">
                  <c:v>160.73099349999998</c:v>
                </c:pt>
                <c:pt idx="784">
                  <c:v>160.73099349999998</c:v>
                </c:pt>
                <c:pt idx="785">
                  <c:v>160.73099349999998</c:v>
                </c:pt>
                <c:pt idx="786">
                  <c:v>160.73099349999998</c:v>
                </c:pt>
                <c:pt idx="787">
                  <c:v>160.73099349999998</c:v>
                </c:pt>
                <c:pt idx="788">
                  <c:v>160.73099349999998</c:v>
                </c:pt>
                <c:pt idx="789">
                  <c:v>160.73099349999998</c:v>
                </c:pt>
                <c:pt idx="790">
                  <c:v>160.73099349999998</c:v>
                </c:pt>
                <c:pt idx="791">
                  <c:v>160.73099349999998</c:v>
                </c:pt>
                <c:pt idx="792">
                  <c:v>160.73099349999998</c:v>
                </c:pt>
                <c:pt idx="793">
                  <c:v>160.73099349999998</c:v>
                </c:pt>
                <c:pt idx="794">
                  <c:v>160.73099349999998</c:v>
                </c:pt>
                <c:pt idx="795">
                  <c:v>160.73099349999998</c:v>
                </c:pt>
                <c:pt idx="796">
                  <c:v>160.73099349999998</c:v>
                </c:pt>
                <c:pt idx="797">
                  <c:v>160.73099349999998</c:v>
                </c:pt>
                <c:pt idx="798">
                  <c:v>160.73099349999998</c:v>
                </c:pt>
                <c:pt idx="799">
                  <c:v>160.73099349999998</c:v>
                </c:pt>
                <c:pt idx="800">
                  <c:v>160.73099349999998</c:v>
                </c:pt>
                <c:pt idx="801">
                  <c:v>160.73099349999998</c:v>
                </c:pt>
                <c:pt idx="802">
                  <c:v>160.73099349999998</c:v>
                </c:pt>
                <c:pt idx="803">
                  <c:v>160.73099349999998</c:v>
                </c:pt>
                <c:pt idx="804">
                  <c:v>160.73099349999998</c:v>
                </c:pt>
                <c:pt idx="805">
                  <c:v>160.73099349999998</c:v>
                </c:pt>
                <c:pt idx="806">
                  <c:v>160.73099349999998</c:v>
                </c:pt>
                <c:pt idx="807">
                  <c:v>160.73099349999998</c:v>
                </c:pt>
                <c:pt idx="808">
                  <c:v>160.73099349999998</c:v>
                </c:pt>
                <c:pt idx="809">
                  <c:v>160.73099349999998</c:v>
                </c:pt>
                <c:pt idx="810">
                  <c:v>160.73099349999998</c:v>
                </c:pt>
                <c:pt idx="811">
                  <c:v>160.73099349999998</c:v>
                </c:pt>
                <c:pt idx="812">
                  <c:v>160.73099349999998</c:v>
                </c:pt>
                <c:pt idx="813">
                  <c:v>160.73099349999998</c:v>
                </c:pt>
                <c:pt idx="814">
                  <c:v>160.73099349999998</c:v>
                </c:pt>
                <c:pt idx="815">
                  <c:v>160.73099349999998</c:v>
                </c:pt>
                <c:pt idx="816">
                  <c:v>160.73099349999998</c:v>
                </c:pt>
                <c:pt idx="817">
                  <c:v>160.73099349999998</c:v>
                </c:pt>
                <c:pt idx="818">
                  <c:v>160.73099349999998</c:v>
                </c:pt>
                <c:pt idx="819">
                  <c:v>160.73099349999998</c:v>
                </c:pt>
                <c:pt idx="820">
                  <c:v>160.73099349999998</c:v>
                </c:pt>
                <c:pt idx="821">
                  <c:v>160.73099349999998</c:v>
                </c:pt>
                <c:pt idx="822">
                  <c:v>160.73099349999998</c:v>
                </c:pt>
                <c:pt idx="823">
                  <c:v>160.73099349999998</c:v>
                </c:pt>
                <c:pt idx="824">
                  <c:v>160.73099349999998</c:v>
                </c:pt>
                <c:pt idx="825">
                  <c:v>160.73099349999998</c:v>
                </c:pt>
                <c:pt idx="826">
                  <c:v>160.73099349999998</c:v>
                </c:pt>
                <c:pt idx="827">
                  <c:v>160.73099349999998</c:v>
                </c:pt>
                <c:pt idx="828">
                  <c:v>160.73099349999998</c:v>
                </c:pt>
                <c:pt idx="829">
                  <c:v>160.73099349999998</c:v>
                </c:pt>
                <c:pt idx="830">
                  <c:v>160.73099349999998</c:v>
                </c:pt>
                <c:pt idx="831">
                  <c:v>160.73099349999998</c:v>
                </c:pt>
                <c:pt idx="832">
                  <c:v>160.73099349999998</c:v>
                </c:pt>
                <c:pt idx="833">
                  <c:v>160.73099349999998</c:v>
                </c:pt>
                <c:pt idx="834">
                  <c:v>160.73099349999998</c:v>
                </c:pt>
                <c:pt idx="835">
                  <c:v>160.73099349999998</c:v>
                </c:pt>
                <c:pt idx="836">
                  <c:v>160.73099349999998</c:v>
                </c:pt>
                <c:pt idx="837">
                  <c:v>160.73099349999998</c:v>
                </c:pt>
                <c:pt idx="838">
                  <c:v>160.73099349999998</c:v>
                </c:pt>
                <c:pt idx="839">
                  <c:v>160.73099349999998</c:v>
                </c:pt>
                <c:pt idx="840">
                  <c:v>160.73099349999998</c:v>
                </c:pt>
                <c:pt idx="841">
                  <c:v>160.73099349999998</c:v>
                </c:pt>
                <c:pt idx="842">
                  <c:v>160.73099349999998</c:v>
                </c:pt>
                <c:pt idx="843">
                  <c:v>160.73099349999998</c:v>
                </c:pt>
                <c:pt idx="844">
                  <c:v>160.73099349999998</c:v>
                </c:pt>
                <c:pt idx="845">
                  <c:v>160.73099349999998</c:v>
                </c:pt>
                <c:pt idx="846">
                  <c:v>160.73099349999998</c:v>
                </c:pt>
                <c:pt idx="847">
                  <c:v>160.73099349999998</c:v>
                </c:pt>
                <c:pt idx="848">
                  <c:v>160.73099349999998</c:v>
                </c:pt>
                <c:pt idx="849">
                  <c:v>160.73099349999998</c:v>
                </c:pt>
                <c:pt idx="850">
                  <c:v>160.73099349999998</c:v>
                </c:pt>
                <c:pt idx="851">
                  <c:v>160.73099349999998</c:v>
                </c:pt>
                <c:pt idx="852">
                  <c:v>160.73099349999998</c:v>
                </c:pt>
                <c:pt idx="853">
                  <c:v>160.73099349999998</c:v>
                </c:pt>
                <c:pt idx="854">
                  <c:v>160.73099349999998</c:v>
                </c:pt>
                <c:pt idx="855">
                  <c:v>160.73099349999998</c:v>
                </c:pt>
                <c:pt idx="856">
                  <c:v>160.73099349999998</c:v>
                </c:pt>
                <c:pt idx="857">
                  <c:v>160.73099349999998</c:v>
                </c:pt>
                <c:pt idx="858">
                  <c:v>160.73099349999998</c:v>
                </c:pt>
                <c:pt idx="859">
                  <c:v>160.73099349999998</c:v>
                </c:pt>
                <c:pt idx="860">
                  <c:v>160.73099349999998</c:v>
                </c:pt>
                <c:pt idx="861">
                  <c:v>160.73099349999998</c:v>
                </c:pt>
                <c:pt idx="862">
                  <c:v>160.73099349999998</c:v>
                </c:pt>
                <c:pt idx="863">
                  <c:v>160.73099349999998</c:v>
                </c:pt>
                <c:pt idx="864">
                  <c:v>160.73099349999998</c:v>
                </c:pt>
                <c:pt idx="865">
                  <c:v>160.73099349999998</c:v>
                </c:pt>
                <c:pt idx="866">
                  <c:v>160.73099349999998</c:v>
                </c:pt>
                <c:pt idx="867">
                  <c:v>160.73099349999998</c:v>
                </c:pt>
                <c:pt idx="868">
                  <c:v>160.73099349999998</c:v>
                </c:pt>
                <c:pt idx="869">
                  <c:v>160.73099349999998</c:v>
                </c:pt>
                <c:pt idx="870">
                  <c:v>160.73099349999998</c:v>
                </c:pt>
                <c:pt idx="871">
                  <c:v>160.73099349999998</c:v>
                </c:pt>
                <c:pt idx="872">
                  <c:v>160.73099349999998</c:v>
                </c:pt>
                <c:pt idx="873">
                  <c:v>160.73099349999998</c:v>
                </c:pt>
                <c:pt idx="874">
                  <c:v>160.73099349999998</c:v>
                </c:pt>
                <c:pt idx="875">
                  <c:v>160.73099349999998</c:v>
                </c:pt>
                <c:pt idx="876">
                  <c:v>160.73099349999998</c:v>
                </c:pt>
                <c:pt idx="877">
                  <c:v>160.73099349999998</c:v>
                </c:pt>
                <c:pt idx="878">
                  <c:v>160.73099349999998</c:v>
                </c:pt>
                <c:pt idx="879">
                  <c:v>160.73099349999998</c:v>
                </c:pt>
                <c:pt idx="880">
                  <c:v>160.73099349999998</c:v>
                </c:pt>
                <c:pt idx="881">
                  <c:v>160.73099349999998</c:v>
                </c:pt>
                <c:pt idx="882">
                  <c:v>160.73099349999998</c:v>
                </c:pt>
                <c:pt idx="883">
                  <c:v>160.73099349999998</c:v>
                </c:pt>
                <c:pt idx="884">
                  <c:v>160.73099349999998</c:v>
                </c:pt>
                <c:pt idx="885">
                  <c:v>160.73099349999998</c:v>
                </c:pt>
                <c:pt idx="886">
                  <c:v>160.73099349999998</c:v>
                </c:pt>
                <c:pt idx="887">
                  <c:v>160.73099349999998</c:v>
                </c:pt>
                <c:pt idx="888">
                  <c:v>160.73099349999998</c:v>
                </c:pt>
                <c:pt idx="889">
                  <c:v>160.73099349999998</c:v>
                </c:pt>
                <c:pt idx="890">
                  <c:v>160.73099349999998</c:v>
                </c:pt>
                <c:pt idx="891">
                  <c:v>160.73099349999998</c:v>
                </c:pt>
                <c:pt idx="892">
                  <c:v>160.73099349999998</c:v>
                </c:pt>
                <c:pt idx="893">
                  <c:v>160.73099349999998</c:v>
                </c:pt>
                <c:pt idx="894">
                  <c:v>160.73099349999998</c:v>
                </c:pt>
                <c:pt idx="895">
                  <c:v>160.73099349999998</c:v>
                </c:pt>
                <c:pt idx="896">
                  <c:v>160.73099349999998</c:v>
                </c:pt>
                <c:pt idx="897">
                  <c:v>160.73099349999998</c:v>
                </c:pt>
                <c:pt idx="898">
                  <c:v>160.73099349999998</c:v>
                </c:pt>
                <c:pt idx="899">
                  <c:v>160.73099349999998</c:v>
                </c:pt>
                <c:pt idx="900">
                  <c:v>160.73099349999998</c:v>
                </c:pt>
                <c:pt idx="901">
                  <c:v>160.73099349999998</c:v>
                </c:pt>
                <c:pt idx="902">
                  <c:v>160.73099349999998</c:v>
                </c:pt>
                <c:pt idx="903">
                  <c:v>160.73099349999998</c:v>
                </c:pt>
                <c:pt idx="904">
                  <c:v>160.73099349999998</c:v>
                </c:pt>
                <c:pt idx="905">
                  <c:v>160.73099349999998</c:v>
                </c:pt>
                <c:pt idx="906">
                  <c:v>160.73099349999998</c:v>
                </c:pt>
                <c:pt idx="907">
                  <c:v>160.73099349999998</c:v>
                </c:pt>
                <c:pt idx="908">
                  <c:v>160.73099349999998</c:v>
                </c:pt>
                <c:pt idx="909">
                  <c:v>160.73099349999998</c:v>
                </c:pt>
                <c:pt idx="910">
                  <c:v>160.73099349999998</c:v>
                </c:pt>
                <c:pt idx="911">
                  <c:v>160.73099349999998</c:v>
                </c:pt>
                <c:pt idx="912">
                  <c:v>160.73099349999998</c:v>
                </c:pt>
                <c:pt idx="913">
                  <c:v>160.73099349999998</c:v>
                </c:pt>
                <c:pt idx="914">
                  <c:v>160.73099349999998</c:v>
                </c:pt>
                <c:pt idx="915">
                  <c:v>160.73099349999998</c:v>
                </c:pt>
                <c:pt idx="916">
                  <c:v>160.73099349999998</c:v>
                </c:pt>
                <c:pt idx="917">
                  <c:v>160.73099349999998</c:v>
                </c:pt>
                <c:pt idx="918">
                  <c:v>160.73099349999998</c:v>
                </c:pt>
                <c:pt idx="919">
                  <c:v>160.73099349999998</c:v>
                </c:pt>
                <c:pt idx="920">
                  <c:v>160.73099349999998</c:v>
                </c:pt>
                <c:pt idx="921">
                  <c:v>160.73099349999998</c:v>
                </c:pt>
                <c:pt idx="922">
                  <c:v>160.73099349999998</c:v>
                </c:pt>
                <c:pt idx="923">
                  <c:v>160.73099349999998</c:v>
                </c:pt>
                <c:pt idx="924">
                  <c:v>160.73099349999998</c:v>
                </c:pt>
                <c:pt idx="925">
                  <c:v>160.73099349999998</c:v>
                </c:pt>
                <c:pt idx="926">
                  <c:v>160.73099349999998</c:v>
                </c:pt>
                <c:pt idx="927">
                  <c:v>160.73099349999998</c:v>
                </c:pt>
                <c:pt idx="928">
                  <c:v>160.73099349999998</c:v>
                </c:pt>
                <c:pt idx="929">
                  <c:v>160.73099349999998</c:v>
                </c:pt>
                <c:pt idx="930">
                  <c:v>160.73099349999998</c:v>
                </c:pt>
                <c:pt idx="931">
                  <c:v>160.73099349999998</c:v>
                </c:pt>
                <c:pt idx="932">
                  <c:v>160.73099349999998</c:v>
                </c:pt>
                <c:pt idx="933">
                  <c:v>160.73099349999998</c:v>
                </c:pt>
                <c:pt idx="934">
                  <c:v>160.73099349999998</c:v>
                </c:pt>
                <c:pt idx="935">
                  <c:v>160.73099349999998</c:v>
                </c:pt>
                <c:pt idx="936">
                  <c:v>160.73099349999998</c:v>
                </c:pt>
                <c:pt idx="937">
                  <c:v>160.73099349999998</c:v>
                </c:pt>
                <c:pt idx="938">
                  <c:v>160.73099349999998</c:v>
                </c:pt>
                <c:pt idx="939">
                  <c:v>160.73099349999998</c:v>
                </c:pt>
                <c:pt idx="940">
                  <c:v>160.73099349999998</c:v>
                </c:pt>
                <c:pt idx="941">
                  <c:v>160.73099349999998</c:v>
                </c:pt>
                <c:pt idx="942">
                  <c:v>160.73099349999998</c:v>
                </c:pt>
                <c:pt idx="943">
                  <c:v>160.73099349999998</c:v>
                </c:pt>
                <c:pt idx="944">
                  <c:v>160.73099349999998</c:v>
                </c:pt>
                <c:pt idx="945">
                  <c:v>160.73099349999998</c:v>
                </c:pt>
                <c:pt idx="946">
                  <c:v>160.73099349999998</c:v>
                </c:pt>
                <c:pt idx="947">
                  <c:v>160.73099349999998</c:v>
                </c:pt>
                <c:pt idx="948">
                  <c:v>160.73099349999998</c:v>
                </c:pt>
                <c:pt idx="949">
                  <c:v>160.73099349999998</c:v>
                </c:pt>
                <c:pt idx="950">
                  <c:v>160.73099349999998</c:v>
                </c:pt>
                <c:pt idx="951">
                  <c:v>160.73099349999998</c:v>
                </c:pt>
                <c:pt idx="952">
                  <c:v>160.73099349999998</c:v>
                </c:pt>
                <c:pt idx="953">
                  <c:v>160.73099349999998</c:v>
                </c:pt>
                <c:pt idx="954">
                  <c:v>160.73099349999998</c:v>
                </c:pt>
                <c:pt idx="955">
                  <c:v>160.73099349999998</c:v>
                </c:pt>
                <c:pt idx="956">
                  <c:v>160.73099349999998</c:v>
                </c:pt>
                <c:pt idx="957">
                  <c:v>160.73099349999998</c:v>
                </c:pt>
                <c:pt idx="958">
                  <c:v>160.73099349999998</c:v>
                </c:pt>
                <c:pt idx="959">
                  <c:v>160.73099349999998</c:v>
                </c:pt>
                <c:pt idx="960">
                  <c:v>160.73099349999998</c:v>
                </c:pt>
                <c:pt idx="961">
                  <c:v>160.73099349999998</c:v>
                </c:pt>
                <c:pt idx="962">
                  <c:v>160.73099349999998</c:v>
                </c:pt>
                <c:pt idx="963">
                  <c:v>160.73099349999998</c:v>
                </c:pt>
                <c:pt idx="964">
                  <c:v>160.73099349999998</c:v>
                </c:pt>
                <c:pt idx="965">
                  <c:v>160.73099349999998</c:v>
                </c:pt>
                <c:pt idx="966">
                  <c:v>160.73099349999998</c:v>
                </c:pt>
                <c:pt idx="967">
                  <c:v>160.73099349999998</c:v>
                </c:pt>
                <c:pt idx="968">
                  <c:v>160.73099349999998</c:v>
                </c:pt>
                <c:pt idx="969">
                  <c:v>160.73099349999998</c:v>
                </c:pt>
                <c:pt idx="970">
                  <c:v>160.73099349999998</c:v>
                </c:pt>
                <c:pt idx="971">
                  <c:v>160.73099349999998</c:v>
                </c:pt>
                <c:pt idx="972">
                  <c:v>160.73099349999998</c:v>
                </c:pt>
                <c:pt idx="973">
                  <c:v>160.73099349999998</c:v>
                </c:pt>
                <c:pt idx="974">
                  <c:v>160.73099349999998</c:v>
                </c:pt>
                <c:pt idx="975">
                  <c:v>160.73099349999998</c:v>
                </c:pt>
                <c:pt idx="976">
                  <c:v>160.73099349999998</c:v>
                </c:pt>
                <c:pt idx="977">
                  <c:v>160.73099349999998</c:v>
                </c:pt>
                <c:pt idx="978">
                  <c:v>160.73099349999998</c:v>
                </c:pt>
                <c:pt idx="979">
                  <c:v>160.73099349999998</c:v>
                </c:pt>
                <c:pt idx="980">
                  <c:v>160.73099349999998</c:v>
                </c:pt>
                <c:pt idx="981">
                  <c:v>160.73099349999998</c:v>
                </c:pt>
                <c:pt idx="982">
                  <c:v>160.73099349999998</c:v>
                </c:pt>
                <c:pt idx="983">
                  <c:v>160.73099349999998</c:v>
                </c:pt>
                <c:pt idx="984">
                  <c:v>160.73099349999998</c:v>
                </c:pt>
                <c:pt idx="985">
                  <c:v>160.73099349999998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160.73099349999998</c:v>
                </c:pt>
                <c:pt idx="1028">
                  <c:v>160.73099349999998</c:v>
                </c:pt>
                <c:pt idx="1029">
                  <c:v>160.73099349999998</c:v>
                </c:pt>
                <c:pt idx="1030">
                  <c:v>160.73099349999998</c:v>
                </c:pt>
                <c:pt idx="1031">
                  <c:v>160.73099349999998</c:v>
                </c:pt>
                <c:pt idx="1032">
                  <c:v>160.73099349999998</c:v>
                </c:pt>
                <c:pt idx="1033">
                  <c:v>160.73099349999998</c:v>
                </c:pt>
                <c:pt idx="1034">
                  <c:v>160.73099349999998</c:v>
                </c:pt>
                <c:pt idx="1035">
                  <c:v>160.73099349999998</c:v>
                </c:pt>
                <c:pt idx="1036">
                  <c:v>160.73099349999998</c:v>
                </c:pt>
                <c:pt idx="1037">
                  <c:v>160.73099349999998</c:v>
                </c:pt>
                <c:pt idx="1038">
                  <c:v>160.73099349999998</c:v>
                </c:pt>
                <c:pt idx="1039">
                  <c:v>160.73099349999998</c:v>
                </c:pt>
                <c:pt idx="1040">
                  <c:v>160.73099349999998</c:v>
                </c:pt>
                <c:pt idx="1041">
                  <c:v>160.73099349999998</c:v>
                </c:pt>
                <c:pt idx="1042">
                  <c:v>160.73099349999998</c:v>
                </c:pt>
                <c:pt idx="1043">
                  <c:v>160.73099349999998</c:v>
                </c:pt>
                <c:pt idx="1044">
                  <c:v>160.73099349999998</c:v>
                </c:pt>
                <c:pt idx="1045">
                  <c:v>160.73099349999998</c:v>
                </c:pt>
                <c:pt idx="1046">
                  <c:v>160.73099349999998</c:v>
                </c:pt>
                <c:pt idx="1047">
                  <c:v>160.73099349999998</c:v>
                </c:pt>
                <c:pt idx="1048">
                  <c:v>160.73099349999998</c:v>
                </c:pt>
                <c:pt idx="1049">
                  <c:v>160.73099349999998</c:v>
                </c:pt>
                <c:pt idx="1050">
                  <c:v>160.73099349999998</c:v>
                </c:pt>
                <c:pt idx="1051">
                  <c:v>160.73099349999998</c:v>
                </c:pt>
                <c:pt idx="1052">
                  <c:v>160.73099349999998</c:v>
                </c:pt>
                <c:pt idx="1053">
                  <c:v>160.73099349999998</c:v>
                </c:pt>
                <c:pt idx="1054">
                  <c:v>160.73099349999998</c:v>
                </c:pt>
                <c:pt idx="1055">
                  <c:v>160.73099349999998</c:v>
                </c:pt>
                <c:pt idx="1056">
                  <c:v>160.73099349999998</c:v>
                </c:pt>
                <c:pt idx="1057">
                  <c:v>160.73099349999998</c:v>
                </c:pt>
                <c:pt idx="1058">
                  <c:v>160.73099349999998</c:v>
                </c:pt>
                <c:pt idx="1059">
                  <c:v>160.73099349999998</c:v>
                </c:pt>
                <c:pt idx="1060">
                  <c:v>160.73099349999998</c:v>
                </c:pt>
                <c:pt idx="1061">
                  <c:v>160.73099349999998</c:v>
                </c:pt>
                <c:pt idx="1062">
                  <c:v>160.73099349999998</c:v>
                </c:pt>
                <c:pt idx="1063">
                  <c:v>160.73099349999998</c:v>
                </c:pt>
                <c:pt idx="1064">
                  <c:v>160.73099349999998</c:v>
                </c:pt>
                <c:pt idx="1065">
                  <c:v>160.73099349999998</c:v>
                </c:pt>
                <c:pt idx="1066">
                  <c:v>160.73099349999998</c:v>
                </c:pt>
                <c:pt idx="1067">
                  <c:v>160.73099349999998</c:v>
                </c:pt>
                <c:pt idx="1068">
                  <c:v>160.73099349999998</c:v>
                </c:pt>
                <c:pt idx="1069">
                  <c:v>160.73099349999998</c:v>
                </c:pt>
                <c:pt idx="1070">
                  <c:v>160.73099349999998</c:v>
                </c:pt>
                <c:pt idx="1071">
                  <c:v>160.73099349999998</c:v>
                </c:pt>
                <c:pt idx="1072">
                  <c:v>160.73099349999998</c:v>
                </c:pt>
                <c:pt idx="1073">
                  <c:v>160.73099349999998</c:v>
                </c:pt>
                <c:pt idx="1074">
                  <c:v>160.73099349999998</c:v>
                </c:pt>
                <c:pt idx="1075">
                  <c:v>160.73099349999998</c:v>
                </c:pt>
                <c:pt idx="1076">
                  <c:v>160.73099349999998</c:v>
                </c:pt>
                <c:pt idx="1077">
                  <c:v>160.73099349999998</c:v>
                </c:pt>
                <c:pt idx="1078">
                  <c:v>160.73099349999998</c:v>
                </c:pt>
                <c:pt idx="1079">
                  <c:v>160.73099349999998</c:v>
                </c:pt>
                <c:pt idx="1080">
                  <c:v>160.73099349999998</c:v>
                </c:pt>
                <c:pt idx="1081">
                  <c:v>160.73099349999998</c:v>
                </c:pt>
                <c:pt idx="1082">
                  <c:v>160.73099349999998</c:v>
                </c:pt>
                <c:pt idx="1083">
                  <c:v>160.73099349999998</c:v>
                </c:pt>
                <c:pt idx="1084">
                  <c:v>160.73099349999998</c:v>
                </c:pt>
                <c:pt idx="1085">
                  <c:v>160.73099349999998</c:v>
                </c:pt>
                <c:pt idx="1086">
                  <c:v>160.73099349999998</c:v>
                </c:pt>
                <c:pt idx="1087">
                  <c:v>160.73099349999998</c:v>
                </c:pt>
                <c:pt idx="1088">
                  <c:v>160.73099349999998</c:v>
                </c:pt>
                <c:pt idx="1089">
                  <c:v>160.73099349999998</c:v>
                </c:pt>
                <c:pt idx="1090">
                  <c:v>160.73099349999998</c:v>
                </c:pt>
                <c:pt idx="1091">
                  <c:v>160.73099349999998</c:v>
                </c:pt>
                <c:pt idx="1092">
                  <c:v>160.73099349999998</c:v>
                </c:pt>
                <c:pt idx="1093">
                  <c:v>160.73099349999998</c:v>
                </c:pt>
                <c:pt idx="1094">
                  <c:v>160.73099349999998</c:v>
                </c:pt>
                <c:pt idx="1095">
                  <c:v>160.73099349999998</c:v>
                </c:pt>
                <c:pt idx="1096">
                  <c:v>160.73099349999998</c:v>
                </c:pt>
                <c:pt idx="1097">
                  <c:v>160.73099349999998</c:v>
                </c:pt>
                <c:pt idx="1098">
                  <c:v>160.73099349999998</c:v>
                </c:pt>
                <c:pt idx="1099">
                  <c:v>160.73099349999998</c:v>
                </c:pt>
                <c:pt idx="1100">
                  <c:v>160.73099349999998</c:v>
                </c:pt>
                <c:pt idx="1101">
                  <c:v>160.73099349999998</c:v>
                </c:pt>
                <c:pt idx="1102">
                  <c:v>160.73099349999998</c:v>
                </c:pt>
                <c:pt idx="1103">
                  <c:v>160.73099349999998</c:v>
                </c:pt>
                <c:pt idx="1104">
                  <c:v>160.73099349999998</c:v>
                </c:pt>
                <c:pt idx="1105">
                  <c:v>160.73099349999998</c:v>
                </c:pt>
                <c:pt idx="1106">
                  <c:v>160.73099349999998</c:v>
                </c:pt>
                <c:pt idx="1107">
                  <c:v>160.73099349999998</c:v>
                </c:pt>
                <c:pt idx="1108">
                  <c:v>160.73099349999998</c:v>
                </c:pt>
                <c:pt idx="1109">
                  <c:v>160.73099349999998</c:v>
                </c:pt>
                <c:pt idx="1110">
                  <c:v>160.73099349999998</c:v>
                </c:pt>
                <c:pt idx="1111">
                  <c:v>160.73099349999998</c:v>
                </c:pt>
                <c:pt idx="1112">
                  <c:v>160.73099349999998</c:v>
                </c:pt>
                <c:pt idx="1113">
                  <c:v>160.73099349999998</c:v>
                </c:pt>
                <c:pt idx="1114">
                  <c:v>160.73099349999998</c:v>
                </c:pt>
                <c:pt idx="1115">
                  <c:v>160.73099349999998</c:v>
                </c:pt>
                <c:pt idx="1116">
                  <c:v>160.73099349999998</c:v>
                </c:pt>
                <c:pt idx="1117">
                  <c:v>160.73099349999998</c:v>
                </c:pt>
                <c:pt idx="1118">
                  <c:v>160.73099349999998</c:v>
                </c:pt>
                <c:pt idx="1119">
                  <c:v>160.73099349999998</c:v>
                </c:pt>
                <c:pt idx="1120">
                  <c:v>160.73099349999998</c:v>
                </c:pt>
                <c:pt idx="1121">
                  <c:v>160.73099349999998</c:v>
                </c:pt>
                <c:pt idx="1122">
                  <c:v>160.73099349999998</c:v>
                </c:pt>
                <c:pt idx="1123">
                  <c:v>160.73099349999998</c:v>
                </c:pt>
                <c:pt idx="1124">
                  <c:v>160.73099349999998</c:v>
                </c:pt>
                <c:pt idx="1125">
                  <c:v>160.73099349999998</c:v>
                </c:pt>
                <c:pt idx="1126">
                  <c:v>160.73099349999998</c:v>
                </c:pt>
                <c:pt idx="1127">
                  <c:v>160.73099349999998</c:v>
                </c:pt>
                <c:pt idx="1128">
                  <c:v>160.73099349999998</c:v>
                </c:pt>
                <c:pt idx="1129">
                  <c:v>160.73099349999998</c:v>
                </c:pt>
                <c:pt idx="1130">
                  <c:v>160.73099349999998</c:v>
                </c:pt>
                <c:pt idx="1131">
                  <c:v>160.73099349999998</c:v>
                </c:pt>
                <c:pt idx="1132">
                  <c:v>160.73099349999998</c:v>
                </c:pt>
                <c:pt idx="1133">
                  <c:v>160.73099349999998</c:v>
                </c:pt>
                <c:pt idx="1134">
                  <c:v>160.73099349999998</c:v>
                </c:pt>
                <c:pt idx="1135">
                  <c:v>160.73099349999998</c:v>
                </c:pt>
                <c:pt idx="1136">
                  <c:v>160.73099349999998</c:v>
                </c:pt>
                <c:pt idx="1137">
                  <c:v>160.73099349999998</c:v>
                </c:pt>
                <c:pt idx="1138">
                  <c:v>160.73099349999998</c:v>
                </c:pt>
                <c:pt idx="1139">
                  <c:v>160.73099349999998</c:v>
                </c:pt>
                <c:pt idx="1140">
                  <c:v>160.73099349999998</c:v>
                </c:pt>
                <c:pt idx="1141">
                  <c:v>160.73099349999998</c:v>
                </c:pt>
                <c:pt idx="1142">
                  <c:v>160.73099349999998</c:v>
                </c:pt>
                <c:pt idx="1143">
                  <c:v>160.73099349999998</c:v>
                </c:pt>
                <c:pt idx="1144">
                  <c:v>160.73099349999998</c:v>
                </c:pt>
                <c:pt idx="1145">
                  <c:v>160.73099349999998</c:v>
                </c:pt>
                <c:pt idx="1146">
                  <c:v>160.73099349999998</c:v>
                </c:pt>
                <c:pt idx="1147">
                  <c:v>160.73099349999998</c:v>
                </c:pt>
                <c:pt idx="1148">
                  <c:v>160.73099349999998</c:v>
                </c:pt>
                <c:pt idx="1149">
                  <c:v>160.73099349999998</c:v>
                </c:pt>
                <c:pt idx="1150">
                  <c:v>160.73099349999998</c:v>
                </c:pt>
                <c:pt idx="1151">
                  <c:v>160.73099349999998</c:v>
                </c:pt>
                <c:pt idx="1152">
                  <c:v>160.73099349999998</c:v>
                </c:pt>
                <c:pt idx="1153">
                  <c:v>160.73099349999998</c:v>
                </c:pt>
                <c:pt idx="1154">
                  <c:v>160.73099349999998</c:v>
                </c:pt>
                <c:pt idx="1155">
                  <c:v>160.73099349999998</c:v>
                </c:pt>
                <c:pt idx="1156">
                  <c:v>160.73099349999998</c:v>
                </c:pt>
                <c:pt idx="1157">
                  <c:v>160.73099349999998</c:v>
                </c:pt>
                <c:pt idx="1158">
                  <c:v>160.73099349999998</c:v>
                </c:pt>
                <c:pt idx="1159">
                  <c:v>160.73099349999998</c:v>
                </c:pt>
                <c:pt idx="1160">
                  <c:v>160.73099349999998</c:v>
                </c:pt>
                <c:pt idx="1161">
                  <c:v>160.73099349999998</c:v>
                </c:pt>
                <c:pt idx="1162">
                  <c:v>160.73099349999998</c:v>
                </c:pt>
                <c:pt idx="1163">
                  <c:v>160.73099349999998</c:v>
                </c:pt>
                <c:pt idx="1164">
                  <c:v>160.73099349999998</c:v>
                </c:pt>
                <c:pt idx="1165">
                  <c:v>160.73099349999998</c:v>
                </c:pt>
                <c:pt idx="1166">
                  <c:v>160.73099349999998</c:v>
                </c:pt>
                <c:pt idx="1167">
                  <c:v>160.73099349999998</c:v>
                </c:pt>
                <c:pt idx="1168">
                  <c:v>160.73099349999998</c:v>
                </c:pt>
                <c:pt idx="1169">
                  <c:v>160.73099349999998</c:v>
                </c:pt>
                <c:pt idx="1170">
                  <c:v>160.73099349999998</c:v>
                </c:pt>
                <c:pt idx="1171">
                  <c:v>160.73099349999998</c:v>
                </c:pt>
                <c:pt idx="1172">
                  <c:v>160.73099349999998</c:v>
                </c:pt>
                <c:pt idx="1173">
                  <c:v>160.73099349999998</c:v>
                </c:pt>
                <c:pt idx="1174">
                  <c:v>160.73099349999998</c:v>
                </c:pt>
                <c:pt idx="1175">
                  <c:v>160.73099349999998</c:v>
                </c:pt>
                <c:pt idx="1176">
                  <c:v>160.73099349999998</c:v>
                </c:pt>
                <c:pt idx="1177">
                  <c:v>160.73099349999998</c:v>
                </c:pt>
                <c:pt idx="1178">
                  <c:v>160.73099349999998</c:v>
                </c:pt>
                <c:pt idx="1179">
                  <c:v>160.73099349999998</c:v>
                </c:pt>
                <c:pt idx="1180">
                  <c:v>160.73099349999998</c:v>
                </c:pt>
                <c:pt idx="1181">
                  <c:v>160.73099349999998</c:v>
                </c:pt>
                <c:pt idx="1182">
                  <c:v>160.73099349999998</c:v>
                </c:pt>
                <c:pt idx="1183">
                  <c:v>160.73099349999998</c:v>
                </c:pt>
                <c:pt idx="1184">
                  <c:v>160.73099349999998</c:v>
                </c:pt>
                <c:pt idx="1185">
                  <c:v>160.73099349999998</c:v>
                </c:pt>
                <c:pt idx="1186">
                  <c:v>160.73099349999998</c:v>
                </c:pt>
                <c:pt idx="1187">
                  <c:v>160.73099349999998</c:v>
                </c:pt>
                <c:pt idx="1188">
                  <c:v>160.73099349999998</c:v>
                </c:pt>
                <c:pt idx="1189">
                  <c:v>160.73099349999998</c:v>
                </c:pt>
                <c:pt idx="1190">
                  <c:v>160.73099349999998</c:v>
                </c:pt>
                <c:pt idx="1191">
                  <c:v>160.73099349999998</c:v>
                </c:pt>
                <c:pt idx="1192">
                  <c:v>160.73099349999998</c:v>
                </c:pt>
                <c:pt idx="1193">
                  <c:v>160.73099349999998</c:v>
                </c:pt>
                <c:pt idx="1194">
                  <c:v>160.73099349999998</c:v>
                </c:pt>
                <c:pt idx="1195">
                  <c:v>160.73099349999998</c:v>
                </c:pt>
                <c:pt idx="1196">
                  <c:v>160.73099349999998</c:v>
                </c:pt>
                <c:pt idx="1197">
                  <c:v>160.73099349999998</c:v>
                </c:pt>
                <c:pt idx="1198">
                  <c:v>160.73099349999998</c:v>
                </c:pt>
                <c:pt idx="1199">
                  <c:v>160.73099349999998</c:v>
                </c:pt>
                <c:pt idx="1200">
                  <c:v>160.73099349999998</c:v>
                </c:pt>
                <c:pt idx="1201">
                  <c:v>160.73099349999998</c:v>
                </c:pt>
                <c:pt idx="1202">
                  <c:v>160.73099349999998</c:v>
                </c:pt>
                <c:pt idx="1203">
                  <c:v>160.73099349999998</c:v>
                </c:pt>
                <c:pt idx="1204">
                  <c:v>160.73099349999998</c:v>
                </c:pt>
                <c:pt idx="1205">
                  <c:v>160.73099349999998</c:v>
                </c:pt>
                <c:pt idx="1206">
                  <c:v>160.73099349999998</c:v>
                </c:pt>
                <c:pt idx="1207">
                  <c:v>160.73099349999998</c:v>
                </c:pt>
                <c:pt idx="1208">
                  <c:v>160.73099349999998</c:v>
                </c:pt>
                <c:pt idx="1209">
                  <c:v>160.73099349999998</c:v>
                </c:pt>
                <c:pt idx="1210">
                  <c:v>160.73099349999998</c:v>
                </c:pt>
                <c:pt idx="1211">
                  <c:v>160.73099349999998</c:v>
                </c:pt>
                <c:pt idx="1212">
                  <c:v>160.73099349999998</c:v>
                </c:pt>
                <c:pt idx="1213">
                  <c:v>160.73099349999998</c:v>
                </c:pt>
                <c:pt idx="1214">
                  <c:v>160.73099349999998</c:v>
                </c:pt>
                <c:pt idx="1215">
                  <c:v>160.73099349999998</c:v>
                </c:pt>
                <c:pt idx="1216">
                  <c:v>160.73099349999998</c:v>
                </c:pt>
                <c:pt idx="1217">
                  <c:v>160.73099349999998</c:v>
                </c:pt>
                <c:pt idx="1218">
                  <c:v>160.73099349999998</c:v>
                </c:pt>
                <c:pt idx="1219">
                  <c:v>160.73099349999998</c:v>
                </c:pt>
                <c:pt idx="1220">
                  <c:v>160.73099349999998</c:v>
                </c:pt>
                <c:pt idx="1221">
                  <c:v>160.73099349999998</c:v>
                </c:pt>
                <c:pt idx="1222">
                  <c:v>160.73099349999998</c:v>
                </c:pt>
                <c:pt idx="1223">
                  <c:v>160.73099349999998</c:v>
                </c:pt>
                <c:pt idx="1224">
                  <c:v>160.73099349999998</c:v>
                </c:pt>
                <c:pt idx="1225">
                  <c:v>160.73099349999998</c:v>
                </c:pt>
                <c:pt idx="1226">
                  <c:v>160.73099349999998</c:v>
                </c:pt>
                <c:pt idx="1227">
                  <c:v>160.73099349999998</c:v>
                </c:pt>
                <c:pt idx="1228">
                  <c:v>160.73099349999998</c:v>
                </c:pt>
                <c:pt idx="1229">
                  <c:v>160.73099349999998</c:v>
                </c:pt>
                <c:pt idx="1230">
                  <c:v>160.73099349999998</c:v>
                </c:pt>
                <c:pt idx="1231">
                  <c:v>160.73099349999998</c:v>
                </c:pt>
                <c:pt idx="1232">
                  <c:v>160.73099349999998</c:v>
                </c:pt>
                <c:pt idx="1233">
                  <c:v>160.73099349999998</c:v>
                </c:pt>
                <c:pt idx="1234">
                  <c:v>160.73099349999998</c:v>
                </c:pt>
                <c:pt idx="1235">
                  <c:v>160.73099349999998</c:v>
                </c:pt>
                <c:pt idx="1236">
                  <c:v>160.73099349999998</c:v>
                </c:pt>
                <c:pt idx="1237">
                  <c:v>160.73099349999998</c:v>
                </c:pt>
                <c:pt idx="1238">
                  <c:v>160.73099349999998</c:v>
                </c:pt>
                <c:pt idx="1239">
                  <c:v>160.73099349999998</c:v>
                </c:pt>
                <c:pt idx="1240">
                  <c:v>160.73099349999998</c:v>
                </c:pt>
                <c:pt idx="1241">
                  <c:v>160.73099349999998</c:v>
                </c:pt>
                <c:pt idx="1242">
                  <c:v>160.73099349999998</c:v>
                </c:pt>
                <c:pt idx="1243">
                  <c:v>160.73099349999998</c:v>
                </c:pt>
                <c:pt idx="1244">
                  <c:v>160.73099349999998</c:v>
                </c:pt>
                <c:pt idx="1245">
                  <c:v>160.73099349999998</c:v>
                </c:pt>
                <c:pt idx="1246">
                  <c:v>160.73099349999998</c:v>
                </c:pt>
                <c:pt idx="1247">
                  <c:v>160.73099349999998</c:v>
                </c:pt>
                <c:pt idx="1248">
                  <c:v>160.73099349999998</c:v>
                </c:pt>
                <c:pt idx="1249">
                  <c:v>160.73099349999998</c:v>
                </c:pt>
                <c:pt idx="1250">
                  <c:v>160.73099349999998</c:v>
                </c:pt>
                <c:pt idx="1251">
                  <c:v>160.73099349999998</c:v>
                </c:pt>
                <c:pt idx="1252">
                  <c:v>160.73099349999998</c:v>
                </c:pt>
                <c:pt idx="1253">
                  <c:v>160.73099349999998</c:v>
                </c:pt>
                <c:pt idx="1254">
                  <c:v>160.73099349999998</c:v>
                </c:pt>
                <c:pt idx="1255">
                  <c:v>160.73099349999998</c:v>
                </c:pt>
                <c:pt idx="1256">
                  <c:v>160.73099349999998</c:v>
                </c:pt>
                <c:pt idx="1257">
                  <c:v>160.73099349999998</c:v>
                </c:pt>
                <c:pt idx="1258">
                  <c:v>160.73099349999998</c:v>
                </c:pt>
                <c:pt idx="1259">
                  <c:v>160.73099349999998</c:v>
                </c:pt>
                <c:pt idx="1260">
                  <c:v>160.73099349999998</c:v>
                </c:pt>
                <c:pt idx="1261">
                  <c:v>160.73099349999998</c:v>
                </c:pt>
                <c:pt idx="1262">
                  <c:v>160.73099349999998</c:v>
                </c:pt>
                <c:pt idx="1263">
                  <c:v>160.73099349999998</c:v>
                </c:pt>
                <c:pt idx="1264">
                  <c:v>160.73099349999998</c:v>
                </c:pt>
                <c:pt idx="1265">
                  <c:v>160.73099349999998</c:v>
                </c:pt>
                <c:pt idx="1266">
                  <c:v>160.73099349999998</c:v>
                </c:pt>
                <c:pt idx="1267">
                  <c:v>160.73099349999998</c:v>
                </c:pt>
                <c:pt idx="1268">
                  <c:v>160.73099349999998</c:v>
                </c:pt>
                <c:pt idx="1269">
                  <c:v>160.73099349999998</c:v>
                </c:pt>
                <c:pt idx="1270">
                  <c:v>160.73099349999998</c:v>
                </c:pt>
                <c:pt idx="1271">
                  <c:v>160.73099349999998</c:v>
                </c:pt>
                <c:pt idx="1272">
                  <c:v>160.73099349999998</c:v>
                </c:pt>
                <c:pt idx="1273">
                  <c:v>160.73099349999998</c:v>
                </c:pt>
                <c:pt idx="1274">
                  <c:v>160.73099349999998</c:v>
                </c:pt>
                <c:pt idx="1275">
                  <c:v>160.73099349999998</c:v>
                </c:pt>
                <c:pt idx="1276">
                  <c:v>160.73099349999998</c:v>
                </c:pt>
                <c:pt idx="1277">
                  <c:v>160.73099349999998</c:v>
                </c:pt>
                <c:pt idx="1278">
                  <c:v>160.73099349999998</c:v>
                </c:pt>
                <c:pt idx="1279">
                  <c:v>160.73099349999998</c:v>
                </c:pt>
                <c:pt idx="1280">
                  <c:v>160.73099349999998</c:v>
                </c:pt>
                <c:pt idx="1281">
                  <c:v>160.73099349999998</c:v>
                </c:pt>
                <c:pt idx="1282">
                  <c:v>160.73099349999998</c:v>
                </c:pt>
                <c:pt idx="1283">
                  <c:v>160.73099349999998</c:v>
                </c:pt>
                <c:pt idx="1284">
                  <c:v>160.73099349999998</c:v>
                </c:pt>
                <c:pt idx="1285">
                  <c:v>160.73099349999998</c:v>
                </c:pt>
                <c:pt idx="1286">
                  <c:v>160.73099349999998</c:v>
                </c:pt>
                <c:pt idx="1287">
                  <c:v>160.73099349999998</c:v>
                </c:pt>
                <c:pt idx="1288">
                  <c:v>160.73099349999998</c:v>
                </c:pt>
                <c:pt idx="1289">
                  <c:v>160.73099349999998</c:v>
                </c:pt>
                <c:pt idx="1290">
                  <c:v>160.73099349999998</c:v>
                </c:pt>
                <c:pt idx="1291">
                  <c:v>160.73099349999998</c:v>
                </c:pt>
                <c:pt idx="1292">
                  <c:v>160.73099349999998</c:v>
                </c:pt>
                <c:pt idx="1293">
                  <c:v>160.73099349999998</c:v>
                </c:pt>
                <c:pt idx="1294">
                  <c:v>160.73099349999998</c:v>
                </c:pt>
                <c:pt idx="1295">
                  <c:v>160.73099349999998</c:v>
                </c:pt>
                <c:pt idx="1296">
                  <c:v>160.73099349999998</c:v>
                </c:pt>
                <c:pt idx="1297">
                  <c:v>160.73099349999998</c:v>
                </c:pt>
                <c:pt idx="1298">
                  <c:v>160.73099349999998</c:v>
                </c:pt>
                <c:pt idx="1299">
                  <c:v>160.73099349999998</c:v>
                </c:pt>
                <c:pt idx="1300">
                  <c:v>160.73099349999998</c:v>
                </c:pt>
                <c:pt idx="1301">
                  <c:v>160.73099349999998</c:v>
                </c:pt>
                <c:pt idx="1302">
                  <c:v>160.73099349999998</c:v>
                </c:pt>
                <c:pt idx="1303">
                  <c:v>160.73099349999998</c:v>
                </c:pt>
                <c:pt idx="1304">
                  <c:v>160.73099349999998</c:v>
                </c:pt>
                <c:pt idx="1305">
                  <c:v>160.73099349999998</c:v>
                </c:pt>
                <c:pt idx="1306">
                  <c:v>160.73099349999998</c:v>
                </c:pt>
                <c:pt idx="1307">
                  <c:v>160.73099349999998</c:v>
                </c:pt>
                <c:pt idx="1308">
                  <c:v>160.73099349999998</c:v>
                </c:pt>
                <c:pt idx="1309">
                  <c:v>160.73099349999998</c:v>
                </c:pt>
                <c:pt idx="1310">
                  <c:v>160.73099349999998</c:v>
                </c:pt>
                <c:pt idx="1311">
                  <c:v>160.73099349999998</c:v>
                </c:pt>
                <c:pt idx="1312">
                  <c:v>160.73099349999998</c:v>
                </c:pt>
                <c:pt idx="1313">
                  <c:v>160.73099349999998</c:v>
                </c:pt>
                <c:pt idx="1314">
                  <c:v>160.73099349999998</c:v>
                </c:pt>
                <c:pt idx="1315">
                  <c:v>160.73099349999998</c:v>
                </c:pt>
                <c:pt idx="1316">
                  <c:v>160.73099349999998</c:v>
                </c:pt>
                <c:pt idx="1317">
                  <c:v>160.73099349999998</c:v>
                </c:pt>
                <c:pt idx="1318">
                  <c:v>160.73099349999998</c:v>
                </c:pt>
                <c:pt idx="1319">
                  <c:v>160.73099349999998</c:v>
                </c:pt>
                <c:pt idx="1320">
                  <c:v>160.73099349999998</c:v>
                </c:pt>
                <c:pt idx="1321">
                  <c:v>160.73099349999998</c:v>
                </c:pt>
                <c:pt idx="1322">
                  <c:v>160.73099349999998</c:v>
                </c:pt>
                <c:pt idx="1323">
                  <c:v>160.73099349999998</c:v>
                </c:pt>
                <c:pt idx="1324">
                  <c:v>160.73099349999998</c:v>
                </c:pt>
                <c:pt idx="1325">
                  <c:v>160.73099349999998</c:v>
                </c:pt>
                <c:pt idx="1326">
                  <c:v>160.73099349999998</c:v>
                </c:pt>
                <c:pt idx="1327">
                  <c:v>160.73099349999998</c:v>
                </c:pt>
                <c:pt idx="1328">
                  <c:v>160.73099349999998</c:v>
                </c:pt>
                <c:pt idx="1329">
                  <c:v>160.73099349999998</c:v>
                </c:pt>
                <c:pt idx="1330">
                  <c:v>160.73099349999998</c:v>
                </c:pt>
                <c:pt idx="1331">
                  <c:v>160.73099349999998</c:v>
                </c:pt>
                <c:pt idx="1332">
                  <c:v>160.73099349999998</c:v>
                </c:pt>
                <c:pt idx="1333">
                  <c:v>160.73099349999998</c:v>
                </c:pt>
                <c:pt idx="1334">
                  <c:v>160.73099349999998</c:v>
                </c:pt>
                <c:pt idx="1335">
                  <c:v>160.73099349999998</c:v>
                </c:pt>
                <c:pt idx="1336">
                  <c:v>160.73099349999998</c:v>
                </c:pt>
                <c:pt idx="1337">
                  <c:v>160.73099349999998</c:v>
                </c:pt>
                <c:pt idx="1338">
                  <c:v>160.73099349999998</c:v>
                </c:pt>
                <c:pt idx="1339">
                  <c:v>160.73099349999998</c:v>
                </c:pt>
                <c:pt idx="1340">
                  <c:v>160.73099349999998</c:v>
                </c:pt>
                <c:pt idx="1341">
                  <c:v>160.73099349999998</c:v>
                </c:pt>
                <c:pt idx="1342">
                  <c:v>160.73099349999998</c:v>
                </c:pt>
                <c:pt idx="1343">
                  <c:v>160.73099349999998</c:v>
                </c:pt>
                <c:pt idx="1344">
                  <c:v>160.73099349999998</c:v>
                </c:pt>
                <c:pt idx="1345">
                  <c:v>160.73099349999998</c:v>
                </c:pt>
                <c:pt idx="1346">
                  <c:v>160.73099349999998</c:v>
                </c:pt>
                <c:pt idx="1347">
                  <c:v>160.73099349999998</c:v>
                </c:pt>
                <c:pt idx="1348">
                  <c:v>160.73099349999998</c:v>
                </c:pt>
                <c:pt idx="1349">
                  <c:v>160.73099349999998</c:v>
                </c:pt>
                <c:pt idx="1350">
                  <c:v>160.73099349999998</c:v>
                </c:pt>
                <c:pt idx="1351">
                  <c:v>160.73099349999998</c:v>
                </c:pt>
                <c:pt idx="1352">
                  <c:v>160.73099349999998</c:v>
                </c:pt>
                <c:pt idx="1353">
                  <c:v>160.73099349999998</c:v>
                </c:pt>
                <c:pt idx="1354">
                  <c:v>160.73099349999998</c:v>
                </c:pt>
                <c:pt idx="1355">
                  <c:v>160.73099349999998</c:v>
                </c:pt>
                <c:pt idx="1356">
                  <c:v>160.73099349999998</c:v>
                </c:pt>
                <c:pt idx="1357">
                  <c:v>160.73099349999998</c:v>
                </c:pt>
                <c:pt idx="1358">
                  <c:v>160.73099349999998</c:v>
                </c:pt>
                <c:pt idx="1359">
                  <c:v>160.73099349999998</c:v>
                </c:pt>
                <c:pt idx="1360">
                  <c:v>160.73099349999998</c:v>
                </c:pt>
                <c:pt idx="1361">
                  <c:v>160.73099349999998</c:v>
                </c:pt>
                <c:pt idx="1362">
                  <c:v>160.73099349999998</c:v>
                </c:pt>
                <c:pt idx="1363">
                  <c:v>160.73099349999998</c:v>
                </c:pt>
                <c:pt idx="1364">
                  <c:v>160.73099349999998</c:v>
                </c:pt>
                <c:pt idx="1365">
                  <c:v>160.73099349999998</c:v>
                </c:pt>
                <c:pt idx="1366">
                  <c:v>160.73099349999998</c:v>
                </c:pt>
                <c:pt idx="1367">
                  <c:v>160.73099349999998</c:v>
                </c:pt>
                <c:pt idx="1368">
                  <c:v>160.73099349999998</c:v>
                </c:pt>
                <c:pt idx="1369">
                  <c:v>160.73099349999998</c:v>
                </c:pt>
                <c:pt idx="1370">
                  <c:v>160.73099349999998</c:v>
                </c:pt>
                <c:pt idx="1371">
                  <c:v>160.73099349999998</c:v>
                </c:pt>
                <c:pt idx="1372">
                  <c:v>160.73099349999998</c:v>
                </c:pt>
                <c:pt idx="1373">
                  <c:v>160.73099349999998</c:v>
                </c:pt>
                <c:pt idx="1374">
                  <c:v>160.73099349999998</c:v>
                </c:pt>
                <c:pt idx="1375">
                  <c:v>160.73099349999998</c:v>
                </c:pt>
                <c:pt idx="1376">
                  <c:v>160.73099349999998</c:v>
                </c:pt>
                <c:pt idx="1377">
                  <c:v>160.73099349999998</c:v>
                </c:pt>
                <c:pt idx="1378">
                  <c:v>160.73099349999998</c:v>
                </c:pt>
                <c:pt idx="1379">
                  <c:v>160.73099349999998</c:v>
                </c:pt>
                <c:pt idx="1380">
                  <c:v>160.73099349999998</c:v>
                </c:pt>
                <c:pt idx="1381">
                  <c:v>160.73099349999998</c:v>
                </c:pt>
                <c:pt idx="1382">
                  <c:v>160.73099349999998</c:v>
                </c:pt>
                <c:pt idx="1383">
                  <c:v>160.73099349999998</c:v>
                </c:pt>
                <c:pt idx="1384">
                  <c:v>160.73099349999998</c:v>
                </c:pt>
                <c:pt idx="1385">
                  <c:v>160.73099349999998</c:v>
                </c:pt>
                <c:pt idx="1386">
                  <c:v>160.73099349999998</c:v>
                </c:pt>
                <c:pt idx="1387">
                  <c:v>160.73099349999998</c:v>
                </c:pt>
                <c:pt idx="1388">
                  <c:v>160.73099349999998</c:v>
                </c:pt>
                <c:pt idx="1389">
                  <c:v>160.73099349999998</c:v>
                </c:pt>
                <c:pt idx="1390">
                  <c:v>160.73099349999998</c:v>
                </c:pt>
                <c:pt idx="1391">
                  <c:v>160.73099349999998</c:v>
                </c:pt>
                <c:pt idx="1392">
                  <c:v>160.73099349999998</c:v>
                </c:pt>
                <c:pt idx="1393">
                  <c:v>160.73099349999998</c:v>
                </c:pt>
                <c:pt idx="1394">
                  <c:v>160.73099349999998</c:v>
                </c:pt>
                <c:pt idx="1395">
                  <c:v>160.73099349999998</c:v>
                </c:pt>
                <c:pt idx="1396">
                  <c:v>160.73099349999998</c:v>
                </c:pt>
                <c:pt idx="1397">
                  <c:v>160.73099349999998</c:v>
                </c:pt>
                <c:pt idx="1398">
                  <c:v>160.73099349999998</c:v>
                </c:pt>
                <c:pt idx="1399">
                  <c:v>160.73099349999998</c:v>
                </c:pt>
                <c:pt idx="1400">
                  <c:v>160.73099349999998</c:v>
                </c:pt>
                <c:pt idx="1401">
                  <c:v>160.73099349999998</c:v>
                </c:pt>
                <c:pt idx="1402">
                  <c:v>160.73099349999998</c:v>
                </c:pt>
                <c:pt idx="1403">
                  <c:v>160.73099349999998</c:v>
                </c:pt>
                <c:pt idx="1404">
                  <c:v>160.73099349999998</c:v>
                </c:pt>
                <c:pt idx="1405">
                  <c:v>160.73099349999998</c:v>
                </c:pt>
                <c:pt idx="1406">
                  <c:v>160.73099349999998</c:v>
                </c:pt>
                <c:pt idx="1407">
                  <c:v>160.73099349999998</c:v>
                </c:pt>
                <c:pt idx="1408">
                  <c:v>160.73099349999998</c:v>
                </c:pt>
                <c:pt idx="1409">
                  <c:v>160.73099349999998</c:v>
                </c:pt>
                <c:pt idx="1410">
                  <c:v>160.73099349999998</c:v>
                </c:pt>
                <c:pt idx="1411">
                  <c:v>160.73099349999998</c:v>
                </c:pt>
                <c:pt idx="1412">
                  <c:v>160.73099349999998</c:v>
                </c:pt>
                <c:pt idx="1413">
                  <c:v>160.73099349999998</c:v>
                </c:pt>
                <c:pt idx="1414">
                  <c:v>160.73099349999998</c:v>
                </c:pt>
                <c:pt idx="1415">
                  <c:v>160.73099349999998</c:v>
                </c:pt>
                <c:pt idx="1416">
                  <c:v>160.73099349999998</c:v>
                </c:pt>
                <c:pt idx="1417">
                  <c:v>160.73099349999998</c:v>
                </c:pt>
                <c:pt idx="1418">
                  <c:v>160.73099349999998</c:v>
                </c:pt>
                <c:pt idx="1419">
                  <c:v>160.73099349999998</c:v>
                </c:pt>
                <c:pt idx="1420">
                  <c:v>160.73099349999998</c:v>
                </c:pt>
                <c:pt idx="1421">
                  <c:v>160.73099349999998</c:v>
                </c:pt>
                <c:pt idx="1422">
                  <c:v>160.73099349999998</c:v>
                </c:pt>
                <c:pt idx="1423">
                  <c:v>160.73099349999998</c:v>
                </c:pt>
                <c:pt idx="1424">
                  <c:v>160.73099349999998</c:v>
                </c:pt>
                <c:pt idx="1425">
                  <c:v>160.73099349999998</c:v>
                </c:pt>
                <c:pt idx="1426">
                  <c:v>160.73099349999998</c:v>
                </c:pt>
                <c:pt idx="1427">
                  <c:v>160.73099349999998</c:v>
                </c:pt>
                <c:pt idx="1428">
                  <c:v>160.73099349999998</c:v>
                </c:pt>
                <c:pt idx="1429">
                  <c:v>160.73099349999998</c:v>
                </c:pt>
                <c:pt idx="1430">
                  <c:v>160.73099349999998</c:v>
                </c:pt>
                <c:pt idx="1431">
                  <c:v>160.73099349999998</c:v>
                </c:pt>
                <c:pt idx="1432">
                  <c:v>160.73099349999998</c:v>
                </c:pt>
                <c:pt idx="1433">
                  <c:v>160.73099349999998</c:v>
                </c:pt>
                <c:pt idx="1434">
                  <c:v>160.73099349999998</c:v>
                </c:pt>
                <c:pt idx="1435">
                  <c:v>160.73099349999998</c:v>
                </c:pt>
                <c:pt idx="1436">
                  <c:v>160.73099349999998</c:v>
                </c:pt>
                <c:pt idx="1437">
                  <c:v>160.73099349999998</c:v>
                </c:pt>
                <c:pt idx="1438">
                  <c:v>160.73099349999998</c:v>
                </c:pt>
                <c:pt idx="1439">
                  <c:v>160.73099349999998</c:v>
                </c:pt>
                <c:pt idx="1440">
                  <c:v>160.73099349999998</c:v>
                </c:pt>
                <c:pt idx="1441">
                  <c:v>160.73099349999998</c:v>
                </c:pt>
                <c:pt idx="1442">
                  <c:v>160.73099349999998</c:v>
                </c:pt>
                <c:pt idx="1443">
                  <c:v>160.73099349999998</c:v>
                </c:pt>
                <c:pt idx="1444">
                  <c:v>160.73099349999998</c:v>
                </c:pt>
                <c:pt idx="1445">
                  <c:v>160.73099349999998</c:v>
                </c:pt>
                <c:pt idx="1446">
                  <c:v>160.73099349999998</c:v>
                </c:pt>
                <c:pt idx="1447">
                  <c:v>160.73099349999998</c:v>
                </c:pt>
                <c:pt idx="1448">
                  <c:v>160.73099349999998</c:v>
                </c:pt>
                <c:pt idx="1449">
                  <c:v>160.73099349999998</c:v>
                </c:pt>
                <c:pt idx="1450">
                  <c:v>160.73099349999998</c:v>
                </c:pt>
                <c:pt idx="1451">
                  <c:v>160.73099349999998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160.73099349999998</c:v>
                </c:pt>
                <c:pt idx="1480">
                  <c:v>160.73099349999998</c:v>
                </c:pt>
                <c:pt idx="1481">
                  <c:v>160.73099349999998</c:v>
                </c:pt>
                <c:pt idx="1482">
                  <c:v>160.73099349999998</c:v>
                </c:pt>
                <c:pt idx="1483">
                  <c:v>160.73099349999998</c:v>
                </c:pt>
                <c:pt idx="1484">
                  <c:v>160.73099349999998</c:v>
                </c:pt>
                <c:pt idx="1485">
                  <c:v>160.73099349999998</c:v>
                </c:pt>
                <c:pt idx="1486">
                  <c:v>160.73099349999998</c:v>
                </c:pt>
                <c:pt idx="1487">
                  <c:v>160.73099349999998</c:v>
                </c:pt>
                <c:pt idx="1488">
                  <c:v>160.73099349999998</c:v>
                </c:pt>
                <c:pt idx="1489">
                  <c:v>160.73099349999998</c:v>
                </c:pt>
                <c:pt idx="1490">
                  <c:v>160.73099349999998</c:v>
                </c:pt>
                <c:pt idx="1491">
                  <c:v>160.73099349999998</c:v>
                </c:pt>
                <c:pt idx="1492">
                  <c:v>160.73099349999998</c:v>
                </c:pt>
                <c:pt idx="1493">
                  <c:v>160.73099349999998</c:v>
                </c:pt>
                <c:pt idx="1494">
                  <c:v>160.73099349999998</c:v>
                </c:pt>
                <c:pt idx="1495">
                  <c:v>160.73099349999998</c:v>
                </c:pt>
                <c:pt idx="1496">
                  <c:v>160.73099349999998</c:v>
                </c:pt>
                <c:pt idx="1497">
                  <c:v>160.73099349999998</c:v>
                </c:pt>
                <c:pt idx="1498">
                  <c:v>160.73099349999998</c:v>
                </c:pt>
                <c:pt idx="1499">
                  <c:v>160.73099349999998</c:v>
                </c:pt>
                <c:pt idx="1500">
                  <c:v>160.73099349999998</c:v>
                </c:pt>
                <c:pt idx="1501">
                  <c:v>160.73099349999998</c:v>
                </c:pt>
                <c:pt idx="1502">
                  <c:v>160.73099349999998</c:v>
                </c:pt>
                <c:pt idx="1503">
                  <c:v>160.73099349999998</c:v>
                </c:pt>
                <c:pt idx="1504">
                  <c:v>160.73099349999998</c:v>
                </c:pt>
                <c:pt idx="1505">
                  <c:v>160.73099349999998</c:v>
                </c:pt>
                <c:pt idx="1506">
                  <c:v>160.73099349999998</c:v>
                </c:pt>
                <c:pt idx="1507">
                  <c:v>160.73099349999998</c:v>
                </c:pt>
                <c:pt idx="1508">
                  <c:v>160.73099349999998</c:v>
                </c:pt>
                <c:pt idx="1509">
                  <c:v>160.73099349999998</c:v>
                </c:pt>
                <c:pt idx="1510">
                  <c:v>160.73099349999998</c:v>
                </c:pt>
                <c:pt idx="1511">
                  <c:v>160.73099349999998</c:v>
                </c:pt>
                <c:pt idx="1512">
                  <c:v>160.73099349999998</c:v>
                </c:pt>
                <c:pt idx="1513">
                  <c:v>160.73099349999998</c:v>
                </c:pt>
                <c:pt idx="1514">
                  <c:v>160.73099349999998</c:v>
                </c:pt>
                <c:pt idx="1515">
                  <c:v>160.73099349999998</c:v>
                </c:pt>
                <c:pt idx="1516">
                  <c:v>160.73099349999998</c:v>
                </c:pt>
                <c:pt idx="1517">
                  <c:v>160.73099349999998</c:v>
                </c:pt>
                <c:pt idx="1518">
                  <c:v>160.73099349999998</c:v>
                </c:pt>
                <c:pt idx="1519">
                  <c:v>160.73099349999998</c:v>
                </c:pt>
                <c:pt idx="1520">
                  <c:v>160.73099349999998</c:v>
                </c:pt>
                <c:pt idx="1521">
                  <c:v>160.73099349999998</c:v>
                </c:pt>
                <c:pt idx="1522">
                  <c:v>160.73099349999998</c:v>
                </c:pt>
                <c:pt idx="1523">
                  <c:v>160.73099349999998</c:v>
                </c:pt>
                <c:pt idx="1524">
                  <c:v>160.73099349999998</c:v>
                </c:pt>
                <c:pt idx="1525">
                  <c:v>160.73099349999998</c:v>
                </c:pt>
                <c:pt idx="1526">
                  <c:v>160.73099349999998</c:v>
                </c:pt>
                <c:pt idx="1527">
                  <c:v>160.73099349999998</c:v>
                </c:pt>
                <c:pt idx="1528">
                  <c:v>160.73099349999998</c:v>
                </c:pt>
                <c:pt idx="1529">
                  <c:v>160.73099349999998</c:v>
                </c:pt>
                <c:pt idx="1530">
                  <c:v>160.73099349999998</c:v>
                </c:pt>
                <c:pt idx="1531">
                  <c:v>160.73099349999998</c:v>
                </c:pt>
                <c:pt idx="1532">
                  <c:v>160.73099349999998</c:v>
                </c:pt>
                <c:pt idx="1533">
                  <c:v>160.73099349999998</c:v>
                </c:pt>
                <c:pt idx="1534">
                  <c:v>160.73099349999998</c:v>
                </c:pt>
                <c:pt idx="1535">
                  <c:v>160.73099349999998</c:v>
                </c:pt>
                <c:pt idx="1536">
                  <c:v>160.73099349999998</c:v>
                </c:pt>
                <c:pt idx="1537">
                  <c:v>160.73099349999998</c:v>
                </c:pt>
                <c:pt idx="1538">
                  <c:v>160.73099349999998</c:v>
                </c:pt>
                <c:pt idx="1539">
                  <c:v>160.73099349999998</c:v>
                </c:pt>
                <c:pt idx="1540">
                  <c:v>160.73099349999998</c:v>
                </c:pt>
                <c:pt idx="1541">
                  <c:v>160.73099349999998</c:v>
                </c:pt>
                <c:pt idx="1542">
                  <c:v>160.73099349999998</c:v>
                </c:pt>
                <c:pt idx="1543">
                  <c:v>160.73099349999998</c:v>
                </c:pt>
                <c:pt idx="1544">
                  <c:v>160.73099349999998</c:v>
                </c:pt>
                <c:pt idx="1545">
                  <c:v>160.73099349999998</c:v>
                </c:pt>
                <c:pt idx="1546">
                  <c:v>160.73099349999998</c:v>
                </c:pt>
                <c:pt idx="1547">
                  <c:v>160.73099349999998</c:v>
                </c:pt>
                <c:pt idx="1548">
                  <c:v>160.73099349999998</c:v>
                </c:pt>
                <c:pt idx="1549">
                  <c:v>160.73099349999998</c:v>
                </c:pt>
                <c:pt idx="1550">
                  <c:v>160.73099349999998</c:v>
                </c:pt>
                <c:pt idx="1551">
                  <c:v>160.73099349999998</c:v>
                </c:pt>
                <c:pt idx="1552">
                  <c:v>160.73099349999998</c:v>
                </c:pt>
                <c:pt idx="1553">
                  <c:v>160.73099349999998</c:v>
                </c:pt>
                <c:pt idx="1554">
                  <c:v>160.73099349999998</c:v>
                </c:pt>
                <c:pt idx="1555">
                  <c:v>160.73099349999998</c:v>
                </c:pt>
                <c:pt idx="1556">
                  <c:v>160.73099349999998</c:v>
                </c:pt>
                <c:pt idx="1557">
                  <c:v>160.73099349999998</c:v>
                </c:pt>
                <c:pt idx="1558">
                  <c:v>160.73099349999998</c:v>
                </c:pt>
                <c:pt idx="1559">
                  <c:v>160.73099349999998</c:v>
                </c:pt>
                <c:pt idx="1560">
                  <c:v>160.73099349999998</c:v>
                </c:pt>
                <c:pt idx="1561">
                  <c:v>160.73099349999998</c:v>
                </c:pt>
                <c:pt idx="1562">
                  <c:v>160.73099349999998</c:v>
                </c:pt>
                <c:pt idx="1563">
                  <c:v>160.73099349999998</c:v>
                </c:pt>
                <c:pt idx="1564">
                  <c:v>160.73099349999998</c:v>
                </c:pt>
                <c:pt idx="1565">
                  <c:v>160.73099349999998</c:v>
                </c:pt>
                <c:pt idx="1566">
                  <c:v>160.73099349999998</c:v>
                </c:pt>
                <c:pt idx="1567">
                  <c:v>160.73099349999998</c:v>
                </c:pt>
                <c:pt idx="1568">
                  <c:v>160.73099349999998</c:v>
                </c:pt>
                <c:pt idx="1569">
                  <c:v>160.73099349999998</c:v>
                </c:pt>
                <c:pt idx="1570">
                  <c:v>160.73099349999998</c:v>
                </c:pt>
                <c:pt idx="1571">
                  <c:v>160.73099349999998</c:v>
                </c:pt>
                <c:pt idx="1572">
                  <c:v>160.73099349999998</c:v>
                </c:pt>
                <c:pt idx="1573">
                  <c:v>160.73099349999998</c:v>
                </c:pt>
                <c:pt idx="1574">
                  <c:v>160.73099349999998</c:v>
                </c:pt>
                <c:pt idx="1575">
                  <c:v>160.73099349999998</c:v>
                </c:pt>
                <c:pt idx="1576">
                  <c:v>160.73099349999998</c:v>
                </c:pt>
                <c:pt idx="1577">
                  <c:v>160.73099349999998</c:v>
                </c:pt>
                <c:pt idx="1578">
                  <c:v>160.73099349999998</c:v>
                </c:pt>
                <c:pt idx="1579">
                  <c:v>160.73099349999998</c:v>
                </c:pt>
                <c:pt idx="1580">
                  <c:v>160.73099349999998</c:v>
                </c:pt>
                <c:pt idx="1581">
                  <c:v>160.73099349999998</c:v>
                </c:pt>
                <c:pt idx="1582">
                  <c:v>160.73099349999998</c:v>
                </c:pt>
                <c:pt idx="1583">
                  <c:v>160.73099349999998</c:v>
                </c:pt>
                <c:pt idx="1584">
                  <c:v>160.73099349999998</c:v>
                </c:pt>
                <c:pt idx="1585">
                  <c:v>160.73099349999998</c:v>
                </c:pt>
                <c:pt idx="1586">
                  <c:v>160.73099349999998</c:v>
                </c:pt>
                <c:pt idx="1587">
                  <c:v>160.73099349999998</c:v>
                </c:pt>
                <c:pt idx="1588">
                  <c:v>160.73099349999998</c:v>
                </c:pt>
                <c:pt idx="1589">
                  <c:v>160.73099349999998</c:v>
                </c:pt>
                <c:pt idx="1590">
                  <c:v>160.73099349999998</c:v>
                </c:pt>
                <c:pt idx="1591">
                  <c:v>160.73099349999998</c:v>
                </c:pt>
                <c:pt idx="1592">
                  <c:v>160.73099349999998</c:v>
                </c:pt>
                <c:pt idx="1593">
                  <c:v>160.73099349999998</c:v>
                </c:pt>
                <c:pt idx="1594">
                  <c:v>160.73099349999998</c:v>
                </c:pt>
                <c:pt idx="1595">
                  <c:v>160.73099349999998</c:v>
                </c:pt>
                <c:pt idx="1596">
                  <c:v>160.73099349999998</c:v>
                </c:pt>
                <c:pt idx="1597">
                  <c:v>160.73099349999998</c:v>
                </c:pt>
                <c:pt idx="1598">
                  <c:v>160.73099349999998</c:v>
                </c:pt>
                <c:pt idx="1599">
                  <c:v>160.73099349999998</c:v>
                </c:pt>
                <c:pt idx="1600">
                  <c:v>160.73099349999998</c:v>
                </c:pt>
                <c:pt idx="1601">
                  <c:v>160.73099349999998</c:v>
                </c:pt>
                <c:pt idx="1602">
                  <c:v>160.73099349999998</c:v>
                </c:pt>
                <c:pt idx="1603">
                  <c:v>160.73099349999998</c:v>
                </c:pt>
                <c:pt idx="1604">
                  <c:v>160.73099349999998</c:v>
                </c:pt>
                <c:pt idx="1605">
                  <c:v>160.73099349999998</c:v>
                </c:pt>
                <c:pt idx="1606">
                  <c:v>160.73099349999998</c:v>
                </c:pt>
                <c:pt idx="1607">
                  <c:v>160.73099349999998</c:v>
                </c:pt>
                <c:pt idx="1608">
                  <c:v>160.73099349999998</c:v>
                </c:pt>
                <c:pt idx="1609">
                  <c:v>160.73099349999998</c:v>
                </c:pt>
                <c:pt idx="1610">
                  <c:v>160.73099349999998</c:v>
                </c:pt>
                <c:pt idx="1611">
                  <c:v>160.73099349999998</c:v>
                </c:pt>
                <c:pt idx="1612">
                  <c:v>160.73099349999998</c:v>
                </c:pt>
                <c:pt idx="1613">
                  <c:v>160.73099349999998</c:v>
                </c:pt>
                <c:pt idx="1614">
                  <c:v>160.73099349999998</c:v>
                </c:pt>
                <c:pt idx="1615">
                  <c:v>160.73099349999998</c:v>
                </c:pt>
                <c:pt idx="1616">
                  <c:v>160.73099349999998</c:v>
                </c:pt>
                <c:pt idx="1617">
                  <c:v>160.73099349999998</c:v>
                </c:pt>
                <c:pt idx="1618">
                  <c:v>160.73099349999998</c:v>
                </c:pt>
                <c:pt idx="1619">
                  <c:v>160.73099349999998</c:v>
                </c:pt>
                <c:pt idx="1620">
                  <c:v>160.73099349999998</c:v>
                </c:pt>
                <c:pt idx="1621">
                  <c:v>160.73099349999998</c:v>
                </c:pt>
                <c:pt idx="1622">
                  <c:v>160.73099349999998</c:v>
                </c:pt>
                <c:pt idx="1623">
                  <c:v>160.73099349999998</c:v>
                </c:pt>
                <c:pt idx="1624">
                  <c:v>160.73099349999998</c:v>
                </c:pt>
                <c:pt idx="1625">
                  <c:v>160.73099349999998</c:v>
                </c:pt>
                <c:pt idx="1626">
                  <c:v>160.73099349999998</c:v>
                </c:pt>
                <c:pt idx="1627">
                  <c:v>160.73099349999998</c:v>
                </c:pt>
                <c:pt idx="1628">
                  <c:v>160.73099349999998</c:v>
                </c:pt>
                <c:pt idx="1629">
                  <c:v>160.73099349999998</c:v>
                </c:pt>
                <c:pt idx="1630">
                  <c:v>160.73099349999998</c:v>
                </c:pt>
                <c:pt idx="1631">
                  <c:v>160.73099349999998</c:v>
                </c:pt>
                <c:pt idx="1632">
                  <c:v>160.73099349999998</c:v>
                </c:pt>
                <c:pt idx="1633">
                  <c:v>160.73099349999998</c:v>
                </c:pt>
                <c:pt idx="1634">
                  <c:v>160.73099349999998</c:v>
                </c:pt>
                <c:pt idx="1635">
                  <c:v>160.73099349999998</c:v>
                </c:pt>
                <c:pt idx="1636">
                  <c:v>160.73099349999998</c:v>
                </c:pt>
                <c:pt idx="1637">
                  <c:v>160.73099349999998</c:v>
                </c:pt>
                <c:pt idx="1638">
                  <c:v>160.73099349999998</c:v>
                </c:pt>
                <c:pt idx="1639">
                  <c:v>160.73099349999998</c:v>
                </c:pt>
                <c:pt idx="1640">
                  <c:v>160.73099349999998</c:v>
                </c:pt>
                <c:pt idx="1641">
                  <c:v>160.73099349999998</c:v>
                </c:pt>
                <c:pt idx="1642">
                  <c:v>160.73099349999998</c:v>
                </c:pt>
                <c:pt idx="1643">
                  <c:v>160.73099349999998</c:v>
                </c:pt>
                <c:pt idx="1644">
                  <c:v>160.73099349999998</c:v>
                </c:pt>
                <c:pt idx="1645">
                  <c:v>160.73099349999998</c:v>
                </c:pt>
                <c:pt idx="1646">
                  <c:v>160.73099349999998</c:v>
                </c:pt>
                <c:pt idx="1647">
                  <c:v>160.73099349999998</c:v>
                </c:pt>
                <c:pt idx="1648">
                  <c:v>160.73099349999998</c:v>
                </c:pt>
                <c:pt idx="1649">
                  <c:v>160.73099349999998</c:v>
                </c:pt>
                <c:pt idx="1650">
                  <c:v>160.73099349999998</c:v>
                </c:pt>
                <c:pt idx="1651">
                  <c:v>160.73099349999998</c:v>
                </c:pt>
                <c:pt idx="1652">
                  <c:v>160.73099349999998</c:v>
                </c:pt>
                <c:pt idx="1653">
                  <c:v>160.73099349999998</c:v>
                </c:pt>
                <c:pt idx="1654">
                  <c:v>160.73099349999998</c:v>
                </c:pt>
                <c:pt idx="1655">
                  <c:v>160.73099349999998</c:v>
                </c:pt>
                <c:pt idx="1656">
                  <c:v>160.73099349999998</c:v>
                </c:pt>
                <c:pt idx="1657">
                  <c:v>160.73099349999998</c:v>
                </c:pt>
                <c:pt idx="1658">
                  <c:v>160.73099349999998</c:v>
                </c:pt>
                <c:pt idx="1659">
                  <c:v>160.73099349999998</c:v>
                </c:pt>
                <c:pt idx="1660">
                  <c:v>160.73099349999998</c:v>
                </c:pt>
                <c:pt idx="1661">
                  <c:v>160.73099349999998</c:v>
                </c:pt>
                <c:pt idx="1662">
                  <c:v>160.73099349999998</c:v>
                </c:pt>
                <c:pt idx="1663">
                  <c:v>160.73099349999998</c:v>
                </c:pt>
                <c:pt idx="1664">
                  <c:v>160.73099349999998</c:v>
                </c:pt>
                <c:pt idx="1665">
                  <c:v>160.73099349999998</c:v>
                </c:pt>
                <c:pt idx="1666">
                  <c:v>160.73099349999998</c:v>
                </c:pt>
                <c:pt idx="1667">
                  <c:v>160.73099349999998</c:v>
                </c:pt>
                <c:pt idx="1668">
                  <c:v>160.73099349999998</c:v>
                </c:pt>
                <c:pt idx="1669">
                  <c:v>160.73099349999998</c:v>
                </c:pt>
                <c:pt idx="1670">
                  <c:v>160.73099349999998</c:v>
                </c:pt>
                <c:pt idx="1671">
                  <c:v>160.73099349999998</c:v>
                </c:pt>
                <c:pt idx="1672">
                  <c:v>160.73099349999998</c:v>
                </c:pt>
                <c:pt idx="1673">
                  <c:v>160.73099349999998</c:v>
                </c:pt>
                <c:pt idx="1674">
                  <c:v>160.73099349999998</c:v>
                </c:pt>
                <c:pt idx="1675">
                  <c:v>160.73099349999998</c:v>
                </c:pt>
                <c:pt idx="1676">
                  <c:v>160.73099349999998</c:v>
                </c:pt>
                <c:pt idx="1677">
                  <c:v>160.73099349999998</c:v>
                </c:pt>
                <c:pt idx="1678">
                  <c:v>160.73099349999998</c:v>
                </c:pt>
                <c:pt idx="1679">
                  <c:v>160.73099349999998</c:v>
                </c:pt>
                <c:pt idx="1680">
                  <c:v>160.73099349999998</c:v>
                </c:pt>
                <c:pt idx="1681">
                  <c:v>160.73099349999998</c:v>
                </c:pt>
                <c:pt idx="1682">
                  <c:v>160.73099349999998</c:v>
                </c:pt>
                <c:pt idx="1683">
                  <c:v>160.73099349999998</c:v>
                </c:pt>
                <c:pt idx="1684">
                  <c:v>160.73099349999998</c:v>
                </c:pt>
                <c:pt idx="1685">
                  <c:v>160.73099349999998</c:v>
                </c:pt>
                <c:pt idx="1686">
                  <c:v>160.73099349999998</c:v>
                </c:pt>
                <c:pt idx="1687">
                  <c:v>160.73099349999998</c:v>
                </c:pt>
                <c:pt idx="1688">
                  <c:v>160.73099349999998</c:v>
                </c:pt>
                <c:pt idx="1689">
                  <c:v>160.73099349999998</c:v>
                </c:pt>
                <c:pt idx="1690">
                  <c:v>160.73099349999998</c:v>
                </c:pt>
                <c:pt idx="1691">
                  <c:v>160.73099349999998</c:v>
                </c:pt>
                <c:pt idx="1692">
                  <c:v>160.73099349999998</c:v>
                </c:pt>
                <c:pt idx="1693">
                  <c:v>160.73099349999998</c:v>
                </c:pt>
                <c:pt idx="1694">
                  <c:v>160.73099349999998</c:v>
                </c:pt>
                <c:pt idx="1695">
                  <c:v>160.73099349999998</c:v>
                </c:pt>
                <c:pt idx="1696">
                  <c:v>160.73099349999998</c:v>
                </c:pt>
                <c:pt idx="1697">
                  <c:v>160.73099349999998</c:v>
                </c:pt>
                <c:pt idx="1698">
                  <c:v>160.73099349999998</c:v>
                </c:pt>
                <c:pt idx="1699">
                  <c:v>160.73099349999998</c:v>
                </c:pt>
                <c:pt idx="1700">
                  <c:v>160.73099349999998</c:v>
                </c:pt>
                <c:pt idx="1701">
                  <c:v>160.73099349999998</c:v>
                </c:pt>
                <c:pt idx="1702">
                  <c:v>160.73099349999998</c:v>
                </c:pt>
                <c:pt idx="1703">
                  <c:v>160.73099349999998</c:v>
                </c:pt>
                <c:pt idx="1704">
                  <c:v>160.73099349999998</c:v>
                </c:pt>
                <c:pt idx="1705">
                  <c:v>160.73099349999998</c:v>
                </c:pt>
                <c:pt idx="1706">
                  <c:v>160.73099349999998</c:v>
                </c:pt>
                <c:pt idx="1707">
                  <c:v>160.73099349999998</c:v>
                </c:pt>
                <c:pt idx="1708">
                  <c:v>160.73099349999998</c:v>
                </c:pt>
                <c:pt idx="1709">
                  <c:v>160.73099349999998</c:v>
                </c:pt>
                <c:pt idx="1710">
                  <c:v>160.73099349999998</c:v>
                </c:pt>
                <c:pt idx="1711">
                  <c:v>160.73099349999998</c:v>
                </c:pt>
                <c:pt idx="1712">
                  <c:v>160.73099349999998</c:v>
                </c:pt>
                <c:pt idx="1713">
                  <c:v>160.73099349999998</c:v>
                </c:pt>
                <c:pt idx="1714">
                  <c:v>160.73099349999998</c:v>
                </c:pt>
                <c:pt idx="1715">
                  <c:v>160.73099349999998</c:v>
                </c:pt>
                <c:pt idx="1716">
                  <c:v>160.73099349999998</c:v>
                </c:pt>
                <c:pt idx="1717">
                  <c:v>160.73099349999998</c:v>
                </c:pt>
                <c:pt idx="1718">
                  <c:v>160.73099349999998</c:v>
                </c:pt>
                <c:pt idx="1719">
                  <c:v>160.73099349999998</c:v>
                </c:pt>
                <c:pt idx="1720">
                  <c:v>160.73099349999998</c:v>
                </c:pt>
                <c:pt idx="1721">
                  <c:v>160.73099349999998</c:v>
                </c:pt>
                <c:pt idx="1722">
                  <c:v>160.73099349999998</c:v>
                </c:pt>
                <c:pt idx="1723">
                  <c:v>160.73099349999998</c:v>
                </c:pt>
                <c:pt idx="1724">
                  <c:v>160.73099349999998</c:v>
                </c:pt>
                <c:pt idx="1725">
                  <c:v>160.73099349999998</c:v>
                </c:pt>
                <c:pt idx="1726">
                  <c:v>160.73099349999998</c:v>
                </c:pt>
                <c:pt idx="1727">
                  <c:v>160.73099349999998</c:v>
                </c:pt>
                <c:pt idx="1728">
                  <c:v>160.73099349999998</c:v>
                </c:pt>
                <c:pt idx="1729">
                  <c:v>160.73099349999998</c:v>
                </c:pt>
                <c:pt idx="1730">
                  <c:v>160.73099349999998</c:v>
                </c:pt>
                <c:pt idx="1731">
                  <c:v>160.73099349999998</c:v>
                </c:pt>
                <c:pt idx="1732">
                  <c:v>160.73099349999998</c:v>
                </c:pt>
                <c:pt idx="1733">
                  <c:v>160.73099349999998</c:v>
                </c:pt>
                <c:pt idx="1734">
                  <c:v>160.73099349999998</c:v>
                </c:pt>
                <c:pt idx="1735">
                  <c:v>160.73099349999998</c:v>
                </c:pt>
                <c:pt idx="1736">
                  <c:v>160.73099349999998</c:v>
                </c:pt>
                <c:pt idx="1737">
                  <c:v>160.73099349999998</c:v>
                </c:pt>
                <c:pt idx="1738">
                  <c:v>160.73099349999998</c:v>
                </c:pt>
                <c:pt idx="1739">
                  <c:v>160.73099349999998</c:v>
                </c:pt>
                <c:pt idx="1740">
                  <c:v>160.73099349999998</c:v>
                </c:pt>
                <c:pt idx="1741">
                  <c:v>160.73099349999998</c:v>
                </c:pt>
                <c:pt idx="1742">
                  <c:v>160.73099349999998</c:v>
                </c:pt>
                <c:pt idx="1743">
                  <c:v>160.73099349999998</c:v>
                </c:pt>
                <c:pt idx="1744">
                  <c:v>160.73099349999998</c:v>
                </c:pt>
                <c:pt idx="1745">
                  <c:v>160.73099349999998</c:v>
                </c:pt>
                <c:pt idx="1746">
                  <c:v>160.73099349999998</c:v>
                </c:pt>
                <c:pt idx="1747">
                  <c:v>160.73099349999998</c:v>
                </c:pt>
                <c:pt idx="1748">
                  <c:v>160.73099349999998</c:v>
                </c:pt>
                <c:pt idx="1749">
                  <c:v>160.73099349999998</c:v>
                </c:pt>
                <c:pt idx="1750">
                  <c:v>160.73099349999998</c:v>
                </c:pt>
                <c:pt idx="1751">
                  <c:v>160.73099349999998</c:v>
                </c:pt>
                <c:pt idx="1752">
                  <c:v>160.73099349999998</c:v>
                </c:pt>
                <c:pt idx="1753">
                  <c:v>160.73099349999998</c:v>
                </c:pt>
                <c:pt idx="1754">
                  <c:v>160.73099349999998</c:v>
                </c:pt>
                <c:pt idx="1755">
                  <c:v>160.73099349999998</c:v>
                </c:pt>
                <c:pt idx="1756">
                  <c:v>160.73099349999998</c:v>
                </c:pt>
                <c:pt idx="1757">
                  <c:v>160.73099349999998</c:v>
                </c:pt>
                <c:pt idx="1758">
                  <c:v>160.73099349999998</c:v>
                </c:pt>
                <c:pt idx="1759">
                  <c:v>160.73099349999998</c:v>
                </c:pt>
                <c:pt idx="1760">
                  <c:v>160.73099349999998</c:v>
                </c:pt>
                <c:pt idx="1761">
                  <c:v>160.73099349999998</c:v>
                </c:pt>
                <c:pt idx="1762">
                  <c:v>160.73099349999998</c:v>
                </c:pt>
                <c:pt idx="1763">
                  <c:v>160.73099349999998</c:v>
                </c:pt>
                <c:pt idx="1764">
                  <c:v>160.73099349999998</c:v>
                </c:pt>
                <c:pt idx="1765">
                  <c:v>160.73099349999998</c:v>
                </c:pt>
                <c:pt idx="1766">
                  <c:v>160.73099349999998</c:v>
                </c:pt>
                <c:pt idx="1767">
                  <c:v>160.73099349999998</c:v>
                </c:pt>
                <c:pt idx="1768">
                  <c:v>160.73099349999998</c:v>
                </c:pt>
                <c:pt idx="1769">
                  <c:v>160.73099349999998</c:v>
                </c:pt>
                <c:pt idx="1770">
                  <c:v>160.73099349999998</c:v>
                </c:pt>
                <c:pt idx="1771">
                  <c:v>160.73099349999998</c:v>
                </c:pt>
                <c:pt idx="1772">
                  <c:v>160.73099349999998</c:v>
                </c:pt>
                <c:pt idx="1773">
                  <c:v>160.73099349999998</c:v>
                </c:pt>
                <c:pt idx="1774">
                  <c:v>160.73099349999998</c:v>
                </c:pt>
                <c:pt idx="1775">
                  <c:v>160.73099349999998</c:v>
                </c:pt>
                <c:pt idx="1776">
                  <c:v>160.73099349999998</c:v>
                </c:pt>
                <c:pt idx="1777">
                  <c:v>160.73099349999998</c:v>
                </c:pt>
                <c:pt idx="1778">
                  <c:v>160.73099349999998</c:v>
                </c:pt>
                <c:pt idx="1779">
                  <c:v>160.73099349999998</c:v>
                </c:pt>
                <c:pt idx="1780">
                  <c:v>160.73099349999998</c:v>
                </c:pt>
                <c:pt idx="1781">
                  <c:v>160.73099349999998</c:v>
                </c:pt>
                <c:pt idx="1782">
                  <c:v>160.73099349999998</c:v>
                </c:pt>
                <c:pt idx="1783">
                  <c:v>160.73099349999998</c:v>
                </c:pt>
                <c:pt idx="1784">
                  <c:v>160.73099349999998</c:v>
                </c:pt>
                <c:pt idx="1785">
                  <c:v>160.73099349999998</c:v>
                </c:pt>
                <c:pt idx="1786">
                  <c:v>160.73099349999998</c:v>
                </c:pt>
                <c:pt idx="1787">
                  <c:v>160.73099349999998</c:v>
                </c:pt>
                <c:pt idx="1788">
                  <c:v>160.73099349999998</c:v>
                </c:pt>
                <c:pt idx="1789">
                  <c:v>160.73099349999998</c:v>
                </c:pt>
                <c:pt idx="1790">
                  <c:v>160.73099349999998</c:v>
                </c:pt>
                <c:pt idx="1791">
                  <c:v>160.73099349999998</c:v>
                </c:pt>
                <c:pt idx="1792">
                  <c:v>160.73099349999998</c:v>
                </c:pt>
                <c:pt idx="1793">
                  <c:v>160.73099349999998</c:v>
                </c:pt>
                <c:pt idx="1794">
                  <c:v>160.73099349999998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A33-4E1C-BF64-EF5555C1361F}"/>
            </c:ext>
          </c:extLst>
        </c:ser>
        <c:ser>
          <c:idx val="2"/>
          <c:order val="2"/>
          <c:tx>
            <c:strRef>
              <c:f>'My Spreedsheet '!$O$2</c:f>
              <c:strCache>
                <c:ptCount val="1"/>
                <c:pt idx="0">
                  <c:v>Aero Force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'!$O$5:$O$1805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1.1786504236111111E-3</c:v>
                </c:pt>
                <c:pt idx="13">
                  <c:v>8.5157493105902773E-2</c:v>
                </c:pt>
                <c:pt idx="14">
                  <c:v>0.85923615881249993</c:v>
                </c:pt>
                <c:pt idx="15">
                  <c:v>2.8879882004531248</c:v>
                </c:pt>
                <c:pt idx="16">
                  <c:v>5.0567049798975692</c:v>
                </c:pt>
                <c:pt idx="17">
                  <c:v>8.4158586871892336</c:v>
                </c:pt>
                <c:pt idx="18">
                  <c:v>13.875367449355901</c:v>
                </c:pt>
                <c:pt idx="19">
                  <c:v>19.919192159027777</c:v>
                </c:pt>
                <c:pt idx="20">
                  <c:v>22.283859571397564</c:v>
                </c:pt>
                <c:pt idx="21">
                  <c:v>23.266854024689234</c:v>
                </c:pt>
                <c:pt idx="22">
                  <c:v>23.599233444147568</c:v>
                </c:pt>
                <c:pt idx="23">
                  <c:v>24.440495184</c:v>
                </c:pt>
                <c:pt idx="24">
                  <c:v>24.952324130453128</c:v>
                </c:pt>
                <c:pt idx="25">
                  <c:v>27.95287344636111</c:v>
                </c:pt>
                <c:pt idx="26">
                  <c:v>29.985161439272566</c:v>
                </c:pt>
                <c:pt idx="27">
                  <c:v>34.263662476980905</c:v>
                </c:pt>
                <c:pt idx="28">
                  <c:v>39.471824036312498</c:v>
                </c:pt>
                <c:pt idx="29">
                  <c:v>45.048313853022563</c:v>
                </c:pt>
                <c:pt idx="30">
                  <c:v>50.260306026230893</c:v>
                </c:pt>
                <c:pt idx="31">
                  <c:v>53.22343319118923</c:v>
                </c:pt>
                <c:pt idx="32">
                  <c:v>55.245997318105893</c:v>
                </c:pt>
                <c:pt idx="33">
                  <c:v>56.787672072189224</c:v>
                </c:pt>
                <c:pt idx="34">
                  <c:v>58.088607477249987</c:v>
                </c:pt>
                <c:pt idx="35">
                  <c:v>58.350562533897566</c:v>
                </c:pt>
                <c:pt idx="36">
                  <c:v>57.566465339590287</c:v>
                </c:pt>
                <c:pt idx="37">
                  <c:v>53.725538271647586</c:v>
                </c:pt>
                <c:pt idx="38">
                  <c:v>46.910581522328116</c:v>
                </c:pt>
                <c:pt idx="39">
                  <c:v>40.33931074809027</c:v>
                </c:pt>
                <c:pt idx="40">
                  <c:v>35.275828528256945</c:v>
                </c:pt>
                <c:pt idx="41">
                  <c:v>30.741855011230893</c:v>
                </c:pt>
                <c:pt idx="42">
                  <c:v>24.781125156423609</c:v>
                </c:pt>
                <c:pt idx="43">
                  <c:v>18.564038834480904</c:v>
                </c:pt>
                <c:pt idx="44">
                  <c:v>14.522151869312497</c:v>
                </c:pt>
                <c:pt idx="45">
                  <c:v>12.871157288439235</c:v>
                </c:pt>
                <c:pt idx="46">
                  <c:v>12.262679007249998</c:v>
                </c:pt>
                <c:pt idx="47">
                  <c:v>11.204545589453126</c:v>
                </c:pt>
                <c:pt idx="48">
                  <c:v>9.9760971854444431</c:v>
                </c:pt>
                <c:pt idx="49">
                  <c:v>9.3360900054236104</c:v>
                </c:pt>
                <c:pt idx="50">
                  <c:v>9.3360900054236104</c:v>
                </c:pt>
                <c:pt idx="51">
                  <c:v>8.9212050563124983</c:v>
                </c:pt>
                <c:pt idx="52">
                  <c:v>7.2631385728975681</c:v>
                </c:pt>
                <c:pt idx="53">
                  <c:v>5.0567049798975692</c:v>
                </c:pt>
                <c:pt idx="54">
                  <c:v>4.314155213022568</c:v>
                </c:pt>
                <c:pt idx="55">
                  <c:v>4.2431415249999995</c:v>
                </c:pt>
                <c:pt idx="56">
                  <c:v>4.2431415249999995</c:v>
                </c:pt>
                <c:pt idx="57">
                  <c:v>4.2431415249999995</c:v>
                </c:pt>
                <c:pt idx="58">
                  <c:v>4.4579505647031255</c:v>
                </c:pt>
                <c:pt idx="59">
                  <c:v>4.6780635313124996</c:v>
                </c:pt>
                <c:pt idx="60">
                  <c:v>6.3673642509531234</c:v>
                </c:pt>
                <c:pt idx="61">
                  <c:v>6.897756941578125</c:v>
                </c:pt>
                <c:pt idx="62">
                  <c:v>7.4493653398281259</c:v>
                </c:pt>
                <c:pt idx="63">
                  <c:v>7.7331254293124996</c:v>
                </c:pt>
                <c:pt idx="64">
                  <c:v>8.6162292592031253</c:v>
                </c:pt>
                <c:pt idx="65">
                  <c:v>9.3360900054236104</c:v>
                </c:pt>
                <c:pt idx="66">
                  <c:v>9.6534416319809022</c:v>
                </c:pt>
                <c:pt idx="67">
                  <c:v>9.9760971854444431</c:v>
                </c:pt>
                <c:pt idx="68">
                  <c:v>12.142751326647572</c:v>
                </c:pt>
                <c:pt idx="69">
                  <c:v>15.859920100111106</c:v>
                </c:pt>
                <c:pt idx="70">
                  <c:v>20.692681499522568</c:v>
                </c:pt>
                <c:pt idx="71">
                  <c:v>26.167218054590283</c:v>
                </c:pt>
                <c:pt idx="72">
                  <c:v>31.315563104923612</c:v>
                </c:pt>
                <c:pt idx="73">
                  <c:v>34.869194132111105</c:v>
                </c:pt>
                <c:pt idx="74">
                  <c:v>37.134854908897566</c:v>
                </c:pt>
                <c:pt idx="75">
                  <c:v>39.041616631694438</c:v>
                </c:pt>
                <c:pt idx="76">
                  <c:v>41.216226663256933</c:v>
                </c:pt>
                <c:pt idx="77">
                  <c:v>43.67636475993924</c:v>
                </c:pt>
                <c:pt idx="78">
                  <c:v>45.510344819078121</c:v>
                </c:pt>
                <c:pt idx="79">
                  <c:v>45.974733085980894</c:v>
                </c:pt>
                <c:pt idx="80">
                  <c:v>44.818182357812503</c:v>
                </c:pt>
                <c:pt idx="81">
                  <c:v>43.67636475993924</c:v>
                </c:pt>
                <c:pt idx="82">
                  <c:v>40.996113696647562</c:v>
                </c:pt>
                <c:pt idx="83">
                  <c:v>40.33931074809027</c:v>
                </c:pt>
                <c:pt idx="84">
                  <c:v>39.687811726439236</c:v>
                </c:pt>
                <c:pt idx="85">
                  <c:v>37.976411311355896</c:v>
                </c:pt>
                <c:pt idx="86">
                  <c:v>36.717612658939231</c:v>
                </c:pt>
                <c:pt idx="87">
                  <c:v>35.275828528256945</c:v>
                </c:pt>
                <c:pt idx="88">
                  <c:v>34.464917036812501</c:v>
                </c:pt>
                <c:pt idx="89">
                  <c:v>29.985161439272566</c:v>
                </c:pt>
                <c:pt idx="90">
                  <c:v>21.960909355328123</c:v>
                </c:pt>
                <c:pt idx="91">
                  <c:v>14.261670125694444</c:v>
                </c:pt>
                <c:pt idx="92">
                  <c:v>8.5157493105902784</c:v>
                </c:pt>
                <c:pt idx="93">
                  <c:v>5.9415767854236101</c:v>
                </c:pt>
                <c:pt idx="94">
                  <c:v>4.2431415249999995</c:v>
                </c:pt>
                <c:pt idx="95">
                  <c:v>2.4401010394809024</c:v>
                </c:pt>
                <c:pt idx="96">
                  <c:v>0.99124500625694412</c:v>
                </c:pt>
                <c:pt idx="97">
                  <c:v>0.38188273724999999</c:v>
                </c:pt>
                <c:pt idx="98">
                  <c:v>0.14261670125694445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1.1786504236111111E-3</c:v>
                </c:pt>
                <c:pt idx="139">
                  <c:v>0.10637320073090278</c:v>
                </c:pt>
                <c:pt idx="140">
                  <c:v>1.0964395565642358</c:v>
                </c:pt>
                <c:pt idx="141">
                  <c:v>4.0336364122031236</c:v>
                </c:pt>
                <c:pt idx="142">
                  <c:v>7.9252454483611103</c:v>
                </c:pt>
                <c:pt idx="143">
                  <c:v>10.525642945453122</c:v>
                </c:pt>
                <c:pt idx="144">
                  <c:v>11.668933856355903</c:v>
                </c:pt>
                <c:pt idx="145">
                  <c:v>12.748282981777777</c:v>
                </c:pt>
                <c:pt idx="146">
                  <c:v>15.317740905249998</c:v>
                </c:pt>
                <c:pt idx="147">
                  <c:v>19.010452682423608</c:v>
                </c:pt>
                <c:pt idx="148">
                  <c:v>22.609167088314233</c:v>
                </c:pt>
                <c:pt idx="149">
                  <c:v>25.124112429694438</c:v>
                </c:pt>
                <c:pt idx="150">
                  <c:v>26.167218054590283</c:v>
                </c:pt>
                <c:pt idx="151">
                  <c:v>25.469457003812494</c:v>
                </c:pt>
                <c:pt idx="152">
                  <c:v>21.80031823511111</c:v>
                </c:pt>
                <c:pt idx="153">
                  <c:v>15.050187259090277</c:v>
                </c:pt>
                <c:pt idx="154">
                  <c:v>8.8189571320642361</c:v>
                </c:pt>
                <c:pt idx="155">
                  <c:v>5.2122868358142362</c:v>
                </c:pt>
                <c:pt idx="156">
                  <c:v>4.2431415249999995</c:v>
                </c:pt>
                <c:pt idx="157">
                  <c:v>4.6780635313124996</c:v>
                </c:pt>
                <c:pt idx="158">
                  <c:v>5.8581872679531246</c:v>
                </c:pt>
                <c:pt idx="159">
                  <c:v>8.7172985330277761</c:v>
                </c:pt>
                <c:pt idx="160">
                  <c:v>11.904663941078127</c:v>
                </c:pt>
                <c:pt idx="161">
                  <c:v>16.134545648812495</c:v>
                </c:pt>
                <c:pt idx="162">
                  <c:v>19.160435948828123</c:v>
                </c:pt>
                <c:pt idx="163">
                  <c:v>22.446218667250001</c:v>
                </c:pt>
                <c:pt idx="164">
                  <c:v>25.643013278689235</c:v>
                </c:pt>
                <c:pt idx="165">
                  <c:v>28.500061905522575</c:v>
                </c:pt>
                <c:pt idx="166">
                  <c:v>30.36232957482812</c:v>
                </c:pt>
                <c:pt idx="167">
                  <c:v>32.478891073027789</c:v>
                </c:pt>
                <c:pt idx="168">
                  <c:v>36.509875521777779</c:v>
                </c:pt>
                <c:pt idx="169">
                  <c:v>40.776590055250004</c:v>
                </c:pt>
                <c:pt idx="170">
                  <c:v>42.549280292361111</c:v>
                </c:pt>
                <c:pt idx="171">
                  <c:v>41.216226663256933</c:v>
                </c:pt>
                <c:pt idx="172">
                  <c:v>36.302727709828126</c:v>
                </c:pt>
                <c:pt idx="173">
                  <c:v>28.317076427256939</c:v>
                </c:pt>
                <c:pt idx="174">
                  <c:v>21.640316440105902</c:v>
                </c:pt>
                <c:pt idx="175">
                  <c:v>18.861058741230902</c:v>
                </c:pt>
                <c:pt idx="176">
                  <c:v>18.564038834480904</c:v>
                </c:pt>
                <c:pt idx="177">
                  <c:v>19.76626226656423</c:v>
                </c:pt>
                <c:pt idx="178">
                  <c:v>22.772704834590279</c:v>
                </c:pt>
                <c:pt idx="179">
                  <c:v>25.124112429694438</c:v>
                </c:pt>
                <c:pt idx="180">
                  <c:v>25.817158878777782</c:v>
                </c:pt>
                <c:pt idx="181">
                  <c:v>25.643013278689235</c:v>
                </c:pt>
                <c:pt idx="182">
                  <c:v>25.124112429694438</c:v>
                </c:pt>
                <c:pt idx="183">
                  <c:v>23.599233444147568</c:v>
                </c:pt>
                <c:pt idx="184">
                  <c:v>20.072711376703126</c:v>
                </c:pt>
                <c:pt idx="185">
                  <c:v>16.411528498361108</c:v>
                </c:pt>
                <c:pt idx="186">
                  <c:v>12.994620920312498</c:v>
                </c:pt>
                <c:pt idx="187">
                  <c:v>10.525642945453122</c:v>
                </c:pt>
                <c:pt idx="188">
                  <c:v>8.6162292592031253</c:v>
                </c:pt>
                <c:pt idx="189">
                  <c:v>7.2631385728975681</c:v>
                </c:pt>
                <c:pt idx="190">
                  <c:v>6.1952812891059024</c:v>
                </c:pt>
                <c:pt idx="191">
                  <c:v>5.5305224501892356</c:v>
                </c:pt>
                <c:pt idx="192">
                  <c:v>4.9034804248281256</c:v>
                </c:pt>
                <c:pt idx="193">
                  <c:v>4.6041032172309029</c:v>
                </c:pt>
                <c:pt idx="194">
                  <c:v>4.385758226256943</c:v>
                </c:pt>
                <c:pt idx="195">
                  <c:v>4.2431415249999995</c:v>
                </c:pt>
                <c:pt idx="196">
                  <c:v>4.2431415249999995</c:v>
                </c:pt>
                <c:pt idx="197">
                  <c:v>4.2431415249999995</c:v>
                </c:pt>
                <c:pt idx="198">
                  <c:v>4.2431415249999995</c:v>
                </c:pt>
                <c:pt idx="199">
                  <c:v>4.6041032172309029</c:v>
                </c:pt>
                <c:pt idx="200">
                  <c:v>4.9797980397569441</c:v>
                </c:pt>
                <c:pt idx="201">
                  <c:v>5.7753870756944439</c:v>
                </c:pt>
                <c:pt idx="202">
                  <c:v>6.6299086328125014</c:v>
                </c:pt>
                <c:pt idx="203">
                  <c:v>8.0221894457031251</c:v>
                </c:pt>
                <c:pt idx="204">
                  <c:v>10.637320073090278</c:v>
                </c:pt>
                <c:pt idx="205">
                  <c:v>13.243316159694441</c:v>
                </c:pt>
                <c:pt idx="206">
                  <c:v>16.690868648756943</c:v>
                </c:pt>
                <c:pt idx="207">
                  <c:v>21.322080825730897</c:v>
                </c:pt>
                <c:pt idx="208">
                  <c:v>25.817158878777782</c:v>
                </c:pt>
                <c:pt idx="209">
                  <c:v>30.173450844444449</c:v>
                </c:pt>
                <c:pt idx="210">
                  <c:v>36.509875521777779</c:v>
                </c:pt>
                <c:pt idx="211">
                  <c:v>41.436928955078116</c:v>
                </c:pt>
                <c:pt idx="212">
                  <c:v>45.27903467344445</c:v>
                </c:pt>
                <c:pt idx="213">
                  <c:v>48.332033933203121</c:v>
                </c:pt>
                <c:pt idx="214">
                  <c:v>50.993131927111108</c:v>
                </c:pt>
                <c:pt idx="215">
                  <c:v>54.736820335105911</c:v>
                </c:pt>
                <c:pt idx="216">
                  <c:v>59.669177695312499</c:v>
                </c:pt>
                <c:pt idx="217">
                  <c:v>65.368247156078127</c:v>
                </c:pt>
                <c:pt idx="218">
                  <c:v>70.748491677256936</c:v>
                </c:pt>
                <c:pt idx="219">
                  <c:v>75.444234964923609</c:v>
                </c:pt>
                <c:pt idx="220">
                  <c:v>79.065049066256918</c:v>
                </c:pt>
                <c:pt idx="221">
                  <c:v>81.836350874772577</c:v>
                </c:pt>
                <c:pt idx="222">
                  <c:v>83.083363022953122</c:v>
                </c:pt>
                <c:pt idx="223">
                  <c:v>84.339804374522558</c:v>
                </c:pt>
                <c:pt idx="224">
                  <c:v>85.288323302923587</c:v>
                </c:pt>
                <c:pt idx="225">
                  <c:v>86.561265760423609</c:v>
                </c:pt>
                <c:pt idx="226">
                  <c:v>88.48835920302777</c:v>
                </c:pt>
                <c:pt idx="227">
                  <c:v>90.110476848522566</c:v>
                </c:pt>
                <c:pt idx="228">
                  <c:v>91.747327624312476</c:v>
                </c:pt>
                <c:pt idx="229">
                  <c:v>93.067416098756937</c:v>
                </c:pt>
                <c:pt idx="230">
                  <c:v>94.063670369314238</c:v>
                </c:pt>
                <c:pt idx="231">
                  <c:v>94.063670369314238</c:v>
                </c:pt>
                <c:pt idx="232">
                  <c:v>93.067416098756937</c:v>
                </c:pt>
                <c:pt idx="233">
                  <c:v>88.811604081703123</c:v>
                </c:pt>
                <c:pt idx="234">
                  <c:v>82.45867829843921</c:v>
                </c:pt>
                <c:pt idx="235">
                  <c:v>76.641743795312493</c:v>
                </c:pt>
                <c:pt idx="236">
                  <c:v>73.077504914312485</c:v>
                </c:pt>
                <c:pt idx="237">
                  <c:v>71.327209035250007</c:v>
                </c:pt>
                <c:pt idx="238">
                  <c:v>69.026483408361088</c:v>
                </c:pt>
                <c:pt idx="239">
                  <c:v>64.814281456980893</c:v>
                </c:pt>
                <c:pt idx="240">
                  <c:v>57.827241745814213</c:v>
                </c:pt>
                <c:pt idx="241">
                  <c:v>50.748267301605892</c:v>
                </c:pt>
                <c:pt idx="242">
                  <c:v>45.974733085980894</c:v>
                </c:pt>
                <c:pt idx="243">
                  <c:v>40.33931074809027</c:v>
                </c:pt>
                <c:pt idx="244">
                  <c:v>35.275828528256945</c:v>
                </c:pt>
                <c:pt idx="245">
                  <c:v>30.741855011230893</c:v>
                </c:pt>
                <c:pt idx="246">
                  <c:v>24.781125156423609</c:v>
                </c:pt>
                <c:pt idx="247">
                  <c:v>18.564038834480904</c:v>
                </c:pt>
                <c:pt idx="248">
                  <c:v>14.522151869312497</c:v>
                </c:pt>
                <c:pt idx="249">
                  <c:v>12.871157288439235</c:v>
                </c:pt>
                <c:pt idx="250">
                  <c:v>12.262679007249998</c:v>
                </c:pt>
                <c:pt idx="251">
                  <c:v>11.204545589453126</c:v>
                </c:pt>
                <c:pt idx="252">
                  <c:v>9.9760971854444431</c:v>
                </c:pt>
                <c:pt idx="253">
                  <c:v>9.3360900054236104</c:v>
                </c:pt>
                <c:pt idx="254">
                  <c:v>9.3360900054236104</c:v>
                </c:pt>
                <c:pt idx="255">
                  <c:v>8.9212050563124983</c:v>
                </c:pt>
                <c:pt idx="256">
                  <c:v>7.2631385728975681</c:v>
                </c:pt>
                <c:pt idx="257">
                  <c:v>6.1952812891059024</c:v>
                </c:pt>
                <c:pt idx="258">
                  <c:v>6.9882183615902775</c:v>
                </c:pt>
                <c:pt idx="259">
                  <c:v>9.4412845557308991</c:v>
                </c:pt>
                <c:pt idx="260">
                  <c:v>12.504302344090279</c:v>
                </c:pt>
                <c:pt idx="261">
                  <c:v>15.859920100111106</c:v>
                </c:pt>
                <c:pt idx="262">
                  <c:v>19.462170457272567</c:v>
                </c:pt>
                <c:pt idx="263">
                  <c:v>24.271064185605898</c:v>
                </c:pt>
                <c:pt idx="264">
                  <c:v>31.123737748480895</c:v>
                </c:pt>
                <c:pt idx="265">
                  <c:v>38.400725463855906</c:v>
                </c:pt>
                <c:pt idx="266">
                  <c:v>44.818182357812503</c:v>
                </c:pt>
                <c:pt idx="267">
                  <c:v>49.050716028999993</c:v>
                </c:pt>
                <c:pt idx="268">
                  <c:v>54.230000652953116</c:v>
                </c:pt>
                <c:pt idx="269">
                  <c:v>58.088607477249987</c:v>
                </c:pt>
                <c:pt idx="270">
                  <c:v>62.079812474203123</c:v>
                </c:pt>
                <c:pt idx="271">
                  <c:v>62.350607409027774</c:v>
                </c:pt>
                <c:pt idx="272">
                  <c:v>61.270963620999993</c:v>
                </c:pt>
                <c:pt idx="273">
                  <c:v>60.467418694703113</c:v>
                </c:pt>
                <c:pt idx="274">
                  <c:v>56.271423186647567</c:v>
                </c:pt>
                <c:pt idx="275">
                  <c:v>49.050716028999993</c:v>
                </c:pt>
                <c:pt idx="276">
                  <c:v>42.549280292361111</c:v>
                </c:pt>
                <c:pt idx="277">
                  <c:v>34.869194132111105</c:v>
                </c:pt>
                <c:pt idx="278">
                  <c:v>28.134680274203117</c:v>
                </c:pt>
                <c:pt idx="279">
                  <c:v>19.160435948828123</c:v>
                </c:pt>
                <c:pt idx="280">
                  <c:v>13.494368699923607</c:v>
                </c:pt>
                <c:pt idx="281">
                  <c:v>12.023412971256942</c:v>
                </c:pt>
                <c:pt idx="282">
                  <c:v>15.452401716147566</c:v>
                </c:pt>
                <c:pt idx="283">
                  <c:v>20.849147343256945</c:v>
                </c:pt>
                <c:pt idx="284">
                  <c:v>26.874408308756948</c:v>
                </c:pt>
                <c:pt idx="285">
                  <c:v>34.263662476980905</c:v>
                </c:pt>
                <c:pt idx="286">
                  <c:v>41.216226663256933</c:v>
                </c:pt>
                <c:pt idx="287">
                  <c:v>48.810566005189237</c:v>
                </c:pt>
                <c:pt idx="288">
                  <c:v>57.046680502777775</c:v>
                </c:pt>
                <c:pt idx="289">
                  <c:v>65.924570156022554</c:v>
                </c:pt>
                <c:pt idx="290">
                  <c:v>71.327209035250007</c:v>
                </c:pt>
                <c:pt idx="291">
                  <c:v>73.077504914312485</c:v>
                </c:pt>
                <c:pt idx="292">
                  <c:v>71.327209035250007</c:v>
                </c:pt>
                <c:pt idx="293">
                  <c:v>68.173435164272561</c:v>
                </c:pt>
                <c:pt idx="294">
                  <c:v>65.924570156022554</c:v>
                </c:pt>
                <c:pt idx="295">
                  <c:v>64.538182595249978</c:v>
                </c:pt>
                <c:pt idx="296">
                  <c:v>64.262673058730911</c:v>
                </c:pt>
                <c:pt idx="297">
                  <c:v>64.538182595249978</c:v>
                </c:pt>
                <c:pt idx="298">
                  <c:v>65.368247156078127</c:v>
                </c:pt>
                <c:pt idx="299">
                  <c:v>65.924570156022554</c:v>
                </c:pt>
                <c:pt idx="300">
                  <c:v>65.924570156022554</c:v>
                </c:pt>
                <c:pt idx="301">
                  <c:v>65.368247156078127</c:v>
                </c:pt>
                <c:pt idx="302">
                  <c:v>63.987752847423614</c:v>
                </c:pt>
                <c:pt idx="303">
                  <c:v>61.809606864590265</c:v>
                </c:pt>
                <c:pt idx="304">
                  <c:v>59.139963655111089</c:v>
                </c:pt>
                <c:pt idx="305">
                  <c:v>55.245997318105893</c:v>
                </c:pt>
                <c:pt idx="306">
                  <c:v>51.484629153756941</c:v>
                </c:pt>
                <c:pt idx="307">
                  <c:v>49.050716028999993</c:v>
                </c:pt>
                <c:pt idx="308">
                  <c:v>47.85585916206422</c:v>
                </c:pt>
                <c:pt idx="309">
                  <c:v>47.382041691772571</c:v>
                </c:pt>
                <c:pt idx="310">
                  <c:v>46.441478653730904</c:v>
                </c:pt>
                <c:pt idx="311">
                  <c:v>45.27903467344445</c:v>
                </c:pt>
                <c:pt idx="312">
                  <c:v>43.67636475993924</c:v>
                </c:pt>
                <c:pt idx="313">
                  <c:v>41.216226663256933</c:v>
                </c:pt>
                <c:pt idx="314">
                  <c:v>38.188273725000002</c:v>
                </c:pt>
                <c:pt idx="315">
                  <c:v>34.869194132111105</c:v>
                </c:pt>
                <c:pt idx="316">
                  <c:v>32.0887577828125</c:v>
                </c:pt>
                <c:pt idx="317">
                  <c:v>29.610350604564232</c:v>
                </c:pt>
                <c:pt idx="318">
                  <c:v>26.519634531250006</c:v>
                </c:pt>
                <c:pt idx="319">
                  <c:v>23.101548302777775</c:v>
                </c:pt>
                <c:pt idx="320">
                  <c:v>20.072711376703126</c:v>
                </c:pt>
                <c:pt idx="321">
                  <c:v>19.311008540444444</c:v>
                </c:pt>
                <c:pt idx="322">
                  <c:v>18.269376228578121</c:v>
                </c:pt>
                <c:pt idx="323">
                  <c:v>18.269376228578121</c:v>
                </c:pt>
                <c:pt idx="324">
                  <c:v>17.399532215953126</c:v>
                </c:pt>
                <c:pt idx="325">
                  <c:v>16.831422711772568</c:v>
                </c:pt>
                <c:pt idx="326">
                  <c:v>16.831422711772568</c:v>
                </c:pt>
                <c:pt idx="327">
                  <c:v>16.411528498361108</c:v>
                </c:pt>
                <c:pt idx="328">
                  <c:v>15.996938211855904</c:v>
                </c:pt>
                <c:pt idx="329">
                  <c:v>12.383196013064238</c:v>
                </c:pt>
                <c:pt idx="330">
                  <c:v>9.0240423057725678</c:v>
                </c:pt>
                <c:pt idx="331">
                  <c:v>8.4158586871892336</c:v>
                </c:pt>
                <c:pt idx="332">
                  <c:v>8.2178454160225662</c:v>
                </c:pt>
                <c:pt idx="333">
                  <c:v>7.4493653398281259</c:v>
                </c:pt>
                <c:pt idx="334">
                  <c:v>7.1709091772499987</c:v>
                </c:pt>
                <c:pt idx="335">
                  <c:v>6.6299086328125014</c:v>
                </c:pt>
                <c:pt idx="336">
                  <c:v>6.1952812891059024</c:v>
                </c:pt>
                <c:pt idx="337">
                  <c:v>6.0255556281059031</c:v>
                </c:pt>
                <c:pt idx="338">
                  <c:v>6.1952812891059024</c:v>
                </c:pt>
                <c:pt idx="339">
                  <c:v>6.9882183615902775</c:v>
                </c:pt>
                <c:pt idx="340">
                  <c:v>9.3360900054236104</c:v>
                </c:pt>
                <c:pt idx="341">
                  <c:v>13.118673877397571</c:v>
                </c:pt>
                <c:pt idx="342">
                  <c:v>17.114298813439238</c:v>
                </c:pt>
                <c:pt idx="343">
                  <c:v>18.416412868923612</c:v>
                </c:pt>
                <c:pt idx="344">
                  <c:v>18.861058741230902</c:v>
                </c:pt>
                <c:pt idx="345">
                  <c:v>19.160435948828123</c:v>
                </c:pt>
                <c:pt idx="346">
                  <c:v>20.536804980999996</c:v>
                </c:pt>
                <c:pt idx="347">
                  <c:v>20.849147343256945</c:v>
                </c:pt>
                <c:pt idx="348">
                  <c:v>21.640316440105902</c:v>
                </c:pt>
                <c:pt idx="349">
                  <c:v>22.609167088314233</c:v>
                </c:pt>
                <c:pt idx="350">
                  <c:v>23.266854024689234</c:v>
                </c:pt>
                <c:pt idx="351">
                  <c:v>23.432749071812498</c:v>
                </c:pt>
                <c:pt idx="352">
                  <c:v>23.266854024689234</c:v>
                </c:pt>
                <c:pt idx="353">
                  <c:v>23.101548302777775</c:v>
                </c:pt>
                <c:pt idx="354">
                  <c:v>22.936831906078119</c:v>
                </c:pt>
                <c:pt idx="355">
                  <c:v>22.936831906078119</c:v>
                </c:pt>
                <c:pt idx="356">
                  <c:v>23.266854024689234</c:v>
                </c:pt>
                <c:pt idx="357">
                  <c:v>23.432749071812498</c:v>
                </c:pt>
                <c:pt idx="358">
                  <c:v>23.101548302777775</c:v>
                </c:pt>
                <c:pt idx="359">
                  <c:v>21.322080825730897</c:v>
                </c:pt>
                <c:pt idx="360">
                  <c:v>18.416412868923612</c:v>
                </c:pt>
                <c:pt idx="361">
                  <c:v>15.859920100111106</c:v>
                </c:pt>
                <c:pt idx="362">
                  <c:v>14.132313241703125</c:v>
                </c:pt>
                <c:pt idx="363">
                  <c:v>13.118673877397571</c:v>
                </c:pt>
                <c:pt idx="364">
                  <c:v>12.625998000328124</c:v>
                </c:pt>
                <c:pt idx="365">
                  <c:v>12.625998000328124</c:v>
                </c:pt>
                <c:pt idx="366">
                  <c:v>12.748282981777777</c:v>
                </c:pt>
                <c:pt idx="367">
                  <c:v>13.243316159694441</c:v>
                </c:pt>
                <c:pt idx="368">
                  <c:v>14.391616334897572</c:v>
                </c:pt>
                <c:pt idx="369">
                  <c:v>16.2727424109809</c:v>
                </c:pt>
                <c:pt idx="370">
                  <c:v>17.399532215953126</c:v>
                </c:pt>
                <c:pt idx="371">
                  <c:v>17.687122919314234</c:v>
                </c:pt>
                <c:pt idx="372">
                  <c:v>16.690868648756943</c:v>
                </c:pt>
                <c:pt idx="373">
                  <c:v>13.368547767203127</c:v>
                </c:pt>
                <c:pt idx="374">
                  <c:v>9.2314847803281221</c:v>
                </c:pt>
                <c:pt idx="375">
                  <c:v>6.1101237959999999</c:v>
                </c:pt>
                <c:pt idx="376">
                  <c:v>4.1727171621892358</c:v>
                </c:pt>
                <c:pt idx="377">
                  <c:v>3.0656697518124996</c:v>
                </c:pt>
                <c:pt idx="378">
                  <c:v>2.3340225013559026</c:v>
                </c:pt>
                <c:pt idx="379">
                  <c:v>1.8858406777777781</c:v>
                </c:pt>
                <c:pt idx="380">
                  <c:v>1.527530949</c:v>
                </c:pt>
                <c:pt idx="381">
                  <c:v>1.0964395565642358</c:v>
                </c:pt>
                <c:pt idx="382">
                  <c:v>0.70748491677256953</c:v>
                </c:pt>
                <c:pt idx="383">
                  <c:v>0.40339310748090285</c:v>
                </c:pt>
                <c:pt idx="384">
                  <c:v>0.15587651852256942</c:v>
                </c:pt>
                <c:pt idx="385">
                  <c:v>2.3867671078125E-2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7.3665651475694456E-3</c:v>
                </c:pt>
                <c:pt idx="393">
                  <c:v>0.12994620920312502</c:v>
                </c:pt>
                <c:pt idx="394">
                  <c:v>0.678902644</c:v>
                </c:pt>
                <c:pt idx="395">
                  <c:v>2.0299306920642368</c:v>
                </c:pt>
                <c:pt idx="396">
                  <c:v>4.4579505647031255</c:v>
                </c:pt>
                <c:pt idx="397">
                  <c:v>8.1197227682569473</c:v>
                </c:pt>
                <c:pt idx="398">
                  <c:v>12.871157288439235</c:v>
                </c:pt>
                <c:pt idx="399">
                  <c:v>17.256620852090272</c:v>
                </c:pt>
                <c:pt idx="400">
                  <c:v>19.311008540444444</c:v>
                </c:pt>
                <c:pt idx="401">
                  <c:v>19.311008540444444</c:v>
                </c:pt>
                <c:pt idx="402">
                  <c:v>18.269376228578121</c:v>
                </c:pt>
                <c:pt idx="403">
                  <c:v>15.996938211855904</c:v>
                </c:pt>
                <c:pt idx="404">
                  <c:v>13.747778540999999</c:v>
                </c:pt>
                <c:pt idx="405">
                  <c:v>12.023412971256942</c:v>
                </c:pt>
                <c:pt idx="406">
                  <c:v>10.304056665814233</c:v>
                </c:pt>
                <c:pt idx="407">
                  <c:v>8.5157493105902784</c:v>
                </c:pt>
                <c:pt idx="408">
                  <c:v>6.897756941578125</c:v>
                </c:pt>
                <c:pt idx="409">
                  <c:v>5.9415767854236101</c:v>
                </c:pt>
                <c:pt idx="410">
                  <c:v>5.6931762086475697</c:v>
                </c:pt>
                <c:pt idx="411">
                  <c:v>5.7753870756944439</c:v>
                </c:pt>
                <c:pt idx="412">
                  <c:v>5.9415767854236101</c:v>
                </c:pt>
                <c:pt idx="413">
                  <c:v>6.1952812891059024</c:v>
                </c:pt>
                <c:pt idx="414">
                  <c:v>6.5418045136475707</c:v>
                </c:pt>
                <c:pt idx="415">
                  <c:v>7.4493653398281259</c:v>
                </c:pt>
                <c:pt idx="416">
                  <c:v>8.9212050563124983</c:v>
                </c:pt>
                <c:pt idx="417">
                  <c:v>10.304056665814233</c:v>
                </c:pt>
                <c:pt idx="418">
                  <c:v>10.74958652593924</c:v>
                </c:pt>
                <c:pt idx="419">
                  <c:v>10.414555143027778</c:v>
                </c:pt>
                <c:pt idx="420">
                  <c:v>9.1274688804444448</c:v>
                </c:pt>
                <c:pt idx="421">
                  <c:v>8.1197227682569473</c:v>
                </c:pt>
                <c:pt idx="422">
                  <c:v>7.7331254293124996</c:v>
                </c:pt>
                <c:pt idx="423">
                  <c:v>7.9252454483611103</c:v>
                </c:pt>
                <c:pt idx="424">
                  <c:v>8.7172985330277761</c:v>
                </c:pt>
                <c:pt idx="425">
                  <c:v>10.74958652593924</c:v>
                </c:pt>
                <c:pt idx="426">
                  <c:v>15.050187259090277</c:v>
                </c:pt>
                <c:pt idx="427">
                  <c:v>22.122089800756942</c:v>
                </c:pt>
                <c:pt idx="428">
                  <c:v>29.42382917502778</c:v>
                </c:pt>
                <c:pt idx="429">
                  <c:v>32.871381664090265</c:v>
                </c:pt>
                <c:pt idx="430">
                  <c:v>33.068510947439236</c:v>
                </c:pt>
                <c:pt idx="431">
                  <c:v>31.700981793444441</c:v>
                </c:pt>
                <c:pt idx="432">
                  <c:v>29.985161439272566</c:v>
                </c:pt>
                <c:pt idx="433">
                  <c:v>28.867800837689238</c:v>
                </c:pt>
                <c:pt idx="434">
                  <c:v>28.500061905522575</c:v>
                </c:pt>
                <c:pt idx="435">
                  <c:v>27.5910277663125</c:v>
                </c:pt>
                <c:pt idx="436">
                  <c:v>25.124112429694438</c:v>
                </c:pt>
                <c:pt idx="437">
                  <c:v>21.006202512203121</c:v>
                </c:pt>
                <c:pt idx="438">
                  <c:v>15.587651852256943</c:v>
                </c:pt>
                <c:pt idx="439">
                  <c:v>9.7604041579236096</c:v>
                </c:pt>
                <c:pt idx="440">
                  <c:v>4.9034804248281256</c:v>
                </c:pt>
                <c:pt idx="441">
                  <c:v>1.7470545903975694</c:v>
                </c:pt>
                <c:pt idx="442">
                  <c:v>0.42549280292361114</c:v>
                </c:pt>
                <c:pt idx="443">
                  <c:v>4.9797980397569441E-2</c:v>
                </c:pt>
                <c:pt idx="444">
                  <c:v>1.1786504236111111E-3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7.3665651475694456E-3</c:v>
                </c:pt>
                <c:pt idx="513">
                  <c:v>0.1841641286892361</c:v>
                </c:pt>
                <c:pt idx="514">
                  <c:v>1.2835503113124997</c:v>
                </c:pt>
                <c:pt idx="515">
                  <c:v>4.1028821245902769</c:v>
                </c:pt>
                <c:pt idx="516">
                  <c:v>8.3165573890000015</c:v>
                </c:pt>
                <c:pt idx="517">
                  <c:v>12.383196013064238</c:v>
                </c:pt>
                <c:pt idx="518">
                  <c:v>14.132313241703125</c:v>
                </c:pt>
                <c:pt idx="519">
                  <c:v>14.132313241703125</c:v>
                </c:pt>
                <c:pt idx="520">
                  <c:v>13.368547767203127</c:v>
                </c:pt>
                <c:pt idx="521">
                  <c:v>12.142751326647572</c:v>
                </c:pt>
                <c:pt idx="522">
                  <c:v>10.862442304</c:v>
                </c:pt>
                <c:pt idx="523">
                  <c:v>9.3360900054236104</c:v>
                </c:pt>
                <c:pt idx="524">
                  <c:v>7.0792691068142348</c:v>
                </c:pt>
                <c:pt idx="525">
                  <c:v>4.1727171621892358</c:v>
                </c:pt>
                <c:pt idx="526">
                  <c:v>1.7019712116944445</c:v>
                </c:pt>
                <c:pt idx="527">
                  <c:v>0.47146016944444452</c:v>
                </c:pt>
                <c:pt idx="528">
                  <c:v>0.11786504236111113</c:v>
                </c:pt>
                <c:pt idx="529">
                  <c:v>2.9466260590277783E-2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1.1786504236111111E-3</c:v>
                </c:pt>
                <c:pt idx="534">
                  <c:v>4.243141525E-2</c:v>
                </c:pt>
                <c:pt idx="535">
                  <c:v>0.30173450844444444</c:v>
                </c:pt>
                <c:pt idx="536">
                  <c:v>0.79676768636111106</c:v>
                </c:pt>
                <c:pt idx="537">
                  <c:v>1.9813113620902776</c:v>
                </c:pt>
                <c:pt idx="538">
                  <c:v>4.9797980397569441</c:v>
                </c:pt>
                <c:pt idx="539">
                  <c:v>10.414555143027778</c:v>
                </c:pt>
                <c:pt idx="540">
                  <c:v>15.723491313578126</c:v>
                </c:pt>
                <c:pt idx="541">
                  <c:v>17.687122919314234</c:v>
                </c:pt>
                <c:pt idx="542">
                  <c:v>17.687122919314234</c:v>
                </c:pt>
                <c:pt idx="543">
                  <c:v>17.399532215953126</c:v>
                </c:pt>
                <c:pt idx="544">
                  <c:v>16.411528498361108</c:v>
                </c:pt>
                <c:pt idx="545">
                  <c:v>14.653276728939238</c:v>
                </c:pt>
                <c:pt idx="546">
                  <c:v>11.904663941078127</c:v>
                </c:pt>
                <c:pt idx="547">
                  <c:v>10.084827687022567</c:v>
                </c:pt>
                <c:pt idx="548">
                  <c:v>8.7172985330277761</c:v>
                </c:pt>
                <c:pt idx="549">
                  <c:v>7.828890776230903</c:v>
                </c:pt>
                <c:pt idx="550">
                  <c:v>6.9882183615902775</c:v>
                </c:pt>
                <c:pt idx="551">
                  <c:v>6.3673642509531234</c:v>
                </c:pt>
                <c:pt idx="552">
                  <c:v>6.0255556281059031</c:v>
                </c:pt>
                <c:pt idx="553">
                  <c:v>5.5305224501892356</c:v>
                </c:pt>
                <c:pt idx="554">
                  <c:v>5.2122868358142362</c:v>
                </c:pt>
                <c:pt idx="555">
                  <c:v>5.0567049798975692</c:v>
                </c:pt>
                <c:pt idx="556">
                  <c:v>5.0567049798975692</c:v>
                </c:pt>
                <c:pt idx="557">
                  <c:v>5.2122868358142362</c:v>
                </c:pt>
                <c:pt idx="558">
                  <c:v>5.6115546668125003</c:v>
                </c:pt>
                <c:pt idx="559">
                  <c:v>6.1952812891059024</c:v>
                </c:pt>
                <c:pt idx="560">
                  <c:v>8.0221894457031251</c:v>
                </c:pt>
                <c:pt idx="561">
                  <c:v>8.5157493105902784</c:v>
                </c:pt>
                <c:pt idx="562">
                  <c:v>8.5157493105902784</c:v>
                </c:pt>
                <c:pt idx="563">
                  <c:v>8.5157493105902784</c:v>
                </c:pt>
                <c:pt idx="564">
                  <c:v>6.9882183615902775</c:v>
                </c:pt>
                <c:pt idx="565">
                  <c:v>3.0058532428142355</c:v>
                </c:pt>
                <c:pt idx="566">
                  <c:v>0.678902644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2.9466260590277783E-2</c:v>
                </c:pt>
                <c:pt idx="602">
                  <c:v>0.12994620920312502</c:v>
                </c:pt>
                <c:pt idx="603">
                  <c:v>0.678902644</c:v>
                </c:pt>
                <c:pt idx="604">
                  <c:v>2.4401010394809024</c:v>
                </c:pt>
                <c:pt idx="605">
                  <c:v>5.9415767854236101</c:v>
                </c:pt>
                <c:pt idx="606">
                  <c:v>11.551952801812499</c:v>
                </c:pt>
                <c:pt idx="607">
                  <c:v>19.160435948828123</c:v>
                </c:pt>
                <c:pt idx="608">
                  <c:v>27.410988914105896</c:v>
                </c:pt>
                <c:pt idx="609">
                  <c:v>35.684820225249993</c:v>
                </c:pt>
                <c:pt idx="610">
                  <c:v>44.359687343027772</c:v>
                </c:pt>
                <c:pt idx="611">
                  <c:v>54.230000652953116</c:v>
                </c:pt>
                <c:pt idx="612">
                  <c:v>63.439680400444423</c:v>
                </c:pt>
                <c:pt idx="613">
                  <c:v>68.741544668453116</c:v>
                </c:pt>
                <c:pt idx="614">
                  <c:v>69.884835579355908</c:v>
                </c:pt>
                <c:pt idx="615">
                  <c:v>69.312011473480894</c:v>
                </c:pt>
                <c:pt idx="616">
                  <c:v>69.026483408361088</c:v>
                </c:pt>
                <c:pt idx="617">
                  <c:v>68.45719525375695</c:v>
                </c:pt>
                <c:pt idx="618">
                  <c:v>67.325690847090272</c:v>
                </c:pt>
                <c:pt idx="619">
                  <c:v>65.0909696439236</c:v>
                </c:pt>
                <c:pt idx="620">
                  <c:v>62.079812474203123</c:v>
                </c:pt>
                <c:pt idx="621">
                  <c:v>59.404276012605891</c:v>
                </c:pt>
                <c:pt idx="622">
                  <c:v>58.088607477249987</c:v>
                </c:pt>
                <c:pt idx="623">
                  <c:v>57.827241745814213</c:v>
                </c:pt>
                <c:pt idx="624">
                  <c:v>58.350562533897566</c:v>
                </c:pt>
                <c:pt idx="625">
                  <c:v>59.934668703230912</c:v>
                </c:pt>
                <c:pt idx="626">
                  <c:v>61.53999058018924</c:v>
                </c:pt>
                <c:pt idx="627">
                  <c:v>62.350607409027774</c:v>
                </c:pt>
                <c:pt idx="628">
                  <c:v>62.350607409027774</c:v>
                </c:pt>
                <c:pt idx="629">
                  <c:v>62.350607409027774</c:v>
                </c:pt>
                <c:pt idx="630">
                  <c:v>62.621991669064229</c:v>
                </c:pt>
                <c:pt idx="631">
                  <c:v>64.262673058730911</c:v>
                </c:pt>
                <c:pt idx="632">
                  <c:v>67.04428805845312</c:v>
                </c:pt>
                <c:pt idx="633">
                  <c:v>70.460016986078102</c:v>
                </c:pt>
                <c:pt idx="634">
                  <c:v>74.552291256855895</c:v>
                </c:pt>
                <c:pt idx="635">
                  <c:v>78.45568679725001</c:v>
                </c:pt>
                <c:pt idx="636">
                  <c:v>81.526071150756934</c:v>
                </c:pt>
                <c:pt idx="637">
                  <c:v>82.770725998090271</c:v>
                </c:pt>
                <c:pt idx="638">
                  <c:v>82.770725998090271</c:v>
                </c:pt>
                <c:pt idx="639">
                  <c:v>82.45867829843921</c:v>
                </c:pt>
                <c:pt idx="640">
                  <c:v>81.836350874772577</c:v>
                </c:pt>
                <c:pt idx="641">
                  <c:v>81.526071150756934</c:v>
                </c:pt>
                <c:pt idx="642">
                  <c:v>83.083363022953122</c:v>
                </c:pt>
                <c:pt idx="643">
                  <c:v>86.8809746878281</c:v>
                </c:pt>
                <c:pt idx="644">
                  <c:v>89.784874669000004</c:v>
                </c:pt>
                <c:pt idx="645">
                  <c:v>90.763449183203107</c:v>
                </c:pt>
                <c:pt idx="646">
                  <c:v>92.0764657551059</c:v>
                </c:pt>
                <c:pt idx="647">
                  <c:v>93.398911530397555</c:v>
                </c:pt>
                <c:pt idx="648">
                  <c:v>94.730786509078129</c:v>
                </c:pt>
                <c:pt idx="649">
                  <c:v>95.400259949689229</c:v>
                </c:pt>
                <c:pt idx="650">
                  <c:v>95.065228566777762</c:v>
                </c:pt>
                <c:pt idx="651">
                  <c:v>92.406193211111102</c:v>
                </c:pt>
                <c:pt idx="652">
                  <c:v>86.561265760423609</c:v>
                </c:pt>
                <c:pt idx="653">
                  <c:v>79.983512408855887</c:v>
                </c:pt>
                <c:pt idx="654">
                  <c:v>73.960608744203114</c:v>
                </c:pt>
                <c:pt idx="655">
                  <c:v>65.64611399344443</c:v>
                </c:pt>
                <c:pt idx="656">
                  <c:v>54.991114163999995</c:v>
                </c:pt>
                <c:pt idx="657">
                  <c:v>45.27903467344445</c:v>
                </c:pt>
                <c:pt idx="658">
                  <c:v>39.256425671397572</c:v>
                </c:pt>
                <c:pt idx="659">
                  <c:v>34.666760921855897</c:v>
                </c:pt>
                <c:pt idx="660">
                  <c:v>28.317076427256939</c:v>
                </c:pt>
                <c:pt idx="661">
                  <c:v>19.919192159027777</c:v>
                </c:pt>
                <c:pt idx="662">
                  <c:v>12.625998000328124</c:v>
                </c:pt>
                <c:pt idx="663">
                  <c:v>6.9882183615902775</c:v>
                </c:pt>
                <c:pt idx="664">
                  <c:v>5.0567049798975692</c:v>
                </c:pt>
                <c:pt idx="665">
                  <c:v>4.2431415249999995</c:v>
                </c:pt>
                <c:pt idx="666">
                  <c:v>4.6041032172309029</c:v>
                </c:pt>
                <c:pt idx="667">
                  <c:v>5.7753870756944439</c:v>
                </c:pt>
                <c:pt idx="668">
                  <c:v>10.637320073090278</c:v>
                </c:pt>
                <c:pt idx="669">
                  <c:v>15.859920100111106</c:v>
                </c:pt>
                <c:pt idx="670">
                  <c:v>23.101548302777775</c:v>
                </c:pt>
                <c:pt idx="671">
                  <c:v>30.173450844444449</c:v>
                </c:pt>
                <c:pt idx="672">
                  <c:v>34.062997242361114</c:v>
                </c:pt>
                <c:pt idx="673">
                  <c:v>38.188273725000002</c:v>
                </c:pt>
                <c:pt idx="674">
                  <c:v>42.549280292361111</c:v>
                </c:pt>
                <c:pt idx="675">
                  <c:v>47.14601694444444</c:v>
                </c:pt>
                <c:pt idx="676">
                  <c:v>47.85585916206422</c:v>
                </c:pt>
                <c:pt idx="677">
                  <c:v>48.332033933203121</c:v>
                </c:pt>
                <c:pt idx="678">
                  <c:v>44.818182357812503</c:v>
                </c:pt>
                <c:pt idx="679">
                  <c:v>37.55445445970313</c:v>
                </c:pt>
                <c:pt idx="680">
                  <c:v>29.797461359312504</c:v>
                </c:pt>
                <c:pt idx="681">
                  <c:v>21.640316440105902</c:v>
                </c:pt>
                <c:pt idx="682">
                  <c:v>15.317740905249998</c:v>
                </c:pt>
                <c:pt idx="683">
                  <c:v>13.118673877397571</c:v>
                </c:pt>
                <c:pt idx="684">
                  <c:v>10.525642945453122</c:v>
                </c:pt>
                <c:pt idx="685">
                  <c:v>10.525642945453122</c:v>
                </c:pt>
                <c:pt idx="686">
                  <c:v>13.368547767203127</c:v>
                </c:pt>
                <c:pt idx="687">
                  <c:v>16.831422711772568</c:v>
                </c:pt>
                <c:pt idx="688">
                  <c:v>19.76626226656423</c:v>
                </c:pt>
                <c:pt idx="689">
                  <c:v>23.76630714169444</c:v>
                </c:pt>
                <c:pt idx="690">
                  <c:v>27.05267918532812</c:v>
                </c:pt>
                <c:pt idx="691">
                  <c:v>28.134680274203117</c:v>
                </c:pt>
                <c:pt idx="692">
                  <c:v>28.500061905522575</c:v>
                </c:pt>
                <c:pt idx="693">
                  <c:v>29.797461359312504</c:v>
                </c:pt>
                <c:pt idx="694">
                  <c:v>31.507977786578131</c:v>
                </c:pt>
                <c:pt idx="695">
                  <c:v>32.478891073027789</c:v>
                </c:pt>
                <c:pt idx="696">
                  <c:v>30.932501717249998</c:v>
                </c:pt>
                <c:pt idx="697">
                  <c:v>23.599233444147568</c:v>
                </c:pt>
                <c:pt idx="698">
                  <c:v>19.613921699312503</c:v>
                </c:pt>
                <c:pt idx="699">
                  <c:v>15.723491313578126</c:v>
                </c:pt>
                <c:pt idx="700">
                  <c:v>14.00354568292361</c:v>
                </c:pt>
                <c:pt idx="701">
                  <c:v>13.243316159694441</c:v>
                </c:pt>
                <c:pt idx="702">
                  <c:v>12.994620920312498</c:v>
                </c:pt>
                <c:pt idx="703">
                  <c:v>12.994620920312498</c:v>
                </c:pt>
                <c:pt idx="704">
                  <c:v>12.871157288439235</c:v>
                </c:pt>
                <c:pt idx="705">
                  <c:v>11.668933856355903</c:v>
                </c:pt>
                <c:pt idx="706">
                  <c:v>9.4412845557308991</c:v>
                </c:pt>
                <c:pt idx="707">
                  <c:v>6.718602077189237</c:v>
                </c:pt>
                <c:pt idx="708">
                  <c:v>4.827752135111111</c:v>
                </c:pt>
                <c:pt idx="709">
                  <c:v>4.2431415249999995</c:v>
                </c:pt>
                <c:pt idx="710">
                  <c:v>5.134201245249999</c:v>
                </c:pt>
                <c:pt idx="711">
                  <c:v>8.6162292592031253</c:v>
                </c:pt>
                <c:pt idx="712">
                  <c:v>13.118673877397571</c:v>
                </c:pt>
                <c:pt idx="713">
                  <c:v>14.00354568292361</c:v>
                </c:pt>
                <c:pt idx="714">
                  <c:v>13.243316159694441</c:v>
                </c:pt>
                <c:pt idx="715">
                  <c:v>10.084827687022567</c:v>
                </c:pt>
                <c:pt idx="716">
                  <c:v>5.6931762086475697</c:v>
                </c:pt>
                <c:pt idx="717">
                  <c:v>4.2431415249999995</c:v>
                </c:pt>
                <c:pt idx="718">
                  <c:v>4.2431415249999995</c:v>
                </c:pt>
                <c:pt idx="719">
                  <c:v>4.9797980397569441</c:v>
                </c:pt>
                <c:pt idx="720">
                  <c:v>7.5433627111111123</c:v>
                </c:pt>
                <c:pt idx="721">
                  <c:v>10.084827687022567</c:v>
                </c:pt>
                <c:pt idx="722">
                  <c:v>12.504302344090279</c:v>
                </c:pt>
                <c:pt idx="723">
                  <c:v>14.917294423828125</c:v>
                </c:pt>
                <c:pt idx="724">
                  <c:v>16.972566099999998</c:v>
                </c:pt>
                <c:pt idx="725">
                  <c:v>20.849147343256945</c:v>
                </c:pt>
                <c:pt idx="726">
                  <c:v>26.343131630314232</c:v>
                </c:pt>
                <c:pt idx="727">
                  <c:v>35.684820225249993</c:v>
                </c:pt>
                <c:pt idx="728">
                  <c:v>42.102571781812486</c:v>
                </c:pt>
                <c:pt idx="729">
                  <c:v>47.618655764312507</c:v>
                </c:pt>
                <c:pt idx="730">
                  <c:v>50.993131927111108</c:v>
                </c:pt>
                <c:pt idx="731">
                  <c:v>51.73126175489756</c:v>
                </c:pt>
                <c:pt idx="732">
                  <c:v>51.97848368124999</c:v>
                </c:pt>
                <c:pt idx="733">
                  <c:v>52.474695509590283</c:v>
                </c:pt>
                <c:pt idx="734">
                  <c:v>52.973264638777763</c:v>
                </c:pt>
                <c:pt idx="735">
                  <c:v>53.725538271647586</c:v>
                </c:pt>
                <c:pt idx="736">
                  <c:v>54.736820335105911</c:v>
                </c:pt>
                <c:pt idx="737">
                  <c:v>56.271423186647567</c:v>
                </c:pt>
                <c:pt idx="738">
                  <c:v>57.046680502777775</c:v>
                </c:pt>
                <c:pt idx="739">
                  <c:v>57.306278258578125</c:v>
                </c:pt>
                <c:pt idx="740">
                  <c:v>60.467418694703113</c:v>
                </c:pt>
                <c:pt idx="741">
                  <c:v>63.439680400444423</c:v>
                </c:pt>
                <c:pt idx="742">
                  <c:v>65.64611399344443</c:v>
                </c:pt>
                <c:pt idx="743">
                  <c:v>65.924570156022554</c:v>
                </c:pt>
                <c:pt idx="744">
                  <c:v>66.203615643812483</c:v>
                </c:pt>
                <c:pt idx="745">
                  <c:v>66.203615643812483</c:v>
                </c:pt>
                <c:pt idx="746">
                  <c:v>66.483250456814233</c:v>
                </c:pt>
                <c:pt idx="747">
                  <c:v>67.607682960939243</c:v>
                </c:pt>
                <c:pt idx="748">
                  <c:v>69.598128863812505</c:v>
                </c:pt>
                <c:pt idx="749">
                  <c:v>71.908283694090272</c:v>
                </c:pt>
                <c:pt idx="750">
                  <c:v>73.077504914312485</c:v>
                </c:pt>
                <c:pt idx="751">
                  <c:v>73.077504914312485</c:v>
                </c:pt>
                <c:pt idx="752">
                  <c:v>72.784315621439234</c:v>
                </c:pt>
                <c:pt idx="753">
                  <c:v>71.617451702064216</c:v>
                </c:pt>
                <c:pt idx="754">
                  <c:v>69.312011473480894</c:v>
                </c:pt>
                <c:pt idx="755">
                  <c:v>66.763474595027773</c:v>
                </c:pt>
                <c:pt idx="756">
                  <c:v>63.166528164772565</c:v>
                </c:pt>
                <c:pt idx="757">
                  <c:v>56.271423186647567</c:v>
                </c:pt>
                <c:pt idx="758">
                  <c:v>45.510344819078121</c:v>
                </c:pt>
                <c:pt idx="759">
                  <c:v>34.263662476980905</c:v>
                </c:pt>
                <c:pt idx="760">
                  <c:v>24.781125156423609</c:v>
                </c:pt>
                <c:pt idx="761">
                  <c:v>16.550903910953121</c:v>
                </c:pt>
                <c:pt idx="762">
                  <c:v>9.9760971854444431</c:v>
                </c:pt>
                <c:pt idx="763">
                  <c:v>6.0255556281059031</c:v>
                </c:pt>
                <c:pt idx="764">
                  <c:v>4.2431415249999995</c:v>
                </c:pt>
                <c:pt idx="765">
                  <c:v>4.827752135111111</c:v>
                </c:pt>
                <c:pt idx="766">
                  <c:v>7.5433627111111123</c:v>
                </c:pt>
                <c:pt idx="767">
                  <c:v>10.74958652593924</c:v>
                </c:pt>
                <c:pt idx="768">
                  <c:v>14.784990913777772</c:v>
                </c:pt>
                <c:pt idx="769">
                  <c:v>19.311008540444444</c:v>
                </c:pt>
                <c:pt idx="770">
                  <c:v>26.696726757397567</c:v>
                </c:pt>
                <c:pt idx="771">
                  <c:v>36.717612658939231</c:v>
                </c:pt>
                <c:pt idx="772">
                  <c:v>46.910581522328116</c:v>
                </c:pt>
                <c:pt idx="773">
                  <c:v>58.350562533897566</c:v>
                </c:pt>
                <c:pt idx="774">
                  <c:v>66.483250456814233</c:v>
                </c:pt>
                <c:pt idx="775">
                  <c:v>76.34148259989756</c:v>
                </c:pt>
                <c:pt idx="776">
                  <c:v>86.242146158230909</c:v>
                </c:pt>
                <c:pt idx="777">
                  <c:v>93.398911530397555</c:v>
                </c:pt>
                <c:pt idx="778">
                  <c:v>99.466603911147587</c:v>
                </c:pt>
                <c:pt idx="779">
                  <c:v>105.37252652125693</c:v>
                </c:pt>
                <c:pt idx="780">
                  <c:v>110.0037386982309</c:v>
                </c:pt>
                <c:pt idx="781">
                  <c:v>113.63398200295312</c:v>
                </c:pt>
                <c:pt idx="782">
                  <c:v>116.21021716636109</c:v>
                </c:pt>
                <c:pt idx="783">
                  <c:v>118.06806489657811</c:v>
                </c:pt>
                <c:pt idx="784">
                  <c:v>119.18984543725001</c:v>
                </c:pt>
                <c:pt idx="785">
                  <c:v>120.6938033777778</c:v>
                </c:pt>
                <c:pt idx="786">
                  <c:v>123.34841879435588</c:v>
                </c:pt>
                <c:pt idx="787">
                  <c:v>125.26225241969445</c:v>
                </c:pt>
                <c:pt idx="788">
                  <c:v>125.64678712039758</c:v>
                </c:pt>
                <c:pt idx="789">
                  <c:v>125.64678712039758</c:v>
                </c:pt>
                <c:pt idx="790">
                  <c:v>126.03191114631252</c:v>
                </c:pt>
                <c:pt idx="791">
                  <c:v>127.19081917532812</c:v>
                </c:pt>
                <c:pt idx="792">
                  <c:v>128.35503113125</c:v>
                </c:pt>
                <c:pt idx="793">
                  <c:v>126.80392717377777</c:v>
                </c:pt>
                <c:pt idx="794">
                  <c:v>118.81532926514757</c:v>
                </c:pt>
                <c:pt idx="795">
                  <c:v>105.02040470720311</c:v>
                </c:pt>
                <c:pt idx="796">
                  <c:v>87.843637421312494</c:v>
                </c:pt>
                <c:pt idx="797">
                  <c:v>71.617451702064216</c:v>
                </c:pt>
                <c:pt idx="798">
                  <c:v>59.404276012605891</c:v>
                </c:pt>
                <c:pt idx="799">
                  <c:v>52.72368541157811</c:v>
                </c:pt>
                <c:pt idx="800">
                  <c:v>50.503992001312497</c:v>
                </c:pt>
                <c:pt idx="801">
                  <c:v>50.260306026230893</c:v>
                </c:pt>
                <c:pt idx="802">
                  <c:v>52.226294932814241</c:v>
                </c:pt>
                <c:pt idx="803">
                  <c:v>58.876240622828135</c:v>
                </c:pt>
                <c:pt idx="804">
                  <c:v>69.026483408361088</c:v>
                </c:pt>
                <c:pt idx="805">
                  <c:v>77.848681829090268</c:v>
                </c:pt>
                <c:pt idx="806">
                  <c:v>81.836350874772577</c:v>
                </c:pt>
                <c:pt idx="807">
                  <c:v>82.770725998090271</c:v>
                </c:pt>
                <c:pt idx="808">
                  <c:v>81.21638075195311</c:v>
                </c:pt>
                <c:pt idx="809">
                  <c:v>77.546063332828098</c:v>
                </c:pt>
                <c:pt idx="810">
                  <c:v>72.784315621439234</c:v>
                </c:pt>
                <c:pt idx="811">
                  <c:v>66.203615643812483</c:v>
                </c:pt>
                <c:pt idx="812">
                  <c:v>56.271423186647567</c:v>
                </c:pt>
                <c:pt idx="813">
                  <c:v>46.441478653730904</c:v>
                </c:pt>
                <c:pt idx="814">
                  <c:v>37.134854908897566</c:v>
                </c:pt>
                <c:pt idx="815">
                  <c:v>28.500061905522575</c:v>
                </c:pt>
                <c:pt idx="816">
                  <c:v>20.381517787689234</c:v>
                </c:pt>
                <c:pt idx="817">
                  <c:v>14.132313241703125</c:v>
                </c:pt>
                <c:pt idx="818">
                  <c:v>9.5470684312500005</c:v>
                </c:pt>
                <c:pt idx="819">
                  <c:v>8.5157493105902784</c:v>
                </c:pt>
                <c:pt idx="820">
                  <c:v>9.5470684312500005</c:v>
                </c:pt>
                <c:pt idx="821">
                  <c:v>13.494368699923607</c:v>
                </c:pt>
                <c:pt idx="822">
                  <c:v>18.122928913444447</c:v>
                </c:pt>
                <c:pt idx="823">
                  <c:v>22.936831906078119</c:v>
                </c:pt>
                <c:pt idx="824">
                  <c:v>27.95287344636111</c:v>
                </c:pt>
                <c:pt idx="825">
                  <c:v>32.0887577828125</c:v>
                </c:pt>
                <c:pt idx="826">
                  <c:v>36.302727709828126</c:v>
                </c:pt>
                <c:pt idx="827">
                  <c:v>40.557655739064238</c:v>
                </c:pt>
                <c:pt idx="828">
                  <c:v>44.588640187814235</c:v>
                </c:pt>
                <c:pt idx="829">
                  <c:v>50.503992001312497</c:v>
                </c:pt>
                <c:pt idx="830">
                  <c:v>57.046680502777775</c:v>
                </c:pt>
                <c:pt idx="831">
                  <c:v>63.166528164772565</c:v>
                </c:pt>
                <c:pt idx="832">
                  <c:v>67.04428805845312</c:v>
                </c:pt>
                <c:pt idx="833">
                  <c:v>68.45719525375695</c:v>
                </c:pt>
                <c:pt idx="834">
                  <c:v>69.884835579355908</c:v>
                </c:pt>
                <c:pt idx="835">
                  <c:v>71.617451702064216</c:v>
                </c:pt>
                <c:pt idx="836">
                  <c:v>73.077504914312485</c:v>
                </c:pt>
                <c:pt idx="837">
                  <c:v>74.256155337923616</c:v>
                </c:pt>
                <c:pt idx="838">
                  <c:v>76.34148259989756</c:v>
                </c:pt>
                <c:pt idx="839">
                  <c:v>79.065049066256918</c:v>
                </c:pt>
                <c:pt idx="840">
                  <c:v>81.21638075195311</c:v>
                </c:pt>
                <c:pt idx="841">
                  <c:v>83.710405048314215</c:v>
                </c:pt>
                <c:pt idx="842">
                  <c:v>87.522160518272571</c:v>
                </c:pt>
                <c:pt idx="843">
                  <c:v>91.418778818730914</c:v>
                </c:pt>
                <c:pt idx="844">
                  <c:v>94.063670369314238</c:v>
                </c:pt>
                <c:pt idx="845">
                  <c:v>95.065228566777762</c:v>
                </c:pt>
                <c:pt idx="846">
                  <c:v>95.735880657812487</c:v>
                </c:pt>
                <c:pt idx="847">
                  <c:v>96.408890049694449</c:v>
                </c:pt>
                <c:pt idx="848">
                  <c:v>98.10172672060591</c:v>
                </c:pt>
                <c:pt idx="849">
                  <c:v>101.53159945331426</c:v>
                </c:pt>
                <c:pt idx="850">
                  <c:v>106.43242791468921</c:v>
                </c:pt>
                <c:pt idx="851">
                  <c:v>110.0037386982309</c:v>
                </c:pt>
                <c:pt idx="852">
                  <c:v>112.17481277852258</c:v>
                </c:pt>
                <c:pt idx="853">
                  <c:v>114.36710256643921</c:v>
                </c:pt>
                <c:pt idx="854">
                  <c:v>116.58060806198088</c:v>
                </c:pt>
                <c:pt idx="855">
                  <c:v>118.06806489657811</c:v>
                </c:pt>
                <c:pt idx="856">
                  <c:v>118.44140241825693</c:v>
                </c:pt>
                <c:pt idx="857">
                  <c:v>118.81532926514757</c:v>
                </c:pt>
                <c:pt idx="858">
                  <c:v>122.58701062070315</c:v>
                </c:pt>
                <c:pt idx="859">
                  <c:v>127.57830050209024</c:v>
                </c:pt>
                <c:pt idx="860">
                  <c:v>131.48552665636106</c:v>
                </c:pt>
                <c:pt idx="861">
                  <c:v>133.85814995909033</c:v>
                </c:pt>
                <c:pt idx="862">
                  <c:v>139.47677652844442</c:v>
                </c:pt>
                <c:pt idx="863">
                  <c:v>148.95813519857808</c:v>
                </c:pt>
                <c:pt idx="864">
                  <c:v>154.02868932095311</c:v>
                </c:pt>
                <c:pt idx="865">
                  <c:v>156.16646652677775</c:v>
                </c:pt>
                <c:pt idx="866">
                  <c:v>158.75124690575694</c:v>
                </c:pt>
                <c:pt idx="867">
                  <c:v>163.98445478659025</c:v>
                </c:pt>
                <c:pt idx="868">
                  <c:v>170.19712116944444</c:v>
                </c:pt>
                <c:pt idx="869">
                  <c:v>172.89505198909023</c:v>
                </c:pt>
                <c:pt idx="870">
                  <c:v>172.44392353945312</c:v>
                </c:pt>
                <c:pt idx="871">
                  <c:v>171.09407414181251</c:v>
                </c:pt>
                <c:pt idx="872">
                  <c:v>169.30252549792357</c:v>
                </c:pt>
                <c:pt idx="873">
                  <c:v>167.52040605742366</c:v>
                </c:pt>
                <c:pt idx="874">
                  <c:v>164.86490665302773</c:v>
                </c:pt>
                <c:pt idx="875">
                  <c:v>160.92143699823092</c:v>
                </c:pt>
                <c:pt idx="876">
                  <c:v>155.73773243518926</c:v>
                </c:pt>
                <c:pt idx="877">
                  <c:v>149.79733430018922</c:v>
                </c:pt>
                <c:pt idx="878">
                  <c:v>146.03950208711112</c:v>
                </c:pt>
                <c:pt idx="879">
                  <c:v>144.38467689236109</c:v>
                </c:pt>
                <c:pt idx="880">
                  <c:v>144.38467689236109</c:v>
                </c:pt>
                <c:pt idx="881">
                  <c:v>140.2888666703125</c:v>
                </c:pt>
                <c:pt idx="882">
                  <c:v>136.25198896944445</c:v>
                </c:pt>
                <c:pt idx="883">
                  <c:v>136.25198896944445</c:v>
                </c:pt>
                <c:pt idx="884">
                  <c:v>136.25198896944445</c:v>
                </c:pt>
                <c:pt idx="885">
                  <c:v>136.6530247760781</c:v>
                </c:pt>
                <c:pt idx="886">
                  <c:v>137.85966814725001</c:v>
                </c:pt>
                <c:pt idx="887">
                  <c:v>138.66704368742359</c:v>
                </c:pt>
                <c:pt idx="888">
                  <c:v>139.07161544532812</c:v>
                </c:pt>
                <c:pt idx="889">
                  <c:v>138.26306125473093</c:v>
                </c:pt>
                <c:pt idx="890">
                  <c:v>136.6530247760781</c:v>
                </c:pt>
                <c:pt idx="891">
                  <c:v>133.46123942893922</c:v>
                </c:pt>
                <c:pt idx="892">
                  <c:v>129.13411906125697</c:v>
                </c:pt>
                <c:pt idx="893">
                  <c:v>123.73000686899999</c:v>
                </c:pt>
                <c:pt idx="894">
                  <c:v>119.18984543725001</c:v>
                </c:pt>
                <c:pt idx="895">
                  <c:v>115.47120335075695</c:v>
                </c:pt>
                <c:pt idx="896">
                  <c:v>113.63398200295312</c:v>
                </c:pt>
                <c:pt idx="897">
                  <c:v>112.90321874031422</c:v>
                </c:pt>
                <c:pt idx="898">
                  <c:v>112.90321874031422</c:v>
                </c:pt>
                <c:pt idx="899">
                  <c:v>112.53872109681247</c:v>
                </c:pt>
                <c:pt idx="900">
                  <c:v>111.44876411757809</c:v>
                </c:pt>
                <c:pt idx="901">
                  <c:v>109.28476193982809</c:v>
                </c:pt>
                <c:pt idx="902">
                  <c:v>105.02040470720311</c:v>
                </c:pt>
                <c:pt idx="903">
                  <c:v>87.843637421312494</c:v>
                </c:pt>
                <c:pt idx="904">
                  <c:v>71.617451702064216</c:v>
                </c:pt>
                <c:pt idx="905">
                  <c:v>59.404276012605891</c:v>
                </c:pt>
                <c:pt idx="906">
                  <c:v>52.72368541157811</c:v>
                </c:pt>
                <c:pt idx="907">
                  <c:v>50.503992001312497</c:v>
                </c:pt>
                <c:pt idx="908">
                  <c:v>50.260306026230893</c:v>
                </c:pt>
                <c:pt idx="909">
                  <c:v>52.226294932814241</c:v>
                </c:pt>
                <c:pt idx="910">
                  <c:v>58.876240622828135</c:v>
                </c:pt>
                <c:pt idx="911">
                  <c:v>69.026483408361088</c:v>
                </c:pt>
                <c:pt idx="912">
                  <c:v>77.848681829090268</c:v>
                </c:pt>
                <c:pt idx="913">
                  <c:v>81.836350874772577</c:v>
                </c:pt>
                <c:pt idx="914">
                  <c:v>85.923615881250001</c:v>
                </c:pt>
                <c:pt idx="915">
                  <c:v>95.735880657812487</c:v>
                </c:pt>
                <c:pt idx="916">
                  <c:v>99.466603911147587</c:v>
                </c:pt>
                <c:pt idx="917">
                  <c:v>103.26863551511113</c:v>
                </c:pt>
                <c:pt idx="918">
                  <c:v>102.57205311475694</c:v>
                </c:pt>
                <c:pt idx="919">
                  <c:v>102.92004965232813</c:v>
                </c:pt>
                <c:pt idx="920">
                  <c:v>104.31792905473091</c:v>
                </c:pt>
                <c:pt idx="921">
                  <c:v>107.85388032556422</c:v>
                </c:pt>
                <c:pt idx="922">
                  <c:v>114.36710256643921</c:v>
                </c:pt>
                <c:pt idx="923">
                  <c:v>120.31692990482813</c:v>
                </c:pt>
                <c:pt idx="924">
                  <c:v>124.87830704420311</c:v>
                </c:pt>
                <c:pt idx="925">
                  <c:v>121.0712661759392</c:v>
                </c:pt>
                <c:pt idx="926">
                  <c:v>115.84041559595315</c:v>
                </c:pt>
                <c:pt idx="927">
                  <c:v>113.26830570902776</c:v>
                </c:pt>
                <c:pt idx="928">
                  <c:v>110.72507275748086</c:v>
                </c:pt>
                <c:pt idx="929">
                  <c:v>109.28476193982809</c:v>
                </c:pt>
                <c:pt idx="930">
                  <c:v>107.85388032556422</c:v>
                </c:pt>
                <c:pt idx="931">
                  <c:v>106.78690702959027</c:v>
                </c:pt>
                <c:pt idx="932">
                  <c:v>105.37252652125693</c:v>
                </c:pt>
                <c:pt idx="933">
                  <c:v>103.9675752163125</c:v>
                </c:pt>
                <c:pt idx="934">
                  <c:v>101.18596021659027</c:v>
                </c:pt>
                <c:pt idx="935">
                  <c:v>97.422824076605892</c:v>
                </c:pt>
                <c:pt idx="936">
                  <c:v>94.396933776590274</c:v>
                </c:pt>
                <c:pt idx="937">
                  <c:v>92.406193211111102</c:v>
                </c:pt>
                <c:pt idx="938">
                  <c:v>90.763449183203107</c:v>
                </c:pt>
                <c:pt idx="939">
                  <c:v>89.135438285590254</c:v>
                </c:pt>
                <c:pt idx="940">
                  <c:v>87.20127294044444</c:v>
                </c:pt>
                <c:pt idx="941">
                  <c:v>86.242146158230909</c:v>
                </c:pt>
                <c:pt idx="942">
                  <c:v>85.923615881250001</c:v>
                </c:pt>
                <c:pt idx="943">
                  <c:v>85.605674929480884</c:v>
                </c:pt>
                <c:pt idx="944">
                  <c:v>85.605674929480884</c:v>
                </c:pt>
                <c:pt idx="945">
                  <c:v>85.923615881250001</c:v>
                </c:pt>
                <c:pt idx="946">
                  <c:v>86.561265760423609</c:v>
                </c:pt>
                <c:pt idx="947">
                  <c:v>89.135438285590254</c:v>
                </c:pt>
                <c:pt idx="948">
                  <c:v>91.747327624312476</c:v>
                </c:pt>
                <c:pt idx="949">
                  <c:v>93.067416098756937</c:v>
                </c:pt>
                <c:pt idx="950">
                  <c:v>92.736509992328138</c:v>
                </c:pt>
                <c:pt idx="951">
                  <c:v>89.459861814689233</c:v>
                </c:pt>
                <c:pt idx="952">
                  <c:v>81.836350874772577</c:v>
                </c:pt>
                <c:pt idx="953">
                  <c:v>69.026483408361088</c:v>
                </c:pt>
                <c:pt idx="954">
                  <c:v>54.736820335105911</c:v>
                </c:pt>
                <c:pt idx="955">
                  <c:v>42.102571781812486</c:v>
                </c:pt>
                <c:pt idx="956">
                  <c:v>31.123737748480895</c:v>
                </c:pt>
                <c:pt idx="957">
                  <c:v>21.80031823511111</c:v>
                </c:pt>
                <c:pt idx="958">
                  <c:v>18.564038834480904</c:v>
                </c:pt>
                <c:pt idx="959">
                  <c:v>19.919192159027777</c:v>
                </c:pt>
                <c:pt idx="960">
                  <c:v>25.296490054147569</c:v>
                </c:pt>
                <c:pt idx="961">
                  <c:v>35.275828528256945</c:v>
                </c:pt>
                <c:pt idx="962">
                  <c:v>48.093651885027768</c:v>
                </c:pt>
                <c:pt idx="963">
                  <c:v>60.467418694703113</c:v>
                </c:pt>
                <c:pt idx="964">
                  <c:v>70.748491677256936</c:v>
                </c:pt>
                <c:pt idx="965">
                  <c:v>76.942594315939232</c:v>
                </c:pt>
                <c:pt idx="966">
                  <c:v>79.983512408855887</c:v>
                </c:pt>
                <c:pt idx="967">
                  <c:v>80.290845506812502</c:v>
                </c:pt>
                <c:pt idx="968">
                  <c:v>79.983512408855887</c:v>
                </c:pt>
                <c:pt idx="969">
                  <c:v>78.760073269147568</c:v>
                </c:pt>
                <c:pt idx="970">
                  <c:v>76.34148259989756</c:v>
                </c:pt>
                <c:pt idx="971">
                  <c:v>71.327209035250007</c:v>
                </c:pt>
                <c:pt idx="972">
                  <c:v>62.079812474203123</c:v>
                </c:pt>
                <c:pt idx="973">
                  <c:v>48.571005306590287</c:v>
                </c:pt>
                <c:pt idx="974">
                  <c:v>36.717612658939231</c:v>
                </c:pt>
                <c:pt idx="975">
                  <c:v>26.519634531250006</c:v>
                </c:pt>
                <c:pt idx="976">
                  <c:v>17.977070923522568</c:v>
                </c:pt>
                <c:pt idx="977">
                  <c:v>10.975887407272571</c:v>
                </c:pt>
                <c:pt idx="978">
                  <c:v>7.5433627111111123</c:v>
                </c:pt>
                <c:pt idx="979">
                  <c:v>5.134201245249999</c:v>
                </c:pt>
                <c:pt idx="980">
                  <c:v>3.3735921749809017</c:v>
                </c:pt>
                <c:pt idx="981">
                  <c:v>2.2818672201111112</c:v>
                </c:pt>
                <c:pt idx="982">
                  <c:v>1.527530949</c:v>
                </c:pt>
                <c:pt idx="983">
                  <c:v>0.89135438285590274</c:v>
                </c:pt>
                <c:pt idx="984">
                  <c:v>0.30173450844444444</c:v>
                </c:pt>
                <c:pt idx="985">
                  <c:v>3.5654175314236113E-2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1.8858406777777777E-2</c:v>
                </c:pt>
                <c:pt idx="1028">
                  <c:v>0.38188273724999999</c:v>
                </c:pt>
                <c:pt idx="1029">
                  <c:v>2.179324633256944</c:v>
                </c:pt>
                <c:pt idx="1030">
                  <c:v>6.2810281074236096</c:v>
                </c:pt>
                <c:pt idx="1031">
                  <c:v>11.78650423611111</c:v>
                </c:pt>
                <c:pt idx="1032">
                  <c:v>17.543032905027772</c:v>
                </c:pt>
                <c:pt idx="1033">
                  <c:v>23.432749071812498</c:v>
                </c:pt>
                <c:pt idx="1034">
                  <c:v>29.610350604564232</c:v>
                </c:pt>
                <c:pt idx="1035">
                  <c:v>36.096169223090271</c:v>
                </c:pt>
                <c:pt idx="1036">
                  <c:v>41.658220572111112</c:v>
                </c:pt>
                <c:pt idx="1037">
                  <c:v>46.441478653730904</c:v>
                </c:pt>
                <c:pt idx="1038">
                  <c:v>50.748267301605892</c:v>
                </c:pt>
                <c:pt idx="1039">
                  <c:v>56.01418273169444</c:v>
                </c:pt>
                <c:pt idx="1040">
                  <c:v>62.350607409027774</c:v>
                </c:pt>
                <c:pt idx="1041">
                  <c:v>69.026483408361088</c:v>
                </c:pt>
                <c:pt idx="1042">
                  <c:v>75.146331070355885</c:v>
                </c:pt>
                <c:pt idx="1043">
                  <c:v>79.370614188578116</c:v>
                </c:pt>
                <c:pt idx="1044">
                  <c:v>81.526071150756934</c:v>
                </c:pt>
                <c:pt idx="1045">
                  <c:v>82.147219923999984</c:v>
                </c:pt>
                <c:pt idx="1046">
                  <c:v>82.45867829843921</c:v>
                </c:pt>
                <c:pt idx="1047">
                  <c:v>83.083363022953122</c:v>
                </c:pt>
                <c:pt idx="1048">
                  <c:v>83.710405048314215</c:v>
                </c:pt>
                <c:pt idx="1049">
                  <c:v>83.083363022953122</c:v>
                </c:pt>
                <c:pt idx="1050">
                  <c:v>80.598767929980895</c:v>
                </c:pt>
                <c:pt idx="1051">
                  <c:v>75.742728184703125</c:v>
                </c:pt>
                <c:pt idx="1052">
                  <c:v>70.172131620111088</c:v>
                </c:pt>
                <c:pt idx="1053">
                  <c:v>63.713421961328123</c:v>
                </c:pt>
                <c:pt idx="1054">
                  <c:v>56.5292529668125</c:v>
                </c:pt>
                <c:pt idx="1055">
                  <c:v>47.85585916206422</c:v>
                </c:pt>
                <c:pt idx="1056">
                  <c:v>38.188273725000002</c:v>
                </c:pt>
                <c:pt idx="1057">
                  <c:v>27.771655943730895</c:v>
                </c:pt>
                <c:pt idx="1058">
                  <c:v>19.010452682423608</c:v>
                </c:pt>
                <c:pt idx="1059">
                  <c:v>12.994620920312498</c:v>
                </c:pt>
                <c:pt idx="1060">
                  <c:v>8.2178454160225662</c:v>
                </c:pt>
                <c:pt idx="1061">
                  <c:v>5.2909617515902774</c:v>
                </c:pt>
                <c:pt idx="1062">
                  <c:v>4.2431415249999995</c:v>
                </c:pt>
                <c:pt idx="1063">
                  <c:v>4.314155213022568</c:v>
                </c:pt>
                <c:pt idx="1064">
                  <c:v>4.827752135111111</c:v>
                </c:pt>
                <c:pt idx="1065">
                  <c:v>7.1709091772499987</c:v>
                </c:pt>
                <c:pt idx="1066">
                  <c:v>11.668933856355903</c:v>
                </c:pt>
                <c:pt idx="1067">
                  <c:v>16.134545648812495</c:v>
                </c:pt>
                <c:pt idx="1068">
                  <c:v>17.831802258812502</c:v>
                </c:pt>
                <c:pt idx="1069">
                  <c:v>18.712254125249999</c:v>
                </c:pt>
                <c:pt idx="1070">
                  <c:v>20.536804980999996</c:v>
                </c:pt>
                <c:pt idx="1071">
                  <c:v>24.440495184</c:v>
                </c:pt>
                <c:pt idx="1072">
                  <c:v>29.797461359312504</c:v>
                </c:pt>
                <c:pt idx="1073">
                  <c:v>36.717612658939231</c:v>
                </c:pt>
                <c:pt idx="1074">
                  <c:v>45.974733085980894</c:v>
                </c:pt>
                <c:pt idx="1075">
                  <c:v>58.350562533897566</c:v>
                </c:pt>
                <c:pt idx="1076">
                  <c:v>71.617451702064216</c:v>
                </c:pt>
                <c:pt idx="1077">
                  <c:v>83.710405048314215</c:v>
                </c:pt>
                <c:pt idx="1078">
                  <c:v>93.730996287249994</c:v>
                </c:pt>
                <c:pt idx="1079">
                  <c:v>102.22464590239755</c:v>
                </c:pt>
                <c:pt idx="1080">
                  <c:v>110.36411106525</c:v>
                </c:pt>
                <c:pt idx="1081">
                  <c:v>115.47120335075695</c:v>
                </c:pt>
                <c:pt idx="1082">
                  <c:v>116.95158828281249</c:v>
                </c:pt>
                <c:pt idx="1083">
                  <c:v>115.10258043077256</c:v>
                </c:pt>
                <c:pt idx="1084">
                  <c:v>109.28476193982809</c:v>
                </c:pt>
                <c:pt idx="1085">
                  <c:v>103.6178107031059</c:v>
                </c:pt>
                <c:pt idx="1086">
                  <c:v>101.18596021659027</c:v>
                </c:pt>
                <c:pt idx="1087">
                  <c:v>101.18596021659027</c:v>
                </c:pt>
                <c:pt idx="1088">
                  <c:v>101.53159945331426</c:v>
                </c:pt>
                <c:pt idx="1089">
                  <c:v>101.87782801524997</c:v>
                </c:pt>
                <c:pt idx="1090">
                  <c:v>101.87782801524997</c:v>
                </c:pt>
                <c:pt idx="1091">
                  <c:v>101.87782801524997</c:v>
                </c:pt>
                <c:pt idx="1092">
                  <c:v>102.92004965232813</c:v>
                </c:pt>
                <c:pt idx="1093">
                  <c:v>106.43242791468921</c:v>
                </c:pt>
                <c:pt idx="1094">
                  <c:v>112.17481277852258</c:v>
                </c:pt>
                <c:pt idx="1095">
                  <c:v>116.95158828281249</c:v>
                </c:pt>
                <c:pt idx="1096">
                  <c:v>119.56495093456427</c:v>
                </c:pt>
                <c:pt idx="1097">
                  <c:v>120.31692990482813</c:v>
                </c:pt>
                <c:pt idx="1098">
                  <c:v>118.81532926514757</c:v>
                </c:pt>
                <c:pt idx="1099">
                  <c:v>114.36710256643921</c:v>
                </c:pt>
                <c:pt idx="1100">
                  <c:v>107.14197546970313</c:v>
                </c:pt>
                <c:pt idx="1101">
                  <c:v>102.22464590239755</c:v>
                </c:pt>
                <c:pt idx="1102">
                  <c:v>100.49644971877775</c:v>
                </c:pt>
                <c:pt idx="1103">
                  <c:v>101.87782801524997</c:v>
                </c:pt>
                <c:pt idx="1104">
                  <c:v>106.78690702959027</c:v>
                </c:pt>
                <c:pt idx="1105">
                  <c:v>114.36710256643921</c:v>
                </c:pt>
                <c:pt idx="1106">
                  <c:v>120.31692990482813</c:v>
                </c:pt>
                <c:pt idx="1107">
                  <c:v>122.58701062070315</c:v>
                </c:pt>
                <c:pt idx="1108">
                  <c:v>122.20719052169444</c:v>
                </c:pt>
                <c:pt idx="1109">
                  <c:v>118.81532926514757</c:v>
                </c:pt>
                <c:pt idx="1110">
                  <c:v>113.26830570902776</c:v>
                </c:pt>
                <c:pt idx="1111">
                  <c:v>110.36411106525</c:v>
                </c:pt>
                <c:pt idx="1112">
                  <c:v>110.72507275748086</c:v>
                </c:pt>
                <c:pt idx="1113">
                  <c:v>115.47120335075695</c:v>
                </c:pt>
                <c:pt idx="1114">
                  <c:v>125.64678712039758</c:v>
                </c:pt>
                <c:pt idx="1115">
                  <c:v>136.25198896944445</c:v>
                </c:pt>
                <c:pt idx="1116">
                  <c:v>141.92011885659028</c:v>
                </c:pt>
                <c:pt idx="1117">
                  <c:v>143.14974591102256</c:v>
                </c:pt>
                <c:pt idx="1118">
                  <c:v>141.51142182220312</c:v>
                </c:pt>
                <c:pt idx="1119">
                  <c:v>136.6530247760781</c:v>
                </c:pt>
                <c:pt idx="1120">
                  <c:v>131.87949056045315</c:v>
                </c:pt>
                <c:pt idx="1121">
                  <c:v>129.13411906125697</c:v>
                </c:pt>
                <c:pt idx="1122">
                  <c:v>127.19081917532812</c:v>
                </c:pt>
                <c:pt idx="1123">
                  <c:v>124.1121842688559</c:v>
                </c:pt>
                <c:pt idx="1124">
                  <c:v>117.69531670011112</c:v>
                </c:pt>
                <c:pt idx="1125">
                  <c:v>107.14197546970313</c:v>
                </c:pt>
                <c:pt idx="1126">
                  <c:v>91.747327624312476</c:v>
                </c:pt>
                <c:pt idx="1127">
                  <c:v>75.146331070355885</c:v>
                </c:pt>
                <c:pt idx="1128">
                  <c:v>60.20074903636111</c:v>
                </c:pt>
                <c:pt idx="1129">
                  <c:v>47.382041691772571</c:v>
                </c:pt>
                <c:pt idx="1130">
                  <c:v>38.613766527923609</c:v>
                </c:pt>
                <c:pt idx="1131">
                  <c:v>31.894575125522561</c:v>
                </c:pt>
                <c:pt idx="1132">
                  <c:v>26.167218054590283</c:v>
                </c:pt>
                <c:pt idx="1133">
                  <c:v>20.849147343256945</c:v>
                </c:pt>
                <c:pt idx="1134">
                  <c:v>15.587651852256943</c:v>
                </c:pt>
                <c:pt idx="1135">
                  <c:v>11.089921835756943</c:v>
                </c:pt>
                <c:pt idx="1136">
                  <c:v>7.828890776230903</c:v>
                </c:pt>
                <c:pt idx="1137">
                  <c:v>6.2810281074236096</c:v>
                </c:pt>
                <c:pt idx="1138">
                  <c:v>5.9415767854236101</c:v>
                </c:pt>
                <c:pt idx="1139">
                  <c:v>6.0255556281059031</c:v>
                </c:pt>
                <c:pt idx="1140">
                  <c:v>6.2810281074236096</c:v>
                </c:pt>
                <c:pt idx="1141">
                  <c:v>6.718602077189237</c:v>
                </c:pt>
                <c:pt idx="1142">
                  <c:v>7.9252454483611103</c:v>
                </c:pt>
                <c:pt idx="1143">
                  <c:v>10.74958652593924</c:v>
                </c:pt>
                <c:pt idx="1144">
                  <c:v>14.917294423828125</c:v>
                </c:pt>
                <c:pt idx="1145">
                  <c:v>17.543032905027772</c:v>
                </c:pt>
                <c:pt idx="1146">
                  <c:v>18.122928913444447</c:v>
                </c:pt>
                <c:pt idx="1147">
                  <c:v>15.183669419564236</c:v>
                </c:pt>
                <c:pt idx="1148">
                  <c:v>8.9212050563124983</c:v>
                </c:pt>
                <c:pt idx="1149">
                  <c:v>5.6115546668125003</c:v>
                </c:pt>
                <c:pt idx="1150">
                  <c:v>4.2431415249999995</c:v>
                </c:pt>
                <c:pt idx="1151">
                  <c:v>4.2431415249999995</c:v>
                </c:pt>
                <c:pt idx="1152">
                  <c:v>4.2431415249999995</c:v>
                </c:pt>
                <c:pt idx="1153">
                  <c:v>5.6931762086475697</c:v>
                </c:pt>
                <c:pt idx="1154">
                  <c:v>10.414555143027778</c:v>
                </c:pt>
                <c:pt idx="1155">
                  <c:v>18.564038834480904</c:v>
                </c:pt>
                <c:pt idx="1156">
                  <c:v>26.167218054590283</c:v>
                </c:pt>
                <c:pt idx="1157">
                  <c:v>33.663434748756934</c:v>
                </c:pt>
                <c:pt idx="1158">
                  <c:v>42.998346103756958</c:v>
                </c:pt>
                <c:pt idx="1159">
                  <c:v>55.501469797423603</c:v>
                </c:pt>
                <c:pt idx="1160">
                  <c:v>70.460016986078102</c:v>
                </c:pt>
                <c:pt idx="1161">
                  <c:v>85.288323302923587</c:v>
                </c:pt>
                <c:pt idx="1162">
                  <c:v>98.442062030423571</c:v>
                </c:pt>
                <c:pt idx="1163">
                  <c:v>111.44876411757809</c:v>
                </c:pt>
                <c:pt idx="1164">
                  <c:v>124.49495099392358</c:v>
                </c:pt>
                <c:pt idx="1165">
                  <c:v>137.85966814725001</c:v>
                </c:pt>
                <c:pt idx="1166">
                  <c:v>151.06055289169439</c:v>
                </c:pt>
                <c:pt idx="1167">
                  <c:v>157.02570268559029</c:v>
                </c:pt>
                <c:pt idx="1168">
                  <c:v>162.66819692602257</c:v>
                </c:pt>
                <c:pt idx="1169">
                  <c:v>171.09407414181251</c:v>
                </c:pt>
                <c:pt idx="1170">
                  <c:v>178.81335042864757</c:v>
                </c:pt>
                <c:pt idx="1171">
                  <c:v>186.23413349570311</c:v>
                </c:pt>
                <c:pt idx="1172">
                  <c:v>193.32813573281248</c:v>
                </c:pt>
                <c:pt idx="1173">
                  <c:v>199.58352819352257</c:v>
                </c:pt>
                <c:pt idx="1174">
                  <c:v>205.44613540056417</c:v>
                </c:pt>
                <c:pt idx="1175">
                  <c:v>210.89474164631244</c:v>
                </c:pt>
                <c:pt idx="1176">
                  <c:v>215.40573148007812</c:v>
                </c:pt>
                <c:pt idx="1177">
                  <c:v>219.45557433560586</c:v>
                </c:pt>
                <c:pt idx="1178">
                  <c:v>223.54313400468919</c:v>
                </c:pt>
                <c:pt idx="1179">
                  <c:v>228.70562286010588</c:v>
                </c:pt>
                <c:pt idx="1180">
                  <c:v>233.92704423670304</c:v>
                </c:pt>
                <c:pt idx="1181">
                  <c:v>239.20739813448085</c:v>
                </c:pt>
                <c:pt idx="1182">
                  <c:v>244.01010394809026</c:v>
                </c:pt>
                <c:pt idx="1183">
                  <c:v>247.77854401498089</c:v>
                </c:pt>
                <c:pt idx="1184">
                  <c:v>251.0316191841475</c:v>
                </c:pt>
                <c:pt idx="1185">
                  <c:v>253.75872160177769</c:v>
                </c:pt>
                <c:pt idx="1186">
                  <c:v>255.40205495489749</c:v>
                </c:pt>
                <c:pt idx="1187">
                  <c:v>255.40205495489749</c:v>
                </c:pt>
                <c:pt idx="1188">
                  <c:v>255.40205495489749</c:v>
                </c:pt>
                <c:pt idx="1189">
                  <c:v>255.40205495489749</c:v>
                </c:pt>
                <c:pt idx="1190">
                  <c:v>255.40205495489749</c:v>
                </c:pt>
                <c:pt idx="1191">
                  <c:v>255.40205495489749</c:v>
                </c:pt>
                <c:pt idx="1192">
                  <c:v>255.40205495489749</c:v>
                </c:pt>
                <c:pt idx="1193">
                  <c:v>255.40205495489749</c:v>
                </c:pt>
                <c:pt idx="1194">
                  <c:v>255.40205495489749</c:v>
                </c:pt>
                <c:pt idx="1195">
                  <c:v>255.40205495489749</c:v>
                </c:pt>
                <c:pt idx="1196">
                  <c:v>255.95101138969446</c:v>
                </c:pt>
                <c:pt idx="1197">
                  <c:v>255.95101138969446</c:v>
                </c:pt>
                <c:pt idx="1198">
                  <c:v>256.50055714970307</c:v>
                </c:pt>
                <c:pt idx="1199">
                  <c:v>258.70463344185595</c:v>
                </c:pt>
                <c:pt idx="1200">
                  <c:v>261.47298862431251</c:v>
                </c:pt>
                <c:pt idx="1201">
                  <c:v>265.93300182725693</c:v>
                </c:pt>
                <c:pt idx="1202">
                  <c:v>270.43073184375697</c:v>
                </c:pt>
                <c:pt idx="1203">
                  <c:v>273.8287810150278</c:v>
                </c:pt>
                <c:pt idx="1204">
                  <c:v>276.10593363344435</c:v>
                </c:pt>
                <c:pt idx="1205">
                  <c:v>277.24804589392357</c:v>
                </c:pt>
                <c:pt idx="1206">
                  <c:v>277.81998601198086</c:v>
                </c:pt>
                <c:pt idx="1207">
                  <c:v>278.39251545525002</c:v>
                </c:pt>
                <c:pt idx="1208">
                  <c:v>278.96563422373083</c:v>
                </c:pt>
                <c:pt idx="1209">
                  <c:v>279.53934231742363</c:v>
                </c:pt>
                <c:pt idx="1210">
                  <c:v>279.53934231742363</c:v>
                </c:pt>
                <c:pt idx="1211">
                  <c:v>279.53934231742363</c:v>
                </c:pt>
                <c:pt idx="1212">
                  <c:v>279.53934231742363</c:v>
                </c:pt>
                <c:pt idx="1213">
                  <c:v>278.96563422373083</c:v>
                </c:pt>
                <c:pt idx="1214">
                  <c:v>278.96563422373083</c:v>
                </c:pt>
                <c:pt idx="1215">
                  <c:v>278.96563422373083</c:v>
                </c:pt>
                <c:pt idx="1216">
                  <c:v>278.96563422373083</c:v>
                </c:pt>
                <c:pt idx="1217">
                  <c:v>278.39251545525002</c:v>
                </c:pt>
                <c:pt idx="1218">
                  <c:v>277.81998601198086</c:v>
                </c:pt>
                <c:pt idx="1219">
                  <c:v>277.24804589392357</c:v>
                </c:pt>
                <c:pt idx="1220">
                  <c:v>276.67669510107811</c:v>
                </c:pt>
                <c:pt idx="1221">
                  <c:v>275.53576149102258</c:v>
                </c:pt>
                <c:pt idx="1222">
                  <c:v>273.8287810150278</c:v>
                </c:pt>
                <c:pt idx="1223">
                  <c:v>272.12710446593923</c:v>
                </c:pt>
                <c:pt idx="1224">
                  <c:v>269.86645295345312</c:v>
                </c:pt>
                <c:pt idx="1225">
                  <c:v>268.73966314848093</c:v>
                </c:pt>
                <c:pt idx="1226">
                  <c:v>267.6152306443559</c:v>
                </c:pt>
                <c:pt idx="1227">
                  <c:v>267.05389838011109</c:v>
                </c:pt>
                <c:pt idx="1228">
                  <c:v>265.93300182725693</c:v>
                </c:pt>
                <c:pt idx="1229">
                  <c:v>265.37343753864752</c:v>
                </c:pt>
                <c:pt idx="1230">
                  <c:v>264.25607693706428</c:v>
                </c:pt>
                <c:pt idx="1231">
                  <c:v>263.14107363632814</c:v>
                </c:pt>
                <c:pt idx="1232">
                  <c:v>262.58445597377772</c:v>
                </c:pt>
                <c:pt idx="1233">
                  <c:v>262.58445597377772</c:v>
                </c:pt>
                <c:pt idx="1234">
                  <c:v>262.02842763643923</c:v>
                </c:pt>
                <c:pt idx="1235">
                  <c:v>262.02842763643923</c:v>
                </c:pt>
                <c:pt idx="1236">
                  <c:v>260.91813893739749</c:v>
                </c:pt>
                <c:pt idx="1237">
                  <c:v>259.81020753920319</c:v>
                </c:pt>
                <c:pt idx="1238">
                  <c:v>257.05069223492364</c:v>
                </c:pt>
                <c:pt idx="1239">
                  <c:v>253.75872160177769</c:v>
                </c:pt>
                <c:pt idx="1240">
                  <c:v>249.40242963611109</c:v>
                </c:pt>
                <c:pt idx="1241">
                  <c:v>245.62161373977256</c:v>
                </c:pt>
                <c:pt idx="1242">
                  <c:v>241.86967477881245</c:v>
                </c:pt>
                <c:pt idx="1243">
                  <c:v>238.67671078124999</c:v>
                </c:pt>
                <c:pt idx="1244">
                  <c:v>234.97840041456419</c:v>
                </c:pt>
                <c:pt idx="1245">
                  <c:v>231.83140378352257</c:v>
                </c:pt>
                <c:pt idx="1246">
                  <c:v>228.70562286010588</c:v>
                </c:pt>
                <c:pt idx="1247">
                  <c:v>225.08569274659027</c:v>
                </c:pt>
                <c:pt idx="1248">
                  <c:v>221.4946395684531</c:v>
                </c:pt>
                <c:pt idx="1249">
                  <c:v>217.93246332569444</c:v>
                </c:pt>
                <c:pt idx="1250">
                  <c:v>214.3991640183142</c:v>
                </c:pt>
                <c:pt idx="1251">
                  <c:v>211.39360543810591</c:v>
                </c:pt>
                <c:pt idx="1252">
                  <c:v>208.40926256552257</c:v>
                </c:pt>
                <c:pt idx="1253">
                  <c:v>205.44613540056417</c:v>
                </c:pt>
                <c:pt idx="1254">
                  <c:v>202.5042239432309</c:v>
                </c:pt>
                <c:pt idx="1255">
                  <c:v>199.58352819352257</c:v>
                </c:pt>
                <c:pt idx="1256">
                  <c:v>196.68404815143927</c:v>
                </c:pt>
                <c:pt idx="1257">
                  <c:v>193.80578381698086</c:v>
                </c:pt>
                <c:pt idx="1258">
                  <c:v>190.94873519014754</c:v>
                </c:pt>
                <c:pt idx="1259">
                  <c:v>188.11290227093926</c:v>
                </c:pt>
                <c:pt idx="1260">
                  <c:v>185.76591461492362</c:v>
                </c:pt>
                <c:pt idx="1261">
                  <c:v>183.89893234392358</c:v>
                </c:pt>
                <c:pt idx="1262">
                  <c:v>182.50488355539756</c:v>
                </c:pt>
                <c:pt idx="1263">
                  <c:v>182.50488355539756</c:v>
                </c:pt>
                <c:pt idx="1264">
                  <c:v>182.96897715969445</c:v>
                </c:pt>
                <c:pt idx="1265">
                  <c:v>184.36479392385587</c:v>
                </c:pt>
                <c:pt idx="1266">
                  <c:v>185.76591461492362</c:v>
                </c:pt>
                <c:pt idx="1267">
                  <c:v>186.70294170169444</c:v>
                </c:pt>
                <c:pt idx="1268">
                  <c:v>187.64232608931246</c:v>
                </c:pt>
                <c:pt idx="1269">
                  <c:v>187.64232608931246</c:v>
                </c:pt>
                <c:pt idx="1270">
                  <c:v>186.70294170169444</c:v>
                </c:pt>
                <c:pt idx="1271">
                  <c:v>185.29828505935586</c:v>
                </c:pt>
                <c:pt idx="1272">
                  <c:v>183.43366008920313</c:v>
                </c:pt>
                <c:pt idx="1273">
                  <c:v>181.5784643224392</c:v>
                </c:pt>
                <c:pt idx="1274">
                  <c:v>180.19325541209025</c:v>
                </c:pt>
                <c:pt idx="1275">
                  <c:v>178.81335042864757</c:v>
                </c:pt>
                <c:pt idx="1276">
                  <c:v>177.89636039907811</c:v>
                </c:pt>
                <c:pt idx="1277">
                  <c:v>177.89636039907811</c:v>
                </c:pt>
                <c:pt idx="1278">
                  <c:v>178.35456075125694</c:v>
                </c:pt>
                <c:pt idx="1279">
                  <c:v>178.81335042864757</c:v>
                </c:pt>
                <c:pt idx="1280">
                  <c:v>179.73269775906422</c:v>
                </c:pt>
                <c:pt idx="1281">
                  <c:v>180.65440239032813</c:v>
                </c:pt>
                <c:pt idx="1282">
                  <c:v>180.65440239032813</c:v>
                </c:pt>
                <c:pt idx="1283">
                  <c:v>181.1161386937778</c:v>
                </c:pt>
                <c:pt idx="1284">
                  <c:v>181.1161386937778</c:v>
                </c:pt>
                <c:pt idx="1285">
                  <c:v>181.1161386937778</c:v>
                </c:pt>
                <c:pt idx="1286">
                  <c:v>180.19325541209025</c:v>
                </c:pt>
                <c:pt idx="1287">
                  <c:v>179.27272943125001</c:v>
                </c:pt>
                <c:pt idx="1288">
                  <c:v>177.89636039907811</c:v>
                </c:pt>
                <c:pt idx="1289">
                  <c:v>176.06945224248088</c:v>
                </c:pt>
                <c:pt idx="1290">
                  <c:v>174.25197328927254</c:v>
                </c:pt>
                <c:pt idx="1291">
                  <c:v>172.89505198909023</c:v>
                </c:pt>
                <c:pt idx="1292">
                  <c:v>171.09407414181251</c:v>
                </c:pt>
                <c:pt idx="1293">
                  <c:v>168.8561116499809</c:v>
                </c:pt>
                <c:pt idx="1294">
                  <c:v>166.63288228844445</c:v>
                </c:pt>
                <c:pt idx="1295">
                  <c:v>164.42438605720312</c:v>
                </c:pt>
                <c:pt idx="1296">
                  <c:v>163.10636022100002</c:v>
                </c:pt>
                <c:pt idx="1297">
                  <c:v>162.66819692602257</c:v>
                </c:pt>
                <c:pt idx="1298">
                  <c:v>163.10636022100002</c:v>
                </c:pt>
                <c:pt idx="1299">
                  <c:v>163.98445478659025</c:v>
                </c:pt>
                <c:pt idx="1300">
                  <c:v>165.30601657406427</c:v>
                </c:pt>
                <c:pt idx="1301">
                  <c:v>166.19000439177256</c:v>
                </c:pt>
                <c:pt idx="1302">
                  <c:v>167.07634951032807</c:v>
                </c:pt>
                <c:pt idx="1303">
                  <c:v>167.96505192973089</c:v>
                </c:pt>
                <c:pt idx="1304">
                  <c:v>169.30252549792357</c:v>
                </c:pt>
                <c:pt idx="1305">
                  <c:v>169.74952867107817</c:v>
                </c:pt>
                <c:pt idx="1306">
                  <c:v>170.19712116944444</c:v>
                </c:pt>
                <c:pt idx="1307">
                  <c:v>170.19712116944444</c:v>
                </c:pt>
                <c:pt idx="1308">
                  <c:v>170.19712116944444</c:v>
                </c:pt>
                <c:pt idx="1309">
                  <c:v>169.74952867107817</c:v>
                </c:pt>
                <c:pt idx="1310">
                  <c:v>169.74952867107817</c:v>
                </c:pt>
                <c:pt idx="1311">
                  <c:v>169.30252549792357</c:v>
                </c:pt>
                <c:pt idx="1312">
                  <c:v>168.8561116499809</c:v>
                </c:pt>
                <c:pt idx="1313">
                  <c:v>167.96505192973089</c:v>
                </c:pt>
                <c:pt idx="1314">
                  <c:v>166.63288228844445</c:v>
                </c:pt>
                <c:pt idx="1315">
                  <c:v>165.74771582031246</c:v>
                </c:pt>
                <c:pt idx="1316">
                  <c:v>164.42438605720312</c:v>
                </c:pt>
                <c:pt idx="1317">
                  <c:v>161.79363831170312</c:v>
                </c:pt>
                <c:pt idx="1318">
                  <c:v>160.05159298560588</c:v>
                </c:pt>
                <c:pt idx="1319">
                  <c:v>158.31897686289756</c:v>
                </c:pt>
                <c:pt idx="1320">
                  <c:v>159.18410627382815</c:v>
                </c:pt>
                <c:pt idx="1321">
                  <c:v>161.35724299236108</c:v>
                </c:pt>
                <c:pt idx="1322">
                  <c:v>165.30601657406427</c:v>
                </c:pt>
                <c:pt idx="1323">
                  <c:v>170.64530299302251</c:v>
                </c:pt>
                <c:pt idx="1324">
                  <c:v>177.89636039907811</c:v>
                </c:pt>
                <c:pt idx="1325">
                  <c:v>184.83124482899998</c:v>
                </c:pt>
                <c:pt idx="1326">
                  <c:v>190.00110024956422</c:v>
                </c:pt>
                <c:pt idx="1327">
                  <c:v>192.37460754011107</c:v>
                </c:pt>
                <c:pt idx="1328">
                  <c:v>193.32813573281248</c:v>
                </c:pt>
                <c:pt idx="1329">
                  <c:v>193.32813573281248</c:v>
                </c:pt>
                <c:pt idx="1330">
                  <c:v>193.32813573281248</c:v>
                </c:pt>
                <c:pt idx="1331">
                  <c:v>193.32813573281248</c:v>
                </c:pt>
                <c:pt idx="1332">
                  <c:v>193.32813573281248</c:v>
                </c:pt>
                <c:pt idx="1333">
                  <c:v>192.85107697385595</c:v>
                </c:pt>
                <c:pt idx="1334">
                  <c:v>191.42343664825688</c:v>
                </c:pt>
                <c:pt idx="1335">
                  <c:v>190.00110024956422</c:v>
                </c:pt>
                <c:pt idx="1336">
                  <c:v>188.58406777777776</c:v>
                </c:pt>
                <c:pt idx="1337">
                  <c:v>188.11290227093926</c:v>
                </c:pt>
                <c:pt idx="1338">
                  <c:v>187.64232608931246</c:v>
                </c:pt>
                <c:pt idx="1339">
                  <c:v>187.64232608931246</c:v>
                </c:pt>
                <c:pt idx="1340">
                  <c:v>187.64232608931246</c:v>
                </c:pt>
                <c:pt idx="1341">
                  <c:v>188.11290227093926</c:v>
                </c:pt>
                <c:pt idx="1342">
                  <c:v>188.58406777777776</c:v>
                </c:pt>
                <c:pt idx="1343">
                  <c:v>190.47462305725003</c:v>
                </c:pt>
                <c:pt idx="1344">
                  <c:v>192.37460754011107</c:v>
                </c:pt>
                <c:pt idx="1345">
                  <c:v>194.28402122636115</c:v>
                </c:pt>
                <c:pt idx="1346">
                  <c:v>195.72226940577258</c:v>
                </c:pt>
                <c:pt idx="1347">
                  <c:v>196.20286411599997</c:v>
                </c:pt>
                <c:pt idx="1348">
                  <c:v>196.20286411599997</c:v>
                </c:pt>
                <c:pt idx="1349">
                  <c:v>195.24226402075695</c:v>
                </c:pt>
                <c:pt idx="1350">
                  <c:v>191.89872743157815</c:v>
                </c:pt>
                <c:pt idx="1351">
                  <c:v>186.70294170169444</c:v>
                </c:pt>
                <c:pt idx="1352">
                  <c:v>180.19325541209025</c:v>
                </c:pt>
                <c:pt idx="1353">
                  <c:v>173.799076864</c:v>
                </c:pt>
                <c:pt idx="1354">
                  <c:v>167.07634951032807</c:v>
                </c:pt>
                <c:pt idx="1355">
                  <c:v>160.48622032931249</c:v>
                </c:pt>
                <c:pt idx="1356">
                  <c:v>153.17770371510585</c:v>
                </c:pt>
                <c:pt idx="1357">
                  <c:v>145.2109108393125</c:v>
                </c:pt>
                <c:pt idx="1358">
                  <c:v>137.05464990792362</c:v>
                </c:pt>
                <c:pt idx="1359">
                  <c:v>128.74428043364756</c:v>
                </c:pt>
                <c:pt idx="1360">
                  <c:v>119.94064575709027</c:v>
                </c:pt>
                <c:pt idx="1361">
                  <c:v>111.81149378544444</c:v>
                </c:pt>
                <c:pt idx="1362">
                  <c:v>106.78690702959027</c:v>
                </c:pt>
                <c:pt idx="1363">
                  <c:v>105.37252652125693</c:v>
                </c:pt>
                <c:pt idx="1364">
                  <c:v>107.49763323502779</c:v>
                </c:pt>
                <c:pt idx="1365">
                  <c:v>112.53872109681247</c:v>
                </c:pt>
                <c:pt idx="1366">
                  <c:v>115.47120335075695</c:v>
                </c:pt>
                <c:pt idx="1367">
                  <c:v>115.84041559595315</c:v>
                </c:pt>
                <c:pt idx="1368">
                  <c:v>112.90321874031422</c:v>
                </c:pt>
                <c:pt idx="1369">
                  <c:v>106.07853812500002</c:v>
                </c:pt>
                <c:pt idx="1370">
                  <c:v>100.49644971877775</c:v>
                </c:pt>
                <c:pt idx="1371">
                  <c:v>98.442062030423571</c:v>
                </c:pt>
                <c:pt idx="1372">
                  <c:v>98.442062030423571</c:v>
                </c:pt>
                <c:pt idx="1373">
                  <c:v>98.442062030423571</c:v>
                </c:pt>
                <c:pt idx="1374">
                  <c:v>96.746278733453124</c:v>
                </c:pt>
                <c:pt idx="1375">
                  <c:v>93.067416098756937</c:v>
                </c:pt>
                <c:pt idx="1376">
                  <c:v>86.8809746878281</c:v>
                </c:pt>
                <c:pt idx="1377">
                  <c:v>76.041810729694433</c:v>
                </c:pt>
                <c:pt idx="1378">
                  <c:v>61.002525987022565</c:v>
                </c:pt>
                <c:pt idx="1379">
                  <c:v>47.618655764312507</c:v>
                </c:pt>
                <c:pt idx="1380">
                  <c:v>35.890200061564236</c:v>
                </c:pt>
                <c:pt idx="1381">
                  <c:v>25.817158878777782</c:v>
                </c:pt>
                <c:pt idx="1382">
                  <c:v>21.960909355328123</c:v>
                </c:pt>
                <c:pt idx="1383">
                  <c:v>25.296490054147569</c:v>
                </c:pt>
                <c:pt idx="1384">
                  <c:v>31.894575125522561</c:v>
                </c:pt>
                <c:pt idx="1385">
                  <c:v>37.344360021694442</c:v>
                </c:pt>
                <c:pt idx="1386">
                  <c:v>39.687811726439236</c:v>
                </c:pt>
                <c:pt idx="1387">
                  <c:v>41.658220572111112</c:v>
                </c:pt>
                <c:pt idx="1388">
                  <c:v>45.742244289923612</c:v>
                </c:pt>
                <c:pt idx="1389">
                  <c:v>53.22343319118923</c:v>
                </c:pt>
                <c:pt idx="1390">
                  <c:v>63.713421961328123</c:v>
                </c:pt>
                <c:pt idx="1391">
                  <c:v>74.256155337923616</c:v>
                </c:pt>
                <c:pt idx="1392">
                  <c:v>82.147219923999984</c:v>
                </c:pt>
                <c:pt idx="1393">
                  <c:v>86.8809746878281</c:v>
                </c:pt>
                <c:pt idx="1394">
                  <c:v>88.811604081703123</c:v>
                </c:pt>
                <c:pt idx="1395">
                  <c:v>88.811604081703123</c:v>
                </c:pt>
                <c:pt idx="1396">
                  <c:v>88.165703649564236</c:v>
                </c:pt>
                <c:pt idx="1397">
                  <c:v>86.242146158230909</c:v>
                </c:pt>
                <c:pt idx="1398">
                  <c:v>83.39658937302778</c:v>
                </c:pt>
                <c:pt idx="1399">
                  <c:v>79.983512408855887</c:v>
                </c:pt>
                <c:pt idx="1400">
                  <c:v>75.742728184703125</c:v>
                </c:pt>
                <c:pt idx="1401">
                  <c:v>71.037555693647576</c:v>
                </c:pt>
                <c:pt idx="1402">
                  <c:v>66.203615643812483</c:v>
                </c:pt>
                <c:pt idx="1403">
                  <c:v>60.20074903636111</c:v>
                </c:pt>
                <c:pt idx="1404">
                  <c:v>51.484629153756941</c:v>
                </c:pt>
                <c:pt idx="1405">
                  <c:v>39.256425671397572</c:v>
                </c:pt>
                <c:pt idx="1406">
                  <c:v>28.683636708999995</c:v>
                </c:pt>
                <c:pt idx="1407">
                  <c:v>22.446218667250001</c:v>
                </c:pt>
                <c:pt idx="1408">
                  <c:v>21.322080825730897</c:v>
                </c:pt>
                <c:pt idx="1409">
                  <c:v>21.960909355328123</c:v>
                </c:pt>
                <c:pt idx="1410">
                  <c:v>22.283859571397564</c:v>
                </c:pt>
                <c:pt idx="1411">
                  <c:v>22.122089800756942</c:v>
                </c:pt>
                <c:pt idx="1412">
                  <c:v>21.640316440105902</c:v>
                </c:pt>
                <c:pt idx="1413">
                  <c:v>21.006202512203121</c:v>
                </c:pt>
                <c:pt idx="1414">
                  <c:v>21.163847006361109</c:v>
                </c:pt>
                <c:pt idx="1415">
                  <c:v>23.432749071812498</c:v>
                </c:pt>
                <c:pt idx="1416">
                  <c:v>28.500061905522575</c:v>
                </c:pt>
                <c:pt idx="1417">
                  <c:v>35.684820225249993</c:v>
                </c:pt>
                <c:pt idx="1418">
                  <c:v>43.449769216</c:v>
                </c:pt>
                <c:pt idx="1419">
                  <c:v>49.291455378022562</c:v>
                </c:pt>
                <c:pt idx="1420">
                  <c:v>51.238585877828122</c:v>
                </c:pt>
                <c:pt idx="1421">
                  <c:v>49.291455378022562</c:v>
                </c:pt>
                <c:pt idx="1422">
                  <c:v>43.223762997272559</c:v>
                </c:pt>
                <c:pt idx="1423">
                  <c:v>36.717612658939231</c:v>
                </c:pt>
                <c:pt idx="1424">
                  <c:v>34.666760921855897</c:v>
                </c:pt>
                <c:pt idx="1425">
                  <c:v>35.275828528256945</c:v>
                </c:pt>
                <c:pt idx="1426">
                  <c:v>38.827396917203117</c:v>
                </c:pt>
                <c:pt idx="1427">
                  <c:v>45.974733085980894</c:v>
                </c:pt>
                <c:pt idx="1428">
                  <c:v>51.484629153756941</c:v>
                </c:pt>
                <c:pt idx="1429">
                  <c:v>53.22343319118923</c:v>
                </c:pt>
                <c:pt idx="1430">
                  <c:v>51.73126175489756</c:v>
                </c:pt>
                <c:pt idx="1431">
                  <c:v>47.382041691772571</c:v>
                </c:pt>
                <c:pt idx="1432">
                  <c:v>39.471824036312498</c:v>
                </c:pt>
                <c:pt idx="1433">
                  <c:v>28.867800837689238</c:v>
                </c:pt>
                <c:pt idx="1434">
                  <c:v>19.919192159027777</c:v>
                </c:pt>
                <c:pt idx="1435">
                  <c:v>12.504302344090279</c:v>
                </c:pt>
                <c:pt idx="1436">
                  <c:v>10.74958652593924</c:v>
                </c:pt>
                <c:pt idx="1437">
                  <c:v>11.435561072480903</c:v>
                </c:pt>
                <c:pt idx="1438">
                  <c:v>13.118673877397571</c:v>
                </c:pt>
                <c:pt idx="1439">
                  <c:v>14.261670125694444</c:v>
                </c:pt>
                <c:pt idx="1440">
                  <c:v>14.391616334897572</c:v>
                </c:pt>
                <c:pt idx="1441">
                  <c:v>13.494368699923607</c:v>
                </c:pt>
                <c:pt idx="1442">
                  <c:v>11.319758668361112</c:v>
                </c:pt>
                <c:pt idx="1443">
                  <c:v>9.8679560090781244</c:v>
                </c:pt>
                <c:pt idx="1444">
                  <c:v>9.5470684312500005</c:v>
                </c:pt>
                <c:pt idx="1445">
                  <c:v>9.8679560090781244</c:v>
                </c:pt>
                <c:pt idx="1446">
                  <c:v>10.084827687022567</c:v>
                </c:pt>
                <c:pt idx="1447">
                  <c:v>9.4412845557308991</c:v>
                </c:pt>
                <c:pt idx="1448">
                  <c:v>6.6299086328125014</c:v>
                </c:pt>
                <c:pt idx="1449">
                  <c:v>2.8879882004531248</c:v>
                </c:pt>
                <c:pt idx="1450">
                  <c:v>0.6235060740902777</c:v>
                </c:pt>
                <c:pt idx="1451">
                  <c:v>4.243141525E-2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0.14261670125694445</c:v>
                </c:pt>
                <c:pt idx="1480">
                  <c:v>0.5704668050277778</c:v>
                </c:pt>
                <c:pt idx="1481">
                  <c:v>1.1695158828281249</c:v>
                </c:pt>
                <c:pt idx="1482">
                  <c:v>1.8389893234392363</c:v>
                </c:pt>
                <c:pt idx="1483">
                  <c:v>2.4940242963611108</c:v>
                </c:pt>
                <c:pt idx="1484">
                  <c:v>3.1870707454444442</c:v>
                </c:pt>
                <c:pt idx="1485">
                  <c:v>3.8969129630642358</c:v>
                </c:pt>
                <c:pt idx="1486">
                  <c:v>4.9034804248281256</c:v>
                </c:pt>
                <c:pt idx="1487">
                  <c:v>6.3673642509531234</c:v>
                </c:pt>
                <c:pt idx="1488">
                  <c:v>8.5157493105902784</c:v>
                </c:pt>
                <c:pt idx="1489">
                  <c:v>11.551952801812499</c:v>
                </c:pt>
                <c:pt idx="1490">
                  <c:v>15.723491313578126</c:v>
                </c:pt>
                <c:pt idx="1491">
                  <c:v>21.006202512203121</c:v>
                </c:pt>
                <c:pt idx="1492">
                  <c:v>27.410988914105896</c:v>
                </c:pt>
                <c:pt idx="1493">
                  <c:v>34.263662476980905</c:v>
                </c:pt>
                <c:pt idx="1494">
                  <c:v>41.436928955078116</c:v>
                </c:pt>
                <c:pt idx="1495">
                  <c:v>48.571005306590287</c:v>
                </c:pt>
                <c:pt idx="1496">
                  <c:v>55.245997318105893</c:v>
                </c:pt>
                <c:pt idx="1497">
                  <c:v>61.53999058018924</c:v>
                </c:pt>
                <c:pt idx="1498">
                  <c:v>67.04428805845312</c:v>
                </c:pt>
                <c:pt idx="1499">
                  <c:v>71.617451702064216</c:v>
                </c:pt>
                <c:pt idx="1500">
                  <c:v>75.146331070355885</c:v>
                </c:pt>
                <c:pt idx="1501">
                  <c:v>77.546063332828098</c:v>
                </c:pt>
                <c:pt idx="1502">
                  <c:v>79.983512408855887</c:v>
                </c:pt>
                <c:pt idx="1503">
                  <c:v>81.836350874772577</c:v>
                </c:pt>
                <c:pt idx="1504">
                  <c:v>84.024810048812483</c:v>
                </c:pt>
                <c:pt idx="1505">
                  <c:v>85.923615881250001</c:v>
                </c:pt>
                <c:pt idx="1506">
                  <c:v>87.522160518272571</c:v>
                </c:pt>
                <c:pt idx="1507">
                  <c:v>89.135438285590254</c:v>
                </c:pt>
                <c:pt idx="1508">
                  <c:v>91.090819338361115</c:v>
                </c:pt>
                <c:pt idx="1509">
                  <c:v>93.398911530397555</c:v>
                </c:pt>
                <c:pt idx="1510">
                  <c:v>96.408890049694449</c:v>
                </c:pt>
                <c:pt idx="1511">
                  <c:v>100.84091030507813</c:v>
                </c:pt>
                <c:pt idx="1512">
                  <c:v>106.78690702959027</c:v>
                </c:pt>
                <c:pt idx="1513">
                  <c:v>114.36710256643921</c:v>
                </c:pt>
                <c:pt idx="1514">
                  <c:v>123.34841879435588</c:v>
                </c:pt>
                <c:pt idx="1515">
                  <c:v>132.66918634427253</c:v>
                </c:pt>
                <c:pt idx="1516">
                  <c:v>141.10331411302778</c:v>
                </c:pt>
                <c:pt idx="1517">
                  <c:v>147.28680889789757</c:v>
                </c:pt>
                <c:pt idx="1518">
                  <c:v>152.32907541010593</c:v>
                </c:pt>
                <c:pt idx="1519">
                  <c:v>155.73773243518926</c:v>
                </c:pt>
                <c:pt idx="1520">
                  <c:v>158.75124690575694</c:v>
                </c:pt>
                <c:pt idx="1521">
                  <c:v>160.48622032931249</c:v>
                </c:pt>
                <c:pt idx="1522">
                  <c:v>161.79363831170312</c:v>
                </c:pt>
                <c:pt idx="1523">
                  <c:v>161.35724299236108</c:v>
                </c:pt>
                <c:pt idx="1524">
                  <c:v>159.61755496711109</c:v>
                </c:pt>
                <c:pt idx="1525">
                  <c:v>154.88203222764756</c:v>
                </c:pt>
                <c:pt idx="1526">
                  <c:v>147.70375648524995</c:v>
                </c:pt>
                <c:pt idx="1527">
                  <c:v>138.66704368742359</c:v>
                </c:pt>
                <c:pt idx="1528">
                  <c:v>129.13411906125697</c:v>
                </c:pt>
                <c:pt idx="1529">
                  <c:v>120.6938033777778</c:v>
                </c:pt>
                <c:pt idx="1530">
                  <c:v>114.0002476220903</c:v>
                </c:pt>
                <c:pt idx="1531">
                  <c:v>109.28476193982809</c:v>
                </c:pt>
                <c:pt idx="1532">
                  <c:v>106.78690702959027</c:v>
                </c:pt>
                <c:pt idx="1533">
                  <c:v>106.07853812500002</c:v>
                </c:pt>
                <c:pt idx="1534">
                  <c:v>107.49763323502779</c:v>
                </c:pt>
                <c:pt idx="1535">
                  <c:v>111.08662377492358</c:v>
                </c:pt>
                <c:pt idx="1536">
                  <c:v>117.69531670011112</c:v>
                </c:pt>
                <c:pt idx="1537">
                  <c:v>126.80392717377777</c:v>
                </c:pt>
                <c:pt idx="1538">
                  <c:v>137.85966814725001</c:v>
                </c:pt>
                <c:pt idx="1539">
                  <c:v>151.06055289169439</c:v>
                </c:pt>
                <c:pt idx="1540">
                  <c:v>165.30601657406427</c:v>
                </c:pt>
                <c:pt idx="1541">
                  <c:v>181.1161386937778</c:v>
                </c:pt>
                <c:pt idx="1542">
                  <c:v>197.16582151209025</c:v>
                </c:pt>
                <c:pt idx="1543">
                  <c:v>212.39310099732816</c:v>
                </c:pt>
                <c:pt idx="1544">
                  <c:v>225.08569274659027</c:v>
                </c:pt>
                <c:pt idx="1545">
                  <c:v>233.40225013559026</c:v>
                </c:pt>
                <c:pt idx="1546">
                  <c:v>238.67671078124999</c:v>
                </c:pt>
                <c:pt idx="1547">
                  <c:v>241.86967477881245</c:v>
                </c:pt>
                <c:pt idx="1548">
                  <c:v>244.01010394809026</c:v>
                </c:pt>
                <c:pt idx="1549">
                  <c:v>246.69890022695307</c:v>
                </c:pt>
                <c:pt idx="1550">
                  <c:v>249.40242963611109</c:v>
                </c:pt>
                <c:pt idx="1551">
                  <c:v>253.21212246782812</c:v>
                </c:pt>
                <c:pt idx="1552">
                  <c:v>257.05069223492364</c:v>
                </c:pt>
                <c:pt idx="1553">
                  <c:v>261.47298862431251</c:v>
                </c:pt>
                <c:pt idx="1554">
                  <c:v>265.37343753864752</c:v>
                </c:pt>
                <c:pt idx="1555">
                  <c:v>269.86645295345312</c:v>
                </c:pt>
                <c:pt idx="1556">
                  <c:v>274.96617867381246</c:v>
                </c:pt>
                <c:pt idx="1557">
                  <c:v>281.26400254977256</c:v>
                </c:pt>
                <c:pt idx="1558">
                  <c:v>288.21568274823085</c:v>
                </c:pt>
                <c:pt idx="1559">
                  <c:v>297.02462135169446</c:v>
                </c:pt>
                <c:pt idx="1560">
                  <c:v>306.56697518124997</c:v>
                </c:pt>
                <c:pt idx="1561">
                  <c:v>316.26019626502767</c:v>
                </c:pt>
                <c:pt idx="1562">
                  <c:v>326.10428460302774</c:v>
                </c:pt>
                <c:pt idx="1563">
                  <c:v>336.09924019524993</c:v>
                </c:pt>
                <c:pt idx="1564">
                  <c:v>346.88418623389759</c:v>
                </c:pt>
                <c:pt idx="1565">
                  <c:v>357.83944725875693</c:v>
                </c:pt>
                <c:pt idx="1566">
                  <c:v>368.96502326982818</c:v>
                </c:pt>
                <c:pt idx="1567">
                  <c:v>380.9306823703281</c:v>
                </c:pt>
                <c:pt idx="1568">
                  <c:v>391.72712025060594</c:v>
                </c:pt>
                <c:pt idx="1569">
                  <c:v>401.98579887511102</c:v>
                </c:pt>
                <c:pt idx="1570">
                  <c:v>411.68019860931253</c:v>
                </c:pt>
                <c:pt idx="1571">
                  <c:v>420.7855677943142</c:v>
                </c:pt>
                <c:pt idx="1572">
                  <c:v>429.27892274685593</c:v>
                </c:pt>
                <c:pt idx="1573">
                  <c:v>437.13904775931235</c:v>
                </c:pt>
                <c:pt idx="1574">
                  <c:v>442.90029102992344</c:v>
                </c:pt>
                <c:pt idx="1575">
                  <c:v>447.24597514177776</c:v>
                </c:pt>
                <c:pt idx="1576">
                  <c:v>450.15488438724987</c:v>
                </c:pt>
                <c:pt idx="1577">
                  <c:v>450.88358501164771</c:v>
                </c:pt>
                <c:pt idx="1578">
                  <c:v>450.15488438724987</c:v>
                </c:pt>
                <c:pt idx="1579">
                  <c:v>447.9723184653281</c:v>
                </c:pt>
                <c:pt idx="1580">
                  <c:v>445.79505647031237</c:v>
                </c:pt>
                <c:pt idx="1581">
                  <c:v>442.17807298285595</c:v>
                </c:pt>
                <c:pt idx="1582">
                  <c:v>439.29509404670307</c:v>
                </c:pt>
                <c:pt idx="1583">
                  <c:v>434.98830539882812</c:v>
                </c:pt>
                <c:pt idx="1584">
                  <c:v>429.99053294011117</c:v>
                </c:pt>
                <c:pt idx="1585">
                  <c:v>424.31415250000009</c:v>
                </c:pt>
                <c:pt idx="1586">
                  <c:v>417.973307883578</c:v>
                </c:pt>
                <c:pt idx="1587">
                  <c:v>410.98391087156409</c:v>
                </c:pt>
                <c:pt idx="1588">
                  <c:v>404.05344638073086</c:v>
                </c:pt>
                <c:pt idx="1589">
                  <c:v>397.86641564459035</c:v>
                </c:pt>
                <c:pt idx="1590">
                  <c:v>393.08728283945311</c:v>
                </c:pt>
                <c:pt idx="1591">
                  <c:v>389.01386697545314</c:v>
                </c:pt>
                <c:pt idx="1592">
                  <c:v>386.31004290368918</c:v>
                </c:pt>
                <c:pt idx="1593">
                  <c:v>383.61564803531417</c:v>
                </c:pt>
                <c:pt idx="1594">
                  <c:v>382.27198655239755</c:v>
                </c:pt>
                <c:pt idx="1595">
                  <c:v>380.9306823703281</c:v>
                </c:pt>
                <c:pt idx="1596">
                  <c:v>378.25514590873087</c:v>
                </c:pt>
                <c:pt idx="1597">
                  <c:v>375.58903865052258</c:v>
                </c:pt>
                <c:pt idx="1598">
                  <c:v>370.94603996931255</c:v>
                </c:pt>
                <c:pt idx="1599">
                  <c:v>365.67511527492366</c:v>
                </c:pt>
                <c:pt idx="1600">
                  <c:v>359.79040837243923</c:v>
                </c:pt>
                <c:pt idx="1601">
                  <c:v>353.30783104257807</c:v>
                </c:pt>
                <c:pt idx="1602">
                  <c:v>346.88418623389759</c:v>
                </c:pt>
                <c:pt idx="1603">
                  <c:v>341.78770180220317</c:v>
                </c:pt>
                <c:pt idx="1604">
                  <c:v>337.99009013732802</c:v>
                </c:pt>
                <c:pt idx="1605">
                  <c:v>334.84162019325686</c:v>
                </c:pt>
                <c:pt idx="1606">
                  <c:v>333.58635749211112</c:v>
                </c:pt>
                <c:pt idx="1607">
                  <c:v>332.33345209181249</c:v>
                </c:pt>
                <c:pt idx="1608">
                  <c:v>332.33345209181249</c:v>
                </c:pt>
                <c:pt idx="1609">
                  <c:v>332.33345209181249</c:v>
                </c:pt>
                <c:pt idx="1610">
                  <c:v>333.58635749211112</c:v>
                </c:pt>
                <c:pt idx="1611">
                  <c:v>334.21369418007811</c:v>
                </c:pt>
                <c:pt idx="1612">
                  <c:v>336.09924019524993</c:v>
                </c:pt>
                <c:pt idx="1613">
                  <c:v>338.62155210177775</c:v>
                </c:pt>
                <c:pt idx="1614">
                  <c:v>342.42269971792354</c:v>
                </c:pt>
                <c:pt idx="1615">
                  <c:v>346.88418623389759</c:v>
                </c:pt>
                <c:pt idx="1616">
                  <c:v>352.66281459825694</c:v>
                </c:pt>
                <c:pt idx="1617">
                  <c:v>359.79040837243923</c:v>
                </c:pt>
                <c:pt idx="1618">
                  <c:v>367.6472920962309</c:v>
                </c:pt>
                <c:pt idx="1619">
                  <c:v>376.25468147725695</c:v>
                </c:pt>
                <c:pt idx="1620">
                  <c:v>383.61564803531417</c:v>
                </c:pt>
                <c:pt idx="1621">
                  <c:v>390.36931496260587</c:v>
                </c:pt>
                <c:pt idx="1622">
                  <c:v>395.81467991968918</c:v>
                </c:pt>
                <c:pt idx="1623">
                  <c:v>399.92345529639749</c:v>
                </c:pt>
                <c:pt idx="1624">
                  <c:v>401.29776169032806</c:v>
                </c:pt>
                <c:pt idx="1625">
                  <c:v>400.61031383075681</c:v>
                </c:pt>
                <c:pt idx="1626">
                  <c:v>397.86641564459035</c:v>
                </c:pt>
                <c:pt idx="1627">
                  <c:v>391.04792294399999</c:v>
                </c:pt>
                <c:pt idx="1628">
                  <c:v>381.60103979875691</c:v>
                </c:pt>
                <c:pt idx="1629">
                  <c:v>369.62477284444441</c:v>
                </c:pt>
                <c:pt idx="1630">
                  <c:v>357.19030553795312</c:v>
                </c:pt>
                <c:pt idx="1631">
                  <c:v>345.6065291747031</c:v>
                </c:pt>
                <c:pt idx="1632">
                  <c:v>337.35921749809023</c:v>
                </c:pt>
                <c:pt idx="1633">
                  <c:v>331.70788337948085</c:v>
                </c:pt>
                <c:pt idx="1634">
                  <c:v>329.83471319375684</c:v>
                </c:pt>
                <c:pt idx="1635">
                  <c:v>329.21150178227259</c:v>
                </c:pt>
                <c:pt idx="1636">
                  <c:v>329.21150178227259</c:v>
                </c:pt>
                <c:pt idx="1637">
                  <c:v>328.58887969599994</c:v>
                </c:pt>
                <c:pt idx="1638">
                  <c:v>326.72454938845311</c:v>
                </c:pt>
                <c:pt idx="1639">
                  <c:v>324.24702619802258</c:v>
                </c:pt>
                <c:pt idx="1640">
                  <c:v>321.16338202725001</c:v>
                </c:pt>
                <c:pt idx="1641">
                  <c:v>318.70707454444442</c:v>
                </c:pt>
                <c:pt idx="1642">
                  <c:v>317.48245675431247</c:v>
                </c:pt>
                <c:pt idx="1643">
                  <c:v>318.09447098677254</c:v>
                </c:pt>
                <c:pt idx="1644">
                  <c:v>321.16338202725001</c:v>
                </c:pt>
                <c:pt idx="1645">
                  <c:v>325.48460914281418</c:v>
                </c:pt>
                <c:pt idx="1646">
                  <c:v>331.70788337948085</c:v>
                </c:pt>
                <c:pt idx="1647">
                  <c:v>338.62155210177775</c:v>
                </c:pt>
                <c:pt idx="1648">
                  <c:v>346.88418623389759</c:v>
                </c:pt>
                <c:pt idx="1649">
                  <c:v>355.8937900719809</c:v>
                </c:pt>
                <c:pt idx="1650">
                  <c:v>365.01890165157806</c:v>
                </c:pt>
                <c:pt idx="1651">
                  <c:v>374.25952097268924</c:v>
                </c:pt>
                <c:pt idx="1652">
                  <c:v>382.27198655239755</c:v>
                </c:pt>
                <c:pt idx="1653">
                  <c:v>389.69129630642357</c:v>
                </c:pt>
                <c:pt idx="1654">
                  <c:v>396.49800250277775</c:v>
                </c:pt>
                <c:pt idx="1655">
                  <c:v>401.98579887511102</c:v>
                </c:pt>
                <c:pt idx="1656">
                  <c:v>407.5113120609999</c:v>
                </c:pt>
                <c:pt idx="1657">
                  <c:v>413.07454206044451</c:v>
                </c:pt>
                <c:pt idx="1658">
                  <c:v>418.67548887344452</c:v>
                </c:pt>
                <c:pt idx="1659">
                  <c:v>424.31415250000009</c:v>
                </c:pt>
                <c:pt idx="1660">
                  <c:v>429.99053294011117</c:v>
                </c:pt>
                <c:pt idx="1661">
                  <c:v>435.7046301937778</c:v>
                </c:pt>
                <c:pt idx="1662">
                  <c:v>440.73540486435593</c:v>
                </c:pt>
                <c:pt idx="1663">
                  <c:v>446.52022114343919</c:v>
                </c:pt>
                <c:pt idx="1664">
                  <c:v>451.61287496125686</c:v>
                </c:pt>
                <c:pt idx="1665">
                  <c:v>456.0009904883612</c:v>
                </c:pt>
                <c:pt idx="1666">
                  <c:v>460.41032172309025</c:v>
                </c:pt>
                <c:pt idx="1667">
                  <c:v>463.36166238381259</c:v>
                </c:pt>
                <c:pt idx="1668">
                  <c:v>466.32243224792353</c:v>
                </c:pt>
                <c:pt idx="1669">
                  <c:v>468.54919756073087</c:v>
                </c:pt>
                <c:pt idx="1670">
                  <c:v>470.78126680044448</c:v>
                </c:pt>
                <c:pt idx="1671">
                  <c:v>472.27225958631243</c:v>
                </c:pt>
                <c:pt idx="1672">
                  <c:v>473.01863996706419</c:v>
                </c:pt>
                <c:pt idx="1673">
                  <c:v>473.76560967302771</c:v>
                </c:pt>
                <c:pt idx="1674">
                  <c:v>474.51316870420311</c:v>
                </c:pt>
                <c:pt idx="1675">
                  <c:v>474.51316870420311</c:v>
                </c:pt>
                <c:pt idx="1676">
                  <c:v>474.51316870420311</c:v>
                </c:pt>
                <c:pt idx="1677">
                  <c:v>473.76560967302771</c:v>
                </c:pt>
                <c:pt idx="1678">
                  <c:v>472.27225958631243</c:v>
                </c:pt>
                <c:pt idx="1679">
                  <c:v>470.03665439532796</c:v>
                </c:pt>
                <c:pt idx="1680">
                  <c:v>467.80635313124998</c:v>
                </c:pt>
                <c:pt idx="1681">
                  <c:v>465.58135579407804</c:v>
                </c:pt>
                <c:pt idx="1682">
                  <c:v>464.84086866544436</c:v>
                </c:pt>
                <c:pt idx="1683">
                  <c:v>464.84086866544436</c:v>
                </c:pt>
                <c:pt idx="1684">
                  <c:v>466.32243224792353</c:v>
                </c:pt>
                <c:pt idx="1685">
                  <c:v>469.29263131542365</c:v>
                </c:pt>
                <c:pt idx="1686">
                  <c:v>472.27225958631243</c:v>
                </c:pt>
                <c:pt idx="1687">
                  <c:v>475.26131706059027</c:v>
                </c:pt>
                <c:pt idx="1688">
                  <c:v>478.25980373825706</c:v>
                </c:pt>
                <c:pt idx="1689">
                  <c:v>479.76258302836106</c:v>
                </c:pt>
                <c:pt idx="1690">
                  <c:v>481.26771961931252</c:v>
                </c:pt>
                <c:pt idx="1691">
                  <c:v>482.02117190260589</c:v>
                </c:pt>
                <c:pt idx="1692">
                  <c:v>482.77521351111119</c:v>
                </c:pt>
                <c:pt idx="1693">
                  <c:v>483.52984444482803</c:v>
                </c:pt>
                <c:pt idx="1694">
                  <c:v>484.2850647037568</c:v>
                </c:pt>
                <c:pt idx="1695">
                  <c:v>485.04087428789762</c:v>
                </c:pt>
                <c:pt idx="1696">
                  <c:v>485.79727319724992</c:v>
                </c:pt>
                <c:pt idx="1697">
                  <c:v>486.55426143181415</c:v>
                </c:pt>
                <c:pt idx="1698">
                  <c:v>487.31183899159021</c:v>
                </c:pt>
                <c:pt idx="1699">
                  <c:v>487.31183899159021</c:v>
                </c:pt>
                <c:pt idx="1700">
                  <c:v>486.55426143181415</c:v>
                </c:pt>
                <c:pt idx="1701">
                  <c:v>485.04087428789762</c:v>
                </c:pt>
                <c:pt idx="1702">
                  <c:v>483.52984444482803</c:v>
                </c:pt>
                <c:pt idx="1703">
                  <c:v>482.02117190260589</c:v>
                </c:pt>
                <c:pt idx="1704">
                  <c:v>479.76258302836106</c:v>
                </c:pt>
                <c:pt idx="1705">
                  <c:v>478.25980373825706</c:v>
                </c:pt>
                <c:pt idx="1706">
                  <c:v>476.75938174900006</c:v>
                </c:pt>
                <c:pt idx="1707">
                  <c:v>475.26131706059027</c:v>
                </c:pt>
                <c:pt idx="1708">
                  <c:v>474.51316870420311</c:v>
                </c:pt>
                <c:pt idx="1709">
                  <c:v>473.76560967302771</c:v>
                </c:pt>
                <c:pt idx="1710">
                  <c:v>473.01863996706419</c:v>
                </c:pt>
                <c:pt idx="1711">
                  <c:v>473.76560967302771</c:v>
                </c:pt>
                <c:pt idx="1712">
                  <c:v>474.51316870420311</c:v>
                </c:pt>
                <c:pt idx="1713">
                  <c:v>476.01005474218908</c:v>
                </c:pt>
                <c:pt idx="1714">
                  <c:v>478.25980373825706</c:v>
                </c:pt>
                <c:pt idx="1715">
                  <c:v>480.51485666123085</c:v>
                </c:pt>
                <c:pt idx="1716">
                  <c:v>483.52984444482803</c:v>
                </c:pt>
                <c:pt idx="1717">
                  <c:v>486.55426143181415</c:v>
                </c:pt>
                <c:pt idx="1718">
                  <c:v>490.34804248281262</c:v>
                </c:pt>
                <c:pt idx="1719">
                  <c:v>494.15655666410584</c:v>
                </c:pt>
                <c:pt idx="1720">
                  <c:v>498.7462214136475</c:v>
                </c:pt>
                <c:pt idx="1721">
                  <c:v>502.5871484815903</c:v>
                </c:pt>
                <c:pt idx="1722">
                  <c:v>505.67049798975683</c:v>
                </c:pt>
                <c:pt idx="1723">
                  <c:v>507.21570869511106</c:v>
                </c:pt>
                <c:pt idx="1724">
                  <c:v>507.98919803560591</c:v>
                </c:pt>
                <c:pt idx="1725">
                  <c:v>507.21570869511106</c:v>
                </c:pt>
                <c:pt idx="1726">
                  <c:v>503.35710187081406</c:v>
                </c:pt>
                <c:pt idx="1727">
                  <c:v>496.44873707542359</c:v>
                </c:pt>
                <c:pt idx="1728">
                  <c:v>485.79727319724992</c:v>
                </c:pt>
                <c:pt idx="1729">
                  <c:v>471.52646853077249</c:v>
                </c:pt>
                <c:pt idx="1730">
                  <c:v>453.80428076135587</c:v>
                </c:pt>
                <c:pt idx="1731">
                  <c:v>435.7046301937778</c:v>
                </c:pt>
                <c:pt idx="1732">
                  <c:v>417.27171621892364</c:v>
                </c:pt>
                <c:pt idx="1733">
                  <c:v>399.92345529639749</c:v>
                </c:pt>
                <c:pt idx="1734">
                  <c:v>383.61564803531417</c:v>
                </c:pt>
                <c:pt idx="1735">
                  <c:v>368.3058630204236</c:v>
                </c:pt>
                <c:pt idx="1736">
                  <c:v>353.30783104257807</c:v>
                </c:pt>
                <c:pt idx="1737">
                  <c:v>337.99009013732802</c:v>
                </c:pt>
                <c:pt idx="1738">
                  <c:v>323.62911871344443</c:v>
                </c:pt>
                <c:pt idx="1739">
                  <c:v>309.57990032660587</c:v>
                </c:pt>
                <c:pt idx="1740">
                  <c:v>297.02462135169446</c:v>
                </c:pt>
                <c:pt idx="1741">
                  <c:v>286.46980680825686</c:v>
                </c:pt>
                <c:pt idx="1742">
                  <c:v>278.39251545525002</c:v>
                </c:pt>
                <c:pt idx="1743">
                  <c:v>270.99560005927259</c:v>
                </c:pt>
                <c:pt idx="1744">
                  <c:v>264.81446257524993</c:v>
                </c:pt>
                <c:pt idx="1745">
                  <c:v>259.25712582792357</c:v>
                </c:pt>
                <c:pt idx="1746">
                  <c:v>253.75872160177769</c:v>
                </c:pt>
                <c:pt idx="1747">
                  <c:v>248.31924989681249</c:v>
                </c:pt>
                <c:pt idx="1748">
                  <c:v>244.01010394809026</c:v>
                </c:pt>
                <c:pt idx="1749">
                  <c:v>239.73867481292365</c:v>
                </c:pt>
                <c:pt idx="1750">
                  <c:v>236.55985462044436</c:v>
                </c:pt>
                <c:pt idx="1751">
                  <c:v>233.92704423670304</c:v>
                </c:pt>
                <c:pt idx="1752">
                  <c:v>231.30896698325685</c:v>
                </c:pt>
                <c:pt idx="1753">
                  <c:v>228.70562286010588</c:v>
                </c:pt>
                <c:pt idx="1754">
                  <c:v>226.11701186725</c:v>
                </c:pt>
                <c:pt idx="1755">
                  <c:v>223.54313400468919</c:v>
                </c:pt>
                <c:pt idx="1756">
                  <c:v>220.98398927242357</c:v>
                </c:pt>
                <c:pt idx="1757">
                  <c:v>218.43957767045308</c:v>
                </c:pt>
                <c:pt idx="1758">
                  <c:v>215.40573148007812</c:v>
                </c:pt>
                <c:pt idx="1759">
                  <c:v>212.89373276475692</c:v>
                </c:pt>
                <c:pt idx="1760">
                  <c:v>209.89878203836113</c:v>
                </c:pt>
                <c:pt idx="1761">
                  <c:v>206.92504701959024</c:v>
                </c:pt>
                <c:pt idx="1762">
                  <c:v>203.97252770844443</c:v>
                </c:pt>
                <c:pt idx="1763">
                  <c:v>201.04122410492357</c:v>
                </c:pt>
                <c:pt idx="1764">
                  <c:v>198.1311362090278</c:v>
                </c:pt>
                <c:pt idx="1765">
                  <c:v>194.76284796095311</c:v>
                </c:pt>
                <c:pt idx="1766">
                  <c:v>190.47462305725003</c:v>
                </c:pt>
                <c:pt idx="1767">
                  <c:v>184.36479392385587</c:v>
                </c:pt>
                <c:pt idx="1768">
                  <c:v>176.52529529381249</c:v>
                </c:pt>
                <c:pt idx="1769">
                  <c:v>166.19000439177256</c:v>
                </c:pt>
                <c:pt idx="1770">
                  <c:v>154.02868932095311</c:v>
                </c:pt>
                <c:pt idx="1771">
                  <c:v>140.6957957290642</c:v>
                </c:pt>
                <c:pt idx="1772">
                  <c:v>127.96637115406426</c:v>
                </c:pt>
                <c:pt idx="1773">
                  <c:v>115.84041559595315</c:v>
                </c:pt>
                <c:pt idx="1774">
                  <c:v>105.02040470720311</c:v>
                </c:pt>
                <c:pt idx="1775">
                  <c:v>95.735880657812487</c:v>
                </c:pt>
                <c:pt idx="1776">
                  <c:v>87.843637421312494</c:v>
                </c:pt>
                <c:pt idx="1777">
                  <c:v>80.290845506812502</c:v>
                </c:pt>
                <c:pt idx="1778">
                  <c:v>72.784315621439234</c:v>
                </c:pt>
                <c:pt idx="1779">
                  <c:v>64.538182595249978</c:v>
                </c:pt>
                <c:pt idx="1780">
                  <c:v>55.757531601953119</c:v>
                </c:pt>
                <c:pt idx="1781">
                  <c:v>46.910581522328116</c:v>
                </c:pt>
                <c:pt idx="1782">
                  <c:v>39.041616631694438</c:v>
                </c:pt>
                <c:pt idx="1783">
                  <c:v>32.478891073027789</c:v>
                </c:pt>
                <c:pt idx="1784">
                  <c:v>27.410988914105896</c:v>
                </c:pt>
                <c:pt idx="1785">
                  <c:v>23.599233444147568</c:v>
                </c:pt>
                <c:pt idx="1786">
                  <c:v>20.381517787689234</c:v>
                </c:pt>
                <c:pt idx="1787">
                  <c:v>17.543032905027772</c:v>
                </c:pt>
                <c:pt idx="1788">
                  <c:v>14.917294423828125</c:v>
                </c:pt>
                <c:pt idx="1789">
                  <c:v>12.383196013064238</c:v>
                </c:pt>
                <c:pt idx="1790">
                  <c:v>9.7604041579236096</c:v>
                </c:pt>
                <c:pt idx="1791">
                  <c:v>7.0792691068142348</c:v>
                </c:pt>
                <c:pt idx="1792">
                  <c:v>4.4579505647031255</c:v>
                </c:pt>
                <c:pt idx="1793">
                  <c:v>2.2303012640781246</c:v>
                </c:pt>
                <c:pt idx="1794">
                  <c:v>0.79676768636111106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A33-4E1C-BF64-EF5555C136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0337535"/>
        <c:axId val="670340031"/>
      </c:scatterChart>
      <c:valAx>
        <c:axId val="670337535"/>
        <c:scaling>
          <c:orientation val="minMax"/>
          <c:max val="1900"/>
        </c:scaling>
        <c:delete val="0"/>
        <c:axPos val="b"/>
        <c:majorGridlines/>
        <c:min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cross"/>
        <c:minorTickMark val="cross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0340031"/>
        <c:crosses val="autoZero"/>
        <c:crossBetween val="midCat"/>
        <c:majorUnit val="100"/>
      </c:valAx>
      <c:valAx>
        <c:axId val="670340031"/>
        <c:scaling>
          <c:orientation val="minMax"/>
          <c:max val="2500"/>
          <c:min val="-2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cross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0337535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611866768632376"/>
          <c:y val="8.4893298683119428E-2"/>
          <c:w val="0.2143681066506031"/>
          <c:h val="0.11719902679317409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201768700688567"/>
          <c:y val="7.7609240686793909E-2"/>
          <c:w val="0.84356022834485411"/>
          <c:h val="0.79553538552062597"/>
        </c:manualLayout>
      </c:layout>
      <c:scatterChart>
        <c:scatterStyle val="lineMarker"/>
        <c:varyColors val="0"/>
        <c:ser>
          <c:idx val="0"/>
          <c:order val="0"/>
          <c:tx>
            <c:strRef>
              <c:f>'My Spreedsheet '!$E$2</c:f>
              <c:strCache>
                <c:ptCount val="1"/>
                <c:pt idx="0">
                  <c:v>WLTC class 3, version 5, vehicle speed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'!$E$5:$E$1805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95-439A-8BE5-233EF2DDF4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5674543"/>
        <c:axId val="1895677039"/>
      </c:scatterChart>
      <c:valAx>
        <c:axId val="1895674543"/>
        <c:scaling>
          <c:orientation val="minMax"/>
          <c:max val="185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 (s)</a:t>
                </a:r>
              </a:p>
            </c:rich>
          </c:tx>
          <c:layout>
            <c:manualLayout>
              <c:xMode val="edge"/>
              <c:yMode val="edge"/>
              <c:x val="0.45245328807134616"/>
              <c:y val="0.947740796936247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5677039"/>
        <c:crosses val="autoZero"/>
        <c:crossBetween val="midCat"/>
      </c:valAx>
      <c:valAx>
        <c:axId val="1895677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Vehicle</a:t>
                </a:r>
                <a:r>
                  <a:rPr lang="en-GB" sz="1400" baseline="0"/>
                  <a:t> Speed</a:t>
                </a:r>
                <a:r>
                  <a:rPr lang="en-GB" sz="1400"/>
                  <a:t>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56745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9.0822892535344077E-2"/>
          <c:y val="7.0224843597055983E-2"/>
          <c:w val="0.35052580910177361"/>
          <c:h val="9.31217633846007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Energy Stored over</a:t>
            </a:r>
            <a:r>
              <a:rPr lang="en-US" sz="1800" baseline="0"/>
              <a:t> the WLTP Class 3 Cycle</a:t>
            </a:r>
            <a:r>
              <a:rPr lang="en-US" sz="1800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588968522841198"/>
          <c:y val="9.6843100332834359E-2"/>
          <c:w val="0.8583321117066206"/>
          <c:h val="0.83473475739317238"/>
        </c:manualLayout>
      </c:layout>
      <c:scatterChart>
        <c:scatterStyle val="lineMarker"/>
        <c:varyColors val="0"/>
        <c:ser>
          <c:idx val="0"/>
          <c:order val="0"/>
          <c:tx>
            <c:strRef>
              <c:f>'My Spreedsheet '!$AJ$2</c:f>
              <c:strCache>
                <c:ptCount val="1"/>
                <c:pt idx="0">
                  <c:v>Energy Stored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'!$AJ$5:$AJ$1805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-6.6301824034185959</c:v>
                </c:pt>
                <c:pt idx="13">
                  <c:v>90.18944104337902</c:v>
                </c:pt>
                <c:pt idx="14">
                  <c:v>1433.8646555117812</c:v>
                </c:pt>
                <c:pt idx="15">
                  <c:v>5184.110300323754</c:v>
                </c:pt>
                <c:pt idx="16">
                  <c:v>9261.6436836179037</c:v>
                </c:pt>
                <c:pt idx="17">
                  <c:v>15624.116937726185</c:v>
                </c:pt>
                <c:pt idx="18">
                  <c:v>26016.419836623169</c:v>
                </c:pt>
                <c:pt idx="19">
                  <c:v>37554.872115919366</c:v>
                </c:pt>
                <c:pt idx="20">
                  <c:v>42074.674347679909</c:v>
                </c:pt>
                <c:pt idx="21">
                  <c:v>43954.184239537222</c:v>
                </c:pt>
                <c:pt idx="22">
                  <c:v>44589.775191275476</c:v>
                </c:pt>
                <c:pt idx="23">
                  <c:v>46198.628090528</c:v>
                </c:pt>
                <c:pt idx="24">
                  <c:v>47177.566793598293</c:v>
                </c:pt>
                <c:pt idx="25">
                  <c:v>52917.865187730516</c:v>
                </c:pt>
                <c:pt idx="26">
                  <c:v>56806.914102374525</c:v>
                </c:pt>
                <c:pt idx="27">
                  <c:v>64996.597687674846</c:v>
                </c:pt>
                <c:pt idx="28">
                  <c:v>74968.632466158597</c:v>
                </c:pt>
                <c:pt idx="29">
                  <c:v>85647.990331557754</c:v>
                </c:pt>
                <c:pt idx="30">
                  <c:v>95630.313548336417</c:v>
                </c:pt>
                <c:pt idx="31">
                  <c:v>101305.64990094506</c:v>
                </c:pt>
                <c:pt idx="32">
                  <c:v>105179.51826167233</c:v>
                </c:pt>
                <c:pt idx="33">
                  <c:v>108132.31482198849</c:v>
                </c:pt>
                <c:pt idx="34">
                  <c:v>110624.00269905834</c:v>
                </c:pt>
                <c:pt idx="35">
                  <c:v>111125.72412988963</c:v>
                </c:pt>
                <c:pt idx="36">
                  <c:v>109623.94354548184</c:v>
                </c:pt>
                <c:pt idx="37">
                  <c:v>102267.34505679496</c:v>
                </c:pt>
                <c:pt idx="38">
                  <c:v>89214.646154613627</c:v>
                </c:pt>
                <c:pt idx="39">
                  <c:v>76629.817552018067</c:v>
                </c:pt>
                <c:pt idx="40">
                  <c:v>66934.381963592619</c:v>
                </c:pt>
                <c:pt idx="41">
                  <c:v>58255.137899314337</c:v>
                </c:pt>
                <c:pt idx="42">
                  <c:v>46850.118426872636</c:v>
                </c:pt>
                <c:pt idx="43">
                  <c:v>34965.767814680272</c:v>
                </c:pt>
                <c:pt idx="44">
                  <c:v>27249.966714667011</c:v>
                </c:pt>
                <c:pt idx="45">
                  <c:v>24101.977173972056</c:v>
                </c:pt>
                <c:pt idx="46">
                  <c:v>22942.48030023669</c:v>
                </c:pt>
                <c:pt idx="47">
                  <c:v>20927.189441043243</c:v>
                </c:pt>
                <c:pt idx="48">
                  <c:v>18589.472400694147</c:v>
                </c:pt>
                <c:pt idx="49">
                  <c:v>17372.523247605899</c:v>
                </c:pt>
                <c:pt idx="50">
                  <c:v>17372.523247605899</c:v>
                </c:pt>
                <c:pt idx="51">
                  <c:v>16584.042151422262</c:v>
                </c:pt>
                <c:pt idx="52">
                  <c:v>13436.730065990727</c:v>
                </c:pt>
                <c:pt idx="53">
                  <c:v>9261.6436836179037</c:v>
                </c:pt>
                <c:pt idx="54">
                  <c:v>7861.5805032454246</c:v>
                </c:pt>
                <c:pt idx="55">
                  <c:v>7727.8639943611088</c:v>
                </c:pt>
                <c:pt idx="56">
                  <c:v>7727.8639943611088</c:v>
                </c:pt>
                <c:pt idx="57">
                  <c:v>7727.8639943611088</c:v>
                </c:pt>
                <c:pt idx="58">
                  <c:v>8132.4447188900431</c:v>
                </c:pt>
                <c:pt idx="59">
                  <c:v>8547.3183003904069</c:v>
                </c:pt>
                <c:pt idx="60">
                  <c:v>11739.52198362805</c:v>
                </c:pt>
                <c:pt idx="61">
                  <c:v>12744.140310623294</c:v>
                </c:pt>
                <c:pt idx="62">
                  <c:v>13789.877026235206</c:v>
                </c:pt>
                <c:pt idx="63">
                  <c:v>14328.161464818093</c:v>
                </c:pt>
                <c:pt idx="64">
                  <c:v>16004.663191893786</c:v>
                </c:pt>
                <c:pt idx="65">
                  <c:v>17372.523247605899</c:v>
                </c:pt>
                <c:pt idx="66">
                  <c:v>17975.864213487661</c:v>
                </c:pt>
                <c:pt idx="67">
                  <c:v>18589.472400694147</c:v>
                </c:pt>
                <c:pt idx="68">
                  <c:v>22713.999747536163</c:v>
                </c:pt>
                <c:pt idx="69">
                  <c:v>29802.463495070879</c:v>
                </c:pt>
                <c:pt idx="70">
                  <c:v>39033.057978784367</c:v>
                </c:pt>
                <c:pt idx="71">
                  <c:v>49501.49381669936</c:v>
                </c:pt>
                <c:pt idx="72">
                  <c:v>59353.211120127024</c:v>
                </c:pt>
                <c:pt idx="73">
                  <c:v>66155.869812009201</c:v>
                </c:pt>
                <c:pt idx="74">
                  <c:v>70493.749581276454</c:v>
                </c:pt>
                <c:pt idx="75">
                  <c:v>74144.830028421507</c:v>
                </c:pt>
                <c:pt idx="76">
                  <c:v>78309.106965834784</c:v>
                </c:pt>
                <c:pt idx="77">
                  <c:v>83020.477634658368</c:v>
                </c:pt>
                <c:pt idx="78">
                  <c:v>86532.872334461164</c:v>
                </c:pt>
                <c:pt idx="79">
                  <c:v>87422.275901193934</c:v>
                </c:pt>
                <c:pt idx="80">
                  <c:v>85207.245039318164</c:v>
                </c:pt>
                <c:pt idx="81">
                  <c:v>83020.477634658368</c:v>
                </c:pt>
                <c:pt idx="82">
                  <c:v>77887.58750352115</c:v>
                </c:pt>
                <c:pt idx="83">
                  <c:v>76629.817552018067</c:v>
                </c:pt>
                <c:pt idx="84">
                  <c:v>75382.231284990965</c:v>
                </c:pt>
                <c:pt idx="85">
                  <c:v>72105.131558810201</c:v>
                </c:pt>
                <c:pt idx="86">
                  <c:v>69694.851938990891</c:v>
                </c:pt>
                <c:pt idx="87">
                  <c:v>66934.381963592619</c:v>
                </c:pt>
                <c:pt idx="88">
                  <c:v>65381.888849900279</c:v>
                </c:pt>
                <c:pt idx="89">
                  <c:v>56806.914102374525</c:v>
                </c:pt>
                <c:pt idx="90">
                  <c:v>41457.260014458203</c:v>
                </c:pt>
                <c:pt idx="91">
                  <c:v>26753.131253151616</c:v>
                </c:pt>
                <c:pt idx="92">
                  <c:v>15813.819393517892</c:v>
                </c:pt>
                <c:pt idx="93">
                  <c:v>10933.757577701321</c:v>
                </c:pt>
                <c:pt idx="94">
                  <c:v>7727.8639943611088</c:v>
                </c:pt>
                <c:pt idx="95">
                  <c:v>4347.8368011486573</c:v>
                </c:pt>
                <c:pt idx="96">
                  <c:v>1673.2283688263385</c:v>
                </c:pt>
                <c:pt idx="97">
                  <c:v>583.88712376274998</c:v>
                </c:pt>
                <c:pt idx="98">
                  <c:v>179.91365796342944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-6.6301824034185959</c:v>
                </c:pt>
                <c:pt idx="139">
                  <c:v>122.6329021425155</c:v>
                </c:pt>
                <c:pt idx="140">
                  <c:v>1864.7931767035373</c:v>
                </c:pt>
                <c:pt idx="141">
                  <c:v>7333.5774527853373</c:v>
                </c:pt>
                <c:pt idx="142">
                  <c:v>14692.726516395736</c:v>
                </c:pt>
                <c:pt idx="143">
                  <c:v>19634.965158661365</c:v>
                </c:pt>
                <c:pt idx="144">
                  <c:v>21811.475247236933</c:v>
                </c:pt>
                <c:pt idx="145">
                  <c:v>23867.798748228739</c:v>
                </c:pt>
                <c:pt idx="146">
                  <c:v>28767.802459877857</c:v>
                </c:pt>
                <c:pt idx="147">
                  <c:v>35818.568067984503</c:v>
                </c:pt>
                <c:pt idx="148">
                  <c:v>42696.633424855958</c:v>
                </c:pt>
                <c:pt idx="149">
                  <c:v>47506.15056054556</c:v>
                </c:pt>
                <c:pt idx="150">
                  <c:v>49501.49381669936</c:v>
                </c:pt>
                <c:pt idx="151">
                  <c:v>48166.724098663297</c:v>
                </c:pt>
                <c:pt idx="152">
                  <c:v>41150.257249606322</c:v>
                </c:pt>
                <c:pt idx="153">
                  <c:v>28257.302710913613</c:v>
                </c:pt>
                <c:pt idx="154">
                  <c:v>16389.77461995641</c:v>
                </c:pt>
                <c:pt idx="155">
                  <c:v>9555.3769859198474</c:v>
                </c:pt>
                <c:pt idx="156">
                  <c:v>7727.8639943611088</c:v>
                </c:pt>
                <c:pt idx="157">
                  <c:v>8547.3183003904069</c:v>
                </c:pt>
                <c:pt idx="158">
                  <c:v>10776.032653103293</c:v>
                </c:pt>
                <c:pt idx="159">
                  <c:v>16196.648283743432</c:v>
                </c:pt>
                <c:pt idx="160">
                  <c:v>22260.457857065096</c:v>
                </c:pt>
                <c:pt idx="161">
                  <c:v>30326.623995532707</c:v>
                </c:pt>
                <c:pt idx="162">
                  <c:v>36105.109319181909</c:v>
                </c:pt>
                <c:pt idx="163">
                  <c:v>42385.085817828869</c:v>
                </c:pt>
                <c:pt idx="164">
                  <c:v>48498.7137716129</c:v>
                </c:pt>
                <c:pt idx="165">
                  <c:v>53964.902857777612</c:v>
                </c:pt>
                <c:pt idx="166">
                  <c:v>57528.75814702722</c:v>
                </c:pt>
                <c:pt idx="167">
                  <c:v>61579.965632394436</c:v>
                </c:pt>
                <c:pt idx="168">
                  <c:v>69297.101626354968</c:v>
                </c:pt>
                <c:pt idx="169">
                  <c:v>77467.199414373536</c:v>
                </c:pt>
                <c:pt idx="170">
                  <c:v>80861.979826018898</c:v>
                </c:pt>
                <c:pt idx="171">
                  <c:v>78309.106965834784</c:v>
                </c:pt>
                <c:pt idx="172">
                  <c:v>68900.483718204181</c:v>
                </c:pt>
                <c:pt idx="173">
                  <c:v>53614.755817601697</c:v>
                </c:pt>
                <c:pt idx="174">
                  <c:v>40844.390818074331</c:v>
                </c:pt>
                <c:pt idx="175">
                  <c:v>35533.164034094807</c:v>
                </c:pt>
                <c:pt idx="176">
                  <c:v>34965.767814680272</c:v>
                </c:pt>
                <c:pt idx="177">
                  <c:v>37262.645514839925</c:v>
                </c:pt>
                <c:pt idx="178">
                  <c:v>43009.317119650783</c:v>
                </c:pt>
                <c:pt idx="179">
                  <c:v>47506.15056054556</c:v>
                </c:pt>
                <c:pt idx="180">
                  <c:v>48831.838648342404</c:v>
                </c:pt>
                <c:pt idx="181">
                  <c:v>48498.7137716129</c:v>
                </c:pt>
                <c:pt idx="182">
                  <c:v>47506.15056054556</c:v>
                </c:pt>
                <c:pt idx="183">
                  <c:v>44589.775191275476</c:v>
                </c:pt>
                <c:pt idx="184">
                  <c:v>37848.235639643899</c:v>
                </c:pt>
                <c:pt idx="185">
                  <c:v>30855.337294060122</c:v>
                </c:pt>
                <c:pt idx="186">
                  <c:v>24337.295026992615</c:v>
                </c:pt>
                <c:pt idx="187">
                  <c:v>19634.965158661365</c:v>
                </c:pt>
                <c:pt idx="188">
                  <c:v>16004.663191893786</c:v>
                </c:pt>
                <c:pt idx="189">
                  <c:v>13436.730065990727</c:v>
                </c:pt>
                <c:pt idx="190">
                  <c:v>11413.788461111781</c:v>
                </c:pt>
                <c:pt idx="191">
                  <c:v>10156.561113683383</c:v>
                </c:pt>
                <c:pt idx="192">
                  <c:v>8972.4834128804778</c:v>
                </c:pt>
                <c:pt idx="193">
                  <c:v>8407.8835376330717</c:v>
                </c:pt>
                <c:pt idx="194">
                  <c:v>7996.4407611252136</c:v>
                </c:pt>
                <c:pt idx="195">
                  <c:v>7727.8639943611088</c:v>
                </c:pt>
                <c:pt idx="196">
                  <c:v>7727.8639943611088</c:v>
                </c:pt>
                <c:pt idx="197">
                  <c:v>7727.8639943611088</c:v>
                </c:pt>
                <c:pt idx="198">
                  <c:v>7727.8639943611088</c:v>
                </c:pt>
                <c:pt idx="199">
                  <c:v>8407.8835376330717</c:v>
                </c:pt>
                <c:pt idx="200">
                  <c:v>9116.4918947484075</c:v>
                </c:pt>
                <c:pt idx="201">
                  <c:v>10619.450495292052</c:v>
                </c:pt>
                <c:pt idx="202">
                  <c:v>12236.690685557729</c:v>
                </c:pt>
                <c:pt idx="203">
                  <c:v>14876.721522609971</c:v>
                </c:pt>
                <c:pt idx="204">
                  <c:v>19847.485135154369</c:v>
                </c:pt>
                <c:pt idx="205">
                  <c:v>24811.348818423772</c:v>
                </c:pt>
                <c:pt idx="206">
                  <c:v>31388.602997769634</c:v>
                </c:pt>
                <c:pt idx="207">
                  <c:v>40236.067151411735</c:v>
                </c:pt>
                <c:pt idx="208">
                  <c:v>48831.838648342404</c:v>
                </c:pt>
                <c:pt idx="209">
                  <c:v>57167.269136691364</c:v>
                </c:pt>
                <c:pt idx="210">
                  <c:v>69297.101626354968</c:v>
                </c:pt>
                <c:pt idx="211">
                  <c:v>78731.757752204037</c:v>
                </c:pt>
                <c:pt idx="212">
                  <c:v>86089.866112975578</c:v>
                </c:pt>
                <c:pt idx="213">
                  <c:v>91937.103441376472</c:v>
                </c:pt>
                <c:pt idx="214">
                  <c:v>97033.9039333361</c:v>
                </c:pt>
                <c:pt idx="215">
                  <c:v>104204.27963004206</c:v>
                </c:pt>
                <c:pt idx="216">
                  <c:v>113651.24786005859</c:v>
                </c:pt>
                <c:pt idx="217">
                  <c:v>124566.20854586076</c:v>
                </c:pt>
                <c:pt idx="218">
                  <c:v>134869.75453817373</c:v>
                </c:pt>
                <c:pt idx="219">
                  <c:v>143861.61422707018</c:v>
                </c:pt>
                <c:pt idx="220">
                  <c:v>150794.49336282746</c:v>
                </c:pt>
                <c:pt idx="221">
                  <c:v>156100.39918404463</c:v>
                </c:pt>
                <c:pt idx="222">
                  <c:v>158487.80074128645</c:v>
                </c:pt>
                <c:pt idx="223">
                  <c:v>160893.18011800668</c:v>
                </c:pt>
                <c:pt idx="224">
                  <c:v>162709.01070382789</c:v>
                </c:pt>
                <c:pt idx="225">
                  <c:v>165145.84370162856</c:v>
                </c:pt>
                <c:pt idx="226">
                  <c:v>168834.78442119955</c:v>
                </c:pt>
                <c:pt idx="227">
                  <c:v>171939.77855578827</c:v>
                </c:pt>
                <c:pt idx="228">
                  <c:v>175072.83602257312</c:v>
                </c:pt>
                <c:pt idx="229">
                  <c:v>177599.48346990583</c:v>
                </c:pt>
                <c:pt idx="230">
                  <c:v>179506.25118587818</c:v>
                </c:pt>
                <c:pt idx="231">
                  <c:v>179506.25118587818</c:v>
                </c:pt>
                <c:pt idx="232">
                  <c:v>177599.48346990583</c:v>
                </c:pt>
                <c:pt idx="233">
                  <c:v>169453.53788687903</c:v>
                </c:pt>
                <c:pt idx="234">
                  <c:v>157291.85253878895</c:v>
                </c:pt>
                <c:pt idx="235">
                  <c:v>146154.58066609417</c:v>
                </c:pt>
                <c:pt idx="236">
                  <c:v>139329.67688304643</c:v>
                </c:pt>
                <c:pt idx="237">
                  <c:v>135977.98234312938</c:v>
                </c:pt>
                <c:pt idx="238">
                  <c:v>131572.08774872581</c:v>
                </c:pt>
                <c:pt idx="239">
                  <c:v>123505.27668026721</c:v>
                </c:pt>
                <c:pt idx="240">
                  <c:v>110123.40915455224</c:v>
                </c:pt>
                <c:pt idx="241">
                  <c:v>96564.911144771599</c:v>
                </c:pt>
                <c:pt idx="242">
                  <c:v>87422.275901193934</c:v>
                </c:pt>
                <c:pt idx="243">
                  <c:v>76629.817552018067</c:v>
                </c:pt>
                <c:pt idx="244">
                  <c:v>66934.381963592619</c:v>
                </c:pt>
                <c:pt idx="245">
                  <c:v>58255.137899314337</c:v>
                </c:pt>
                <c:pt idx="246">
                  <c:v>46850.118426872636</c:v>
                </c:pt>
                <c:pt idx="247">
                  <c:v>34965.767814680272</c:v>
                </c:pt>
                <c:pt idx="248">
                  <c:v>27249.966714667011</c:v>
                </c:pt>
                <c:pt idx="249">
                  <c:v>24101.977173972056</c:v>
                </c:pt>
                <c:pt idx="250">
                  <c:v>22942.48030023669</c:v>
                </c:pt>
                <c:pt idx="251">
                  <c:v>20927.189441043243</c:v>
                </c:pt>
                <c:pt idx="252">
                  <c:v>18589.472400694147</c:v>
                </c:pt>
                <c:pt idx="253">
                  <c:v>17372.523247605899</c:v>
                </c:pt>
                <c:pt idx="254">
                  <c:v>17372.523247605899</c:v>
                </c:pt>
                <c:pt idx="255">
                  <c:v>16584.042151422262</c:v>
                </c:pt>
                <c:pt idx="256">
                  <c:v>13436.730065990727</c:v>
                </c:pt>
                <c:pt idx="257">
                  <c:v>11413.788461111781</c:v>
                </c:pt>
                <c:pt idx="258">
                  <c:v>12915.574606048876</c:v>
                </c:pt>
                <c:pt idx="259">
                  <c:v>17572.496018679678</c:v>
                </c:pt>
                <c:pt idx="260">
                  <c:v>23402.860375015611</c:v>
                </c:pt>
                <c:pt idx="261">
                  <c:v>29802.463495070879</c:v>
                </c:pt>
                <c:pt idx="262">
                  <c:v>36681.603277058108</c:v>
                </c:pt>
                <c:pt idx="263">
                  <c:v>45874.586219129866</c:v>
                </c:pt>
                <c:pt idx="264">
                  <c:v>58986.052966352428</c:v>
                </c:pt>
                <c:pt idx="265">
                  <c:v>72917.615108291458</c:v>
                </c:pt>
                <c:pt idx="266">
                  <c:v>85207.245039318164</c:v>
                </c:pt>
                <c:pt idx="267">
                  <c:v>93313.585069782435</c:v>
                </c:pt>
                <c:pt idx="268">
                  <c:v>103233.55509745507</c:v>
                </c:pt>
                <c:pt idx="269">
                  <c:v>110624.00269905834</c:v>
                </c:pt>
                <c:pt idx="270">
                  <c:v>118268.22472382891</c:v>
                </c:pt>
                <c:pt idx="271">
                  <c:v>118786.85855628586</c:v>
                </c:pt>
                <c:pt idx="272">
                  <c:v>116719.08632091177</c:v>
                </c:pt>
                <c:pt idx="273">
                  <c:v>115180.09359099441</c:v>
                </c:pt>
                <c:pt idx="274">
                  <c:v>107143.53625052905</c:v>
                </c:pt>
                <c:pt idx="275">
                  <c:v>93313.585069782435</c:v>
                </c:pt>
                <c:pt idx="276">
                  <c:v>80861.979826018898</c:v>
                </c:pt>
                <c:pt idx="277">
                  <c:v>66155.869812009201</c:v>
                </c:pt>
                <c:pt idx="278">
                  <c:v>53265.74324454918</c:v>
                </c:pt>
                <c:pt idx="279">
                  <c:v>36105.109319181909</c:v>
                </c:pt>
                <c:pt idx="280">
                  <c:v>25289.959729638718</c:v>
                </c:pt>
                <c:pt idx="281">
                  <c:v>22486.658916775476</c:v>
                </c:pt>
                <c:pt idx="282">
                  <c:v>29024.760100183699</c:v>
                </c:pt>
                <c:pt idx="283">
                  <c:v>39332.105379077911</c:v>
                </c:pt>
                <c:pt idx="284">
                  <c:v>50854.424437912974</c:v>
                </c:pt>
                <c:pt idx="285">
                  <c:v>64996.597687674846</c:v>
                </c:pt>
                <c:pt idx="286">
                  <c:v>78309.106965834784</c:v>
                </c:pt>
                <c:pt idx="287">
                  <c:v>92853.628140532383</c:v>
                </c:pt>
                <c:pt idx="288">
                  <c:v>108628.3963300895</c:v>
                </c:pt>
                <c:pt idx="289">
                  <c:v>125631.6466528281</c:v>
                </c:pt>
                <c:pt idx="290">
                  <c:v>135977.98234312938</c:v>
                </c:pt>
                <c:pt idx="291">
                  <c:v>139329.67688304643</c:v>
                </c:pt>
                <c:pt idx="292">
                  <c:v>135977.98234312938</c:v>
                </c:pt>
                <c:pt idx="293">
                  <c:v>129938.45363676656</c:v>
                </c:pt>
                <c:pt idx="294">
                  <c:v>125631.6466528281</c:v>
                </c:pt>
                <c:pt idx="295">
                  <c:v>122976.50071076171</c:v>
                </c:pt>
                <c:pt idx="296">
                  <c:v>122448.85144893106</c:v>
                </c:pt>
                <c:pt idx="297">
                  <c:v>122976.50071076171</c:v>
                </c:pt>
                <c:pt idx="298">
                  <c:v>124566.20854586076</c:v>
                </c:pt>
                <c:pt idx="299">
                  <c:v>125631.6466528281</c:v>
                </c:pt>
                <c:pt idx="300">
                  <c:v>125631.6466528281</c:v>
                </c:pt>
                <c:pt idx="301">
                  <c:v>124566.20854586076</c:v>
                </c:pt>
                <c:pt idx="302">
                  <c:v>121922.32894388553</c:v>
                </c:pt>
                <c:pt idx="303">
                  <c:v>117750.7180410406</c:v>
                </c:pt>
                <c:pt idx="304">
                  <c:v>112637.65524923019</c:v>
                </c:pt>
                <c:pt idx="305">
                  <c:v>105179.51826167233</c:v>
                </c:pt>
                <c:pt idx="306">
                  <c:v>97975.277245606689</c:v>
                </c:pt>
                <c:pt idx="307">
                  <c:v>93313.585069782435</c:v>
                </c:pt>
                <c:pt idx="308">
                  <c:v>91025.097948749026</c:v>
                </c:pt>
                <c:pt idx="309">
                  <c:v>90117.612055533624</c:v>
                </c:pt>
                <c:pt idx="310">
                  <c:v>88316.2006388726</c:v>
                </c:pt>
                <c:pt idx="311">
                  <c:v>86089.866112975578</c:v>
                </c:pt>
                <c:pt idx="312">
                  <c:v>83020.477634658368</c:v>
                </c:pt>
                <c:pt idx="313">
                  <c:v>78309.106965834784</c:v>
                </c:pt>
                <c:pt idx="314">
                  <c:v>72510.807327749993</c:v>
                </c:pt>
                <c:pt idx="315">
                  <c:v>66155.869812009201</c:v>
                </c:pt>
                <c:pt idx="316">
                  <c:v>60833.18005768532</c:v>
                </c:pt>
                <c:pt idx="317">
                  <c:v>56089.606158239745</c:v>
                </c:pt>
                <c:pt idx="318">
                  <c:v>50175.689210850709</c:v>
                </c:pt>
                <c:pt idx="319">
                  <c:v>43638.092576101852</c:v>
                </c:pt>
                <c:pt idx="320">
                  <c:v>37848.235639643899</c:v>
                </c:pt>
                <c:pt idx="321">
                  <c:v>36392.787738576597</c:v>
                </c:pt>
                <c:pt idx="322">
                  <c:v>34402.921053821774</c:v>
                </c:pt>
                <c:pt idx="323">
                  <c:v>34402.921053821774</c:v>
                </c:pt>
                <c:pt idx="324">
                  <c:v>32741.681451417317</c:v>
                </c:pt>
                <c:pt idx="325">
                  <c:v>31656.942878791589</c:v>
                </c:pt>
                <c:pt idx="326">
                  <c:v>31656.942878791589</c:v>
                </c:pt>
                <c:pt idx="327">
                  <c:v>30855.337294060122</c:v>
                </c:pt>
                <c:pt idx="328">
                  <c:v>30063.974620988396</c:v>
                </c:pt>
                <c:pt idx="329">
                  <c:v>23172.100525766658</c:v>
                </c:pt>
                <c:pt idx="330">
                  <c:v>16779.450829030578</c:v>
                </c:pt>
                <c:pt idx="331">
                  <c:v>15624.116937726185</c:v>
                </c:pt>
                <c:pt idx="332">
                  <c:v>15248.136250337087</c:v>
                </c:pt>
                <c:pt idx="333">
                  <c:v>13789.877026235206</c:v>
                </c:pt>
                <c:pt idx="334">
                  <c:v>13261.869532843026</c:v>
                </c:pt>
                <c:pt idx="335">
                  <c:v>12236.690685557729</c:v>
                </c:pt>
                <c:pt idx="336">
                  <c:v>11413.788461111781</c:v>
                </c:pt>
                <c:pt idx="337">
                  <c:v>11092.625219975705</c:v>
                </c:pt>
                <c:pt idx="338">
                  <c:v>11413.788461111781</c:v>
                </c:pt>
                <c:pt idx="339">
                  <c:v>12915.574606048876</c:v>
                </c:pt>
                <c:pt idx="340">
                  <c:v>17372.523247605899</c:v>
                </c:pt>
                <c:pt idx="341">
                  <c:v>24573.752258180008</c:v>
                </c:pt>
                <c:pt idx="342">
                  <c:v>32197.036453617751</c:v>
                </c:pt>
                <c:pt idx="343">
                  <c:v>34683.775727376305</c:v>
                </c:pt>
                <c:pt idx="344">
                  <c:v>35533.164034094807</c:v>
                </c:pt>
                <c:pt idx="345">
                  <c:v>36105.109319181909</c:v>
                </c:pt>
                <c:pt idx="346">
                  <c:v>38735.147255583768</c:v>
                </c:pt>
                <c:pt idx="347">
                  <c:v>39332.105379077911</c:v>
                </c:pt>
                <c:pt idx="348">
                  <c:v>40844.390818074331</c:v>
                </c:pt>
                <c:pt idx="349">
                  <c:v>42696.633424855958</c:v>
                </c:pt>
                <c:pt idx="350">
                  <c:v>43954.184239537222</c:v>
                </c:pt>
                <c:pt idx="351">
                  <c:v>44271.411794298576</c:v>
                </c:pt>
                <c:pt idx="352">
                  <c:v>43954.184239537222</c:v>
                </c:pt>
                <c:pt idx="353">
                  <c:v>43638.092576101852</c:v>
                </c:pt>
                <c:pt idx="354">
                  <c:v>43323.136853102886</c:v>
                </c:pt>
                <c:pt idx="355">
                  <c:v>43323.136853102886</c:v>
                </c:pt>
                <c:pt idx="356">
                  <c:v>43954.184239537222</c:v>
                </c:pt>
                <c:pt idx="357">
                  <c:v>44271.411794298576</c:v>
                </c:pt>
                <c:pt idx="358">
                  <c:v>43638.092576101852</c:v>
                </c:pt>
                <c:pt idx="359">
                  <c:v>40236.067151411735</c:v>
                </c:pt>
                <c:pt idx="360">
                  <c:v>34683.775727376305</c:v>
                </c:pt>
                <c:pt idx="361">
                  <c:v>29802.463495070879</c:v>
                </c:pt>
                <c:pt idx="362">
                  <c:v>26506.421828432416</c:v>
                </c:pt>
                <c:pt idx="363">
                  <c:v>24573.752258180008</c:v>
                </c:pt>
                <c:pt idx="364">
                  <c:v>23634.759798873114</c:v>
                </c:pt>
                <c:pt idx="365">
                  <c:v>23634.759798873114</c:v>
                </c:pt>
                <c:pt idx="366">
                  <c:v>23867.798748228739</c:v>
                </c:pt>
                <c:pt idx="367">
                  <c:v>24811.348818423772</c:v>
                </c:pt>
                <c:pt idx="368">
                  <c:v>27000.979564933303</c:v>
                </c:pt>
                <c:pt idx="369">
                  <c:v>30590.411569593438</c:v>
                </c:pt>
                <c:pt idx="370">
                  <c:v>32741.681451417317</c:v>
                </c:pt>
                <c:pt idx="371">
                  <c:v>33290.877479306822</c:v>
                </c:pt>
                <c:pt idx="372">
                  <c:v>31388.602997769634</c:v>
                </c:pt>
                <c:pt idx="373">
                  <c:v>25050.084658613498</c:v>
                </c:pt>
                <c:pt idx="374">
                  <c:v>17173.691426232828</c:v>
                </c:pt>
                <c:pt idx="375">
                  <c:v>11252.635530816</c:v>
                </c:pt>
                <c:pt idx="376">
                  <c:v>7595.291283582701</c:v>
                </c:pt>
                <c:pt idx="377">
                  <c:v>5516.6038985643081</c:v>
                </c:pt>
                <c:pt idx="378">
                  <c:v>4150.2196672312157</c:v>
                </c:pt>
                <c:pt idx="379">
                  <c:v>3317.6416030617293</c:v>
                </c:pt>
                <c:pt idx="380">
                  <c:v>2655.4829511019998</c:v>
                </c:pt>
                <c:pt idx="381">
                  <c:v>1864.7931767035373</c:v>
                </c:pt>
                <c:pt idx="382">
                  <c:v>1160.4687685747017</c:v>
                </c:pt>
                <c:pt idx="383">
                  <c:v>621.35339277687933</c:v>
                </c:pt>
                <c:pt idx="384">
                  <c:v>201.30453057458587</c:v>
                </c:pt>
                <c:pt idx="385">
                  <c:v>6.3737847072304703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-7.953630255961853</c:v>
                </c:pt>
                <c:pt idx="393">
                  <c:v>159.67139628074267</c:v>
                </c:pt>
                <c:pt idx="394">
                  <c:v>1109.2312495857777</c:v>
                </c:pt>
                <c:pt idx="395">
                  <c:v>3584.8575297176799</c:v>
                </c:pt>
                <c:pt idx="396">
                  <c:v>8132.4447188900431</c:v>
                </c:pt>
                <c:pt idx="397">
                  <c:v>15061.858116960571</c:v>
                </c:pt>
                <c:pt idx="398">
                  <c:v>24101.977173972056</c:v>
                </c:pt>
                <c:pt idx="399">
                  <c:v>32468.790049201063</c:v>
                </c:pt>
                <c:pt idx="400">
                  <c:v>36392.787738576597</c:v>
                </c:pt>
                <c:pt idx="401">
                  <c:v>36392.787738576597</c:v>
                </c:pt>
                <c:pt idx="402">
                  <c:v>34402.921053821774</c:v>
                </c:pt>
                <c:pt idx="403">
                  <c:v>30063.974620988396</c:v>
                </c:pt>
                <c:pt idx="404">
                  <c:v>25773.127367754001</c:v>
                </c:pt>
                <c:pt idx="405">
                  <c:v>22486.658916775476</c:v>
                </c:pt>
                <c:pt idx="406">
                  <c:v>19213.346483243618</c:v>
                </c:pt>
                <c:pt idx="407">
                  <c:v>15813.819393517892</c:v>
                </c:pt>
                <c:pt idx="408">
                  <c:v>12744.140310623294</c:v>
                </c:pt>
                <c:pt idx="409">
                  <c:v>10933.757577701321</c:v>
                </c:pt>
                <c:pt idx="410">
                  <c:v>10464.011153378029</c:v>
                </c:pt>
                <c:pt idx="411">
                  <c:v>10619.450495292052</c:v>
                </c:pt>
                <c:pt idx="412">
                  <c:v>10933.757577701321</c:v>
                </c:pt>
                <c:pt idx="413">
                  <c:v>11413.788461111781</c:v>
                </c:pt>
                <c:pt idx="414">
                  <c:v>12069.825394641048</c:v>
                </c:pt>
                <c:pt idx="415">
                  <c:v>13789.877026235206</c:v>
                </c:pt>
                <c:pt idx="416">
                  <c:v>16584.042151422262</c:v>
                </c:pt>
                <c:pt idx="417">
                  <c:v>19213.346483243618</c:v>
                </c:pt>
                <c:pt idx="418">
                  <c:v>20061.145472022879</c:v>
                </c:pt>
                <c:pt idx="419">
                  <c:v>19423.585591654311</c:v>
                </c:pt>
                <c:pt idx="420">
                  <c:v>16976.000603670916</c:v>
                </c:pt>
                <c:pt idx="421">
                  <c:v>15061.858116960571</c:v>
                </c:pt>
                <c:pt idx="422">
                  <c:v>14328.161464818093</c:v>
                </c:pt>
                <c:pt idx="423">
                  <c:v>14692.726516395736</c:v>
                </c:pt>
                <c:pt idx="424">
                  <c:v>16196.648283743432</c:v>
                </c:pt>
                <c:pt idx="425">
                  <c:v>20061.145472022879</c:v>
                </c:pt>
                <c:pt idx="426">
                  <c:v>28257.302710913613</c:v>
                </c:pt>
                <c:pt idx="427">
                  <c:v>41765.399063519537</c:v>
                </c:pt>
                <c:pt idx="428">
                  <c:v>55732.653346642663</c:v>
                </c:pt>
                <c:pt idx="429">
                  <c:v>62331.284753878819</c:v>
                </c:pt>
                <c:pt idx="430">
                  <c:v>62708.644271885707</c:v>
                </c:pt>
                <c:pt idx="431">
                  <c:v>60090.928422635028</c:v>
                </c:pt>
                <c:pt idx="432">
                  <c:v>56806.914102374525</c:v>
                </c:pt>
                <c:pt idx="433">
                  <c:v>54668.600143057811</c:v>
                </c:pt>
                <c:pt idx="434">
                  <c:v>53964.902857777612</c:v>
                </c:pt>
                <c:pt idx="435">
                  <c:v>52225.512819236341</c:v>
                </c:pt>
                <c:pt idx="436">
                  <c:v>47506.15056054556</c:v>
                </c:pt>
                <c:pt idx="437">
                  <c:v>39632.289407353928</c:v>
                </c:pt>
                <c:pt idx="438">
                  <c:v>29282.856185558107</c:v>
                </c:pt>
                <c:pt idx="439">
                  <c:v>18179.259539000988</c:v>
                </c:pt>
                <c:pt idx="440">
                  <c:v>8972.4834128804778</c:v>
                </c:pt>
                <c:pt idx="441">
                  <c:v>3060.7375391152918</c:v>
                </c:pt>
                <c:pt idx="442">
                  <c:v>659.96753606296352</c:v>
                </c:pt>
                <c:pt idx="443">
                  <c:v>39.089189496276198</c:v>
                </c:pt>
                <c:pt idx="444">
                  <c:v>-6.6301824034185959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-7.953630255961853</c:v>
                </c:pt>
                <c:pt idx="513">
                  <c:v>247.53191214057074</c:v>
                </c:pt>
                <c:pt idx="514">
                  <c:v>2207.0011141237046</c:v>
                </c:pt>
                <c:pt idx="515">
                  <c:v>7463.8624200206323</c:v>
                </c:pt>
                <c:pt idx="516">
                  <c:v>15435.555873629113</c:v>
                </c:pt>
                <c:pt idx="517">
                  <c:v>23172.100525766658</c:v>
                </c:pt>
                <c:pt idx="518">
                  <c:v>26506.421828432416</c:v>
                </c:pt>
                <c:pt idx="519">
                  <c:v>26506.421828432416</c:v>
                </c:pt>
                <c:pt idx="520">
                  <c:v>25050.084658613498</c:v>
                </c:pt>
                <c:pt idx="521">
                  <c:v>22713.999747536163</c:v>
                </c:pt>
                <c:pt idx="522">
                  <c:v>20275.946120156445</c:v>
                </c:pt>
                <c:pt idx="523">
                  <c:v>17372.523247605899</c:v>
                </c:pt>
                <c:pt idx="524">
                  <c:v>13088.151029825598</c:v>
                </c:pt>
                <c:pt idx="525">
                  <c:v>7595.291283582701</c:v>
                </c:pt>
                <c:pt idx="526">
                  <c:v>2977.3946053617319</c:v>
                </c:pt>
                <c:pt idx="527">
                  <c:v>740.6392490092594</c:v>
                </c:pt>
                <c:pt idx="528">
                  <c:v>140.57779463695994</c:v>
                </c:pt>
                <c:pt idx="529">
                  <c:v>12.828884634403948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-6.6301824034185959</c:v>
                </c:pt>
                <c:pt idx="534">
                  <c:v>29.186636139361113</c:v>
                </c:pt>
                <c:pt idx="535">
                  <c:v>445.50177263446921</c:v>
                </c:pt>
                <c:pt idx="536">
                  <c:v>1321.0648387801943</c:v>
                </c:pt>
                <c:pt idx="537">
                  <c:v>3494.6398734931399</c:v>
                </c:pt>
                <c:pt idx="538">
                  <c:v>9116.4918947484075</c:v>
                </c:pt>
                <c:pt idx="539">
                  <c:v>19423.585591654311</c:v>
                </c:pt>
                <c:pt idx="540">
                  <c:v>29542.090666890654</c:v>
                </c:pt>
                <c:pt idx="541">
                  <c:v>33290.877479306822</c:v>
                </c:pt>
                <c:pt idx="542">
                  <c:v>33290.877479306822</c:v>
                </c:pt>
                <c:pt idx="543">
                  <c:v>32741.681451417317</c:v>
                </c:pt>
                <c:pt idx="544">
                  <c:v>30855.337294060122</c:v>
                </c:pt>
                <c:pt idx="545">
                  <c:v>27500.092653242344</c:v>
                </c:pt>
                <c:pt idx="546">
                  <c:v>22260.457857065096</c:v>
                </c:pt>
                <c:pt idx="547">
                  <c:v>18796.289838653105</c:v>
                </c:pt>
                <c:pt idx="548">
                  <c:v>16196.648283743432</c:v>
                </c:pt>
                <c:pt idx="549">
                  <c:v>14509.873147428301</c:v>
                </c:pt>
                <c:pt idx="550">
                  <c:v>12915.574606048876</c:v>
                </c:pt>
                <c:pt idx="551">
                  <c:v>11739.52198362805</c:v>
                </c:pt>
                <c:pt idx="552">
                  <c:v>11092.625219975705</c:v>
                </c:pt>
                <c:pt idx="553">
                  <c:v>10156.561113683383</c:v>
                </c:pt>
                <c:pt idx="554">
                  <c:v>9555.3769859198474</c:v>
                </c:pt>
                <c:pt idx="555">
                  <c:v>9261.6436836179037</c:v>
                </c:pt>
                <c:pt idx="556">
                  <c:v>9261.6436836179037</c:v>
                </c:pt>
                <c:pt idx="557">
                  <c:v>9555.3769859198474</c:v>
                </c:pt>
                <c:pt idx="558">
                  <c:v>10309.714676471665</c:v>
                </c:pt>
                <c:pt idx="559">
                  <c:v>11413.788461111781</c:v>
                </c:pt>
                <c:pt idx="560">
                  <c:v>14876.721522609971</c:v>
                </c:pt>
                <c:pt idx="561">
                  <c:v>15813.819393517892</c:v>
                </c:pt>
                <c:pt idx="562">
                  <c:v>15813.819393517892</c:v>
                </c:pt>
                <c:pt idx="563">
                  <c:v>15813.819393517892</c:v>
                </c:pt>
                <c:pt idx="564">
                  <c:v>12915.574606048876</c:v>
                </c:pt>
                <c:pt idx="565">
                  <c:v>5404.6279515764863</c:v>
                </c:pt>
                <c:pt idx="566">
                  <c:v>1109.2312495857777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12.828884634403948</c:v>
                </c:pt>
                <c:pt idx="602">
                  <c:v>159.67139628074267</c:v>
                </c:pt>
                <c:pt idx="603">
                  <c:v>1109.2312495857777</c:v>
                </c:pt>
                <c:pt idx="604">
                  <c:v>4347.8368011486573</c:v>
                </c:pt>
                <c:pt idx="605">
                  <c:v>10933.757577701321</c:v>
                </c:pt>
                <c:pt idx="606">
                  <c:v>21588.69379534003</c:v>
                </c:pt>
                <c:pt idx="607">
                  <c:v>36105.109319181909</c:v>
                </c:pt>
                <c:pt idx="608">
                  <c:v>51881.038605781716</c:v>
                </c:pt>
                <c:pt idx="609">
                  <c:v>67717.424911767012</c:v>
                </c:pt>
                <c:pt idx="610">
                  <c:v>84329.146118815246</c:v>
                </c:pt>
                <c:pt idx="611">
                  <c:v>103233.55509745507</c:v>
                </c:pt>
                <c:pt idx="612">
                  <c:v>120872.66440059176</c:v>
                </c:pt>
                <c:pt idx="613">
                  <c:v>131026.41705735102</c:v>
                </c:pt>
                <c:pt idx="614">
                  <c:v>133215.85515785552</c:v>
                </c:pt>
                <c:pt idx="615">
                  <c:v>132118.88436200848</c:v>
                </c:pt>
                <c:pt idx="616">
                  <c:v>131572.08774872581</c:v>
                </c:pt>
                <c:pt idx="617">
                  <c:v>130481.87233699446</c:v>
                </c:pt>
                <c:pt idx="618">
                  <c:v>128314.95414795929</c:v>
                </c:pt>
                <c:pt idx="619">
                  <c:v>124035.17930833703</c:v>
                </c:pt>
                <c:pt idx="620">
                  <c:v>118268.22472382891</c:v>
                </c:pt>
                <c:pt idx="621">
                  <c:v>113143.88773425788</c:v>
                </c:pt>
                <c:pt idx="622">
                  <c:v>110624.00269905834</c:v>
                </c:pt>
                <c:pt idx="623">
                  <c:v>110123.40915455224</c:v>
                </c:pt>
                <c:pt idx="624">
                  <c:v>111125.72412988963</c:v>
                </c:pt>
                <c:pt idx="625">
                  <c:v>114159.73557752189</c:v>
                </c:pt>
                <c:pt idx="626">
                  <c:v>117234.33855703144</c:v>
                </c:pt>
                <c:pt idx="627">
                  <c:v>118786.85855628586</c:v>
                </c:pt>
                <c:pt idx="628">
                  <c:v>118786.85855628586</c:v>
                </c:pt>
                <c:pt idx="629">
                  <c:v>118786.85855628586</c:v>
                </c:pt>
                <c:pt idx="630">
                  <c:v>119306.61948930108</c:v>
                </c:pt>
                <c:pt idx="631">
                  <c:v>122448.85144893106</c:v>
                </c:pt>
                <c:pt idx="632">
                  <c:v>127776.04001935049</c:v>
                </c:pt>
                <c:pt idx="633">
                  <c:v>134317.32905200851</c:v>
                </c:pt>
                <c:pt idx="634">
                  <c:v>142153.70006143738</c:v>
                </c:pt>
                <c:pt idx="635">
                  <c:v>149627.7686935172</c:v>
                </c:pt>
                <c:pt idx="636">
                  <c:v>155506.3581973559</c:v>
                </c:pt>
                <c:pt idx="637">
                  <c:v>157889.26480862376</c:v>
                </c:pt>
                <c:pt idx="638">
                  <c:v>157889.26480862376</c:v>
                </c:pt>
                <c:pt idx="639">
                  <c:v>157291.85253878895</c:v>
                </c:pt>
                <c:pt idx="640">
                  <c:v>156100.39918404463</c:v>
                </c:pt>
                <c:pt idx="641">
                  <c:v>155506.3581973559</c:v>
                </c:pt>
                <c:pt idx="642">
                  <c:v>158487.80074128645</c:v>
                </c:pt>
                <c:pt idx="643">
                  <c:v>165757.85975761132</c:v>
                </c:pt>
                <c:pt idx="644">
                  <c:v>171316.53446585315</c:v>
                </c:pt>
                <c:pt idx="645">
                  <c:v>173189.63428641172</c:v>
                </c:pt>
                <c:pt idx="646">
                  <c:v>175702.81457557887</c:v>
                </c:pt>
                <c:pt idx="647">
                  <c:v>178233.95068274988</c:v>
                </c:pt>
                <c:pt idx="648">
                  <c:v>180783.03946485702</c:v>
                </c:pt>
                <c:pt idx="649">
                  <c:v>182064.31512680289</c:v>
                </c:pt>
                <c:pt idx="650">
                  <c:v>181423.11639751427</c:v>
                </c:pt>
                <c:pt idx="651">
                  <c:v>176333.91536720988</c:v>
                </c:pt>
                <c:pt idx="652">
                  <c:v>165145.84370162856</c:v>
                </c:pt>
                <c:pt idx="653">
                  <c:v>152553.0121351647</c:v>
                </c:pt>
                <c:pt idx="654">
                  <c:v>141020.71547987926</c:v>
                </c:pt>
                <c:pt idx="655">
                  <c:v>125098.36434372791</c:v>
                </c:pt>
                <c:pt idx="656">
                  <c:v>104691.33470803199</c:v>
                </c:pt>
                <c:pt idx="657">
                  <c:v>86089.866112975578</c:v>
                </c:pt>
                <c:pt idx="658">
                  <c:v>74556.165364265311</c:v>
                </c:pt>
                <c:pt idx="659">
                  <c:v>65768.312907715197</c:v>
                </c:pt>
                <c:pt idx="660">
                  <c:v>53614.755817601697</c:v>
                </c:pt>
                <c:pt idx="661">
                  <c:v>37554.872115919366</c:v>
                </c:pt>
                <c:pt idx="662">
                  <c:v>23634.759798873114</c:v>
                </c:pt>
                <c:pt idx="663">
                  <c:v>12915.574606048876</c:v>
                </c:pt>
                <c:pt idx="664">
                  <c:v>9261.6436836179037</c:v>
                </c:pt>
                <c:pt idx="665">
                  <c:v>7727.8639943611088</c:v>
                </c:pt>
                <c:pt idx="666">
                  <c:v>8407.8835376330717</c:v>
                </c:pt>
                <c:pt idx="667">
                  <c:v>10619.450495292052</c:v>
                </c:pt>
                <c:pt idx="668">
                  <c:v>19847.485135154369</c:v>
                </c:pt>
                <c:pt idx="669">
                  <c:v>29802.463495070879</c:v>
                </c:pt>
                <c:pt idx="670">
                  <c:v>43638.092576101852</c:v>
                </c:pt>
                <c:pt idx="671">
                  <c:v>57167.269136691364</c:v>
                </c:pt>
                <c:pt idx="672">
                  <c:v>64612.439470149307</c:v>
                </c:pt>
                <c:pt idx="673">
                  <c:v>72510.807327749993</c:v>
                </c:pt>
                <c:pt idx="674">
                  <c:v>80861.979826018898</c:v>
                </c:pt>
                <c:pt idx="675">
                  <c:v>89665.564081481483</c:v>
                </c:pt>
                <c:pt idx="676">
                  <c:v>91025.097948749026</c:v>
                </c:pt>
                <c:pt idx="677">
                  <c:v>91937.103441376472</c:v>
                </c:pt>
                <c:pt idx="678">
                  <c:v>85207.245039318164</c:v>
                </c:pt>
                <c:pt idx="679">
                  <c:v>71297.176252177407</c:v>
                </c:pt>
                <c:pt idx="680">
                  <c:v>56447.69309318719</c:v>
                </c:pt>
                <c:pt idx="681">
                  <c:v>40844.390818074331</c:v>
                </c:pt>
                <c:pt idx="682">
                  <c:v>28767.802459877857</c:v>
                </c:pt>
                <c:pt idx="683">
                  <c:v>24573.752258180008</c:v>
                </c:pt>
                <c:pt idx="684">
                  <c:v>19634.965158661365</c:v>
                </c:pt>
                <c:pt idx="685">
                  <c:v>19634.965158661365</c:v>
                </c:pt>
                <c:pt idx="686">
                  <c:v>25050.084658613498</c:v>
                </c:pt>
                <c:pt idx="687">
                  <c:v>31656.942878791589</c:v>
                </c:pt>
                <c:pt idx="688">
                  <c:v>37262.645514839925</c:v>
                </c:pt>
                <c:pt idx="689">
                  <c:v>44909.274381357493</c:v>
                </c:pt>
                <c:pt idx="690">
                  <c:v>51195.494366009596</c:v>
                </c:pt>
                <c:pt idx="691">
                  <c:v>53265.74324454918</c:v>
                </c:pt>
                <c:pt idx="692">
                  <c:v>53964.902857777612</c:v>
                </c:pt>
                <c:pt idx="693">
                  <c:v>56447.69309318719</c:v>
                </c:pt>
                <c:pt idx="694">
                  <c:v>59721.502955258038</c:v>
                </c:pt>
                <c:pt idx="695">
                  <c:v>61579.965632394436</c:v>
                </c:pt>
                <c:pt idx="696">
                  <c:v>58620.028543044747</c:v>
                </c:pt>
                <c:pt idx="697">
                  <c:v>44589.775191275476</c:v>
                </c:pt>
                <c:pt idx="698">
                  <c:v>36971.555885516042</c:v>
                </c:pt>
                <c:pt idx="699">
                  <c:v>29542.090666890654</c:v>
                </c:pt>
                <c:pt idx="700">
                  <c:v>26260.851339886125</c:v>
                </c:pt>
                <c:pt idx="701">
                  <c:v>24811.348818423772</c:v>
                </c:pt>
                <c:pt idx="702">
                  <c:v>24337.295026992615</c:v>
                </c:pt>
                <c:pt idx="703">
                  <c:v>24337.295026992615</c:v>
                </c:pt>
                <c:pt idx="704">
                  <c:v>24101.977173972056</c:v>
                </c:pt>
                <c:pt idx="705">
                  <c:v>21811.475247236933</c:v>
                </c:pt>
                <c:pt idx="706">
                  <c:v>17572.496018679678</c:v>
                </c:pt>
                <c:pt idx="707">
                  <c:v>12404.698301267286</c:v>
                </c:pt>
                <c:pt idx="708">
                  <c:v>8829.6182871245437</c:v>
                </c:pt>
                <c:pt idx="709">
                  <c:v>7727.8639943611088</c:v>
                </c:pt>
                <c:pt idx="710">
                  <c:v>9407.9387303785261</c:v>
                </c:pt>
                <c:pt idx="711">
                  <c:v>16004.663191893786</c:v>
                </c:pt>
                <c:pt idx="712">
                  <c:v>24573.752258180008</c:v>
                </c:pt>
                <c:pt idx="713">
                  <c:v>26260.851339886125</c:v>
                </c:pt>
                <c:pt idx="714">
                  <c:v>24811.348818423772</c:v>
                </c:pt>
                <c:pt idx="715">
                  <c:v>18796.289838653105</c:v>
                </c:pt>
                <c:pt idx="716">
                  <c:v>10464.011153378029</c:v>
                </c:pt>
                <c:pt idx="717">
                  <c:v>7727.8639943611088</c:v>
                </c:pt>
                <c:pt idx="718">
                  <c:v>7727.8639943611088</c:v>
                </c:pt>
                <c:pt idx="719">
                  <c:v>9116.4918947484075</c:v>
                </c:pt>
                <c:pt idx="720">
                  <c:v>13968.163355111114</c:v>
                </c:pt>
                <c:pt idx="721">
                  <c:v>18796.289838653105</c:v>
                </c:pt>
                <c:pt idx="722">
                  <c:v>23402.860375015611</c:v>
                </c:pt>
                <c:pt idx="723">
                  <c:v>28003.760700476076</c:v>
                </c:pt>
                <c:pt idx="724">
                  <c:v>31926.42071377777</c:v>
                </c:pt>
                <c:pt idx="725">
                  <c:v>39332.105379077911</c:v>
                </c:pt>
                <c:pt idx="726">
                  <c:v>49838.024010105932</c:v>
                </c:pt>
                <c:pt idx="727">
                  <c:v>67717.424911767012</c:v>
                </c:pt>
                <c:pt idx="728">
                  <c:v>80006.497564540943</c:v>
                </c:pt>
                <c:pt idx="729">
                  <c:v>90570.790027659634</c:v>
                </c:pt>
                <c:pt idx="730">
                  <c:v>97033.9039333361</c:v>
                </c:pt>
                <c:pt idx="731">
                  <c:v>98447.657671091903</c:v>
                </c:pt>
                <c:pt idx="732">
                  <c:v>98921.167210663174</c:v>
                </c:pt>
                <c:pt idx="733">
                  <c:v>99871.573435622166</c:v>
                </c:pt>
                <c:pt idx="734">
                  <c:v>100826.49552760005</c:v>
                </c:pt>
                <c:pt idx="735">
                  <c:v>102267.34505679496</c:v>
                </c:pt>
                <c:pt idx="736">
                  <c:v>104204.27963004206</c:v>
                </c:pt>
                <c:pt idx="737">
                  <c:v>107143.53625052905</c:v>
                </c:pt>
                <c:pt idx="738">
                  <c:v>108628.3963300895</c:v>
                </c:pt>
                <c:pt idx="739">
                  <c:v>109125.60592095742</c:v>
                </c:pt>
                <c:pt idx="740">
                  <c:v>115180.09359099441</c:v>
                </c:pt>
                <c:pt idx="741">
                  <c:v>120872.66440059176</c:v>
                </c:pt>
                <c:pt idx="742">
                  <c:v>125098.36434372791</c:v>
                </c:pt>
                <c:pt idx="743">
                  <c:v>125631.6466528281</c:v>
                </c:pt>
                <c:pt idx="744">
                  <c:v>126166.05542405089</c:v>
                </c:pt>
                <c:pt idx="745">
                  <c:v>126166.05542405089</c:v>
                </c:pt>
                <c:pt idx="746">
                  <c:v>126701.59060828586</c:v>
                </c:pt>
                <c:pt idx="747">
                  <c:v>128854.99449313855</c:v>
                </c:pt>
                <c:pt idx="748">
                  <c:v>132666.80684808854</c:v>
                </c:pt>
                <c:pt idx="749">
                  <c:v>137090.71226418231</c:v>
                </c:pt>
                <c:pt idx="750">
                  <c:v>139329.67688304643</c:v>
                </c:pt>
                <c:pt idx="751">
                  <c:v>139329.67688304643</c:v>
                </c:pt>
                <c:pt idx="752">
                  <c:v>138768.24775401171</c:v>
                </c:pt>
                <c:pt idx="753">
                  <c:v>136533.78456369886</c:v>
                </c:pt>
                <c:pt idx="754">
                  <c:v>132118.88436200848</c:v>
                </c:pt>
                <c:pt idx="755">
                  <c:v>127238.25215642252</c:v>
                </c:pt>
                <c:pt idx="756">
                  <c:v>120349.52246056448</c:v>
                </c:pt>
                <c:pt idx="757">
                  <c:v>107143.53625052905</c:v>
                </c:pt>
                <c:pt idx="758">
                  <c:v>86532.872334461164</c:v>
                </c:pt>
                <c:pt idx="759">
                  <c:v>64996.597687674846</c:v>
                </c:pt>
                <c:pt idx="760">
                  <c:v>46850.118426872636</c:v>
                </c:pt>
                <c:pt idx="761">
                  <c:v>31121.401119822331</c:v>
                </c:pt>
                <c:pt idx="762">
                  <c:v>18589.472400694147</c:v>
                </c:pt>
                <c:pt idx="763">
                  <c:v>11092.625219975705</c:v>
                </c:pt>
                <c:pt idx="764">
                  <c:v>7727.8639943611088</c:v>
                </c:pt>
                <c:pt idx="765">
                  <c:v>8829.6182871245437</c:v>
                </c:pt>
                <c:pt idx="766">
                  <c:v>13968.163355111114</c:v>
                </c:pt>
                <c:pt idx="767">
                  <c:v>20061.145472022879</c:v>
                </c:pt>
                <c:pt idx="768">
                  <c:v>27751.357331548832</c:v>
                </c:pt>
                <c:pt idx="769">
                  <c:v>36392.787738576597</c:v>
                </c:pt>
                <c:pt idx="770">
                  <c:v>50514.489369823168</c:v>
                </c:pt>
                <c:pt idx="771">
                  <c:v>69694.851938990891</c:v>
                </c:pt>
                <c:pt idx="772">
                  <c:v>89214.646154613627</c:v>
                </c:pt>
                <c:pt idx="773">
                  <c:v>111125.72412988963</c:v>
                </c:pt>
                <c:pt idx="774">
                  <c:v>126701.59060828586</c:v>
                </c:pt>
                <c:pt idx="775">
                  <c:v>145579.65196600728</c:v>
                </c:pt>
                <c:pt idx="776">
                  <c:v>164534.95071914839</c:v>
                </c:pt>
                <c:pt idx="777">
                  <c:v>178233.95068274988</c:v>
                </c:pt>
                <c:pt idx="778">
                  <c:v>189846.18213931209</c:v>
                </c:pt>
                <c:pt idx="779">
                  <c:v>201146.83905939996</c:v>
                </c:pt>
                <c:pt idx="780">
                  <c:v>210006.99369642569</c:v>
                </c:pt>
                <c:pt idx="781">
                  <c:v>216951.26667257407</c:v>
                </c:pt>
                <c:pt idx="782">
                  <c:v>221878.8527077584</c:v>
                </c:pt>
                <c:pt idx="783">
                  <c:v>225432.12350097124</c:v>
                </c:pt>
                <c:pt idx="784">
                  <c:v>227577.50962321972</c:v>
                </c:pt>
                <c:pt idx="785">
                  <c:v>230453.68262340745</c:v>
                </c:pt>
                <c:pt idx="786">
                  <c:v>235530.03651916655</c:v>
                </c:pt>
                <c:pt idx="787">
                  <c:v>239189.54207698529</c:v>
                </c:pt>
                <c:pt idx="788">
                  <c:v>239924.79639905534</c:v>
                </c:pt>
                <c:pt idx="789">
                  <c:v>239924.79639905534</c:v>
                </c:pt>
                <c:pt idx="790">
                  <c:v>240661.16834336982</c:v>
                </c:pt>
                <c:pt idx="791">
                  <c:v>242876.98941867525</c:v>
                </c:pt>
                <c:pt idx="792">
                  <c:v>245102.86732620484</c:v>
                </c:pt>
                <c:pt idx="793">
                  <c:v>242137.26490229016</c:v>
                </c:pt>
                <c:pt idx="794">
                  <c:v>226861.26239320118</c:v>
                </c:pt>
                <c:pt idx="795">
                  <c:v>200473.12959084162</c:v>
                </c:pt>
                <c:pt idx="796">
                  <c:v>167600.64587547121</c:v>
                </c:pt>
                <c:pt idx="797">
                  <c:v>136533.78456369886</c:v>
                </c:pt>
                <c:pt idx="798">
                  <c:v>113143.88773425788</c:v>
                </c:pt>
                <c:pt idx="799">
                  <c:v>100348.47002278894</c:v>
                </c:pt>
                <c:pt idx="800">
                  <c:v>96097.047666734899</c:v>
                </c:pt>
                <c:pt idx="801">
                  <c:v>95630.313548336417</c:v>
                </c:pt>
                <c:pt idx="802">
                  <c:v>99395.8058152101</c:v>
                </c:pt>
                <c:pt idx="803">
                  <c:v>112132.55045408601</c:v>
                </c:pt>
                <c:pt idx="804">
                  <c:v>131572.08774872581</c:v>
                </c:pt>
                <c:pt idx="805">
                  <c:v>148465.54142570251</c:v>
                </c:pt>
                <c:pt idx="806">
                  <c:v>156100.39918404463</c:v>
                </c:pt>
                <c:pt idx="807">
                  <c:v>157889.26480862376</c:v>
                </c:pt>
                <c:pt idx="808">
                  <c:v>154913.44106993676</c:v>
                </c:pt>
                <c:pt idx="809">
                  <c:v>147886.11444013217</c:v>
                </c:pt>
                <c:pt idx="810">
                  <c:v>138768.24775401171</c:v>
                </c:pt>
                <c:pt idx="811">
                  <c:v>126166.05542405089</c:v>
                </c:pt>
                <c:pt idx="812">
                  <c:v>107143.53625052905</c:v>
                </c:pt>
                <c:pt idx="813">
                  <c:v>88316.2006388726</c:v>
                </c:pt>
                <c:pt idx="814">
                  <c:v>70493.749581276454</c:v>
                </c:pt>
                <c:pt idx="815">
                  <c:v>53964.902857777612</c:v>
                </c:pt>
                <c:pt idx="816">
                  <c:v>38438.373258586544</c:v>
                </c:pt>
                <c:pt idx="817">
                  <c:v>26506.421828432416</c:v>
                </c:pt>
                <c:pt idx="818">
                  <c:v>17773.60969034375</c:v>
                </c:pt>
                <c:pt idx="819">
                  <c:v>15813.819393517892</c:v>
                </c:pt>
                <c:pt idx="820">
                  <c:v>17773.60969034375</c:v>
                </c:pt>
                <c:pt idx="821">
                  <c:v>25289.959729638718</c:v>
                </c:pt>
                <c:pt idx="822">
                  <c:v>34123.203843127143</c:v>
                </c:pt>
                <c:pt idx="823">
                  <c:v>43323.136853102886</c:v>
                </c:pt>
                <c:pt idx="824">
                  <c:v>52917.865187730516</c:v>
                </c:pt>
                <c:pt idx="825">
                  <c:v>60833.18005768532</c:v>
                </c:pt>
                <c:pt idx="826">
                  <c:v>68900.483718204181</c:v>
                </c:pt>
                <c:pt idx="827">
                  <c:v>77047.942747502355</c:v>
                </c:pt>
                <c:pt idx="828">
                  <c:v>84767.630285367166</c:v>
                </c:pt>
                <c:pt idx="829">
                  <c:v>96097.047666734899</c:v>
                </c:pt>
                <c:pt idx="830">
                  <c:v>108628.3963300895</c:v>
                </c:pt>
                <c:pt idx="831">
                  <c:v>120349.52246056448</c:v>
                </c:pt>
                <c:pt idx="832">
                  <c:v>127776.04001935049</c:v>
                </c:pt>
                <c:pt idx="833">
                  <c:v>130481.87233699446</c:v>
                </c:pt>
                <c:pt idx="834">
                  <c:v>133215.85515785552</c:v>
                </c:pt>
                <c:pt idx="835">
                  <c:v>136533.78456369886</c:v>
                </c:pt>
                <c:pt idx="836">
                  <c:v>139329.67688304643</c:v>
                </c:pt>
                <c:pt idx="837">
                  <c:v>141586.64525169833</c:v>
                </c:pt>
                <c:pt idx="838">
                  <c:v>145579.65196600728</c:v>
                </c:pt>
                <c:pt idx="839">
                  <c:v>150794.49336282746</c:v>
                </c:pt>
                <c:pt idx="840">
                  <c:v>154913.44106993676</c:v>
                </c:pt>
                <c:pt idx="841">
                  <c:v>159688.24339865346</c:v>
                </c:pt>
                <c:pt idx="842">
                  <c:v>166985.26089364314</c:v>
                </c:pt>
                <c:pt idx="843">
                  <c:v>174443.97975730311</c:v>
                </c:pt>
                <c:pt idx="844">
                  <c:v>179506.25118587818</c:v>
                </c:pt>
                <c:pt idx="845">
                  <c:v>181423.11639751427</c:v>
                </c:pt>
                <c:pt idx="846">
                  <c:v>182706.63560361238</c:v>
                </c:pt>
                <c:pt idx="847">
                  <c:v>183994.64160335241</c:v>
                </c:pt>
                <c:pt idx="848">
                  <c:v>187234.28374658767</c:v>
                </c:pt>
                <c:pt idx="849">
                  <c:v>193797.66349206067</c:v>
                </c:pt>
                <c:pt idx="850">
                  <c:v>203174.68920854299</c:v>
                </c:pt>
                <c:pt idx="851">
                  <c:v>210006.99369642569</c:v>
                </c:pt>
                <c:pt idx="852">
                  <c:v>214160.12440659068</c:v>
                </c:pt>
                <c:pt idx="853">
                  <c:v>218353.55316467735</c:v>
                </c:pt>
                <c:pt idx="854">
                  <c:v>222587.26936283216</c:v>
                </c:pt>
                <c:pt idx="855">
                  <c:v>225432.12350097124</c:v>
                </c:pt>
                <c:pt idx="856">
                  <c:v>226146.13366941488</c:v>
                </c:pt>
                <c:pt idx="857">
                  <c:v>226861.26239320118</c:v>
                </c:pt>
                <c:pt idx="858">
                  <c:v>234074.05937061523</c:v>
                </c:pt>
                <c:pt idx="859">
                  <c:v>243617.83136086297</c:v>
                </c:pt>
                <c:pt idx="860">
                  <c:v>251087.69839759238</c:v>
                </c:pt>
                <c:pt idx="861">
                  <c:v>255623.23227091721</c:v>
                </c:pt>
                <c:pt idx="862">
                  <c:v>266362.44903698721</c:v>
                </c:pt>
                <c:pt idx="863">
                  <c:v>284480.20220820303</c:v>
                </c:pt>
                <c:pt idx="864">
                  <c:v>294167.08331445692</c:v>
                </c:pt>
                <c:pt idx="865">
                  <c:v>298250.64148735971</c:v>
                </c:pt>
                <c:pt idx="866">
                  <c:v>303187.67074036907</c:v>
                </c:pt>
                <c:pt idx="867">
                  <c:v>313181.99222285132</c:v>
                </c:pt>
                <c:pt idx="868">
                  <c:v>325044.60399895371</c:v>
                </c:pt>
                <c:pt idx="869">
                  <c:v>330195.33037777216</c:v>
                </c:pt>
                <c:pt idx="870">
                  <c:v>329334.09551291162</c:v>
                </c:pt>
                <c:pt idx="871">
                  <c:v>326757.06384602614</c:v>
                </c:pt>
                <c:pt idx="872">
                  <c:v>323336.59362159303</c:v>
                </c:pt>
                <c:pt idx="873">
                  <c:v>319933.92284754122</c:v>
                </c:pt>
                <c:pt idx="874">
                  <c:v>314863.29753138823</c:v>
                </c:pt>
                <c:pt idx="875">
                  <c:v>307332.48745295143</c:v>
                </c:pt>
                <c:pt idx="876">
                  <c:v>297431.70177841384</c:v>
                </c:pt>
                <c:pt idx="877">
                  <c:v>286083.5369460067</c:v>
                </c:pt>
                <c:pt idx="878">
                  <c:v>278903.64858012367</c:v>
                </c:pt>
                <c:pt idx="879">
                  <c:v>275741.57801397564</c:v>
                </c:pt>
                <c:pt idx="880">
                  <c:v>275741.57801397564</c:v>
                </c:pt>
                <c:pt idx="881">
                  <c:v>267914.48045784683</c:v>
                </c:pt>
                <c:pt idx="882">
                  <c:v>260198.96341755247</c:v>
                </c:pt>
                <c:pt idx="883">
                  <c:v>260198.96341755247</c:v>
                </c:pt>
                <c:pt idx="884">
                  <c:v>260198.96341755247</c:v>
                </c:pt>
                <c:pt idx="885">
                  <c:v>260965.4925987219</c:v>
                </c:pt>
                <c:pt idx="886">
                  <c:v>263271.77742870228</c:v>
                </c:pt>
                <c:pt idx="887">
                  <c:v>264814.88122964452</c:v>
                </c:pt>
                <c:pt idx="888">
                  <c:v>265588.10715707106</c:v>
                </c:pt>
                <c:pt idx="889">
                  <c:v>264042.77130381815</c:v>
                </c:pt>
                <c:pt idx="890">
                  <c:v>260965.4925987219</c:v>
                </c:pt>
                <c:pt idx="891">
                  <c:v>254864.51819490554</c:v>
                </c:pt>
                <c:pt idx="892">
                  <c:v>246592.37240543219</c:v>
                </c:pt>
                <c:pt idx="893">
                  <c:v>236259.701993358</c:v>
                </c:pt>
                <c:pt idx="894">
                  <c:v>227577.50962321972</c:v>
                </c:pt>
                <c:pt idx="895">
                  <c:v>220465.37599673716</c:v>
                </c:pt>
                <c:pt idx="896">
                  <c:v>216951.26667257407</c:v>
                </c:pt>
                <c:pt idx="897">
                  <c:v>215553.45695558394</c:v>
                </c:pt>
                <c:pt idx="898">
                  <c:v>215553.45695558394</c:v>
                </c:pt>
                <c:pt idx="899">
                  <c:v>214856.23101053241</c:v>
                </c:pt>
                <c:pt idx="900">
                  <c:v>212771.26941847746</c:v>
                </c:pt>
                <c:pt idx="901">
                  <c:v>208631.57374825396</c:v>
                </c:pt>
                <c:pt idx="902">
                  <c:v>200473.12959084162</c:v>
                </c:pt>
                <c:pt idx="903">
                  <c:v>167600.64587547121</c:v>
                </c:pt>
                <c:pt idx="904">
                  <c:v>136533.78456369886</c:v>
                </c:pt>
                <c:pt idx="905">
                  <c:v>113143.88773425788</c:v>
                </c:pt>
                <c:pt idx="906">
                  <c:v>100348.47002278894</c:v>
                </c:pt>
                <c:pt idx="907">
                  <c:v>96097.047666734899</c:v>
                </c:pt>
                <c:pt idx="908">
                  <c:v>95630.313548336417</c:v>
                </c:pt>
                <c:pt idx="909">
                  <c:v>99395.8058152101</c:v>
                </c:pt>
                <c:pt idx="910">
                  <c:v>112132.55045408601</c:v>
                </c:pt>
                <c:pt idx="911">
                  <c:v>131572.08774872581</c:v>
                </c:pt>
                <c:pt idx="912">
                  <c:v>148465.54142570251</c:v>
                </c:pt>
                <c:pt idx="913">
                  <c:v>156100.39918404463</c:v>
                </c:pt>
                <c:pt idx="914">
                  <c:v>163925.18085928124</c:v>
                </c:pt>
                <c:pt idx="915">
                  <c:v>182706.63560361238</c:v>
                </c:pt>
                <c:pt idx="916">
                  <c:v>189846.18213931209</c:v>
                </c:pt>
                <c:pt idx="917">
                  <c:v>197121.38881668981</c:v>
                </c:pt>
                <c:pt idx="918">
                  <c:v>195788.53648912234</c:v>
                </c:pt>
                <c:pt idx="919">
                  <c:v>196454.40231936041</c:v>
                </c:pt>
                <c:pt idx="920">
                  <c:v>199129.07182012167</c:v>
                </c:pt>
                <c:pt idx="921">
                  <c:v>205894.17164203638</c:v>
                </c:pt>
                <c:pt idx="922">
                  <c:v>218353.55316467735</c:v>
                </c:pt>
                <c:pt idx="923">
                  <c:v>229732.9618595643</c:v>
                </c:pt>
                <c:pt idx="924">
                  <c:v>238455.40542627007</c:v>
                </c:pt>
                <c:pt idx="925">
                  <c:v>231175.52164793052</c:v>
                </c:pt>
                <c:pt idx="926">
                  <c:v>221171.55490268997</c:v>
                </c:pt>
                <c:pt idx="927">
                  <c:v>216251.80219263461</c:v>
                </c:pt>
                <c:pt idx="928">
                  <c:v>211386.89238412795</c:v>
                </c:pt>
                <c:pt idx="929">
                  <c:v>208631.57374825396</c:v>
                </c:pt>
                <c:pt idx="930">
                  <c:v>205894.17164203638</c:v>
                </c:pt>
                <c:pt idx="931">
                  <c:v>203852.87967571194</c:v>
                </c:pt>
                <c:pt idx="932">
                  <c:v>201146.83905939996</c:v>
                </c:pt>
                <c:pt idx="933">
                  <c:v>198458.72361618085</c:v>
                </c:pt>
                <c:pt idx="934">
                  <c:v>193136.28082129228</c:v>
                </c:pt>
                <c:pt idx="935">
                  <c:v>185935.06248160821</c:v>
                </c:pt>
                <c:pt idx="936">
                  <c:v>180144.08437794147</c:v>
                </c:pt>
                <c:pt idx="937">
                  <c:v>176333.91536720988</c:v>
                </c:pt>
                <c:pt idx="938">
                  <c:v>173189.63428641172</c:v>
                </c:pt>
                <c:pt idx="939">
                  <c:v>170073.41408228804</c:v>
                </c:pt>
                <c:pt idx="940">
                  <c:v>166370.99883798638</c:v>
                </c:pt>
                <c:pt idx="941">
                  <c:v>164534.95071914839</c:v>
                </c:pt>
                <c:pt idx="942">
                  <c:v>163925.18085928124</c:v>
                </c:pt>
                <c:pt idx="943">
                  <c:v>163316.53417113758</c:v>
                </c:pt>
                <c:pt idx="944">
                  <c:v>163316.53417113758</c:v>
                </c:pt>
                <c:pt idx="945">
                  <c:v>163925.18085928124</c:v>
                </c:pt>
                <c:pt idx="946">
                  <c:v>165145.84370162856</c:v>
                </c:pt>
                <c:pt idx="947">
                  <c:v>170073.41408228804</c:v>
                </c:pt>
                <c:pt idx="948">
                  <c:v>175072.83602257312</c:v>
                </c:pt>
                <c:pt idx="949">
                  <c:v>177599.48346990583</c:v>
                </c:pt>
                <c:pt idx="950">
                  <c:v>176966.13834835569</c:v>
                </c:pt>
                <c:pt idx="951">
                  <c:v>170694.41295831621</c:v>
                </c:pt>
                <c:pt idx="952">
                  <c:v>156100.39918404463</c:v>
                </c:pt>
                <c:pt idx="953">
                  <c:v>131572.08774872581</c:v>
                </c:pt>
                <c:pt idx="954">
                  <c:v>104204.27963004206</c:v>
                </c:pt>
                <c:pt idx="955">
                  <c:v>80006.497564540943</c:v>
                </c:pt>
                <c:pt idx="956">
                  <c:v>58986.052966352428</c:v>
                </c:pt>
                <c:pt idx="957">
                  <c:v>41150.257249606322</c:v>
                </c:pt>
                <c:pt idx="958">
                  <c:v>34965.767814680272</c:v>
                </c:pt>
                <c:pt idx="959">
                  <c:v>37554.872115919366</c:v>
                </c:pt>
                <c:pt idx="960">
                  <c:v>47835.869678604053</c:v>
                </c:pt>
                <c:pt idx="961">
                  <c:v>66934.381963592619</c:v>
                </c:pt>
                <c:pt idx="962">
                  <c:v>91480.535769691473</c:v>
                </c:pt>
                <c:pt idx="963">
                  <c:v>115180.09359099441</c:v>
                </c:pt>
                <c:pt idx="964">
                  <c:v>134869.75453817373</c:v>
                </c:pt>
                <c:pt idx="965">
                  <c:v>146730.6340112176</c:v>
                </c:pt>
                <c:pt idx="966">
                  <c:v>152553.0121351647</c:v>
                </c:pt>
                <c:pt idx="967">
                  <c:v>153141.43333440123</c:v>
                </c:pt>
                <c:pt idx="968">
                  <c:v>152553.0121351647</c:v>
                </c:pt>
                <c:pt idx="969">
                  <c:v>150210.56887754062</c:v>
                </c:pt>
                <c:pt idx="970">
                  <c:v>145579.65196600728</c:v>
                </c:pt>
                <c:pt idx="971">
                  <c:v>135977.98234312938</c:v>
                </c:pt>
                <c:pt idx="972">
                  <c:v>118268.22472382891</c:v>
                </c:pt>
                <c:pt idx="973">
                  <c:v>92394.800914693595</c:v>
                </c:pt>
                <c:pt idx="974">
                  <c:v>69694.851938990891</c:v>
                </c:pt>
                <c:pt idx="975">
                  <c:v>50175.689210850709</c:v>
                </c:pt>
                <c:pt idx="976">
                  <c:v>33844.624144402798</c:v>
                </c:pt>
                <c:pt idx="977">
                  <c:v>20491.887030444657</c:v>
                </c:pt>
                <c:pt idx="978">
                  <c:v>13968.163355111114</c:v>
                </c:pt>
                <c:pt idx="979">
                  <c:v>9407.9387303785261</c:v>
                </c:pt>
                <c:pt idx="980">
                  <c:v>6093.652882700595</c:v>
                </c:pt>
                <c:pt idx="981">
                  <c:v>4053.1290565113341</c:v>
                </c:pt>
                <c:pt idx="982">
                  <c:v>2655.4829511019998</c:v>
                </c:pt>
                <c:pt idx="983">
                  <c:v>1491.9851475246492</c:v>
                </c:pt>
                <c:pt idx="984">
                  <c:v>445.50177263446921</c:v>
                </c:pt>
                <c:pt idx="985">
                  <c:v>20.433184815258926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1.0679341441728454</c:v>
                </c:pt>
                <c:pt idx="1028">
                  <c:v>583.88712376274998</c:v>
                </c:pt>
                <c:pt idx="1029">
                  <c:v>3862.3839931014163</c:v>
                </c:pt>
                <c:pt idx="1030">
                  <c:v>11576.083961752609</c:v>
                </c:pt>
                <c:pt idx="1031">
                  <c:v>22035.396617515431</c:v>
                </c:pt>
                <c:pt idx="1032">
                  <c:v>33015.710611156035</c:v>
                </c:pt>
                <c:pt idx="1033">
                  <c:v>44271.411794298576</c:v>
                </c:pt>
                <c:pt idx="1034">
                  <c:v>56089.606158239745</c:v>
                </c:pt>
                <c:pt idx="1035">
                  <c:v>68504.998263648959</c:v>
                </c:pt>
                <c:pt idx="1036">
                  <c:v>79155.539813518437</c:v>
                </c:pt>
                <c:pt idx="1037">
                  <c:v>88316.2006388726</c:v>
                </c:pt>
                <c:pt idx="1038">
                  <c:v>96564.911144771599</c:v>
                </c:pt>
                <c:pt idx="1039">
                  <c:v>106650.83928539146</c:v>
                </c:pt>
                <c:pt idx="1040">
                  <c:v>118786.85855628586</c:v>
                </c:pt>
                <c:pt idx="1041">
                  <c:v>131572.08774872581</c:v>
                </c:pt>
                <c:pt idx="1042">
                  <c:v>143291.18459823373</c:v>
                </c:pt>
                <c:pt idx="1043">
                  <c:v>151379.54210026743</c:v>
                </c:pt>
                <c:pt idx="1044">
                  <c:v>155506.3581973559</c:v>
                </c:pt>
                <c:pt idx="1045">
                  <c:v>156695.56398089242</c:v>
                </c:pt>
                <c:pt idx="1046">
                  <c:v>157291.85253878895</c:v>
                </c:pt>
                <c:pt idx="1047">
                  <c:v>158487.80074128645</c:v>
                </c:pt>
                <c:pt idx="1048">
                  <c:v>159688.24339865346</c:v>
                </c:pt>
                <c:pt idx="1049">
                  <c:v>158487.80074128645</c:v>
                </c:pt>
                <c:pt idx="1050">
                  <c:v>153730.97858934899</c:v>
                </c:pt>
                <c:pt idx="1051">
                  <c:v>144433.16869738488</c:v>
                </c:pt>
                <c:pt idx="1052">
                  <c:v>133766.02924219894</c:v>
                </c:pt>
                <c:pt idx="1053">
                  <c:v>121396.93324473561</c:v>
                </c:pt>
                <c:pt idx="1054">
                  <c:v>107637.36144576488</c:v>
                </c:pt>
                <c:pt idx="1055">
                  <c:v>91025.097948749026</c:v>
                </c:pt>
                <c:pt idx="1056">
                  <c:v>72510.807327749993</c:v>
                </c:pt>
                <c:pt idx="1057">
                  <c:v>52571.121696256072</c:v>
                </c:pt>
                <c:pt idx="1058">
                  <c:v>35818.568067984503</c:v>
                </c:pt>
                <c:pt idx="1059">
                  <c:v>24337.295026992615</c:v>
                </c:pt>
                <c:pt idx="1060">
                  <c:v>15248.136250337087</c:v>
                </c:pt>
                <c:pt idx="1061">
                  <c:v>9703.9584011314273</c:v>
                </c:pt>
                <c:pt idx="1062">
                  <c:v>7727.8639943611088</c:v>
                </c:pt>
                <c:pt idx="1063">
                  <c:v>7861.5805032454246</c:v>
                </c:pt>
                <c:pt idx="1064">
                  <c:v>8829.6182871245437</c:v>
                </c:pt>
                <c:pt idx="1065">
                  <c:v>13261.869532843026</c:v>
                </c:pt>
                <c:pt idx="1066">
                  <c:v>21811.475247236933</c:v>
                </c:pt>
                <c:pt idx="1067">
                  <c:v>30326.623995532707</c:v>
                </c:pt>
                <c:pt idx="1068">
                  <c:v>33567.182006759234</c:v>
                </c:pt>
                <c:pt idx="1069">
                  <c:v>35248.897266623251</c:v>
                </c:pt>
                <c:pt idx="1070">
                  <c:v>38735.147255583768</c:v>
                </c:pt>
                <c:pt idx="1071">
                  <c:v>46198.628090528</c:v>
                </c:pt>
                <c:pt idx="1072">
                  <c:v>56447.69309318719</c:v>
                </c:pt>
                <c:pt idx="1073">
                  <c:v>69694.851938990891</c:v>
                </c:pt>
                <c:pt idx="1074">
                  <c:v>87422.275901193934</c:v>
                </c:pt>
                <c:pt idx="1075">
                  <c:v>111125.72412988963</c:v>
                </c:pt>
                <c:pt idx="1076">
                  <c:v>136533.78456369886</c:v>
                </c:pt>
                <c:pt idx="1077">
                  <c:v>159688.24339865346</c:v>
                </c:pt>
                <c:pt idx="1078">
                  <c:v>178869.5399377775</c:v>
                </c:pt>
                <c:pt idx="1079">
                  <c:v>195123.79137508606</c:v>
                </c:pt>
                <c:pt idx="1080">
                  <c:v>210696.38322239075</c:v>
                </c:pt>
                <c:pt idx="1081">
                  <c:v>220465.37599673716</c:v>
                </c:pt>
                <c:pt idx="1082">
                  <c:v>223296.80481880077</c:v>
                </c:pt>
                <c:pt idx="1083">
                  <c:v>219760.3160390105</c:v>
                </c:pt>
                <c:pt idx="1084">
                  <c:v>208631.57374825396</c:v>
                </c:pt>
                <c:pt idx="1085">
                  <c:v>197789.49593200005</c:v>
                </c:pt>
                <c:pt idx="1086">
                  <c:v>193136.28082129228</c:v>
                </c:pt>
                <c:pt idx="1087">
                  <c:v>193136.28082129228</c:v>
                </c:pt>
                <c:pt idx="1088">
                  <c:v>193797.66349206067</c:v>
                </c:pt>
                <c:pt idx="1089">
                  <c:v>194460.167026362</c:v>
                </c:pt>
                <c:pt idx="1090">
                  <c:v>194460.167026362</c:v>
                </c:pt>
                <c:pt idx="1091">
                  <c:v>194460.167026362</c:v>
                </c:pt>
                <c:pt idx="1092">
                  <c:v>196454.40231936041</c:v>
                </c:pt>
                <c:pt idx="1093">
                  <c:v>203174.68920854299</c:v>
                </c:pt>
                <c:pt idx="1094">
                  <c:v>214160.12440659068</c:v>
                </c:pt>
                <c:pt idx="1095">
                  <c:v>223296.80481880077</c:v>
                </c:pt>
                <c:pt idx="1096">
                  <c:v>228294.87531036008</c:v>
                </c:pt>
                <c:pt idx="1097">
                  <c:v>229732.9618595643</c:v>
                </c:pt>
                <c:pt idx="1098">
                  <c:v>226861.26239320118</c:v>
                </c:pt>
                <c:pt idx="1099">
                  <c:v>218353.55316467735</c:v>
                </c:pt>
                <c:pt idx="1100">
                  <c:v>204532.19026975747</c:v>
                </c:pt>
                <c:pt idx="1101">
                  <c:v>195123.79137508606</c:v>
                </c:pt>
                <c:pt idx="1102">
                  <c:v>191816.87826679659</c:v>
                </c:pt>
                <c:pt idx="1103">
                  <c:v>194460.167026362</c:v>
                </c:pt>
                <c:pt idx="1104">
                  <c:v>203852.87967571194</c:v>
                </c:pt>
                <c:pt idx="1105">
                  <c:v>218353.55316467735</c:v>
                </c:pt>
                <c:pt idx="1106">
                  <c:v>229732.9618595643</c:v>
                </c:pt>
                <c:pt idx="1107">
                  <c:v>234074.05937061523</c:v>
                </c:pt>
                <c:pt idx="1108">
                  <c:v>233347.74779447613</c:v>
                </c:pt>
                <c:pt idx="1109">
                  <c:v>226861.26239320118</c:v>
                </c:pt>
                <c:pt idx="1110">
                  <c:v>216251.80219263461</c:v>
                </c:pt>
                <c:pt idx="1111">
                  <c:v>210696.38322239075</c:v>
                </c:pt>
                <c:pt idx="1112">
                  <c:v>211386.89238412795</c:v>
                </c:pt>
                <c:pt idx="1113">
                  <c:v>220465.37599673716</c:v>
                </c:pt>
                <c:pt idx="1114">
                  <c:v>239924.79639905534</c:v>
                </c:pt>
                <c:pt idx="1115">
                  <c:v>260198.96341755247</c:v>
                </c:pt>
                <c:pt idx="1116">
                  <c:v>271031.93256858253</c:v>
                </c:pt>
                <c:pt idx="1117">
                  <c:v>273381.73571504524</c:v>
                </c:pt>
                <c:pt idx="1118">
                  <c:v>270250.8960050476</c:v>
                </c:pt>
                <c:pt idx="1119">
                  <c:v>260965.4925987219</c:v>
                </c:pt>
                <c:pt idx="1120">
                  <c:v>251840.8287823211</c:v>
                </c:pt>
                <c:pt idx="1121">
                  <c:v>246592.37240543219</c:v>
                </c:pt>
                <c:pt idx="1122">
                  <c:v>242876.98941867525</c:v>
                </c:pt>
                <c:pt idx="1123">
                  <c:v>236990.48533534602</c:v>
                </c:pt>
                <c:pt idx="1124">
                  <c:v>224719.2319369808</c:v>
                </c:pt>
                <c:pt idx="1125">
                  <c:v>204532.19026975747</c:v>
                </c:pt>
                <c:pt idx="1126">
                  <c:v>175072.83602257312</c:v>
                </c:pt>
                <c:pt idx="1127">
                  <c:v>143291.18459823373</c:v>
                </c:pt>
                <c:pt idx="1128">
                  <c:v>114669.35083753729</c:v>
                </c:pt>
                <c:pt idx="1129">
                  <c:v>90117.612055533624</c:v>
                </c:pt>
                <c:pt idx="1130">
                  <c:v>73325.554851324137</c:v>
                </c:pt>
                <c:pt idx="1131">
                  <c:v>60461.487473147601</c:v>
                </c:pt>
                <c:pt idx="1132">
                  <c:v>49501.49381669936</c:v>
                </c:pt>
                <c:pt idx="1133">
                  <c:v>39332.105379077911</c:v>
                </c:pt>
                <c:pt idx="1134">
                  <c:v>29282.856185558107</c:v>
                </c:pt>
                <c:pt idx="1135">
                  <c:v>20708.968153777059</c:v>
                </c:pt>
                <c:pt idx="1136">
                  <c:v>14509.873147428301</c:v>
                </c:pt>
                <c:pt idx="1137">
                  <c:v>11576.083961752609</c:v>
                </c:pt>
                <c:pt idx="1138">
                  <c:v>10933.757577701321</c:v>
                </c:pt>
                <c:pt idx="1139">
                  <c:v>11092.625219975705</c:v>
                </c:pt>
                <c:pt idx="1140">
                  <c:v>11576.083961752609</c:v>
                </c:pt>
                <c:pt idx="1141">
                  <c:v>12404.698301267286</c:v>
                </c:pt>
                <c:pt idx="1142">
                  <c:v>14692.726516395736</c:v>
                </c:pt>
                <c:pt idx="1143">
                  <c:v>20061.145472022879</c:v>
                </c:pt>
                <c:pt idx="1144">
                  <c:v>28003.760700476076</c:v>
                </c:pt>
                <c:pt idx="1145">
                  <c:v>33015.710611156035</c:v>
                </c:pt>
                <c:pt idx="1146">
                  <c:v>34123.203843127143</c:v>
                </c:pt>
                <c:pt idx="1147">
                  <c:v>28511.983313751018</c:v>
                </c:pt>
                <c:pt idx="1148">
                  <c:v>16584.042151422262</c:v>
                </c:pt>
                <c:pt idx="1149">
                  <c:v>10309.714676471665</c:v>
                </c:pt>
                <c:pt idx="1150">
                  <c:v>7727.8639943611088</c:v>
                </c:pt>
                <c:pt idx="1151">
                  <c:v>7727.8639943611088</c:v>
                </c:pt>
                <c:pt idx="1152">
                  <c:v>7727.8639943611088</c:v>
                </c:pt>
                <c:pt idx="1153">
                  <c:v>10464.011153378029</c:v>
                </c:pt>
                <c:pt idx="1154">
                  <c:v>19423.585591654311</c:v>
                </c:pt>
                <c:pt idx="1155">
                  <c:v>34965.767814680272</c:v>
                </c:pt>
                <c:pt idx="1156">
                  <c:v>49501.49381669936</c:v>
                </c:pt>
                <c:pt idx="1157">
                  <c:v>63847.522065639743</c:v>
                </c:pt>
                <c:pt idx="1158">
                  <c:v>81721.986205068795</c:v>
                </c:pt>
                <c:pt idx="1159">
                  <c:v>105668.83024185264</c:v>
                </c:pt>
                <c:pt idx="1160">
                  <c:v>134317.32905200851</c:v>
                </c:pt>
                <c:pt idx="1161">
                  <c:v>162709.01070382789</c:v>
                </c:pt>
                <c:pt idx="1162">
                  <c:v>187885.57643558862</c:v>
                </c:pt>
                <c:pt idx="1163">
                  <c:v>212771.26941847746</c:v>
                </c:pt>
                <c:pt idx="1164">
                  <c:v>237722.38649602013</c:v>
                </c:pt>
                <c:pt idx="1165">
                  <c:v>263271.77742870228</c:v>
                </c:pt>
                <c:pt idx="1166">
                  <c:v>288496.8989970737</c:v>
                </c:pt>
                <c:pt idx="1167">
                  <c:v>299891.8626730268</c:v>
                </c:pt>
                <c:pt idx="1168">
                  <c:v>310668.38229512714</c:v>
                </c:pt>
                <c:pt idx="1169">
                  <c:v>326757.06384602614</c:v>
                </c:pt>
                <c:pt idx="1170">
                  <c:v>341492.56436640822</c:v>
                </c:pt>
                <c:pt idx="1171">
                  <c:v>355654.6937232893</c:v>
                </c:pt>
                <c:pt idx="1172">
                  <c:v>369189.91959226172</c:v>
                </c:pt>
                <c:pt idx="1173">
                  <c:v>381122.45860437059</c:v>
                </c:pt>
                <c:pt idx="1174">
                  <c:v>392303.50347627234</c:v>
                </c:pt>
                <c:pt idx="1175">
                  <c:v>402693.04522406159</c:v>
                </c:pt>
                <c:pt idx="1176">
                  <c:v>411293.31528172316</c:v>
                </c:pt>
                <c:pt idx="1177">
                  <c:v>419013.32462228648</c:v>
                </c:pt>
                <c:pt idx="1178">
                  <c:v>426804.2017422553</c:v>
                </c:pt>
                <c:pt idx="1179">
                  <c:v>436642.41765086644</c:v>
                </c:pt>
                <c:pt idx="1180">
                  <c:v>446591.27606601641</c:v>
                </c:pt>
                <c:pt idx="1181">
                  <c:v>456650.72787727148</c:v>
                </c:pt>
                <c:pt idx="1182">
                  <c:v>465798.75127129676</c:v>
                </c:pt>
                <c:pt idx="1183">
                  <c:v>472975.76245953352</c:v>
                </c:pt>
                <c:pt idx="1184">
                  <c:v>479170.56860010111</c:v>
                </c:pt>
                <c:pt idx="1185">
                  <c:v>484363.27746749972</c:v>
                </c:pt>
                <c:pt idx="1186">
                  <c:v>487492.1525833222</c:v>
                </c:pt>
                <c:pt idx="1187">
                  <c:v>487492.1525833222</c:v>
                </c:pt>
                <c:pt idx="1188">
                  <c:v>487492.1525833222</c:v>
                </c:pt>
                <c:pt idx="1189">
                  <c:v>487492.1525833222</c:v>
                </c:pt>
                <c:pt idx="1190">
                  <c:v>487492.1525833222</c:v>
                </c:pt>
                <c:pt idx="1191">
                  <c:v>487492.1525833222</c:v>
                </c:pt>
                <c:pt idx="1192">
                  <c:v>487492.1525833222</c:v>
                </c:pt>
                <c:pt idx="1193">
                  <c:v>487492.1525833222</c:v>
                </c:pt>
                <c:pt idx="1194">
                  <c:v>487492.1525833222</c:v>
                </c:pt>
                <c:pt idx="1195">
                  <c:v>487492.1525833222</c:v>
                </c:pt>
                <c:pt idx="1196">
                  <c:v>488537.31895983109</c:v>
                </c:pt>
                <c:pt idx="1197">
                  <c:v>488537.31895983109</c:v>
                </c:pt>
                <c:pt idx="1198">
                  <c:v>489583.58925677289</c:v>
                </c:pt>
                <c:pt idx="1199">
                  <c:v>493779.70866666466</c:v>
                </c:pt>
                <c:pt idx="1200">
                  <c:v>499049.69024552492</c:v>
                </c:pt>
                <c:pt idx="1201">
                  <c:v>507539.03654306155</c:v>
                </c:pt>
                <c:pt idx="1202">
                  <c:v>516098.97717310529</c:v>
                </c:pt>
                <c:pt idx="1203">
                  <c:v>522565.24505033222</c:v>
                </c:pt>
                <c:pt idx="1204">
                  <c:v>526898.1379346092</c:v>
                </c:pt>
                <c:pt idx="1205">
                  <c:v>529071.19748793519</c:v>
                </c:pt>
                <c:pt idx="1206">
                  <c:v>530159.38037050865</c:v>
                </c:pt>
                <c:pt idx="1207">
                  <c:v>531248.66525820829</c:v>
                </c:pt>
                <c:pt idx="1208">
                  <c:v>532339.05210192362</c:v>
                </c:pt>
                <c:pt idx="1209">
                  <c:v>533430.54085254471</c:v>
                </c:pt>
                <c:pt idx="1210">
                  <c:v>533430.54085254471</c:v>
                </c:pt>
                <c:pt idx="1211">
                  <c:v>533430.54085254471</c:v>
                </c:pt>
                <c:pt idx="1212">
                  <c:v>533430.54085254471</c:v>
                </c:pt>
                <c:pt idx="1213">
                  <c:v>532339.05210192362</c:v>
                </c:pt>
                <c:pt idx="1214">
                  <c:v>532339.05210192362</c:v>
                </c:pt>
                <c:pt idx="1215">
                  <c:v>532339.05210192362</c:v>
                </c:pt>
                <c:pt idx="1216">
                  <c:v>532339.05210192362</c:v>
                </c:pt>
                <c:pt idx="1217">
                  <c:v>531248.66525820829</c:v>
                </c:pt>
                <c:pt idx="1218">
                  <c:v>530159.38037050865</c:v>
                </c:pt>
                <c:pt idx="1219">
                  <c:v>529071.19748793519</c:v>
                </c:pt>
                <c:pt idx="1220">
                  <c:v>527984.11665959877</c:v>
                </c:pt>
                <c:pt idx="1221">
                  <c:v>525813.26136207755</c:v>
                </c:pt>
                <c:pt idx="1222">
                  <c:v>522565.24505033222</c:v>
                </c:pt>
                <c:pt idx="1223">
                  <c:v>519327.14987868082</c:v>
                </c:pt>
                <c:pt idx="1224">
                  <c:v>515025.12482622347</c:v>
                </c:pt>
                <c:pt idx="1225">
                  <c:v>512880.72825958737</c:v>
                </c:pt>
                <c:pt idx="1226">
                  <c:v>510740.7428565243</c:v>
                </c:pt>
                <c:pt idx="1227">
                  <c:v>509672.40446410864</c:v>
                </c:pt>
                <c:pt idx="1228">
                  <c:v>507539.03654306155</c:v>
                </c:pt>
                <c:pt idx="1229">
                  <c:v>506474.0071126509</c:v>
                </c:pt>
                <c:pt idx="1230">
                  <c:v>504347.25755760784</c:v>
                </c:pt>
                <c:pt idx="1231">
                  <c:v>502224.92073767137</c:v>
                </c:pt>
                <c:pt idx="1232">
                  <c:v>501165.40722614434</c:v>
                </c:pt>
                <c:pt idx="1233">
                  <c:v>501165.40722614434</c:v>
                </c:pt>
                <c:pt idx="1234">
                  <c:v>500106.99704572535</c:v>
                </c:pt>
                <c:pt idx="1235">
                  <c:v>500106.99704572535</c:v>
                </c:pt>
                <c:pt idx="1236">
                  <c:v>497993.48687465326</c:v>
                </c:pt>
                <c:pt idx="1237">
                  <c:v>495884.39061733865</c:v>
                </c:pt>
                <c:pt idx="1238">
                  <c:v>490630.96342503786</c:v>
                </c:pt>
                <c:pt idx="1239">
                  <c:v>484363.27746749972</c:v>
                </c:pt>
                <c:pt idx="1240">
                  <c:v>476068.19523590425</c:v>
                </c:pt>
                <c:pt idx="1241">
                  <c:v>468867.98418614443</c:v>
                </c:pt>
                <c:pt idx="1242">
                  <c:v>461721.91095942759</c:v>
                </c:pt>
                <c:pt idx="1243">
                  <c:v>455639.80739296874</c:v>
                </c:pt>
                <c:pt idx="1244">
                  <c:v>448594.32052811305</c:v>
                </c:pt>
                <c:pt idx="1245">
                  <c:v>442598.45874223963</c:v>
                </c:pt>
                <c:pt idx="1246">
                  <c:v>436642.41765086644</c:v>
                </c:pt>
                <c:pt idx="1247">
                  <c:v>429744.04612958123</c:v>
                </c:pt>
                <c:pt idx="1248">
                  <c:v>422899.90628137911</c:v>
                </c:pt>
                <c:pt idx="1249">
                  <c:v>416110.01495113922</c:v>
                </c:pt>
                <c:pt idx="1250">
                  <c:v>409374.38898374035</c:v>
                </c:pt>
                <c:pt idx="1251">
                  <c:v>403644.19886510749</c:v>
                </c:pt>
                <c:pt idx="1252">
                  <c:v>397953.90016000014</c:v>
                </c:pt>
                <c:pt idx="1253">
                  <c:v>392303.50347627234</c:v>
                </c:pt>
                <c:pt idx="1254">
                  <c:v>386693.01942177798</c:v>
                </c:pt>
                <c:pt idx="1255">
                  <c:v>381122.45860437059</c:v>
                </c:pt>
                <c:pt idx="1256">
                  <c:v>375591.83163190429</c:v>
                </c:pt>
                <c:pt idx="1257">
                  <c:v>370101.1491122325</c:v>
                </c:pt>
                <c:pt idx="1258">
                  <c:v>364650.42165320949</c:v>
                </c:pt>
                <c:pt idx="1259">
                  <c:v>359239.65986268886</c:v>
                </c:pt>
                <c:pt idx="1260">
                  <c:v>354761.22868707025</c:v>
                </c:pt>
                <c:pt idx="1261">
                  <c:v>351198.4760100299</c:v>
                </c:pt>
                <c:pt idx="1262">
                  <c:v>348538.0757185698</c:v>
                </c:pt>
                <c:pt idx="1263">
                  <c:v>348538.0757185698</c:v>
                </c:pt>
                <c:pt idx="1264">
                  <c:v>349423.76483975758</c:v>
                </c:pt>
                <c:pt idx="1265">
                  <c:v>352087.49796089373</c:v>
                </c:pt>
                <c:pt idx="1266">
                  <c:v>354761.22868707025</c:v>
                </c:pt>
                <c:pt idx="1267">
                  <c:v>356549.26940807118</c:v>
                </c:pt>
                <c:pt idx="1268">
                  <c:v>358341.75252688129</c:v>
                </c:pt>
                <c:pt idx="1269">
                  <c:v>358341.75252688129</c:v>
                </c:pt>
                <c:pt idx="1270">
                  <c:v>356549.26940807118</c:v>
                </c:pt>
                <c:pt idx="1271">
                  <c:v>353868.87434852426</c:v>
                </c:pt>
                <c:pt idx="1272">
                  <c:v>350310.56495328114</c:v>
                </c:pt>
                <c:pt idx="1273">
                  <c:v>346770.03064964339</c:v>
                </c:pt>
                <c:pt idx="1274">
                  <c:v>344126.29671653302</c:v>
                </c:pt>
                <c:pt idx="1275">
                  <c:v>341492.56436640822</c:v>
                </c:pt>
                <c:pt idx="1276">
                  <c:v>339742.29988945596</c:v>
                </c:pt>
                <c:pt idx="1277">
                  <c:v>339742.29988945596</c:v>
                </c:pt>
                <c:pt idx="1278">
                  <c:v>340616.87638621207</c:v>
                </c:pt>
                <c:pt idx="1279">
                  <c:v>341492.56436640822</c:v>
                </c:pt>
                <c:pt idx="1280">
                  <c:v>343247.27458067908</c:v>
                </c:pt>
                <c:pt idx="1281">
                  <c:v>345006.43013938534</c:v>
                </c:pt>
                <c:pt idx="1282">
                  <c:v>345006.43013938534</c:v>
                </c:pt>
                <c:pt idx="1283">
                  <c:v>345887.67480012565</c:v>
                </c:pt>
                <c:pt idx="1284">
                  <c:v>345887.67480012565</c:v>
                </c:pt>
                <c:pt idx="1285">
                  <c:v>345887.67480012565</c:v>
                </c:pt>
                <c:pt idx="1286">
                  <c:v>344126.29671653302</c:v>
                </c:pt>
                <c:pt idx="1287">
                  <c:v>342369.36378093407</c:v>
                </c:pt>
                <c:pt idx="1288">
                  <c:v>339742.29988945596</c:v>
                </c:pt>
                <c:pt idx="1289">
                  <c:v>336255.10971904179</c:v>
                </c:pt>
                <c:pt idx="1290">
                  <c:v>332785.70721250441</c:v>
                </c:pt>
                <c:pt idx="1291">
                  <c:v>330195.33037777216</c:v>
                </c:pt>
                <c:pt idx="1292">
                  <c:v>326757.06384602614</c:v>
                </c:pt>
                <c:pt idx="1293">
                  <c:v>322484.25710683077</c:v>
                </c:pt>
                <c:pt idx="1294">
                  <c:v>318239.26323661668</c:v>
                </c:pt>
                <c:pt idx="1295">
                  <c:v>314022.08837418805</c:v>
                </c:pt>
                <c:pt idx="1296">
                  <c:v>311505.13913421048</c:v>
                </c:pt>
                <c:pt idx="1297">
                  <c:v>310668.38229512714</c:v>
                </c:pt>
                <c:pt idx="1298">
                  <c:v>311505.13913421048</c:v>
                </c:pt>
                <c:pt idx="1299">
                  <c:v>313181.99222285132</c:v>
                </c:pt>
                <c:pt idx="1300">
                  <c:v>315705.61964534182</c:v>
                </c:pt>
                <c:pt idx="1301">
                  <c:v>317393.6025470664</c:v>
                </c:pt>
                <c:pt idx="1302">
                  <c:v>319086.0366864783</c:v>
                </c:pt>
                <c:pt idx="1303">
                  <c:v>320782.92167069437</c:v>
                </c:pt>
                <c:pt idx="1304">
                  <c:v>323336.59362159303</c:v>
                </c:pt>
                <c:pt idx="1305">
                  <c:v>324190.04260200431</c:v>
                </c:pt>
                <c:pt idx="1306">
                  <c:v>325044.60399895371</c:v>
                </c:pt>
                <c:pt idx="1307">
                  <c:v>325044.60399895371</c:v>
                </c:pt>
                <c:pt idx="1308">
                  <c:v>325044.60399895371</c:v>
                </c:pt>
                <c:pt idx="1309">
                  <c:v>324190.04260200431</c:v>
                </c:pt>
                <c:pt idx="1310">
                  <c:v>324190.04260200431</c:v>
                </c:pt>
                <c:pt idx="1311">
                  <c:v>323336.59362159303</c:v>
                </c:pt>
                <c:pt idx="1312">
                  <c:v>322484.25710683077</c:v>
                </c:pt>
                <c:pt idx="1313">
                  <c:v>320782.92167069437</c:v>
                </c:pt>
                <c:pt idx="1314">
                  <c:v>318239.26323661668</c:v>
                </c:pt>
                <c:pt idx="1315">
                  <c:v>316549.05466693785</c:v>
                </c:pt>
                <c:pt idx="1316">
                  <c:v>314022.08837418805</c:v>
                </c:pt>
                <c:pt idx="1317">
                  <c:v>308998.20827298687</c:v>
                </c:pt>
                <c:pt idx="1318">
                  <c:v>305671.22022790427</c:v>
                </c:pt>
                <c:pt idx="1319">
                  <c:v>302362.04813430854</c:v>
                </c:pt>
                <c:pt idx="1320">
                  <c:v>304014.40699072886</c:v>
                </c:pt>
                <c:pt idx="1321">
                  <c:v>308164.79118815082</c:v>
                </c:pt>
                <c:pt idx="1322">
                  <c:v>315705.61964534182</c:v>
                </c:pt>
                <c:pt idx="1323">
                  <c:v>325900.27776333102</c:v>
                </c:pt>
                <c:pt idx="1324">
                  <c:v>339742.29988945596</c:v>
                </c:pt>
                <c:pt idx="1325">
                  <c:v>352977.630756762</c:v>
                </c:pt>
                <c:pt idx="1326">
                  <c:v>362842.39323602436</c:v>
                </c:pt>
                <c:pt idx="1327">
                  <c:v>367370.79033714905</c:v>
                </c:pt>
                <c:pt idx="1328">
                  <c:v>369189.91959226172</c:v>
                </c:pt>
                <c:pt idx="1329">
                  <c:v>369189.91959226172</c:v>
                </c:pt>
                <c:pt idx="1330">
                  <c:v>369189.91959226172</c:v>
                </c:pt>
                <c:pt idx="1331">
                  <c:v>369189.91959226172</c:v>
                </c:pt>
                <c:pt idx="1332">
                  <c:v>369189.91959226172</c:v>
                </c:pt>
                <c:pt idx="1333">
                  <c:v>368279.79998419719</c:v>
                </c:pt>
                <c:pt idx="1334">
                  <c:v>365556.10112254479</c:v>
                </c:pt>
                <c:pt idx="1335">
                  <c:v>362842.39323602436</c:v>
                </c:pt>
                <c:pt idx="1336">
                  <c:v>360138.67765061726</c:v>
                </c:pt>
                <c:pt idx="1337">
                  <c:v>359239.65986268886</c:v>
                </c:pt>
                <c:pt idx="1338">
                  <c:v>358341.75252688129</c:v>
                </c:pt>
                <c:pt idx="1339">
                  <c:v>358341.75252688129</c:v>
                </c:pt>
                <c:pt idx="1340">
                  <c:v>358341.75252688129</c:v>
                </c:pt>
                <c:pt idx="1341">
                  <c:v>359239.65986268886</c:v>
                </c:pt>
                <c:pt idx="1342">
                  <c:v>360138.67765061726</c:v>
                </c:pt>
                <c:pt idx="1343">
                  <c:v>363745.85234133259</c:v>
                </c:pt>
                <c:pt idx="1344">
                  <c:v>367370.79033714905</c:v>
                </c:pt>
                <c:pt idx="1345">
                  <c:v>371013.4884949993</c:v>
                </c:pt>
                <c:pt idx="1346">
                  <c:v>373757.16532896966</c:v>
                </c:pt>
                <c:pt idx="1347">
                  <c:v>374673.94367181504</c:v>
                </c:pt>
                <c:pt idx="1348">
                  <c:v>374673.94367181504</c:v>
                </c:pt>
                <c:pt idx="1349">
                  <c:v>372841.49665247824</c:v>
                </c:pt>
                <c:pt idx="1350">
                  <c:v>366462.89070022828</c:v>
                </c:pt>
                <c:pt idx="1351">
                  <c:v>356549.26940807118</c:v>
                </c:pt>
                <c:pt idx="1352">
                  <c:v>344126.29671653302</c:v>
                </c:pt>
                <c:pt idx="1353">
                  <c:v>331921.13627667911</c:v>
                </c:pt>
                <c:pt idx="1354">
                  <c:v>319086.0366864783</c:v>
                </c:pt>
                <c:pt idx="1355">
                  <c:v>306501.2971164991</c:v>
                </c:pt>
                <c:pt idx="1356">
                  <c:v>292541.45899312082</c:v>
                </c:pt>
                <c:pt idx="1357">
                  <c:v>277320.38286538341</c:v>
                </c:pt>
                <c:pt idx="1358">
                  <c:v>261733.13802704375</c:v>
                </c:pt>
                <c:pt idx="1359">
                  <c:v>245847.06125113808</c:v>
                </c:pt>
                <c:pt idx="1360">
                  <c:v>229013.35940551167</c:v>
                </c:pt>
                <c:pt idx="1361">
                  <c:v>213465.13719286883</c:v>
                </c:pt>
                <c:pt idx="1362">
                  <c:v>203852.87967571194</c:v>
                </c:pt>
                <c:pt idx="1363">
                  <c:v>201146.83905939996</c:v>
                </c:pt>
                <c:pt idx="1364">
                  <c:v>205212.62094156916</c:v>
                </c:pt>
                <c:pt idx="1365">
                  <c:v>214856.23101053241</c:v>
                </c:pt>
                <c:pt idx="1366">
                  <c:v>220465.37599673716</c:v>
                </c:pt>
                <c:pt idx="1367">
                  <c:v>221171.55490268997</c:v>
                </c:pt>
                <c:pt idx="1368">
                  <c:v>215553.45695558394</c:v>
                </c:pt>
                <c:pt idx="1369">
                  <c:v>202497.61891736116</c:v>
                </c:pt>
                <c:pt idx="1370">
                  <c:v>191816.87826679659</c:v>
                </c:pt>
                <c:pt idx="1371">
                  <c:v>187885.57643558862</c:v>
                </c:pt>
                <c:pt idx="1372">
                  <c:v>187885.57643558862</c:v>
                </c:pt>
                <c:pt idx="1373">
                  <c:v>187885.57643558862</c:v>
                </c:pt>
                <c:pt idx="1374">
                  <c:v>184640.32702806196</c:v>
                </c:pt>
                <c:pt idx="1375">
                  <c:v>177599.48346990583</c:v>
                </c:pt>
                <c:pt idx="1376">
                  <c:v>165757.85975761132</c:v>
                </c:pt>
                <c:pt idx="1377">
                  <c:v>145005.84796006739</c:v>
                </c:pt>
                <c:pt idx="1378">
                  <c:v>116204.96138179212</c:v>
                </c:pt>
                <c:pt idx="1379">
                  <c:v>90570.790027659634</c:v>
                </c:pt>
                <c:pt idx="1380">
                  <c:v>68110.645311799788</c:v>
                </c:pt>
                <c:pt idx="1381">
                  <c:v>48831.838648342404</c:v>
                </c:pt>
                <c:pt idx="1382">
                  <c:v>41457.260014458203</c:v>
                </c:pt>
                <c:pt idx="1383">
                  <c:v>47835.869678604053</c:v>
                </c:pt>
                <c:pt idx="1384">
                  <c:v>60461.487473147601</c:v>
                </c:pt>
                <c:pt idx="1385">
                  <c:v>70894.896812705221</c:v>
                </c:pt>
                <c:pt idx="1386">
                  <c:v>75382.231284990965</c:v>
                </c:pt>
                <c:pt idx="1387">
                  <c:v>79155.539813518437</c:v>
                </c:pt>
                <c:pt idx="1388">
                  <c:v>86977.008946904127</c:v>
                </c:pt>
                <c:pt idx="1389">
                  <c:v>101305.64990094506</c:v>
                </c:pt>
                <c:pt idx="1390">
                  <c:v>121396.93324473561</c:v>
                </c:pt>
                <c:pt idx="1391">
                  <c:v>141586.64525169833</c:v>
                </c:pt>
                <c:pt idx="1392">
                  <c:v>156695.56398089242</c:v>
                </c:pt>
                <c:pt idx="1393">
                  <c:v>165757.85975761132</c:v>
                </c:pt>
                <c:pt idx="1394">
                  <c:v>169453.53788687903</c:v>
                </c:pt>
                <c:pt idx="1395">
                  <c:v>169453.53788687903</c:v>
                </c:pt>
                <c:pt idx="1396">
                  <c:v>168217.15373436018</c:v>
                </c:pt>
                <c:pt idx="1397">
                  <c:v>164534.95071914839</c:v>
                </c:pt>
                <c:pt idx="1398">
                  <c:v>159087.4602876665</c:v>
                </c:pt>
                <c:pt idx="1399">
                  <c:v>152553.0121351647</c:v>
                </c:pt>
                <c:pt idx="1400">
                  <c:v>144433.16869738488</c:v>
                </c:pt>
                <c:pt idx="1401">
                  <c:v>135423.3056515842</c:v>
                </c:pt>
                <c:pt idx="1402">
                  <c:v>126166.05542405089</c:v>
                </c:pt>
                <c:pt idx="1403">
                  <c:v>114669.35083753729</c:v>
                </c:pt>
                <c:pt idx="1404">
                  <c:v>97975.277245606689</c:v>
                </c:pt>
                <c:pt idx="1405">
                  <c:v>74556.165364265311</c:v>
                </c:pt>
                <c:pt idx="1406">
                  <c:v>54316.184315966435</c:v>
                </c:pt>
                <c:pt idx="1407">
                  <c:v>42385.085817828869</c:v>
                </c:pt>
                <c:pt idx="1408">
                  <c:v>40236.067151411735</c:v>
                </c:pt>
                <c:pt idx="1409">
                  <c:v>41457.260014458203</c:v>
                </c:pt>
                <c:pt idx="1410">
                  <c:v>42074.674347679909</c:v>
                </c:pt>
                <c:pt idx="1411">
                  <c:v>41765.399063519537</c:v>
                </c:pt>
                <c:pt idx="1412">
                  <c:v>40844.390818074331</c:v>
                </c:pt>
                <c:pt idx="1413">
                  <c:v>39632.289407353928</c:v>
                </c:pt>
                <c:pt idx="1414">
                  <c:v>39933.610014502032</c:v>
                </c:pt>
                <c:pt idx="1415">
                  <c:v>44271.411794298576</c:v>
                </c:pt>
                <c:pt idx="1416">
                  <c:v>53964.902857777612</c:v>
                </c:pt>
                <c:pt idx="1417">
                  <c:v>67717.424911767012</c:v>
                </c:pt>
                <c:pt idx="1418">
                  <c:v>82586.516308807099</c:v>
                </c:pt>
                <c:pt idx="1419">
                  <c:v>93774.671653333324</c:v>
                </c:pt>
                <c:pt idx="1420">
                  <c:v>97504.025983317944</c:v>
                </c:pt>
                <c:pt idx="1421">
                  <c:v>93774.671653333324</c:v>
                </c:pt>
                <c:pt idx="1422">
                  <c:v>82153.685815907083</c:v>
                </c:pt>
                <c:pt idx="1423">
                  <c:v>69694.851938990891</c:v>
                </c:pt>
                <c:pt idx="1424">
                  <c:v>65768.312907715197</c:v>
                </c:pt>
                <c:pt idx="1425">
                  <c:v>66934.381963592619</c:v>
                </c:pt>
                <c:pt idx="1426">
                  <c:v>73734.626507737616</c:v>
                </c:pt>
                <c:pt idx="1427">
                  <c:v>87422.275901193934</c:v>
                </c:pt>
                <c:pt idx="1428">
                  <c:v>97975.277245606689</c:v>
                </c:pt>
                <c:pt idx="1429">
                  <c:v>101305.64990094506</c:v>
                </c:pt>
                <c:pt idx="1430">
                  <c:v>98447.657671091903</c:v>
                </c:pt>
                <c:pt idx="1431">
                  <c:v>90117.612055533624</c:v>
                </c:pt>
                <c:pt idx="1432">
                  <c:v>74968.632466158597</c:v>
                </c:pt>
                <c:pt idx="1433">
                  <c:v>54668.600143057811</c:v>
                </c:pt>
                <c:pt idx="1434">
                  <c:v>37554.872115919366</c:v>
                </c:pt>
                <c:pt idx="1435">
                  <c:v>23402.860375015611</c:v>
                </c:pt>
                <c:pt idx="1436">
                  <c:v>20061.145472022879</c:v>
                </c:pt>
                <c:pt idx="1437">
                  <c:v>21367.052310935163</c:v>
                </c:pt>
                <c:pt idx="1438">
                  <c:v>24573.752258180008</c:v>
                </c:pt>
                <c:pt idx="1439">
                  <c:v>26753.131253151616</c:v>
                </c:pt>
                <c:pt idx="1440">
                  <c:v>27000.979564933303</c:v>
                </c:pt>
                <c:pt idx="1441">
                  <c:v>25289.959729638718</c:v>
                </c:pt>
                <c:pt idx="1442">
                  <c:v>21146.550843132751</c:v>
                </c:pt>
                <c:pt idx="1443">
                  <c:v>18383.795617773296</c:v>
                </c:pt>
                <c:pt idx="1444">
                  <c:v>17773.60969034375</c:v>
                </c:pt>
                <c:pt idx="1445">
                  <c:v>18383.795617773296</c:v>
                </c:pt>
                <c:pt idx="1446">
                  <c:v>18796.289838653105</c:v>
                </c:pt>
                <c:pt idx="1447">
                  <c:v>17572.496018679678</c:v>
                </c:pt>
                <c:pt idx="1448">
                  <c:v>12236.690685557729</c:v>
                </c:pt>
                <c:pt idx="1449">
                  <c:v>5184.110300323754</c:v>
                </c:pt>
                <c:pt idx="1450">
                  <c:v>1010.1982628898969</c:v>
                </c:pt>
                <c:pt idx="1451">
                  <c:v>29.186636139361113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179.91365796342944</c:v>
                </c:pt>
                <c:pt idx="1480">
                  <c:v>915.7550053062007</c:v>
                </c:pt>
                <c:pt idx="1481">
                  <c:v>1998.2366085800509</c:v>
                </c:pt>
                <c:pt idx="1482">
                  <c:v>3230.8610870757248</c:v>
                </c:pt>
                <c:pt idx="1483">
                  <c:v>4448.3632261253479</c:v>
                </c:pt>
                <c:pt idx="1484">
                  <c:v>5743.9897897106912</c:v>
                </c:pt>
                <c:pt idx="1485">
                  <c:v>7076.4394037368156</c:v>
                </c:pt>
                <c:pt idx="1486">
                  <c:v>8972.4834128804778</c:v>
                </c:pt>
                <c:pt idx="1487">
                  <c:v>11739.52198362805</c:v>
                </c:pt>
                <c:pt idx="1488">
                  <c:v>15813.819393517892</c:v>
                </c:pt>
                <c:pt idx="1489">
                  <c:v>21588.69379534003</c:v>
                </c:pt>
                <c:pt idx="1490">
                  <c:v>29542.090666890654</c:v>
                </c:pt>
                <c:pt idx="1491">
                  <c:v>39632.289407353928</c:v>
                </c:pt>
                <c:pt idx="1492">
                  <c:v>51881.038605781716</c:v>
                </c:pt>
                <c:pt idx="1493">
                  <c:v>64996.597687674846</c:v>
                </c:pt>
                <c:pt idx="1494">
                  <c:v>78731.757752204037</c:v>
                </c:pt>
                <c:pt idx="1495">
                  <c:v>92394.800914693595</c:v>
                </c:pt>
                <c:pt idx="1496">
                  <c:v>105179.51826167233</c:v>
                </c:pt>
                <c:pt idx="1497">
                  <c:v>117234.33855703144</c:v>
                </c:pt>
                <c:pt idx="1498">
                  <c:v>127776.04001935049</c:v>
                </c:pt>
                <c:pt idx="1499">
                  <c:v>136533.78456369886</c:v>
                </c:pt>
                <c:pt idx="1500">
                  <c:v>143291.18459823373</c:v>
                </c:pt>
                <c:pt idx="1501">
                  <c:v>147886.11444013217</c:v>
                </c:pt>
                <c:pt idx="1502">
                  <c:v>152553.0121351647</c:v>
                </c:pt>
                <c:pt idx="1503">
                  <c:v>156100.39918404463</c:v>
                </c:pt>
                <c:pt idx="1504">
                  <c:v>160290.15002513703</c:v>
                </c:pt>
                <c:pt idx="1505">
                  <c:v>163925.18085928124</c:v>
                </c:pt>
                <c:pt idx="1506">
                  <c:v>166985.26089364314</c:v>
                </c:pt>
                <c:pt idx="1507">
                  <c:v>170073.41408228804</c:v>
                </c:pt>
                <c:pt idx="1508">
                  <c:v>173816.24582887912</c:v>
                </c:pt>
                <c:pt idx="1509">
                  <c:v>178233.95068274988</c:v>
                </c:pt>
                <c:pt idx="1510">
                  <c:v>183994.64160335241</c:v>
                </c:pt>
                <c:pt idx="1511">
                  <c:v>192476.01906316748</c:v>
                </c:pt>
                <c:pt idx="1512">
                  <c:v>203852.87967571194</c:v>
                </c:pt>
                <c:pt idx="1513">
                  <c:v>218353.55316467735</c:v>
                </c:pt>
                <c:pt idx="1514">
                  <c:v>235530.03651916655</c:v>
                </c:pt>
                <c:pt idx="1515">
                  <c:v>253350.44001210004</c:v>
                </c:pt>
                <c:pt idx="1516">
                  <c:v>269470.97509933973</c:v>
                </c:pt>
                <c:pt idx="1517">
                  <c:v>281286.91041154996</c:v>
                </c:pt>
                <c:pt idx="1518">
                  <c:v>290920.29180272447</c:v>
                </c:pt>
                <c:pt idx="1519">
                  <c:v>297431.70177841384</c:v>
                </c:pt>
                <c:pt idx="1520">
                  <c:v>303187.67074036907</c:v>
                </c:pt>
                <c:pt idx="1521">
                  <c:v>306501.2971164991</c:v>
                </c:pt>
                <c:pt idx="1522">
                  <c:v>308998.20827298687</c:v>
                </c:pt>
                <c:pt idx="1523">
                  <c:v>308164.79118815082</c:v>
                </c:pt>
                <c:pt idx="1524">
                  <c:v>304842.25683627732</c:v>
                </c:pt>
                <c:pt idx="1525">
                  <c:v>295797.16437384911</c:v>
                </c:pt>
                <c:pt idx="1526">
                  <c:v>282083.56102806778</c:v>
                </c:pt>
                <c:pt idx="1527">
                  <c:v>264814.88122964452</c:v>
                </c:pt>
                <c:pt idx="1528">
                  <c:v>246592.37240543219</c:v>
                </c:pt>
                <c:pt idx="1529">
                  <c:v>230453.68262340745</c:v>
                </c:pt>
                <c:pt idx="1530">
                  <c:v>217651.85034629182</c:v>
                </c:pt>
                <c:pt idx="1531">
                  <c:v>208631.57374825396</c:v>
                </c:pt>
                <c:pt idx="1532">
                  <c:v>203852.87967571194</c:v>
                </c:pt>
                <c:pt idx="1533">
                  <c:v>202497.61891736116</c:v>
                </c:pt>
                <c:pt idx="1534">
                  <c:v>205212.62094156916</c:v>
                </c:pt>
                <c:pt idx="1535">
                  <c:v>212078.52113252704</c:v>
                </c:pt>
                <c:pt idx="1536">
                  <c:v>224719.2319369808</c:v>
                </c:pt>
                <c:pt idx="1537">
                  <c:v>242137.26490229016</c:v>
                </c:pt>
                <c:pt idx="1538">
                  <c:v>263271.77742870228</c:v>
                </c:pt>
                <c:pt idx="1539">
                  <c:v>288496.8989970737</c:v>
                </c:pt>
                <c:pt idx="1540">
                  <c:v>315705.61964534182</c:v>
                </c:pt>
                <c:pt idx="1541">
                  <c:v>345887.67480012565</c:v>
                </c:pt>
                <c:pt idx="1542">
                  <c:v>376510.82916012645</c:v>
                </c:pt>
                <c:pt idx="1543">
                  <c:v>405549.8303825492</c:v>
                </c:pt>
                <c:pt idx="1544">
                  <c:v>429744.04612958123</c:v>
                </c:pt>
                <c:pt idx="1545">
                  <c:v>445591.41271135467</c:v>
                </c:pt>
                <c:pt idx="1546">
                  <c:v>455639.80739296874</c:v>
                </c:pt>
                <c:pt idx="1547">
                  <c:v>461721.91095942759</c:v>
                </c:pt>
                <c:pt idx="1548">
                  <c:v>465798.75127129676</c:v>
                </c:pt>
                <c:pt idx="1549">
                  <c:v>470919.66381221759</c:v>
                </c:pt>
                <c:pt idx="1550">
                  <c:v>476068.19523590425</c:v>
                </c:pt>
                <c:pt idx="1551">
                  <c:v>483322.52726382844</c:v>
                </c:pt>
                <c:pt idx="1552">
                  <c:v>490630.96342503786</c:v>
                </c:pt>
                <c:pt idx="1553">
                  <c:v>499049.69024552492</c:v>
                </c:pt>
                <c:pt idx="1554">
                  <c:v>506474.0071126509</c:v>
                </c:pt>
                <c:pt idx="1555">
                  <c:v>515025.12482622347</c:v>
                </c:pt>
                <c:pt idx="1556">
                  <c:v>524729.48699111375</c:v>
                </c:pt>
                <c:pt idx="1557">
                  <c:v>536711.61805473559</c:v>
                </c:pt>
                <c:pt idx="1558">
                  <c:v>549935.06754541502</c:v>
                </c:pt>
                <c:pt idx="1559">
                  <c:v>566687.34649444476</c:v>
                </c:pt>
                <c:pt idx="1560">
                  <c:v>584829.33533180901</c:v>
                </c:pt>
                <c:pt idx="1561">
                  <c:v>603252.8214402186</c:v>
                </c:pt>
                <c:pt idx="1562">
                  <c:v>621957.60366333497</c:v>
                </c:pt>
                <c:pt idx="1563">
                  <c:v>640943.48084481852</c:v>
                </c:pt>
                <c:pt idx="1564">
                  <c:v>661423.74697499536</c:v>
                </c:pt>
                <c:pt idx="1565">
                  <c:v>682220.87459430448</c:v>
                </c:pt>
                <c:pt idx="1566">
                  <c:v>703334.62242318247</c:v>
                </c:pt>
                <c:pt idx="1567">
                  <c:v>726035.19234820653</c:v>
                </c:pt>
                <c:pt idx="1568">
                  <c:v>746511.01359138894</c:v>
                </c:pt>
                <c:pt idx="1569">
                  <c:v>765961.23789676791</c:v>
                </c:pt>
                <c:pt idx="1570">
                  <c:v>784336.52697018872</c:v>
                </c:pt>
                <c:pt idx="1571">
                  <c:v>801590.88158419635</c:v>
                </c:pt>
                <c:pt idx="1572">
                  <c:v>817681.631264847</c:v>
                </c:pt>
                <c:pt idx="1573">
                  <c:v>832569.42471517087</c:v>
                </c:pt>
                <c:pt idx="1574">
                  <c:v>843479.74508178001</c:v>
                </c:pt>
                <c:pt idx="1575">
                  <c:v>851708.24497438269</c:v>
                </c:pt>
                <c:pt idx="1576">
                  <c:v>857215.69597031525</c:v>
                </c:pt>
                <c:pt idx="1577">
                  <c:v>858595.28131922812</c:v>
                </c:pt>
                <c:pt idx="1578">
                  <c:v>857215.69597031525</c:v>
                </c:pt>
                <c:pt idx="1579">
                  <c:v>853083.4740651875</c:v>
                </c:pt>
                <c:pt idx="1580">
                  <c:v>848961.05440379202</c:v>
                </c:pt>
                <c:pt idx="1581">
                  <c:v>842112.14133341529</c:v>
                </c:pt>
                <c:pt idx="1582">
                  <c:v>836652.62214181863</c:v>
                </c:pt>
                <c:pt idx="1583">
                  <c:v>828496.03616216453</c:v>
                </c:pt>
                <c:pt idx="1584">
                  <c:v>819029.61593994813</c:v>
                </c:pt>
                <c:pt idx="1585">
                  <c:v>808276.27291111136</c:v>
                </c:pt>
                <c:pt idx="1586">
                  <c:v>796262.20630700421</c:v>
                </c:pt>
                <c:pt idx="1587">
                  <c:v>783016.90904763748</c:v>
                </c:pt>
                <c:pt idx="1588">
                  <c:v>769880.78098178073</c:v>
                </c:pt>
                <c:pt idx="1589">
                  <c:v>758151.6459727342</c:v>
                </c:pt>
                <c:pt idx="1590">
                  <c:v>749090.17057855369</c:v>
                </c:pt>
                <c:pt idx="1591">
                  <c:v>741365.81681426964</c:v>
                </c:pt>
                <c:pt idx="1592">
                  <c:v>736238.11225265416</c:v>
                </c:pt>
                <c:pt idx="1593">
                  <c:v>731127.90304961056</c:v>
                </c:pt>
                <c:pt idx="1594">
                  <c:v>728579.36018976197</c:v>
                </c:pt>
                <c:pt idx="1595">
                  <c:v>726035.19234820653</c:v>
                </c:pt>
                <c:pt idx="1596">
                  <c:v>720959.98329150979</c:v>
                </c:pt>
                <c:pt idx="1597">
                  <c:v>715902.27902258805</c:v>
                </c:pt>
                <c:pt idx="1598">
                  <c:v>707093.42690131767</c:v>
                </c:pt>
                <c:pt idx="1599">
                  <c:v>697091.84368340322</c:v>
                </c:pt>
                <c:pt idx="1600">
                  <c:v>685923.82996413135</c:v>
                </c:pt>
                <c:pt idx="1601">
                  <c:v>673618.99269794091</c:v>
                </c:pt>
                <c:pt idx="1602">
                  <c:v>661423.74697499536</c:v>
                </c:pt>
                <c:pt idx="1603">
                  <c:v>651746.48930998705</c:v>
                </c:pt>
                <c:pt idx="1604">
                  <c:v>644534.61026178941</c:v>
                </c:pt>
                <c:pt idx="1605">
                  <c:v>638554.88069205813</c:v>
                </c:pt>
                <c:pt idx="1606">
                  <c:v>636170.66989783815</c:v>
                </c:pt>
                <c:pt idx="1607">
                  <c:v>633790.84885504155</c:v>
                </c:pt>
                <c:pt idx="1608">
                  <c:v>633790.84885504155</c:v>
                </c:pt>
                <c:pt idx="1609">
                  <c:v>633790.84885504155</c:v>
                </c:pt>
                <c:pt idx="1610">
                  <c:v>636170.66989783815</c:v>
                </c:pt>
                <c:pt idx="1611">
                  <c:v>637362.22660057549</c:v>
                </c:pt>
                <c:pt idx="1612">
                  <c:v>640943.48084481852</c:v>
                </c:pt>
                <c:pt idx="1613">
                  <c:v>645733.84765442612</c:v>
                </c:pt>
                <c:pt idx="1614">
                  <c:v>652952.30823580141</c:v>
                </c:pt>
                <c:pt idx="1615">
                  <c:v>661423.74697499536</c:v>
                </c:pt>
                <c:pt idx="1616">
                  <c:v>672394.53569587832</c:v>
                </c:pt>
                <c:pt idx="1617">
                  <c:v>685923.82996413135</c:v>
                </c:pt>
                <c:pt idx="1618">
                  <c:v>700834.22637315153</c:v>
                </c:pt>
                <c:pt idx="1619">
                  <c:v>717165.06384407799</c:v>
                </c:pt>
                <c:pt idx="1620">
                  <c:v>731127.90304961056</c:v>
                </c:pt>
                <c:pt idx="1621">
                  <c:v>743936.22887233284</c:v>
                </c:pt>
                <c:pt idx="1622">
                  <c:v>754261.59978567646</c:v>
                </c:pt>
                <c:pt idx="1623">
                  <c:v>762051.52578509168</c:v>
                </c:pt>
                <c:pt idx="1624">
                  <c:v>764656.90813035774</c:v>
                </c:pt>
                <c:pt idx="1625">
                  <c:v>763353.67074342887</c:v>
                </c:pt>
                <c:pt idx="1626">
                  <c:v>758151.6459727342</c:v>
                </c:pt>
                <c:pt idx="1627">
                  <c:v>745223.074673792</c:v>
                </c:pt>
                <c:pt idx="1628">
                  <c:v>727306.72936714231</c:v>
                </c:pt>
                <c:pt idx="1629">
                  <c:v>704586.46257792588</c:v>
                </c:pt>
                <c:pt idx="1630">
                  <c:v>680988.74721553363</c:v>
                </c:pt>
                <c:pt idx="1631">
                  <c:v>658997.85313731374</c:v>
                </c:pt>
                <c:pt idx="1632">
                  <c:v>643336.46996323566</c:v>
                </c:pt>
                <c:pt idx="1633">
                  <c:v>632602.58461320319</c:v>
                </c:pt>
                <c:pt idx="1634">
                  <c:v>629044.37759525306</c:v>
                </c:pt>
                <c:pt idx="1635">
                  <c:v>627860.5039888263</c:v>
                </c:pt>
                <c:pt idx="1636">
                  <c:v>627860.5039888263</c:v>
                </c:pt>
                <c:pt idx="1637">
                  <c:v>626677.72816402838</c:v>
                </c:pt>
                <c:pt idx="1638">
                  <c:v>623135.98787051276</c:v>
                </c:pt>
                <c:pt idx="1639">
                  <c:v>618429.03940133005</c:v>
                </c:pt>
                <c:pt idx="1640">
                  <c:v>612570.06310970976</c:v>
                </c:pt>
                <c:pt idx="1641">
                  <c:v>607902.65334291349</c:v>
                </c:pt>
                <c:pt idx="1642">
                  <c:v>605575.53996211174</c:v>
                </c:pt>
                <c:pt idx="1643">
                  <c:v>606738.54731970432</c:v>
                </c:pt>
                <c:pt idx="1644">
                  <c:v>612570.06310970976</c:v>
                </c:pt>
                <c:pt idx="1645">
                  <c:v>620780.31748333829</c:v>
                </c:pt>
                <c:pt idx="1646">
                  <c:v>632602.58461320319</c:v>
                </c:pt>
                <c:pt idx="1647">
                  <c:v>645733.84765442612</c:v>
                </c:pt>
                <c:pt idx="1648">
                  <c:v>661423.74697499536</c:v>
                </c:pt>
                <c:pt idx="1649">
                  <c:v>678527.77936941222</c:v>
                </c:pt>
                <c:pt idx="1650">
                  <c:v>695846.57268600794</c:v>
                </c:pt>
                <c:pt idx="1651">
                  <c:v>713379.99216575164</c:v>
                </c:pt>
                <c:pt idx="1652">
                  <c:v>728579.36018976197</c:v>
                </c:pt>
                <c:pt idx="1653">
                  <c:v>742650.47623612185</c:v>
                </c:pt>
                <c:pt idx="1654">
                  <c:v>755557.18914114509</c:v>
                </c:pt>
                <c:pt idx="1655">
                  <c:v>765961.23789676791</c:v>
                </c:pt>
                <c:pt idx="1656">
                  <c:v>776435.19579611835</c:v>
                </c:pt>
                <c:pt idx="1657">
                  <c:v>786979.03769465419</c:v>
                </c:pt>
                <c:pt idx="1658">
                  <c:v>797592.73844783264</c:v>
                </c:pt>
                <c:pt idx="1659">
                  <c:v>808276.27291111136</c:v>
                </c:pt>
                <c:pt idx="1660">
                  <c:v>819029.61593994813</c:v>
                </c:pt>
                <c:pt idx="1661">
                  <c:v>829852.74238980038</c:v>
                </c:pt>
                <c:pt idx="1662">
                  <c:v>839380.20247902337</c:v>
                </c:pt>
                <c:pt idx="1663">
                  <c:v>850334.10507088061</c:v>
                </c:pt>
                <c:pt idx="1664">
                  <c:v>859975.95560989087</c:v>
                </c:pt>
                <c:pt idx="1665">
                  <c:v>868282.86638045171</c:v>
                </c:pt>
                <c:pt idx="1666">
                  <c:v>876628.96667821053</c:v>
                </c:pt>
                <c:pt idx="1667">
                  <c:v>882214.80026449182</c:v>
                </c:pt>
                <c:pt idx="1668">
                  <c:v>887818.04356074682</c:v>
                </c:pt>
                <c:pt idx="1669">
                  <c:v>892031.89926435729</c:v>
                </c:pt>
                <c:pt idx="1670">
                  <c:v>896255.54483587097</c:v>
                </c:pt>
                <c:pt idx="1671">
                  <c:v>899076.74671090906</c:v>
                </c:pt>
                <c:pt idx="1672">
                  <c:v>900488.97894930572</c:v>
                </c:pt>
                <c:pt idx="1673">
                  <c:v>901902.2986561401</c:v>
                </c:pt>
                <c:pt idx="1674">
                  <c:v>903316.70578230184</c:v>
                </c:pt>
                <c:pt idx="1675">
                  <c:v>903316.70578230184</c:v>
                </c:pt>
                <c:pt idx="1676">
                  <c:v>903316.70578230184</c:v>
                </c:pt>
                <c:pt idx="1677">
                  <c:v>901902.2986561401</c:v>
                </c:pt>
                <c:pt idx="1678">
                  <c:v>899076.74671090906</c:v>
                </c:pt>
                <c:pt idx="1679">
                  <c:v>894846.57529744972</c:v>
                </c:pt>
                <c:pt idx="1680">
                  <c:v>890626.1928679063</c:v>
                </c:pt>
                <c:pt idx="1681">
                  <c:v>886415.60074825946</c:v>
                </c:pt>
                <c:pt idx="1682">
                  <c:v>885014.24589531415</c:v>
                </c:pt>
                <c:pt idx="1683">
                  <c:v>885014.24589531415</c:v>
                </c:pt>
                <c:pt idx="1684">
                  <c:v>887818.04356074682</c:v>
                </c:pt>
                <c:pt idx="1685">
                  <c:v>893438.69342390879</c:v>
                </c:pt>
                <c:pt idx="1686">
                  <c:v>899076.74671090906</c:v>
                </c:pt>
                <c:pt idx="1687">
                  <c:v>904732.20027868042</c:v>
                </c:pt>
                <c:pt idx="1688">
                  <c:v>910405.05098415504</c:v>
                </c:pt>
                <c:pt idx="1689">
                  <c:v>913247.99928132177</c:v>
                </c:pt>
                <c:pt idx="1690">
                  <c:v>916095.29568426439</c:v>
                </c:pt>
                <c:pt idx="1691">
                  <c:v>917520.57430262538</c:v>
                </c:pt>
                <c:pt idx="1692">
                  <c:v>918946.93980009889</c:v>
                </c:pt>
                <c:pt idx="1693">
                  <c:v>920374.39212757419</c:v>
                </c:pt>
                <c:pt idx="1694">
                  <c:v>921802.93123594124</c:v>
                </c:pt>
                <c:pt idx="1695">
                  <c:v>923232.55707609013</c:v>
                </c:pt>
                <c:pt idx="1696">
                  <c:v>924663.26959890907</c:v>
                </c:pt>
                <c:pt idx="1697">
                  <c:v>926095.06875528861</c:v>
                </c:pt>
                <c:pt idx="1698">
                  <c:v>927527.95449611824</c:v>
                </c:pt>
                <c:pt idx="1699">
                  <c:v>927527.95449611824</c:v>
                </c:pt>
                <c:pt idx="1700">
                  <c:v>926095.06875528861</c:v>
                </c:pt>
                <c:pt idx="1701">
                  <c:v>923232.55707609013</c:v>
                </c:pt>
                <c:pt idx="1702">
                  <c:v>920374.39212757419</c:v>
                </c:pt>
                <c:pt idx="1703">
                  <c:v>917520.57430262538</c:v>
                </c:pt>
                <c:pt idx="1704">
                  <c:v>913247.99928132177</c:v>
                </c:pt>
                <c:pt idx="1705">
                  <c:v>910405.05098415504</c:v>
                </c:pt>
                <c:pt idx="1706">
                  <c:v>907566.45118564658</c:v>
                </c:pt>
                <c:pt idx="1707">
                  <c:v>904732.20027868042</c:v>
                </c:pt>
                <c:pt idx="1708">
                  <c:v>903316.70578230184</c:v>
                </c:pt>
                <c:pt idx="1709">
                  <c:v>901902.2986561401</c:v>
                </c:pt>
                <c:pt idx="1710">
                  <c:v>900488.97894930572</c:v>
                </c:pt>
                <c:pt idx="1711">
                  <c:v>901902.2986561401</c:v>
                </c:pt>
                <c:pt idx="1712">
                  <c:v>903316.70578230184</c:v>
                </c:pt>
                <c:pt idx="1713">
                  <c:v>906148.78209616523</c:v>
                </c:pt>
                <c:pt idx="1714">
                  <c:v>910405.05098415504</c:v>
                </c:pt>
                <c:pt idx="1715">
                  <c:v>914671.10399412643</c:v>
                </c:pt>
                <c:pt idx="1716">
                  <c:v>920374.39212757419</c:v>
                </c:pt>
                <c:pt idx="1717">
                  <c:v>926095.06875528861</c:v>
                </c:pt>
                <c:pt idx="1718">
                  <c:v>933270.36232172721</c:v>
                </c:pt>
                <c:pt idx="1719">
                  <c:v>940472.81436060893</c:v>
                </c:pt>
                <c:pt idx="1720">
                  <c:v>949151.59734745696</c:v>
                </c:pt>
                <c:pt idx="1721">
                  <c:v>956413.77641712478</c:v>
                </c:pt>
                <c:pt idx="1722">
                  <c:v>962243.05992387561</c:v>
                </c:pt>
                <c:pt idx="1723">
                  <c:v>965164.2140138275</c:v>
                </c:pt>
                <c:pt idx="1724">
                  <c:v>966626.41897106101</c:v>
                </c:pt>
                <c:pt idx="1725">
                  <c:v>965164.2140138275</c:v>
                </c:pt>
                <c:pt idx="1726">
                  <c:v>957869.46908689209</c:v>
                </c:pt>
                <c:pt idx="1727">
                  <c:v>944807.31909696886</c:v>
                </c:pt>
                <c:pt idx="1728">
                  <c:v>924663.26959890907</c:v>
                </c:pt>
                <c:pt idx="1729">
                  <c:v>897665.60199006042</c:v>
                </c:pt>
                <c:pt idx="1730">
                  <c:v>864124.51164128061</c:v>
                </c:pt>
                <c:pt idx="1731">
                  <c:v>829852.74238980038</c:v>
                </c:pt>
                <c:pt idx="1732">
                  <c:v>794932.76536700723</c:v>
                </c:pt>
                <c:pt idx="1733">
                  <c:v>762051.52578509168</c:v>
                </c:pt>
                <c:pt idx="1734">
                  <c:v>731127.90304961056</c:v>
                </c:pt>
                <c:pt idx="1735">
                  <c:v>702083.87700522062</c:v>
                </c:pt>
                <c:pt idx="1736">
                  <c:v>673618.99269794091</c:v>
                </c:pt>
                <c:pt idx="1737">
                  <c:v>644534.61026178941</c:v>
                </c:pt>
                <c:pt idx="1738">
                  <c:v>617255.04759753949</c:v>
                </c:pt>
                <c:pt idx="1739">
                  <c:v>590556.44522978249</c:v>
                </c:pt>
                <c:pt idx="1740">
                  <c:v>566687.34649444476</c:v>
                </c:pt>
                <c:pt idx="1741">
                  <c:v>546614.33672242123</c:v>
                </c:pt>
                <c:pt idx="1742">
                  <c:v>531248.66525820829</c:v>
                </c:pt>
                <c:pt idx="1743">
                  <c:v>517173.93216354906</c:v>
                </c:pt>
                <c:pt idx="1744">
                  <c:v>505410.08076779608</c:v>
                </c:pt>
                <c:pt idx="1745">
                  <c:v>494831.49782911618</c:v>
                </c:pt>
                <c:pt idx="1746">
                  <c:v>484363.27746749972</c:v>
                </c:pt>
                <c:pt idx="1747">
                  <c:v>474005.4687933813</c:v>
                </c:pt>
                <c:pt idx="1748">
                  <c:v>465798.75127129676</c:v>
                </c:pt>
                <c:pt idx="1749">
                  <c:v>457662.75380443118</c:v>
                </c:pt>
                <c:pt idx="1750">
                  <c:v>451607.18086653302</c:v>
                </c:pt>
                <c:pt idx="1751">
                  <c:v>446591.27606601641</c:v>
                </c:pt>
                <c:pt idx="1752">
                  <c:v>441603.01961452613</c:v>
                </c:pt>
                <c:pt idx="1753">
                  <c:v>436642.41765086644</c:v>
                </c:pt>
                <c:pt idx="1754">
                  <c:v>431709.47631384135</c:v>
                </c:pt>
                <c:pt idx="1755">
                  <c:v>426804.2017422553</c:v>
                </c:pt>
                <c:pt idx="1756">
                  <c:v>421926.60007491265</c:v>
                </c:pt>
                <c:pt idx="1757">
                  <c:v>417076.67745061766</c:v>
                </c:pt>
                <c:pt idx="1758">
                  <c:v>411293.31528172316</c:v>
                </c:pt>
                <c:pt idx="1759">
                  <c:v>406504.30816072406</c:v>
                </c:pt>
                <c:pt idx="1760">
                  <c:v>400794.06242287229</c:v>
                </c:pt>
                <c:pt idx="1761">
                  <c:v>395123.71340247296</c:v>
                </c:pt>
                <c:pt idx="1762">
                  <c:v>389493.27170738013</c:v>
                </c:pt>
                <c:pt idx="1763">
                  <c:v>383902.74794544751</c:v>
                </c:pt>
                <c:pt idx="1764">
                  <c:v>378352.15272452898</c:v>
                </c:pt>
                <c:pt idx="1765">
                  <c:v>371926.93769145122</c:v>
                </c:pt>
                <c:pt idx="1766">
                  <c:v>363745.85234133259</c:v>
                </c:pt>
                <c:pt idx="1767">
                  <c:v>352087.49796089373</c:v>
                </c:pt>
                <c:pt idx="1768">
                  <c:v>337125.23979093303</c:v>
                </c:pt>
                <c:pt idx="1769">
                  <c:v>317393.6025470664</c:v>
                </c:pt>
                <c:pt idx="1770">
                  <c:v>294167.08331445692</c:v>
                </c:pt>
                <c:pt idx="1771">
                  <c:v>268692.16990056925</c:v>
                </c:pt>
                <c:pt idx="1772">
                  <c:v>244359.79067974311</c:v>
                </c:pt>
                <c:pt idx="1773">
                  <c:v>221171.55490268997</c:v>
                </c:pt>
                <c:pt idx="1774">
                  <c:v>200473.12959084162</c:v>
                </c:pt>
                <c:pt idx="1775">
                  <c:v>182706.63560361238</c:v>
                </c:pt>
                <c:pt idx="1776">
                  <c:v>167600.64587547121</c:v>
                </c:pt>
                <c:pt idx="1777">
                  <c:v>153141.43333440123</c:v>
                </c:pt>
                <c:pt idx="1778">
                  <c:v>138768.24775401171</c:v>
                </c:pt>
                <c:pt idx="1779">
                  <c:v>122976.50071076171</c:v>
                </c:pt>
                <c:pt idx="1780">
                  <c:v>106159.2705994625</c:v>
                </c:pt>
                <c:pt idx="1781">
                  <c:v>89214.646154613627</c:v>
                </c:pt>
                <c:pt idx="1782">
                  <c:v>74144.830028421507</c:v>
                </c:pt>
                <c:pt idx="1783">
                  <c:v>61579.965632394436</c:v>
                </c:pt>
                <c:pt idx="1784">
                  <c:v>51881.038605781716</c:v>
                </c:pt>
                <c:pt idx="1785">
                  <c:v>44589.775191275476</c:v>
                </c:pt>
                <c:pt idx="1786">
                  <c:v>38438.373258586544</c:v>
                </c:pt>
                <c:pt idx="1787">
                  <c:v>33015.710611156035</c:v>
                </c:pt>
                <c:pt idx="1788">
                  <c:v>28003.760700476076</c:v>
                </c:pt>
                <c:pt idx="1789">
                  <c:v>23172.100525766658</c:v>
                </c:pt>
                <c:pt idx="1790">
                  <c:v>18179.259539000988</c:v>
                </c:pt>
                <c:pt idx="1791">
                  <c:v>13088.151029825598</c:v>
                </c:pt>
                <c:pt idx="1792">
                  <c:v>8132.4447188900431</c:v>
                </c:pt>
                <c:pt idx="1793">
                  <c:v>3957.1838154312545</c:v>
                </c:pt>
                <c:pt idx="1794">
                  <c:v>1321.0648387801943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AC9-4B65-A1C8-D1A83505FD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5317424"/>
        <c:axId val="665327408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'My Spreedsheet '!$AE$2</c15:sqref>
                        </c15:formulaRef>
                      </c:ext>
                    </c:extLst>
                    <c:strCache>
                      <c:ptCount val="1"/>
                      <c:pt idx="0">
                        <c:v>Kinetic Energy 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'My Spreedsheet '!$C$5:$C$1805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'My Spreedsheet '!$AE$5:$AE$1805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2.2993827160493829</c:v>
                      </c:pt>
                      <c:pt idx="13">
                        <c:v>166.1304012345679</c:v>
                      </c:pt>
                      <c:pt idx="14">
                        <c:v>1676.25</c:v>
                      </c:pt>
                      <c:pt idx="15">
                        <c:v>5634.0625</c:v>
                      </c:pt>
                      <c:pt idx="16">
                        <c:v>9864.9266975308637</c:v>
                      </c:pt>
                      <c:pt idx="17">
                        <c:v>16418.167438271601</c:v>
                      </c:pt>
                      <c:pt idx="18">
                        <c:v>27068.908179012342</c:v>
                      </c:pt>
                      <c:pt idx="19">
                        <c:v>38859.567901234564</c:v>
                      </c:pt>
                      <c:pt idx="20">
                        <c:v>43472.704475308637</c:v>
                      </c:pt>
                      <c:pt idx="21">
                        <c:v>45390.389660493827</c:v>
                      </c:pt>
                      <c:pt idx="22">
                        <c:v>46038.815586419747</c:v>
                      </c:pt>
                      <c:pt idx="23">
                        <c:v>47680</c:v>
                      </c:pt>
                      <c:pt idx="24">
                        <c:v>48678.506944444453</c:v>
                      </c:pt>
                      <c:pt idx="25">
                        <c:v>54532.160493827163</c:v>
                      </c:pt>
                      <c:pt idx="26">
                        <c:v>58496.871141975302</c:v>
                      </c:pt>
                      <c:pt idx="27">
                        <c:v>66843.630401234579</c:v>
                      </c:pt>
                      <c:pt idx="28">
                        <c:v>77004.027777777766</c:v>
                      </c:pt>
                      <c:pt idx="29">
                        <c:v>87882.982253086418</c:v>
                      </c:pt>
                      <c:pt idx="30">
                        <c:v>98050.852623456783</c:v>
                      </c:pt>
                      <c:pt idx="31">
                        <c:v>103831.50077160493</c:v>
                      </c:pt>
                      <c:pt idx="32">
                        <c:v>107777.24151234566</c:v>
                      </c:pt>
                      <c:pt idx="33">
                        <c:v>110784.83410493824</c:v>
                      </c:pt>
                      <c:pt idx="34">
                        <c:v>113322.77777777775</c:v>
                      </c:pt>
                      <c:pt idx="35">
                        <c:v>113833.81558641975</c:v>
                      </c:pt>
                      <c:pt idx="36">
                        <c:v>112304.15123456792</c:v>
                      </c:pt>
                      <c:pt idx="37">
                        <c:v>104811.03780864201</c:v>
                      </c:pt>
                      <c:pt idx="38">
                        <c:v>91516.006944444423</c:v>
                      </c:pt>
                      <c:pt idx="39">
                        <c:v>78696.373456790112</c:v>
                      </c:pt>
                      <c:pt idx="40">
                        <c:v>68818.225308641981</c:v>
                      </c:pt>
                      <c:pt idx="41">
                        <c:v>59973.074845678995</c:v>
                      </c:pt>
                      <c:pt idx="42">
                        <c:v>48344.521604938273</c:v>
                      </c:pt>
                      <c:pt idx="43">
                        <c:v>36215.852623456791</c:v>
                      </c:pt>
                      <c:pt idx="44">
                        <c:v>28330.694444444438</c:v>
                      </c:pt>
                      <c:pt idx="45">
                        <c:v>25109.834104938273</c:v>
                      </c:pt>
                      <c:pt idx="46">
                        <c:v>23922.777777777774</c:v>
                      </c:pt>
                      <c:pt idx="47">
                        <c:v>21858.506944444449</c:v>
                      </c:pt>
                      <c:pt idx="48">
                        <c:v>19461.975308641973</c:v>
                      </c:pt>
                      <c:pt idx="49">
                        <c:v>18213.410493827159</c:v>
                      </c:pt>
                      <c:pt idx="50">
                        <c:v>18213.410493827159</c:v>
                      </c:pt>
                      <c:pt idx="51">
                        <c:v>17404.027777777774</c:v>
                      </c:pt>
                      <c:pt idx="52">
                        <c:v>14169.371141975307</c:v>
                      </c:pt>
                      <c:pt idx="53">
                        <c:v>9864.9266975308637</c:v>
                      </c:pt>
                      <c:pt idx="54">
                        <c:v>8416.3155864197506</c:v>
                      </c:pt>
                      <c:pt idx="55">
                        <c:v>8277.7777777777756</c:v>
                      </c:pt>
                      <c:pt idx="56">
                        <c:v>8277.7777777777756</c:v>
                      </c:pt>
                      <c:pt idx="57">
                        <c:v>8277.7777777777756</c:v>
                      </c:pt>
                      <c:pt idx="58">
                        <c:v>8696.8402777777792</c:v>
                      </c:pt>
                      <c:pt idx="59">
                        <c:v>9126.25</c:v>
                      </c:pt>
                      <c:pt idx="60">
                        <c:v>12421.840277777776</c:v>
                      </c:pt>
                      <c:pt idx="61">
                        <c:v>13456.5625</c:v>
                      </c:pt>
                      <c:pt idx="62">
                        <c:v>14532.673611111113</c:v>
                      </c:pt>
                      <c:pt idx="63">
                        <c:v>15086.25</c:v>
                      </c:pt>
                      <c:pt idx="64">
                        <c:v>16809.0625</c:v>
                      </c:pt>
                      <c:pt idx="65">
                        <c:v>18213.410493827159</c:v>
                      </c:pt>
                      <c:pt idx="66">
                        <c:v>18832.519290123455</c:v>
                      </c:pt>
                      <c:pt idx="67">
                        <c:v>19461.975308641973</c:v>
                      </c:pt>
                      <c:pt idx="68">
                        <c:v>23688.815586419758</c:v>
                      </c:pt>
                      <c:pt idx="69">
                        <c:v>30940.493827160484</c:v>
                      </c:pt>
                      <c:pt idx="70">
                        <c:v>40368.537808641966</c:v>
                      </c:pt>
                      <c:pt idx="71">
                        <c:v>51048.59567901236</c:v>
                      </c:pt>
                      <c:pt idx="72">
                        <c:v>61092.299382716054</c:v>
                      </c:pt>
                      <c:pt idx="73">
                        <c:v>68024.938271604929</c:v>
                      </c:pt>
                      <c:pt idx="74">
                        <c:v>72444.926697530856</c:v>
                      </c:pt>
                      <c:pt idx="75">
                        <c:v>76164.753086419747</c:v>
                      </c:pt>
                      <c:pt idx="76">
                        <c:v>80407.114197530842</c:v>
                      </c:pt>
                      <c:pt idx="77">
                        <c:v>85206.500771604944</c:v>
                      </c:pt>
                      <c:pt idx="78">
                        <c:v>88784.340277777766</c:v>
                      </c:pt>
                      <c:pt idx="79">
                        <c:v>89690.297067901221</c:v>
                      </c:pt>
                      <c:pt idx="80">
                        <c:v>87434.027777777796</c:v>
                      </c:pt>
                      <c:pt idx="81">
                        <c:v>85206.500771604944</c:v>
                      </c:pt>
                      <c:pt idx="82">
                        <c:v>79977.704475308637</c:v>
                      </c:pt>
                      <c:pt idx="83">
                        <c:v>78696.373456790112</c:v>
                      </c:pt>
                      <c:pt idx="84">
                        <c:v>77425.389660493835</c:v>
                      </c:pt>
                      <c:pt idx="85">
                        <c:v>74086.685956790112</c:v>
                      </c:pt>
                      <c:pt idx="86">
                        <c:v>71630.945216049382</c:v>
                      </c:pt>
                      <c:pt idx="87">
                        <c:v>68818.225308641981</c:v>
                      </c:pt>
                      <c:pt idx="88">
                        <c:v>67236.25</c:v>
                      </c:pt>
                      <c:pt idx="89">
                        <c:v>58496.871141975302</c:v>
                      </c:pt>
                      <c:pt idx="90">
                        <c:v>42842.673611111109</c:v>
                      </c:pt>
                      <c:pt idx="91">
                        <c:v>27822.530864197528</c:v>
                      </c:pt>
                      <c:pt idx="92">
                        <c:v>16613.040123456791</c:v>
                      </c:pt>
                      <c:pt idx="93">
                        <c:v>11591.188271604937</c:v>
                      </c:pt>
                      <c:pt idx="94">
                        <c:v>8277.7777777777756</c:v>
                      </c:pt>
                      <c:pt idx="95">
                        <c:v>4760.2970679012342</c:v>
                      </c:pt>
                      <c:pt idx="96">
                        <c:v>1933.7808641975303</c:v>
                      </c:pt>
                      <c:pt idx="97">
                        <c:v>745</c:v>
                      </c:pt>
                      <c:pt idx="98">
                        <c:v>278.22530864197535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2.2993827160493829</c:v>
                      </c:pt>
                      <c:pt idx="139">
                        <c:v>207.51929012345681</c:v>
                      </c:pt>
                      <c:pt idx="140">
                        <c:v>2139.0007716049377</c:v>
                      </c:pt>
                      <c:pt idx="141">
                        <c:v>7869.0624999999973</c:v>
                      </c:pt>
                      <c:pt idx="142">
                        <c:v>15461.049382716048</c:v>
                      </c:pt>
                      <c:pt idx="143">
                        <c:v>20534.062499999993</c:v>
                      </c:pt>
                      <c:pt idx="144">
                        <c:v>22764.4637345679</c:v>
                      </c:pt>
                      <c:pt idx="145">
                        <c:v>24870.123456790123</c:v>
                      </c:pt>
                      <c:pt idx="146">
                        <c:v>29882.777777777774</c:v>
                      </c:pt>
                      <c:pt idx="147">
                        <c:v>37086.743827160491</c:v>
                      </c:pt>
                      <c:pt idx="148">
                        <c:v>44107.334104938265</c:v>
                      </c:pt>
                      <c:pt idx="149">
                        <c:v>49013.641975308637</c:v>
                      </c:pt>
                      <c:pt idx="150">
                        <c:v>51048.59567901236</c:v>
                      </c:pt>
                      <c:pt idx="151">
                        <c:v>49687.361111111102</c:v>
                      </c:pt>
                      <c:pt idx="152">
                        <c:v>42529.382716049382</c:v>
                      </c:pt>
                      <c:pt idx="153">
                        <c:v>29360.817901234568</c:v>
                      </c:pt>
                      <c:pt idx="154">
                        <c:v>17204.556327160495</c:v>
                      </c:pt>
                      <c:pt idx="155">
                        <c:v>10168.445216049384</c:v>
                      </c:pt>
                      <c:pt idx="156">
                        <c:v>8277.7777777777756</c:v>
                      </c:pt>
                      <c:pt idx="157">
                        <c:v>9126.25</c:v>
                      </c:pt>
                      <c:pt idx="158">
                        <c:v>11428.506944444443</c:v>
                      </c:pt>
                      <c:pt idx="159">
                        <c:v>17006.234567901232</c:v>
                      </c:pt>
                      <c:pt idx="160">
                        <c:v>23224.340277777781</c:v>
                      </c:pt>
                      <c:pt idx="161">
                        <c:v>31476.249999999989</c:v>
                      </c:pt>
                      <c:pt idx="162">
                        <c:v>37379.340277777774</c:v>
                      </c:pt>
                      <c:pt idx="163">
                        <c:v>43789.444444444453</c:v>
                      </c:pt>
                      <c:pt idx="164">
                        <c:v>50025.945216049382</c:v>
                      </c:pt>
                      <c:pt idx="165">
                        <c:v>55599.648919753097</c:v>
                      </c:pt>
                      <c:pt idx="166">
                        <c:v>59232.673611111102</c:v>
                      </c:pt>
                      <c:pt idx="167">
                        <c:v>63361.790123456805</c:v>
                      </c:pt>
                      <c:pt idx="168">
                        <c:v>71225.679012345689</c:v>
                      </c:pt>
                      <c:pt idx="169">
                        <c:v>79549.444444444453</c:v>
                      </c:pt>
                      <c:pt idx="170">
                        <c:v>83007.71604938271</c:v>
                      </c:pt>
                      <c:pt idx="171">
                        <c:v>80407.114197530842</c:v>
                      </c:pt>
                      <c:pt idx="172">
                        <c:v>70821.5625</c:v>
                      </c:pt>
                      <c:pt idx="173">
                        <c:v>55242.669753086411</c:v>
                      </c:pt>
                      <c:pt idx="174">
                        <c:v>42217.241512345681</c:v>
                      </c:pt>
                      <c:pt idx="175">
                        <c:v>36795.297067901236</c:v>
                      </c:pt>
                      <c:pt idx="176">
                        <c:v>36215.852623456791</c:v>
                      </c:pt>
                      <c:pt idx="177">
                        <c:v>38561.222993827148</c:v>
                      </c:pt>
                      <c:pt idx="178">
                        <c:v>44426.373456790119</c:v>
                      </c:pt>
                      <c:pt idx="179">
                        <c:v>49013.641975308637</c:v>
                      </c:pt>
                      <c:pt idx="180">
                        <c:v>50365.679012345689</c:v>
                      </c:pt>
                      <c:pt idx="181">
                        <c:v>50025.945216049382</c:v>
                      </c:pt>
                      <c:pt idx="182">
                        <c:v>49013.641975308637</c:v>
                      </c:pt>
                      <c:pt idx="183">
                        <c:v>46038.815586419747</c:v>
                      </c:pt>
                      <c:pt idx="184">
                        <c:v>39159.0625</c:v>
                      </c:pt>
                      <c:pt idx="185">
                        <c:v>32016.604938271601</c:v>
                      </c:pt>
                      <c:pt idx="186">
                        <c:v>25350.694444444438</c:v>
                      </c:pt>
                      <c:pt idx="187">
                        <c:v>20534.062499999993</c:v>
                      </c:pt>
                      <c:pt idx="188">
                        <c:v>16809.0625</c:v>
                      </c:pt>
                      <c:pt idx="189">
                        <c:v>14169.371141975307</c:v>
                      </c:pt>
                      <c:pt idx="190">
                        <c:v>12086.130401234568</c:v>
                      </c:pt>
                      <c:pt idx="191">
                        <c:v>10789.278549382714</c:v>
                      </c:pt>
                      <c:pt idx="192">
                        <c:v>9566.0069444444453</c:v>
                      </c:pt>
                      <c:pt idx="193">
                        <c:v>8981.9637345679021</c:v>
                      </c:pt>
                      <c:pt idx="194">
                        <c:v>8556.0030864197506</c:v>
                      </c:pt>
                      <c:pt idx="195">
                        <c:v>8277.7777777777756</c:v>
                      </c:pt>
                      <c:pt idx="196">
                        <c:v>8277.7777777777756</c:v>
                      </c:pt>
                      <c:pt idx="197">
                        <c:v>8277.7777777777756</c:v>
                      </c:pt>
                      <c:pt idx="198">
                        <c:v>8277.7777777777756</c:v>
                      </c:pt>
                      <c:pt idx="199">
                        <c:v>8981.9637345679021</c:v>
                      </c:pt>
                      <c:pt idx="200">
                        <c:v>9714.8919753086411</c:v>
                      </c:pt>
                      <c:pt idx="201">
                        <c:v>11266.975308641975</c:v>
                      </c:pt>
                      <c:pt idx="202">
                        <c:v>12934.027777777781</c:v>
                      </c:pt>
                      <c:pt idx="203">
                        <c:v>15650.173611111109</c:v>
                      </c:pt>
                      <c:pt idx="204">
                        <c:v>20751.929012345678</c:v>
                      </c:pt>
                      <c:pt idx="205">
                        <c:v>25835.86419753086</c:v>
                      </c:pt>
                      <c:pt idx="206">
                        <c:v>32561.558641975305</c:v>
                      </c:pt>
                      <c:pt idx="207">
                        <c:v>41596.408179012338</c:v>
                      </c:pt>
                      <c:pt idx="208">
                        <c:v>50365.679012345689</c:v>
                      </c:pt>
                      <c:pt idx="209">
                        <c:v>58864.197530864207</c:v>
                      </c:pt>
                      <c:pt idx="210">
                        <c:v>71225.679012345689</c:v>
                      </c:pt>
                      <c:pt idx="211">
                        <c:v>80837.673611111095</c:v>
                      </c:pt>
                      <c:pt idx="212">
                        <c:v>88333.08641975309</c:v>
                      </c:pt>
                      <c:pt idx="213">
                        <c:v>94289.0625</c:v>
                      </c:pt>
                      <c:pt idx="214">
                        <c:v>99480.493827160491</c:v>
                      </c:pt>
                      <c:pt idx="215">
                        <c:v>106783.90817901236</c:v>
                      </c:pt>
                      <c:pt idx="216">
                        <c:v>116406.25</c:v>
                      </c:pt>
                      <c:pt idx="217">
                        <c:v>127524.34027777778</c:v>
                      </c:pt>
                      <c:pt idx="218">
                        <c:v>138020.44753086418</c:v>
                      </c:pt>
                      <c:pt idx="219">
                        <c:v>147181.18827160494</c:v>
                      </c:pt>
                      <c:pt idx="220">
                        <c:v>154244.89197530859</c:v>
                      </c:pt>
                      <c:pt idx="221">
                        <c:v>159651.31558641978</c:v>
                      </c:pt>
                      <c:pt idx="222">
                        <c:v>162084.0625</c:v>
                      </c:pt>
                      <c:pt idx="223">
                        <c:v>164535.20447530862</c:v>
                      </c:pt>
                      <c:pt idx="224">
                        <c:v>166385.63271604935</c:v>
                      </c:pt>
                      <c:pt idx="225">
                        <c:v>168868.96604938273</c:v>
                      </c:pt>
                      <c:pt idx="226">
                        <c:v>172628.45679012343</c:v>
                      </c:pt>
                      <c:pt idx="227">
                        <c:v>175792.9822530864</c:v>
                      </c:pt>
                      <c:pt idx="228">
                        <c:v>178986.24999999997</c:v>
                      </c:pt>
                      <c:pt idx="229">
                        <c:v>181561.55864197531</c:v>
                      </c:pt>
                      <c:pt idx="230">
                        <c:v>183505.11188271604</c:v>
                      </c:pt>
                      <c:pt idx="231">
                        <c:v>183505.11188271604</c:v>
                      </c:pt>
                      <c:pt idx="232">
                        <c:v>181561.55864197531</c:v>
                      </c:pt>
                      <c:pt idx="233">
                        <c:v>173259.0625</c:v>
                      </c:pt>
                      <c:pt idx="234">
                        <c:v>160865.38966049379</c:v>
                      </c:pt>
                      <c:pt idx="235">
                        <c:v>149517.36111111109</c:v>
                      </c:pt>
                      <c:pt idx="236">
                        <c:v>142564.02777777775</c:v>
                      </c:pt>
                      <c:pt idx="237">
                        <c:v>139149.44444444447</c:v>
                      </c:pt>
                      <c:pt idx="238">
                        <c:v>134661.04938271601</c:v>
                      </c:pt>
                      <c:pt idx="239">
                        <c:v>126443.63040123455</c:v>
                      </c:pt>
                      <c:pt idx="240">
                        <c:v>112812.88966049379</c:v>
                      </c:pt>
                      <c:pt idx="241">
                        <c:v>99002.797067901221</c:v>
                      </c:pt>
                      <c:pt idx="242">
                        <c:v>89690.297067901221</c:v>
                      </c:pt>
                      <c:pt idx="243">
                        <c:v>78696.373456790112</c:v>
                      </c:pt>
                      <c:pt idx="244">
                        <c:v>68818.225308641981</c:v>
                      </c:pt>
                      <c:pt idx="245">
                        <c:v>59973.074845678995</c:v>
                      </c:pt>
                      <c:pt idx="246">
                        <c:v>48344.521604938273</c:v>
                      </c:pt>
                      <c:pt idx="247">
                        <c:v>36215.852623456791</c:v>
                      </c:pt>
                      <c:pt idx="248">
                        <c:v>28330.694444444438</c:v>
                      </c:pt>
                      <c:pt idx="249">
                        <c:v>25109.834104938273</c:v>
                      </c:pt>
                      <c:pt idx="250">
                        <c:v>23922.777777777774</c:v>
                      </c:pt>
                      <c:pt idx="251">
                        <c:v>21858.506944444449</c:v>
                      </c:pt>
                      <c:pt idx="252">
                        <c:v>19461.975308641973</c:v>
                      </c:pt>
                      <c:pt idx="253">
                        <c:v>18213.410493827159</c:v>
                      </c:pt>
                      <c:pt idx="254">
                        <c:v>18213.410493827159</c:v>
                      </c:pt>
                      <c:pt idx="255">
                        <c:v>17404.027777777774</c:v>
                      </c:pt>
                      <c:pt idx="256">
                        <c:v>14169.371141975307</c:v>
                      </c:pt>
                      <c:pt idx="257">
                        <c:v>12086.130401234568</c:v>
                      </c:pt>
                      <c:pt idx="258">
                        <c:v>13633.040123456791</c:v>
                      </c:pt>
                      <c:pt idx="259">
                        <c:v>18418.630401234561</c:v>
                      </c:pt>
                      <c:pt idx="260">
                        <c:v>24394.151234567904</c:v>
                      </c:pt>
                      <c:pt idx="261">
                        <c:v>30940.493827160484</c:v>
                      </c:pt>
                      <c:pt idx="262">
                        <c:v>37967.982253086411</c:v>
                      </c:pt>
                      <c:pt idx="263">
                        <c:v>47349.463734567893</c:v>
                      </c:pt>
                      <c:pt idx="264">
                        <c:v>60718.074845678995</c:v>
                      </c:pt>
                      <c:pt idx="265">
                        <c:v>74914.463734567908</c:v>
                      </c:pt>
                      <c:pt idx="266">
                        <c:v>87434.027777777796</c:v>
                      </c:pt>
                      <c:pt idx="267">
                        <c:v>95691.111111111095</c:v>
                      </c:pt>
                      <c:pt idx="268">
                        <c:v>105795.17361111109</c:v>
                      </c:pt>
                      <c:pt idx="269">
                        <c:v>113322.77777777775</c:v>
                      </c:pt>
                      <c:pt idx="270">
                        <c:v>121109.0625</c:v>
                      </c:pt>
                      <c:pt idx="271">
                        <c:v>121637.34567901233</c:v>
                      </c:pt>
                      <c:pt idx="272">
                        <c:v>119531.11111111109</c:v>
                      </c:pt>
                      <c:pt idx="273">
                        <c:v>117963.50694444442</c:v>
                      </c:pt>
                      <c:pt idx="274">
                        <c:v>109777.70447530864</c:v>
                      </c:pt>
                      <c:pt idx="275">
                        <c:v>95691.111111111095</c:v>
                      </c:pt>
                      <c:pt idx="276">
                        <c:v>83007.71604938271</c:v>
                      </c:pt>
                      <c:pt idx="277">
                        <c:v>68024.938271604929</c:v>
                      </c:pt>
                      <c:pt idx="278">
                        <c:v>54886.840277777759</c:v>
                      </c:pt>
                      <c:pt idx="279">
                        <c:v>37379.340277777774</c:v>
                      </c:pt>
                      <c:pt idx="280">
                        <c:v>26325.632716049375</c:v>
                      </c:pt>
                      <c:pt idx="281">
                        <c:v>23456.003086419751</c:v>
                      </c:pt>
                      <c:pt idx="282">
                        <c:v>30145.482253086415</c:v>
                      </c:pt>
                      <c:pt idx="283">
                        <c:v>40673.780864197535</c:v>
                      </c:pt>
                      <c:pt idx="284">
                        <c:v>52428.225308641988</c:v>
                      </c:pt>
                      <c:pt idx="285">
                        <c:v>66843.630401234579</c:v>
                      </c:pt>
                      <c:pt idx="286">
                        <c:v>80407.114197530842</c:v>
                      </c:pt>
                      <c:pt idx="287">
                        <c:v>95222.611882716054</c:v>
                      </c:pt>
                      <c:pt idx="288">
                        <c:v>111290.12345679011</c:v>
                      </c:pt>
                      <c:pt idx="289">
                        <c:v>128609.64891975306</c:v>
                      </c:pt>
                      <c:pt idx="290">
                        <c:v>139149.44444444447</c:v>
                      </c:pt>
                      <c:pt idx="291">
                        <c:v>142564.02777777775</c:v>
                      </c:pt>
                      <c:pt idx="292">
                        <c:v>139149.44444444447</c:v>
                      </c:pt>
                      <c:pt idx="293">
                        <c:v>132996.87114197531</c:v>
                      </c:pt>
                      <c:pt idx="294">
                        <c:v>128609.64891975306</c:v>
                      </c:pt>
                      <c:pt idx="295">
                        <c:v>125904.99999999996</c:v>
                      </c:pt>
                      <c:pt idx="296">
                        <c:v>125367.51929012348</c:v>
                      </c:pt>
                      <c:pt idx="297">
                        <c:v>125904.99999999996</c:v>
                      </c:pt>
                      <c:pt idx="298">
                        <c:v>127524.34027777778</c:v>
                      </c:pt>
                      <c:pt idx="299">
                        <c:v>128609.64891975306</c:v>
                      </c:pt>
                      <c:pt idx="300">
                        <c:v>128609.64891975306</c:v>
                      </c:pt>
                      <c:pt idx="301">
                        <c:v>127524.34027777778</c:v>
                      </c:pt>
                      <c:pt idx="302">
                        <c:v>124831.18827160496</c:v>
                      </c:pt>
                      <c:pt idx="303">
                        <c:v>120581.92901234566</c:v>
                      </c:pt>
                      <c:pt idx="304">
                        <c:v>115373.82716049379</c:v>
                      </c:pt>
                      <c:pt idx="305">
                        <c:v>107777.24151234566</c:v>
                      </c:pt>
                      <c:pt idx="306">
                        <c:v>100439.33641975309</c:v>
                      </c:pt>
                      <c:pt idx="307">
                        <c:v>95691.111111111095</c:v>
                      </c:pt>
                      <c:pt idx="308">
                        <c:v>93360.111882716024</c:v>
                      </c:pt>
                      <c:pt idx="309">
                        <c:v>92435.7600308642</c:v>
                      </c:pt>
                      <c:pt idx="310">
                        <c:v>90600.852623456798</c:v>
                      </c:pt>
                      <c:pt idx="311">
                        <c:v>88333.08641975309</c:v>
                      </c:pt>
                      <c:pt idx="312">
                        <c:v>85206.500771604944</c:v>
                      </c:pt>
                      <c:pt idx="313">
                        <c:v>80407.114197530842</c:v>
                      </c:pt>
                      <c:pt idx="314">
                        <c:v>74500</c:v>
                      </c:pt>
                      <c:pt idx="315">
                        <c:v>68024.938271604929</c:v>
                      </c:pt>
                      <c:pt idx="316">
                        <c:v>62600.694444444438</c:v>
                      </c:pt>
                      <c:pt idx="317">
                        <c:v>57765.667438271601</c:v>
                      </c:pt>
                      <c:pt idx="318">
                        <c:v>51736.111111111124</c:v>
                      </c:pt>
                      <c:pt idx="319">
                        <c:v>45067.9012345679</c:v>
                      </c:pt>
                      <c:pt idx="320">
                        <c:v>39159.0625</c:v>
                      </c:pt>
                      <c:pt idx="321">
                        <c:v>37673.08641975309</c:v>
                      </c:pt>
                      <c:pt idx="322">
                        <c:v>35641.006944444438</c:v>
                      </c:pt>
                      <c:pt idx="323">
                        <c:v>35641.006944444438</c:v>
                      </c:pt>
                      <c:pt idx="324">
                        <c:v>33944.0625</c:v>
                      </c:pt>
                      <c:pt idx="325">
                        <c:v>32835.760030864192</c:v>
                      </c:pt>
                      <c:pt idx="326">
                        <c:v>32835.760030864192</c:v>
                      </c:pt>
                      <c:pt idx="327">
                        <c:v>32016.604938271601</c:v>
                      </c:pt>
                      <c:pt idx="328">
                        <c:v>31207.79706790124</c:v>
                      </c:pt>
                      <c:pt idx="329">
                        <c:v>24157.889660493831</c:v>
                      </c:pt>
                      <c:pt idx="330">
                        <c:v>17604.648919753083</c:v>
                      </c:pt>
                      <c:pt idx="331">
                        <c:v>16418.167438271601</c:v>
                      </c:pt>
                      <c:pt idx="332">
                        <c:v>16031.871141975304</c:v>
                      </c:pt>
                      <c:pt idx="333">
                        <c:v>14532.673611111113</c:v>
                      </c:pt>
                      <c:pt idx="334">
                        <c:v>13989.444444444442</c:v>
                      </c:pt>
                      <c:pt idx="335">
                        <c:v>12934.027777777781</c:v>
                      </c:pt>
                      <c:pt idx="336">
                        <c:v>12086.130401234568</c:v>
                      </c:pt>
                      <c:pt idx="337">
                        <c:v>11755.019290123459</c:v>
                      </c:pt>
                      <c:pt idx="338">
                        <c:v>12086.130401234568</c:v>
                      </c:pt>
                      <c:pt idx="339">
                        <c:v>13633.040123456791</c:v>
                      </c:pt>
                      <c:pt idx="340">
                        <c:v>18213.410493827159</c:v>
                      </c:pt>
                      <c:pt idx="341">
                        <c:v>25592.704475308645</c:v>
                      </c:pt>
                      <c:pt idx="342">
                        <c:v>33387.611882716054</c:v>
                      </c:pt>
                      <c:pt idx="343">
                        <c:v>35927.854938271608</c:v>
                      </c:pt>
                      <c:pt idx="344">
                        <c:v>36795.297067901236</c:v>
                      </c:pt>
                      <c:pt idx="345">
                        <c:v>37379.340277777774</c:v>
                      </c:pt>
                      <c:pt idx="346">
                        <c:v>40064.444444444438</c:v>
                      </c:pt>
                      <c:pt idx="347">
                        <c:v>40673.780864197535</c:v>
                      </c:pt>
                      <c:pt idx="348">
                        <c:v>42217.241512345681</c:v>
                      </c:pt>
                      <c:pt idx="349">
                        <c:v>44107.334104938265</c:v>
                      </c:pt>
                      <c:pt idx="350">
                        <c:v>45390.389660493827</c:v>
                      </c:pt>
                      <c:pt idx="351">
                        <c:v>45714.027777777774</c:v>
                      </c:pt>
                      <c:pt idx="352">
                        <c:v>45390.389660493827</c:v>
                      </c:pt>
                      <c:pt idx="353">
                        <c:v>45067.9012345679</c:v>
                      </c:pt>
                      <c:pt idx="354">
                        <c:v>44746.562499999993</c:v>
                      </c:pt>
                      <c:pt idx="355">
                        <c:v>44746.562499999993</c:v>
                      </c:pt>
                      <c:pt idx="356">
                        <c:v>45390.389660493827</c:v>
                      </c:pt>
                      <c:pt idx="357">
                        <c:v>45714.027777777774</c:v>
                      </c:pt>
                      <c:pt idx="358">
                        <c:v>45067.9012345679</c:v>
                      </c:pt>
                      <c:pt idx="359">
                        <c:v>41596.408179012338</c:v>
                      </c:pt>
                      <c:pt idx="360">
                        <c:v>35927.854938271608</c:v>
                      </c:pt>
                      <c:pt idx="361">
                        <c:v>30940.493827160484</c:v>
                      </c:pt>
                      <c:pt idx="362">
                        <c:v>27570.173611111109</c:v>
                      </c:pt>
                      <c:pt idx="363">
                        <c:v>25592.704475308645</c:v>
                      </c:pt>
                      <c:pt idx="364">
                        <c:v>24631.5625</c:v>
                      </c:pt>
                      <c:pt idx="365">
                        <c:v>24631.5625</c:v>
                      </c:pt>
                      <c:pt idx="366">
                        <c:v>24870.123456790123</c:v>
                      </c:pt>
                      <c:pt idx="367">
                        <c:v>25835.86419753086</c:v>
                      </c:pt>
                      <c:pt idx="368">
                        <c:v>28076.037808641981</c:v>
                      </c:pt>
                      <c:pt idx="369">
                        <c:v>31745.852623456787</c:v>
                      </c:pt>
                      <c:pt idx="370">
                        <c:v>33944.0625</c:v>
                      </c:pt>
                      <c:pt idx="371">
                        <c:v>34505.111882716046</c:v>
                      </c:pt>
                      <c:pt idx="372">
                        <c:v>32561.558641975305</c:v>
                      </c:pt>
                      <c:pt idx="373">
                        <c:v>26080.173611111117</c:v>
                      </c:pt>
                      <c:pt idx="374">
                        <c:v>18009.340277777774</c:v>
                      </c:pt>
                      <c:pt idx="375">
                        <c:v>11920</c:v>
                      </c:pt>
                      <c:pt idx="376">
                        <c:v>8140.3896604938263</c:v>
                      </c:pt>
                      <c:pt idx="377">
                        <c:v>5980.6944444444434</c:v>
                      </c:pt>
                      <c:pt idx="378">
                        <c:v>4553.3526234567898</c:v>
                      </c:pt>
                      <c:pt idx="379">
                        <c:v>3679.0123456790129</c:v>
                      </c:pt>
                      <c:pt idx="380">
                        <c:v>2980</c:v>
                      </c:pt>
                      <c:pt idx="381">
                        <c:v>2139.0007716049377</c:v>
                      </c:pt>
                      <c:pt idx="382">
                        <c:v>1380.204475308642</c:v>
                      </c:pt>
                      <c:pt idx="383">
                        <c:v>786.96373456790138</c:v>
                      </c:pt>
                      <c:pt idx="384">
                        <c:v>304.09336419753083</c:v>
                      </c:pt>
                      <c:pt idx="385">
                        <c:v>46.5625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14.371141975308644</c:v>
                      </c:pt>
                      <c:pt idx="393">
                        <c:v>253.50694444444449</c:v>
                      </c:pt>
                      <c:pt idx="394">
                        <c:v>1324.4444444444443</c:v>
                      </c:pt>
                      <c:pt idx="395">
                        <c:v>3960.1118827160503</c:v>
                      </c:pt>
                      <c:pt idx="396">
                        <c:v>8696.8402777777792</c:v>
                      </c:pt>
                      <c:pt idx="397">
                        <c:v>15840.447530864201</c:v>
                      </c:pt>
                      <c:pt idx="398">
                        <c:v>25109.834104938273</c:v>
                      </c:pt>
                      <c:pt idx="399">
                        <c:v>33665.262345679002</c:v>
                      </c:pt>
                      <c:pt idx="400">
                        <c:v>37673.08641975309</c:v>
                      </c:pt>
                      <c:pt idx="401">
                        <c:v>37673.08641975309</c:v>
                      </c:pt>
                      <c:pt idx="402">
                        <c:v>35641.006944444438</c:v>
                      </c:pt>
                      <c:pt idx="403">
                        <c:v>31207.79706790124</c:v>
                      </c:pt>
                      <c:pt idx="404">
                        <c:v>26820</c:v>
                      </c:pt>
                      <c:pt idx="405">
                        <c:v>23456.003086419751</c:v>
                      </c:pt>
                      <c:pt idx="406">
                        <c:v>20101.77854938271</c:v>
                      </c:pt>
                      <c:pt idx="407">
                        <c:v>16613.040123456791</c:v>
                      </c:pt>
                      <c:pt idx="408">
                        <c:v>13456.5625</c:v>
                      </c:pt>
                      <c:pt idx="409">
                        <c:v>11591.188271604937</c:v>
                      </c:pt>
                      <c:pt idx="410">
                        <c:v>11106.59336419753</c:v>
                      </c:pt>
                      <c:pt idx="411">
                        <c:v>11266.975308641975</c:v>
                      </c:pt>
                      <c:pt idx="412">
                        <c:v>11591.188271604937</c:v>
                      </c:pt>
                      <c:pt idx="413">
                        <c:v>12086.130401234568</c:v>
                      </c:pt>
                      <c:pt idx="414">
                        <c:v>12762.14891975309</c:v>
                      </c:pt>
                      <c:pt idx="415">
                        <c:v>14532.673611111113</c:v>
                      </c:pt>
                      <c:pt idx="416">
                        <c:v>17404.027777777774</c:v>
                      </c:pt>
                      <c:pt idx="417">
                        <c:v>20101.77854938271</c:v>
                      </c:pt>
                      <c:pt idx="418">
                        <c:v>20970.945216049389</c:v>
                      </c:pt>
                      <c:pt idx="419">
                        <c:v>20317.345679012345</c:v>
                      </c:pt>
                      <c:pt idx="420">
                        <c:v>17806.419753086422</c:v>
                      </c:pt>
                      <c:pt idx="421">
                        <c:v>15840.447530864201</c:v>
                      </c:pt>
                      <c:pt idx="422">
                        <c:v>15086.25</c:v>
                      </c:pt>
                      <c:pt idx="423">
                        <c:v>15461.049382716048</c:v>
                      </c:pt>
                      <c:pt idx="424">
                        <c:v>17006.234567901232</c:v>
                      </c:pt>
                      <c:pt idx="425">
                        <c:v>20970.945216049389</c:v>
                      </c:pt>
                      <c:pt idx="426">
                        <c:v>29360.817901234568</c:v>
                      </c:pt>
                      <c:pt idx="427">
                        <c:v>43157.114197530856</c:v>
                      </c:pt>
                      <c:pt idx="428">
                        <c:v>57401.790123456798</c:v>
                      </c:pt>
                      <c:pt idx="429">
                        <c:v>64127.484567901214</c:v>
                      </c:pt>
                      <c:pt idx="430">
                        <c:v>64512.056327160491</c:v>
                      </c:pt>
                      <c:pt idx="431">
                        <c:v>61844.197530864192</c:v>
                      </c:pt>
                      <c:pt idx="432">
                        <c:v>58496.871141975302</c:v>
                      </c:pt>
                      <c:pt idx="433">
                        <c:v>56317.056327160499</c:v>
                      </c:pt>
                      <c:pt idx="434">
                        <c:v>55599.648919753097</c:v>
                      </c:pt>
                      <c:pt idx="435">
                        <c:v>53826.25</c:v>
                      </c:pt>
                      <c:pt idx="436">
                        <c:v>49013.641975308637</c:v>
                      </c:pt>
                      <c:pt idx="437">
                        <c:v>40980.173611111102</c:v>
                      </c:pt>
                      <c:pt idx="438">
                        <c:v>30409.336419753083</c:v>
                      </c:pt>
                      <c:pt idx="439">
                        <c:v>19041.188271604937</c:v>
                      </c:pt>
                      <c:pt idx="440">
                        <c:v>9566.0069444444453</c:v>
                      </c:pt>
                      <c:pt idx="441">
                        <c:v>3408.2600308641977</c:v>
                      </c:pt>
                      <c:pt idx="442">
                        <c:v>830.07716049382725</c:v>
                      </c:pt>
                      <c:pt idx="443">
                        <c:v>97.148919753086417</c:v>
                      </c:pt>
                      <c:pt idx="444">
                        <c:v>2.2993827160493829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14.371141975308644</c:v>
                      </c:pt>
                      <c:pt idx="513">
                        <c:v>359.27854938271605</c:v>
                      </c:pt>
                      <c:pt idx="514">
                        <c:v>2504.0277777777774</c:v>
                      </c:pt>
                      <c:pt idx="515">
                        <c:v>8004.1512345679002</c:v>
                      </c:pt>
                      <c:pt idx="516">
                        <c:v>16224.444444444447</c:v>
                      </c:pt>
                      <c:pt idx="517">
                        <c:v>24157.889660493831</c:v>
                      </c:pt>
                      <c:pt idx="518">
                        <c:v>27570.173611111109</c:v>
                      </c:pt>
                      <c:pt idx="519">
                        <c:v>27570.173611111109</c:v>
                      </c:pt>
                      <c:pt idx="520">
                        <c:v>26080.173611111117</c:v>
                      </c:pt>
                      <c:pt idx="521">
                        <c:v>23688.815586419758</c:v>
                      </c:pt>
                      <c:pt idx="522">
                        <c:v>21191.111111111109</c:v>
                      </c:pt>
                      <c:pt idx="523">
                        <c:v>18213.410493827159</c:v>
                      </c:pt>
                      <c:pt idx="524">
                        <c:v>13810.667438271603</c:v>
                      </c:pt>
                      <c:pt idx="525">
                        <c:v>8140.3896604938263</c:v>
                      </c:pt>
                      <c:pt idx="526">
                        <c:v>3320.308641975309</c:v>
                      </c:pt>
                      <c:pt idx="527">
                        <c:v>919.75308641975323</c:v>
                      </c:pt>
                      <c:pt idx="528">
                        <c:v>229.93827160493831</c:v>
                      </c:pt>
                      <c:pt idx="529">
                        <c:v>57.484567901234577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2.2993827160493829</c:v>
                      </c:pt>
                      <c:pt idx="534">
                        <c:v>82.777777777777771</c:v>
                      </c:pt>
                      <c:pt idx="535">
                        <c:v>588.64197530864203</c:v>
                      </c:pt>
                      <c:pt idx="536">
                        <c:v>1554.3827160493827</c:v>
                      </c:pt>
                      <c:pt idx="537">
                        <c:v>3865.262345679012</c:v>
                      </c:pt>
                      <c:pt idx="538">
                        <c:v>9714.8919753086411</c:v>
                      </c:pt>
                      <c:pt idx="539">
                        <c:v>20317.345679012345</c:v>
                      </c:pt>
                      <c:pt idx="540">
                        <c:v>30674.340277777781</c:v>
                      </c:pt>
                      <c:pt idx="541">
                        <c:v>34505.111882716046</c:v>
                      </c:pt>
                      <c:pt idx="542">
                        <c:v>34505.111882716046</c:v>
                      </c:pt>
                      <c:pt idx="543">
                        <c:v>33944.0625</c:v>
                      </c:pt>
                      <c:pt idx="544">
                        <c:v>32016.604938271601</c:v>
                      </c:pt>
                      <c:pt idx="545">
                        <c:v>28586.50077160494</c:v>
                      </c:pt>
                      <c:pt idx="546">
                        <c:v>23224.340277777781</c:v>
                      </c:pt>
                      <c:pt idx="547">
                        <c:v>19674.093364197528</c:v>
                      </c:pt>
                      <c:pt idx="548">
                        <c:v>17006.234567901232</c:v>
                      </c:pt>
                      <c:pt idx="549">
                        <c:v>15273.074845679013</c:v>
                      </c:pt>
                      <c:pt idx="550">
                        <c:v>13633.040123456791</c:v>
                      </c:pt>
                      <c:pt idx="551">
                        <c:v>12421.840277777776</c:v>
                      </c:pt>
                      <c:pt idx="552">
                        <c:v>11755.019290123459</c:v>
                      </c:pt>
                      <c:pt idx="553">
                        <c:v>10789.278549382714</c:v>
                      </c:pt>
                      <c:pt idx="554">
                        <c:v>10168.445216049384</c:v>
                      </c:pt>
                      <c:pt idx="555">
                        <c:v>9864.9266975308637</c:v>
                      </c:pt>
                      <c:pt idx="556">
                        <c:v>9864.9266975308637</c:v>
                      </c:pt>
                      <c:pt idx="557">
                        <c:v>10168.445216049384</c:v>
                      </c:pt>
                      <c:pt idx="558">
                        <c:v>10947.361111111113</c:v>
                      </c:pt>
                      <c:pt idx="559">
                        <c:v>12086.130401234568</c:v>
                      </c:pt>
                      <c:pt idx="560">
                        <c:v>15650.173611111109</c:v>
                      </c:pt>
                      <c:pt idx="561">
                        <c:v>16613.040123456791</c:v>
                      </c:pt>
                      <c:pt idx="562">
                        <c:v>16613.040123456791</c:v>
                      </c:pt>
                      <c:pt idx="563">
                        <c:v>16613.040123456791</c:v>
                      </c:pt>
                      <c:pt idx="564">
                        <c:v>13633.040123456791</c:v>
                      </c:pt>
                      <c:pt idx="565">
                        <c:v>5864.0007716049377</c:v>
                      </c:pt>
                      <c:pt idx="566">
                        <c:v>1324.4444444444443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57.484567901234577</c:v>
                      </c:pt>
                      <c:pt idx="602">
                        <c:v>253.50694444444449</c:v>
                      </c:pt>
                      <c:pt idx="603">
                        <c:v>1324.4444444444443</c:v>
                      </c:pt>
                      <c:pt idx="604">
                        <c:v>4760.2970679012342</c:v>
                      </c:pt>
                      <c:pt idx="605">
                        <c:v>11591.188271604937</c:v>
                      </c:pt>
                      <c:pt idx="606">
                        <c:v>22536.25</c:v>
                      </c:pt>
                      <c:pt idx="607">
                        <c:v>37379.340277777774</c:v>
                      </c:pt>
                      <c:pt idx="608">
                        <c:v>53475.019290123448</c:v>
                      </c:pt>
                      <c:pt idx="609">
                        <c:v>69616.111111111095</c:v>
                      </c:pt>
                      <c:pt idx="610">
                        <c:v>86539.56790123455</c:v>
                      </c:pt>
                      <c:pt idx="611">
                        <c:v>105795.17361111109</c:v>
                      </c:pt>
                      <c:pt idx="612">
                        <c:v>123761.97530864194</c:v>
                      </c:pt>
                      <c:pt idx="613">
                        <c:v>134105.17361111109</c:v>
                      </c:pt>
                      <c:pt idx="614">
                        <c:v>136335.57484567902</c:v>
                      </c:pt>
                      <c:pt idx="615">
                        <c:v>135218.07484567899</c:v>
                      </c:pt>
                      <c:pt idx="616">
                        <c:v>134661.04938271601</c:v>
                      </c:pt>
                      <c:pt idx="617">
                        <c:v>133550.44753086421</c:v>
                      </c:pt>
                      <c:pt idx="618">
                        <c:v>131343.04012345677</c:v>
                      </c:pt>
                      <c:pt idx="619">
                        <c:v>126983.41049382715</c:v>
                      </c:pt>
                      <c:pt idx="620">
                        <c:v>121109.0625</c:v>
                      </c:pt>
                      <c:pt idx="621">
                        <c:v>115889.46373456788</c:v>
                      </c:pt>
                      <c:pt idx="622">
                        <c:v>113322.77777777775</c:v>
                      </c:pt>
                      <c:pt idx="623">
                        <c:v>112812.88966049379</c:v>
                      </c:pt>
                      <c:pt idx="624">
                        <c:v>113833.81558641975</c:v>
                      </c:pt>
                      <c:pt idx="625">
                        <c:v>116924.18595679014</c:v>
                      </c:pt>
                      <c:pt idx="626">
                        <c:v>120055.9452160494</c:v>
                      </c:pt>
                      <c:pt idx="627">
                        <c:v>121637.34567901233</c:v>
                      </c:pt>
                      <c:pt idx="628">
                        <c:v>121637.34567901233</c:v>
                      </c:pt>
                      <c:pt idx="629">
                        <c:v>121637.34567901233</c:v>
                      </c:pt>
                      <c:pt idx="630">
                        <c:v>122166.77854938271</c:v>
                      </c:pt>
                      <c:pt idx="631">
                        <c:v>125367.51929012348</c:v>
                      </c:pt>
                      <c:pt idx="632">
                        <c:v>130794.0625</c:v>
                      </c:pt>
                      <c:pt idx="633">
                        <c:v>137457.67361111107</c:v>
                      </c:pt>
                      <c:pt idx="634">
                        <c:v>145441.13040123455</c:v>
                      </c:pt>
                      <c:pt idx="635">
                        <c:v>153056.11111111112</c:v>
                      </c:pt>
                      <c:pt idx="636">
                        <c:v>159046.00308641975</c:v>
                      </c:pt>
                      <c:pt idx="637">
                        <c:v>161474.15123456786</c:v>
                      </c:pt>
                      <c:pt idx="638">
                        <c:v>161474.15123456786</c:v>
                      </c:pt>
                      <c:pt idx="639">
                        <c:v>160865.38966049379</c:v>
                      </c:pt>
                      <c:pt idx="640">
                        <c:v>159651.31558641978</c:v>
                      </c:pt>
                      <c:pt idx="641">
                        <c:v>159046.00308641975</c:v>
                      </c:pt>
                      <c:pt idx="642">
                        <c:v>162084.0625</c:v>
                      </c:pt>
                      <c:pt idx="643">
                        <c:v>169492.67361111107</c:v>
                      </c:pt>
                      <c:pt idx="644">
                        <c:v>175157.77777777781</c:v>
                      </c:pt>
                      <c:pt idx="645">
                        <c:v>177066.84027777775</c:v>
                      </c:pt>
                      <c:pt idx="646">
                        <c:v>179628.35262345677</c:v>
                      </c:pt>
                      <c:pt idx="647">
                        <c:v>182208.26003086416</c:v>
                      </c:pt>
                      <c:pt idx="648">
                        <c:v>184806.5625</c:v>
                      </c:pt>
                      <c:pt idx="649">
                        <c:v>186112.61188271604</c:v>
                      </c:pt>
                      <c:pt idx="650">
                        <c:v>185459.01234567899</c:v>
                      </c:pt>
                      <c:pt idx="651">
                        <c:v>180271.6049382716</c:v>
                      </c:pt>
                      <c:pt idx="652">
                        <c:v>168868.96604938273</c:v>
                      </c:pt>
                      <c:pt idx="653">
                        <c:v>156036.68595679008</c:v>
                      </c:pt>
                      <c:pt idx="654">
                        <c:v>144286.84027777775</c:v>
                      </c:pt>
                      <c:pt idx="655">
                        <c:v>128066.4197530864</c:v>
                      </c:pt>
                      <c:pt idx="656">
                        <c:v>107280</c:v>
                      </c:pt>
                      <c:pt idx="657">
                        <c:v>88333.08641975309</c:v>
                      </c:pt>
                      <c:pt idx="658">
                        <c:v>76583.815586419762</c:v>
                      </c:pt>
                      <c:pt idx="659">
                        <c:v>67630.01929012344</c:v>
                      </c:pt>
                      <c:pt idx="660">
                        <c:v>55242.669753086411</c:v>
                      </c:pt>
                      <c:pt idx="661">
                        <c:v>38859.567901234564</c:v>
                      </c:pt>
                      <c:pt idx="662">
                        <c:v>24631.5625</c:v>
                      </c:pt>
                      <c:pt idx="663">
                        <c:v>13633.040123456791</c:v>
                      </c:pt>
                      <c:pt idx="664">
                        <c:v>9864.9266975308637</c:v>
                      </c:pt>
                      <c:pt idx="665">
                        <c:v>8277.7777777777756</c:v>
                      </c:pt>
                      <c:pt idx="666">
                        <c:v>8981.9637345679021</c:v>
                      </c:pt>
                      <c:pt idx="667">
                        <c:v>11266.975308641975</c:v>
                      </c:pt>
                      <c:pt idx="668">
                        <c:v>20751.929012345678</c:v>
                      </c:pt>
                      <c:pt idx="669">
                        <c:v>30940.493827160484</c:v>
                      </c:pt>
                      <c:pt idx="670">
                        <c:v>45067.9012345679</c:v>
                      </c:pt>
                      <c:pt idx="671">
                        <c:v>58864.197530864207</c:v>
                      </c:pt>
                      <c:pt idx="672">
                        <c:v>66452.160493827163</c:v>
                      </c:pt>
                      <c:pt idx="673">
                        <c:v>74500</c:v>
                      </c:pt>
                      <c:pt idx="674">
                        <c:v>83007.71604938271</c:v>
                      </c:pt>
                      <c:pt idx="675">
                        <c:v>91975.308641975309</c:v>
                      </c:pt>
                      <c:pt idx="676">
                        <c:v>93360.111882716024</c:v>
                      </c:pt>
                      <c:pt idx="677">
                        <c:v>94289.0625</c:v>
                      </c:pt>
                      <c:pt idx="678">
                        <c:v>87434.027777777796</c:v>
                      </c:pt>
                      <c:pt idx="679">
                        <c:v>73263.506944444467</c:v>
                      </c:pt>
                      <c:pt idx="680">
                        <c:v>58130.694444444453</c:v>
                      </c:pt>
                      <c:pt idx="681">
                        <c:v>42217.241512345681</c:v>
                      </c:pt>
                      <c:pt idx="682">
                        <c:v>29882.777777777774</c:v>
                      </c:pt>
                      <c:pt idx="683">
                        <c:v>25592.704475308645</c:v>
                      </c:pt>
                      <c:pt idx="684">
                        <c:v>20534.062499999993</c:v>
                      </c:pt>
                      <c:pt idx="685">
                        <c:v>20534.062499999993</c:v>
                      </c:pt>
                      <c:pt idx="686">
                        <c:v>26080.173611111117</c:v>
                      </c:pt>
                      <c:pt idx="687">
                        <c:v>32835.760030864192</c:v>
                      </c:pt>
                      <c:pt idx="688">
                        <c:v>38561.222993827148</c:v>
                      </c:pt>
                      <c:pt idx="689">
                        <c:v>46364.753086419747</c:v>
                      </c:pt>
                      <c:pt idx="690">
                        <c:v>52776.006944444438</c:v>
                      </c:pt>
                      <c:pt idx="691">
                        <c:v>54886.840277777759</c:v>
                      </c:pt>
                      <c:pt idx="692">
                        <c:v>55599.648919753097</c:v>
                      </c:pt>
                      <c:pt idx="693">
                        <c:v>58130.694444444453</c:v>
                      </c:pt>
                      <c:pt idx="694">
                        <c:v>61467.673611111124</c:v>
                      </c:pt>
                      <c:pt idx="695">
                        <c:v>63361.790123456805</c:v>
                      </c:pt>
                      <c:pt idx="696">
                        <c:v>60345</c:v>
                      </c:pt>
                      <c:pt idx="697">
                        <c:v>46038.815586419747</c:v>
                      </c:pt>
                      <c:pt idx="698">
                        <c:v>38264.027777777781</c:v>
                      </c:pt>
                      <c:pt idx="699">
                        <c:v>30674.340277777781</c:v>
                      </c:pt>
                      <c:pt idx="700">
                        <c:v>27318.966049382718</c:v>
                      </c:pt>
                      <c:pt idx="701">
                        <c:v>25835.86419753086</c:v>
                      </c:pt>
                      <c:pt idx="702">
                        <c:v>25350.694444444438</c:v>
                      </c:pt>
                      <c:pt idx="703">
                        <c:v>25350.694444444438</c:v>
                      </c:pt>
                      <c:pt idx="704">
                        <c:v>25109.834104938273</c:v>
                      </c:pt>
                      <c:pt idx="705">
                        <c:v>22764.4637345679</c:v>
                      </c:pt>
                      <c:pt idx="706">
                        <c:v>18418.630401234561</c:v>
                      </c:pt>
                      <c:pt idx="707">
                        <c:v>13107.056327160497</c:v>
                      </c:pt>
                      <c:pt idx="708">
                        <c:v>9418.2716049382725</c:v>
                      </c:pt>
                      <c:pt idx="709">
                        <c:v>8277.7777777777756</c:v>
                      </c:pt>
                      <c:pt idx="710">
                        <c:v>10016.111111111109</c:v>
                      </c:pt>
                      <c:pt idx="711">
                        <c:v>16809.0625</c:v>
                      </c:pt>
                      <c:pt idx="712">
                        <c:v>25592.704475308645</c:v>
                      </c:pt>
                      <c:pt idx="713">
                        <c:v>27318.966049382718</c:v>
                      </c:pt>
                      <c:pt idx="714">
                        <c:v>25835.86419753086</c:v>
                      </c:pt>
                      <c:pt idx="715">
                        <c:v>19674.093364197528</c:v>
                      </c:pt>
                      <c:pt idx="716">
                        <c:v>11106.59336419753</c:v>
                      </c:pt>
                      <c:pt idx="717">
                        <c:v>8277.7777777777756</c:v>
                      </c:pt>
                      <c:pt idx="718">
                        <c:v>8277.7777777777756</c:v>
                      </c:pt>
                      <c:pt idx="719">
                        <c:v>9714.8919753086411</c:v>
                      </c:pt>
                      <c:pt idx="720">
                        <c:v>14716.049382716052</c:v>
                      </c:pt>
                      <c:pt idx="721">
                        <c:v>19674.093364197528</c:v>
                      </c:pt>
                      <c:pt idx="722">
                        <c:v>24394.151234567904</c:v>
                      </c:pt>
                      <c:pt idx="723">
                        <c:v>29101.5625</c:v>
                      </c:pt>
                      <c:pt idx="724">
                        <c:v>33111.111111111102</c:v>
                      </c:pt>
                      <c:pt idx="725">
                        <c:v>40673.780864197535</c:v>
                      </c:pt>
                      <c:pt idx="726">
                        <c:v>51391.77854938271</c:v>
                      </c:pt>
                      <c:pt idx="727">
                        <c:v>69616.111111111095</c:v>
                      </c:pt>
                      <c:pt idx="728">
                        <c:v>82136.249999999971</c:v>
                      </c:pt>
                      <c:pt idx="729">
                        <c:v>92897.361111111124</c:v>
                      </c:pt>
                      <c:pt idx="730">
                        <c:v>99480.493827160491</c:v>
                      </c:pt>
                      <c:pt idx="731">
                        <c:v>100920.4822530864</c:v>
                      </c:pt>
                      <c:pt idx="732">
                        <c:v>101402.77777777775</c:v>
                      </c:pt>
                      <c:pt idx="733">
                        <c:v>102370.81790123458</c:v>
                      </c:pt>
                      <c:pt idx="734">
                        <c:v>103343.45679012344</c:v>
                      </c:pt>
                      <c:pt idx="735">
                        <c:v>104811.03780864201</c:v>
                      </c:pt>
                      <c:pt idx="736">
                        <c:v>106783.90817901236</c:v>
                      </c:pt>
                      <c:pt idx="737">
                        <c:v>109777.70447530864</c:v>
                      </c:pt>
                      <c:pt idx="738">
                        <c:v>111290.12345679011</c:v>
                      </c:pt>
                      <c:pt idx="739">
                        <c:v>111796.5625</c:v>
                      </c:pt>
                      <c:pt idx="740">
                        <c:v>117963.50694444442</c:v>
                      </c:pt>
                      <c:pt idx="741">
                        <c:v>123761.97530864194</c:v>
                      </c:pt>
                      <c:pt idx="742">
                        <c:v>128066.4197530864</c:v>
                      </c:pt>
                      <c:pt idx="743">
                        <c:v>128609.64891975306</c:v>
                      </c:pt>
                      <c:pt idx="744">
                        <c:v>129154.02777777775</c:v>
                      </c:pt>
                      <c:pt idx="745">
                        <c:v>129154.02777777775</c:v>
                      </c:pt>
                      <c:pt idx="746">
                        <c:v>129699.55632716049</c:v>
                      </c:pt>
                      <c:pt idx="747">
                        <c:v>131893.1674382716</c:v>
                      </c:pt>
                      <c:pt idx="748">
                        <c:v>135776.25</c:v>
                      </c:pt>
                      <c:pt idx="749">
                        <c:v>140283.04012345677</c:v>
                      </c:pt>
                      <c:pt idx="750">
                        <c:v>142564.02777777775</c:v>
                      </c:pt>
                      <c:pt idx="751">
                        <c:v>142564.02777777775</c:v>
                      </c:pt>
                      <c:pt idx="752">
                        <c:v>141992.05632716048</c:v>
                      </c:pt>
                      <c:pt idx="753">
                        <c:v>139715.66743827157</c:v>
                      </c:pt>
                      <c:pt idx="754">
                        <c:v>135218.07484567899</c:v>
                      </c:pt>
                      <c:pt idx="755">
                        <c:v>130246.23456790122</c:v>
                      </c:pt>
                      <c:pt idx="756">
                        <c:v>123229.09336419753</c:v>
                      </c:pt>
                      <c:pt idx="757">
                        <c:v>109777.70447530864</c:v>
                      </c:pt>
                      <c:pt idx="758">
                        <c:v>88784.340277777766</c:v>
                      </c:pt>
                      <c:pt idx="759">
                        <c:v>66843.630401234579</c:v>
                      </c:pt>
                      <c:pt idx="760">
                        <c:v>48344.521604938273</c:v>
                      </c:pt>
                      <c:pt idx="761">
                        <c:v>32288.506944444438</c:v>
                      </c:pt>
                      <c:pt idx="762">
                        <c:v>19461.975308641973</c:v>
                      </c:pt>
                      <c:pt idx="763">
                        <c:v>11755.019290123459</c:v>
                      </c:pt>
                      <c:pt idx="764">
                        <c:v>8277.7777777777756</c:v>
                      </c:pt>
                      <c:pt idx="765">
                        <c:v>9418.2716049382725</c:v>
                      </c:pt>
                      <c:pt idx="766">
                        <c:v>14716.049382716052</c:v>
                      </c:pt>
                      <c:pt idx="767">
                        <c:v>20970.945216049389</c:v>
                      </c:pt>
                      <c:pt idx="768">
                        <c:v>28843.456790123448</c:v>
                      </c:pt>
                      <c:pt idx="769">
                        <c:v>37673.08641975309</c:v>
                      </c:pt>
                      <c:pt idx="770">
                        <c:v>52081.593364197521</c:v>
                      </c:pt>
                      <c:pt idx="771">
                        <c:v>71630.945216049382</c:v>
                      </c:pt>
                      <c:pt idx="772">
                        <c:v>91516.006944444423</c:v>
                      </c:pt>
                      <c:pt idx="773">
                        <c:v>113833.81558641975</c:v>
                      </c:pt>
                      <c:pt idx="774">
                        <c:v>129699.55632716049</c:v>
                      </c:pt>
                      <c:pt idx="775">
                        <c:v>148931.5933641975</c:v>
                      </c:pt>
                      <c:pt idx="776">
                        <c:v>168246.40817901236</c:v>
                      </c:pt>
                      <c:pt idx="777">
                        <c:v>182208.26003086416</c:v>
                      </c:pt>
                      <c:pt idx="778">
                        <c:v>194045.48225308643</c:v>
                      </c:pt>
                      <c:pt idx="779">
                        <c:v>205567.11419753084</c:v>
                      </c:pt>
                      <c:pt idx="780">
                        <c:v>214601.96373456789</c:v>
                      </c:pt>
                      <c:pt idx="781">
                        <c:v>221684.0625</c:v>
                      </c:pt>
                      <c:pt idx="782">
                        <c:v>226709.93827160491</c:v>
                      </c:pt>
                      <c:pt idx="783">
                        <c:v>230334.34027777775</c:v>
                      </c:pt>
                      <c:pt idx="784">
                        <c:v>232522.77777777781</c:v>
                      </c:pt>
                      <c:pt idx="785">
                        <c:v>235456.79012345683</c:v>
                      </c:pt>
                      <c:pt idx="786">
                        <c:v>240635.57484567899</c:v>
                      </c:pt>
                      <c:pt idx="787">
                        <c:v>244369.19753086421</c:v>
                      </c:pt>
                      <c:pt idx="788">
                        <c:v>245119.37114197534</c:v>
                      </c:pt>
                      <c:pt idx="789">
                        <c:v>245119.37114197534</c:v>
                      </c:pt>
                      <c:pt idx="790">
                        <c:v>245870.6944444445</c:v>
                      </c:pt>
                      <c:pt idx="791">
                        <c:v>248131.5625</c:v>
                      </c:pt>
                      <c:pt idx="792">
                        <c:v>250402.77777777775</c:v>
                      </c:pt>
                      <c:pt idx="793">
                        <c:v>247376.79012345677</c:v>
                      </c:pt>
                      <c:pt idx="794">
                        <c:v>231792.14891975309</c:v>
                      </c:pt>
                      <c:pt idx="795">
                        <c:v>204880.17361111107</c:v>
                      </c:pt>
                      <c:pt idx="796">
                        <c:v>171370.69444444444</c:v>
                      </c:pt>
                      <c:pt idx="797">
                        <c:v>139715.66743827157</c:v>
                      </c:pt>
                      <c:pt idx="798">
                        <c:v>115889.46373456788</c:v>
                      </c:pt>
                      <c:pt idx="799">
                        <c:v>102856.56249999999</c:v>
                      </c:pt>
                      <c:pt idx="800">
                        <c:v>98526.25</c:v>
                      </c:pt>
                      <c:pt idx="801">
                        <c:v>98050.852623456783</c:v>
                      </c:pt>
                      <c:pt idx="802">
                        <c:v>101886.22299382718</c:v>
                      </c:pt>
                      <c:pt idx="803">
                        <c:v>114859.3402777778</c:v>
                      </c:pt>
                      <c:pt idx="804">
                        <c:v>134661.04938271601</c:v>
                      </c:pt>
                      <c:pt idx="805">
                        <c:v>151871.92901234564</c:v>
                      </c:pt>
                      <c:pt idx="806">
                        <c:v>159651.31558641978</c:v>
                      </c:pt>
                      <c:pt idx="807">
                        <c:v>161474.15123456786</c:v>
                      </c:pt>
                      <c:pt idx="808">
                        <c:v>158441.84027777775</c:v>
                      </c:pt>
                      <c:pt idx="809">
                        <c:v>151281.56249999997</c:v>
                      </c:pt>
                      <c:pt idx="810">
                        <c:v>141992.05632716048</c:v>
                      </c:pt>
                      <c:pt idx="811">
                        <c:v>129154.02777777775</c:v>
                      </c:pt>
                      <c:pt idx="812">
                        <c:v>109777.70447530864</c:v>
                      </c:pt>
                      <c:pt idx="813">
                        <c:v>90600.852623456798</c:v>
                      </c:pt>
                      <c:pt idx="814">
                        <c:v>72444.926697530856</c:v>
                      </c:pt>
                      <c:pt idx="815">
                        <c:v>55599.648919753097</c:v>
                      </c:pt>
                      <c:pt idx="816">
                        <c:v>39761.500771604937</c:v>
                      </c:pt>
                      <c:pt idx="817">
                        <c:v>27570.173611111109</c:v>
                      </c:pt>
                      <c:pt idx="818">
                        <c:v>18625</c:v>
                      </c:pt>
                      <c:pt idx="819">
                        <c:v>16613.040123456791</c:v>
                      </c:pt>
                      <c:pt idx="820">
                        <c:v>18625</c:v>
                      </c:pt>
                      <c:pt idx="821">
                        <c:v>26325.632716049375</c:v>
                      </c:pt>
                      <c:pt idx="822">
                        <c:v>35355.308641975316</c:v>
                      </c:pt>
                      <c:pt idx="823">
                        <c:v>44746.562499999993</c:v>
                      </c:pt>
                      <c:pt idx="824">
                        <c:v>54532.160493827163</c:v>
                      </c:pt>
                      <c:pt idx="825">
                        <c:v>62600.694444444438</c:v>
                      </c:pt>
                      <c:pt idx="826">
                        <c:v>70821.5625</c:v>
                      </c:pt>
                      <c:pt idx="827">
                        <c:v>79122.334104938273</c:v>
                      </c:pt>
                      <c:pt idx="828">
                        <c:v>86986.222993827163</c:v>
                      </c:pt>
                      <c:pt idx="829">
                        <c:v>98526.25</c:v>
                      </c:pt>
                      <c:pt idx="830">
                        <c:v>111290.12345679011</c:v>
                      </c:pt>
                      <c:pt idx="831">
                        <c:v>123229.09336419753</c:v>
                      </c:pt>
                      <c:pt idx="832">
                        <c:v>130794.0625</c:v>
                      </c:pt>
                      <c:pt idx="833">
                        <c:v>133550.44753086421</c:v>
                      </c:pt>
                      <c:pt idx="834">
                        <c:v>136335.57484567902</c:v>
                      </c:pt>
                      <c:pt idx="835">
                        <c:v>139715.66743827157</c:v>
                      </c:pt>
                      <c:pt idx="836">
                        <c:v>142564.02777777775</c:v>
                      </c:pt>
                      <c:pt idx="837">
                        <c:v>144863.41049382716</c:v>
                      </c:pt>
                      <c:pt idx="838">
                        <c:v>148931.5933641975</c:v>
                      </c:pt>
                      <c:pt idx="839">
                        <c:v>154244.89197530859</c:v>
                      </c:pt>
                      <c:pt idx="840">
                        <c:v>158441.84027777775</c:v>
                      </c:pt>
                      <c:pt idx="841">
                        <c:v>163307.33410493823</c:v>
                      </c:pt>
                      <c:pt idx="842">
                        <c:v>170743.537808642</c:v>
                      </c:pt>
                      <c:pt idx="843">
                        <c:v>178345.29706790127</c:v>
                      </c:pt>
                      <c:pt idx="844">
                        <c:v>183505.11188271604</c:v>
                      </c:pt>
                      <c:pt idx="845">
                        <c:v>185459.01234567899</c:v>
                      </c:pt>
                      <c:pt idx="846">
                        <c:v>186767.36111111107</c:v>
                      </c:pt>
                      <c:pt idx="847">
                        <c:v>188080.30864197534</c:v>
                      </c:pt>
                      <c:pt idx="848">
                        <c:v>191382.79706790127</c:v>
                      </c:pt>
                      <c:pt idx="849">
                        <c:v>198074.000771605</c:v>
                      </c:pt>
                      <c:pt idx="850">
                        <c:v>207634.83410493823</c:v>
                      </c:pt>
                      <c:pt idx="851">
                        <c:v>214601.96373456789</c:v>
                      </c:pt>
                      <c:pt idx="852">
                        <c:v>218837.4266975309</c:v>
                      </c:pt>
                      <c:pt idx="853">
                        <c:v>223114.27854938267</c:v>
                      </c:pt>
                      <c:pt idx="854">
                        <c:v>227432.51929012343</c:v>
                      </c:pt>
                      <c:pt idx="855">
                        <c:v>230334.34027777775</c:v>
                      </c:pt>
                      <c:pt idx="856">
                        <c:v>231062.6697530864</c:v>
                      </c:pt>
                      <c:pt idx="857">
                        <c:v>231792.14891975309</c:v>
                      </c:pt>
                      <c:pt idx="858">
                        <c:v>239150.17361111115</c:v>
                      </c:pt>
                      <c:pt idx="859">
                        <c:v>248887.48456790118</c:v>
                      </c:pt>
                      <c:pt idx="860">
                        <c:v>256509.93827160486</c:v>
                      </c:pt>
                      <c:pt idx="861">
                        <c:v>261138.59567901242</c:v>
                      </c:pt>
                      <c:pt idx="862">
                        <c:v>272099.75308641972</c:v>
                      </c:pt>
                      <c:pt idx="863">
                        <c:v>290596.56249999994</c:v>
                      </c:pt>
                      <c:pt idx="864">
                        <c:v>300488.50694444438</c:v>
                      </c:pt>
                      <c:pt idx="865">
                        <c:v>304659.01234567899</c:v>
                      </c:pt>
                      <c:pt idx="866">
                        <c:v>309701.55864197534</c:v>
                      </c:pt>
                      <c:pt idx="867">
                        <c:v>319910.81790123455</c:v>
                      </c:pt>
                      <c:pt idx="868">
                        <c:v>332030.86419753084</c:v>
                      </c:pt>
                      <c:pt idx="869">
                        <c:v>337294.15123456781</c:v>
                      </c:pt>
                      <c:pt idx="870">
                        <c:v>336414.0625</c:v>
                      </c:pt>
                      <c:pt idx="871">
                        <c:v>333780.6944444445</c:v>
                      </c:pt>
                      <c:pt idx="872">
                        <c:v>330285.63271604932</c:v>
                      </c:pt>
                      <c:pt idx="873">
                        <c:v>326808.96604938281</c:v>
                      </c:pt>
                      <c:pt idx="874">
                        <c:v>321628.45679012337</c:v>
                      </c:pt>
                      <c:pt idx="875">
                        <c:v>313935.29706790124</c:v>
                      </c:pt>
                      <c:pt idx="876">
                        <c:v>303822.61188271613</c:v>
                      </c:pt>
                      <c:pt idx="877">
                        <c:v>292233.72299382713</c:v>
                      </c:pt>
                      <c:pt idx="878">
                        <c:v>284902.71604938275</c:v>
                      </c:pt>
                      <c:pt idx="879">
                        <c:v>281674.38271604932</c:v>
                      </c:pt>
                      <c:pt idx="880">
                        <c:v>281674.38271604932</c:v>
                      </c:pt>
                      <c:pt idx="881">
                        <c:v>273684.02777777781</c:v>
                      </c:pt>
                      <c:pt idx="882">
                        <c:v>265808.64197530865</c:v>
                      </c:pt>
                      <c:pt idx="883">
                        <c:v>265808.64197530865</c:v>
                      </c:pt>
                      <c:pt idx="884">
                        <c:v>265808.64197530865</c:v>
                      </c:pt>
                      <c:pt idx="885">
                        <c:v>266591.00694444438</c:v>
                      </c:pt>
                      <c:pt idx="886">
                        <c:v>268945</c:v>
                      </c:pt>
                      <c:pt idx="887">
                        <c:v>270520.07716049376</c:v>
                      </c:pt>
                      <c:pt idx="888">
                        <c:v>271309.34027777775</c:v>
                      </c:pt>
                      <c:pt idx="889">
                        <c:v>269731.96373456792</c:v>
                      </c:pt>
                      <c:pt idx="890">
                        <c:v>266591.00694444438</c:v>
                      </c:pt>
                      <c:pt idx="891">
                        <c:v>260364.27854938267</c:v>
                      </c:pt>
                      <c:pt idx="892">
                        <c:v>251922.66975308643</c:v>
                      </c:pt>
                      <c:pt idx="893">
                        <c:v>241380</c:v>
                      </c:pt>
                      <c:pt idx="894">
                        <c:v>232522.77777777781</c:v>
                      </c:pt>
                      <c:pt idx="895">
                        <c:v>225268.225308642</c:v>
                      </c:pt>
                      <c:pt idx="896">
                        <c:v>221684.0625</c:v>
                      </c:pt>
                      <c:pt idx="897">
                        <c:v>220258.44521604935</c:v>
                      </c:pt>
                      <c:pt idx="898">
                        <c:v>220258.44521604935</c:v>
                      </c:pt>
                      <c:pt idx="899">
                        <c:v>219547.36111111104</c:v>
                      </c:pt>
                      <c:pt idx="900">
                        <c:v>217421.00694444441</c:v>
                      </c:pt>
                      <c:pt idx="901">
                        <c:v>213199.34027777772</c:v>
                      </c:pt>
                      <c:pt idx="902">
                        <c:v>204880.17361111107</c:v>
                      </c:pt>
                      <c:pt idx="903">
                        <c:v>171370.69444444444</c:v>
                      </c:pt>
                      <c:pt idx="904">
                        <c:v>139715.66743827157</c:v>
                      </c:pt>
                      <c:pt idx="905">
                        <c:v>115889.46373456788</c:v>
                      </c:pt>
                      <c:pt idx="906">
                        <c:v>102856.56249999999</c:v>
                      </c:pt>
                      <c:pt idx="907">
                        <c:v>98526.25</c:v>
                      </c:pt>
                      <c:pt idx="908">
                        <c:v>98050.852623456783</c:v>
                      </c:pt>
                      <c:pt idx="909">
                        <c:v>101886.22299382718</c:v>
                      </c:pt>
                      <c:pt idx="910">
                        <c:v>114859.3402777778</c:v>
                      </c:pt>
                      <c:pt idx="911">
                        <c:v>134661.04938271601</c:v>
                      </c:pt>
                      <c:pt idx="912">
                        <c:v>151871.92901234564</c:v>
                      </c:pt>
                      <c:pt idx="913">
                        <c:v>159651.31558641978</c:v>
                      </c:pt>
                      <c:pt idx="914">
                        <c:v>167625</c:v>
                      </c:pt>
                      <c:pt idx="915">
                        <c:v>186767.36111111107</c:v>
                      </c:pt>
                      <c:pt idx="916">
                        <c:v>194045.48225308643</c:v>
                      </c:pt>
                      <c:pt idx="917">
                        <c:v>201462.71604938275</c:v>
                      </c:pt>
                      <c:pt idx="918">
                        <c:v>200103.78086419753</c:v>
                      </c:pt>
                      <c:pt idx="919">
                        <c:v>200782.67361111112</c:v>
                      </c:pt>
                      <c:pt idx="920">
                        <c:v>203509.7415123457</c:v>
                      </c:pt>
                      <c:pt idx="921">
                        <c:v>210407.88966049379</c:v>
                      </c:pt>
                      <c:pt idx="922">
                        <c:v>223114.27854938267</c:v>
                      </c:pt>
                      <c:pt idx="923">
                        <c:v>234721.5625</c:v>
                      </c:pt>
                      <c:pt idx="924">
                        <c:v>243620.17361111107</c:v>
                      </c:pt>
                      <c:pt idx="925">
                        <c:v>236193.16743827154</c:v>
                      </c:pt>
                      <c:pt idx="926">
                        <c:v>225988.5069444445</c:v>
                      </c:pt>
                      <c:pt idx="927">
                        <c:v>220970.67901234564</c:v>
                      </c:pt>
                      <c:pt idx="928">
                        <c:v>216009.18595679005</c:v>
                      </c:pt>
                      <c:pt idx="929">
                        <c:v>213199.34027777772</c:v>
                      </c:pt>
                      <c:pt idx="930">
                        <c:v>210407.88966049379</c:v>
                      </c:pt>
                      <c:pt idx="931">
                        <c:v>208326.37345679008</c:v>
                      </c:pt>
                      <c:pt idx="932">
                        <c:v>205567.11419753084</c:v>
                      </c:pt>
                      <c:pt idx="933">
                        <c:v>202826.25</c:v>
                      </c:pt>
                      <c:pt idx="934">
                        <c:v>197399.70679012345</c:v>
                      </c:pt>
                      <c:pt idx="935">
                        <c:v>190058.35262345677</c:v>
                      </c:pt>
                      <c:pt idx="936">
                        <c:v>184155.26234567899</c:v>
                      </c:pt>
                      <c:pt idx="937">
                        <c:v>180271.6049382716</c:v>
                      </c:pt>
                      <c:pt idx="938">
                        <c:v>177066.84027777775</c:v>
                      </c:pt>
                      <c:pt idx="939">
                        <c:v>173890.81790123455</c:v>
                      </c:pt>
                      <c:pt idx="940">
                        <c:v>170117.53086419753</c:v>
                      </c:pt>
                      <c:pt idx="941">
                        <c:v>168246.40817901236</c:v>
                      </c:pt>
                      <c:pt idx="942">
                        <c:v>167625</c:v>
                      </c:pt>
                      <c:pt idx="943">
                        <c:v>167004.74151234564</c:v>
                      </c:pt>
                      <c:pt idx="944">
                        <c:v>167004.74151234564</c:v>
                      </c:pt>
                      <c:pt idx="945">
                        <c:v>167625</c:v>
                      </c:pt>
                      <c:pt idx="946">
                        <c:v>168868.96604938273</c:v>
                      </c:pt>
                      <c:pt idx="947">
                        <c:v>173890.81790123455</c:v>
                      </c:pt>
                      <c:pt idx="948">
                        <c:v>178986.24999999997</c:v>
                      </c:pt>
                      <c:pt idx="949">
                        <c:v>181561.55864197531</c:v>
                      </c:pt>
                      <c:pt idx="950">
                        <c:v>180916.00694444447</c:v>
                      </c:pt>
                      <c:pt idx="951">
                        <c:v>174523.72299382716</c:v>
                      </c:pt>
                      <c:pt idx="952">
                        <c:v>159651.31558641978</c:v>
                      </c:pt>
                      <c:pt idx="953">
                        <c:v>134661.04938271601</c:v>
                      </c:pt>
                      <c:pt idx="954">
                        <c:v>106783.90817901236</c:v>
                      </c:pt>
                      <c:pt idx="955">
                        <c:v>82136.249999999971</c:v>
                      </c:pt>
                      <c:pt idx="956">
                        <c:v>60718.074845678995</c:v>
                      </c:pt>
                      <c:pt idx="957">
                        <c:v>42529.382716049382</c:v>
                      </c:pt>
                      <c:pt idx="958">
                        <c:v>36215.852623456791</c:v>
                      </c:pt>
                      <c:pt idx="959">
                        <c:v>38859.567901234564</c:v>
                      </c:pt>
                      <c:pt idx="960">
                        <c:v>49349.926697530864</c:v>
                      </c:pt>
                      <c:pt idx="961">
                        <c:v>68818.225308641981</c:v>
                      </c:pt>
                      <c:pt idx="962">
                        <c:v>93824.012345679002</c:v>
                      </c:pt>
                      <c:pt idx="963">
                        <c:v>117963.50694444442</c:v>
                      </c:pt>
                      <c:pt idx="964">
                        <c:v>138020.44753086418</c:v>
                      </c:pt>
                      <c:pt idx="965">
                        <c:v>150104.27854938273</c:v>
                      </c:pt>
                      <c:pt idx="966">
                        <c:v>156036.68595679008</c:v>
                      </c:pt>
                      <c:pt idx="967">
                        <c:v>156636.25</c:v>
                      </c:pt>
                      <c:pt idx="968">
                        <c:v>156036.68595679008</c:v>
                      </c:pt>
                      <c:pt idx="969">
                        <c:v>153649.92669753087</c:v>
                      </c:pt>
                      <c:pt idx="970">
                        <c:v>148931.5933641975</c:v>
                      </c:pt>
                      <c:pt idx="971">
                        <c:v>139149.44444444447</c:v>
                      </c:pt>
                      <c:pt idx="972">
                        <c:v>121109.0625</c:v>
                      </c:pt>
                      <c:pt idx="973">
                        <c:v>94755.262345679032</c:v>
                      </c:pt>
                      <c:pt idx="974">
                        <c:v>71630.945216049382</c:v>
                      </c:pt>
                      <c:pt idx="975">
                        <c:v>51736.111111111124</c:v>
                      </c:pt>
                      <c:pt idx="976">
                        <c:v>35070.760030864192</c:v>
                      </c:pt>
                      <c:pt idx="977">
                        <c:v>21412.426697530867</c:v>
                      </c:pt>
                      <c:pt idx="978">
                        <c:v>14716.049382716052</c:v>
                      </c:pt>
                      <c:pt idx="979">
                        <c:v>10016.111111111109</c:v>
                      </c:pt>
                      <c:pt idx="980">
                        <c:v>6581.4081790123437</c:v>
                      </c:pt>
                      <c:pt idx="981">
                        <c:v>4451.6049382716055</c:v>
                      </c:pt>
                      <c:pt idx="982">
                        <c:v>2980</c:v>
                      </c:pt>
                      <c:pt idx="983">
                        <c:v>1738.9081790123455</c:v>
                      </c:pt>
                      <c:pt idx="984">
                        <c:v>588.64197530864203</c:v>
                      </c:pt>
                      <c:pt idx="985">
                        <c:v>69.556327160493836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36.790123456790127</c:v>
                      </c:pt>
                      <c:pt idx="1028">
                        <c:v>745</c:v>
                      </c:pt>
                      <c:pt idx="1029">
                        <c:v>4251.5586419753081</c:v>
                      </c:pt>
                      <c:pt idx="1030">
                        <c:v>12253.410493827159</c:v>
                      </c:pt>
                      <c:pt idx="1031">
                        <c:v>22993.827160493827</c:v>
                      </c:pt>
                      <c:pt idx="1032">
                        <c:v>34224.012345679002</c:v>
                      </c:pt>
                      <c:pt idx="1033">
                        <c:v>45714.027777777774</c:v>
                      </c:pt>
                      <c:pt idx="1034">
                        <c:v>57765.667438271601</c:v>
                      </c:pt>
                      <c:pt idx="1035">
                        <c:v>70418.595679012331</c:v>
                      </c:pt>
                      <c:pt idx="1036">
                        <c:v>81269.382716049382</c:v>
                      </c:pt>
                      <c:pt idx="1037">
                        <c:v>90600.852623456798</c:v>
                      </c:pt>
                      <c:pt idx="1038">
                        <c:v>99002.797067901221</c:v>
                      </c:pt>
                      <c:pt idx="1039">
                        <c:v>109275.86419753087</c:v>
                      </c:pt>
                      <c:pt idx="1040">
                        <c:v>121637.34567901233</c:v>
                      </c:pt>
                      <c:pt idx="1041">
                        <c:v>134661.04938271601</c:v>
                      </c:pt>
                      <c:pt idx="1042">
                        <c:v>146600.01929012343</c:v>
                      </c:pt>
                      <c:pt idx="1043">
                        <c:v>154841.00694444444</c:v>
                      </c:pt>
                      <c:pt idx="1044">
                        <c:v>159046.00308641975</c:v>
                      </c:pt>
                      <c:pt idx="1045">
                        <c:v>160257.77777777775</c:v>
                      </c:pt>
                      <c:pt idx="1046">
                        <c:v>160865.38966049379</c:v>
                      </c:pt>
                      <c:pt idx="1047">
                        <c:v>162084.0625</c:v>
                      </c:pt>
                      <c:pt idx="1048">
                        <c:v>163307.33410493823</c:v>
                      </c:pt>
                      <c:pt idx="1049">
                        <c:v>162084.0625</c:v>
                      </c:pt>
                      <c:pt idx="1050">
                        <c:v>157236.96373456786</c:v>
                      </c:pt>
                      <c:pt idx="1051">
                        <c:v>147763.50694444447</c:v>
                      </c:pt>
                      <c:pt idx="1052">
                        <c:v>136896.04938271601</c:v>
                      </c:pt>
                      <c:pt idx="1053">
                        <c:v>124296.00694444444</c:v>
                      </c:pt>
                      <c:pt idx="1054">
                        <c:v>110280.69444444444</c:v>
                      </c:pt>
                      <c:pt idx="1055">
                        <c:v>93360.111882716024</c:v>
                      </c:pt>
                      <c:pt idx="1056">
                        <c:v>74500</c:v>
                      </c:pt>
                      <c:pt idx="1057">
                        <c:v>54178.630401234557</c:v>
                      </c:pt>
                      <c:pt idx="1058">
                        <c:v>37086.743827160491</c:v>
                      </c:pt>
                      <c:pt idx="1059">
                        <c:v>25350.694444444438</c:v>
                      </c:pt>
                      <c:pt idx="1060">
                        <c:v>16031.871141975304</c:v>
                      </c:pt>
                      <c:pt idx="1061">
                        <c:v>10321.929012345679</c:v>
                      </c:pt>
                      <c:pt idx="1062">
                        <c:v>8277.7777777777756</c:v>
                      </c:pt>
                      <c:pt idx="1063">
                        <c:v>8416.3155864197506</c:v>
                      </c:pt>
                      <c:pt idx="1064">
                        <c:v>9418.2716049382725</c:v>
                      </c:pt>
                      <c:pt idx="1065">
                        <c:v>13989.444444444442</c:v>
                      </c:pt>
                      <c:pt idx="1066">
                        <c:v>22764.4637345679</c:v>
                      </c:pt>
                      <c:pt idx="1067">
                        <c:v>31476.249999999989</c:v>
                      </c:pt>
                      <c:pt idx="1068">
                        <c:v>34787.361111111117</c:v>
                      </c:pt>
                      <c:pt idx="1069">
                        <c:v>36505</c:v>
                      </c:pt>
                      <c:pt idx="1070">
                        <c:v>40064.444444444438</c:v>
                      </c:pt>
                      <c:pt idx="1071">
                        <c:v>47680</c:v>
                      </c:pt>
                      <c:pt idx="1072">
                        <c:v>58130.694444444453</c:v>
                      </c:pt>
                      <c:pt idx="1073">
                        <c:v>71630.945216049382</c:v>
                      </c:pt>
                      <c:pt idx="1074">
                        <c:v>89690.297067901221</c:v>
                      </c:pt>
                      <c:pt idx="1075">
                        <c:v>113833.81558641975</c:v>
                      </c:pt>
                      <c:pt idx="1076">
                        <c:v>139715.66743827157</c:v>
                      </c:pt>
                      <c:pt idx="1077">
                        <c:v>163307.33410493823</c:v>
                      </c:pt>
                      <c:pt idx="1078">
                        <c:v>182856.11111111109</c:v>
                      </c:pt>
                      <c:pt idx="1079">
                        <c:v>199426.03780864197</c:v>
                      </c:pt>
                      <c:pt idx="1080">
                        <c:v>215305</c:v>
                      </c:pt>
                      <c:pt idx="1081">
                        <c:v>225268.225308642</c:v>
                      </c:pt>
                      <c:pt idx="1082">
                        <c:v>228156.25</c:v>
                      </c:pt>
                      <c:pt idx="1083">
                        <c:v>224549.09336419753</c:v>
                      </c:pt>
                      <c:pt idx="1084">
                        <c:v>213199.34027777772</c:v>
                      </c:pt>
                      <c:pt idx="1085">
                        <c:v>202143.90817901233</c:v>
                      </c:pt>
                      <c:pt idx="1086">
                        <c:v>197399.70679012345</c:v>
                      </c:pt>
                      <c:pt idx="1087">
                        <c:v>197399.70679012345</c:v>
                      </c:pt>
                      <c:pt idx="1088">
                        <c:v>198074.000771605</c:v>
                      </c:pt>
                      <c:pt idx="1089">
                        <c:v>198749.44444444441</c:v>
                      </c:pt>
                      <c:pt idx="1090">
                        <c:v>198749.44444444441</c:v>
                      </c:pt>
                      <c:pt idx="1091">
                        <c:v>198749.44444444441</c:v>
                      </c:pt>
                      <c:pt idx="1092">
                        <c:v>200782.67361111112</c:v>
                      </c:pt>
                      <c:pt idx="1093">
                        <c:v>207634.83410493823</c:v>
                      </c:pt>
                      <c:pt idx="1094">
                        <c:v>218837.4266975309</c:v>
                      </c:pt>
                      <c:pt idx="1095">
                        <c:v>228156.25</c:v>
                      </c:pt>
                      <c:pt idx="1096">
                        <c:v>233254.55632716056</c:v>
                      </c:pt>
                      <c:pt idx="1097">
                        <c:v>234721.5625</c:v>
                      </c:pt>
                      <c:pt idx="1098">
                        <c:v>231792.14891975309</c:v>
                      </c:pt>
                      <c:pt idx="1099">
                        <c:v>223114.27854938267</c:v>
                      </c:pt>
                      <c:pt idx="1100">
                        <c:v>209019.0625</c:v>
                      </c:pt>
                      <c:pt idx="1101">
                        <c:v>199426.03780864197</c:v>
                      </c:pt>
                      <c:pt idx="1102">
                        <c:v>196054.56790123455</c:v>
                      </c:pt>
                      <c:pt idx="1103">
                        <c:v>198749.44444444441</c:v>
                      </c:pt>
                      <c:pt idx="1104">
                        <c:v>208326.37345679008</c:v>
                      </c:pt>
                      <c:pt idx="1105">
                        <c:v>223114.27854938267</c:v>
                      </c:pt>
                      <c:pt idx="1106">
                        <c:v>234721.5625</c:v>
                      </c:pt>
                      <c:pt idx="1107">
                        <c:v>239150.17361111115</c:v>
                      </c:pt>
                      <c:pt idx="1108">
                        <c:v>238409.19753086421</c:v>
                      </c:pt>
                      <c:pt idx="1109">
                        <c:v>231792.14891975309</c:v>
                      </c:pt>
                      <c:pt idx="1110">
                        <c:v>220970.67901234564</c:v>
                      </c:pt>
                      <c:pt idx="1111">
                        <c:v>215305</c:v>
                      </c:pt>
                      <c:pt idx="1112">
                        <c:v>216009.18595679005</c:v>
                      </c:pt>
                      <c:pt idx="1113">
                        <c:v>225268.225308642</c:v>
                      </c:pt>
                      <c:pt idx="1114">
                        <c:v>245119.37114197534</c:v>
                      </c:pt>
                      <c:pt idx="1115">
                        <c:v>265808.64197530865</c:v>
                      </c:pt>
                      <c:pt idx="1116">
                        <c:v>276866.37345679011</c:v>
                      </c:pt>
                      <c:pt idx="1117">
                        <c:v>279265.20447530865</c:v>
                      </c:pt>
                      <c:pt idx="1118">
                        <c:v>276069.0625</c:v>
                      </c:pt>
                      <c:pt idx="1119">
                        <c:v>266591.00694444438</c:v>
                      </c:pt>
                      <c:pt idx="1120">
                        <c:v>257278.50694444453</c:v>
                      </c:pt>
                      <c:pt idx="1121">
                        <c:v>251922.66975308643</c:v>
                      </c:pt>
                      <c:pt idx="1122">
                        <c:v>248131.5625</c:v>
                      </c:pt>
                      <c:pt idx="1123">
                        <c:v>242125.57484567902</c:v>
                      </c:pt>
                      <c:pt idx="1124">
                        <c:v>229607.16049382719</c:v>
                      </c:pt>
                      <c:pt idx="1125">
                        <c:v>209019.0625</c:v>
                      </c:pt>
                      <c:pt idx="1126">
                        <c:v>178986.24999999997</c:v>
                      </c:pt>
                      <c:pt idx="1127">
                        <c:v>146600.01929012343</c:v>
                      </c:pt>
                      <c:pt idx="1128">
                        <c:v>117443.27160493827</c:v>
                      </c:pt>
                      <c:pt idx="1129">
                        <c:v>92435.7600308642</c:v>
                      </c:pt>
                      <c:pt idx="1130">
                        <c:v>75330.07716049382</c:v>
                      </c:pt>
                      <c:pt idx="1131">
                        <c:v>62221.871141975294</c:v>
                      </c:pt>
                      <c:pt idx="1132">
                        <c:v>51048.59567901236</c:v>
                      </c:pt>
                      <c:pt idx="1133">
                        <c:v>40673.780864197535</c:v>
                      </c:pt>
                      <c:pt idx="1134">
                        <c:v>30409.336419753083</c:v>
                      </c:pt>
                      <c:pt idx="1135">
                        <c:v>21634.891975308637</c:v>
                      </c:pt>
                      <c:pt idx="1136">
                        <c:v>15273.074845679013</c:v>
                      </c:pt>
                      <c:pt idx="1137">
                        <c:v>12253.410493827159</c:v>
                      </c:pt>
                      <c:pt idx="1138">
                        <c:v>11591.188271604937</c:v>
                      </c:pt>
                      <c:pt idx="1139">
                        <c:v>11755.019290123459</c:v>
                      </c:pt>
                      <c:pt idx="1140">
                        <c:v>12253.410493827159</c:v>
                      </c:pt>
                      <c:pt idx="1141">
                        <c:v>13107.056327160497</c:v>
                      </c:pt>
                      <c:pt idx="1142">
                        <c:v>15461.049382716048</c:v>
                      </c:pt>
                      <c:pt idx="1143">
                        <c:v>20970.945216049389</c:v>
                      </c:pt>
                      <c:pt idx="1144">
                        <c:v>29101.5625</c:v>
                      </c:pt>
                      <c:pt idx="1145">
                        <c:v>34224.012345679002</c:v>
                      </c:pt>
                      <c:pt idx="1146">
                        <c:v>35355.308641975316</c:v>
                      </c:pt>
                      <c:pt idx="1147">
                        <c:v>29621.222993827159</c:v>
                      </c:pt>
                      <c:pt idx="1148">
                        <c:v>17404.027777777774</c:v>
                      </c:pt>
                      <c:pt idx="1149">
                        <c:v>10947.361111111113</c:v>
                      </c:pt>
                      <c:pt idx="1150">
                        <c:v>8277.7777777777756</c:v>
                      </c:pt>
                      <c:pt idx="1151">
                        <c:v>8277.7777777777756</c:v>
                      </c:pt>
                      <c:pt idx="1152">
                        <c:v>8277.7777777777756</c:v>
                      </c:pt>
                      <c:pt idx="1153">
                        <c:v>11106.59336419753</c:v>
                      </c:pt>
                      <c:pt idx="1154">
                        <c:v>20317.345679012345</c:v>
                      </c:pt>
                      <c:pt idx="1155">
                        <c:v>36215.852623456791</c:v>
                      </c:pt>
                      <c:pt idx="1156">
                        <c:v>51048.59567901236</c:v>
                      </c:pt>
                      <c:pt idx="1157">
                        <c:v>65672.669753086404</c:v>
                      </c:pt>
                      <c:pt idx="1158">
                        <c:v>83883.780864197557</c:v>
                      </c:pt>
                      <c:pt idx="1159">
                        <c:v>108275.63271604937</c:v>
                      </c:pt>
                      <c:pt idx="1160">
                        <c:v>137457.67361111107</c:v>
                      </c:pt>
                      <c:pt idx="1161">
                        <c:v>166385.63271604935</c:v>
                      </c:pt>
                      <c:pt idx="1162">
                        <c:v>192046.74382716042</c:v>
                      </c:pt>
                      <c:pt idx="1163">
                        <c:v>217421.00694444441</c:v>
                      </c:pt>
                      <c:pt idx="1164">
                        <c:v>242872.29938271598</c:v>
                      </c:pt>
                      <c:pt idx="1165">
                        <c:v>268945</c:v>
                      </c:pt>
                      <c:pt idx="1166">
                        <c:v>294698.08641975297</c:v>
                      </c:pt>
                      <c:pt idx="1167">
                        <c:v>306335.26234567905</c:v>
                      </c:pt>
                      <c:pt idx="1168">
                        <c:v>317342.98225308646</c:v>
                      </c:pt>
                      <c:pt idx="1169">
                        <c:v>333780.6944444445</c:v>
                      </c:pt>
                      <c:pt idx="1170">
                        <c:v>348839.9266975309</c:v>
                      </c:pt>
                      <c:pt idx="1171">
                        <c:v>363316.84027777775</c:v>
                      </c:pt>
                      <c:pt idx="1172">
                        <c:v>377156.25</c:v>
                      </c:pt>
                      <c:pt idx="1173">
                        <c:v>389359.64891975309</c:v>
                      </c:pt>
                      <c:pt idx="1174">
                        <c:v>400796.77854938264</c:v>
                      </c:pt>
                      <c:pt idx="1175">
                        <c:v>411426.24999999994</c:v>
                      </c:pt>
                      <c:pt idx="1176">
                        <c:v>420226.5625</c:v>
                      </c:pt>
                      <c:pt idx="1177">
                        <c:v>428127.24151234562</c:v>
                      </c:pt>
                      <c:pt idx="1178">
                        <c:v>436101.50077160489</c:v>
                      </c:pt>
                      <c:pt idx="1179">
                        <c:v>446172.79706790124</c:v>
                      </c:pt>
                      <c:pt idx="1180">
                        <c:v>456359.06249999983</c:v>
                      </c:pt>
                      <c:pt idx="1181">
                        <c:v>466660.29706790112</c:v>
                      </c:pt>
                      <c:pt idx="1182">
                        <c:v>476029.70679012348</c:v>
                      </c:pt>
                      <c:pt idx="1183">
                        <c:v>483381.40817901236</c:v>
                      </c:pt>
                      <c:pt idx="1184">
                        <c:v>489727.70447530854</c:v>
                      </c:pt>
                      <c:pt idx="1185">
                        <c:v>495047.90123456775</c:v>
                      </c:pt>
                      <c:pt idx="1186">
                        <c:v>498253.81558641966</c:v>
                      </c:pt>
                      <c:pt idx="1187">
                        <c:v>498253.81558641966</c:v>
                      </c:pt>
                      <c:pt idx="1188">
                        <c:v>498253.81558641966</c:v>
                      </c:pt>
                      <c:pt idx="1189">
                        <c:v>498253.81558641966</c:v>
                      </c:pt>
                      <c:pt idx="1190">
                        <c:v>498253.81558641966</c:v>
                      </c:pt>
                      <c:pt idx="1191">
                        <c:v>498253.81558641966</c:v>
                      </c:pt>
                      <c:pt idx="1192">
                        <c:v>498253.81558641966</c:v>
                      </c:pt>
                      <c:pt idx="1193">
                        <c:v>498253.81558641966</c:v>
                      </c:pt>
                      <c:pt idx="1194">
                        <c:v>498253.81558641966</c:v>
                      </c:pt>
                      <c:pt idx="1195">
                        <c:v>498253.81558641966</c:v>
                      </c:pt>
                      <c:pt idx="1196">
                        <c:v>499324.75308641983</c:v>
                      </c:pt>
                      <c:pt idx="1197">
                        <c:v>499324.75308641983</c:v>
                      </c:pt>
                      <c:pt idx="1198">
                        <c:v>500396.84027777769</c:v>
                      </c:pt>
                      <c:pt idx="1199">
                        <c:v>504696.68595679017</c:v>
                      </c:pt>
                      <c:pt idx="1200">
                        <c:v>510097.36111111112</c:v>
                      </c:pt>
                      <c:pt idx="1201">
                        <c:v>518798.22530864197</c:v>
                      </c:pt>
                      <c:pt idx="1202">
                        <c:v>527572.6697530864</c:v>
                      </c:pt>
                      <c:pt idx="1203">
                        <c:v>534201.79012345686</c:v>
                      </c:pt>
                      <c:pt idx="1204">
                        <c:v>538644.19753086404</c:v>
                      </c:pt>
                      <c:pt idx="1205">
                        <c:v>540872.29938271595</c:v>
                      </c:pt>
                      <c:pt idx="1206">
                        <c:v>541988.07484567899</c:v>
                      </c:pt>
                      <c:pt idx="1207">
                        <c:v>543105</c:v>
                      </c:pt>
                      <c:pt idx="1208">
                        <c:v>544223.07484567887</c:v>
                      </c:pt>
                      <c:pt idx="1209">
                        <c:v>545342.29938271607</c:v>
                      </c:pt>
                      <c:pt idx="1210">
                        <c:v>545342.29938271607</c:v>
                      </c:pt>
                      <c:pt idx="1211">
                        <c:v>545342.29938271607</c:v>
                      </c:pt>
                      <c:pt idx="1212">
                        <c:v>545342.29938271607</c:v>
                      </c:pt>
                      <c:pt idx="1213">
                        <c:v>544223.07484567887</c:v>
                      </c:pt>
                      <c:pt idx="1214">
                        <c:v>544223.07484567887</c:v>
                      </c:pt>
                      <c:pt idx="1215">
                        <c:v>544223.07484567887</c:v>
                      </c:pt>
                      <c:pt idx="1216">
                        <c:v>544223.07484567887</c:v>
                      </c:pt>
                      <c:pt idx="1217">
                        <c:v>543105</c:v>
                      </c:pt>
                      <c:pt idx="1218">
                        <c:v>541988.07484567899</c:v>
                      </c:pt>
                      <c:pt idx="1219">
                        <c:v>540872.29938271595</c:v>
                      </c:pt>
                      <c:pt idx="1220">
                        <c:v>539757.67361111112</c:v>
                      </c:pt>
                      <c:pt idx="1221">
                        <c:v>537531.87114197528</c:v>
                      </c:pt>
                      <c:pt idx="1222">
                        <c:v>534201.79012345686</c:v>
                      </c:pt>
                      <c:pt idx="1223">
                        <c:v>530882.05632716045</c:v>
                      </c:pt>
                      <c:pt idx="1224">
                        <c:v>526471.84027777775</c:v>
                      </c:pt>
                      <c:pt idx="1225">
                        <c:v>524273.63040123455</c:v>
                      </c:pt>
                      <c:pt idx="1226">
                        <c:v>522080.01929012348</c:v>
                      </c:pt>
                      <c:pt idx="1227">
                        <c:v>520984.93827160489</c:v>
                      </c:pt>
                      <c:pt idx="1228">
                        <c:v>518798.22530864197</c:v>
                      </c:pt>
                      <c:pt idx="1229">
                        <c:v>517706.59336419747</c:v>
                      </c:pt>
                      <c:pt idx="1230">
                        <c:v>515526.77854938281</c:v>
                      </c:pt>
                      <c:pt idx="1231">
                        <c:v>513351.5625</c:v>
                      </c:pt>
                      <c:pt idx="1232">
                        <c:v>512265.67901234562</c:v>
                      </c:pt>
                      <c:pt idx="1233">
                        <c:v>512265.67901234562</c:v>
                      </c:pt>
                      <c:pt idx="1234">
                        <c:v>511180.94521604932</c:v>
                      </c:pt>
                      <c:pt idx="1235">
                        <c:v>511180.94521604932</c:v>
                      </c:pt>
                      <c:pt idx="1236">
                        <c:v>509014.92669753078</c:v>
                      </c:pt>
                      <c:pt idx="1237">
                        <c:v>506853.50694444455</c:v>
                      </c:pt>
                      <c:pt idx="1238">
                        <c:v>501470.07716049394</c:v>
                      </c:pt>
                      <c:pt idx="1239">
                        <c:v>495047.90123456775</c:v>
                      </c:pt>
                      <c:pt idx="1240">
                        <c:v>486549.38271604932</c:v>
                      </c:pt>
                      <c:pt idx="1241">
                        <c:v>479173.53780864197</c:v>
                      </c:pt>
                      <c:pt idx="1242">
                        <c:v>471854.02777777769</c:v>
                      </c:pt>
                      <c:pt idx="1243">
                        <c:v>465625</c:v>
                      </c:pt>
                      <c:pt idx="1244">
                        <c:v>458410.11188271601</c:v>
                      </c:pt>
                      <c:pt idx="1245">
                        <c:v>452270.76003086421</c:v>
                      </c:pt>
                      <c:pt idx="1246">
                        <c:v>446172.79706790124</c:v>
                      </c:pt>
                      <c:pt idx="1247">
                        <c:v>439110.81790123455</c:v>
                      </c:pt>
                      <c:pt idx="1248">
                        <c:v>432105.17361111101</c:v>
                      </c:pt>
                      <c:pt idx="1249">
                        <c:v>425155.86419753084</c:v>
                      </c:pt>
                      <c:pt idx="1250">
                        <c:v>418262.88966049376</c:v>
                      </c:pt>
                      <c:pt idx="1251">
                        <c:v>412399.46373456792</c:v>
                      </c:pt>
                      <c:pt idx="1252">
                        <c:v>406577.42669753084</c:v>
                      </c:pt>
                      <c:pt idx="1253">
                        <c:v>400796.77854938264</c:v>
                      </c:pt>
                      <c:pt idx="1254">
                        <c:v>395057.51929012348</c:v>
                      </c:pt>
                      <c:pt idx="1255">
                        <c:v>389359.64891975309</c:v>
                      </c:pt>
                      <c:pt idx="1256">
                        <c:v>383703.16743827169</c:v>
                      </c:pt>
                      <c:pt idx="1257">
                        <c:v>378088.07484567893</c:v>
                      </c:pt>
                      <c:pt idx="1258">
                        <c:v>372514.37114197528</c:v>
                      </c:pt>
                      <c:pt idx="1259">
                        <c:v>366982.05632716056</c:v>
                      </c:pt>
                      <c:pt idx="1260">
                        <c:v>362403.41049382719</c:v>
                      </c:pt>
                      <c:pt idx="1261">
                        <c:v>358761.18827160489</c:v>
                      </c:pt>
                      <c:pt idx="1262">
                        <c:v>356041.59336419753</c:v>
                      </c:pt>
                      <c:pt idx="1263">
                        <c:v>356041.59336419753</c:v>
                      </c:pt>
                      <c:pt idx="1264">
                        <c:v>356946.97530864202</c:v>
                      </c:pt>
                      <c:pt idx="1265">
                        <c:v>359670.01929012343</c:v>
                      </c:pt>
                      <c:pt idx="1266">
                        <c:v>362403.41049382719</c:v>
                      </c:pt>
                      <c:pt idx="1267">
                        <c:v>364231.4197530864</c:v>
                      </c:pt>
                      <c:pt idx="1268">
                        <c:v>366064.02777777769</c:v>
                      </c:pt>
                      <c:pt idx="1269">
                        <c:v>366064.02777777769</c:v>
                      </c:pt>
                      <c:pt idx="1270">
                        <c:v>364231.4197530864</c:v>
                      </c:pt>
                      <c:pt idx="1271">
                        <c:v>361491.13040123449</c:v>
                      </c:pt>
                      <c:pt idx="1272">
                        <c:v>357853.5069444445</c:v>
                      </c:pt>
                      <c:pt idx="1273">
                        <c:v>354234.2785493827</c:v>
                      </c:pt>
                      <c:pt idx="1274">
                        <c:v>351531.92901234567</c:v>
                      </c:pt>
                      <c:pt idx="1275">
                        <c:v>348839.9266975309</c:v>
                      </c:pt>
                      <c:pt idx="1276">
                        <c:v>347051.00694444438</c:v>
                      </c:pt>
                      <c:pt idx="1277">
                        <c:v>347051.00694444438</c:v>
                      </c:pt>
                      <c:pt idx="1278">
                        <c:v>347944.89197530865</c:v>
                      </c:pt>
                      <c:pt idx="1279">
                        <c:v>348839.9266975309</c:v>
                      </c:pt>
                      <c:pt idx="1280">
                        <c:v>350633.44521604932</c:v>
                      </c:pt>
                      <c:pt idx="1281">
                        <c:v>352431.5625</c:v>
                      </c:pt>
                      <c:pt idx="1282">
                        <c:v>352431.5625</c:v>
                      </c:pt>
                      <c:pt idx="1283">
                        <c:v>353332.34567901236</c:v>
                      </c:pt>
                      <c:pt idx="1284">
                        <c:v>353332.34567901236</c:v>
                      </c:pt>
                      <c:pt idx="1285">
                        <c:v>353332.34567901236</c:v>
                      </c:pt>
                      <c:pt idx="1286">
                        <c:v>351531.92901234567</c:v>
                      </c:pt>
                      <c:pt idx="1287">
                        <c:v>349736.11111111118</c:v>
                      </c:pt>
                      <c:pt idx="1288">
                        <c:v>347051.00694444438</c:v>
                      </c:pt>
                      <c:pt idx="1289">
                        <c:v>343486.96373456786</c:v>
                      </c:pt>
                      <c:pt idx="1290">
                        <c:v>339941.31558641972</c:v>
                      </c:pt>
                      <c:pt idx="1291">
                        <c:v>337294.15123456781</c:v>
                      </c:pt>
                      <c:pt idx="1292">
                        <c:v>333780.6944444445</c:v>
                      </c:pt>
                      <c:pt idx="1293">
                        <c:v>329414.74151234567</c:v>
                      </c:pt>
                      <c:pt idx="1294">
                        <c:v>325077.53086419753</c:v>
                      </c:pt>
                      <c:pt idx="1295">
                        <c:v>320769.0625</c:v>
                      </c:pt>
                      <c:pt idx="1296">
                        <c:v>318197.77777777781</c:v>
                      </c:pt>
                      <c:pt idx="1297">
                        <c:v>317342.98225308646</c:v>
                      </c:pt>
                      <c:pt idx="1298">
                        <c:v>318197.77777777781</c:v>
                      </c:pt>
                      <c:pt idx="1299">
                        <c:v>319910.81790123455</c:v>
                      </c:pt>
                      <c:pt idx="1300">
                        <c:v>322489.000771605</c:v>
                      </c:pt>
                      <c:pt idx="1301">
                        <c:v>324213.53780864197</c:v>
                      </c:pt>
                      <c:pt idx="1302">
                        <c:v>325942.67361111101</c:v>
                      </c:pt>
                      <c:pt idx="1303">
                        <c:v>327676.40817901236</c:v>
                      </c:pt>
                      <c:pt idx="1304">
                        <c:v>330285.63271604932</c:v>
                      </c:pt>
                      <c:pt idx="1305">
                        <c:v>331157.67361111118</c:v>
                      </c:pt>
                      <c:pt idx="1306">
                        <c:v>332030.86419753084</c:v>
                      </c:pt>
                      <c:pt idx="1307">
                        <c:v>332030.86419753084</c:v>
                      </c:pt>
                      <c:pt idx="1308">
                        <c:v>332030.86419753084</c:v>
                      </c:pt>
                      <c:pt idx="1309">
                        <c:v>331157.67361111118</c:v>
                      </c:pt>
                      <c:pt idx="1310">
                        <c:v>331157.67361111118</c:v>
                      </c:pt>
                      <c:pt idx="1311">
                        <c:v>330285.63271604932</c:v>
                      </c:pt>
                      <c:pt idx="1312">
                        <c:v>329414.74151234567</c:v>
                      </c:pt>
                      <c:pt idx="1313">
                        <c:v>327676.40817901236</c:v>
                      </c:pt>
                      <c:pt idx="1314">
                        <c:v>325077.53086419753</c:v>
                      </c:pt>
                      <c:pt idx="1315">
                        <c:v>323350.69444444438</c:v>
                      </c:pt>
                      <c:pt idx="1316">
                        <c:v>320769.0625</c:v>
                      </c:pt>
                      <c:pt idx="1317">
                        <c:v>315636.84027777775</c:v>
                      </c:pt>
                      <c:pt idx="1318">
                        <c:v>312238.3526234568</c:v>
                      </c:pt>
                      <c:pt idx="1319">
                        <c:v>308858.26003086421</c:v>
                      </c:pt>
                      <c:pt idx="1320">
                        <c:v>310546.0069444445</c:v>
                      </c:pt>
                      <c:pt idx="1321">
                        <c:v>314785.49382716045</c:v>
                      </c:pt>
                      <c:pt idx="1322">
                        <c:v>322489.000771605</c:v>
                      </c:pt>
                      <c:pt idx="1323">
                        <c:v>332905.20447530854</c:v>
                      </c:pt>
                      <c:pt idx="1324">
                        <c:v>347051.00694444438</c:v>
                      </c:pt>
                      <c:pt idx="1325">
                        <c:v>360580</c:v>
                      </c:pt>
                      <c:pt idx="1326">
                        <c:v>370665.66743827157</c:v>
                      </c:pt>
                      <c:pt idx="1327">
                        <c:v>375296.04938271601</c:v>
                      </c:pt>
                      <c:pt idx="1328">
                        <c:v>377156.25</c:v>
                      </c:pt>
                      <c:pt idx="1329">
                        <c:v>377156.25</c:v>
                      </c:pt>
                      <c:pt idx="1330">
                        <c:v>377156.25</c:v>
                      </c:pt>
                      <c:pt idx="1331">
                        <c:v>377156.25</c:v>
                      </c:pt>
                      <c:pt idx="1332">
                        <c:v>377156.25</c:v>
                      </c:pt>
                      <c:pt idx="1333">
                        <c:v>376225.5748456791</c:v>
                      </c:pt>
                      <c:pt idx="1334">
                        <c:v>373440.4475308641</c:v>
                      </c:pt>
                      <c:pt idx="1335">
                        <c:v>370665.66743827157</c:v>
                      </c:pt>
                      <c:pt idx="1336">
                        <c:v>367901.23456790124</c:v>
                      </c:pt>
                      <c:pt idx="1337">
                        <c:v>366982.05632716056</c:v>
                      </c:pt>
                      <c:pt idx="1338">
                        <c:v>366064.02777777769</c:v>
                      </c:pt>
                      <c:pt idx="1339">
                        <c:v>366064.02777777769</c:v>
                      </c:pt>
                      <c:pt idx="1340">
                        <c:v>366064.02777777769</c:v>
                      </c:pt>
                      <c:pt idx="1341">
                        <c:v>366982.05632716056</c:v>
                      </c:pt>
                      <c:pt idx="1342">
                        <c:v>367901.23456790124</c:v>
                      </c:pt>
                      <c:pt idx="1343">
                        <c:v>371589.4444444445</c:v>
                      </c:pt>
                      <c:pt idx="1344">
                        <c:v>375296.04938271601</c:v>
                      </c:pt>
                      <c:pt idx="1345">
                        <c:v>379021.04938271613</c:v>
                      </c:pt>
                      <c:pt idx="1346">
                        <c:v>381826.87114197534</c:v>
                      </c:pt>
                      <c:pt idx="1347">
                        <c:v>382764.44444444438</c:v>
                      </c:pt>
                      <c:pt idx="1348">
                        <c:v>382764.44444444438</c:v>
                      </c:pt>
                      <c:pt idx="1349">
                        <c:v>380890.44753086421</c:v>
                      </c:pt>
                      <c:pt idx="1350">
                        <c:v>374367.67361111118</c:v>
                      </c:pt>
                      <c:pt idx="1351">
                        <c:v>364231.4197530864</c:v>
                      </c:pt>
                      <c:pt idx="1352">
                        <c:v>351531.92901234567</c:v>
                      </c:pt>
                      <c:pt idx="1353">
                        <c:v>339057.77777777775</c:v>
                      </c:pt>
                      <c:pt idx="1354">
                        <c:v>325942.67361111101</c:v>
                      </c:pt>
                      <c:pt idx="1355">
                        <c:v>313086.25</c:v>
                      </c:pt>
                      <c:pt idx="1356">
                        <c:v>298828.35262345668</c:v>
                      </c:pt>
                      <c:pt idx="1357">
                        <c:v>283286.25</c:v>
                      </c:pt>
                      <c:pt idx="1358">
                        <c:v>267374.52160493832</c:v>
                      </c:pt>
                      <c:pt idx="1359">
                        <c:v>251162.14891975309</c:v>
                      </c:pt>
                      <c:pt idx="1360">
                        <c:v>233987.48456790121</c:v>
                      </c:pt>
                      <c:pt idx="1361">
                        <c:v>218128.64197530865</c:v>
                      </c:pt>
                      <c:pt idx="1362">
                        <c:v>208326.37345679008</c:v>
                      </c:pt>
                      <c:pt idx="1363">
                        <c:v>205567.11419753084</c:v>
                      </c:pt>
                      <c:pt idx="1364">
                        <c:v>209712.90123456795</c:v>
                      </c:pt>
                      <c:pt idx="1365">
                        <c:v>219547.36111111104</c:v>
                      </c:pt>
                      <c:pt idx="1366">
                        <c:v>225268.225308642</c:v>
                      </c:pt>
                      <c:pt idx="1367">
                        <c:v>225988.5069444445</c:v>
                      </c:pt>
                      <c:pt idx="1368">
                        <c:v>220258.44521604935</c:v>
                      </c:pt>
                      <c:pt idx="1369">
                        <c:v>206944.4444444445</c:v>
                      </c:pt>
                      <c:pt idx="1370">
                        <c:v>196054.56790123455</c:v>
                      </c:pt>
                      <c:pt idx="1371">
                        <c:v>192046.74382716042</c:v>
                      </c:pt>
                      <c:pt idx="1372">
                        <c:v>192046.74382716042</c:v>
                      </c:pt>
                      <c:pt idx="1373">
                        <c:v>192046.74382716042</c:v>
                      </c:pt>
                      <c:pt idx="1374">
                        <c:v>188738.50694444444</c:v>
                      </c:pt>
                      <c:pt idx="1375">
                        <c:v>181561.55864197531</c:v>
                      </c:pt>
                      <c:pt idx="1376">
                        <c:v>169492.67361111107</c:v>
                      </c:pt>
                      <c:pt idx="1377">
                        <c:v>148346.97530864197</c:v>
                      </c:pt>
                      <c:pt idx="1378">
                        <c:v>119007.42669753087</c:v>
                      </c:pt>
                      <c:pt idx="1379">
                        <c:v>92897.361111111124</c:v>
                      </c:pt>
                      <c:pt idx="1380">
                        <c:v>70016.778549382725</c:v>
                      </c:pt>
                      <c:pt idx="1381">
                        <c:v>50365.679012345689</c:v>
                      </c:pt>
                      <c:pt idx="1382">
                        <c:v>42842.673611111109</c:v>
                      </c:pt>
                      <c:pt idx="1383">
                        <c:v>49349.926697530864</c:v>
                      </c:pt>
                      <c:pt idx="1384">
                        <c:v>62221.871141975294</c:v>
                      </c:pt>
                      <c:pt idx="1385">
                        <c:v>72853.641975308637</c:v>
                      </c:pt>
                      <c:pt idx="1386">
                        <c:v>77425.389660493835</c:v>
                      </c:pt>
                      <c:pt idx="1387">
                        <c:v>81269.382716049382</c:v>
                      </c:pt>
                      <c:pt idx="1388">
                        <c:v>89236.743827160506</c:v>
                      </c:pt>
                      <c:pt idx="1389">
                        <c:v>103831.50077160493</c:v>
                      </c:pt>
                      <c:pt idx="1390">
                        <c:v>124296.00694444444</c:v>
                      </c:pt>
                      <c:pt idx="1391">
                        <c:v>144863.41049382716</c:v>
                      </c:pt>
                      <c:pt idx="1392">
                        <c:v>160257.77777777775</c:v>
                      </c:pt>
                      <c:pt idx="1393">
                        <c:v>169492.67361111107</c:v>
                      </c:pt>
                      <c:pt idx="1394">
                        <c:v>173259.0625</c:v>
                      </c:pt>
                      <c:pt idx="1395">
                        <c:v>173259.0625</c:v>
                      </c:pt>
                      <c:pt idx="1396">
                        <c:v>171999.00077160494</c:v>
                      </c:pt>
                      <c:pt idx="1397">
                        <c:v>168246.40817901236</c:v>
                      </c:pt>
                      <c:pt idx="1398">
                        <c:v>162695.12345679014</c:v>
                      </c:pt>
                      <c:pt idx="1399">
                        <c:v>156036.68595679008</c:v>
                      </c:pt>
                      <c:pt idx="1400">
                        <c:v>147763.50694444447</c:v>
                      </c:pt>
                      <c:pt idx="1401">
                        <c:v>138584.37114197534</c:v>
                      </c:pt>
                      <c:pt idx="1402">
                        <c:v>129154.02777777775</c:v>
                      </c:pt>
                      <c:pt idx="1403">
                        <c:v>117443.27160493827</c:v>
                      </c:pt>
                      <c:pt idx="1404">
                        <c:v>100439.33641975309</c:v>
                      </c:pt>
                      <c:pt idx="1405">
                        <c:v>76583.815586419762</c:v>
                      </c:pt>
                      <c:pt idx="1406">
                        <c:v>55957.777777777766</c:v>
                      </c:pt>
                      <c:pt idx="1407">
                        <c:v>43789.444444444453</c:v>
                      </c:pt>
                      <c:pt idx="1408">
                        <c:v>41596.408179012338</c:v>
                      </c:pt>
                      <c:pt idx="1409">
                        <c:v>42842.673611111109</c:v>
                      </c:pt>
                      <c:pt idx="1410">
                        <c:v>43472.704475308637</c:v>
                      </c:pt>
                      <c:pt idx="1411">
                        <c:v>43157.114197530856</c:v>
                      </c:pt>
                      <c:pt idx="1412">
                        <c:v>42217.241512345681</c:v>
                      </c:pt>
                      <c:pt idx="1413">
                        <c:v>40980.173611111102</c:v>
                      </c:pt>
                      <c:pt idx="1414">
                        <c:v>41287.716049382718</c:v>
                      </c:pt>
                      <c:pt idx="1415">
                        <c:v>45714.027777777774</c:v>
                      </c:pt>
                      <c:pt idx="1416">
                        <c:v>55599.648919753097</c:v>
                      </c:pt>
                      <c:pt idx="1417">
                        <c:v>69616.111111111095</c:v>
                      </c:pt>
                      <c:pt idx="1418">
                        <c:v>84764.444444444438</c:v>
                      </c:pt>
                      <c:pt idx="1419">
                        <c:v>96160.760030864185</c:v>
                      </c:pt>
                      <c:pt idx="1420">
                        <c:v>99959.340277777781</c:v>
                      </c:pt>
                      <c:pt idx="1421">
                        <c:v>96160.760030864185</c:v>
                      </c:pt>
                      <c:pt idx="1422">
                        <c:v>84323.537808641951</c:v>
                      </c:pt>
                      <c:pt idx="1423">
                        <c:v>71630.945216049382</c:v>
                      </c:pt>
                      <c:pt idx="1424">
                        <c:v>67630.01929012344</c:v>
                      </c:pt>
                      <c:pt idx="1425">
                        <c:v>68818.225308641981</c:v>
                      </c:pt>
                      <c:pt idx="1426">
                        <c:v>75746.840277777752</c:v>
                      </c:pt>
                      <c:pt idx="1427">
                        <c:v>89690.297067901221</c:v>
                      </c:pt>
                      <c:pt idx="1428">
                        <c:v>100439.33641975309</c:v>
                      </c:pt>
                      <c:pt idx="1429">
                        <c:v>103831.50077160493</c:v>
                      </c:pt>
                      <c:pt idx="1430">
                        <c:v>100920.4822530864</c:v>
                      </c:pt>
                      <c:pt idx="1431">
                        <c:v>92435.7600308642</c:v>
                      </c:pt>
                      <c:pt idx="1432">
                        <c:v>77004.027777777766</c:v>
                      </c:pt>
                      <c:pt idx="1433">
                        <c:v>56317.056327160499</c:v>
                      </c:pt>
                      <c:pt idx="1434">
                        <c:v>38859.567901234564</c:v>
                      </c:pt>
                      <c:pt idx="1435">
                        <c:v>24394.151234567904</c:v>
                      </c:pt>
                      <c:pt idx="1436">
                        <c:v>20970.945216049389</c:v>
                      </c:pt>
                      <c:pt idx="1437">
                        <c:v>22309.185956790127</c:v>
                      </c:pt>
                      <c:pt idx="1438">
                        <c:v>25592.704475308645</c:v>
                      </c:pt>
                      <c:pt idx="1439">
                        <c:v>27822.530864197528</c:v>
                      </c:pt>
                      <c:pt idx="1440">
                        <c:v>28076.037808641981</c:v>
                      </c:pt>
                      <c:pt idx="1441">
                        <c:v>26325.632716049375</c:v>
                      </c:pt>
                      <c:pt idx="1442">
                        <c:v>22083.271604938273</c:v>
                      </c:pt>
                      <c:pt idx="1443">
                        <c:v>19251.006944444442</c:v>
                      </c:pt>
                      <c:pt idx="1444">
                        <c:v>18625</c:v>
                      </c:pt>
                      <c:pt idx="1445">
                        <c:v>19251.006944444442</c:v>
                      </c:pt>
                      <c:pt idx="1446">
                        <c:v>19674.093364197528</c:v>
                      </c:pt>
                      <c:pt idx="1447">
                        <c:v>18418.630401234561</c:v>
                      </c:pt>
                      <c:pt idx="1448">
                        <c:v>12934.027777777781</c:v>
                      </c:pt>
                      <c:pt idx="1449">
                        <c:v>5634.0625</c:v>
                      </c:pt>
                      <c:pt idx="1450">
                        <c:v>1216.3734567901233</c:v>
                      </c:pt>
                      <c:pt idx="1451">
                        <c:v>82.777777777777771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278.22530864197535</c:v>
                      </c:pt>
                      <c:pt idx="1480">
                        <c:v>1112.9012345679014</c:v>
                      </c:pt>
                      <c:pt idx="1481">
                        <c:v>2281.5625</c:v>
                      </c:pt>
                      <c:pt idx="1482">
                        <c:v>3587.6118827160499</c:v>
                      </c:pt>
                      <c:pt idx="1483">
                        <c:v>4865.4938271604933</c:v>
                      </c:pt>
                      <c:pt idx="1484">
                        <c:v>6217.5308641975307</c:v>
                      </c:pt>
                      <c:pt idx="1485">
                        <c:v>7602.3341049382707</c:v>
                      </c:pt>
                      <c:pt idx="1486">
                        <c:v>9566.0069444444453</c:v>
                      </c:pt>
                      <c:pt idx="1487">
                        <c:v>12421.840277777776</c:v>
                      </c:pt>
                      <c:pt idx="1488">
                        <c:v>16613.040123456791</c:v>
                      </c:pt>
                      <c:pt idx="1489">
                        <c:v>22536.25</c:v>
                      </c:pt>
                      <c:pt idx="1490">
                        <c:v>30674.340277777781</c:v>
                      </c:pt>
                      <c:pt idx="1491">
                        <c:v>40980.173611111102</c:v>
                      </c:pt>
                      <c:pt idx="1492">
                        <c:v>53475.019290123448</c:v>
                      </c:pt>
                      <c:pt idx="1493">
                        <c:v>66843.630401234579</c:v>
                      </c:pt>
                      <c:pt idx="1494">
                        <c:v>80837.673611111095</c:v>
                      </c:pt>
                      <c:pt idx="1495">
                        <c:v>94755.262345679032</c:v>
                      </c:pt>
                      <c:pt idx="1496">
                        <c:v>107777.24151234566</c:v>
                      </c:pt>
                      <c:pt idx="1497">
                        <c:v>120055.9452160494</c:v>
                      </c:pt>
                      <c:pt idx="1498">
                        <c:v>130794.0625</c:v>
                      </c:pt>
                      <c:pt idx="1499">
                        <c:v>139715.66743827157</c:v>
                      </c:pt>
                      <c:pt idx="1500">
                        <c:v>146600.01929012343</c:v>
                      </c:pt>
                      <c:pt idx="1501">
                        <c:v>151281.56249999997</c:v>
                      </c:pt>
                      <c:pt idx="1502">
                        <c:v>156036.68595679008</c:v>
                      </c:pt>
                      <c:pt idx="1503">
                        <c:v>159651.31558641978</c:v>
                      </c:pt>
                      <c:pt idx="1504">
                        <c:v>163920.69444444441</c:v>
                      </c:pt>
                      <c:pt idx="1505">
                        <c:v>167625</c:v>
                      </c:pt>
                      <c:pt idx="1506">
                        <c:v>170743.537808642</c:v>
                      </c:pt>
                      <c:pt idx="1507">
                        <c:v>173890.81790123455</c:v>
                      </c:pt>
                      <c:pt idx="1508">
                        <c:v>177705.49382716048</c:v>
                      </c:pt>
                      <c:pt idx="1509">
                        <c:v>182208.26003086416</c:v>
                      </c:pt>
                      <c:pt idx="1510">
                        <c:v>188080.30864197534</c:v>
                      </c:pt>
                      <c:pt idx="1511">
                        <c:v>196726.5625</c:v>
                      </c:pt>
                      <c:pt idx="1512">
                        <c:v>208326.37345679008</c:v>
                      </c:pt>
                      <c:pt idx="1513">
                        <c:v>223114.27854938267</c:v>
                      </c:pt>
                      <c:pt idx="1514">
                        <c:v>240635.57484567899</c:v>
                      </c:pt>
                      <c:pt idx="1515">
                        <c:v>258819.09336419744</c:v>
                      </c:pt>
                      <c:pt idx="1516">
                        <c:v>275272.90123456792</c:v>
                      </c:pt>
                      <c:pt idx="1517">
                        <c:v>287336.03780864202</c:v>
                      </c:pt>
                      <c:pt idx="1518">
                        <c:v>297172.79706790129</c:v>
                      </c:pt>
                      <c:pt idx="1519">
                        <c:v>303822.61188271613</c:v>
                      </c:pt>
                      <c:pt idx="1520">
                        <c:v>309701.55864197534</c:v>
                      </c:pt>
                      <c:pt idx="1521">
                        <c:v>313086.25</c:v>
                      </c:pt>
                      <c:pt idx="1522">
                        <c:v>315636.84027777775</c:v>
                      </c:pt>
                      <c:pt idx="1523">
                        <c:v>314785.49382716045</c:v>
                      </c:pt>
                      <c:pt idx="1524">
                        <c:v>311391.60493827157</c:v>
                      </c:pt>
                      <c:pt idx="1525">
                        <c:v>302153.26003086421</c:v>
                      </c:pt>
                      <c:pt idx="1526">
                        <c:v>288149.44444444438</c:v>
                      </c:pt>
                      <c:pt idx="1527">
                        <c:v>270520.07716049376</c:v>
                      </c:pt>
                      <c:pt idx="1528">
                        <c:v>251922.66975308643</c:v>
                      </c:pt>
                      <c:pt idx="1529">
                        <c:v>235456.79012345683</c:v>
                      </c:pt>
                      <c:pt idx="1530">
                        <c:v>222398.59567901239</c:v>
                      </c:pt>
                      <c:pt idx="1531">
                        <c:v>213199.34027777772</c:v>
                      </c:pt>
                      <c:pt idx="1532">
                        <c:v>208326.37345679008</c:v>
                      </c:pt>
                      <c:pt idx="1533">
                        <c:v>206944.4444444445</c:v>
                      </c:pt>
                      <c:pt idx="1534">
                        <c:v>209712.90123456795</c:v>
                      </c:pt>
                      <c:pt idx="1535">
                        <c:v>216714.52160493823</c:v>
                      </c:pt>
                      <c:pt idx="1536">
                        <c:v>229607.16049382719</c:v>
                      </c:pt>
                      <c:pt idx="1537">
                        <c:v>247376.79012345677</c:v>
                      </c:pt>
                      <c:pt idx="1538">
                        <c:v>268945</c:v>
                      </c:pt>
                      <c:pt idx="1539">
                        <c:v>294698.08641975297</c:v>
                      </c:pt>
                      <c:pt idx="1540">
                        <c:v>322489.000771605</c:v>
                      </c:pt>
                      <c:pt idx="1541">
                        <c:v>353332.34567901236</c:v>
                      </c:pt>
                      <c:pt idx="1542">
                        <c:v>384643.04012345674</c:v>
                      </c:pt>
                      <c:pt idx="1543">
                        <c:v>414349.34027777787</c:v>
                      </c:pt>
                      <c:pt idx="1544">
                        <c:v>439110.81790123455</c:v>
                      </c:pt>
                      <c:pt idx="1545">
                        <c:v>455335.26234567899</c:v>
                      </c:pt>
                      <c:pt idx="1546">
                        <c:v>465625</c:v>
                      </c:pt>
                      <c:pt idx="1547">
                        <c:v>471854.02777777769</c:v>
                      </c:pt>
                      <c:pt idx="1548">
                        <c:v>476029.70679012348</c:v>
                      </c:pt>
                      <c:pt idx="1549">
                        <c:v>481275.17361111101</c:v>
                      </c:pt>
                      <c:pt idx="1550">
                        <c:v>486549.38271604932</c:v>
                      </c:pt>
                      <c:pt idx="1551">
                        <c:v>493981.5625</c:v>
                      </c:pt>
                      <c:pt idx="1552">
                        <c:v>501470.07716049394</c:v>
                      </c:pt>
                      <c:pt idx="1553">
                        <c:v>510097.36111111112</c:v>
                      </c:pt>
                      <c:pt idx="1554">
                        <c:v>517706.59336419747</c:v>
                      </c:pt>
                      <c:pt idx="1555">
                        <c:v>526471.84027777775</c:v>
                      </c:pt>
                      <c:pt idx="1556">
                        <c:v>536420.69444444438</c:v>
                      </c:pt>
                      <c:pt idx="1557">
                        <c:v>548706.87114197528</c:v>
                      </c:pt>
                      <c:pt idx="1558">
                        <c:v>562268.63040123449</c:v>
                      </c:pt>
                      <c:pt idx="1559">
                        <c:v>579453.64197530865</c:v>
                      </c:pt>
                      <c:pt idx="1560">
                        <c:v>598069.44444444438</c:v>
                      </c:pt>
                      <c:pt idx="1561">
                        <c:v>616979.56790123438</c:v>
                      </c:pt>
                      <c:pt idx="1562">
                        <c:v>636184.01234567899</c:v>
                      </c:pt>
                      <c:pt idx="1563">
                        <c:v>655682.77777777764</c:v>
                      </c:pt>
                      <c:pt idx="1564">
                        <c:v>676722.70447530865</c:v>
                      </c:pt>
                      <c:pt idx="1565">
                        <c:v>698094.89197530865</c:v>
                      </c:pt>
                      <c:pt idx="1566">
                        <c:v>719799.34027777798</c:v>
                      </c:pt>
                      <c:pt idx="1567">
                        <c:v>743142.67361111101</c:v>
                      </c:pt>
                      <c:pt idx="1568">
                        <c:v>764205.0192901236</c:v>
                      </c:pt>
                      <c:pt idx="1569">
                        <c:v>784218.2716049382</c:v>
                      </c:pt>
                      <c:pt idx="1570">
                        <c:v>803130.6944444445</c:v>
                      </c:pt>
                      <c:pt idx="1571">
                        <c:v>820894.00077160483</c:v>
                      </c:pt>
                      <c:pt idx="1572">
                        <c:v>837463.35262345686</c:v>
                      </c:pt>
                      <c:pt idx="1573">
                        <c:v>852797.36111111089</c:v>
                      </c:pt>
                      <c:pt idx="1574">
                        <c:v>864036.74382716022</c:v>
                      </c:pt>
                      <c:pt idx="1575">
                        <c:v>872514.56790123461</c:v>
                      </c:pt>
                      <c:pt idx="1576">
                        <c:v>878189.44444444415</c:v>
                      </c:pt>
                      <c:pt idx="1577">
                        <c:v>879611.03780864226</c:v>
                      </c:pt>
                      <c:pt idx="1578">
                        <c:v>878189.44444444415</c:v>
                      </c:pt>
                      <c:pt idx="1579">
                        <c:v>873931.5625</c:v>
                      </c:pt>
                      <c:pt idx="1580">
                        <c:v>869684.02777777764</c:v>
                      </c:pt>
                      <c:pt idx="1581">
                        <c:v>862627.79706790135</c:v>
                      </c:pt>
                      <c:pt idx="1582">
                        <c:v>857003.50694444426</c:v>
                      </c:pt>
                      <c:pt idx="1583">
                        <c:v>848601.5625</c:v>
                      </c:pt>
                      <c:pt idx="1584">
                        <c:v>838851.6049382718</c:v>
                      </c:pt>
                      <c:pt idx="1585">
                        <c:v>827777.77777777798</c:v>
                      </c:pt>
                      <c:pt idx="1586">
                        <c:v>815407.67361111089</c:v>
                      </c:pt>
                      <c:pt idx="1587">
                        <c:v>801772.33410493797</c:v>
                      </c:pt>
                      <c:pt idx="1588">
                        <c:v>788251.96373456786</c:v>
                      </c:pt>
                      <c:pt idx="1589">
                        <c:v>776181.92901234573</c:v>
                      </c:pt>
                      <c:pt idx="1590">
                        <c:v>766858.5069444445</c:v>
                      </c:pt>
                      <c:pt idx="1591">
                        <c:v>758911.84027777787</c:v>
                      </c:pt>
                      <c:pt idx="1592">
                        <c:v>753637.05632716033</c:v>
                      </c:pt>
                      <c:pt idx="1593">
                        <c:v>748380.66743827146</c:v>
                      </c:pt>
                      <c:pt idx="1594">
                        <c:v>745759.37114197528</c:v>
                      </c:pt>
                      <c:pt idx="1595">
                        <c:v>743142.67361111101</c:v>
                      </c:pt>
                      <c:pt idx="1596">
                        <c:v>737923.07484567899</c:v>
                      </c:pt>
                      <c:pt idx="1597">
                        <c:v>732721.87114197528</c:v>
                      </c:pt>
                      <c:pt idx="1598">
                        <c:v>723664.02777777787</c:v>
                      </c:pt>
                      <c:pt idx="1599">
                        <c:v>713381.18827160506</c:v>
                      </c:pt>
                      <c:pt idx="1600">
                        <c:v>701900.94521604932</c:v>
                      </c:pt>
                      <c:pt idx="1601">
                        <c:v>689254.34027777764</c:v>
                      </c:pt>
                      <c:pt idx="1602">
                        <c:v>676722.70447530865</c:v>
                      </c:pt>
                      <c:pt idx="1603">
                        <c:v>666780.17361111124</c:v>
                      </c:pt>
                      <c:pt idx="1604">
                        <c:v>659371.56249999988</c:v>
                      </c:pt>
                      <c:pt idx="1605">
                        <c:v>653229.33641975292</c:v>
                      </c:pt>
                      <c:pt idx="1606">
                        <c:v>650780.49382716056</c:v>
                      </c:pt>
                      <c:pt idx="1607">
                        <c:v>648336.25</c:v>
                      </c:pt>
                      <c:pt idx="1608">
                        <c:v>648336.25</c:v>
                      </c:pt>
                      <c:pt idx="1609">
                        <c:v>648336.25</c:v>
                      </c:pt>
                      <c:pt idx="1610">
                        <c:v>650780.49382716056</c:v>
                      </c:pt>
                      <c:pt idx="1611">
                        <c:v>652004.34027777775</c:v>
                      </c:pt>
                      <c:pt idx="1612">
                        <c:v>655682.77777777764</c:v>
                      </c:pt>
                      <c:pt idx="1613">
                        <c:v>660603.45679012348</c:v>
                      </c:pt>
                      <c:pt idx="1614">
                        <c:v>668018.96604938258</c:v>
                      </c:pt>
                      <c:pt idx="1615">
                        <c:v>676722.70447530865</c:v>
                      </c:pt>
                      <c:pt idx="1616">
                        <c:v>687996.00308641978</c:v>
                      </c:pt>
                      <c:pt idx="1617">
                        <c:v>701900.94521604932</c:v>
                      </c:pt>
                      <c:pt idx="1618">
                        <c:v>717228.63040123461</c:v>
                      </c:pt>
                      <c:pt idx="1619">
                        <c:v>734020.44753086416</c:v>
                      </c:pt>
                      <c:pt idx="1620">
                        <c:v>748380.66743827146</c:v>
                      </c:pt>
                      <c:pt idx="1621">
                        <c:v>761556.13040123449</c:v>
                      </c:pt>
                      <c:pt idx="1622">
                        <c:v>772179.27854938258</c:v>
                      </c:pt>
                      <c:pt idx="1623">
                        <c:v>780194.92669753067</c:v>
                      </c:pt>
                      <c:pt idx="1624">
                        <c:v>782876.00694444426</c:v>
                      </c:pt>
                      <c:pt idx="1625">
                        <c:v>781534.89197530842</c:v>
                      </c:pt>
                      <c:pt idx="1626">
                        <c:v>776181.92901234573</c:v>
                      </c:pt>
                      <c:pt idx="1627">
                        <c:v>762880</c:v>
                      </c:pt>
                      <c:pt idx="1628">
                        <c:v>744450.44753086416</c:v>
                      </c:pt>
                      <c:pt idx="1629">
                        <c:v>721086.4197530864</c:v>
                      </c:pt>
                      <c:pt idx="1630">
                        <c:v>696828.50694444438</c:v>
                      </c:pt>
                      <c:pt idx="1631">
                        <c:v>674230.17361111101</c:v>
                      </c:pt>
                      <c:pt idx="1632">
                        <c:v>658140.81790123449</c:v>
                      </c:pt>
                      <c:pt idx="1633">
                        <c:v>647115.85262345674</c:v>
                      </c:pt>
                      <c:pt idx="1634">
                        <c:v>643461.55864197516</c:v>
                      </c:pt>
                      <c:pt idx="1635">
                        <c:v>642245.76003086416</c:v>
                      </c:pt>
                      <c:pt idx="1636">
                        <c:v>642245.76003086416</c:v>
                      </c:pt>
                      <c:pt idx="1637">
                        <c:v>641031.11111111101</c:v>
                      </c:pt>
                      <c:pt idx="1638">
                        <c:v>637394.0625</c:v>
                      </c:pt>
                      <c:pt idx="1639">
                        <c:v>632560.76003086416</c:v>
                      </c:pt>
                      <c:pt idx="1640">
                        <c:v>626545</c:v>
                      </c:pt>
                      <c:pt idx="1641">
                        <c:v>621753.08641975303</c:v>
                      </c:pt>
                      <c:pt idx="1642">
                        <c:v>619364.02777777775</c:v>
                      </c:pt>
                      <c:pt idx="1643">
                        <c:v>620557.9822530864</c:v>
                      </c:pt>
                      <c:pt idx="1644">
                        <c:v>626545</c:v>
                      </c:pt>
                      <c:pt idx="1645">
                        <c:v>634975.11188271595</c:v>
                      </c:pt>
                      <c:pt idx="1646">
                        <c:v>647115.85262345674</c:v>
                      </c:pt>
                      <c:pt idx="1647">
                        <c:v>660603.45679012348</c:v>
                      </c:pt>
                      <c:pt idx="1648">
                        <c:v>676722.70447530865</c:v>
                      </c:pt>
                      <c:pt idx="1649">
                        <c:v>694299.18595679023</c:v>
                      </c:pt>
                      <c:pt idx="1650">
                        <c:v>712101.00694444426</c:v>
                      </c:pt>
                      <c:pt idx="1651">
                        <c:v>730128.16743827169</c:v>
                      </c:pt>
                      <c:pt idx="1652">
                        <c:v>745759.37114197528</c:v>
                      </c:pt>
                      <c:pt idx="1653">
                        <c:v>760233.41049382708</c:v>
                      </c:pt>
                      <c:pt idx="1654">
                        <c:v>773512.34567901236</c:v>
                      </c:pt>
                      <c:pt idx="1655">
                        <c:v>784218.2716049382</c:v>
                      </c:pt>
                      <c:pt idx="1656">
                        <c:v>794997.77777777764</c:v>
                      </c:pt>
                      <c:pt idx="1657">
                        <c:v>805850.86419753102</c:v>
                      </c:pt>
                      <c:pt idx="1658">
                        <c:v>816777.53086419776</c:v>
                      </c:pt>
                      <c:pt idx="1659">
                        <c:v>827777.77777777798</c:v>
                      </c:pt>
                      <c:pt idx="1660">
                        <c:v>838851.6049382718</c:v>
                      </c:pt>
                      <c:pt idx="1661">
                        <c:v>849999.0123456791</c:v>
                      </c:pt>
                      <c:pt idx="1662">
                        <c:v>859813.35262345686</c:v>
                      </c:pt>
                      <c:pt idx="1663">
                        <c:v>871098.72299382708</c:v>
                      </c:pt>
                      <c:pt idx="1664">
                        <c:v>881033.78086419741</c:v>
                      </c:pt>
                      <c:pt idx="1665">
                        <c:v>889594.38271604956</c:v>
                      </c:pt>
                      <c:pt idx="1666">
                        <c:v>898196.37345679011</c:v>
                      </c:pt>
                      <c:pt idx="1667">
                        <c:v>903954.02777777798</c:v>
                      </c:pt>
                      <c:pt idx="1668">
                        <c:v>909730.0771604937</c:v>
                      </c:pt>
                      <c:pt idx="1669">
                        <c:v>914074.18595679011</c:v>
                      </c:pt>
                      <c:pt idx="1670">
                        <c:v>918428.64197530877</c:v>
                      </c:pt>
                      <c:pt idx="1671">
                        <c:v>921337.36111111101</c:v>
                      </c:pt>
                      <c:pt idx="1672">
                        <c:v>922793.44521604932</c:v>
                      </c:pt>
                      <c:pt idx="1673">
                        <c:v>924250.67901234562</c:v>
                      </c:pt>
                      <c:pt idx="1674">
                        <c:v>925709.0625</c:v>
                      </c:pt>
                      <c:pt idx="1675">
                        <c:v>925709.0625</c:v>
                      </c:pt>
                      <c:pt idx="1676">
                        <c:v>925709.0625</c:v>
                      </c:pt>
                      <c:pt idx="1677">
                        <c:v>924250.67901234562</c:v>
                      </c:pt>
                      <c:pt idx="1678">
                        <c:v>921337.36111111101</c:v>
                      </c:pt>
                      <c:pt idx="1679">
                        <c:v>916976.00694444415</c:v>
                      </c:pt>
                      <c:pt idx="1680">
                        <c:v>912625</c:v>
                      </c:pt>
                      <c:pt idx="1681">
                        <c:v>908284.34027777764</c:v>
                      </c:pt>
                      <c:pt idx="1682">
                        <c:v>906839.75308641966</c:v>
                      </c:pt>
                      <c:pt idx="1683">
                        <c:v>906839.75308641966</c:v>
                      </c:pt>
                      <c:pt idx="1684">
                        <c:v>909730.0771604937</c:v>
                      </c:pt>
                      <c:pt idx="1685">
                        <c:v>915524.52160493832</c:v>
                      </c:pt>
                      <c:pt idx="1686">
                        <c:v>921337.36111111101</c:v>
                      </c:pt>
                      <c:pt idx="1687">
                        <c:v>927168.59567901236</c:v>
                      </c:pt>
                      <c:pt idx="1688">
                        <c:v>933018.22530864226</c:v>
                      </c:pt>
                      <c:pt idx="1689">
                        <c:v>935949.93827160483</c:v>
                      </c:pt>
                      <c:pt idx="1690">
                        <c:v>938886.25</c:v>
                      </c:pt>
                      <c:pt idx="1691">
                        <c:v>940356.13040123461</c:v>
                      </c:pt>
                      <c:pt idx="1692">
                        <c:v>941827.16049382731</c:v>
                      </c:pt>
                      <c:pt idx="1693">
                        <c:v>943299.34027777764</c:v>
                      </c:pt>
                      <c:pt idx="1694">
                        <c:v>944772.66975308617</c:v>
                      </c:pt>
                      <c:pt idx="1695">
                        <c:v>946247.14891975326</c:v>
                      </c:pt>
                      <c:pt idx="1696">
                        <c:v>947722.77777777764</c:v>
                      </c:pt>
                      <c:pt idx="1697">
                        <c:v>949199.55632716033</c:v>
                      </c:pt>
                      <c:pt idx="1698">
                        <c:v>950677.48456790112</c:v>
                      </c:pt>
                      <c:pt idx="1699">
                        <c:v>950677.48456790112</c:v>
                      </c:pt>
                      <c:pt idx="1700">
                        <c:v>949199.55632716033</c:v>
                      </c:pt>
                      <c:pt idx="1701">
                        <c:v>946247.14891975326</c:v>
                      </c:pt>
                      <c:pt idx="1702">
                        <c:v>943299.34027777764</c:v>
                      </c:pt>
                      <c:pt idx="1703">
                        <c:v>940356.13040123461</c:v>
                      </c:pt>
                      <c:pt idx="1704">
                        <c:v>935949.93827160483</c:v>
                      </c:pt>
                      <c:pt idx="1705">
                        <c:v>933018.22530864226</c:v>
                      </c:pt>
                      <c:pt idx="1706">
                        <c:v>930091.11111111124</c:v>
                      </c:pt>
                      <c:pt idx="1707">
                        <c:v>927168.59567901236</c:v>
                      </c:pt>
                      <c:pt idx="1708">
                        <c:v>925709.0625</c:v>
                      </c:pt>
                      <c:pt idx="1709">
                        <c:v>924250.67901234562</c:v>
                      </c:pt>
                      <c:pt idx="1710">
                        <c:v>922793.44521604932</c:v>
                      </c:pt>
                      <c:pt idx="1711">
                        <c:v>924250.67901234562</c:v>
                      </c:pt>
                      <c:pt idx="1712">
                        <c:v>925709.0625</c:v>
                      </c:pt>
                      <c:pt idx="1713">
                        <c:v>928629.27854938246</c:v>
                      </c:pt>
                      <c:pt idx="1714">
                        <c:v>933018.22530864226</c:v>
                      </c:pt>
                      <c:pt idx="1715">
                        <c:v>937417.51929012337</c:v>
                      </c:pt>
                      <c:pt idx="1716">
                        <c:v>943299.34027777764</c:v>
                      </c:pt>
                      <c:pt idx="1717">
                        <c:v>949199.55632716033</c:v>
                      </c:pt>
                      <c:pt idx="1718">
                        <c:v>956600.69444444461</c:v>
                      </c:pt>
                      <c:pt idx="1719">
                        <c:v>964030.57484567887</c:v>
                      </c:pt>
                      <c:pt idx="1720">
                        <c:v>972984.37114197516</c:v>
                      </c:pt>
                      <c:pt idx="1721">
                        <c:v>980477.48456790135</c:v>
                      </c:pt>
                      <c:pt idx="1722">
                        <c:v>986492.66975308617</c:v>
                      </c:pt>
                      <c:pt idx="1723">
                        <c:v>989507.16049382708</c:v>
                      </c:pt>
                      <c:pt idx="1724">
                        <c:v>991016.13040123461</c:v>
                      </c:pt>
                      <c:pt idx="1725">
                        <c:v>989507.16049382708</c:v>
                      </c:pt>
                      <c:pt idx="1726">
                        <c:v>981979.55632716022</c:v>
                      </c:pt>
                      <c:pt idx="1727">
                        <c:v>968502.29938271607</c:v>
                      </c:pt>
                      <c:pt idx="1728">
                        <c:v>947722.77777777764</c:v>
                      </c:pt>
                      <c:pt idx="1729">
                        <c:v>919882.42669753067</c:v>
                      </c:pt>
                      <c:pt idx="1730">
                        <c:v>885308.90817901236</c:v>
                      </c:pt>
                      <c:pt idx="1731">
                        <c:v>849999.0123456791</c:v>
                      </c:pt>
                      <c:pt idx="1732">
                        <c:v>814038.96604938281</c:v>
                      </c:pt>
                      <c:pt idx="1733">
                        <c:v>780194.92669753067</c:v>
                      </c:pt>
                      <c:pt idx="1734">
                        <c:v>748380.66743827146</c:v>
                      </c:pt>
                      <c:pt idx="1735">
                        <c:v>718513.41049382708</c:v>
                      </c:pt>
                      <c:pt idx="1736">
                        <c:v>689254.34027777764</c:v>
                      </c:pt>
                      <c:pt idx="1737">
                        <c:v>659371.56249999988</c:v>
                      </c:pt>
                      <c:pt idx="1738">
                        <c:v>631355.30864197528</c:v>
                      </c:pt>
                      <c:pt idx="1739">
                        <c:v>603947.24151234562</c:v>
                      </c:pt>
                      <c:pt idx="1740">
                        <c:v>579453.64197530865</c:v>
                      </c:pt>
                      <c:pt idx="1741">
                        <c:v>558862.66975308629</c:v>
                      </c:pt>
                      <c:pt idx="1742">
                        <c:v>543105</c:v>
                      </c:pt>
                      <c:pt idx="1743">
                        <c:v>528674.64891975303</c:v>
                      </c:pt>
                      <c:pt idx="1744">
                        <c:v>516616.11111111101</c:v>
                      </c:pt>
                      <c:pt idx="1745">
                        <c:v>505774.5216049382</c:v>
                      </c:pt>
                      <c:pt idx="1746">
                        <c:v>495047.90123456775</c:v>
                      </c:pt>
                      <c:pt idx="1747">
                        <c:v>484436.25</c:v>
                      </c:pt>
                      <c:pt idx="1748">
                        <c:v>476029.70679012348</c:v>
                      </c:pt>
                      <c:pt idx="1749">
                        <c:v>467696.74382716056</c:v>
                      </c:pt>
                      <c:pt idx="1750">
                        <c:v>461495.30864197516</c:v>
                      </c:pt>
                      <c:pt idx="1751">
                        <c:v>456359.06249999983</c:v>
                      </c:pt>
                      <c:pt idx="1752">
                        <c:v>451251.55864197516</c:v>
                      </c:pt>
                      <c:pt idx="1753">
                        <c:v>446172.79706790124</c:v>
                      </c:pt>
                      <c:pt idx="1754">
                        <c:v>441122.77777777775</c:v>
                      </c:pt>
                      <c:pt idx="1755">
                        <c:v>436101.50077160489</c:v>
                      </c:pt>
                      <c:pt idx="1756">
                        <c:v>431108.96604938264</c:v>
                      </c:pt>
                      <c:pt idx="1757">
                        <c:v>426145.17361111101</c:v>
                      </c:pt>
                      <c:pt idx="1758">
                        <c:v>420226.5625</c:v>
                      </c:pt>
                      <c:pt idx="1759">
                        <c:v>415326.00308641972</c:v>
                      </c:pt>
                      <c:pt idx="1760">
                        <c:v>409483.27160493832</c:v>
                      </c:pt>
                      <c:pt idx="1761">
                        <c:v>403681.92901234562</c:v>
                      </c:pt>
                      <c:pt idx="1762">
                        <c:v>397921.97530864197</c:v>
                      </c:pt>
                      <c:pt idx="1763">
                        <c:v>392203.41049382713</c:v>
                      </c:pt>
                      <c:pt idx="1764">
                        <c:v>386526.23456790129</c:v>
                      </c:pt>
                      <c:pt idx="1765">
                        <c:v>379955.17361111107</c:v>
                      </c:pt>
                      <c:pt idx="1766">
                        <c:v>371589.4444444445</c:v>
                      </c:pt>
                      <c:pt idx="1767">
                        <c:v>359670.01929012343</c:v>
                      </c:pt>
                      <c:pt idx="1768">
                        <c:v>344376.25</c:v>
                      </c:pt>
                      <c:pt idx="1769">
                        <c:v>324213.53780864197</c:v>
                      </c:pt>
                      <c:pt idx="1770">
                        <c:v>300488.50694444438</c:v>
                      </c:pt>
                      <c:pt idx="1771">
                        <c:v>274477.88966049376</c:v>
                      </c:pt>
                      <c:pt idx="1772">
                        <c:v>249644.55632716056</c:v>
                      </c:pt>
                      <c:pt idx="1773">
                        <c:v>225988.5069444445</c:v>
                      </c:pt>
                      <c:pt idx="1774">
                        <c:v>204880.17361111107</c:v>
                      </c:pt>
                      <c:pt idx="1775">
                        <c:v>186767.36111111107</c:v>
                      </c:pt>
                      <c:pt idx="1776">
                        <c:v>171370.69444444444</c:v>
                      </c:pt>
                      <c:pt idx="1777">
                        <c:v>156636.25</c:v>
                      </c:pt>
                      <c:pt idx="1778">
                        <c:v>141992.05632716048</c:v>
                      </c:pt>
                      <c:pt idx="1779">
                        <c:v>125904.99999999996</c:v>
                      </c:pt>
                      <c:pt idx="1780">
                        <c:v>108775.17361111109</c:v>
                      </c:pt>
                      <c:pt idx="1781">
                        <c:v>91516.006944444423</c:v>
                      </c:pt>
                      <c:pt idx="1782">
                        <c:v>76164.753086419747</c:v>
                      </c:pt>
                      <c:pt idx="1783">
                        <c:v>63361.790123456805</c:v>
                      </c:pt>
                      <c:pt idx="1784">
                        <c:v>53475.019290123448</c:v>
                      </c:pt>
                      <c:pt idx="1785">
                        <c:v>46038.815586419747</c:v>
                      </c:pt>
                      <c:pt idx="1786">
                        <c:v>39761.500771604937</c:v>
                      </c:pt>
                      <c:pt idx="1787">
                        <c:v>34224.012345679002</c:v>
                      </c:pt>
                      <c:pt idx="1788">
                        <c:v>29101.5625</c:v>
                      </c:pt>
                      <c:pt idx="1789">
                        <c:v>24157.889660493831</c:v>
                      </c:pt>
                      <c:pt idx="1790">
                        <c:v>19041.188271604937</c:v>
                      </c:pt>
                      <c:pt idx="1791">
                        <c:v>13810.667438271603</c:v>
                      </c:pt>
                      <c:pt idx="1792">
                        <c:v>8696.8402777777792</c:v>
                      </c:pt>
                      <c:pt idx="1793">
                        <c:v>4351.0069444444434</c:v>
                      </c:pt>
                      <c:pt idx="1794">
                        <c:v>1554.3827160493827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3-2AC9-4B65-A1C8-D1A83505FD2C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'My Spreedsheet '!$AL$2</c15:sqref>
                        </c15:formulaRef>
                      </c:ext>
                    </c:extLst>
                    <c:strCache>
                      <c:ptCount val="1"/>
                      <c:pt idx="0">
                        <c:v>Energy Stored From Decel. 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'My Spreedsheet '!$C$5:$C$1805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'My Spreedsheet '!$AL$5:$AL$1805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111125.72412988963</c:v>
                      </c:pt>
                      <c:pt idx="36">
                        <c:v>109623.94354548184</c:v>
                      </c:pt>
                      <c:pt idx="37">
                        <c:v>102267.34505679496</c:v>
                      </c:pt>
                      <c:pt idx="38">
                        <c:v>89214.646154613627</c:v>
                      </c:pt>
                      <c:pt idx="39">
                        <c:v>76629.817552018067</c:v>
                      </c:pt>
                      <c:pt idx="40">
                        <c:v>66934.381963592619</c:v>
                      </c:pt>
                      <c:pt idx="41">
                        <c:v>58255.137899314337</c:v>
                      </c:pt>
                      <c:pt idx="42">
                        <c:v>46850.118426872636</c:v>
                      </c:pt>
                      <c:pt idx="43">
                        <c:v>34965.767814680272</c:v>
                      </c:pt>
                      <c:pt idx="44">
                        <c:v>27249.966714667011</c:v>
                      </c:pt>
                      <c:pt idx="45">
                        <c:v>24101.977173972056</c:v>
                      </c:pt>
                      <c:pt idx="46">
                        <c:v>22942.48030023669</c:v>
                      </c:pt>
                      <c:pt idx="47">
                        <c:v>20927.189441043243</c:v>
                      </c:pt>
                      <c:pt idx="48">
                        <c:v>18589.472400694147</c:v>
                      </c:pt>
                      <c:pt idx="49">
                        <c:v>17372.523247605899</c:v>
                      </c:pt>
                      <c:pt idx="50">
                        <c:v>17372.523247605899</c:v>
                      </c:pt>
                      <c:pt idx="51">
                        <c:v>16584.042151422262</c:v>
                      </c:pt>
                      <c:pt idx="52">
                        <c:v>13436.730065990727</c:v>
                      </c:pt>
                      <c:pt idx="53">
                        <c:v>9261.6436836179037</c:v>
                      </c:pt>
                      <c:pt idx="54">
                        <c:v>7861.5805032454246</c:v>
                      </c:pt>
                      <c:pt idx="55">
                        <c:v>7727.8639943611088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87422.275901193934</c:v>
                      </c:pt>
                      <c:pt idx="80">
                        <c:v>85207.245039318164</c:v>
                      </c:pt>
                      <c:pt idx="81">
                        <c:v>83020.477634658368</c:v>
                      </c:pt>
                      <c:pt idx="82">
                        <c:v>77887.58750352115</c:v>
                      </c:pt>
                      <c:pt idx="83">
                        <c:v>76629.817552018067</c:v>
                      </c:pt>
                      <c:pt idx="84">
                        <c:v>75382.231284990965</c:v>
                      </c:pt>
                      <c:pt idx="85">
                        <c:v>72105.131558810201</c:v>
                      </c:pt>
                      <c:pt idx="86">
                        <c:v>69694.851938990891</c:v>
                      </c:pt>
                      <c:pt idx="87">
                        <c:v>66934.381963592619</c:v>
                      </c:pt>
                      <c:pt idx="88">
                        <c:v>65381.888849900279</c:v>
                      </c:pt>
                      <c:pt idx="89">
                        <c:v>56806.914102374525</c:v>
                      </c:pt>
                      <c:pt idx="90">
                        <c:v>41457.260014458203</c:v>
                      </c:pt>
                      <c:pt idx="91">
                        <c:v>26753.131253151616</c:v>
                      </c:pt>
                      <c:pt idx="92">
                        <c:v>15813.819393517892</c:v>
                      </c:pt>
                      <c:pt idx="93">
                        <c:v>10933.757577701321</c:v>
                      </c:pt>
                      <c:pt idx="94">
                        <c:v>7727.8639943611088</c:v>
                      </c:pt>
                      <c:pt idx="95">
                        <c:v>4347.8368011486573</c:v>
                      </c:pt>
                      <c:pt idx="96">
                        <c:v>1673.2283688263385</c:v>
                      </c:pt>
                      <c:pt idx="97">
                        <c:v>583.88712376274998</c:v>
                      </c:pt>
                      <c:pt idx="98">
                        <c:v>179.91365796342944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48166.724098663297</c:v>
                      </c:pt>
                      <c:pt idx="152">
                        <c:v>41150.257249606322</c:v>
                      </c:pt>
                      <c:pt idx="153">
                        <c:v>28257.302710913613</c:v>
                      </c:pt>
                      <c:pt idx="154">
                        <c:v>16389.77461995641</c:v>
                      </c:pt>
                      <c:pt idx="155">
                        <c:v>9555.3769859198474</c:v>
                      </c:pt>
                      <c:pt idx="156">
                        <c:v>7727.8639943611088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78309.106965834784</c:v>
                      </c:pt>
                      <c:pt idx="172">
                        <c:v>68900.483718204181</c:v>
                      </c:pt>
                      <c:pt idx="173">
                        <c:v>53614.755817601697</c:v>
                      </c:pt>
                      <c:pt idx="174">
                        <c:v>40844.390818074331</c:v>
                      </c:pt>
                      <c:pt idx="175">
                        <c:v>35533.164034094807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48498.7137716129</c:v>
                      </c:pt>
                      <c:pt idx="182">
                        <c:v>47506.15056054556</c:v>
                      </c:pt>
                      <c:pt idx="183">
                        <c:v>44589.775191275476</c:v>
                      </c:pt>
                      <c:pt idx="184">
                        <c:v>37848.235639643899</c:v>
                      </c:pt>
                      <c:pt idx="185">
                        <c:v>30855.337294060122</c:v>
                      </c:pt>
                      <c:pt idx="186">
                        <c:v>24337.295026992615</c:v>
                      </c:pt>
                      <c:pt idx="187">
                        <c:v>19634.965158661365</c:v>
                      </c:pt>
                      <c:pt idx="188">
                        <c:v>16004.663191893786</c:v>
                      </c:pt>
                      <c:pt idx="189">
                        <c:v>13436.730065990727</c:v>
                      </c:pt>
                      <c:pt idx="190">
                        <c:v>11413.788461111781</c:v>
                      </c:pt>
                      <c:pt idx="191">
                        <c:v>10156.561113683383</c:v>
                      </c:pt>
                      <c:pt idx="192">
                        <c:v>8972.4834128804778</c:v>
                      </c:pt>
                      <c:pt idx="193">
                        <c:v>8407.8835376330717</c:v>
                      </c:pt>
                      <c:pt idx="194">
                        <c:v>7996.4407611252136</c:v>
                      </c:pt>
                      <c:pt idx="195">
                        <c:v>7727.8639943611088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179506.25118587818</c:v>
                      </c:pt>
                      <c:pt idx="232">
                        <c:v>177599.48346990583</c:v>
                      </c:pt>
                      <c:pt idx="233">
                        <c:v>169453.53788687903</c:v>
                      </c:pt>
                      <c:pt idx="234">
                        <c:v>157291.85253878895</c:v>
                      </c:pt>
                      <c:pt idx="235">
                        <c:v>146154.58066609417</c:v>
                      </c:pt>
                      <c:pt idx="236">
                        <c:v>139329.67688304643</c:v>
                      </c:pt>
                      <c:pt idx="237">
                        <c:v>135977.98234312938</c:v>
                      </c:pt>
                      <c:pt idx="238">
                        <c:v>131572.08774872581</c:v>
                      </c:pt>
                      <c:pt idx="239">
                        <c:v>123505.27668026721</c:v>
                      </c:pt>
                      <c:pt idx="240">
                        <c:v>110123.40915455224</c:v>
                      </c:pt>
                      <c:pt idx="241">
                        <c:v>96564.911144771599</c:v>
                      </c:pt>
                      <c:pt idx="242">
                        <c:v>87422.275901193934</c:v>
                      </c:pt>
                      <c:pt idx="243">
                        <c:v>76629.817552018067</c:v>
                      </c:pt>
                      <c:pt idx="244">
                        <c:v>66934.381963592619</c:v>
                      </c:pt>
                      <c:pt idx="245">
                        <c:v>58255.137899314337</c:v>
                      </c:pt>
                      <c:pt idx="246">
                        <c:v>46850.118426872636</c:v>
                      </c:pt>
                      <c:pt idx="247">
                        <c:v>34965.767814680272</c:v>
                      </c:pt>
                      <c:pt idx="248">
                        <c:v>27249.966714667011</c:v>
                      </c:pt>
                      <c:pt idx="249">
                        <c:v>24101.977173972056</c:v>
                      </c:pt>
                      <c:pt idx="250">
                        <c:v>22942.48030023669</c:v>
                      </c:pt>
                      <c:pt idx="251">
                        <c:v>20927.189441043243</c:v>
                      </c:pt>
                      <c:pt idx="252">
                        <c:v>18589.472400694147</c:v>
                      </c:pt>
                      <c:pt idx="253">
                        <c:v>17372.523247605899</c:v>
                      </c:pt>
                      <c:pt idx="254">
                        <c:v>17372.523247605899</c:v>
                      </c:pt>
                      <c:pt idx="255">
                        <c:v>16584.042151422262</c:v>
                      </c:pt>
                      <c:pt idx="256">
                        <c:v>13436.730065990727</c:v>
                      </c:pt>
                      <c:pt idx="257">
                        <c:v>11413.788461111781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118786.85855628586</c:v>
                      </c:pt>
                      <c:pt idx="272">
                        <c:v>116719.08632091177</c:v>
                      </c:pt>
                      <c:pt idx="273">
                        <c:v>115180.09359099441</c:v>
                      </c:pt>
                      <c:pt idx="274">
                        <c:v>107143.53625052905</c:v>
                      </c:pt>
                      <c:pt idx="275">
                        <c:v>93313.585069782435</c:v>
                      </c:pt>
                      <c:pt idx="276">
                        <c:v>80861.979826018898</c:v>
                      </c:pt>
                      <c:pt idx="277">
                        <c:v>66155.869812009201</c:v>
                      </c:pt>
                      <c:pt idx="278">
                        <c:v>53265.74324454918</c:v>
                      </c:pt>
                      <c:pt idx="279">
                        <c:v>36105.109319181909</c:v>
                      </c:pt>
                      <c:pt idx="280">
                        <c:v>25289.959729638718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135977.98234312938</c:v>
                      </c:pt>
                      <c:pt idx="293">
                        <c:v>129938.45363676656</c:v>
                      </c:pt>
                      <c:pt idx="294">
                        <c:v>125631.6466528281</c:v>
                      </c:pt>
                      <c:pt idx="295">
                        <c:v>122976.50071076171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125631.6466528281</c:v>
                      </c:pt>
                      <c:pt idx="301">
                        <c:v>124566.20854586076</c:v>
                      </c:pt>
                      <c:pt idx="302">
                        <c:v>121922.32894388553</c:v>
                      </c:pt>
                      <c:pt idx="303">
                        <c:v>117750.7180410406</c:v>
                      </c:pt>
                      <c:pt idx="304">
                        <c:v>112637.65524923019</c:v>
                      </c:pt>
                      <c:pt idx="305">
                        <c:v>105179.51826167233</c:v>
                      </c:pt>
                      <c:pt idx="306">
                        <c:v>97975.277245606689</c:v>
                      </c:pt>
                      <c:pt idx="307">
                        <c:v>93313.585069782435</c:v>
                      </c:pt>
                      <c:pt idx="308">
                        <c:v>91025.097948749026</c:v>
                      </c:pt>
                      <c:pt idx="309">
                        <c:v>90117.612055533624</c:v>
                      </c:pt>
                      <c:pt idx="310">
                        <c:v>88316.2006388726</c:v>
                      </c:pt>
                      <c:pt idx="311">
                        <c:v>86089.866112975578</c:v>
                      </c:pt>
                      <c:pt idx="312">
                        <c:v>83020.477634658368</c:v>
                      </c:pt>
                      <c:pt idx="313">
                        <c:v>78309.106965834784</c:v>
                      </c:pt>
                      <c:pt idx="314">
                        <c:v>72510.807327749993</c:v>
                      </c:pt>
                      <c:pt idx="315">
                        <c:v>66155.869812009201</c:v>
                      </c:pt>
                      <c:pt idx="316">
                        <c:v>60833.18005768532</c:v>
                      </c:pt>
                      <c:pt idx="317">
                        <c:v>56089.606158239745</c:v>
                      </c:pt>
                      <c:pt idx="318">
                        <c:v>50175.689210850709</c:v>
                      </c:pt>
                      <c:pt idx="319">
                        <c:v>43638.092576101852</c:v>
                      </c:pt>
                      <c:pt idx="320">
                        <c:v>37848.235639643899</c:v>
                      </c:pt>
                      <c:pt idx="321">
                        <c:v>36392.787738576597</c:v>
                      </c:pt>
                      <c:pt idx="322">
                        <c:v>34402.921053821774</c:v>
                      </c:pt>
                      <c:pt idx="323">
                        <c:v>34402.921053821774</c:v>
                      </c:pt>
                      <c:pt idx="324">
                        <c:v>32741.681451417317</c:v>
                      </c:pt>
                      <c:pt idx="325">
                        <c:v>31656.942878791589</c:v>
                      </c:pt>
                      <c:pt idx="326">
                        <c:v>31656.942878791589</c:v>
                      </c:pt>
                      <c:pt idx="327">
                        <c:v>30855.337294060122</c:v>
                      </c:pt>
                      <c:pt idx="328">
                        <c:v>30063.974620988396</c:v>
                      </c:pt>
                      <c:pt idx="329">
                        <c:v>23172.100525766658</c:v>
                      </c:pt>
                      <c:pt idx="330">
                        <c:v>16779.450829030578</c:v>
                      </c:pt>
                      <c:pt idx="331">
                        <c:v>15624.116937726185</c:v>
                      </c:pt>
                      <c:pt idx="332">
                        <c:v>15248.136250337087</c:v>
                      </c:pt>
                      <c:pt idx="333">
                        <c:v>13789.877026235206</c:v>
                      </c:pt>
                      <c:pt idx="334">
                        <c:v>13261.869532843026</c:v>
                      </c:pt>
                      <c:pt idx="335">
                        <c:v>12236.690685557729</c:v>
                      </c:pt>
                      <c:pt idx="336">
                        <c:v>11413.788461111781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43954.184239537222</c:v>
                      </c:pt>
                      <c:pt idx="353">
                        <c:v>43638.092576101852</c:v>
                      </c:pt>
                      <c:pt idx="354">
                        <c:v>43323.136853102886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44271.411794298576</c:v>
                      </c:pt>
                      <c:pt idx="358">
                        <c:v>43638.092576101852</c:v>
                      </c:pt>
                      <c:pt idx="359">
                        <c:v>40236.067151411735</c:v>
                      </c:pt>
                      <c:pt idx="360">
                        <c:v>34683.775727376305</c:v>
                      </c:pt>
                      <c:pt idx="361">
                        <c:v>29802.463495070879</c:v>
                      </c:pt>
                      <c:pt idx="362">
                        <c:v>26506.421828432416</c:v>
                      </c:pt>
                      <c:pt idx="363">
                        <c:v>24573.752258180008</c:v>
                      </c:pt>
                      <c:pt idx="364">
                        <c:v>23634.759798873114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33290.877479306822</c:v>
                      </c:pt>
                      <c:pt idx="372">
                        <c:v>31388.602997769634</c:v>
                      </c:pt>
                      <c:pt idx="373">
                        <c:v>25050.084658613498</c:v>
                      </c:pt>
                      <c:pt idx="374">
                        <c:v>17173.691426232828</c:v>
                      </c:pt>
                      <c:pt idx="375">
                        <c:v>11252.635530816</c:v>
                      </c:pt>
                      <c:pt idx="376">
                        <c:v>7595.291283582701</c:v>
                      </c:pt>
                      <c:pt idx="377">
                        <c:v>5516.6038985643081</c:v>
                      </c:pt>
                      <c:pt idx="378">
                        <c:v>4150.2196672312157</c:v>
                      </c:pt>
                      <c:pt idx="379">
                        <c:v>3317.6416030617293</c:v>
                      </c:pt>
                      <c:pt idx="380">
                        <c:v>2655.4829511019998</c:v>
                      </c:pt>
                      <c:pt idx="381">
                        <c:v>1864.7931767035373</c:v>
                      </c:pt>
                      <c:pt idx="382">
                        <c:v>1160.4687685747017</c:v>
                      </c:pt>
                      <c:pt idx="383">
                        <c:v>621.35339277687933</c:v>
                      </c:pt>
                      <c:pt idx="384">
                        <c:v>201.30453057458587</c:v>
                      </c:pt>
                      <c:pt idx="385">
                        <c:v>6.3737847072304703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36392.787738576597</c:v>
                      </c:pt>
                      <c:pt idx="402">
                        <c:v>34402.921053821774</c:v>
                      </c:pt>
                      <c:pt idx="403">
                        <c:v>30063.974620988396</c:v>
                      </c:pt>
                      <c:pt idx="404">
                        <c:v>25773.127367754001</c:v>
                      </c:pt>
                      <c:pt idx="405">
                        <c:v>22486.658916775476</c:v>
                      </c:pt>
                      <c:pt idx="406">
                        <c:v>19213.346483243618</c:v>
                      </c:pt>
                      <c:pt idx="407">
                        <c:v>15813.819393517892</c:v>
                      </c:pt>
                      <c:pt idx="408">
                        <c:v>12744.140310623294</c:v>
                      </c:pt>
                      <c:pt idx="409">
                        <c:v>10933.757577701321</c:v>
                      </c:pt>
                      <c:pt idx="410">
                        <c:v>10464.011153378029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19423.585591654311</c:v>
                      </c:pt>
                      <c:pt idx="420">
                        <c:v>16976.000603670916</c:v>
                      </c:pt>
                      <c:pt idx="421">
                        <c:v>15061.858116960571</c:v>
                      </c:pt>
                      <c:pt idx="422">
                        <c:v>14328.161464818093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62708.644271885707</c:v>
                      </c:pt>
                      <c:pt idx="431">
                        <c:v>60090.928422635028</c:v>
                      </c:pt>
                      <c:pt idx="432">
                        <c:v>56806.914102374525</c:v>
                      </c:pt>
                      <c:pt idx="433">
                        <c:v>54668.600143057811</c:v>
                      </c:pt>
                      <c:pt idx="434">
                        <c:v>53964.902857777612</c:v>
                      </c:pt>
                      <c:pt idx="435">
                        <c:v>52225.512819236341</c:v>
                      </c:pt>
                      <c:pt idx="436">
                        <c:v>47506.15056054556</c:v>
                      </c:pt>
                      <c:pt idx="437">
                        <c:v>39632.289407353928</c:v>
                      </c:pt>
                      <c:pt idx="438">
                        <c:v>29282.856185558107</c:v>
                      </c:pt>
                      <c:pt idx="439">
                        <c:v>18179.259539000988</c:v>
                      </c:pt>
                      <c:pt idx="440">
                        <c:v>8972.4834128804778</c:v>
                      </c:pt>
                      <c:pt idx="441">
                        <c:v>3060.7375391152918</c:v>
                      </c:pt>
                      <c:pt idx="442">
                        <c:v>659.96753606296352</c:v>
                      </c:pt>
                      <c:pt idx="443">
                        <c:v>39.089189496276198</c:v>
                      </c:pt>
                      <c:pt idx="444">
                        <c:v>-6.6301824034185959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26506.421828432416</c:v>
                      </c:pt>
                      <c:pt idx="520">
                        <c:v>25050.084658613498</c:v>
                      </c:pt>
                      <c:pt idx="521">
                        <c:v>22713.999747536163</c:v>
                      </c:pt>
                      <c:pt idx="522">
                        <c:v>20275.946120156445</c:v>
                      </c:pt>
                      <c:pt idx="523">
                        <c:v>17372.523247605899</c:v>
                      </c:pt>
                      <c:pt idx="524">
                        <c:v>13088.151029825598</c:v>
                      </c:pt>
                      <c:pt idx="525">
                        <c:v>7595.291283582701</c:v>
                      </c:pt>
                      <c:pt idx="526">
                        <c:v>2977.3946053617319</c:v>
                      </c:pt>
                      <c:pt idx="527">
                        <c:v>740.6392490092594</c:v>
                      </c:pt>
                      <c:pt idx="528">
                        <c:v>140.57779463695994</c:v>
                      </c:pt>
                      <c:pt idx="529">
                        <c:v>12.828884634403948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33290.877479306822</c:v>
                      </c:pt>
                      <c:pt idx="543">
                        <c:v>32741.681451417317</c:v>
                      </c:pt>
                      <c:pt idx="544">
                        <c:v>30855.337294060122</c:v>
                      </c:pt>
                      <c:pt idx="545">
                        <c:v>27500.092653242344</c:v>
                      </c:pt>
                      <c:pt idx="546">
                        <c:v>22260.457857065096</c:v>
                      </c:pt>
                      <c:pt idx="547">
                        <c:v>18796.289838653105</c:v>
                      </c:pt>
                      <c:pt idx="548">
                        <c:v>16196.648283743432</c:v>
                      </c:pt>
                      <c:pt idx="549">
                        <c:v>14509.873147428301</c:v>
                      </c:pt>
                      <c:pt idx="550">
                        <c:v>12915.574606048876</c:v>
                      </c:pt>
                      <c:pt idx="551">
                        <c:v>11739.52198362805</c:v>
                      </c:pt>
                      <c:pt idx="552">
                        <c:v>11092.625219975705</c:v>
                      </c:pt>
                      <c:pt idx="553">
                        <c:v>10156.561113683383</c:v>
                      </c:pt>
                      <c:pt idx="554">
                        <c:v>9555.3769859198474</c:v>
                      </c:pt>
                      <c:pt idx="555">
                        <c:v>9261.6436836179037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15813.819393517892</c:v>
                      </c:pt>
                      <c:pt idx="564">
                        <c:v>12915.574606048876</c:v>
                      </c:pt>
                      <c:pt idx="565">
                        <c:v>5404.6279515764863</c:v>
                      </c:pt>
                      <c:pt idx="566">
                        <c:v>1109.2312495857777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132118.88436200848</c:v>
                      </c:pt>
                      <c:pt idx="616">
                        <c:v>131572.08774872581</c:v>
                      </c:pt>
                      <c:pt idx="617">
                        <c:v>130481.87233699446</c:v>
                      </c:pt>
                      <c:pt idx="618">
                        <c:v>128314.95414795929</c:v>
                      </c:pt>
                      <c:pt idx="619">
                        <c:v>124035.17930833703</c:v>
                      </c:pt>
                      <c:pt idx="620">
                        <c:v>118268.22472382891</c:v>
                      </c:pt>
                      <c:pt idx="621">
                        <c:v>113143.88773425788</c:v>
                      </c:pt>
                      <c:pt idx="622">
                        <c:v>110624.00269905834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157889.26480862376</c:v>
                      </c:pt>
                      <c:pt idx="639">
                        <c:v>157291.85253878895</c:v>
                      </c:pt>
                      <c:pt idx="640">
                        <c:v>156100.39918404463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181423.11639751427</c:v>
                      </c:pt>
                      <c:pt idx="651">
                        <c:v>176333.91536720988</c:v>
                      </c:pt>
                      <c:pt idx="652">
                        <c:v>165145.84370162856</c:v>
                      </c:pt>
                      <c:pt idx="653">
                        <c:v>152553.0121351647</c:v>
                      </c:pt>
                      <c:pt idx="654">
                        <c:v>141020.71547987926</c:v>
                      </c:pt>
                      <c:pt idx="655">
                        <c:v>125098.36434372791</c:v>
                      </c:pt>
                      <c:pt idx="656">
                        <c:v>104691.33470803199</c:v>
                      </c:pt>
                      <c:pt idx="657">
                        <c:v>86089.866112975578</c:v>
                      </c:pt>
                      <c:pt idx="658">
                        <c:v>74556.165364265311</c:v>
                      </c:pt>
                      <c:pt idx="659">
                        <c:v>65768.312907715197</c:v>
                      </c:pt>
                      <c:pt idx="660">
                        <c:v>53614.755817601697</c:v>
                      </c:pt>
                      <c:pt idx="661">
                        <c:v>37554.872115919366</c:v>
                      </c:pt>
                      <c:pt idx="662">
                        <c:v>23634.759798873114</c:v>
                      </c:pt>
                      <c:pt idx="663">
                        <c:v>12915.574606048876</c:v>
                      </c:pt>
                      <c:pt idx="664">
                        <c:v>9261.6436836179037</c:v>
                      </c:pt>
                      <c:pt idx="665">
                        <c:v>7727.8639943611088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91937.103441376472</c:v>
                      </c:pt>
                      <c:pt idx="678">
                        <c:v>85207.245039318164</c:v>
                      </c:pt>
                      <c:pt idx="679">
                        <c:v>71297.176252177407</c:v>
                      </c:pt>
                      <c:pt idx="680">
                        <c:v>56447.69309318719</c:v>
                      </c:pt>
                      <c:pt idx="681">
                        <c:v>40844.390818074331</c:v>
                      </c:pt>
                      <c:pt idx="682">
                        <c:v>28767.802459877857</c:v>
                      </c:pt>
                      <c:pt idx="683">
                        <c:v>24573.752258180008</c:v>
                      </c:pt>
                      <c:pt idx="684">
                        <c:v>19634.965158661365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61579.965632394436</c:v>
                      </c:pt>
                      <c:pt idx="696">
                        <c:v>58620.028543044747</c:v>
                      </c:pt>
                      <c:pt idx="697">
                        <c:v>44589.775191275476</c:v>
                      </c:pt>
                      <c:pt idx="698">
                        <c:v>36971.555885516042</c:v>
                      </c:pt>
                      <c:pt idx="699">
                        <c:v>29542.090666890654</c:v>
                      </c:pt>
                      <c:pt idx="700">
                        <c:v>26260.851339886125</c:v>
                      </c:pt>
                      <c:pt idx="701">
                        <c:v>24811.348818423772</c:v>
                      </c:pt>
                      <c:pt idx="702">
                        <c:v>24337.295026992615</c:v>
                      </c:pt>
                      <c:pt idx="703">
                        <c:v>24337.295026992615</c:v>
                      </c:pt>
                      <c:pt idx="704">
                        <c:v>24101.977173972056</c:v>
                      </c:pt>
                      <c:pt idx="705">
                        <c:v>21811.475247236933</c:v>
                      </c:pt>
                      <c:pt idx="706">
                        <c:v>17572.496018679678</c:v>
                      </c:pt>
                      <c:pt idx="707">
                        <c:v>12404.698301267286</c:v>
                      </c:pt>
                      <c:pt idx="708">
                        <c:v>8829.6182871245437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24811.348818423772</c:v>
                      </c:pt>
                      <c:pt idx="715">
                        <c:v>18796.289838653105</c:v>
                      </c:pt>
                      <c:pt idx="716">
                        <c:v>10464.011153378029</c:v>
                      </c:pt>
                      <c:pt idx="717">
                        <c:v>7727.8639943611088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139329.67688304643</c:v>
                      </c:pt>
                      <c:pt idx="752">
                        <c:v>138768.24775401171</c:v>
                      </c:pt>
                      <c:pt idx="753">
                        <c:v>136533.78456369886</c:v>
                      </c:pt>
                      <c:pt idx="754">
                        <c:v>132118.88436200848</c:v>
                      </c:pt>
                      <c:pt idx="755">
                        <c:v>127238.25215642252</c:v>
                      </c:pt>
                      <c:pt idx="756">
                        <c:v>120349.52246056448</c:v>
                      </c:pt>
                      <c:pt idx="757">
                        <c:v>107143.53625052905</c:v>
                      </c:pt>
                      <c:pt idx="758">
                        <c:v>86532.872334461164</c:v>
                      </c:pt>
                      <c:pt idx="759">
                        <c:v>64996.597687674846</c:v>
                      </c:pt>
                      <c:pt idx="760">
                        <c:v>46850.118426872636</c:v>
                      </c:pt>
                      <c:pt idx="761">
                        <c:v>31121.401119822331</c:v>
                      </c:pt>
                      <c:pt idx="762">
                        <c:v>18589.472400694147</c:v>
                      </c:pt>
                      <c:pt idx="763">
                        <c:v>11092.625219975705</c:v>
                      </c:pt>
                      <c:pt idx="764">
                        <c:v>7727.8639943611088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245102.86732620484</c:v>
                      </c:pt>
                      <c:pt idx="793">
                        <c:v>242137.26490229016</c:v>
                      </c:pt>
                      <c:pt idx="794">
                        <c:v>226861.26239320118</c:v>
                      </c:pt>
                      <c:pt idx="795">
                        <c:v>200473.12959084162</c:v>
                      </c:pt>
                      <c:pt idx="796">
                        <c:v>167600.64587547121</c:v>
                      </c:pt>
                      <c:pt idx="797">
                        <c:v>136533.78456369886</c:v>
                      </c:pt>
                      <c:pt idx="798">
                        <c:v>113143.88773425788</c:v>
                      </c:pt>
                      <c:pt idx="799">
                        <c:v>100348.47002278894</c:v>
                      </c:pt>
                      <c:pt idx="800">
                        <c:v>96097.047666734899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157889.26480862376</c:v>
                      </c:pt>
                      <c:pt idx="808">
                        <c:v>154913.44106993676</c:v>
                      </c:pt>
                      <c:pt idx="809">
                        <c:v>147886.11444013217</c:v>
                      </c:pt>
                      <c:pt idx="810">
                        <c:v>138768.24775401171</c:v>
                      </c:pt>
                      <c:pt idx="811">
                        <c:v>126166.05542405089</c:v>
                      </c:pt>
                      <c:pt idx="812">
                        <c:v>107143.53625052905</c:v>
                      </c:pt>
                      <c:pt idx="813">
                        <c:v>88316.2006388726</c:v>
                      </c:pt>
                      <c:pt idx="814">
                        <c:v>70493.749581276454</c:v>
                      </c:pt>
                      <c:pt idx="815">
                        <c:v>53964.902857777612</c:v>
                      </c:pt>
                      <c:pt idx="816">
                        <c:v>38438.373258586544</c:v>
                      </c:pt>
                      <c:pt idx="817">
                        <c:v>26506.421828432416</c:v>
                      </c:pt>
                      <c:pt idx="818">
                        <c:v>17773.60969034375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329334.09551291162</c:v>
                      </c:pt>
                      <c:pt idx="871">
                        <c:v>326757.06384602614</c:v>
                      </c:pt>
                      <c:pt idx="872">
                        <c:v>323336.59362159303</c:v>
                      </c:pt>
                      <c:pt idx="873">
                        <c:v>319933.92284754122</c:v>
                      </c:pt>
                      <c:pt idx="874">
                        <c:v>314863.29753138823</c:v>
                      </c:pt>
                      <c:pt idx="875">
                        <c:v>307332.48745295143</c:v>
                      </c:pt>
                      <c:pt idx="876">
                        <c:v>297431.70177841384</c:v>
                      </c:pt>
                      <c:pt idx="877">
                        <c:v>286083.5369460067</c:v>
                      </c:pt>
                      <c:pt idx="878">
                        <c:v>278903.64858012367</c:v>
                      </c:pt>
                      <c:pt idx="879">
                        <c:v>275741.57801397564</c:v>
                      </c:pt>
                      <c:pt idx="880">
                        <c:v>275741.57801397564</c:v>
                      </c:pt>
                      <c:pt idx="881">
                        <c:v>267914.48045784683</c:v>
                      </c:pt>
                      <c:pt idx="882">
                        <c:v>260198.96341755247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265588.10715707106</c:v>
                      </c:pt>
                      <c:pt idx="889">
                        <c:v>264042.77130381815</c:v>
                      </c:pt>
                      <c:pt idx="890">
                        <c:v>260965.4925987219</c:v>
                      </c:pt>
                      <c:pt idx="891">
                        <c:v>254864.51819490554</c:v>
                      </c:pt>
                      <c:pt idx="892">
                        <c:v>246592.37240543219</c:v>
                      </c:pt>
                      <c:pt idx="893">
                        <c:v>236259.701993358</c:v>
                      </c:pt>
                      <c:pt idx="894">
                        <c:v>227577.50962321972</c:v>
                      </c:pt>
                      <c:pt idx="895">
                        <c:v>220465.37599673716</c:v>
                      </c:pt>
                      <c:pt idx="896">
                        <c:v>216951.26667257407</c:v>
                      </c:pt>
                      <c:pt idx="897">
                        <c:v>215553.45695558394</c:v>
                      </c:pt>
                      <c:pt idx="898">
                        <c:v>215553.45695558394</c:v>
                      </c:pt>
                      <c:pt idx="899">
                        <c:v>214856.23101053241</c:v>
                      </c:pt>
                      <c:pt idx="900">
                        <c:v>212771.26941847746</c:v>
                      </c:pt>
                      <c:pt idx="901">
                        <c:v>208631.57374825396</c:v>
                      </c:pt>
                      <c:pt idx="902">
                        <c:v>200473.12959084162</c:v>
                      </c:pt>
                      <c:pt idx="903">
                        <c:v>167600.64587547121</c:v>
                      </c:pt>
                      <c:pt idx="904">
                        <c:v>136533.78456369886</c:v>
                      </c:pt>
                      <c:pt idx="905">
                        <c:v>113143.88773425788</c:v>
                      </c:pt>
                      <c:pt idx="906">
                        <c:v>100348.47002278894</c:v>
                      </c:pt>
                      <c:pt idx="907">
                        <c:v>96097.047666734899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195788.53648912234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231175.52164793052</c:v>
                      </c:pt>
                      <c:pt idx="926">
                        <c:v>221171.55490268997</c:v>
                      </c:pt>
                      <c:pt idx="927">
                        <c:v>216251.80219263461</c:v>
                      </c:pt>
                      <c:pt idx="928">
                        <c:v>211386.89238412795</c:v>
                      </c:pt>
                      <c:pt idx="929">
                        <c:v>208631.57374825396</c:v>
                      </c:pt>
                      <c:pt idx="930">
                        <c:v>205894.17164203638</c:v>
                      </c:pt>
                      <c:pt idx="931">
                        <c:v>203852.87967571194</c:v>
                      </c:pt>
                      <c:pt idx="932">
                        <c:v>201146.83905939996</c:v>
                      </c:pt>
                      <c:pt idx="933">
                        <c:v>198458.72361618085</c:v>
                      </c:pt>
                      <c:pt idx="934">
                        <c:v>193136.28082129228</c:v>
                      </c:pt>
                      <c:pt idx="935">
                        <c:v>185935.06248160821</c:v>
                      </c:pt>
                      <c:pt idx="936">
                        <c:v>180144.08437794147</c:v>
                      </c:pt>
                      <c:pt idx="937">
                        <c:v>176333.91536720988</c:v>
                      </c:pt>
                      <c:pt idx="938">
                        <c:v>173189.63428641172</c:v>
                      </c:pt>
                      <c:pt idx="939">
                        <c:v>170073.41408228804</c:v>
                      </c:pt>
                      <c:pt idx="940">
                        <c:v>166370.99883798638</c:v>
                      </c:pt>
                      <c:pt idx="941">
                        <c:v>164534.95071914839</c:v>
                      </c:pt>
                      <c:pt idx="942">
                        <c:v>163925.18085928124</c:v>
                      </c:pt>
                      <c:pt idx="943">
                        <c:v>163316.53417113758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176966.13834835569</c:v>
                      </c:pt>
                      <c:pt idx="951">
                        <c:v>170694.41295831621</c:v>
                      </c:pt>
                      <c:pt idx="952">
                        <c:v>156100.39918404463</c:v>
                      </c:pt>
                      <c:pt idx="953">
                        <c:v>131572.08774872581</c:v>
                      </c:pt>
                      <c:pt idx="954">
                        <c:v>104204.27963004206</c:v>
                      </c:pt>
                      <c:pt idx="955">
                        <c:v>80006.497564540943</c:v>
                      </c:pt>
                      <c:pt idx="956">
                        <c:v>58986.052966352428</c:v>
                      </c:pt>
                      <c:pt idx="957">
                        <c:v>41150.257249606322</c:v>
                      </c:pt>
                      <c:pt idx="958">
                        <c:v>34965.767814680272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152553.0121351647</c:v>
                      </c:pt>
                      <c:pt idx="969">
                        <c:v>150210.56887754062</c:v>
                      </c:pt>
                      <c:pt idx="970">
                        <c:v>145579.65196600728</c:v>
                      </c:pt>
                      <c:pt idx="971">
                        <c:v>135977.98234312938</c:v>
                      </c:pt>
                      <c:pt idx="972">
                        <c:v>118268.22472382891</c:v>
                      </c:pt>
                      <c:pt idx="973">
                        <c:v>92394.800914693595</c:v>
                      </c:pt>
                      <c:pt idx="974">
                        <c:v>69694.851938990891</c:v>
                      </c:pt>
                      <c:pt idx="975">
                        <c:v>50175.689210850709</c:v>
                      </c:pt>
                      <c:pt idx="976">
                        <c:v>33844.624144402798</c:v>
                      </c:pt>
                      <c:pt idx="977">
                        <c:v>20491.887030444657</c:v>
                      </c:pt>
                      <c:pt idx="978">
                        <c:v>13968.163355111114</c:v>
                      </c:pt>
                      <c:pt idx="979">
                        <c:v>9407.9387303785261</c:v>
                      </c:pt>
                      <c:pt idx="980">
                        <c:v>6093.652882700595</c:v>
                      </c:pt>
                      <c:pt idx="981">
                        <c:v>4053.1290565113341</c:v>
                      </c:pt>
                      <c:pt idx="982">
                        <c:v>2655.4829511019998</c:v>
                      </c:pt>
                      <c:pt idx="983">
                        <c:v>1491.9851475246492</c:v>
                      </c:pt>
                      <c:pt idx="984">
                        <c:v>445.50177263446921</c:v>
                      </c:pt>
                      <c:pt idx="985">
                        <c:v>20.433184815258926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158487.80074128645</c:v>
                      </c:pt>
                      <c:pt idx="1050">
                        <c:v>153730.97858934899</c:v>
                      </c:pt>
                      <c:pt idx="1051">
                        <c:v>144433.16869738488</c:v>
                      </c:pt>
                      <c:pt idx="1052">
                        <c:v>133766.02924219894</c:v>
                      </c:pt>
                      <c:pt idx="1053">
                        <c:v>121396.93324473561</c:v>
                      </c:pt>
                      <c:pt idx="1054">
                        <c:v>107637.36144576488</c:v>
                      </c:pt>
                      <c:pt idx="1055">
                        <c:v>91025.097948749026</c:v>
                      </c:pt>
                      <c:pt idx="1056">
                        <c:v>72510.807327749993</c:v>
                      </c:pt>
                      <c:pt idx="1057">
                        <c:v>52571.121696256072</c:v>
                      </c:pt>
                      <c:pt idx="1058">
                        <c:v>35818.568067984503</c:v>
                      </c:pt>
                      <c:pt idx="1059">
                        <c:v>24337.295026992615</c:v>
                      </c:pt>
                      <c:pt idx="1060">
                        <c:v>15248.136250337087</c:v>
                      </c:pt>
                      <c:pt idx="1061">
                        <c:v>9703.9584011314273</c:v>
                      </c:pt>
                      <c:pt idx="1062">
                        <c:v>7727.8639943611088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223296.80481880077</c:v>
                      </c:pt>
                      <c:pt idx="1083">
                        <c:v>219760.3160390105</c:v>
                      </c:pt>
                      <c:pt idx="1084">
                        <c:v>208631.57374825396</c:v>
                      </c:pt>
                      <c:pt idx="1085">
                        <c:v>197789.49593200005</c:v>
                      </c:pt>
                      <c:pt idx="1086">
                        <c:v>193136.28082129228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229732.9618595643</c:v>
                      </c:pt>
                      <c:pt idx="1098">
                        <c:v>226861.26239320118</c:v>
                      </c:pt>
                      <c:pt idx="1099">
                        <c:v>218353.55316467735</c:v>
                      </c:pt>
                      <c:pt idx="1100">
                        <c:v>204532.19026975747</c:v>
                      </c:pt>
                      <c:pt idx="1101">
                        <c:v>195123.79137508606</c:v>
                      </c:pt>
                      <c:pt idx="1102">
                        <c:v>191816.87826679659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233347.74779447613</c:v>
                      </c:pt>
                      <c:pt idx="1109">
                        <c:v>226861.26239320118</c:v>
                      </c:pt>
                      <c:pt idx="1110">
                        <c:v>216251.80219263461</c:v>
                      </c:pt>
                      <c:pt idx="1111">
                        <c:v>210696.38322239075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273381.73571504524</c:v>
                      </c:pt>
                      <c:pt idx="1118">
                        <c:v>270250.8960050476</c:v>
                      </c:pt>
                      <c:pt idx="1119">
                        <c:v>260965.4925987219</c:v>
                      </c:pt>
                      <c:pt idx="1120">
                        <c:v>251840.8287823211</c:v>
                      </c:pt>
                      <c:pt idx="1121">
                        <c:v>246592.37240543219</c:v>
                      </c:pt>
                      <c:pt idx="1122">
                        <c:v>242876.98941867525</c:v>
                      </c:pt>
                      <c:pt idx="1123">
                        <c:v>236990.48533534602</c:v>
                      </c:pt>
                      <c:pt idx="1124">
                        <c:v>224719.2319369808</c:v>
                      </c:pt>
                      <c:pt idx="1125">
                        <c:v>204532.19026975747</c:v>
                      </c:pt>
                      <c:pt idx="1126">
                        <c:v>175072.83602257312</c:v>
                      </c:pt>
                      <c:pt idx="1127">
                        <c:v>143291.18459823373</c:v>
                      </c:pt>
                      <c:pt idx="1128">
                        <c:v>114669.35083753729</c:v>
                      </c:pt>
                      <c:pt idx="1129">
                        <c:v>90117.612055533624</c:v>
                      </c:pt>
                      <c:pt idx="1130">
                        <c:v>73325.554851324137</c:v>
                      </c:pt>
                      <c:pt idx="1131">
                        <c:v>60461.487473147601</c:v>
                      </c:pt>
                      <c:pt idx="1132">
                        <c:v>49501.49381669936</c:v>
                      </c:pt>
                      <c:pt idx="1133">
                        <c:v>39332.105379077911</c:v>
                      </c:pt>
                      <c:pt idx="1134">
                        <c:v>29282.856185558107</c:v>
                      </c:pt>
                      <c:pt idx="1135">
                        <c:v>20708.968153777059</c:v>
                      </c:pt>
                      <c:pt idx="1136">
                        <c:v>14509.873147428301</c:v>
                      </c:pt>
                      <c:pt idx="1137">
                        <c:v>11576.083961752609</c:v>
                      </c:pt>
                      <c:pt idx="1138">
                        <c:v>10933.757577701321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34123.203843127143</c:v>
                      </c:pt>
                      <c:pt idx="1147">
                        <c:v>28511.983313751018</c:v>
                      </c:pt>
                      <c:pt idx="1148">
                        <c:v>16584.042151422262</c:v>
                      </c:pt>
                      <c:pt idx="1149">
                        <c:v>10309.714676471665</c:v>
                      </c:pt>
                      <c:pt idx="1150">
                        <c:v>7727.8639943611088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533430.54085254471</c:v>
                      </c:pt>
                      <c:pt idx="1213">
                        <c:v>532339.05210192362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532339.05210192362</c:v>
                      </c:pt>
                      <c:pt idx="1217">
                        <c:v>531248.66525820829</c:v>
                      </c:pt>
                      <c:pt idx="1218">
                        <c:v>530159.38037050865</c:v>
                      </c:pt>
                      <c:pt idx="1219">
                        <c:v>529071.19748793519</c:v>
                      </c:pt>
                      <c:pt idx="1220">
                        <c:v>527984.11665959877</c:v>
                      </c:pt>
                      <c:pt idx="1221">
                        <c:v>525813.26136207755</c:v>
                      </c:pt>
                      <c:pt idx="1222">
                        <c:v>522565.24505033222</c:v>
                      </c:pt>
                      <c:pt idx="1223">
                        <c:v>519327.14987868082</c:v>
                      </c:pt>
                      <c:pt idx="1224">
                        <c:v>515025.12482622347</c:v>
                      </c:pt>
                      <c:pt idx="1225">
                        <c:v>512880.72825958737</c:v>
                      </c:pt>
                      <c:pt idx="1226">
                        <c:v>510740.7428565243</c:v>
                      </c:pt>
                      <c:pt idx="1227">
                        <c:v>509672.40446410864</c:v>
                      </c:pt>
                      <c:pt idx="1228">
                        <c:v>507539.03654306155</c:v>
                      </c:pt>
                      <c:pt idx="1229">
                        <c:v>506474.0071126509</c:v>
                      </c:pt>
                      <c:pt idx="1230">
                        <c:v>504347.25755760784</c:v>
                      </c:pt>
                      <c:pt idx="1231">
                        <c:v>502224.92073767137</c:v>
                      </c:pt>
                      <c:pt idx="1232">
                        <c:v>501165.40722614434</c:v>
                      </c:pt>
                      <c:pt idx="1233">
                        <c:v>501165.40722614434</c:v>
                      </c:pt>
                      <c:pt idx="1234">
                        <c:v>500106.99704572535</c:v>
                      </c:pt>
                      <c:pt idx="1235">
                        <c:v>500106.99704572535</c:v>
                      </c:pt>
                      <c:pt idx="1236">
                        <c:v>497993.48687465326</c:v>
                      </c:pt>
                      <c:pt idx="1237">
                        <c:v>495884.39061733865</c:v>
                      </c:pt>
                      <c:pt idx="1238">
                        <c:v>490630.96342503786</c:v>
                      </c:pt>
                      <c:pt idx="1239">
                        <c:v>484363.27746749972</c:v>
                      </c:pt>
                      <c:pt idx="1240">
                        <c:v>476068.19523590425</c:v>
                      </c:pt>
                      <c:pt idx="1241">
                        <c:v>468867.98418614443</c:v>
                      </c:pt>
                      <c:pt idx="1242">
                        <c:v>461721.91095942759</c:v>
                      </c:pt>
                      <c:pt idx="1243">
                        <c:v>455639.80739296874</c:v>
                      </c:pt>
                      <c:pt idx="1244">
                        <c:v>448594.32052811305</c:v>
                      </c:pt>
                      <c:pt idx="1245">
                        <c:v>442598.45874223963</c:v>
                      </c:pt>
                      <c:pt idx="1246">
                        <c:v>436642.41765086644</c:v>
                      </c:pt>
                      <c:pt idx="1247">
                        <c:v>429744.04612958123</c:v>
                      </c:pt>
                      <c:pt idx="1248">
                        <c:v>422899.90628137911</c:v>
                      </c:pt>
                      <c:pt idx="1249">
                        <c:v>416110.01495113922</c:v>
                      </c:pt>
                      <c:pt idx="1250">
                        <c:v>409374.38898374035</c:v>
                      </c:pt>
                      <c:pt idx="1251">
                        <c:v>403644.19886510749</c:v>
                      </c:pt>
                      <c:pt idx="1252">
                        <c:v>397953.90016000014</c:v>
                      </c:pt>
                      <c:pt idx="1253">
                        <c:v>392303.50347627234</c:v>
                      </c:pt>
                      <c:pt idx="1254">
                        <c:v>386693.01942177798</c:v>
                      </c:pt>
                      <c:pt idx="1255">
                        <c:v>381122.45860437059</c:v>
                      </c:pt>
                      <c:pt idx="1256">
                        <c:v>375591.83163190429</c:v>
                      </c:pt>
                      <c:pt idx="1257">
                        <c:v>370101.1491122325</c:v>
                      </c:pt>
                      <c:pt idx="1258">
                        <c:v>364650.42165320949</c:v>
                      </c:pt>
                      <c:pt idx="1259">
                        <c:v>359239.65986268886</c:v>
                      </c:pt>
                      <c:pt idx="1260">
                        <c:v>354761.22868707025</c:v>
                      </c:pt>
                      <c:pt idx="1261">
                        <c:v>351198.4760100299</c:v>
                      </c:pt>
                      <c:pt idx="1262">
                        <c:v>348538.0757185698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358341.75252688129</c:v>
                      </c:pt>
                      <c:pt idx="1270">
                        <c:v>356549.26940807118</c:v>
                      </c:pt>
                      <c:pt idx="1271">
                        <c:v>353868.87434852426</c:v>
                      </c:pt>
                      <c:pt idx="1272">
                        <c:v>350310.56495328114</c:v>
                      </c:pt>
                      <c:pt idx="1273">
                        <c:v>346770.03064964339</c:v>
                      </c:pt>
                      <c:pt idx="1274">
                        <c:v>344126.29671653302</c:v>
                      </c:pt>
                      <c:pt idx="1275">
                        <c:v>341492.56436640822</c:v>
                      </c:pt>
                      <c:pt idx="1276">
                        <c:v>339742.29988945596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345887.67480012565</c:v>
                      </c:pt>
                      <c:pt idx="1286">
                        <c:v>344126.29671653302</c:v>
                      </c:pt>
                      <c:pt idx="1287">
                        <c:v>342369.36378093407</c:v>
                      </c:pt>
                      <c:pt idx="1288">
                        <c:v>339742.29988945596</c:v>
                      </c:pt>
                      <c:pt idx="1289">
                        <c:v>336255.10971904179</c:v>
                      </c:pt>
                      <c:pt idx="1290">
                        <c:v>332785.70721250441</c:v>
                      </c:pt>
                      <c:pt idx="1291">
                        <c:v>330195.33037777216</c:v>
                      </c:pt>
                      <c:pt idx="1292">
                        <c:v>326757.06384602614</c:v>
                      </c:pt>
                      <c:pt idx="1293">
                        <c:v>322484.25710683077</c:v>
                      </c:pt>
                      <c:pt idx="1294">
                        <c:v>318239.26323661668</c:v>
                      </c:pt>
                      <c:pt idx="1295">
                        <c:v>314022.08837418805</c:v>
                      </c:pt>
                      <c:pt idx="1296">
                        <c:v>311505.13913421048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325044.60399895371</c:v>
                      </c:pt>
                      <c:pt idx="1309">
                        <c:v>324190.04260200431</c:v>
                      </c:pt>
                      <c:pt idx="1310">
                        <c:v>324190.04260200431</c:v>
                      </c:pt>
                      <c:pt idx="1311">
                        <c:v>323336.59362159303</c:v>
                      </c:pt>
                      <c:pt idx="1312">
                        <c:v>322484.25710683077</c:v>
                      </c:pt>
                      <c:pt idx="1313">
                        <c:v>320782.92167069437</c:v>
                      </c:pt>
                      <c:pt idx="1314">
                        <c:v>318239.26323661668</c:v>
                      </c:pt>
                      <c:pt idx="1315">
                        <c:v>316549.05466693785</c:v>
                      </c:pt>
                      <c:pt idx="1316">
                        <c:v>314022.08837418805</c:v>
                      </c:pt>
                      <c:pt idx="1317">
                        <c:v>308998.20827298687</c:v>
                      </c:pt>
                      <c:pt idx="1318">
                        <c:v>305671.22022790427</c:v>
                      </c:pt>
                      <c:pt idx="1319">
                        <c:v>302362.04813430854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369189.91959226172</c:v>
                      </c:pt>
                      <c:pt idx="1333">
                        <c:v>368279.79998419719</c:v>
                      </c:pt>
                      <c:pt idx="1334">
                        <c:v>365556.10112254479</c:v>
                      </c:pt>
                      <c:pt idx="1335">
                        <c:v>362842.39323602436</c:v>
                      </c:pt>
                      <c:pt idx="1336">
                        <c:v>360138.67765061726</c:v>
                      </c:pt>
                      <c:pt idx="1337">
                        <c:v>359239.65986268886</c:v>
                      </c:pt>
                      <c:pt idx="1338">
                        <c:v>358341.75252688129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374673.94367181504</c:v>
                      </c:pt>
                      <c:pt idx="1349">
                        <c:v>372841.49665247824</c:v>
                      </c:pt>
                      <c:pt idx="1350">
                        <c:v>366462.89070022828</c:v>
                      </c:pt>
                      <c:pt idx="1351">
                        <c:v>356549.26940807118</c:v>
                      </c:pt>
                      <c:pt idx="1352">
                        <c:v>344126.29671653302</c:v>
                      </c:pt>
                      <c:pt idx="1353">
                        <c:v>331921.13627667911</c:v>
                      </c:pt>
                      <c:pt idx="1354">
                        <c:v>319086.0366864783</c:v>
                      </c:pt>
                      <c:pt idx="1355">
                        <c:v>306501.2971164991</c:v>
                      </c:pt>
                      <c:pt idx="1356">
                        <c:v>292541.45899312082</c:v>
                      </c:pt>
                      <c:pt idx="1357">
                        <c:v>277320.38286538341</c:v>
                      </c:pt>
                      <c:pt idx="1358">
                        <c:v>261733.13802704375</c:v>
                      </c:pt>
                      <c:pt idx="1359">
                        <c:v>245847.06125113808</c:v>
                      </c:pt>
                      <c:pt idx="1360">
                        <c:v>229013.35940551167</c:v>
                      </c:pt>
                      <c:pt idx="1361">
                        <c:v>213465.13719286883</c:v>
                      </c:pt>
                      <c:pt idx="1362">
                        <c:v>203852.87967571194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221171.55490268997</c:v>
                      </c:pt>
                      <c:pt idx="1368">
                        <c:v>215553.45695558394</c:v>
                      </c:pt>
                      <c:pt idx="1369">
                        <c:v>202497.61891736116</c:v>
                      </c:pt>
                      <c:pt idx="1370">
                        <c:v>191816.87826679659</c:v>
                      </c:pt>
                      <c:pt idx="1371">
                        <c:v>187885.57643558862</c:v>
                      </c:pt>
                      <c:pt idx="1372">
                        <c:v>0</c:v>
                      </c:pt>
                      <c:pt idx="1373">
                        <c:v>187885.57643558862</c:v>
                      </c:pt>
                      <c:pt idx="1374">
                        <c:v>184640.32702806196</c:v>
                      </c:pt>
                      <c:pt idx="1375">
                        <c:v>177599.48346990583</c:v>
                      </c:pt>
                      <c:pt idx="1376">
                        <c:v>165757.85975761132</c:v>
                      </c:pt>
                      <c:pt idx="1377">
                        <c:v>145005.84796006739</c:v>
                      </c:pt>
                      <c:pt idx="1378">
                        <c:v>116204.96138179212</c:v>
                      </c:pt>
                      <c:pt idx="1379">
                        <c:v>90570.790027659634</c:v>
                      </c:pt>
                      <c:pt idx="1380">
                        <c:v>68110.645311799788</c:v>
                      </c:pt>
                      <c:pt idx="1381">
                        <c:v>48831.838648342404</c:v>
                      </c:pt>
                      <c:pt idx="1382">
                        <c:v>41457.260014458203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169453.53788687903</c:v>
                      </c:pt>
                      <c:pt idx="1396">
                        <c:v>168217.15373436018</c:v>
                      </c:pt>
                      <c:pt idx="1397">
                        <c:v>164534.95071914839</c:v>
                      </c:pt>
                      <c:pt idx="1398">
                        <c:v>159087.4602876665</c:v>
                      </c:pt>
                      <c:pt idx="1399">
                        <c:v>152553.0121351647</c:v>
                      </c:pt>
                      <c:pt idx="1400">
                        <c:v>144433.16869738488</c:v>
                      </c:pt>
                      <c:pt idx="1401">
                        <c:v>135423.3056515842</c:v>
                      </c:pt>
                      <c:pt idx="1402">
                        <c:v>126166.05542405089</c:v>
                      </c:pt>
                      <c:pt idx="1403">
                        <c:v>114669.35083753729</c:v>
                      </c:pt>
                      <c:pt idx="1404">
                        <c:v>97975.277245606689</c:v>
                      </c:pt>
                      <c:pt idx="1405">
                        <c:v>74556.165364265311</c:v>
                      </c:pt>
                      <c:pt idx="1406">
                        <c:v>54316.184315966435</c:v>
                      </c:pt>
                      <c:pt idx="1407">
                        <c:v>42385.085817828869</c:v>
                      </c:pt>
                      <c:pt idx="1408">
                        <c:v>40236.067151411735</c:v>
                      </c:pt>
                      <c:pt idx="1409">
                        <c:v>0</c:v>
                      </c:pt>
                      <c:pt idx="1410">
                        <c:v>0</c:v>
                      </c:pt>
                      <c:pt idx="1411">
                        <c:v>41765.399063519537</c:v>
                      </c:pt>
                      <c:pt idx="1412">
                        <c:v>40844.390818074331</c:v>
                      </c:pt>
                      <c:pt idx="1413">
                        <c:v>39632.289407353928</c:v>
                      </c:pt>
                      <c:pt idx="1414">
                        <c:v>0</c:v>
                      </c:pt>
                      <c:pt idx="1415">
                        <c:v>0</c:v>
                      </c:pt>
                      <c:pt idx="1416">
                        <c:v>0</c:v>
                      </c:pt>
                      <c:pt idx="1417">
                        <c:v>0</c:v>
                      </c:pt>
                      <c:pt idx="1418">
                        <c:v>0</c:v>
                      </c:pt>
                      <c:pt idx="1419">
                        <c:v>0</c:v>
                      </c:pt>
                      <c:pt idx="1420">
                        <c:v>0</c:v>
                      </c:pt>
                      <c:pt idx="1421">
                        <c:v>93774.671653333324</c:v>
                      </c:pt>
                      <c:pt idx="1422">
                        <c:v>82153.685815907083</c:v>
                      </c:pt>
                      <c:pt idx="1423">
                        <c:v>69694.851938990891</c:v>
                      </c:pt>
                      <c:pt idx="1424">
                        <c:v>65768.312907715197</c:v>
                      </c:pt>
                      <c:pt idx="1425">
                        <c:v>0</c:v>
                      </c:pt>
                      <c:pt idx="1426">
                        <c:v>0</c:v>
                      </c:pt>
                      <c:pt idx="1427">
                        <c:v>0</c:v>
                      </c:pt>
                      <c:pt idx="1428">
                        <c:v>0</c:v>
                      </c:pt>
                      <c:pt idx="1429">
                        <c:v>0</c:v>
                      </c:pt>
                      <c:pt idx="1430">
                        <c:v>98447.657671091903</c:v>
                      </c:pt>
                      <c:pt idx="1431">
                        <c:v>90117.612055533624</c:v>
                      </c:pt>
                      <c:pt idx="1432">
                        <c:v>74968.632466158597</c:v>
                      </c:pt>
                      <c:pt idx="1433">
                        <c:v>54668.600143057811</c:v>
                      </c:pt>
                      <c:pt idx="1434">
                        <c:v>37554.872115919366</c:v>
                      </c:pt>
                      <c:pt idx="1435">
                        <c:v>23402.860375015611</c:v>
                      </c:pt>
                      <c:pt idx="1436">
                        <c:v>20061.145472022879</c:v>
                      </c:pt>
                      <c:pt idx="1437">
                        <c:v>0</c:v>
                      </c:pt>
                      <c:pt idx="1438">
                        <c:v>0</c:v>
                      </c:pt>
                      <c:pt idx="1439">
                        <c:v>0</c:v>
                      </c:pt>
                      <c:pt idx="1440">
                        <c:v>27000.979564933303</c:v>
                      </c:pt>
                      <c:pt idx="1441">
                        <c:v>25289.959729638718</c:v>
                      </c:pt>
                      <c:pt idx="1442">
                        <c:v>21146.550843132751</c:v>
                      </c:pt>
                      <c:pt idx="1443">
                        <c:v>18383.795617773296</c:v>
                      </c:pt>
                      <c:pt idx="1444">
                        <c:v>0</c:v>
                      </c:pt>
                      <c:pt idx="1445">
                        <c:v>0</c:v>
                      </c:pt>
                      <c:pt idx="1446">
                        <c:v>18796.289838653105</c:v>
                      </c:pt>
                      <c:pt idx="1447">
                        <c:v>17572.496018679678</c:v>
                      </c:pt>
                      <c:pt idx="1448">
                        <c:v>12236.690685557729</c:v>
                      </c:pt>
                      <c:pt idx="1449">
                        <c:v>5184.110300323754</c:v>
                      </c:pt>
                      <c:pt idx="1450">
                        <c:v>1010.1982628898969</c:v>
                      </c:pt>
                      <c:pt idx="1451">
                        <c:v>29.186636139361113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0</c:v>
                      </c:pt>
                      <c:pt idx="1480">
                        <c:v>0</c:v>
                      </c:pt>
                      <c:pt idx="1481">
                        <c:v>0</c:v>
                      </c:pt>
                      <c:pt idx="1482">
                        <c:v>0</c:v>
                      </c:pt>
                      <c:pt idx="1483">
                        <c:v>0</c:v>
                      </c:pt>
                      <c:pt idx="1484">
                        <c:v>0</c:v>
                      </c:pt>
                      <c:pt idx="1485">
                        <c:v>0</c:v>
                      </c:pt>
                      <c:pt idx="1486">
                        <c:v>0</c:v>
                      </c:pt>
                      <c:pt idx="1487">
                        <c:v>0</c:v>
                      </c:pt>
                      <c:pt idx="1488">
                        <c:v>0</c:v>
                      </c:pt>
                      <c:pt idx="1489">
                        <c:v>0</c:v>
                      </c:pt>
                      <c:pt idx="1490">
                        <c:v>0</c:v>
                      </c:pt>
                      <c:pt idx="1491">
                        <c:v>0</c:v>
                      </c:pt>
                      <c:pt idx="1492">
                        <c:v>0</c:v>
                      </c:pt>
                      <c:pt idx="1493">
                        <c:v>0</c:v>
                      </c:pt>
                      <c:pt idx="1494">
                        <c:v>0</c:v>
                      </c:pt>
                      <c:pt idx="1495">
                        <c:v>0</c:v>
                      </c:pt>
                      <c:pt idx="1496">
                        <c:v>0</c:v>
                      </c:pt>
                      <c:pt idx="1497">
                        <c:v>0</c:v>
                      </c:pt>
                      <c:pt idx="1498">
                        <c:v>0</c:v>
                      </c:pt>
                      <c:pt idx="1499">
                        <c:v>0</c:v>
                      </c:pt>
                      <c:pt idx="1500">
                        <c:v>0</c:v>
                      </c:pt>
                      <c:pt idx="1501">
                        <c:v>0</c:v>
                      </c:pt>
                      <c:pt idx="1502">
                        <c:v>0</c:v>
                      </c:pt>
                      <c:pt idx="1503">
                        <c:v>0</c:v>
                      </c:pt>
                      <c:pt idx="1504">
                        <c:v>0</c:v>
                      </c:pt>
                      <c:pt idx="1505">
                        <c:v>0</c:v>
                      </c:pt>
                      <c:pt idx="1506">
                        <c:v>0</c:v>
                      </c:pt>
                      <c:pt idx="1507">
                        <c:v>0</c:v>
                      </c:pt>
                      <c:pt idx="1508">
                        <c:v>0</c:v>
                      </c:pt>
                      <c:pt idx="1509">
                        <c:v>0</c:v>
                      </c:pt>
                      <c:pt idx="1510">
                        <c:v>0</c:v>
                      </c:pt>
                      <c:pt idx="1511">
                        <c:v>0</c:v>
                      </c:pt>
                      <c:pt idx="1512">
                        <c:v>0</c:v>
                      </c:pt>
                      <c:pt idx="1513">
                        <c:v>0</c:v>
                      </c:pt>
                      <c:pt idx="1514">
                        <c:v>0</c:v>
                      </c:pt>
                      <c:pt idx="1515">
                        <c:v>0</c:v>
                      </c:pt>
                      <c:pt idx="1516">
                        <c:v>0</c:v>
                      </c:pt>
                      <c:pt idx="1517">
                        <c:v>0</c:v>
                      </c:pt>
                      <c:pt idx="1518">
                        <c:v>0</c:v>
                      </c:pt>
                      <c:pt idx="1519">
                        <c:v>0</c:v>
                      </c:pt>
                      <c:pt idx="1520">
                        <c:v>0</c:v>
                      </c:pt>
                      <c:pt idx="1521">
                        <c:v>0</c:v>
                      </c:pt>
                      <c:pt idx="1522">
                        <c:v>0</c:v>
                      </c:pt>
                      <c:pt idx="1523">
                        <c:v>308164.79118815082</c:v>
                      </c:pt>
                      <c:pt idx="1524">
                        <c:v>304842.25683627732</c:v>
                      </c:pt>
                      <c:pt idx="1525">
                        <c:v>295797.16437384911</c:v>
                      </c:pt>
                      <c:pt idx="1526">
                        <c:v>282083.56102806778</c:v>
                      </c:pt>
                      <c:pt idx="1527">
                        <c:v>264814.88122964452</c:v>
                      </c:pt>
                      <c:pt idx="1528">
                        <c:v>246592.37240543219</c:v>
                      </c:pt>
                      <c:pt idx="1529">
                        <c:v>230453.68262340745</c:v>
                      </c:pt>
                      <c:pt idx="1530">
                        <c:v>217651.85034629182</c:v>
                      </c:pt>
                      <c:pt idx="1531">
                        <c:v>208631.57374825396</c:v>
                      </c:pt>
                      <c:pt idx="1532">
                        <c:v>203852.87967571194</c:v>
                      </c:pt>
                      <c:pt idx="1533">
                        <c:v>0</c:v>
                      </c:pt>
                      <c:pt idx="1534">
                        <c:v>0</c:v>
                      </c:pt>
                      <c:pt idx="1535">
                        <c:v>0</c:v>
                      </c:pt>
                      <c:pt idx="1536">
                        <c:v>0</c:v>
                      </c:pt>
                      <c:pt idx="1537">
                        <c:v>0</c:v>
                      </c:pt>
                      <c:pt idx="1538">
                        <c:v>0</c:v>
                      </c:pt>
                      <c:pt idx="1539">
                        <c:v>0</c:v>
                      </c:pt>
                      <c:pt idx="1540">
                        <c:v>0</c:v>
                      </c:pt>
                      <c:pt idx="1541">
                        <c:v>0</c:v>
                      </c:pt>
                      <c:pt idx="1542">
                        <c:v>0</c:v>
                      </c:pt>
                      <c:pt idx="1543">
                        <c:v>0</c:v>
                      </c:pt>
                      <c:pt idx="1544">
                        <c:v>0</c:v>
                      </c:pt>
                      <c:pt idx="1545">
                        <c:v>0</c:v>
                      </c:pt>
                      <c:pt idx="1546">
                        <c:v>0</c:v>
                      </c:pt>
                      <c:pt idx="1547">
                        <c:v>0</c:v>
                      </c:pt>
                      <c:pt idx="1548">
                        <c:v>0</c:v>
                      </c:pt>
                      <c:pt idx="1549">
                        <c:v>0</c:v>
                      </c:pt>
                      <c:pt idx="1550">
                        <c:v>0</c:v>
                      </c:pt>
                      <c:pt idx="1551">
                        <c:v>0</c:v>
                      </c:pt>
                      <c:pt idx="1552">
                        <c:v>0</c:v>
                      </c:pt>
                      <c:pt idx="1553">
                        <c:v>0</c:v>
                      </c:pt>
                      <c:pt idx="1554">
                        <c:v>0</c:v>
                      </c:pt>
                      <c:pt idx="1555">
                        <c:v>0</c:v>
                      </c:pt>
                      <c:pt idx="1556">
                        <c:v>0</c:v>
                      </c:pt>
                      <c:pt idx="1557">
                        <c:v>0</c:v>
                      </c:pt>
                      <c:pt idx="1558">
                        <c:v>0</c:v>
                      </c:pt>
                      <c:pt idx="1559">
                        <c:v>0</c:v>
                      </c:pt>
                      <c:pt idx="1560">
                        <c:v>0</c:v>
                      </c:pt>
                      <c:pt idx="1561">
                        <c:v>0</c:v>
                      </c:pt>
                      <c:pt idx="1562">
                        <c:v>0</c:v>
                      </c:pt>
                      <c:pt idx="1563">
                        <c:v>0</c:v>
                      </c:pt>
                      <c:pt idx="1564">
                        <c:v>0</c:v>
                      </c:pt>
                      <c:pt idx="1565">
                        <c:v>0</c:v>
                      </c:pt>
                      <c:pt idx="1566">
                        <c:v>0</c:v>
                      </c:pt>
                      <c:pt idx="1567">
                        <c:v>0</c:v>
                      </c:pt>
                      <c:pt idx="1568">
                        <c:v>0</c:v>
                      </c:pt>
                      <c:pt idx="1569">
                        <c:v>0</c:v>
                      </c:pt>
                      <c:pt idx="1570">
                        <c:v>0</c:v>
                      </c:pt>
                      <c:pt idx="1571">
                        <c:v>0</c:v>
                      </c:pt>
                      <c:pt idx="1572">
                        <c:v>0</c:v>
                      </c:pt>
                      <c:pt idx="1573">
                        <c:v>0</c:v>
                      </c:pt>
                      <c:pt idx="1574">
                        <c:v>0</c:v>
                      </c:pt>
                      <c:pt idx="1575">
                        <c:v>0</c:v>
                      </c:pt>
                      <c:pt idx="1576">
                        <c:v>0</c:v>
                      </c:pt>
                      <c:pt idx="1577">
                        <c:v>0</c:v>
                      </c:pt>
                      <c:pt idx="1578">
                        <c:v>857215.69597031525</c:v>
                      </c:pt>
                      <c:pt idx="1579">
                        <c:v>853083.4740651875</c:v>
                      </c:pt>
                      <c:pt idx="1580">
                        <c:v>848961.05440379202</c:v>
                      </c:pt>
                      <c:pt idx="1581">
                        <c:v>842112.14133341529</c:v>
                      </c:pt>
                      <c:pt idx="1582">
                        <c:v>836652.62214181863</c:v>
                      </c:pt>
                      <c:pt idx="1583">
                        <c:v>828496.03616216453</c:v>
                      </c:pt>
                      <c:pt idx="1584">
                        <c:v>819029.61593994813</c:v>
                      </c:pt>
                      <c:pt idx="1585">
                        <c:v>808276.27291111136</c:v>
                      </c:pt>
                      <c:pt idx="1586">
                        <c:v>796262.20630700421</c:v>
                      </c:pt>
                      <c:pt idx="1587">
                        <c:v>783016.90904763748</c:v>
                      </c:pt>
                      <c:pt idx="1588">
                        <c:v>769880.78098178073</c:v>
                      </c:pt>
                      <c:pt idx="1589">
                        <c:v>758151.6459727342</c:v>
                      </c:pt>
                      <c:pt idx="1590">
                        <c:v>749090.17057855369</c:v>
                      </c:pt>
                      <c:pt idx="1591">
                        <c:v>741365.81681426964</c:v>
                      </c:pt>
                      <c:pt idx="1592">
                        <c:v>736238.11225265416</c:v>
                      </c:pt>
                      <c:pt idx="1593">
                        <c:v>731127.90304961056</c:v>
                      </c:pt>
                      <c:pt idx="1594">
                        <c:v>728579.36018976197</c:v>
                      </c:pt>
                      <c:pt idx="1595">
                        <c:v>726035.19234820653</c:v>
                      </c:pt>
                      <c:pt idx="1596">
                        <c:v>720959.98329150979</c:v>
                      </c:pt>
                      <c:pt idx="1597">
                        <c:v>715902.27902258805</c:v>
                      </c:pt>
                      <c:pt idx="1598">
                        <c:v>707093.42690131767</c:v>
                      </c:pt>
                      <c:pt idx="1599">
                        <c:v>697091.84368340322</c:v>
                      </c:pt>
                      <c:pt idx="1600">
                        <c:v>685923.82996413135</c:v>
                      </c:pt>
                      <c:pt idx="1601">
                        <c:v>673618.99269794091</c:v>
                      </c:pt>
                      <c:pt idx="1602">
                        <c:v>661423.74697499536</c:v>
                      </c:pt>
                      <c:pt idx="1603">
                        <c:v>651746.48930998705</c:v>
                      </c:pt>
                      <c:pt idx="1604">
                        <c:v>644534.61026178941</c:v>
                      </c:pt>
                      <c:pt idx="1605">
                        <c:v>638554.88069205813</c:v>
                      </c:pt>
                      <c:pt idx="1606">
                        <c:v>636170.66989783815</c:v>
                      </c:pt>
                      <c:pt idx="1607">
                        <c:v>633790.84885504155</c:v>
                      </c:pt>
                      <c:pt idx="1608">
                        <c:v>0</c:v>
                      </c:pt>
                      <c:pt idx="1609">
                        <c:v>0</c:v>
                      </c:pt>
                      <c:pt idx="1610">
                        <c:v>0</c:v>
                      </c:pt>
                      <c:pt idx="1611">
                        <c:v>0</c:v>
                      </c:pt>
                      <c:pt idx="1612">
                        <c:v>0</c:v>
                      </c:pt>
                      <c:pt idx="1613">
                        <c:v>0</c:v>
                      </c:pt>
                      <c:pt idx="1614">
                        <c:v>0</c:v>
                      </c:pt>
                      <c:pt idx="1615">
                        <c:v>0</c:v>
                      </c:pt>
                      <c:pt idx="1616">
                        <c:v>0</c:v>
                      </c:pt>
                      <c:pt idx="1617">
                        <c:v>0</c:v>
                      </c:pt>
                      <c:pt idx="1618">
                        <c:v>0</c:v>
                      </c:pt>
                      <c:pt idx="1619">
                        <c:v>0</c:v>
                      </c:pt>
                      <c:pt idx="1620">
                        <c:v>0</c:v>
                      </c:pt>
                      <c:pt idx="1621">
                        <c:v>0</c:v>
                      </c:pt>
                      <c:pt idx="1622">
                        <c:v>0</c:v>
                      </c:pt>
                      <c:pt idx="1623">
                        <c:v>0</c:v>
                      </c:pt>
                      <c:pt idx="1624">
                        <c:v>0</c:v>
                      </c:pt>
                      <c:pt idx="1625">
                        <c:v>763353.67074342887</c:v>
                      </c:pt>
                      <c:pt idx="1626">
                        <c:v>758151.6459727342</c:v>
                      </c:pt>
                      <c:pt idx="1627">
                        <c:v>745223.074673792</c:v>
                      </c:pt>
                      <c:pt idx="1628">
                        <c:v>727306.72936714231</c:v>
                      </c:pt>
                      <c:pt idx="1629">
                        <c:v>704586.46257792588</c:v>
                      </c:pt>
                      <c:pt idx="1630">
                        <c:v>680988.74721553363</c:v>
                      </c:pt>
                      <c:pt idx="1631">
                        <c:v>658997.85313731374</c:v>
                      </c:pt>
                      <c:pt idx="1632">
                        <c:v>643336.46996323566</c:v>
                      </c:pt>
                      <c:pt idx="1633">
                        <c:v>632602.58461320319</c:v>
                      </c:pt>
                      <c:pt idx="1634">
                        <c:v>629044.37759525306</c:v>
                      </c:pt>
                      <c:pt idx="1635">
                        <c:v>627860.5039888263</c:v>
                      </c:pt>
                      <c:pt idx="1636">
                        <c:v>627860.5039888263</c:v>
                      </c:pt>
                      <c:pt idx="1637">
                        <c:v>626677.72816402838</c:v>
                      </c:pt>
                      <c:pt idx="1638">
                        <c:v>623135.98787051276</c:v>
                      </c:pt>
                      <c:pt idx="1639">
                        <c:v>618429.03940133005</c:v>
                      </c:pt>
                      <c:pt idx="1640">
                        <c:v>612570.06310970976</c:v>
                      </c:pt>
                      <c:pt idx="1641">
                        <c:v>607902.65334291349</c:v>
                      </c:pt>
                      <c:pt idx="1642">
                        <c:v>605575.53996211174</c:v>
                      </c:pt>
                      <c:pt idx="1643">
                        <c:v>0</c:v>
                      </c:pt>
                      <c:pt idx="1644">
                        <c:v>0</c:v>
                      </c:pt>
                      <c:pt idx="1645">
                        <c:v>0</c:v>
                      </c:pt>
                      <c:pt idx="1646">
                        <c:v>0</c:v>
                      </c:pt>
                      <c:pt idx="1647">
                        <c:v>0</c:v>
                      </c:pt>
                      <c:pt idx="1648">
                        <c:v>0</c:v>
                      </c:pt>
                      <c:pt idx="1649">
                        <c:v>0</c:v>
                      </c:pt>
                      <c:pt idx="1650">
                        <c:v>0</c:v>
                      </c:pt>
                      <c:pt idx="1651">
                        <c:v>0</c:v>
                      </c:pt>
                      <c:pt idx="1652">
                        <c:v>0</c:v>
                      </c:pt>
                      <c:pt idx="1653">
                        <c:v>0</c:v>
                      </c:pt>
                      <c:pt idx="1654">
                        <c:v>0</c:v>
                      </c:pt>
                      <c:pt idx="1655">
                        <c:v>0</c:v>
                      </c:pt>
                      <c:pt idx="1656">
                        <c:v>0</c:v>
                      </c:pt>
                      <c:pt idx="1657">
                        <c:v>0</c:v>
                      </c:pt>
                      <c:pt idx="1658">
                        <c:v>0</c:v>
                      </c:pt>
                      <c:pt idx="1659">
                        <c:v>0</c:v>
                      </c:pt>
                      <c:pt idx="1660">
                        <c:v>0</c:v>
                      </c:pt>
                      <c:pt idx="1661">
                        <c:v>0</c:v>
                      </c:pt>
                      <c:pt idx="1662">
                        <c:v>0</c:v>
                      </c:pt>
                      <c:pt idx="1663">
                        <c:v>0</c:v>
                      </c:pt>
                      <c:pt idx="1664">
                        <c:v>0</c:v>
                      </c:pt>
                      <c:pt idx="1665">
                        <c:v>0</c:v>
                      </c:pt>
                      <c:pt idx="1666">
                        <c:v>0</c:v>
                      </c:pt>
                      <c:pt idx="1667">
                        <c:v>0</c:v>
                      </c:pt>
                      <c:pt idx="1668">
                        <c:v>0</c:v>
                      </c:pt>
                      <c:pt idx="1669">
                        <c:v>0</c:v>
                      </c:pt>
                      <c:pt idx="1670">
                        <c:v>0</c:v>
                      </c:pt>
                      <c:pt idx="1671">
                        <c:v>0</c:v>
                      </c:pt>
                      <c:pt idx="1672">
                        <c:v>0</c:v>
                      </c:pt>
                      <c:pt idx="1673">
                        <c:v>0</c:v>
                      </c:pt>
                      <c:pt idx="1674">
                        <c:v>0</c:v>
                      </c:pt>
                      <c:pt idx="1675">
                        <c:v>0</c:v>
                      </c:pt>
                      <c:pt idx="1676">
                        <c:v>903316.70578230184</c:v>
                      </c:pt>
                      <c:pt idx="1677">
                        <c:v>901902.2986561401</c:v>
                      </c:pt>
                      <c:pt idx="1678">
                        <c:v>899076.74671090906</c:v>
                      </c:pt>
                      <c:pt idx="1679">
                        <c:v>894846.57529744972</c:v>
                      </c:pt>
                      <c:pt idx="1680">
                        <c:v>890626.1928679063</c:v>
                      </c:pt>
                      <c:pt idx="1681">
                        <c:v>886415.60074825946</c:v>
                      </c:pt>
                      <c:pt idx="1682">
                        <c:v>885014.24589531415</c:v>
                      </c:pt>
                      <c:pt idx="1683">
                        <c:v>0</c:v>
                      </c:pt>
                      <c:pt idx="1684">
                        <c:v>0</c:v>
                      </c:pt>
                      <c:pt idx="1685">
                        <c:v>0</c:v>
                      </c:pt>
                      <c:pt idx="1686">
                        <c:v>0</c:v>
                      </c:pt>
                      <c:pt idx="1687">
                        <c:v>0</c:v>
                      </c:pt>
                      <c:pt idx="1688">
                        <c:v>0</c:v>
                      </c:pt>
                      <c:pt idx="1689">
                        <c:v>0</c:v>
                      </c:pt>
                      <c:pt idx="1690">
                        <c:v>0</c:v>
                      </c:pt>
                      <c:pt idx="1691">
                        <c:v>0</c:v>
                      </c:pt>
                      <c:pt idx="1692">
                        <c:v>0</c:v>
                      </c:pt>
                      <c:pt idx="1693">
                        <c:v>0</c:v>
                      </c:pt>
                      <c:pt idx="1694">
                        <c:v>0</c:v>
                      </c:pt>
                      <c:pt idx="1695">
                        <c:v>0</c:v>
                      </c:pt>
                      <c:pt idx="1696">
                        <c:v>0</c:v>
                      </c:pt>
                      <c:pt idx="1697">
                        <c:v>0</c:v>
                      </c:pt>
                      <c:pt idx="1698">
                        <c:v>0</c:v>
                      </c:pt>
                      <c:pt idx="1699">
                        <c:v>927527.95449611824</c:v>
                      </c:pt>
                      <c:pt idx="1700">
                        <c:v>926095.06875528861</c:v>
                      </c:pt>
                      <c:pt idx="1701">
                        <c:v>923232.55707609013</c:v>
                      </c:pt>
                      <c:pt idx="1702">
                        <c:v>920374.39212757419</c:v>
                      </c:pt>
                      <c:pt idx="1703">
                        <c:v>917520.57430262538</c:v>
                      </c:pt>
                      <c:pt idx="1704">
                        <c:v>913247.99928132177</c:v>
                      </c:pt>
                      <c:pt idx="1705">
                        <c:v>910405.05098415504</c:v>
                      </c:pt>
                      <c:pt idx="1706">
                        <c:v>907566.45118564658</c:v>
                      </c:pt>
                      <c:pt idx="1707">
                        <c:v>904732.20027868042</c:v>
                      </c:pt>
                      <c:pt idx="1708">
                        <c:v>903316.70578230184</c:v>
                      </c:pt>
                      <c:pt idx="1709">
                        <c:v>901902.2986561401</c:v>
                      </c:pt>
                      <c:pt idx="1710">
                        <c:v>0</c:v>
                      </c:pt>
                      <c:pt idx="1711">
                        <c:v>0</c:v>
                      </c:pt>
                      <c:pt idx="1712">
                        <c:v>0</c:v>
                      </c:pt>
                      <c:pt idx="1713">
                        <c:v>0</c:v>
                      </c:pt>
                      <c:pt idx="1714">
                        <c:v>0</c:v>
                      </c:pt>
                      <c:pt idx="1715">
                        <c:v>0</c:v>
                      </c:pt>
                      <c:pt idx="1716">
                        <c:v>0</c:v>
                      </c:pt>
                      <c:pt idx="1717">
                        <c:v>0</c:v>
                      </c:pt>
                      <c:pt idx="1718">
                        <c:v>0</c:v>
                      </c:pt>
                      <c:pt idx="1719">
                        <c:v>0</c:v>
                      </c:pt>
                      <c:pt idx="1720">
                        <c:v>0</c:v>
                      </c:pt>
                      <c:pt idx="1721">
                        <c:v>0</c:v>
                      </c:pt>
                      <c:pt idx="1722">
                        <c:v>0</c:v>
                      </c:pt>
                      <c:pt idx="1723">
                        <c:v>0</c:v>
                      </c:pt>
                      <c:pt idx="1724">
                        <c:v>0</c:v>
                      </c:pt>
                      <c:pt idx="1725">
                        <c:v>965164.2140138275</c:v>
                      </c:pt>
                      <c:pt idx="1726">
                        <c:v>957869.46908689209</c:v>
                      </c:pt>
                      <c:pt idx="1727">
                        <c:v>944807.31909696886</c:v>
                      </c:pt>
                      <c:pt idx="1728">
                        <c:v>924663.26959890907</c:v>
                      </c:pt>
                      <c:pt idx="1729">
                        <c:v>897665.60199006042</c:v>
                      </c:pt>
                      <c:pt idx="1730">
                        <c:v>864124.51164128061</c:v>
                      </c:pt>
                      <c:pt idx="1731">
                        <c:v>829852.74238980038</c:v>
                      </c:pt>
                      <c:pt idx="1732">
                        <c:v>794932.76536700723</c:v>
                      </c:pt>
                      <c:pt idx="1733">
                        <c:v>762051.52578509168</c:v>
                      </c:pt>
                      <c:pt idx="1734">
                        <c:v>731127.90304961056</c:v>
                      </c:pt>
                      <c:pt idx="1735">
                        <c:v>702083.87700522062</c:v>
                      </c:pt>
                      <c:pt idx="1736">
                        <c:v>673618.99269794091</c:v>
                      </c:pt>
                      <c:pt idx="1737">
                        <c:v>644534.61026178941</c:v>
                      </c:pt>
                      <c:pt idx="1738">
                        <c:v>617255.04759753949</c:v>
                      </c:pt>
                      <c:pt idx="1739">
                        <c:v>590556.44522978249</c:v>
                      </c:pt>
                      <c:pt idx="1740">
                        <c:v>566687.34649444476</c:v>
                      </c:pt>
                      <c:pt idx="1741">
                        <c:v>546614.33672242123</c:v>
                      </c:pt>
                      <c:pt idx="1742">
                        <c:v>531248.66525820829</c:v>
                      </c:pt>
                      <c:pt idx="1743">
                        <c:v>517173.93216354906</c:v>
                      </c:pt>
                      <c:pt idx="1744">
                        <c:v>505410.08076779608</c:v>
                      </c:pt>
                      <c:pt idx="1745">
                        <c:v>494831.49782911618</c:v>
                      </c:pt>
                      <c:pt idx="1746">
                        <c:v>484363.27746749972</c:v>
                      </c:pt>
                      <c:pt idx="1747">
                        <c:v>474005.4687933813</c:v>
                      </c:pt>
                      <c:pt idx="1748">
                        <c:v>465798.75127129676</c:v>
                      </c:pt>
                      <c:pt idx="1749">
                        <c:v>457662.75380443118</c:v>
                      </c:pt>
                      <c:pt idx="1750">
                        <c:v>451607.18086653302</c:v>
                      </c:pt>
                      <c:pt idx="1751">
                        <c:v>446591.27606601641</c:v>
                      </c:pt>
                      <c:pt idx="1752">
                        <c:v>441603.01961452613</c:v>
                      </c:pt>
                      <c:pt idx="1753">
                        <c:v>436642.41765086644</c:v>
                      </c:pt>
                      <c:pt idx="1754">
                        <c:v>431709.47631384135</c:v>
                      </c:pt>
                      <c:pt idx="1755">
                        <c:v>426804.2017422553</c:v>
                      </c:pt>
                      <c:pt idx="1756">
                        <c:v>421926.60007491265</c:v>
                      </c:pt>
                      <c:pt idx="1757">
                        <c:v>417076.67745061766</c:v>
                      </c:pt>
                      <c:pt idx="1758">
                        <c:v>411293.31528172316</c:v>
                      </c:pt>
                      <c:pt idx="1759">
                        <c:v>406504.30816072406</c:v>
                      </c:pt>
                      <c:pt idx="1760">
                        <c:v>400794.06242287229</c:v>
                      </c:pt>
                      <c:pt idx="1761">
                        <c:v>395123.71340247296</c:v>
                      </c:pt>
                      <c:pt idx="1762">
                        <c:v>389493.27170738013</c:v>
                      </c:pt>
                      <c:pt idx="1763">
                        <c:v>383902.74794544751</c:v>
                      </c:pt>
                      <c:pt idx="1764">
                        <c:v>378352.15272452898</c:v>
                      </c:pt>
                      <c:pt idx="1765">
                        <c:v>371926.93769145122</c:v>
                      </c:pt>
                      <c:pt idx="1766">
                        <c:v>363745.85234133259</c:v>
                      </c:pt>
                      <c:pt idx="1767">
                        <c:v>352087.49796089373</c:v>
                      </c:pt>
                      <c:pt idx="1768">
                        <c:v>337125.23979093303</c:v>
                      </c:pt>
                      <c:pt idx="1769">
                        <c:v>317393.6025470664</c:v>
                      </c:pt>
                      <c:pt idx="1770">
                        <c:v>294167.08331445692</c:v>
                      </c:pt>
                      <c:pt idx="1771">
                        <c:v>268692.16990056925</c:v>
                      </c:pt>
                      <c:pt idx="1772">
                        <c:v>244359.79067974311</c:v>
                      </c:pt>
                      <c:pt idx="1773">
                        <c:v>221171.55490268997</c:v>
                      </c:pt>
                      <c:pt idx="1774">
                        <c:v>200473.12959084162</c:v>
                      </c:pt>
                      <c:pt idx="1775">
                        <c:v>182706.63560361238</c:v>
                      </c:pt>
                      <c:pt idx="1776">
                        <c:v>167600.64587547121</c:v>
                      </c:pt>
                      <c:pt idx="1777">
                        <c:v>153141.43333440123</c:v>
                      </c:pt>
                      <c:pt idx="1778">
                        <c:v>138768.24775401171</c:v>
                      </c:pt>
                      <c:pt idx="1779">
                        <c:v>122976.50071076171</c:v>
                      </c:pt>
                      <c:pt idx="1780">
                        <c:v>106159.2705994625</c:v>
                      </c:pt>
                      <c:pt idx="1781">
                        <c:v>89214.646154613627</c:v>
                      </c:pt>
                      <c:pt idx="1782">
                        <c:v>74144.830028421507</c:v>
                      </c:pt>
                      <c:pt idx="1783">
                        <c:v>61579.965632394436</c:v>
                      </c:pt>
                      <c:pt idx="1784">
                        <c:v>51881.038605781716</c:v>
                      </c:pt>
                      <c:pt idx="1785">
                        <c:v>44589.775191275476</c:v>
                      </c:pt>
                      <c:pt idx="1786">
                        <c:v>38438.373258586544</c:v>
                      </c:pt>
                      <c:pt idx="1787">
                        <c:v>33015.710611156035</c:v>
                      </c:pt>
                      <c:pt idx="1788">
                        <c:v>28003.760700476076</c:v>
                      </c:pt>
                      <c:pt idx="1789">
                        <c:v>23172.100525766658</c:v>
                      </c:pt>
                      <c:pt idx="1790">
                        <c:v>18179.259539000988</c:v>
                      </c:pt>
                      <c:pt idx="1791">
                        <c:v>13088.151029825598</c:v>
                      </c:pt>
                      <c:pt idx="1792">
                        <c:v>8132.4447188900431</c:v>
                      </c:pt>
                      <c:pt idx="1793">
                        <c:v>3957.1838154312545</c:v>
                      </c:pt>
                      <c:pt idx="1794">
                        <c:v>1321.0648387801943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5E78-4F35-B721-85E9D59CC811}"/>
                  </c:ext>
                </c:extLst>
              </c15:ser>
            </c15:filteredScatterSeries>
          </c:ext>
        </c:extLst>
      </c:scatterChart>
      <c:valAx>
        <c:axId val="665317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>
                    <a:solidFill>
                      <a:sysClr val="windowText" lastClr="000000"/>
                    </a:solidFill>
                  </a:rPr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327408"/>
        <c:crosses val="autoZero"/>
        <c:crossBetween val="midCat"/>
      </c:valAx>
      <c:valAx>
        <c:axId val="66532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>
                    <a:solidFill>
                      <a:sysClr val="windowText" lastClr="000000"/>
                    </a:solidFill>
                  </a:rPr>
                  <a:t>Kinetic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3174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8101299434937235"/>
          <c:y val="0.11776464587341105"/>
          <c:w val="0.15440155324129165"/>
          <c:h val="4.79569790782280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Energy Stored From Decel. over the WLTP Class</a:t>
            </a:r>
            <a:r>
              <a:rPr lang="en-US" sz="1800" baseline="0"/>
              <a:t> 3 Cycle</a:t>
            </a:r>
            <a:r>
              <a:rPr lang="en-US" sz="1800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2878596109494643E-2"/>
          <c:y val="7.7609240686793909E-2"/>
          <c:w val="0.88333874147518332"/>
          <c:h val="0.86755783378936269"/>
        </c:manualLayout>
      </c:layout>
      <c:scatterChart>
        <c:scatterStyle val="lineMarker"/>
        <c:varyColors val="0"/>
        <c:ser>
          <c:idx val="0"/>
          <c:order val="0"/>
          <c:tx>
            <c:strRef>
              <c:f>'My Spreedsheet '!$AL$2</c:f>
              <c:strCache>
                <c:ptCount val="1"/>
                <c:pt idx="0">
                  <c:v>Energy Stored From Decel.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'!$AL$5:$AL$1805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111125.72412988963</c:v>
                </c:pt>
                <c:pt idx="36">
                  <c:v>109623.94354548184</c:v>
                </c:pt>
                <c:pt idx="37">
                  <c:v>102267.34505679496</c:v>
                </c:pt>
                <c:pt idx="38">
                  <c:v>89214.646154613627</c:v>
                </c:pt>
                <c:pt idx="39">
                  <c:v>76629.817552018067</c:v>
                </c:pt>
                <c:pt idx="40">
                  <c:v>66934.381963592619</c:v>
                </c:pt>
                <c:pt idx="41">
                  <c:v>58255.137899314337</c:v>
                </c:pt>
                <c:pt idx="42">
                  <c:v>46850.118426872636</c:v>
                </c:pt>
                <c:pt idx="43">
                  <c:v>34965.767814680272</c:v>
                </c:pt>
                <c:pt idx="44">
                  <c:v>27249.966714667011</c:v>
                </c:pt>
                <c:pt idx="45">
                  <c:v>24101.977173972056</c:v>
                </c:pt>
                <c:pt idx="46">
                  <c:v>22942.48030023669</c:v>
                </c:pt>
                <c:pt idx="47">
                  <c:v>20927.189441043243</c:v>
                </c:pt>
                <c:pt idx="48">
                  <c:v>18589.472400694147</c:v>
                </c:pt>
                <c:pt idx="49">
                  <c:v>17372.523247605899</c:v>
                </c:pt>
                <c:pt idx="50">
                  <c:v>17372.523247605899</c:v>
                </c:pt>
                <c:pt idx="51">
                  <c:v>16584.042151422262</c:v>
                </c:pt>
                <c:pt idx="52">
                  <c:v>13436.730065990727</c:v>
                </c:pt>
                <c:pt idx="53">
                  <c:v>9261.6436836179037</c:v>
                </c:pt>
                <c:pt idx="54">
                  <c:v>7861.5805032454246</c:v>
                </c:pt>
                <c:pt idx="55">
                  <c:v>7727.8639943611088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87422.275901193934</c:v>
                </c:pt>
                <c:pt idx="80">
                  <c:v>85207.245039318164</c:v>
                </c:pt>
                <c:pt idx="81">
                  <c:v>83020.477634658368</c:v>
                </c:pt>
                <c:pt idx="82">
                  <c:v>77887.58750352115</c:v>
                </c:pt>
                <c:pt idx="83">
                  <c:v>76629.817552018067</c:v>
                </c:pt>
                <c:pt idx="84">
                  <c:v>75382.231284990965</c:v>
                </c:pt>
                <c:pt idx="85">
                  <c:v>72105.131558810201</c:v>
                </c:pt>
                <c:pt idx="86">
                  <c:v>69694.851938990891</c:v>
                </c:pt>
                <c:pt idx="87">
                  <c:v>66934.381963592619</c:v>
                </c:pt>
                <c:pt idx="88">
                  <c:v>65381.888849900279</c:v>
                </c:pt>
                <c:pt idx="89">
                  <c:v>56806.914102374525</c:v>
                </c:pt>
                <c:pt idx="90">
                  <c:v>41457.260014458203</c:v>
                </c:pt>
                <c:pt idx="91">
                  <c:v>26753.131253151616</c:v>
                </c:pt>
                <c:pt idx="92">
                  <c:v>15813.819393517892</c:v>
                </c:pt>
                <c:pt idx="93">
                  <c:v>10933.757577701321</c:v>
                </c:pt>
                <c:pt idx="94">
                  <c:v>7727.8639943611088</c:v>
                </c:pt>
                <c:pt idx="95">
                  <c:v>4347.8368011486573</c:v>
                </c:pt>
                <c:pt idx="96">
                  <c:v>1673.2283688263385</c:v>
                </c:pt>
                <c:pt idx="97">
                  <c:v>583.88712376274998</c:v>
                </c:pt>
                <c:pt idx="98">
                  <c:v>179.91365796342944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48166.724098663297</c:v>
                </c:pt>
                <c:pt idx="152">
                  <c:v>41150.257249606322</c:v>
                </c:pt>
                <c:pt idx="153">
                  <c:v>28257.302710913613</c:v>
                </c:pt>
                <c:pt idx="154">
                  <c:v>16389.77461995641</c:v>
                </c:pt>
                <c:pt idx="155">
                  <c:v>9555.3769859198474</c:v>
                </c:pt>
                <c:pt idx="156">
                  <c:v>7727.8639943611088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78309.106965834784</c:v>
                </c:pt>
                <c:pt idx="172">
                  <c:v>68900.483718204181</c:v>
                </c:pt>
                <c:pt idx="173">
                  <c:v>53614.755817601697</c:v>
                </c:pt>
                <c:pt idx="174">
                  <c:v>40844.390818074331</c:v>
                </c:pt>
                <c:pt idx="175">
                  <c:v>35533.164034094807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48498.7137716129</c:v>
                </c:pt>
                <c:pt idx="182">
                  <c:v>47506.15056054556</c:v>
                </c:pt>
                <c:pt idx="183">
                  <c:v>44589.775191275476</c:v>
                </c:pt>
                <c:pt idx="184">
                  <c:v>37848.235639643899</c:v>
                </c:pt>
                <c:pt idx="185">
                  <c:v>30855.337294060122</c:v>
                </c:pt>
                <c:pt idx="186">
                  <c:v>24337.295026992615</c:v>
                </c:pt>
                <c:pt idx="187">
                  <c:v>19634.965158661365</c:v>
                </c:pt>
                <c:pt idx="188">
                  <c:v>16004.663191893786</c:v>
                </c:pt>
                <c:pt idx="189">
                  <c:v>13436.730065990727</c:v>
                </c:pt>
                <c:pt idx="190">
                  <c:v>11413.788461111781</c:v>
                </c:pt>
                <c:pt idx="191">
                  <c:v>10156.561113683383</c:v>
                </c:pt>
                <c:pt idx="192">
                  <c:v>8972.4834128804778</c:v>
                </c:pt>
                <c:pt idx="193">
                  <c:v>8407.8835376330717</c:v>
                </c:pt>
                <c:pt idx="194">
                  <c:v>7996.4407611252136</c:v>
                </c:pt>
                <c:pt idx="195">
                  <c:v>7727.8639943611088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179506.25118587818</c:v>
                </c:pt>
                <c:pt idx="232">
                  <c:v>177599.48346990583</c:v>
                </c:pt>
                <c:pt idx="233">
                  <c:v>169453.53788687903</c:v>
                </c:pt>
                <c:pt idx="234">
                  <c:v>157291.85253878895</c:v>
                </c:pt>
                <c:pt idx="235">
                  <c:v>146154.58066609417</c:v>
                </c:pt>
                <c:pt idx="236">
                  <c:v>139329.67688304643</c:v>
                </c:pt>
                <c:pt idx="237">
                  <c:v>135977.98234312938</c:v>
                </c:pt>
                <c:pt idx="238">
                  <c:v>131572.08774872581</c:v>
                </c:pt>
                <c:pt idx="239">
                  <c:v>123505.27668026721</c:v>
                </c:pt>
                <c:pt idx="240">
                  <c:v>110123.40915455224</c:v>
                </c:pt>
                <c:pt idx="241">
                  <c:v>96564.911144771599</c:v>
                </c:pt>
                <c:pt idx="242">
                  <c:v>87422.275901193934</c:v>
                </c:pt>
                <c:pt idx="243">
                  <c:v>76629.817552018067</c:v>
                </c:pt>
                <c:pt idx="244">
                  <c:v>66934.381963592619</c:v>
                </c:pt>
                <c:pt idx="245">
                  <c:v>58255.137899314337</c:v>
                </c:pt>
                <c:pt idx="246">
                  <c:v>46850.118426872636</c:v>
                </c:pt>
                <c:pt idx="247">
                  <c:v>34965.767814680272</c:v>
                </c:pt>
                <c:pt idx="248">
                  <c:v>27249.966714667011</c:v>
                </c:pt>
                <c:pt idx="249">
                  <c:v>24101.977173972056</c:v>
                </c:pt>
                <c:pt idx="250">
                  <c:v>22942.48030023669</c:v>
                </c:pt>
                <c:pt idx="251">
                  <c:v>20927.189441043243</c:v>
                </c:pt>
                <c:pt idx="252">
                  <c:v>18589.472400694147</c:v>
                </c:pt>
                <c:pt idx="253">
                  <c:v>17372.523247605899</c:v>
                </c:pt>
                <c:pt idx="254">
                  <c:v>17372.523247605899</c:v>
                </c:pt>
                <c:pt idx="255">
                  <c:v>16584.042151422262</c:v>
                </c:pt>
                <c:pt idx="256">
                  <c:v>13436.730065990727</c:v>
                </c:pt>
                <c:pt idx="257">
                  <c:v>11413.788461111781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118786.85855628586</c:v>
                </c:pt>
                <c:pt idx="272">
                  <c:v>116719.08632091177</c:v>
                </c:pt>
                <c:pt idx="273">
                  <c:v>115180.09359099441</c:v>
                </c:pt>
                <c:pt idx="274">
                  <c:v>107143.53625052905</c:v>
                </c:pt>
                <c:pt idx="275">
                  <c:v>93313.585069782435</c:v>
                </c:pt>
                <c:pt idx="276">
                  <c:v>80861.979826018898</c:v>
                </c:pt>
                <c:pt idx="277">
                  <c:v>66155.869812009201</c:v>
                </c:pt>
                <c:pt idx="278">
                  <c:v>53265.74324454918</c:v>
                </c:pt>
                <c:pt idx="279">
                  <c:v>36105.109319181909</c:v>
                </c:pt>
                <c:pt idx="280">
                  <c:v>25289.959729638718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135977.98234312938</c:v>
                </c:pt>
                <c:pt idx="293">
                  <c:v>129938.45363676656</c:v>
                </c:pt>
                <c:pt idx="294">
                  <c:v>125631.6466528281</c:v>
                </c:pt>
                <c:pt idx="295">
                  <c:v>122976.50071076171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125631.6466528281</c:v>
                </c:pt>
                <c:pt idx="301">
                  <c:v>124566.20854586076</c:v>
                </c:pt>
                <c:pt idx="302">
                  <c:v>121922.32894388553</c:v>
                </c:pt>
                <c:pt idx="303">
                  <c:v>117750.7180410406</c:v>
                </c:pt>
                <c:pt idx="304">
                  <c:v>112637.65524923019</c:v>
                </c:pt>
                <c:pt idx="305">
                  <c:v>105179.51826167233</c:v>
                </c:pt>
                <c:pt idx="306">
                  <c:v>97975.277245606689</c:v>
                </c:pt>
                <c:pt idx="307">
                  <c:v>93313.585069782435</c:v>
                </c:pt>
                <c:pt idx="308">
                  <c:v>91025.097948749026</c:v>
                </c:pt>
                <c:pt idx="309">
                  <c:v>90117.612055533624</c:v>
                </c:pt>
                <c:pt idx="310">
                  <c:v>88316.2006388726</c:v>
                </c:pt>
                <c:pt idx="311">
                  <c:v>86089.866112975578</c:v>
                </c:pt>
                <c:pt idx="312">
                  <c:v>83020.477634658368</c:v>
                </c:pt>
                <c:pt idx="313">
                  <c:v>78309.106965834784</c:v>
                </c:pt>
                <c:pt idx="314">
                  <c:v>72510.807327749993</c:v>
                </c:pt>
                <c:pt idx="315">
                  <c:v>66155.869812009201</c:v>
                </c:pt>
                <c:pt idx="316">
                  <c:v>60833.18005768532</c:v>
                </c:pt>
                <c:pt idx="317">
                  <c:v>56089.606158239745</c:v>
                </c:pt>
                <c:pt idx="318">
                  <c:v>50175.689210850709</c:v>
                </c:pt>
                <c:pt idx="319">
                  <c:v>43638.092576101852</c:v>
                </c:pt>
                <c:pt idx="320">
                  <c:v>37848.235639643899</c:v>
                </c:pt>
                <c:pt idx="321">
                  <c:v>36392.787738576597</c:v>
                </c:pt>
                <c:pt idx="322">
                  <c:v>34402.921053821774</c:v>
                </c:pt>
                <c:pt idx="323">
                  <c:v>34402.921053821774</c:v>
                </c:pt>
                <c:pt idx="324">
                  <c:v>32741.681451417317</c:v>
                </c:pt>
                <c:pt idx="325">
                  <c:v>31656.942878791589</c:v>
                </c:pt>
                <c:pt idx="326">
                  <c:v>31656.942878791589</c:v>
                </c:pt>
                <c:pt idx="327">
                  <c:v>30855.337294060122</c:v>
                </c:pt>
                <c:pt idx="328">
                  <c:v>30063.974620988396</c:v>
                </c:pt>
                <c:pt idx="329">
                  <c:v>23172.100525766658</c:v>
                </c:pt>
                <c:pt idx="330">
                  <c:v>16779.450829030578</c:v>
                </c:pt>
                <c:pt idx="331">
                  <c:v>15624.116937726185</c:v>
                </c:pt>
                <c:pt idx="332">
                  <c:v>15248.136250337087</c:v>
                </c:pt>
                <c:pt idx="333">
                  <c:v>13789.877026235206</c:v>
                </c:pt>
                <c:pt idx="334">
                  <c:v>13261.869532843026</c:v>
                </c:pt>
                <c:pt idx="335">
                  <c:v>12236.690685557729</c:v>
                </c:pt>
                <c:pt idx="336">
                  <c:v>11413.788461111781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43954.184239537222</c:v>
                </c:pt>
                <c:pt idx="353">
                  <c:v>43638.092576101852</c:v>
                </c:pt>
                <c:pt idx="354">
                  <c:v>43323.136853102886</c:v>
                </c:pt>
                <c:pt idx="355">
                  <c:v>0</c:v>
                </c:pt>
                <c:pt idx="356">
                  <c:v>0</c:v>
                </c:pt>
                <c:pt idx="357">
                  <c:v>44271.411794298576</c:v>
                </c:pt>
                <c:pt idx="358">
                  <c:v>43638.092576101852</c:v>
                </c:pt>
                <c:pt idx="359">
                  <c:v>40236.067151411735</c:v>
                </c:pt>
                <c:pt idx="360">
                  <c:v>34683.775727376305</c:v>
                </c:pt>
                <c:pt idx="361">
                  <c:v>29802.463495070879</c:v>
                </c:pt>
                <c:pt idx="362">
                  <c:v>26506.421828432416</c:v>
                </c:pt>
                <c:pt idx="363">
                  <c:v>24573.752258180008</c:v>
                </c:pt>
                <c:pt idx="364">
                  <c:v>23634.759798873114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33290.877479306822</c:v>
                </c:pt>
                <c:pt idx="372">
                  <c:v>31388.602997769634</c:v>
                </c:pt>
                <c:pt idx="373">
                  <c:v>25050.084658613498</c:v>
                </c:pt>
                <c:pt idx="374">
                  <c:v>17173.691426232828</c:v>
                </c:pt>
                <c:pt idx="375">
                  <c:v>11252.635530816</c:v>
                </c:pt>
                <c:pt idx="376">
                  <c:v>7595.291283582701</c:v>
                </c:pt>
                <c:pt idx="377">
                  <c:v>5516.6038985643081</c:v>
                </c:pt>
                <c:pt idx="378">
                  <c:v>4150.2196672312157</c:v>
                </c:pt>
                <c:pt idx="379">
                  <c:v>3317.6416030617293</c:v>
                </c:pt>
                <c:pt idx="380">
                  <c:v>2655.4829511019998</c:v>
                </c:pt>
                <c:pt idx="381">
                  <c:v>1864.7931767035373</c:v>
                </c:pt>
                <c:pt idx="382">
                  <c:v>1160.4687685747017</c:v>
                </c:pt>
                <c:pt idx="383">
                  <c:v>621.35339277687933</c:v>
                </c:pt>
                <c:pt idx="384">
                  <c:v>201.30453057458587</c:v>
                </c:pt>
                <c:pt idx="385">
                  <c:v>6.3737847072304703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36392.787738576597</c:v>
                </c:pt>
                <c:pt idx="402">
                  <c:v>34402.921053821774</c:v>
                </c:pt>
                <c:pt idx="403">
                  <c:v>30063.974620988396</c:v>
                </c:pt>
                <c:pt idx="404">
                  <c:v>25773.127367754001</c:v>
                </c:pt>
                <c:pt idx="405">
                  <c:v>22486.658916775476</c:v>
                </c:pt>
                <c:pt idx="406">
                  <c:v>19213.346483243618</c:v>
                </c:pt>
                <c:pt idx="407">
                  <c:v>15813.819393517892</c:v>
                </c:pt>
                <c:pt idx="408">
                  <c:v>12744.140310623294</c:v>
                </c:pt>
                <c:pt idx="409">
                  <c:v>10933.757577701321</c:v>
                </c:pt>
                <c:pt idx="410">
                  <c:v>10464.011153378029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19423.585591654311</c:v>
                </c:pt>
                <c:pt idx="420">
                  <c:v>16976.000603670916</c:v>
                </c:pt>
                <c:pt idx="421">
                  <c:v>15061.858116960571</c:v>
                </c:pt>
                <c:pt idx="422">
                  <c:v>14328.161464818093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62708.644271885707</c:v>
                </c:pt>
                <c:pt idx="431">
                  <c:v>60090.928422635028</c:v>
                </c:pt>
                <c:pt idx="432">
                  <c:v>56806.914102374525</c:v>
                </c:pt>
                <c:pt idx="433">
                  <c:v>54668.600143057811</c:v>
                </c:pt>
                <c:pt idx="434">
                  <c:v>53964.902857777612</c:v>
                </c:pt>
                <c:pt idx="435">
                  <c:v>52225.512819236341</c:v>
                </c:pt>
                <c:pt idx="436">
                  <c:v>47506.15056054556</c:v>
                </c:pt>
                <c:pt idx="437">
                  <c:v>39632.289407353928</c:v>
                </c:pt>
                <c:pt idx="438">
                  <c:v>29282.856185558107</c:v>
                </c:pt>
                <c:pt idx="439">
                  <c:v>18179.259539000988</c:v>
                </c:pt>
                <c:pt idx="440">
                  <c:v>8972.4834128804778</c:v>
                </c:pt>
                <c:pt idx="441">
                  <c:v>3060.7375391152918</c:v>
                </c:pt>
                <c:pt idx="442">
                  <c:v>659.96753606296352</c:v>
                </c:pt>
                <c:pt idx="443">
                  <c:v>39.089189496276198</c:v>
                </c:pt>
                <c:pt idx="444">
                  <c:v>-6.6301824034185959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26506.421828432416</c:v>
                </c:pt>
                <c:pt idx="520">
                  <c:v>25050.084658613498</c:v>
                </c:pt>
                <c:pt idx="521">
                  <c:v>22713.999747536163</c:v>
                </c:pt>
                <c:pt idx="522">
                  <c:v>20275.946120156445</c:v>
                </c:pt>
                <c:pt idx="523">
                  <c:v>17372.523247605899</c:v>
                </c:pt>
                <c:pt idx="524">
                  <c:v>13088.151029825598</c:v>
                </c:pt>
                <c:pt idx="525">
                  <c:v>7595.291283582701</c:v>
                </c:pt>
                <c:pt idx="526">
                  <c:v>2977.3946053617319</c:v>
                </c:pt>
                <c:pt idx="527">
                  <c:v>740.6392490092594</c:v>
                </c:pt>
                <c:pt idx="528">
                  <c:v>140.57779463695994</c:v>
                </c:pt>
                <c:pt idx="529">
                  <c:v>12.828884634403948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33290.877479306822</c:v>
                </c:pt>
                <c:pt idx="543">
                  <c:v>32741.681451417317</c:v>
                </c:pt>
                <c:pt idx="544">
                  <c:v>30855.337294060122</c:v>
                </c:pt>
                <c:pt idx="545">
                  <c:v>27500.092653242344</c:v>
                </c:pt>
                <c:pt idx="546">
                  <c:v>22260.457857065096</c:v>
                </c:pt>
                <c:pt idx="547">
                  <c:v>18796.289838653105</c:v>
                </c:pt>
                <c:pt idx="548">
                  <c:v>16196.648283743432</c:v>
                </c:pt>
                <c:pt idx="549">
                  <c:v>14509.873147428301</c:v>
                </c:pt>
                <c:pt idx="550">
                  <c:v>12915.574606048876</c:v>
                </c:pt>
                <c:pt idx="551">
                  <c:v>11739.52198362805</c:v>
                </c:pt>
                <c:pt idx="552">
                  <c:v>11092.625219975705</c:v>
                </c:pt>
                <c:pt idx="553">
                  <c:v>10156.561113683383</c:v>
                </c:pt>
                <c:pt idx="554">
                  <c:v>9555.3769859198474</c:v>
                </c:pt>
                <c:pt idx="555">
                  <c:v>9261.6436836179037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15813.819393517892</c:v>
                </c:pt>
                <c:pt idx="564">
                  <c:v>12915.574606048876</c:v>
                </c:pt>
                <c:pt idx="565">
                  <c:v>5404.6279515764863</c:v>
                </c:pt>
                <c:pt idx="566">
                  <c:v>1109.2312495857777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132118.88436200848</c:v>
                </c:pt>
                <c:pt idx="616">
                  <c:v>131572.08774872581</c:v>
                </c:pt>
                <c:pt idx="617">
                  <c:v>130481.87233699446</c:v>
                </c:pt>
                <c:pt idx="618">
                  <c:v>128314.95414795929</c:v>
                </c:pt>
                <c:pt idx="619">
                  <c:v>124035.17930833703</c:v>
                </c:pt>
                <c:pt idx="620">
                  <c:v>118268.22472382891</c:v>
                </c:pt>
                <c:pt idx="621">
                  <c:v>113143.88773425788</c:v>
                </c:pt>
                <c:pt idx="622">
                  <c:v>110624.00269905834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157889.26480862376</c:v>
                </c:pt>
                <c:pt idx="639">
                  <c:v>157291.85253878895</c:v>
                </c:pt>
                <c:pt idx="640">
                  <c:v>156100.39918404463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181423.11639751427</c:v>
                </c:pt>
                <c:pt idx="651">
                  <c:v>176333.91536720988</c:v>
                </c:pt>
                <c:pt idx="652">
                  <c:v>165145.84370162856</c:v>
                </c:pt>
                <c:pt idx="653">
                  <c:v>152553.0121351647</c:v>
                </c:pt>
                <c:pt idx="654">
                  <c:v>141020.71547987926</c:v>
                </c:pt>
                <c:pt idx="655">
                  <c:v>125098.36434372791</c:v>
                </c:pt>
                <c:pt idx="656">
                  <c:v>104691.33470803199</c:v>
                </c:pt>
                <c:pt idx="657">
                  <c:v>86089.866112975578</c:v>
                </c:pt>
                <c:pt idx="658">
                  <c:v>74556.165364265311</c:v>
                </c:pt>
                <c:pt idx="659">
                  <c:v>65768.312907715197</c:v>
                </c:pt>
                <c:pt idx="660">
                  <c:v>53614.755817601697</c:v>
                </c:pt>
                <c:pt idx="661">
                  <c:v>37554.872115919366</c:v>
                </c:pt>
                <c:pt idx="662">
                  <c:v>23634.759798873114</c:v>
                </c:pt>
                <c:pt idx="663">
                  <c:v>12915.574606048876</c:v>
                </c:pt>
                <c:pt idx="664">
                  <c:v>9261.6436836179037</c:v>
                </c:pt>
                <c:pt idx="665">
                  <c:v>7727.8639943611088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91937.103441376472</c:v>
                </c:pt>
                <c:pt idx="678">
                  <c:v>85207.245039318164</c:v>
                </c:pt>
                <c:pt idx="679">
                  <c:v>71297.176252177407</c:v>
                </c:pt>
                <c:pt idx="680">
                  <c:v>56447.69309318719</c:v>
                </c:pt>
                <c:pt idx="681">
                  <c:v>40844.390818074331</c:v>
                </c:pt>
                <c:pt idx="682">
                  <c:v>28767.802459877857</c:v>
                </c:pt>
                <c:pt idx="683">
                  <c:v>24573.752258180008</c:v>
                </c:pt>
                <c:pt idx="684">
                  <c:v>19634.965158661365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61579.965632394436</c:v>
                </c:pt>
                <c:pt idx="696">
                  <c:v>58620.028543044747</c:v>
                </c:pt>
                <c:pt idx="697">
                  <c:v>44589.775191275476</c:v>
                </c:pt>
                <c:pt idx="698">
                  <c:v>36971.555885516042</c:v>
                </c:pt>
                <c:pt idx="699">
                  <c:v>29542.090666890654</c:v>
                </c:pt>
                <c:pt idx="700">
                  <c:v>26260.851339886125</c:v>
                </c:pt>
                <c:pt idx="701">
                  <c:v>24811.348818423772</c:v>
                </c:pt>
                <c:pt idx="702">
                  <c:v>24337.295026992615</c:v>
                </c:pt>
                <c:pt idx="703">
                  <c:v>24337.295026992615</c:v>
                </c:pt>
                <c:pt idx="704">
                  <c:v>24101.977173972056</c:v>
                </c:pt>
                <c:pt idx="705">
                  <c:v>21811.475247236933</c:v>
                </c:pt>
                <c:pt idx="706">
                  <c:v>17572.496018679678</c:v>
                </c:pt>
                <c:pt idx="707">
                  <c:v>12404.698301267286</c:v>
                </c:pt>
                <c:pt idx="708">
                  <c:v>8829.6182871245437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24811.348818423772</c:v>
                </c:pt>
                <c:pt idx="715">
                  <c:v>18796.289838653105</c:v>
                </c:pt>
                <c:pt idx="716">
                  <c:v>10464.011153378029</c:v>
                </c:pt>
                <c:pt idx="717">
                  <c:v>7727.8639943611088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139329.67688304643</c:v>
                </c:pt>
                <c:pt idx="752">
                  <c:v>138768.24775401171</c:v>
                </c:pt>
                <c:pt idx="753">
                  <c:v>136533.78456369886</c:v>
                </c:pt>
                <c:pt idx="754">
                  <c:v>132118.88436200848</c:v>
                </c:pt>
                <c:pt idx="755">
                  <c:v>127238.25215642252</c:v>
                </c:pt>
                <c:pt idx="756">
                  <c:v>120349.52246056448</c:v>
                </c:pt>
                <c:pt idx="757">
                  <c:v>107143.53625052905</c:v>
                </c:pt>
                <c:pt idx="758">
                  <c:v>86532.872334461164</c:v>
                </c:pt>
                <c:pt idx="759">
                  <c:v>64996.597687674846</c:v>
                </c:pt>
                <c:pt idx="760">
                  <c:v>46850.118426872636</c:v>
                </c:pt>
                <c:pt idx="761">
                  <c:v>31121.401119822331</c:v>
                </c:pt>
                <c:pt idx="762">
                  <c:v>18589.472400694147</c:v>
                </c:pt>
                <c:pt idx="763">
                  <c:v>11092.625219975705</c:v>
                </c:pt>
                <c:pt idx="764">
                  <c:v>7727.8639943611088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245102.86732620484</c:v>
                </c:pt>
                <c:pt idx="793">
                  <c:v>242137.26490229016</c:v>
                </c:pt>
                <c:pt idx="794">
                  <c:v>226861.26239320118</c:v>
                </c:pt>
                <c:pt idx="795">
                  <c:v>200473.12959084162</c:v>
                </c:pt>
                <c:pt idx="796">
                  <c:v>167600.64587547121</c:v>
                </c:pt>
                <c:pt idx="797">
                  <c:v>136533.78456369886</c:v>
                </c:pt>
                <c:pt idx="798">
                  <c:v>113143.88773425788</c:v>
                </c:pt>
                <c:pt idx="799">
                  <c:v>100348.47002278894</c:v>
                </c:pt>
                <c:pt idx="800">
                  <c:v>96097.047666734899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157889.26480862376</c:v>
                </c:pt>
                <c:pt idx="808">
                  <c:v>154913.44106993676</c:v>
                </c:pt>
                <c:pt idx="809">
                  <c:v>147886.11444013217</c:v>
                </c:pt>
                <c:pt idx="810">
                  <c:v>138768.24775401171</c:v>
                </c:pt>
                <c:pt idx="811">
                  <c:v>126166.05542405089</c:v>
                </c:pt>
                <c:pt idx="812">
                  <c:v>107143.53625052905</c:v>
                </c:pt>
                <c:pt idx="813">
                  <c:v>88316.2006388726</c:v>
                </c:pt>
                <c:pt idx="814">
                  <c:v>70493.749581276454</c:v>
                </c:pt>
                <c:pt idx="815">
                  <c:v>53964.902857777612</c:v>
                </c:pt>
                <c:pt idx="816">
                  <c:v>38438.373258586544</c:v>
                </c:pt>
                <c:pt idx="817">
                  <c:v>26506.421828432416</c:v>
                </c:pt>
                <c:pt idx="818">
                  <c:v>17773.60969034375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329334.09551291162</c:v>
                </c:pt>
                <c:pt idx="871">
                  <c:v>326757.06384602614</c:v>
                </c:pt>
                <c:pt idx="872">
                  <c:v>323336.59362159303</c:v>
                </c:pt>
                <c:pt idx="873">
                  <c:v>319933.92284754122</c:v>
                </c:pt>
                <c:pt idx="874">
                  <c:v>314863.29753138823</c:v>
                </c:pt>
                <c:pt idx="875">
                  <c:v>307332.48745295143</c:v>
                </c:pt>
                <c:pt idx="876">
                  <c:v>297431.70177841384</c:v>
                </c:pt>
                <c:pt idx="877">
                  <c:v>286083.5369460067</c:v>
                </c:pt>
                <c:pt idx="878">
                  <c:v>278903.64858012367</c:v>
                </c:pt>
                <c:pt idx="879">
                  <c:v>275741.57801397564</c:v>
                </c:pt>
                <c:pt idx="880">
                  <c:v>275741.57801397564</c:v>
                </c:pt>
                <c:pt idx="881">
                  <c:v>267914.48045784683</c:v>
                </c:pt>
                <c:pt idx="882">
                  <c:v>260198.96341755247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265588.10715707106</c:v>
                </c:pt>
                <c:pt idx="889">
                  <c:v>264042.77130381815</c:v>
                </c:pt>
                <c:pt idx="890">
                  <c:v>260965.4925987219</c:v>
                </c:pt>
                <c:pt idx="891">
                  <c:v>254864.51819490554</c:v>
                </c:pt>
                <c:pt idx="892">
                  <c:v>246592.37240543219</c:v>
                </c:pt>
                <c:pt idx="893">
                  <c:v>236259.701993358</c:v>
                </c:pt>
                <c:pt idx="894">
                  <c:v>227577.50962321972</c:v>
                </c:pt>
                <c:pt idx="895">
                  <c:v>220465.37599673716</c:v>
                </c:pt>
                <c:pt idx="896">
                  <c:v>216951.26667257407</c:v>
                </c:pt>
                <c:pt idx="897">
                  <c:v>215553.45695558394</c:v>
                </c:pt>
                <c:pt idx="898">
                  <c:v>215553.45695558394</c:v>
                </c:pt>
                <c:pt idx="899">
                  <c:v>214856.23101053241</c:v>
                </c:pt>
                <c:pt idx="900">
                  <c:v>212771.26941847746</c:v>
                </c:pt>
                <c:pt idx="901">
                  <c:v>208631.57374825396</c:v>
                </c:pt>
                <c:pt idx="902">
                  <c:v>200473.12959084162</c:v>
                </c:pt>
                <c:pt idx="903">
                  <c:v>167600.64587547121</c:v>
                </c:pt>
                <c:pt idx="904">
                  <c:v>136533.78456369886</c:v>
                </c:pt>
                <c:pt idx="905">
                  <c:v>113143.88773425788</c:v>
                </c:pt>
                <c:pt idx="906">
                  <c:v>100348.47002278894</c:v>
                </c:pt>
                <c:pt idx="907">
                  <c:v>96097.047666734899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195788.53648912234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231175.52164793052</c:v>
                </c:pt>
                <c:pt idx="926">
                  <c:v>221171.55490268997</c:v>
                </c:pt>
                <c:pt idx="927">
                  <c:v>216251.80219263461</c:v>
                </c:pt>
                <c:pt idx="928">
                  <c:v>211386.89238412795</c:v>
                </c:pt>
                <c:pt idx="929">
                  <c:v>208631.57374825396</c:v>
                </c:pt>
                <c:pt idx="930">
                  <c:v>205894.17164203638</c:v>
                </c:pt>
                <c:pt idx="931">
                  <c:v>203852.87967571194</c:v>
                </c:pt>
                <c:pt idx="932">
                  <c:v>201146.83905939996</c:v>
                </c:pt>
                <c:pt idx="933">
                  <c:v>198458.72361618085</c:v>
                </c:pt>
                <c:pt idx="934">
                  <c:v>193136.28082129228</c:v>
                </c:pt>
                <c:pt idx="935">
                  <c:v>185935.06248160821</c:v>
                </c:pt>
                <c:pt idx="936">
                  <c:v>180144.08437794147</c:v>
                </c:pt>
                <c:pt idx="937">
                  <c:v>176333.91536720988</c:v>
                </c:pt>
                <c:pt idx="938">
                  <c:v>173189.63428641172</c:v>
                </c:pt>
                <c:pt idx="939">
                  <c:v>170073.41408228804</c:v>
                </c:pt>
                <c:pt idx="940">
                  <c:v>166370.99883798638</c:v>
                </c:pt>
                <c:pt idx="941">
                  <c:v>164534.95071914839</c:v>
                </c:pt>
                <c:pt idx="942">
                  <c:v>163925.18085928124</c:v>
                </c:pt>
                <c:pt idx="943">
                  <c:v>163316.53417113758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176966.13834835569</c:v>
                </c:pt>
                <c:pt idx="951">
                  <c:v>170694.41295831621</c:v>
                </c:pt>
                <c:pt idx="952">
                  <c:v>156100.39918404463</c:v>
                </c:pt>
                <c:pt idx="953">
                  <c:v>131572.08774872581</c:v>
                </c:pt>
                <c:pt idx="954">
                  <c:v>104204.27963004206</c:v>
                </c:pt>
                <c:pt idx="955">
                  <c:v>80006.497564540943</c:v>
                </c:pt>
                <c:pt idx="956">
                  <c:v>58986.052966352428</c:v>
                </c:pt>
                <c:pt idx="957">
                  <c:v>41150.257249606322</c:v>
                </c:pt>
                <c:pt idx="958">
                  <c:v>34965.767814680272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152553.0121351647</c:v>
                </c:pt>
                <c:pt idx="969">
                  <c:v>150210.56887754062</c:v>
                </c:pt>
                <c:pt idx="970">
                  <c:v>145579.65196600728</c:v>
                </c:pt>
                <c:pt idx="971">
                  <c:v>135977.98234312938</c:v>
                </c:pt>
                <c:pt idx="972">
                  <c:v>118268.22472382891</c:v>
                </c:pt>
                <c:pt idx="973">
                  <c:v>92394.800914693595</c:v>
                </c:pt>
                <c:pt idx="974">
                  <c:v>69694.851938990891</c:v>
                </c:pt>
                <c:pt idx="975">
                  <c:v>50175.689210850709</c:v>
                </c:pt>
                <c:pt idx="976">
                  <c:v>33844.624144402798</c:v>
                </c:pt>
                <c:pt idx="977">
                  <c:v>20491.887030444657</c:v>
                </c:pt>
                <c:pt idx="978">
                  <c:v>13968.163355111114</c:v>
                </c:pt>
                <c:pt idx="979">
                  <c:v>9407.9387303785261</c:v>
                </c:pt>
                <c:pt idx="980">
                  <c:v>6093.652882700595</c:v>
                </c:pt>
                <c:pt idx="981">
                  <c:v>4053.1290565113341</c:v>
                </c:pt>
                <c:pt idx="982">
                  <c:v>2655.4829511019998</c:v>
                </c:pt>
                <c:pt idx="983">
                  <c:v>1491.9851475246492</c:v>
                </c:pt>
                <c:pt idx="984">
                  <c:v>445.50177263446921</c:v>
                </c:pt>
                <c:pt idx="985">
                  <c:v>20.433184815258926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158487.80074128645</c:v>
                </c:pt>
                <c:pt idx="1050">
                  <c:v>153730.97858934899</c:v>
                </c:pt>
                <c:pt idx="1051">
                  <c:v>144433.16869738488</c:v>
                </c:pt>
                <c:pt idx="1052">
                  <c:v>133766.02924219894</c:v>
                </c:pt>
                <c:pt idx="1053">
                  <c:v>121396.93324473561</c:v>
                </c:pt>
                <c:pt idx="1054">
                  <c:v>107637.36144576488</c:v>
                </c:pt>
                <c:pt idx="1055">
                  <c:v>91025.097948749026</c:v>
                </c:pt>
                <c:pt idx="1056">
                  <c:v>72510.807327749993</c:v>
                </c:pt>
                <c:pt idx="1057">
                  <c:v>52571.121696256072</c:v>
                </c:pt>
                <c:pt idx="1058">
                  <c:v>35818.568067984503</c:v>
                </c:pt>
                <c:pt idx="1059">
                  <c:v>24337.295026992615</c:v>
                </c:pt>
                <c:pt idx="1060">
                  <c:v>15248.136250337087</c:v>
                </c:pt>
                <c:pt idx="1061">
                  <c:v>9703.9584011314273</c:v>
                </c:pt>
                <c:pt idx="1062">
                  <c:v>7727.8639943611088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223296.80481880077</c:v>
                </c:pt>
                <c:pt idx="1083">
                  <c:v>219760.3160390105</c:v>
                </c:pt>
                <c:pt idx="1084">
                  <c:v>208631.57374825396</c:v>
                </c:pt>
                <c:pt idx="1085">
                  <c:v>197789.49593200005</c:v>
                </c:pt>
                <c:pt idx="1086">
                  <c:v>193136.28082129228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229732.9618595643</c:v>
                </c:pt>
                <c:pt idx="1098">
                  <c:v>226861.26239320118</c:v>
                </c:pt>
                <c:pt idx="1099">
                  <c:v>218353.55316467735</c:v>
                </c:pt>
                <c:pt idx="1100">
                  <c:v>204532.19026975747</c:v>
                </c:pt>
                <c:pt idx="1101">
                  <c:v>195123.79137508606</c:v>
                </c:pt>
                <c:pt idx="1102">
                  <c:v>191816.87826679659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233347.74779447613</c:v>
                </c:pt>
                <c:pt idx="1109">
                  <c:v>226861.26239320118</c:v>
                </c:pt>
                <c:pt idx="1110">
                  <c:v>216251.80219263461</c:v>
                </c:pt>
                <c:pt idx="1111">
                  <c:v>210696.38322239075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273381.73571504524</c:v>
                </c:pt>
                <c:pt idx="1118">
                  <c:v>270250.8960050476</c:v>
                </c:pt>
                <c:pt idx="1119">
                  <c:v>260965.4925987219</c:v>
                </c:pt>
                <c:pt idx="1120">
                  <c:v>251840.8287823211</c:v>
                </c:pt>
                <c:pt idx="1121">
                  <c:v>246592.37240543219</c:v>
                </c:pt>
                <c:pt idx="1122">
                  <c:v>242876.98941867525</c:v>
                </c:pt>
                <c:pt idx="1123">
                  <c:v>236990.48533534602</c:v>
                </c:pt>
                <c:pt idx="1124">
                  <c:v>224719.2319369808</c:v>
                </c:pt>
                <c:pt idx="1125">
                  <c:v>204532.19026975747</c:v>
                </c:pt>
                <c:pt idx="1126">
                  <c:v>175072.83602257312</c:v>
                </c:pt>
                <c:pt idx="1127">
                  <c:v>143291.18459823373</c:v>
                </c:pt>
                <c:pt idx="1128">
                  <c:v>114669.35083753729</c:v>
                </c:pt>
                <c:pt idx="1129">
                  <c:v>90117.612055533624</c:v>
                </c:pt>
                <c:pt idx="1130">
                  <c:v>73325.554851324137</c:v>
                </c:pt>
                <c:pt idx="1131">
                  <c:v>60461.487473147601</c:v>
                </c:pt>
                <c:pt idx="1132">
                  <c:v>49501.49381669936</c:v>
                </c:pt>
                <c:pt idx="1133">
                  <c:v>39332.105379077911</c:v>
                </c:pt>
                <c:pt idx="1134">
                  <c:v>29282.856185558107</c:v>
                </c:pt>
                <c:pt idx="1135">
                  <c:v>20708.968153777059</c:v>
                </c:pt>
                <c:pt idx="1136">
                  <c:v>14509.873147428301</c:v>
                </c:pt>
                <c:pt idx="1137">
                  <c:v>11576.083961752609</c:v>
                </c:pt>
                <c:pt idx="1138">
                  <c:v>10933.757577701321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34123.203843127143</c:v>
                </c:pt>
                <c:pt idx="1147">
                  <c:v>28511.983313751018</c:v>
                </c:pt>
                <c:pt idx="1148">
                  <c:v>16584.042151422262</c:v>
                </c:pt>
                <c:pt idx="1149">
                  <c:v>10309.714676471665</c:v>
                </c:pt>
                <c:pt idx="1150">
                  <c:v>7727.8639943611088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533430.54085254471</c:v>
                </c:pt>
                <c:pt idx="1213">
                  <c:v>532339.05210192362</c:v>
                </c:pt>
                <c:pt idx="1214">
                  <c:v>0</c:v>
                </c:pt>
                <c:pt idx="1215">
                  <c:v>0</c:v>
                </c:pt>
                <c:pt idx="1216">
                  <c:v>532339.05210192362</c:v>
                </c:pt>
                <c:pt idx="1217">
                  <c:v>531248.66525820829</c:v>
                </c:pt>
                <c:pt idx="1218">
                  <c:v>530159.38037050865</c:v>
                </c:pt>
                <c:pt idx="1219">
                  <c:v>529071.19748793519</c:v>
                </c:pt>
                <c:pt idx="1220">
                  <c:v>527984.11665959877</c:v>
                </c:pt>
                <c:pt idx="1221">
                  <c:v>525813.26136207755</c:v>
                </c:pt>
                <c:pt idx="1222">
                  <c:v>522565.24505033222</c:v>
                </c:pt>
                <c:pt idx="1223">
                  <c:v>519327.14987868082</c:v>
                </c:pt>
                <c:pt idx="1224">
                  <c:v>515025.12482622347</c:v>
                </c:pt>
                <c:pt idx="1225">
                  <c:v>512880.72825958737</c:v>
                </c:pt>
                <c:pt idx="1226">
                  <c:v>510740.7428565243</c:v>
                </c:pt>
                <c:pt idx="1227">
                  <c:v>509672.40446410864</c:v>
                </c:pt>
                <c:pt idx="1228">
                  <c:v>507539.03654306155</c:v>
                </c:pt>
                <c:pt idx="1229">
                  <c:v>506474.0071126509</c:v>
                </c:pt>
                <c:pt idx="1230">
                  <c:v>504347.25755760784</c:v>
                </c:pt>
                <c:pt idx="1231">
                  <c:v>502224.92073767137</c:v>
                </c:pt>
                <c:pt idx="1232">
                  <c:v>501165.40722614434</c:v>
                </c:pt>
                <c:pt idx="1233">
                  <c:v>501165.40722614434</c:v>
                </c:pt>
                <c:pt idx="1234">
                  <c:v>500106.99704572535</c:v>
                </c:pt>
                <c:pt idx="1235">
                  <c:v>500106.99704572535</c:v>
                </c:pt>
                <c:pt idx="1236">
                  <c:v>497993.48687465326</c:v>
                </c:pt>
                <c:pt idx="1237">
                  <c:v>495884.39061733865</c:v>
                </c:pt>
                <c:pt idx="1238">
                  <c:v>490630.96342503786</c:v>
                </c:pt>
                <c:pt idx="1239">
                  <c:v>484363.27746749972</c:v>
                </c:pt>
                <c:pt idx="1240">
                  <c:v>476068.19523590425</c:v>
                </c:pt>
                <c:pt idx="1241">
                  <c:v>468867.98418614443</c:v>
                </c:pt>
                <c:pt idx="1242">
                  <c:v>461721.91095942759</c:v>
                </c:pt>
                <c:pt idx="1243">
                  <c:v>455639.80739296874</c:v>
                </c:pt>
                <c:pt idx="1244">
                  <c:v>448594.32052811305</c:v>
                </c:pt>
                <c:pt idx="1245">
                  <c:v>442598.45874223963</c:v>
                </c:pt>
                <c:pt idx="1246">
                  <c:v>436642.41765086644</c:v>
                </c:pt>
                <c:pt idx="1247">
                  <c:v>429744.04612958123</c:v>
                </c:pt>
                <c:pt idx="1248">
                  <c:v>422899.90628137911</c:v>
                </c:pt>
                <c:pt idx="1249">
                  <c:v>416110.01495113922</c:v>
                </c:pt>
                <c:pt idx="1250">
                  <c:v>409374.38898374035</c:v>
                </c:pt>
                <c:pt idx="1251">
                  <c:v>403644.19886510749</c:v>
                </c:pt>
                <c:pt idx="1252">
                  <c:v>397953.90016000014</c:v>
                </c:pt>
                <c:pt idx="1253">
                  <c:v>392303.50347627234</c:v>
                </c:pt>
                <c:pt idx="1254">
                  <c:v>386693.01942177798</c:v>
                </c:pt>
                <c:pt idx="1255">
                  <c:v>381122.45860437059</c:v>
                </c:pt>
                <c:pt idx="1256">
                  <c:v>375591.83163190429</c:v>
                </c:pt>
                <c:pt idx="1257">
                  <c:v>370101.1491122325</c:v>
                </c:pt>
                <c:pt idx="1258">
                  <c:v>364650.42165320949</c:v>
                </c:pt>
                <c:pt idx="1259">
                  <c:v>359239.65986268886</c:v>
                </c:pt>
                <c:pt idx="1260">
                  <c:v>354761.22868707025</c:v>
                </c:pt>
                <c:pt idx="1261">
                  <c:v>351198.4760100299</c:v>
                </c:pt>
                <c:pt idx="1262">
                  <c:v>348538.0757185698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358341.75252688129</c:v>
                </c:pt>
                <c:pt idx="1270">
                  <c:v>356549.26940807118</c:v>
                </c:pt>
                <c:pt idx="1271">
                  <c:v>353868.87434852426</c:v>
                </c:pt>
                <c:pt idx="1272">
                  <c:v>350310.56495328114</c:v>
                </c:pt>
                <c:pt idx="1273">
                  <c:v>346770.03064964339</c:v>
                </c:pt>
                <c:pt idx="1274">
                  <c:v>344126.29671653302</c:v>
                </c:pt>
                <c:pt idx="1275">
                  <c:v>341492.56436640822</c:v>
                </c:pt>
                <c:pt idx="1276">
                  <c:v>339742.29988945596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345887.67480012565</c:v>
                </c:pt>
                <c:pt idx="1286">
                  <c:v>344126.29671653302</c:v>
                </c:pt>
                <c:pt idx="1287">
                  <c:v>342369.36378093407</c:v>
                </c:pt>
                <c:pt idx="1288">
                  <c:v>339742.29988945596</c:v>
                </c:pt>
                <c:pt idx="1289">
                  <c:v>336255.10971904179</c:v>
                </c:pt>
                <c:pt idx="1290">
                  <c:v>332785.70721250441</c:v>
                </c:pt>
                <c:pt idx="1291">
                  <c:v>330195.33037777216</c:v>
                </c:pt>
                <c:pt idx="1292">
                  <c:v>326757.06384602614</c:v>
                </c:pt>
                <c:pt idx="1293">
                  <c:v>322484.25710683077</c:v>
                </c:pt>
                <c:pt idx="1294">
                  <c:v>318239.26323661668</c:v>
                </c:pt>
                <c:pt idx="1295">
                  <c:v>314022.08837418805</c:v>
                </c:pt>
                <c:pt idx="1296">
                  <c:v>311505.13913421048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325044.60399895371</c:v>
                </c:pt>
                <c:pt idx="1309">
                  <c:v>324190.04260200431</c:v>
                </c:pt>
                <c:pt idx="1310">
                  <c:v>324190.04260200431</c:v>
                </c:pt>
                <c:pt idx="1311">
                  <c:v>323336.59362159303</c:v>
                </c:pt>
                <c:pt idx="1312">
                  <c:v>322484.25710683077</c:v>
                </c:pt>
                <c:pt idx="1313">
                  <c:v>320782.92167069437</c:v>
                </c:pt>
                <c:pt idx="1314">
                  <c:v>318239.26323661668</c:v>
                </c:pt>
                <c:pt idx="1315">
                  <c:v>316549.05466693785</c:v>
                </c:pt>
                <c:pt idx="1316">
                  <c:v>314022.08837418805</c:v>
                </c:pt>
                <c:pt idx="1317">
                  <c:v>308998.20827298687</c:v>
                </c:pt>
                <c:pt idx="1318">
                  <c:v>305671.22022790427</c:v>
                </c:pt>
                <c:pt idx="1319">
                  <c:v>302362.04813430854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369189.91959226172</c:v>
                </c:pt>
                <c:pt idx="1333">
                  <c:v>368279.79998419719</c:v>
                </c:pt>
                <c:pt idx="1334">
                  <c:v>365556.10112254479</c:v>
                </c:pt>
                <c:pt idx="1335">
                  <c:v>362842.39323602436</c:v>
                </c:pt>
                <c:pt idx="1336">
                  <c:v>360138.67765061726</c:v>
                </c:pt>
                <c:pt idx="1337">
                  <c:v>359239.65986268886</c:v>
                </c:pt>
                <c:pt idx="1338">
                  <c:v>358341.75252688129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374673.94367181504</c:v>
                </c:pt>
                <c:pt idx="1349">
                  <c:v>372841.49665247824</c:v>
                </c:pt>
                <c:pt idx="1350">
                  <c:v>366462.89070022828</c:v>
                </c:pt>
                <c:pt idx="1351">
                  <c:v>356549.26940807118</c:v>
                </c:pt>
                <c:pt idx="1352">
                  <c:v>344126.29671653302</c:v>
                </c:pt>
                <c:pt idx="1353">
                  <c:v>331921.13627667911</c:v>
                </c:pt>
                <c:pt idx="1354">
                  <c:v>319086.0366864783</c:v>
                </c:pt>
                <c:pt idx="1355">
                  <c:v>306501.2971164991</c:v>
                </c:pt>
                <c:pt idx="1356">
                  <c:v>292541.45899312082</c:v>
                </c:pt>
                <c:pt idx="1357">
                  <c:v>277320.38286538341</c:v>
                </c:pt>
                <c:pt idx="1358">
                  <c:v>261733.13802704375</c:v>
                </c:pt>
                <c:pt idx="1359">
                  <c:v>245847.06125113808</c:v>
                </c:pt>
                <c:pt idx="1360">
                  <c:v>229013.35940551167</c:v>
                </c:pt>
                <c:pt idx="1361">
                  <c:v>213465.13719286883</c:v>
                </c:pt>
                <c:pt idx="1362">
                  <c:v>203852.87967571194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221171.55490268997</c:v>
                </c:pt>
                <c:pt idx="1368">
                  <c:v>215553.45695558394</c:v>
                </c:pt>
                <c:pt idx="1369">
                  <c:v>202497.61891736116</c:v>
                </c:pt>
                <c:pt idx="1370">
                  <c:v>191816.87826679659</c:v>
                </c:pt>
                <c:pt idx="1371">
                  <c:v>187885.57643558862</c:v>
                </c:pt>
                <c:pt idx="1372">
                  <c:v>0</c:v>
                </c:pt>
                <c:pt idx="1373">
                  <c:v>187885.57643558862</c:v>
                </c:pt>
                <c:pt idx="1374">
                  <c:v>184640.32702806196</c:v>
                </c:pt>
                <c:pt idx="1375">
                  <c:v>177599.48346990583</c:v>
                </c:pt>
                <c:pt idx="1376">
                  <c:v>165757.85975761132</c:v>
                </c:pt>
                <c:pt idx="1377">
                  <c:v>145005.84796006739</c:v>
                </c:pt>
                <c:pt idx="1378">
                  <c:v>116204.96138179212</c:v>
                </c:pt>
                <c:pt idx="1379">
                  <c:v>90570.790027659634</c:v>
                </c:pt>
                <c:pt idx="1380">
                  <c:v>68110.645311799788</c:v>
                </c:pt>
                <c:pt idx="1381">
                  <c:v>48831.838648342404</c:v>
                </c:pt>
                <c:pt idx="1382">
                  <c:v>41457.260014458203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169453.53788687903</c:v>
                </c:pt>
                <c:pt idx="1396">
                  <c:v>168217.15373436018</c:v>
                </c:pt>
                <c:pt idx="1397">
                  <c:v>164534.95071914839</c:v>
                </c:pt>
                <c:pt idx="1398">
                  <c:v>159087.4602876665</c:v>
                </c:pt>
                <c:pt idx="1399">
                  <c:v>152553.0121351647</c:v>
                </c:pt>
                <c:pt idx="1400">
                  <c:v>144433.16869738488</c:v>
                </c:pt>
                <c:pt idx="1401">
                  <c:v>135423.3056515842</c:v>
                </c:pt>
                <c:pt idx="1402">
                  <c:v>126166.05542405089</c:v>
                </c:pt>
                <c:pt idx="1403">
                  <c:v>114669.35083753729</c:v>
                </c:pt>
                <c:pt idx="1404">
                  <c:v>97975.277245606689</c:v>
                </c:pt>
                <c:pt idx="1405">
                  <c:v>74556.165364265311</c:v>
                </c:pt>
                <c:pt idx="1406">
                  <c:v>54316.184315966435</c:v>
                </c:pt>
                <c:pt idx="1407">
                  <c:v>42385.085817828869</c:v>
                </c:pt>
                <c:pt idx="1408">
                  <c:v>40236.067151411735</c:v>
                </c:pt>
                <c:pt idx="1409">
                  <c:v>0</c:v>
                </c:pt>
                <c:pt idx="1410">
                  <c:v>0</c:v>
                </c:pt>
                <c:pt idx="1411">
                  <c:v>41765.399063519537</c:v>
                </c:pt>
                <c:pt idx="1412">
                  <c:v>40844.390818074331</c:v>
                </c:pt>
                <c:pt idx="1413">
                  <c:v>39632.289407353928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93774.671653333324</c:v>
                </c:pt>
                <c:pt idx="1422">
                  <c:v>82153.685815907083</c:v>
                </c:pt>
                <c:pt idx="1423">
                  <c:v>69694.851938990891</c:v>
                </c:pt>
                <c:pt idx="1424">
                  <c:v>65768.312907715197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98447.657671091903</c:v>
                </c:pt>
                <c:pt idx="1431">
                  <c:v>90117.612055533624</c:v>
                </c:pt>
                <c:pt idx="1432">
                  <c:v>74968.632466158597</c:v>
                </c:pt>
                <c:pt idx="1433">
                  <c:v>54668.600143057811</c:v>
                </c:pt>
                <c:pt idx="1434">
                  <c:v>37554.872115919366</c:v>
                </c:pt>
                <c:pt idx="1435">
                  <c:v>23402.860375015611</c:v>
                </c:pt>
                <c:pt idx="1436">
                  <c:v>20061.145472022879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27000.979564933303</c:v>
                </c:pt>
                <c:pt idx="1441">
                  <c:v>25289.959729638718</c:v>
                </c:pt>
                <c:pt idx="1442">
                  <c:v>21146.550843132751</c:v>
                </c:pt>
                <c:pt idx="1443">
                  <c:v>18383.795617773296</c:v>
                </c:pt>
                <c:pt idx="1444">
                  <c:v>0</c:v>
                </c:pt>
                <c:pt idx="1445">
                  <c:v>0</c:v>
                </c:pt>
                <c:pt idx="1446">
                  <c:v>18796.289838653105</c:v>
                </c:pt>
                <c:pt idx="1447">
                  <c:v>17572.496018679678</c:v>
                </c:pt>
                <c:pt idx="1448">
                  <c:v>12236.690685557729</c:v>
                </c:pt>
                <c:pt idx="1449">
                  <c:v>5184.110300323754</c:v>
                </c:pt>
                <c:pt idx="1450">
                  <c:v>1010.1982628898969</c:v>
                </c:pt>
                <c:pt idx="1451">
                  <c:v>29.186636139361113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308164.79118815082</c:v>
                </c:pt>
                <c:pt idx="1524">
                  <c:v>304842.25683627732</c:v>
                </c:pt>
                <c:pt idx="1525">
                  <c:v>295797.16437384911</c:v>
                </c:pt>
                <c:pt idx="1526">
                  <c:v>282083.56102806778</c:v>
                </c:pt>
                <c:pt idx="1527">
                  <c:v>264814.88122964452</c:v>
                </c:pt>
                <c:pt idx="1528">
                  <c:v>246592.37240543219</c:v>
                </c:pt>
                <c:pt idx="1529">
                  <c:v>230453.68262340745</c:v>
                </c:pt>
                <c:pt idx="1530">
                  <c:v>217651.85034629182</c:v>
                </c:pt>
                <c:pt idx="1531">
                  <c:v>208631.57374825396</c:v>
                </c:pt>
                <c:pt idx="1532">
                  <c:v>203852.87967571194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857215.69597031525</c:v>
                </c:pt>
                <c:pt idx="1579">
                  <c:v>853083.4740651875</c:v>
                </c:pt>
                <c:pt idx="1580">
                  <c:v>848961.05440379202</c:v>
                </c:pt>
                <c:pt idx="1581">
                  <c:v>842112.14133341529</c:v>
                </c:pt>
                <c:pt idx="1582">
                  <c:v>836652.62214181863</c:v>
                </c:pt>
                <c:pt idx="1583">
                  <c:v>828496.03616216453</c:v>
                </c:pt>
                <c:pt idx="1584">
                  <c:v>819029.61593994813</c:v>
                </c:pt>
                <c:pt idx="1585">
                  <c:v>808276.27291111136</c:v>
                </c:pt>
                <c:pt idx="1586">
                  <c:v>796262.20630700421</c:v>
                </c:pt>
                <c:pt idx="1587">
                  <c:v>783016.90904763748</c:v>
                </c:pt>
                <c:pt idx="1588">
                  <c:v>769880.78098178073</c:v>
                </c:pt>
                <c:pt idx="1589">
                  <c:v>758151.6459727342</c:v>
                </c:pt>
                <c:pt idx="1590">
                  <c:v>749090.17057855369</c:v>
                </c:pt>
                <c:pt idx="1591">
                  <c:v>741365.81681426964</c:v>
                </c:pt>
                <c:pt idx="1592">
                  <c:v>736238.11225265416</c:v>
                </c:pt>
                <c:pt idx="1593">
                  <c:v>731127.90304961056</c:v>
                </c:pt>
                <c:pt idx="1594">
                  <c:v>728579.36018976197</c:v>
                </c:pt>
                <c:pt idx="1595">
                  <c:v>726035.19234820653</c:v>
                </c:pt>
                <c:pt idx="1596">
                  <c:v>720959.98329150979</c:v>
                </c:pt>
                <c:pt idx="1597">
                  <c:v>715902.27902258805</c:v>
                </c:pt>
                <c:pt idx="1598">
                  <c:v>707093.42690131767</c:v>
                </c:pt>
                <c:pt idx="1599">
                  <c:v>697091.84368340322</c:v>
                </c:pt>
                <c:pt idx="1600">
                  <c:v>685923.82996413135</c:v>
                </c:pt>
                <c:pt idx="1601">
                  <c:v>673618.99269794091</c:v>
                </c:pt>
                <c:pt idx="1602">
                  <c:v>661423.74697499536</c:v>
                </c:pt>
                <c:pt idx="1603">
                  <c:v>651746.48930998705</c:v>
                </c:pt>
                <c:pt idx="1604">
                  <c:v>644534.61026178941</c:v>
                </c:pt>
                <c:pt idx="1605">
                  <c:v>638554.88069205813</c:v>
                </c:pt>
                <c:pt idx="1606">
                  <c:v>636170.66989783815</c:v>
                </c:pt>
                <c:pt idx="1607">
                  <c:v>633790.84885504155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763353.67074342887</c:v>
                </c:pt>
                <c:pt idx="1626">
                  <c:v>758151.6459727342</c:v>
                </c:pt>
                <c:pt idx="1627">
                  <c:v>745223.074673792</c:v>
                </c:pt>
                <c:pt idx="1628">
                  <c:v>727306.72936714231</c:v>
                </c:pt>
                <c:pt idx="1629">
                  <c:v>704586.46257792588</c:v>
                </c:pt>
                <c:pt idx="1630">
                  <c:v>680988.74721553363</c:v>
                </c:pt>
                <c:pt idx="1631">
                  <c:v>658997.85313731374</c:v>
                </c:pt>
                <c:pt idx="1632">
                  <c:v>643336.46996323566</c:v>
                </c:pt>
                <c:pt idx="1633">
                  <c:v>632602.58461320319</c:v>
                </c:pt>
                <c:pt idx="1634">
                  <c:v>629044.37759525306</c:v>
                </c:pt>
                <c:pt idx="1635">
                  <c:v>627860.5039888263</c:v>
                </c:pt>
                <c:pt idx="1636">
                  <c:v>627860.5039888263</c:v>
                </c:pt>
                <c:pt idx="1637">
                  <c:v>626677.72816402838</c:v>
                </c:pt>
                <c:pt idx="1638">
                  <c:v>623135.98787051276</c:v>
                </c:pt>
                <c:pt idx="1639">
                  <c:v>618429.03940133005</c:v>
                </c:pt>
                <c:pt idx="1640">
                  <c:v>612570.06310970976</c:v>
                </c:pt>
                <c:pt idx="1641">
                  <c:v>607902.65334291349</c:v>
                </c:pt>
                <c:pt idx="1642">
                  <c:v>605575.53996211174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903316.70578230184</c:v>
                </c:pt>
                <c:pt idx="1677">
                  <c:v>901902.2986561401</c:v>
                </c:pt>
                <c:pt idx="1678">
                  <c:v>899076.74671090906</c:v>
                </c:pt>
                <c:pt idx="1679">
                  <c:v>894846.57529744972</c:v>
                </c:pt>
                <c:pt idx="1680">
                  <c:v>890626.1928679063</c:v>
                </c:pt>
                <c:pt idx="1681">
                  <c:v>886415.60074825946</c:v>
                </c:pt>
                <c:pt idx="1682">
                  <c:v>885014.24589531415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927527.95449611824</c:v>
                </c:pt>
                <c:pt idx="1700">
                  <c:v>926095.06875528861</c:v>
                </c:pt>
                <c:pt idx="1701">
                  <c:v>923232.55707609013</c:v>
                </c:pt>
                <c:pt idx="1702">
                  <c:v>920374.39212757419</c:v>
                </c:pt>
                <c:pt idx="1703">
                  <c:v>917520.57430262538</c:v>
                </c:pt>
                <c:pt idx="1704">
                  <c:v>913247.99928132177</c:v>
                </c:pt>
                <c:pt idx="1705">
                  <c:v>910405.05098415504</c:v>
                </c:pt>
                <c:pt idx="1706">
                  <c:v>907566.45118564658</c:v>
                </c:pt>
                <c:pt idx="1707">
                  <c:v>904732.20027868042</c:v>
                </c:pt>
                <c:pt idx="1708">
                  <c:v>903316.70578230184</c:v>
                </c:pt>
                <c:pt idx="1709">
                  <c:v>901902.2986561401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965164.2140138275</c:v>
                </c:pt>
                <c:pt idx="1726">
                  <c:v>957869.46908689209</c:v>
                </c:pt>
                <c:pt idx="1727">
                  <c:v>944807.31909696886</c:v>
                </c:pt>
                <c:pt idx="1728">
                  <c:v>924663.26959890907</c:v>
                </c:pt>
                <c:pt idx="1729">
                  <c:v>897665.60199006042</c:v>
                </c:pt>
                <c:pt idx="1730">
                  <c:v>864124.51164128061</c:v>
                </c:pt>
                <c:pt idx="1731">
                  <c:v>829852.74238980038</c:v>
                </c:pt>
                <c:pt idx="1732">
                  <c:v>794932.76536700723</c:v>
                </c:pt>
                <c:pt idx="1733">
                  <c:v>762051.52578509168</c:v>
                </c:pt>
                <c:pt idx="1734">
                  <c:v>731127.90304961056</c:v>
                </c:pt>
                <c:pt idx="1735">
                  <c:v>702083.87700522062</c:v>
                </c:pt>
                <c:pt idx="1736">
                  <c:v>673618.99269794091</c:v>
                </c:pt>
                <c:pt idx="1737">
                  <c:v>644534.61026178941</c:v>
                </c:pt>
                <c:pt idx="1738">
                  <c:v>617255.04759753949</c:v>
                </c:pt>
                <c:pt idx="1739">
                  <c:v>590556.44522978249</c:v>
                </c:pt>
                <c:pt idx="1740">
                  <c:v>566687.34649444476</c:v>
                </c:pt>
                <c:pt idx="1741">
                  <c:v>546614.33672242123</c:v>
                </c:pt>
                <c:pt idx="1742">
                  <c:v>531248.66525820829</c:v>
                </c:pt>
                <c:pt idx="1743">
                  <c:v>517173.93216354906</c:v>
                </c:pt>
                <c:pt idx="1744">
                  <c:v>505410.08076779608</c:v>
                </c:pt>
                <c:pt idx="1745">
                  <c:v>494831.49782911618</c:v>
                </c:pt>
                <c:pt idx="1746">
                  <c:v>484363.27746749972</c:v>
                </c:pt>
                <c:pt idx="1747">
                  <c:v>474005.4687933813</c:v>
                </c:pt>
                <c:pt idx="1748">
                  <c:v>465798.75127129676</c:v>
                </c:pt>
                <c:pt idx="1749">
                  <c:v>457662.75380443118</c:v>
                </c:pt>
                <c:pt idx="1750">
                  <c:v>451607.18086653302</c:v>
                </c:pt>
                <c:pt idx="1751">
                  <c:v>446591.27606601641</c:v>
                </c:pt>
                <c:pt idx="1752">
                  <c:v>441603.01961452613</c:v>
                </c:pt>
                <c:pt idx="1753">
                  <c:v>436642.41765086644</c:v>
                </c:pt>
                <c:pt idx="1754">
                  <c:v>431709.47631384135</c:v>
                </c:pt>
                <c:pt idx="1755">
                  <c:v>426804.2017422553</c:v>
                </c:pt>
                <c:pt idx="1756">
                  <c:v>421926.60007491265</c:v>
                </c:pt>
                <c:pt idx="1757">
                  <c:v>417076.67745061766</c:v>
                </c:pt>
                <c:pt idx="1758">
                  <c:v>411293.31528172316</c:v>
                </c:pt>
                <c:pt idx="1759">
                  <c:v>406504.30816072406</c:v>
                </c:pt>
                <c:pt idx="1760">
                  <c:v>400794.06242287229</c:v>
                </c:pt>
                <c:pt idx="1761">
                  <c:v>395123.71340247296</c:v>
                </c:pt>
                <c:pt idx="1762">
                  <c:v>389493.27170738013</c:v>
                </c:pt>
                <c:pt idx="1763">
                  <c:v>383902.74794544751</c:v>
                </c:pt>
                <c:pt idx="1764">
                  <c:v>378352.15272452898</c:v>
                </c:pt>
                <c:pt idx="1765">
                  <c:v>371926.93769145122</c:v>
                </c:pt>
                <c:pt idx="1766">
                  <c:v>363745.85234133259</c:v>
                </c:pt>
                <c:pt idx="1767">
                  <c:v>352087.49796089373</c:v>
                </c:pt>
                <c:pt idx="1768">
                  <c:v>337125.23979093303</c:v>
                </c:pt>
                <c:pt idx="1769">
                  <c:v>317393.6025470664</c:v>
                </c:pt>
                <c:pt idx="1770">
                  <c:v>294167.08331445692</c:v>
                </c:pt>
                <c:pt idx="1771">
                  <c:v>268692.16990056925</c:v>
                </c:pt>
                <c:pt idx="1772">
                  <c:v>244359.79067974311</c:v>
                </c:pt>
                <c:pt idx="1773">
                  <c:v>221171.55490268997</c:v>
                </c:pt>
                <c:pt idx="1774">
                  <c:v>200473.12959084162</c:v>
                </c:pt>
                <c:pt idx="1775">
                  <c:v>182706.63560361238</c:v>
                </c:pt>
                <c:pt idx="1776">
                  <c:v>167600.64587547121</c:v>
                </c:pt>
                <c:pt idx="1777">
                  <c:v>153141.43333440123</c:v>
                </c:pt>
                <c:pt idx="1778">
                  <c:v>138768.24775401171</c:v>
                </c:pt>
                <c:pt idx="1779">
                  <c:v>122976.50071076171</c:v>
                </c:pt>
                <c:pt idx="1780">
                  <c:v>106159.2705994625</c:v>
                </c:pt>
                <c:pt idx="1781">
                  <c:v>89214.646154613627</c:v>
                </c:pt>
                <c:pt idx="1782">
                  <c:v>74144.830028421507</c:v>
                </c:pt>
                <c:pt idx="1783">
                  <c:v>61579.965632394436</c:v>
                </c:pt>
                <c:pt idx="1784">
                  <c:v>51881.038605781716</c:v>
                </c:pt>
                <c:pt idx="1785">
                  <c:v>44589.775191275476</c:v>
                </c:pt>
                <c:pt idx="1786">
                  <c:v>38438.373258586544</c:v>
                </c:pt>
                <c:pt idx="1787">
                  <c:v>33015.710611156035</c:v>
                </c:pt>
                <c:pt idx="1788">
                  <c:v>28003.760700476076</c:v>
                </c:pt>
                <c:pt idx="1789">
                  <c:v>23172.100525766658</c:v>
                </c:pt>
                <c:pt idx="1790">
                  <c:v>18179.259539000988</c:v>
                </c:pt>
                <c:pt idx="1791">
                  <c:v>13088.151029825598</c:v>
                </c:pt>
                <c:pt idx="1792">
                  <c:v>8132.4447188900431</c:v>
                </c:pt>
                <c:pt idx="1793">
                  <c:v>3957.1838154312545</c:v>
                </c:pt>
                <c:pt idx="1794">
                  <c:v>1321.0648387801943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DD2-4968-A4E7-4028C95C55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1155072"/>
        <c:axId val="1741155488"/>
      </c:scatterChart>
      <c:valAx>
        <c:axId val="1741155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155488"/>
        <c:crosses val="autoZero"/>
        <c:crossBetween val="midCat"/>
      </c:valAx>
      <c:valAx>
        <c:axId val="1741155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1550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878995479969719"/>
          <c:y val="0.10998153200495796"/>
          <c:w val="0.22188053142094549"/>
          <c:h val="4.29027885535666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/>
              <a:t>Stored</a:t>
            </a:r>
            <a:r>
              <a:rPr lang="en-GB" sz="1800" baseline="0"/>
              <a:t> Energy and Recoverable Energy over the WLTP Cycle</a:t>
            </a:r>
          </a:p>
          <a:p>
            <a:pPr>
              <a:defRPr sz="1800"/>
            </a:pPr>
            <a:endParaRPr lang="en-GB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4186508593996447E-2"/>
          <c:y val="7.7609240686793909E-2"/>
          <c:w val="0.90515381573097919"/>
          <c:h val="0.86755783378936269"/>
        </c:manualLayout>
      </c:layout>
      <c:scatterChart>
        <c:scatterStyle val="lineMarker"/>
        <c:varyColors val="0"/>
        <c:ser>
          <c:idx val="1"/>
          <c:order val="0"/>
          <c:tx>
            <c:strRef>
              <c:f>'My Spreedsheet '!$AN$2:$AN$3</c:f>
              <c:strCache>
                <c:ptCount val="2"/>
                <c:pt idx="0">
                  <c:v>Recoverable Energy </c:v>
                </c:pt>
                <c:pt idx="1">
                  <c:v>kJ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'!$AN$5:$AN$1805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-4.9726368025639475E-3</c:v>
                </c:pt>
                <c:pt idx="13">
                  <c:v>6.7642080782534267E-2</c:v>
                </c:pt>
                <c:pt idx="14">
                  <c:v>1.0753984916338359</c:v>
                </c:pt>
                <c:pt idx="15">
                  <c:v>3.8880827252428154</c:v>
                </c:pt>
                <c:pt idx="16">
                  <c:v>6.9462327627134277</c:v>
                </c:pt>
                <c:pt idx="17">
                  <c:v>11.718087703294639</c:v>
                </c:pt>
                <c:pt idx="18">
                  <c:v>19.512314877467375</c:v>
                </c:pt>
                <c:pt idx="19">
                  <c:v>28.166154086939525</c:v>
                </c:pt>
                <c:pt idx="20">
                  <c:v>31.55600576075993</c:v>
                </c:pt>
                <c:pt idx="21">
                  <c:v>32.96563817965292</c:v>
                </c:pt>
                <c:pt idx="22">
                  <c:v>33.442331393456612</c:v>
                </c:pt>
                <c:pt idx="23">
                  <c:v>34.648971067895999</c:v>
                </c:pt>
                <c:pt idx="24">
                  <c:v>35.383175095198723</c:v>
                </c:pt>
                <c:pt idx="25">
                  <c:v>39.688398890797885</c:v>
                </c:pt>
                <c:pt idx="26">
                  <c:v>42.605185576780897</c:v>
                </c:pt>
                <c:pt idx="27">
                  <c:v>48.747448265756134</c:v>
                </c:pt>
                <c:pt idx="28">
                  <c:v>56.226474349618947</c:v>
                </c:pt>
                <c:pt idx="29">
                  <c:v>64.235992748668323</c:v>
                </c:pt>
                <c:pt idx="30">
                  <c:v>71.722735161252317</c:v>
                </c:pt>
                <c:pt idx="31">
                  <c:v>75.979237425708789</c:v>
                </c:pt>
                <c:pt idx="32">
                  <c:v>78.884638696254243</c:v>
                </c:pt>
                <c:pt idx="33">
                  <c:v>81.099236116491383</c:v>
                </c:pt>
                <c:pt idx="34">
                  <c:v>82.968002024293767</c:v>
                </c:pt>
                <c:pt idx="35">
                  <c:v>83.344293097417221</c:v>
                </c:pt>
                <c:pt idx="36">
                  <c:v>82.217957659111391</c:v>
                </c:pt>
                <c:pt idx="37">
                  <c:v>76.700508792596224</c:v>
                </c:pt>
                <c:pt idx="38">
                  <c:v>66.910984615960217</c:v>
                </c:pt>
                <c:pt idx="39">
                  <c:v>57.472363164013551</c:v>
                </c:pt>
                <c:pt idx="40">
                  <c:v>50.200786472694467</c:v>
                </c:pt>
                <c:pt idx="41">
                  <c:v>43.691353424485754</c:v>
                </c:pt>
                <c:pt idx="42">
                  <c:v>35.137588820154477</c:v>
                </c:pt>
                <c:pt idx="43">
                  <c:v>26.224325861010207</c:v>
                </c:pt>
                <c:pt idx="44">
                  <c:v>20.437475036000258</c:v>
                </c:pt>
                <c:pt idx="45">
                  <c:v>18.076482880479041</c:v>
                </c:pt>
                <c:pt idx="46">
                  <c:v>17.206860225177515</c:v>
                </c:pt>
                <c:pt idx="47">
                  <c:v>15.695392080782433</c:v>
                </c:pt>
                <c:pt idx="48">
                  <c:v>13.94210430052061</c:v>
                </c:pt>
                <c:pt idx="49">
                  <c:v>13.029392435704423</c:v>
                </c:pt>
                <c:pt idx="50">
                  <c:v>13.029392435704423</c:v>
                </c:pt>
                <c:pt idx="51">
                  <c:v>12.438031613566697</c:v>
                </c:pt>
                <c:pt idx="52">
                  <c:v>10.077547549493046</c:v>
                </c:pt>
                <c:pt idx="53">
                  <c:v>6.9462327627134277</c:v>
                </c:pt>
                <c:pt idx="54">
                  <c:v>5.8961853774340689</c:v>
                </c:pt>
                <c:pt idx="55">
                  <c:v>5.7958979957708321</c:v>
                </c:pt>
                <c:pt idx="56">
                  <c:v>5.7958979957708321</c:v>
                </c:pt>
                <c:pt idx="57">
                  <c:v>5.7958979957708321</c:v>
                </c:pt>
                <c:pt idx="58">
                  <c:v>6.0993335391675316</c:v>
                </c:pt>
                <c:pt idx="59">
                  <c:v>6.4104887252928053</c:v>
                </c:pt>
                <c:pt idx="60">
                  <c:v>8.8046414877210371</c:v>
                </c:pt>
                <c:pt idx="61">
                  <c:v>9.5581052329674723</c:v>
                </c:pt>
                <c:pt idx="62">
                  <c:v>10.342407769676406</c:v>
                </c:pt>
                <c:pt idx="63">
                  <c:v>10.746121098613571</c:v>
                </c:pt>
                <c:pt idx="64">
                  <c:v>12.003497393920339</c:v>
                </c:pt>
                <c:pt idx="65">
                  <c:v>13.029392435704423</c:v>
                </c:pt>
                <c:pt idx="66">
                  <c:v>13.481898160115747</c:v>
                </c:pt>
                <c:pt idx="67">
                  <c:v>13.94210430052061</c:v>
                </c:pt>
                <c:pt idx="68">
                  <c:v>17.035499810652123</c:v>
                </c:pt>
                <c:pt idx="69">
                  <c:v>22.351847621303161</c:v>
                </c:pt>
                <c:pt idx="70">
                  <c:v>29.274793484088274</c:v>
                </c:pt>
                <c:pt idx="71">
                  <c:v>37.126120362524517</c:v>
                </c:pt>
                <c:pt idx="72">
                  <c:v>44.514908340095268</c:v>
                </c:pt>
                <c:pt idx="73">
                  <c:v>49.6169023590069</c:v>
                </c:pt>
                <c:pt idx="74">
                  <c:v>52.870312185957346</c:v>
                </c:pt>
                <c:pt idx="75">
                  <c:v>55.608622521316128</c:v>
                </c:pt>
                <c:pt idx="76">
                  <c:v>58.731830224376083</c:v>
                </c:pt>
                <c:pt idx="77">
                  <c:v>62.265358225993779</c:v>
                </c:pt>
                <c:pt idx="78">
                  <c:v>64.89965425084587</c:v>
                </c:pt>
                <c:pt idx="79">
                  <c:v>65.566706925895446</c:v>
                </c:pt>
                <c:pt idx="80">
                  <c:v>63.905433779488625</c:v>
                </c:pt>
                <c:pt idx="81">
                  <c:v>62.265358225993779</c:v>
                </c:pt>
                <c:pt idx="82">
                  <c:v>58.415690627640863</c:v>
                </c:pt>
                <c:pt idx="83">
                  <c:v>57.472363164013551</c:v>
                </c:pt>
                <c:pt idx="84">
                  <c:v>56.536673463743227</c:v>
                </c:pt>
                <c:pt idx="85">
                  <c:v>54.078848669107657</c:v>
                </c:pt>
                <c:pt idx="86">
                  <c:v>52.27113895424317</c:v>
                </c:pt>
                <c:pt idx="87">
                  <c:v>50.200786472694467</c:v>
                </c:pt>
                <c:pt idx="88">
                  <c:v>49.036416637425212</c:v>
                </c:pt>
                <c:pt idx="89">
                  <c:v>42.605185576780897</c:v>
                </c:pt>
                <c:pt idx="90">
                  <c:v>31.09294501084365</c:v>
                </c:pt>
                <c:pt idx="91">
                  <c:v>20.064848439863713</c:v>
                </c:pt>
                <c:pt idx="92">
                  <c:v>11.860364545138419</c:v>
                </c:pt>
                <c:pt idx="93">
                  <c:v>8.200318183275991</c:v>
                </c:pt>
                <c:pt idx="94">
                  <c:v>5.7958979957708321</c:v>
                </c:pt>
                <c:pt idx="95">
                  <c:v>3.2608776008614933</c:v>
                </c:pt>
                <c:pt idx="96">
                  <c:v>1.2549212766197539</c:v>
                </c:pt>
                <c:pt idx="97">
                  <c:v>0.43791534282206251</c:v>
                </c:pt>
                <c:pt idx="98">
                  <c:v>0.1349352434725721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-4.9726368025639475E-3</c:v>
                </c:pt>
                <c:pt idx="139">
                  <c:v>9.1974676606886629E-2</c:v>
                </c:pt>
                <c:pt idx="140">
                  <c:v>1.3985948825276531</c:v>
                </c:pt>
                <c:pt idx="141">
                  <c:v>5.5001830895890036</c:v>
                </c:pt>
                <c:pt idx="142">
                  <c:v>11.019544887296803</c:v>
                </c:pt>
                <c:pt idx="143">
                  <c:v>14.726223868996025</c:v>
                </c:pt>
                <c:pt idx="144">
                  <c:v>16.358606435427699</c:v>
                </c:pt>
                <c:pt idx="145">
                  <c:v>17.900849061171552</c:v>
                </c:pt>
                <c:pt idx="146">
                  <c:v>21.575851844908392</c:v>
                </c:pt>
                <c:pt idx="147">
                  <c:v>26.863926050988375</c:v>
                </c:pt>
                <c:pt idx="148">
                  <c:v>32.022475068641967</c:v>
                </c:pt>
                <c:pt idx="149">
                  <c:v>35.629612920409173</c:v>
                </c:pt>
                <c:pt idx="150">
                  <c:v>37.126120362524517</c:v>
                </c:pt>
                <c:pt idx="151">
                  <c:v>36.125043073997468</c:v>
                </c:pt>
                <c:pt idx="152">
                  <c:v>30.862692937204741</c:v>
                </c:pt>
                <c:pt idx="153">
                  <c:v>21.192977033185208</c:v>
                </c:pt>
                <c:pt idx="154">
                  <c:v>12.292330964967308</c:v>
                </c:pt>
                <c:pt idx="155">
                  <c:v>7.1665327394398854</c:v>
                </c:pt>
                <c:pt idx="156">
                  <c:v>5.7958979957708321</c:v>
                </c:pt>
                <c:pt idx="157">
                  <c:v>6.4104887252928053</c:v>
                </c:pt>
                <c:pt idx="158">
                  <c:v>8.0820244898274698</c:v>
                </c:pt>
                <c:pt idx="159">
                  <c:v>12.147486212807575</c:v>
                </c:pt>
                <c:pt idx="160">
                  <c:v>16.695343392798822</c:v>
                </c:pt>
                <c:pt idx="161">
                  <c:v>22.744967996649532</c:v>
                </c:pt>
                <c:pt idx="162">
                  <c:v>27.078831989386433</c:v>
                </c:pt>
                <c:pt idx="163">
                  <c:v>31.788814363371653</c:v>
                </c:pt>
                <c:pt idx="164">
                  <c:v>36.374035328709674</c:v>
                </c:pt>
                <c:pt idx="165">
                  <c:v>40.473677143333212</c:v>
                </c:pt>
                <c:pt idx="166">
                  <c:v>43.146568610270414</c:v>
                </c:pt>
                <c:pt idx="167">
                  <c:v>46.184974224295829</c:v>
                </c:pt>
                <c:pt idx="168">
                  <c:v>51.972826219766226</c:v>
                </c:pt>
                <c:pt idx="169">
                  <c:v>58.100399560780147</c:v>
                </c:pt>
                <c:pt idx="170">
                  <c:v>60.646484869514168</c:v>
                </c:pt>
                <c:pt idx="171">
                  <c:v>58.731830224376083</c:v>
                </c:pt>
                <c:pt idx="172">
                  <c:v>51.675362788653132</c:v>
                </c:pt>
                <c:pt idx="173">
                  <c:v>40.211066863201275</c:v>
                </c:pt>
                <c:pt idx="174">
                  <c:v>30.633293113555748</c:v>
                </c:pt>
                <c:pt idx="175">
                  <c:v>26.649873025571107</c:v>
                </c:pt>
                <c:pt idx="176">
                  <c:v>26.224325861010207</c:v>
                </c:pt>
                <c:pt idx="177">
                  <c:v>27.946984136129945</c:v>
                </c:pt>
                <c:pt idx="178">
                  <c:v>32.256987839738088</c:v>
                </c:pt>
                <c:pt idx="179">
                  <c:v>35.629612920409173</c:v>
                </c:pt>
                <c:pt idx="180">
                  <c:v>36.623878986256798</c:v>
                </c:pt>
                <c:pt idx="181">
                  <c:v>36.374035328709674</c:v>
                </c:pt>
                <c:pt idx="182">
                  <c:v>35.629612920409173</c:v>
                </c:pt>
                <c:pt idx="183">
                  <c:v>33.442331393456612</c:v>
                </c:pt>
                <c:pt idx="184">
                  <c:v>28.386176729732924</c:v>
                </c:pt>
                <c:pt idx="185">
                  <c:v>23.141502970545091</c:v>
                </c:pt>
                <c:pt idx="186">
                  <c:v>18.252971270244458</c:v>
                </c:pt>
                <c:pt idx="187">
                  <c:v>14.726223868996025</c:v>
                </c:pt>
                <c:pt idx="188">
                  <c:v>12.003497393920339</c:v>
                </c:pt>
                <c:pt idx="189">
                  <c:v>10.077547549493046</c:v>
                </c:pt>
                <c:pt idx="190">
                  <c:v>8.5603413458338373</c:v>
                </c:pt>
                <c:pt idx="191">
                  <c:v>7.6174208352625374</c:v>
                </c:pt>
                <c:pt idx="192">
                  <c:v>6.7293625596603581</c:v>
                </c:pt>
                <c:pt idx="193">
                  <c:v>6.3059126532248042</c:v>
                </c:pt>
                <c:pt idx="194">
                  <c:v>5.9973305708439106</c:v>
                </c:pt>
                <c:pt idx="195">
                  <c:v>5.7958979957708321</c:v>
                </c:pt>
                <c:pt idx="196">
                  <c:v>5.7958979957708321</c:v>
                </c:pt>
                <c:pt idx="197">
                  <c:v>5.7958979957708321</c:v>
                </c:pt>
                <c:pt idx="198">
                  <c:v>5.7958979957708321</c:v>
                </c:pt>
                <c:pt idx="199">
                  <c:v>6.3059126532248042</c:v>
                </c:pt>
                <c:pt idx="200">
                  <c:v>6.837368921061306</c:v>
                </c:pt>
                <c:pt idx="201">
                  <c:v>7.964587871469039</c:v>
                </c:pt>
                <c:pt idx="202">
                  <c:v>9.1775180141682977</c:v>
                </c:pt>
                <c:pt idx="203">
                  <c:v>11.157541141957477</c:v>
                </c:pt>
                <c:pt idx="204">
                  <c:v>14.885613851365777</c:v>
                </c:pt>
                <c:pt idx="205">
                  <c:v>18.608511613817829</c:v>
                </c:pt>
                <c:pt idx="206">
                  <c:v>23.541452248327229</c:v>
                </c:pt>
                <c:pt idx="207">
                  <c:v>30.177050363558802</c:v>
                </c:pt>
                <c:pt idx="208">
                  <c:v>36.623878986256798</c:v>
                </c:pt>
                <c:pt idx="209">
                  <c:v>42.87545185251853</c:v>
                </c:pt>
                <c:pt idx="210">
                  <c:v>51.972826219766226</c:v>
                </c:pt>
                <c:pt idx="211">
                  <c:v>59.048818314153031</c:v>
                </c:pt>
                <c:pt idx="212">
                  <c:v>64.567399584731689</c:v>
                </c:pt>
                <c:pt idx="213">
                  <c:v>68.952827581032352</c:v>
                </c:pt>
                <c:pt idx="214">
                  <c:v>72.775427950002083</c:v>
                </c:pt>
                <c:pt idx="215">
                  <c:v>78.153209722531557</c:v>
                </c:pt>
                <c:pt idx="216">
                  <c:v>85.238435895043949</c:v>
                </c:pt>
                <c:pt idx="217">
                  <c:v>93.424656409395567</c:v>
                </c:pt>
                <c:pt idx="218">
                  <c:v>101.1523159036303</c:v>
                </c:pt>
                <c:pt idx="219">
                  <c:v>107.89621067030264</c:v>
                </c:pt>
                <c:pt idx="220">
                  <c:v>113.09587002212059</c:v>
                </c:pt>
                <c:pt idx="221">
                  <c:v>117.07529938803347</c:v>
                </c:pt>
                <c:pt idx="222">
                  <c:v>118.86585055596484</c:v>
                </c:pt>
                <c:pt idx="223">
                  <c:v>120.66988508850503</c:v>
                </c:pt>
                <c:pt idx="224">
                  <c:v>122.03175802787092</c:v>
                </c:pt>
                <c:pt idx="225">
                  <c:v>123.85938277622142</c:v>
                </c:pt>
                <c:pt idx="226">
                  <c:v>126.62608831589966</c:v>
                </c:pt>
                <c:pt idx="227">
                  <c:v>128.95483391684121</c:v>
                </c:pt>
                <c:pt idx="228">
                  <c:v>131.30462701692986</c:v>
                </c:pt>
                <c:pt idx="229">
                  <c:v>133.19961260242937</c:v>
                </c:pt>
                <c:pt idx="230">
                  <c:v>134.62968838940864</c:v>
                </c:pt>
                <c:pt idx="231">
                  <c:v>134.62968838940864</c:v>
                </c:pt>
                <c:pt idx="232">
                  <c:v>133.19961260242937</c:v>
                </c:pt>
                <c:pt idx="233">
                  <c:v>127.09015341515926</c:v>
                </c:pt>
                <c:pt idx="234">
                  <c:v>117.96888940409173</c:v>
                </c:pt>
                <c:pt idx="235">
                  <c:v>109.61593549957063</c:v>
                </c:pt>
                <c:pt idx="236">
                  <c:v>104.49725766228482</c:v>
                </c:pt>
                <c:pt idx="237">
                  <c:v>101.98348675734704</c:v>
                </c:pt>
                <c:pt idx="238">
                  <c:v>98.679065811544362</c:v>
                </c:pt>
                <c:pt idx="239">
                  <c:v>92.628957510200422</c:v>
                </c:pt>
                <c:pt idx="240">
                  <c:v>82.592556865914176</c:v>
                </c:pt>
                <c:pt idx="241">
                  <c:v>72.4236833585787</c:v>
                </c:pt>
                <c:pt idx="242">
                  <c:v>65.566706925895446</c:v>
                </c:pt>
                <c:pt idx="243">
                  <c:v>57.472363164013551</c:v>
                </c:pt>
                <c:pt idx="244">
                  <c:v>50.200786472694467</c:v>
                </c:pt>
                <c:pt idx="245">
                  <c:v>43.691353424485754</c:v>
                </c:pt>
                <c:pt idx="246">
                  <c:v>35.137588820154477</c:v>
                </c:pt>
                <c:pt idx="247">
                  <c:v>26.224325861010207</c:v>
                </c:pt>
                <c:pt idx="248">
                  <c:v>20.437475036000258</c:v>
                </c:pt>
                <c:pt idx="249">
                  <c:v>18.076482880479041</c:v>
                </c:pt>
                <c:pt idx="250">
                  <c:v>17.206860225177515</c:v>
                </c:pt>
                <c:pt idx="251">
                  <c:v>15.695392080782433</c:v>
                </c:pt>
                <c:pt idx="252">
                  <c:v>13.94210430052061</c:v>
                </c:pt>
                <c:pt idx="253">
                  <c:v>13.029392435704423</c:v>
                </c:pt>
                <c:pt idx="254">
                  <c:v>13.029392435704423</c:v>
                </c:pt>
                <c:pt idx="255">
                  <c:v>12.438031613566697</c:v>
                </c:pt>
                <c:pt idx="256">
                  <c:v>10.077547549493046</c:v>
                </c:pt>
                <c:pt idx="257">
                  <c:v>8.5603413458338373</c:v>
                </c:pt>
                <c:pt idx="258">
                  <c:v>9.6866809545366586</c:v>
                </c:pt>
                <c:pt idx="259">
                  <c:v>13.179372014009758</c:v>
                </c:pt>
                <c:pt idx="260">
                  <c:v>17.552145281261705</c:v>
                </c:pt>
                <c:pt idx="261">
                  <c:v>22.351847621303161</c:v>
                </c:pt>
                <c:pt idx="262">
                  <c:v>27.51120245779358</c:v>
                </c:pt>
                <c:pt idx="263">
                  <c:v>34.4059396643474</c:v>
                </c:pt>
                <c:pt idx="264">
                  <c:v>44.23953972476432</c:v>
                </c:pt>
                <c:pt idx="265">
                  <c:v>54.688211331218596</c:v>
                </c:pt>
                <c:pt idx="266">
                  <c:v>63.905433779488625</c:v>
                </c:pt>
                <c:pt idx="267">
                  <c:v>69.985188802336822</c:v>
                </c:pt>
                <c:pt idx="268">
                  <c:v>77.425166323091318</c:v>
                </c:pt>
                <c:pt idx="269">
                  <c:v>82.968002024293767</c:v>
                </c:pt>
                <c:pt idx="270">
                  <c:v>88.701168542871685</c:v>
                </c:pt>
                <c:pt idx="271">
                  <c:v>89.090143917214405</c:v>
                </c:pt>
                <c:pt idx="272">
                  <c:v>87.539314740683821</c:v>
                </c:pt>
                <c:pt idx="273">
                  <c:v>86.385070193245809</c:v>
                </c:pt>
                <c:pt idx="274">
                  <c:v>80.35765218789679</c:v>
                </c:pt>
                <c:pt idx="275">
                  <c:v>69.985188802336822</c:v>
                </c:pt>
                <c:pt idx="276">
                  <c:v>60.646484869514168</c:v>
                </c:pt>
                <c:pt idx="277">
                  <c:v>49.6169023590069</c:v>
                </c:pt>
                <c:pt idx="278">
                  <c:v>39.949307433411889</c:v>
                </c:pt>
                <c:pt idx="279">
                  <c:v>27.078831989386433</c:v>
                </c:pt>
                <c:pt idx="280">
                  <c:v>18.96746979722904</c:v>
                </c:pt>
                <c:pt idx="281">
                  <c:v>16.864994187581608</c:v>
                </c:pt>
                <c:pt idx="282">
                  <c:v>21.768570075137774</c:v>
                </c:pt>
                <c:pt idx="283">
                  <c:v>29.499079034308433</c:v>
                </c:pt>
                <c:pt idx="284">
                  <c:v>38.140818328434733</c:v>
                </c:pt>
                <c:pt idx="285">
                  <c:v>48.747448265756134</c:v>
                </c:pt>
                <c:pt idx="286">
                  <c:v>58.731830224376083</c:v>
                </c:pt>
                <c:pt idx="287">
                  <c:v>69.640221105399277</c:v>
                </c:pt>
                <c:pt idx="288">
                  <c:v>81.471297247567122</c:v>
                </c:pt>
                <c:pt idx="289">
                  <c:v>94.223734989621079</c:v>
                </c:pt>
                <c:pt idx="290">
                  <c:v>101.98348675734704</c:v>
                </c:pt>
                <c:pt idx="291">
                  <c:v>104.49725766228482</c:v>
                </c:pt>
                <c:pt idx="292">
                  <c:v>101.98348675734704</c:v>
                </c:pt>
                <c:pt idx="293">
                  <c:v>97.453840227574929</c:v>
                </c:pt>
                <c:pt idx="294">
                  <c:v>94.223734989621079</c:v>
                </c:pt>
                <c:pt idx="295">
                  <c:v>92.232375533071291</c:v>
                </c:pt>
                <c:pt idx="296">
                  <c:v>91.836638586698299</c:v>
                </c:pt>
                <c:pt idx="297">
                  <c:v>92.232375533071291</c:v>
                </c:pt>
                <c:pt idx="298">
                  <c:v>93.424656409395567</c:v>
                </c:pt>
                <c:pt idx="299">
                  <c:v>94.223734989621079</c:v>
                </c:pt>
                <c:pt idx="300">
                  <c:v>94.223734989621079</c:v>
                </c:pt>
                <c:pt idx="301">
                  <c:v>93.424656409395567</c:v>
                </c:pt>
                <c:pt idx="302">
                  <c:v>91.441746707914149</c:v>
                </c:pt>
                <c:pt idx="303">
                  <c:v>88.31303853078046</c:v>
                </c:pt>
                <c:pt idx="304">
                  <c:v>84.47824143692263</c:v>
                </c:pt>
                <c:pt idx="305">
                  <c:v>78.884638696254243</c:v>
                </c:pt>
                <c:pt idx="306">
                  <c:v>73.481457934205011</c:v>
                </c:pt>
                <c:pt idx="307">
                  <c:v>69.985188802336822</c:v>
                </c:pt>
                <c:pt idx="308">
                  <c:v>68.268823461561766</c:v>
                </c:pt>
                <c:pt idx="309">
                  <c:v>67.588209041650217</c:v>
                </c:pt>
                <c:pt idx="310">
                  <c:v>66.237150479154465</c:v>
                </c:pt>
                <c:pt idx="311">
                  <c:v>64.567399584731689</c:v>
                </c:pt>
                <c:pt idx="312">
                  <c:v>62.265358225993779</c:v>
                </c:pt>
                <c:pt idx="313">
                  <c:v>58.731830224376083</c:v>
                </c:pt>
                <c:pt idx="314">
                  <c:v>54.383105495812494</c:v>
                </c:pt>
                <c:pt idx="315">
                  <c:v>49.6169023590069</c:v>
                </c:pt>
                <c:pt idx="316">
                  <c:v>45.624885043263987</c:v>
                </c:pt>
                <c:pt idx="317">
                  <c:v>42.06720461867981</c:v>
                </c:pt>
                <c:pt idx="318">
                  <c:v>37.631766908138033</c:v>
                </c:pt>
                <c:pt idx="319">
                  <c:v>32.728569432076391</c:v>
                </c:pt>
                <c:pt idx="320">
                  <c:v>28.386176729732924</c:v>
                </c:pt>
                <c:pt idx="321">
                  <c:v>27.294590803932451</c:v>
                </c:pt>
                <c:pt idx="322">
                  <c:v>25.802190790366332</c:v>
                </c:pt>
                <c:pt idx="323">
                  <c:v>25.802190790366332</c:v>
                </c:pt>
                <c:pt idx="324">
                  <c:v>24.556261088562987</c:v>
                </c:pt>
                <c:pt idx="325">
                  <c:v>23.74270715909369</c:v>
                </c:pt>
                <c:pt idx="326">
                  <c:v>23.74270715909369</c:v>
                </c:pt>
                <c:pt idx="327">
                  <c:v>23.141502970545091</c:v>
                </c:pt>
                <c:pt idx="328">
                  <c:v>22.547980965741299</c:v>
                </c:pt>
                <c:pt idx="329">
                  <c:v>17.379075394324996</c:v>
                </c:pt>
                <c:pt idx="330">
                  <c:v>12.584588121772933</c:v>
                </c:pt>
                <c:pt idx="331">
                  <c:v>11.718087703294639</c:v>
                </c:pt>
                <c:pt idx="332">
                  <c:v>11.436102187752814</c:v>
                </c:pt>
                <c:pt idx="333">
                  <c:v>10.342407769676406</c:v>
                </c:pt>
                <c:pt idx="334">
                  <c:v>9.9464021496322701</c:v>
                </c:pt>
                <c:pt idx="335">
                  <c:v>9.1775180141682977</c:v>
                </c:pt>
                <c:pt idx="336">
                  <c:v>8.5603413458338373</c:v>
                </c:pt>
                <c:pt idx="337">
                  <c:v>8.319468914981778</c:v>
                </c:pt>
                <c:pt idx="338">
                  <c:v>8.5603413458338373</c:v>
                </c:pt>
                <c:pt idx="339">
                  <c:v>9.6866809545366586</c:v>
                </c:pt>
                <c:pt idx="340">
                  <c:v>13.029392435704423</c:v>
                </c:pt>
                <c:pt idx="341">
                  <c:v>18.430314193635009</c:v>
                </c:pt>
                <c:pt idx="342">
                  <c:v>24.147777340213313</c:v>
                </c:pt>
                <c:pt idx="343">
                  <c:v>26.012831795532229</c:v>
                </c:pt>
                <c:pt idx="344">
                  <c:v>26.649873025571107</c:v>
                </c:pt>
                <c:pt idx="345">
                  <c:v>27.078831989386433</c:v>
                </c:pt>
                <c:pt idx="346">
                  <c:v>29.051360441687827</c:v>
                </c:pt>
                <c:pt idx="347">
                  <c:v>29.499079034308433</c:v>
                </c:pt>
                <c:pt idx="348">
                  <c:v>30.633293113555748</c:v>
                </c:pt>
                <c:pt idx="349">
                  <c:v>32.022475068641967</c:v>
                </c:pt>
                <c:pt idx="350">
                  <c:v>32.96563817965292</c:v>
                </c:pt>
                <c:pt idx="351">
                  <c:v>33.203558845723933</c:v>
                </c:pt>
                <c:pt idx="352">
                  <c:v>32.96563817965292</c:v>
                </c:pt>
                <c:pt idx="353">
                  <c:v>32.728569432076391</c:v>
                </c:pt>
                <c:pt idx="354">
                  <c:v>32.492352639827168</c:v>
                </c:pt>
                <c:pt idx="355">
                  <c:v>32.492352639827168</c:v>
                </c:pt>
                <c:pt idx="356">
                  <c:v>32.96563817965292</c:v>
                </c:pt>
                <c:pt idx="357">
                  <c:v>33.203558845723933</c:v>
                </c:pt>
                <c:pt idx="358">
                  <c:v>32.728569432076391</c:v>
                </c:pt>
                <c:pt idx="359">
                  <c:v>30.177050363558802</c:v>
                </c:pt>
                <c:pt idx="360">
                  <c:v>26.012831795532229</c:v>
                </c:pt>
                <c:pt idx="361">
                  <c:v>22.351847621303161</c:v>
                </c:pt>
                <c:pt idx="362">
                  <c:v>19.879816371324313</c:v>
                </c:pt>
                <c:pt idx="363">
                  <c:v>18.430314193635009</c:v>
                </c:pt>
                <c:pt idx="364">
                  <c:v>17.726069849154836</c:v>
                </c:pt>
                <c:pt idx="365">
                  <c:v>17.726069849154836</c:v>
                </c:pt>
                <c:pt idx="366">
                  <c:v>17.900849061171552</c:v>
                </c:pt>
                <c:pt idx="367">
                  <c:v>18.608511613817829</c:v>
                </c:pt>
                <c:pt idx="368">
                  <c:v>20.250734673699977</c:v>
                </c:pt>
                <c:pt idx="369">
                  <c:v>22.942808677195078</c:v>
                </c:pt>
                <c:pt idx="370">
                  <c:v>24.556261088562987</c:v>
                </c:pt>
                <c:pt idx="371">
                  <c:v>24.968158109480115</c:v>
                </c:pt>
                <c:pt idx="372">
                  <c:v>23.541452248327229</c:v>
                </c:pt>
                <c:pt idx="373">
                  <c:v>18.787563493960121</c:v>
                </c:pt>
                <c:pt idx="374">
                  <c:v>12.880268569674621</c:v>
                </c:pt>
                <c:pt idx="375">
                  <c:v>8.4394766481120005</c:v>
                </c:pt>
                <c:pt idx="376">
                  <c:v>5.6964684626870259</c:v>
                </c:pt>
                <c:pt idx="377">
                  <c:v>4.1374529239232309</c:v>
                </c:pt>
                <c:pt idx="378">
                  <c:v>3.1126647504234115</c:v>
                </c:pt>
                <c:pt idx="379">
                  <c:v>2.4882312022962969</c:v>
                </c:pt>
                <c:pt idx="380">
                  <c:v>1.9916122133265</c:v>
                </c:pt>
                <c:pt idx="381">
                  <c:v>1.3985948825276531</c:v>
                </c:pt>
                <c:pt idx="382">
                  <c:v>0.87035157643102634</c:v>
                </c:pt>
                <c:pt idx="383">
                  <c:v>0.46601504458265947</c:v>
                </c:pt>
                <c:pt idx="384">
                  <c:v>0.1509783979309394</c:v>
                </c:pt>
                <c:pt idx="385">
                  <c:v>4.7803385304228526E-3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-5.9652226919713891E-3</c:v>
                </c:pt>
                <c:pt idx="393">
                  <c:v>0.119753547210557</c:v>
                </c:pt>
                <c:pt idx="394">
                  <c:v>0.83192343718933337</c:v>
                </c:pt>
                <c:pt idx="395">
                  <c:v>2.6886431472882601</c:v>
                </c:pt>
                <c:pt idx="396">
                  <c:v>6.0993335391675316</c:v>
                </c:pt>
                <c:pt idx="397">
                  <c:v>11.296393587720427</c:v>
                </c:pt>
                <c:pt idx="398">
                  <c:v>18.076482880479041</c:v>
                </c:pt>
                <c:pt idx="399">
                  <c:v>24.351592536900796</c:v>
                </c:pt>
                <c:pt idx="400">
                  <c:v>27.294590803932451</c:v>
                </c:pt>
                <c:pt idx="401">
                  <c:v>27.294590803932451</c:v>
                </c:pt>
                <c:pt idx="402">
                  <c:v>25.802190790366332</c:v>
                </c:pt>
                <c:pt idx="403">
                  <c:v>22.547980965741299</c:v>
                </c:pt>
                <c:pt idx="404">
                  <c:v>19.3298455258155</c:v>
                </c:pt>
                <c:pt idx="405">
                  <c:v>16.864994187581608</c:v>
                </c:pt>
                <c:pt idx="406">
                  <c:v>14.410009862432714</c:v>
                </c:pt>
                <c:pt idx="407">
                  <c:v>11.860364545138419</c:v>
                </c:pt>
                <c:pt idx="408">
                  <c:v>9.5581052329674723</c:v>
                </c:pt>
                <c:pt idx="409">
                  <c:v>8.200318183275991</c:v>
                </c:pt>
                <c:pt idx="410">
                  <c:v>7.8480083650335217</c:v>
                </c:pt>
                <c:pt idx="411">
                  <c:v>7.964587871469039</c:v>
                </c:pt>
                <c:pt idx="412">
                  <c:v>8.200318183275991</c:v>
                </c:pt>
                <c:pt idx="413">
                  <c:v>8.5603413458338373</c:v>
                </c:pt>
                <c:pt idx="414">
                  <c:v>9.052369045980786</c:v>
                </c:pt>
                <c:pt idx="415">
                  <c:v>10.342407769676406</c:v>
                </c:pt>
                <c:pt idx="416">
                  <c:v>12.438031613566697</c:v>
                </c:pt>
                <c:pt idx="417">
                  <c:v>14.410009862432714</c:v>
                </c:pt>
                <c:pt idx="418">
                  <c:v>15.045859104017159</c:v>
                </c:pt>
                <c:pt idx="419">
                  <c:v>14.567689193740735</c:v>
                </c:pt>
                <c:pt idx="420">
                  <c:v>12.732000452753187</c:v>
                </c:pt>
                <c:pt idx="421">
                  <c:v>11.296393587720427</c:v>
                </c:pt>
                <c:pt idx="422">
                  <c:v>10.746121098613571</c:v>
                </c:pt>
                <c:pt idx="423">
                  <c:v>11.019544887296803</c:v>
                </c:pt>
                <c:pt idx="424">
                  <c:v>12.147486212807575</c:v>
                </c:pt>
                <c:pt idx="425">
                  <c:v>15.045859104017159</c:v>
                </c:pt>
                <c:pt idx="426">
                  <c:v>21.192977033185208</c:v>
                </c:pt>
                <c:pt idx="427">
                  <c:v>31.324049297639654</c:v>
                </c:pt>
                <c:pt idx="428">
                  <c:v>41.799490009981994</c:v>
                </c:pt>
                <c:pt idx="429">
                  <c:v>46.748463565409111</c:v>
                </c:pt>
                <c:pt idx="430">
                  <c:v>47.031483203914277</c:v>
                </c:pt>
                <c:pt idx="431">
                  <c:v>45.068196316976277</c:v>
                </c:pt>
                <c:pt idx="432">
                  <c:v>42.605185576780897</c:v>
                </c:pt>
                <c:pt idx="433">
                  <c:v>41.001450107293358</c:v>
                </c:pt>
                <c:pt idx="434">
                  <c:v>40.473677143333212</c:v>
                </c:pt>
                <c:pt idx="435">
                  <c:v>39.169134614427257</c:v>
                </c:pt>
                <c:pt idx="436">
                  <c:v>35.629612920409173</c:v>
                </c:pt>
                <c:pt idx="437">
                  <c:v>29.724217055515446</c:v>
                </c:pt>
                <c:pt idx="438">
                  <c:v>21.962142139168581</c:v>
                </c:pt>
                <c:pt idx="439">
                  <c:v>13.634444654250741</c:v>
                </c:pt>
                <c:pt idx="440">
                  <c:v>6.7293625596603581</c:v>
                </c:pt>
                <c:pt idx="441">
                  <c:v>2.2955531543364689</c:v>
                </c:pt>
                <c:pt idx="442">
                  <c:v>0.49497565204722266</c:v>
                </c:pt>
                <c:pt idx="443">
                  <c:v>2.9316892122207151E-2</c:v>
                </c:pt>
                <c:pt idx="444">
                  <c:v>-4.9726368025639475E-3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-5.9652226919713891E-3</c:v>
                </c:pt>
                <c:pt idx="513">
                  <c:v>0.18564893410542807</c:v>
                </c:pt>
                <c:pt idx="514">
                  <c:v>1.6552508355927784</c:v>
                </c:pt>
                <c:pt idx="515">
                  <c:v>5.5978968150154742</c:v>
                </c:pt>
                <c:pt idx="516">
                  <c:v>11.576666905221835</c:v>
                </c:pt>
                <c:pt idx="517">
                  <c:v>17.379075394324996</c:v>
                </c:pt>
                <c:pt idx="518">
                  <c:v>19.879816371324313</c:v>
                </c:pt>
                <c:pt idx="519">
                  <c:v>19.879816371324313</c:v>
                </c:pt>
                <c:pt idx="520">
                  <c:v>18.787563493960121</c:v>
                </c:pt>
                <c:pt idx="521">
                  <c:v>17.035499810652123</c:v>
                </c:pt>
                <c:pt idx="522">
                  <c:v>15.206959590117334</c:v>
                </c:pt>
                <c:pt idx="523">
                  <c:v>13.029392435704423</c:v>
                </c:pt>
                <c:pt idx="524">
                  <c:v>9.8161132723691988</c:v>
                </c:pt>
                <c:pt idx="525">
                  <c:v>5.6964684626870259</c:v>
                </c:pt>
                <c:pt idx="526">
                  <c:v>2.2330459540212986</c:v>
                </c:pt>
                <c:pt idx="527">
                  <c:v>0.55547943675694456</c:v>
                </c:pt>
                <c:pt idx="528">
                  <c:v>0.10543334597771996</c:v>
                </c:pt>
                <c:pt idx="529">
                  <c:v>9.6216634758029621E-3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-4.9726368025639475E-3</c:v>
                </c:pt>
                <c:pt idx="534">
                  <c:v>2.1889977104520834E-2</c:v>
                </c:pt>
                <c:pt idx="535">
                  <c:v>0.33412632947585191</c:v>
                </c:pt>
                <c:pt idx="536">
                  <c:v>0.99079862908514582</c:v>
                </c:pt>
                <c:pt idx="537">
                  <c:v>2.6209799051198552</c:v>
                </c:pt>
                <c:pt idx="538">
                  <c:v>6.837368921061306</c:v>
                </c:pt>
                <c:pt idx="539">
                  <c:v>14.567689193740735</c:v>
                </c:pt>
                <c:pt idx="540">
                  <c:v>22.15656800016799</c:v>
                </c:pt>
                <c:pt idx="541">
                  <c:v>24.968158109480115</c:v>
                </c:pt>
                <c:pt idx="542">
                  <c:v>24.968158109480115</c:v>
                </c:pt>
                <c:pt idx="543">
                  <c:v>24.556261088562987</c:v>
                </c:pt>
                <c:pt idx="544">
                  <c:v>23.141502970545091</c:v>
                </c:pt>
                <c:pt idx="545">
                  <c:v>20.625069489931757</c:v>
                </c:pt>
                <c:pt idx="546">
                  <c:v>16.695343392798822</c:v>
                </c:pt>
                <c:pt idx="547">
                  <c:v>14.09721737898983</c:v>
                </c:pt>
                <c:pt idx="548">
                  <c:v>12.147486212807575</c:v>
                </c:pt>
                <c:pt idx="549">
                  <c:v>10.882404860571228</c:v>
                </c:pt>
                <c:pt idx="550">
                  <c:v>9.6866809545366586</c:v>
                </c:pt>
                <c:pt idx="551">
                  <c:v>8.8046414877210371</c:v>
                </c:pt>
                <c:pt idx="552">
                  <c:v>8.319468914981778</c:v>
                </c:pt>
                <c:pt idx="553">
                  <c:v>7.6174208352625374</c:v>
                </c:pt>
                <c:pt idx="554">
                  <c:v>7.1665327394398854</c:v>
                </c:pt>
                <c:pt idx="555">
                  <c:v>6.9462327627134277</c:v>
                </c:pt>
                <c:pt idx="556">
                  <c:v>6.9462327627134277</c:v>
                </c:pt>
                <c:pt idx="557">
                  <c:v>7.1665327394398854</c:v>
                </c:pt>
                <c:pt idx="558">
                  <c:v>7.7322860073537489</c:v>
                </c:pt>
                <c:pt idx="559">
                  <c:v>8.5603413458338373</c:v>
                </c:pt>
                <c:pt idx="560">
                  <c:v>11.157541141957477</c:v>
                </c:pt>
                <c:pt idx="561">
                  <c:v>11.860364545138419</c:v>
                </c:pt>
                <c:pt idx="562">
                  <c:v>11.860364545138419</c:v>
                </c:pt>
                <c:pt idx="563">
                  <c:v>11.860364545138419</c:v>
                </c:pt>
                <c:pt idx="564">
                  <c:v>9.6866809545366586</c:v>
                </c:pt>
                <c:pt idx="565">
                  <c:v>4.0534709636823649</c:v>
                </c:pt>
                <c:pt idx="566">
                  <c:v>0.83192343718933337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9.6216634758029621E-3</c:v>
                </c:pt>
                <c:pt idx="602">
                  <c:v>0.119753547210557</c:v>
                </c:pt>
                <c:pt idx="603">
                  <c:v>0.83192343718933337</c:v>
                </c:pt>
                <c:pt idx="604">
                  <c:v>3.2608776008614933</c:v>
                </c:pt>
                <c:pt idx="605">
                  <c:v>8.200318183275991</c:v>
                </c:pt>
                <c:pt idx="606">
                  <c:v>16.191520346505023</c:v>
                </c:pt>
                <c:pt idx="607">
                  <c:v>27.078831989386433</c:v>
                </c:pt>
                <c:pt idx="608">
                  <c:v>38.910778954336287</c:v>
                </c:pt>
                <c:pt idx="609">
                  <c:v>50.788068683825259</c:v>
                </c:pt>
                <c:pt idx="610">
                  <c:v>63.246859589111438</c:v>
                </c:pt>
                <c:pt idx="611">
                  <c:v>77.425166323091318</c:v>
                </c:pt>
                <c:pt idx="612">
                  <c:v>90.654498300443834</c:v>
                </c:pt>
                <c:pt idx="613">
                  <c:v>98.269812793013259</c:v>
                </c:pt>
                <c:pt idx="614">
                  <c:v>99.911891368391636</c:v>
                </c:pt>
                <c:pt idx="615">
                  <c:v>99.089163271506365</c:v>
                </c:pt>
                <c:pt idx="616">
                  <c:v>98.679065811544362</c:v>
                </c:pt>
                <c:pt idx="617">
                  <c:v>97.861404252745857</c:v>
                </c:pt>
                <c:pt idx="618">
                  <c:v>96.236215610969467</c:v>
                </c:pt>
                <c:pt idx="619">
                  <c:v>93.026384481252776</c:v>
                </c:pt>
                <c:pt idx="620">
                  <c:v>88.701168542871685</c:v>
                </c:pt>
                <c:pt idx="621">
                  <c:v>84.857915800693419</c:v>
                </c:pt>
                <c:pt idx="622">
                  <c:v>82.968002024293767</c:v>
                </c:pt>
                <c:pt idx="623">
                  <c:v>82.592556865914176</c:v>
                </c:pt>
                <c:pt idx="624">
                  <c:v>83.344293097417221</c:v>
                </c:pt>
                <c:pt idx="625">
                  <c:v>85.619801683141418</c:v>
                </c:pt>
                <c:pt idx="626">
                  <c:v>87.925753917773577</c:v>
                </c:pt>
                <c:pt idx="627">
                  <c:v>89.090143917214405</c:v>
                </c:pt>
                <c:pt idx="628">
                  <c:v>89.090143917214405</c:v>
                </c:pt>
                <c:pt idx="629">
                  <c:v>89.090143917214405</c:v>
                </c:pt>
                <c:pt idx="630">
                  <c:v>89.479964616975806</c:v>
                </c:pt>
                <c:pt idx="631">
                  <c:v>91.836638586698299</c:v>
                </c:pt>
                <c:pt idx="632">
                  <c:v>95.832030014512867</c:v>
                </c:pt>
                <c:pt idx="633">
                  <c:v>100.73799678900639</c:v>
                </c:pt>
                <c:pt idx="634">
                  <c:v>106.61527504607804</c:v>
                </c:pt>
                <c:pt idx="635">
                  <c:v>112.2208265201379</c:v>
                </c:pt>
                <c:pt idx="636">
                  <c:v>116.62976864801693</c:v>
                </c:pt>
                <c:pt idx="637">
                  <c:v>118.41694860646783</c:v>
                </c:pt>
                <c:pt idx="638">
                  <c:v>118.41694860646783</c:v>
                </c:pt>
                <c:pt idx="639">
                  <c:v>117.96888940409173</c:v>
                </c:pt>
                <c:pt idx="640">
                  <c:v>117.07529938803347</c:v>
                </c:pt>
                <c:pt idx="641">
                  <c:v>116.62976864801693</c:v>
                </c:pt>
                <c:pt idx="642">
                  <c:v>118.86585055596484</c:v>
                </c:pt>
                <c:pt idx="643">
                  <c:v>124.3183948182085</c:v>
                </c:pt>
                <c:pt idx="644">
                  <c:v>128.48740084938987</c:v>
                </c:pt>
                <c:pt idx="645">
                  <c:v>129.8922257148088</c:v>
                </c:pt>
                <c:pt idx="646">
                  <c:v>131.77711093168415</c:v>
                </c:pt>
                <c:pt idx="647">
                  <c:v>133.67546301206244</c:v>
                </c:pt>
                <c:pt idx="648">
                  <c:v>135.58727959864279</c:v>
                </c:pt>
                <c:pt idx="649">
                  <c:v>136.54823634510217</c:v>
                </c:pt>
                <c:pt idx="650">
                  <c:v>136.06733729813573</c:v>
                </c:pt>
                <c:pt idx="651">
                  <c:v>132.25043652540742</c:v>
                </c:pt>
                <c:pt idx="652">
                  <c:v>123.85938277622142</c:v>
                </c:pt>
                <c:pt idx="653">
                  <c:v>114.41475910137352</c:v>
                </c:pt>
                <c:pt idx="654">
                  <c:v>105.76553660990945</c:v>
                </c:pt>
                <c:pt idx="655">
                  <c:v>93.823773257795921</c:v>
                </c:pt>
                <c:pt idx="656">
                  <c:v>78.518501031024002</c:v>
                </c:pt>
                <c:pt idx="657">
                  <c:v>64.567399584731689</c:v>
                </c:pt>
                <c:pt idx="658">
                  <c:v>55.91712402319898</c:v>
                </c:pt>
                <c:pt idx="659">
                  <c:v>49.326234680786392</c:v>
                </c:pt>
                <c:pt idx="660">
                  <c:v>40.211066863201275</c:v>
                </c:pt>
                <c:pt idx="661">
                  <c:v>28.166154086939525</c:v>
                </c:pt>
                <c:pt idx="662">
                  <c:v>17.726069849154836</c:v>
                </c:pt>
                <c:pt idx="663">
                  <c:v>9.6866809545366586</c:v>
                </c:pt>
                <c:pt idx="664">
                  <c:v>6.9462327627134277</c:v>
                </c:pt>
                <c:pt idx="665">
                  <c:v>5.7958979957708321</c:v>
                </c:pt>
                <c:pt idx="666">
                  <c:v>6.3059126532248042</c:v>
                </c:pt>
                <c:pt idx="667">
                  <c:v>7.964587871469039</c:v>
                </c:pt>
                <c:pt idx="668">
                  <c:v>14.885613851365777</c:v>
                </c:pt>
                <c:pt idx="669">
                  <c:v>22.351847621303161</c:v>
                </c:pt>
                <c:pt idx="670">
                  <c:v>32.728569432076391</c:v>
                </c:pt>
                <c:pt idx="671">
                  <c:v>42.87545185251853</c:v>
                </c:pt>
                <c:pt idx="672">
                  <c:v>48.45932960261198</c:v>
                </c:pt>
                <c:pt idx="673">
                  <c:v>54.383105495812494</c:v>
                </c:pt>
                <c:pt idx="674">
                  <c:v>60.646484869514168</c:v>
                </c:pt>
                <c:pt idx="675">
                  <c:v>67.249173061111108</c:v>
                </c:pt>
                <c:pt idx="676">
                  <c:v>68.268823461561766</c:v>
                </c:pt>
                <c:pt idx="677">
                  <c:v>68.952827581032352</c:v>
                </c:pt>
                <c:pt idx="678">
                  <c:v>63.905433779488625</c:v>
                </c:pt>
                <c:pt idx="679">
                  <c:v>53.47288218913306</c:v>
                </c:pt>
                <c:pt idx="680">
                  <c:v>42.335769819890395</c:v>
                </c:pt>
                <c:pt idx="681">
                  <c:v>30.633293113555748</c:v>
                </c:pt>
                <c:pt idx="682">
                  <c:v>21.575851844908392</c:v>
                </c:pt>
                <c:pt idx="683">
                  <c:v>18.430314193635009</c:v>
                </c:pt>
                <c:pt idx="684">
                  <c:v>14.726223868996025</c:v>
                </c:pt>
                <c:pt idx="685">
                  <c:v>14.726223868996025</c:v>
                </c:pt>
                <c:pt idx="686">
                  <c:v>18.787563493960121</c:v>
                </c:pt>
                <c:pt idx="687">
                  <c:v>23.74270715909369</c:v>
                </c:pt>
                <c:pt idx="688">
                  <c:v>27.946984136129945</c:v>
                </c:pt>
                <c:pt idx="689">
                  <c:v>33.681955786018122</c:v>
                </c:pt>
                <c:pt idx="690">
                  <c:v>38.396620774507198</c:v>
                </c:pt>
                <c:pt idx="691">
                  <c:v>39.949307433411889</c:v>
                </c:pt>
                <c:pt idx="692">
                  <c:v>40.473677143333212</c:v>
                </c:pt>
                <c:pt idx="693">
                  <c:v>42.335769819890395</c:v>
                </c:pt>
                <c:pt idx="694">
                  <c:v>44.791127216443527</c:v>
                </c:pt>
                <c:pt idx="695">
                  <c:v>46.184974224295829</c:v>
                </c:pt>
                <c:pt idx="696">
                  <c:v>43.965021407283558</c:v>
                </c:pt>
                <c:pt idx="697">
                  <c:v>33.442331393456612</c:v>
                </c:pt>
                <c:pt idx="698">
                  <c:v>27.72866691413703</c:v>
                </c:pt>
                <c:pt idx="699">
                  <c:v>22.15656800016799</c:v>
                </c:pt>
                <c:pt idx="700">
                  <c:v>19.695638504914594</c:v>
                </c:pt>
                <c:pt idx="701">
                  <c:v>18.608511613817829</c:v>
                </c:pt>
                <c:pt idx="702">
                  <c:v>18.252971270244458</c:v>
                </c:pt>
                <c:pt idx="703">
                  <c:v>18.252971270244458</c:v>
                </c:pt>
                <c:pt idx="704">
                  <c:v>18.076482880479041</c:v>
                </c:pt>
                <c:pt idx="705">
                  <c:v>16.358606435427699</c:v>
                </c:pt>
                <c:pt idx="706">
                  <c:v>13.179372014009758</c:v>
                </c:pt>
                <c:pt idx="707">
                  <c:v>9.3035237259504644</c:v>
                </c:pt>
                <c:pt idx="708">
                  <c:v>6.622213715343408</c:v>
                </c:pt>
                <c:pt idx="709">
                  <c:v>5.7958979957708321</c:v>
                </c:pt>
                <c:pt idx="710">
                  <c:v>7.0559540477838949</c:v>
                </c:pt>
                <c:pt idx="711">
                  <c:v>12.003497393920339</c:v>
                </c:pt>
                <c:pt idx="712">
                  <c:v>18.430314193635009</c:v>
                </c:pt>
                <c:pt idx="713">
                  <c:v>19.695638504914594</c:v>
                </c:pt>
                <c:pt idx="714">
                  <c:v>18.608511613817829</c:v>
                </c:pt>
                <c:pt idx="715">
                  <c:v>14.09721737898983</c:v>
                </c:pt>
                <c:pt idx="716">
                  <c:v>7.8480083650335217</c:v>
                </c:pt>
                <c:pt idx="717">
                  <c:v>5.7958979957708321</c:v>
                </c:pt>
                <c:pt idx="718">
                  <c:v>5.7958979957708321</c:v>
                </c:pt>
                <c:pt idx="719">
                  <c:v>6.837368921061306</c:v>
                </c:pt>
                <c:pt idx="720">
                  <c:v>10.476122516333335</c:v>
                </c:pt>
                <c:pt idx="721">
                  <c:v>14.09721737898983</c:v>
                </c:pt>
                <c:pt idx="722">
                  <c:v>17.552145281261705</c:v>
                </c:pt>
                <c:pt idx="723">
                  <c:v>21.002820525357055</c:v>
                </c:pt>
                <c:pt idx="724">
                  <c:v>23.94481553533333</c:v>
                </c:pt>
                <c:pt idx="725">
                  <c:v>29.499079034308433</c:v>
                </c:pt>
                <c:pt idx="726">
                  <c:v>37.378518007579451</c:v>
                </c:pt>
                <c:pt idx="727">
                  <c:v>50.788068683825259</c:v>
                </c:pt>
                <c:pt idx="728">
                  <c:v>60.004873173405706</c:v>
                </c:pt>
                <c:pt idx="729">
                  <c:v>67.928092520744727</c:v>
                </c:pt>
                <c:pt idx="730">
                  <c:v>72.775427950002083</c:v>
                </c:pt>
                <c:pt idx="731">
                  <c:v>73.835743253318924</c:v>
                </c:pt>
                <c:pt idx="732">
                  <c:v>74.190875407997382</c:v>
                </c:pt>
                <c:pt idx="733">
                  <c:v>74.903680076716626</c:v>
                </c:pt>
                <c:pt idx="734">
                  <c:v>75.619871645700044</c:v>
                </c:pt>
                <c:pt idx="735">
                  <c:v>76.700508792596224</c:v>
                </c:pt>
                <c:pt idx="736">
                  <c:v>78.153209722531557</c:v>
                </c:pt>
                <c:pt idx="737">
                  <c:v>80.35765218789679</c:v>
                </c:pt>
                <c:pt idx="738">
                  <c:v>81.471297247567122</c:v>
                </c:pt>
                <c:pt idx="739">
                  <c:v>81.844204440718073</c:v>
                </c:pt>
                <c:pt idx="740">
                  <c:v>86.385070193245809</c:v>
                </c:pt>
                <c:pt idx="741">
                  <c:v>90.654498300443834</c:v>
                </c:pt>
                <c:pt idx="742">
                  <c:v>93.823773257795921</c:v>
                </c:pt>
                <c:pt idx="743">
                  <c:v>94.223734989621079</c:v>
                </c:pt>
                <c:pt idx="744">
                  <c:v>94.624541568038168</c:v>
                </c:pt>
                <c:pt idx="745">
                  <c:v>94.624541568038168</c:v>
                </c:pt>
                <c:pt idx="746">
                  <c:v>95.026192956214388</c:v>
                </c:pt>
                <c:pt idx="747">
                  <c:v>96.641245869853918</c:v>
                </c:pt>
                <c:pt idx="748">
                  <c:v>99.500105136066409</c:v>
                </c:pt>
                <c:pt idx="749">
                  <c:v>102.81803419813674</c:v>
                </c:pt>
                <c:pt idx="750">
                  <c:v>104.49725766228482</c:v>
                </c:pt>
                <c:pt idx="751">
                  <c:v>104.49725766228482</c:v>
                </c:pt>
                <c:pt idx="752">
                  <c:v>104.07618581550878</c:v>
                </c:pt>
                <c:pt idx="753">
                  <c:v>102.40033842277415</c:v>
                </c:pt>
                <c:pt idx="754">
                  <c:v>99.089163271506365</c:v>
                </c:pt>
                <c:pt idx="755">
                  <c:v>95.428689117316893</c:v>
                </c:pt>
                <c:pt idx="756">
                  <c:v>90.262141845423358</c:v>
                </c:pt>
                <c:pt idx="757">
                  <c:v>80.35765218789679</c:v>
                </c:pt>
                <c:pt idx="758">
                  <c:v>64.89965425084587</c:v>
                </c:pt>
                <c:pt idx="759">
                  <c:v>48.747448265756134</c:v>
                </c:pt>
                <c:pt idx="760">
                  <c:v>35.137588820154477</c:v>
                </c:pt>
                <c:pt idx="761">
                  <c:v>23.34105083986675</c:v>
                </c:pt>
                <c:pt idx="762">
                  <c:v>13.94210430052061</c:v>
                </c:pt>
                <c:pt idx="763">
                  <c:v>8.319468914981778</c:v>
                </c:pt>
                <c:pt idx="764">
                  <c:v>5.7958979957708321</c:v>
                </c:pt>
                <c:pt idx="765">
                  <c:v>6.622213715343408</c:v>
                </c:pt>
                <c:pt idx="766">
                  <c:v>10.476122516333335</c:v>
                </c:pt>
                <c:pt idx="767">
                  <c:v>15.045859104017159</c:v>
                </c:pt>
                <c:pt idx="768">
                  <c:v>20.813517998661624</c:v>
                </c:pt>
                <c:pt idx="769">
                  <c:v>27.294590803932451</c:v>
                </c:pt>
                <c:pt idx="770">
                  <c:v>37.885867027367375</c:v>
                </c:pt>
                <c:pt idx="771">
                  <c:v>52.27113895424317</c:v>
                </c:pt>
                <c:pt idx="772">
                  <c:v>66.910984615960217</c:v>
                </c:pt>
                <c:pt idx="773">
                  <c:v>83.344293097417221</c:v>
                </c:pt>
                <c:pt idx="774">
                  <c:v>95.026192956214388</c:v>
                </c:pt>
                <c:pt idx="775">
                  <c:v>109.18473897450545</c:v>
                </c:pt>
                <c:pt idx="776">
                  <c:v>123.40121303936129</c:v>
                </c:pt>
                <c:pt idx="777">
                  <c:v>133.67546301206244</c:v>
                </c:pt>
                <c:pt idx="778">
                  <c:v>142.38463660448406</c:v>
                </c:pt>
                <c:pt idx="779">
                  <c:v>150.86012929454998</c:v>
                </c:pt>
                <c:pt idx="780">
                  <c:v>157.50524527231929</c:v>
                </c:pt>
                <c:pt idx="781">
                  <c:v>162.71345000443054</c:v>
                </c:pt>
                <c:pt idx="782">
                  <c:v>166.40913953081881</c:v>
                </c:pt>
                <c:pt idx="783">
                  <c:v>169.07409262572844</c:v>
                </c:pt>
                <c:pt idx="784">
                  <c:v>170.68313221741479</c:v>
                </c:pt>
                <c:pt idx="785">
                  <c:v>172.84026196755559</c:v>
                </c:pt>
                <c:pt idx="786">
                  <c:v>176.64752738937491</c:v>
                </c:pt>
                <c:pt idx="787">
                  <c:v>179.39215655773896</c:v>
                </c:pt>
                <c:pt idx="788">
                  <c:v>179.94359729929153</c:v>
                </c:pt>
                <c:pt idx="789">
                  <c:v>179.94359729929153</c:v>
                </c:pt>
                <c:pt idx="790">
                  <c:v>180.49587625752736</c:v>
                </c:pt>
                <c:pt idx="791">
                  <c:v>182.15774206400644</c:v>
                </c:pt>
                <c:pt idx="792">
                  <c:v>183.82715049465361</c:v>
                </c:pt>
                <c:pt idx="793">
                  <c:v>181.60294867671763</c:v>
                </c:pt>
                <c:pt idx="794">
                  <c:v>170.14594679490088</c:v>
                </c:pt>
                <c:pt idx="795">
                  <c:v>150.35484719313123</c:v>
                </c:pt>
                <c:pt idx="796">
                  <c:v>125.70048440660342</c:v>
                </c:pt>
                <c:pt idx="797">
                  <c:v>102.40033842277415</c:v>
                </c:pt>
                <c:pt idx="798">
                  <c:v>84.857915800693419</c:v>
                </c:pt>
                <c:pt idx="799">
                  <c:v>75.261352517091694</c:v>
                </c:pt>
                <c:pt idx="800">
                  <c:v>72.072785750051182</c:v>
                </c:pt>
                <c:pt idx="801">
                  <c:v>71.722735161252317</c:v>
                </c:pt>
                <c:pt idx="802">
                  <c:v>74.546854361407583</c:v>
                </c:pt>
                <c:pt idx="803">
                  <c:v>84.099412840564497</c:v>
                </c:pt>
                <c:pt idx="804">
                  <c:v>98.679065811544362</c:v>
                </c:pt>
                <c:pt idx="805">
                  <c:v>111.34915606927689</c:v>
                </c:pt>
                <c:pt idx="806">
                  <c:v>117.07529938803347</c:v>
                </c:pt>
                <c:pt idx="807">
                  <c:v>118.41694860646783</c:v>
                </c:pt>
                <c:pt idx="808">
                  <c:v>116.18508080245257</c:v>
                </c:pt>
                <c:pt idx="809">
                  <c:v>110.91458583009913</c:v>
                </c:pt>
                <c:pt idx="810">
                  <c:v>104.07618581550878</c:v>
                </c:pt>
                <c:pt idx="811">
                  <c:v>94.624541568038168</c:v>
                </c:pt>
                <c:pt idx="812">
                  <c:v>80.35765218789679</c:v>
                </c:pt>
                <c:pt idx="813">
                  <c:v>66.237150479154465</c:v>
                </c:pt>
                <c:pt idx="814">
                  <c:v>52.870312185957346</c:v>
                </c:pt>
                <c:pt idx="815">
                  <c:v>40.473677143333212</c:v>
                </c:pt>
                <c:pt idx="816">
                  <c:v>28.82877994393991</c:v>
                </c:pt>
                <c:pt idx="817">
                  <c:v>19.879816371324313</c:v>
                </c:pt>
                <c:pt idx="818">
                  <c:v>13.330207267757812</c:v>
                </c:pt>
                <c:pt idx="819">
                  <c:v>11.860364545138419</c:v>
                </c:pt>
                <c:pt idx="820">
                  <c:v>13.330207267757812</c:v>
                </c:pt>
                <c:pt idx="821">
                  <c:v>18.96746979722904</c:v>
                </c:pt>
                <c:pt idx="822">
                  <c:v>25.592402882345358</c:v>
                </c:pt>
                <c:pt idx="823">
                  <c:v>32.492352639827168</c:v>
                </c:pt>
                <c:pt idx="824">
                  <c:v>39.688398890797885</c:v>
                </c:pt>
                <c:pt idx="825">
                  <c:v>45.624885043263987</c:v>
                </c:pt>
                <c:pt idx="826">
                  <c:v>51.675362788653132</c:v>
                </c:pt>
                <c:pt idx="827">
                  <c:v>57.785957060626764</c:v>
                </c:pt>
                <c:pt idx="828">
                  <c:v>63.575722714025375</c:v>
                </c:pt>
                <c:pt idx="829">
                  <c:v>72.072785750051182</c:v>
                </c:pt>
                <c:pt idx="830">
                  <c:v>81.471297247567122</c:v>
                </c:pt>
                <c:pt idx="831">
                  <c:v>90.262141845423358</c:v>
                </c:pt>
                <c:pt idx="832">
                  <c:v>95.832030014512867</c:v>
                </c:pt>
                <c:pt idx="833">
                  <c:v>97.861404252745857</c:v>
                </c:pt>
                <c:pt idx="834">
                  <c:v>99.911891368391636</c:v>
                </c:pt>
                <c:pt idx="835">
                  <c:v>102.40033842277415</c:v>
                </c:pt>
                <c:pt idx="836">
                  <c:v>104.49725766228482</c:v>
                </c:pt>
                <c:pt idx="837">
                  <c:v>106.18998393877375</c:v>
                </c:pt>
                <c:pt idx="838">
                  <c:v>109.18473897450545</c:v>
                </c:pt>
                <c:pt idx="839">
                  <c:v>113.09587002212059</c:v>
                </c:pt>
                <c:pt idx="840">
                  <c:v>116.18508080245257</c:v>
                </c:pt>
                <c:pt idx="841">
                  <c:v>119.7661825489901</c:v>
                </c:pt>
                <c:pt idx="842">
                  <c:v>125.23894567023235</c:v>
                </c:pt>
                <c:pt idx="843">
                  <c:v>130.83298481797732</c:v>
                </c:pt>
                <c:pt idx="844">
                  <c:v>134.62968838940864</c:v>
                </c:pt>
                <c:pt idx="845">
                  <c:v>136.06733729813573</c:v>
                </c:pt>
                <c:pt idx="846">
                  <c:v>137.02997670270929</c:v>
                </c:pt>
                <c:pt idx="847">
                  <c:v>137.99598120251432</c:v>
                </c:pt>
                <c:pt idx="848">
                  <c:v>140.42571280994073</c:v>
                </c:pt>
                <c:pt idx="849">
                  <c:v>145.34824761904548</c:v>
                </c:pt>
                <c:pt idx="850">
                  <c:v>152.38101690640727</c:v>
                </c:pt>
                <c:pt idx="851">
                  <c:v>157.50524527231929</c:v>
                </c:pt>
                <c:pt idx="852">
                  <c:v>160.620093304943</c:v>
                </c:pt>
                <c:pt idx="853">
                  <c:v>163.76516487350801</c:v>
                </c:pt>
                <c:pt idx="854">
                  <c:v>166.94045202212411</c:v>
                </c:pt>
                <c:pt idx="855">
                  <c:v>169.07409262572844</c:v>
                </c:pt>
                <c:pt idx="856">
                  <c:v>169.60960025206114</c:v>
                </c:pt>
                <c:pt idx="857">
                  <c:v>170.14594679490088</c:v>
                </c:pt>
                <c:pt idx="858">
                  <c:v>175.55554452796142</c:v>
                </c:pt>
                <c:pt idx="859">
                  <c:v>182.71337352064722</c:v>
                </c:pt>
                <c:pt idx="860">
                  <c:v>188.31577379819427</c:v>
                </c:pt>
                <c:pt idx="861">
                  <c:v>191.71742420318793</c:v>
                </c:pt>
                <c:pt idx="862">
                  <c:v>199.77183677774039</c:v>
                </c:pt>
                <c:pt idx="863">
                  <c:v>213.36015165615228</c:v>
                </c:pt>
                <c:pt idx="864">
                  <c:v>220.62531248584267</c:v>
                </c:pt>
                <c:pt idx="865">
                  <c:v>223.68798111551976</c:v>
                </c:pt>
                <c:pt idx="866">
                  <c:v>227.39075305527683</c:v>
                </c:pt>
                <c:pt idx="867">
                  <c:v>234.88649416713847</c:v>
                </c:pt>
                <c:pt idx="868">
                  <c:v>243.78345299921529</c:v>
                </c:pt>
                <c:pt idx="869">
                  <c:v>247.64649778332912</c:v>
                </c:pt>
                <c:pt idx="870">
                  <c:v>247.00057163468369</c:v>
                </c:pt>
                <c:pt idx="871">
                  <c:v>245.06779788451962</c:v>
                </c:pt>
                <c:pt idx="872">
                  <c:v>242.50244521619479</c:v>
                </c:pt>
                <c:pt idx="873">
                  <c:v>239.95044213565592</c:v>
                </c:pt>
                <c:pt idx="874">
                  <c:v>236.14747314854117</c:v>
                </c:pt>
                <c:pt idx="875">
                  <c:v>230.49936558971356</c:v>
                </c:pt>
                <c:pt idx="876">
                  <c:v>223.0737763338104</c:v>
                </c:pt>
                <c:pt idx="877">
                  <c:v>214.56265270950502</c:v>
                </c:pt>
                <c:pt idx="878">
                  <c:v>209.17773643509275</c:v>
                </c:pt>
                <c:pt idx="879">
                  <c:v>206.80618351048173</c:v>
                </c:pt>
                <c:pt idx="880">
                  <c:v>206.80618351048173</c:v>
                </c:pt>
                <c:pt idx="881">
                  <c:v>200.93586034338514</c:v>
                </c:pt>
                <c:pt idx="882">
                  <c:v>195.14922256316436</c:v>
                </c:pt>
                <c:pt idx="883">
                  <c:v>195.14922256316436</c:v>
                </c:pt>
                <c:pt idx="884">
                  <c:v>195.14922256316436</c:v>
                </c:pt>
                <c:pt idx="885">
                  <c:v>195.72411944904144</c:v>
                </c:pt>
                <c:pt idx="886">
                  <c:v>197.45383307152673</c:v>
                </c:pt>
                <c:pt idx="887">
                  <c:v>198.61116092223341</c:v>
                </c:pt>
                <c:pt idx="888">
                  <c:v>199.19108036780329</c:v>
                </c:pt>
                <c:pt idx="889">
                  <c:v>198.03207847786362</c:v>
                </c:pt>
                <c:pt idx="890">
                  <c:v>195.72411944904144</c:v>
                </c:pt>
                <c:pt idx="891">
                  <c:v>191.14838864617917</c:v>
                </c:pt>
                <c:pt idx="892">
                  <c:v>184.94427930407414</c:v>
                </c:pt>
                <c:pt idx="893">
                  <c:v>177.19477649501852</c:v>
                </c:pt>
                <c:pt idx="894">
                  <c:v>170.68313221741479</c:v>
                </c:pt>
                <c:pt idx="895">
                  <c:v>165.34903199755288</c:v>
                </c:pt>
                <c:pt idx="896">
                  <c:v>162.71345000443054</c:v>
                </c:pt>
                <c:pt idx="897">
                  <c:v>161.66509271668795</c:v>
                </c:pt>
                <c:pt idx="898">
                  <c:v>161.66509271668795</c:v>
                </c:pt>
                <c:pt idx="899">
                  <c:v>161.14217325789929</c:v>
                </c:pt>
                <c:pt idx="900">
                  <c:v>159.57845206385809</c:v>
                </c:pt>
                <c:pt idx="901">
                  <c:v>156.47368031119046</c:v>
                </c:pt>
                <c:pt idx="902">
                  <c:v>150.35484719313123</c:v>
                </c:pt>
                <c:pt idx="903">
                  <c:v>125.70048440660342</c:v>
                </c:pt>
                <c:pt idx="904">
                  <c:v>102.40033842277415</c:v>
                </c:pt>
                <c:pt idx="905">
                  <c:v>84.857915800693419</c:v>
                </c:pt>
                <c:pt idx="906">
                  <c:v>75.261352517091694</c:v>
                </c:pt>
                <c:pt idx="907">
                  <c:v>72.072785750051182</c:v>
                </c:pt>
                <c:pt idx="908">
                  <c:v>71.722735161252317</c:v>
                </c:pt>
                <c:pt idx="909">
                  <c:v>74.546854361407583</c:v>
                </c:pt>
                <c:pt idx="910">
                  <c:v>84.099412840564497</c:v>
                </c:pt>
                <c:pt idx="911">
                  <c:v>98.679065811544362</c:v>
                </c:pt>
                <c:pt idx="912">
                  <c:v>111.34915606927689</c:v>
                </c:pt>
                <c:pt idx="913">
                  <c:v>117.07529938803347</c:v>
                </c:pt>
                <c:pt idx="914">
                  <c:v>122.94388564446095</c:v>
                </c:pt>
                <c:pt idx="915">
                  <c:v>137.02997670270929</c:v>
                </c:pt>
                <c:pt idx="916">
                  <c:v>142.38463660448406</c:v>
                </c:pt>
                <c:pt idx="917">
                  <c:v>147.84104161251736</c:v>
                </c:pt>
                <c:pt idx="918">
                  <c:v>146.84140236684178</c:v>
                </c:pt>
                <c:pt idx="919">
                  <c:v>147.34080173952032</c:v>
                </c:pt>
                <c:pt idx="920">
                  <c:v>149.34680386509123</c:v>
                </c:pt>
                <c:pt idx="921">
                  <c:v>154.42062873152727</c:v>
                </c:pt>
                <c:pt idx="922">
                  <c:v>163.76516487350801</c:v>
                </c:pt>
                <c:pt idx="923">
                  <c:v>172.29972139467321</c:v>
                </c:pt>
                <c:pt idx="924">
                  <c:v>178.84155406970254</c:v>
                </c:pt>
                <c:pt idx="925">
                  <c:v>173.38164123594791</c:v>
                </c:pt>
                <c:pt idx="926">
                  <c:v>165.87866617701746</c:v>
                </c:pt>
                <c:pt idx="927">
                  <c:v>162.18885164447596</c:v>
                </c:pt>
                <c:pt idx="928">
                  <c:v>158.54016928809597</c:v>
                </c:pt>
                <c:pt idx="929">
                  <c:v>156.47368031119046</c:v>
                </c:pt>
                <c:pt idx="930">
                  <c:v>154.42062873152727</c:v>
                </c:pt>
                <c:pt idx="931">
                  <c:v>152.88965975678394</c:v>
                </c:pt>
                <c:pt idx="932">
                  <c:v>150.86012929454998</c:v>
                </c:pt>
                <c:pt idx="933">
                  <c:v>148.84404271213566</c:v>
                </c:pt>
                <c:pt idx="934">
                  <c:v>144.8522106159692</c:v>
                </c:pt>
                <c:pt idx="935">
                  <c:v>139.45129686120615</c:v>
                </c:pt>
                <c:pt idx="936">
                  <c:v>135.10806328345612</c:v>
                </c:pt>
                <c:pt idx="937">
                  <c:v>132.25043652540742</c:v>
                </c:pt>
                <c:pt idx="938">
                  <c:v>129.8922257148088</c:v>
                </c:pt>
                <c:pt idx="939">
                  <c:v>127.55506056171603</c:v>
                </c:pt>
                <c:pt idx="940">
                  <c:v>124.77824912848979</c:v>
                </c:pt>
                <c:pt idx="941">
                  <c:v>123.40121303936129</c:v>
                </c:pt>
                <c:pt idx="942">
                  <c:v>122.94388564446095</c:v>
                </c:pt>
                <c:pt idx="943">
                  <c:v>122.48740062835319</c:v>
                </c:pt>
                <c:pt idx="944">
                  <c:v>122.48740062835319</c:v>
                </c:pt>
                <c:pt idx="945">
                  <c:v>122.94388564446095</c:v>
                </c:pt>
                <c:pt idx="946">
                  <c:v>123.85938277622142</c:v>
                </c:pt>
                <c:pt idx="947">
                  <c:v>127.55506056171603</c:v>
                </c:pt>
                <c:pt idx="948">
                  <c:v>131.30462701692986</c:v>
                </c:pt>
                <c:pt idx="949">
                  <c:v>133.19961260242937</c:v>
                </c:pt>
                <c:pt idx="950">
                  <c:v>132.72460376126676</c:v>
                </c:pt>
                <c:pt idx="951">
                  <c:v>128.02080971873715</c:v>
                </c:pt>
                <c:pt idx="952">
                  <c:v>117.07529938803347</c:v>
                </c:pt>
                <c:pt idx="953">
                  <c:v>98.679065811544362</c:v>
                </c:pt>
                <c:pt idx="954">
                  <c:v>78.153209722531557</c:v>
                </c:pt>
                <c:pt idx="955">
                  <c:v>60.004873173405706</c:v>
                </c:pt>
                <c:pt idx="956">
                  <c:v>44.23953972476432</c:v>
                </c:pt>
                <c:pt idx="957">
                  <c:v>30.862692937204741</c:v>
                </c:pt>
                <c:pt idx="958">
                  <c:v>26.224325861010207</c:v>
                </c:pt>
                <c:pt idx="959">
                  <c:v>28.166154086939525</c:v>
                </c:pt>
                <c:pt idx="960">
                  <c:v>35.876902258953038</c:v>
                </c:pt>
                <c:pt idx="961">
                  <c:v>50.200786472694467</c:v>
                </c:pt>
                <c:pt idx="962">
                  <c:v>68.610401827268603</c:v>
                </c:pt>
                <c:pt idx="963">
                  <c:v>86.385070193245809</c:v>
                </c:pt>
                <c:pt idx="964">
                  <c:v>101.1523159036303</c:v>
                </c:pt>
                <c:pt idx="965">
                  <c:v>110.04797550841319</c:v>
                </c:pt>
                <c:pt idx="966">
                  <c:v>114.41475910137352</c:v>
                </c:pt>
                <c:pt idx="967">
                  <c:v>114.85607500080093</c:v>
                </c:pt>
                <c:pt idx="968">
                  <c:v>114.41475910137352</c:v>
                </c:pt>
                <c:pt idx="969">
                  <c:v>112.65792665815546</c:v>
                </c:pt>
                <c:pt idx="970">
                  <c:v>109.18473897450545</c:v>
                </c:pt>
                <c:pt idx="971">
                  <c:v>101.98348675734704</c:v>
                </c:pt>
                <c:pt idx="972">
                  <c:v>88.701168542871685</c:v>
                </c:pt>
                <c:pt idx="973">
                  <c:v>69.296100686020196</c:v>
                </c:pt>
                <c:pt idx="974">
                  <c:v>52.27113895424317</c:v>
                </c:pt>
                <c:pt idx="975">
                  <c:v>37.631766908138033</c:v>
                </c:pt>
                <c:pt idx="976">
                  <c:v>25.3834681083021</c:v>
                </c:pt>
                <c:pt idx="977">
                  <c:v>15.368915272833492</c:v>
                </c:pt>
                <c:pt idx="978">
                  <c:v>10.476122516333335</c:v>
                </c:pt>
                <c:pt idx="979">
                  <c:v>7.0559540477838949</c:v>
                </c:pt>
                <c:pt idx="980">
                  <c:v>4.570239662025446</c:v>
                </c:pt>
                <c:pt idx="981">
                  <c:v>3.0398467923835004</c:v>
                </c:pt>
                <c:pt idx="982">
                  <c:v>1.9916122133265</c:v>
                </c:pt>
                <c:pt idx="983">
                  <c:v>1.118988860643487</c:v>
                </c:pt>
                <c:pt idx="984">
                  <c:v>0.33412632947585191</c:v>
                </c:pt>
                <c:pt idx="985">
                  <c:v>1.5324888611444194E-2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8.0095060812963403E-4</c:v>
                </c:pt>
                <c:pt idx="1028">
                  <c:v>0.43791534282206251</c:v>
                </c:pt>
                <c:pt idx="1029">
                  <c:v>2.8967879948260626</c:v>
                </c:pt>
                <c:pt idx="1030">
                  <c:v>8.6820629713144566</c:v>
                </c:pt>
                <c:pt idx="1031">
                  <c:v>16.526547463136573</c:v>
                </c:pt>
                <c:pt idx="1032">
                  <c:v>24.761782958367025</c:v>
                </c:pt>
                <c:pt idx="1033">
                  <c:v>33.203558845723933</c:v>
                </c:pt>
                <c:pt idx="1034">
                  <c:v>42.06720461867981</c:v>
                </c:pt>
                <c:pt idx="1035">
                  <c:v>51.378748697736725</c:v>
                </c:pt>
                <c:pt idx="1036">
                  <c:v>59.36665486013883</c:v>
                </c:pt>
                <c:pt idx="1037">
                  <c:v>66.237150479154465</c:v>
                </c:pt>
                <c:pt idx="1038">
                  <c:v>72.4236833585787</c:v>
                </c:pt>
                <c:pt idx="1039">
                  <c:v>79.988129464043595</c:v>
                </c:pt>
                <c:pt idx="1040">
                  <c:v>89.090143917214405</c:v>
                </c:pt>
                <c:pt idx="1041">
                  <c:v>98.679065811544362</c:v>
                </c:pt>
                <c:pt idx="1042">
                  <c:v>107.4683884486753</c:v>
                </c:pt>
                <c:pt idx="1043">
                  <c:v>113.53465657520057</c:v>
                </c:pt>
                <c:pt idx="1044">
                  <c:v>116.62976864801693</c:v>
                </c:pt>
                <c:pt idx="1045">
                  <c:v>117.52167298566931</c:v>
                </c:pt>
                <c:pt idx="1046">
                  <c:v>117.96888940409173</c:v>
                </c:pt>
                <c:pt idx="1047">
                  <c:v>118.86585055596484</c:v>
                </c:pt>
                <c:pt idx="1048">
                  <c:v>119.7661825489901</c:v>
                </c:pt>
                <c:pt idx="1049">
                  <c:v>118.86585055596484</c:v>
                </c:pt>
                <c:pt idx="1050">
                  <c:v>115.29823394201175</c:v>
                </c:pt>
                <c:pt idx="1051">
                  <c:v>108.32487652303867</c:v>
                </c:pt>
                <c:pt idx="1052">
                  <c:v>100.32452193164922</c:v>
                </c:pt>
                <c:pt idx="1053">
                  <c:v>91.047699933551726</c:v>
                </c:pt>
                <c:pt idx="1054">
                  <c:v>80.728021084323657</c:v>
                </c:pt>
                <c:pt idx="1055">
                  <c:v>68.268823461561766</c:v>
                </c:pt>
                <c:pt idx="1056">
                  <c:v>54.383105495812494</c:v>
                </c:pt>
                <c:pt idx="1057">
                  <c:v>39.428341272192057</c:v>
                </c:pt>
                <c:pt idx="1058">
                  <c:v>26.863926050988375</c:v>
                </c:pt>
                <c:pt idx="1059">
                  <c:v>18.252971270244458</c:v>
                </c:pt>
                <c:pt idx="1060">
                  <c:v>11.436102187752814</c:v>
                </c:pt>
                <c:pt idx="1061">
                  <c:v>7.2779688008485701</c:v>
                </c:pt>
                <c:pt idx="1062">
                  <c:v>5.7958979957708321</c:v>
                </c:pt>
                <c:pt idx="1063">
                  <c:v>5.8961853774340689</c:v>
                </c:pt>
                <c:pt idx="1064">
                  <c:v>6.622213715343408</c:v>
                </c:pt>
                <c:pt idx="1065">
                  <c:v>9.9464021496322701</c:v>
                </c:pt>
                <c:pt idx="1066">
                  <c:v>16.358606435427699</c:v>
                </c:pt>
                <c:pt idx="1067">
                  <c:v>22.744967996649532</c:v>
                </c:pt>
                <c:pt idx="1068">
                  <c:v>25.175386505069426</c:v>
                </c:pt>
                <c:pt idx="1069">
                  <c:v>26.436672949967441</c:v>
                </c:pt>
                <c:pt idx="1070">
                  <c:v>29.051360441687827</c:v>
                </c:pt>
                <c:pt idx="1071">
                  <c:v>34.648971067895999</c:v>
                </c:pt>
                <c:pt idx="1072">
                  <c:v>42.335769819890395</c:v>
                </c:pt>
                <c:pt idx="1073">
                  <c:v>52.27113895424317</c:v>
                </c:pt>
                <c:pt idx="1074">
                  <c:v>65.566706925895446</c:v>
                </c:pt>
                <c:pt idx="1075">
                  <c:v>83.344293097417221</c:v>
                </c:pt>
                <c:pt idx="1076">
                  <c:v>102.40033842277415</c:v>
                </c:pt>
                <c:pt idx="1077">
                  <c:v>119.7661825489901</c:v>
                </c:pt>
                <c:pt idx="1078">
                  <c:v>134.15215495333314</c:v>
                </c:pt>
                <c:pt idx="1079">
                  <c:v>146.34284353131454</c:v>
                </c:pt>
                <c:pt idx="1080">
                  <c:v>158.02228741679306</c:v>
                </c:pt>
                <c:pt idx="1081">
                  <c:v>165.34903199755288</c:v>
                </c:pt>
                <c:pt idx="1082">
                  <c:v>167.47260361410059</c:v>
                </c:pt>
                <c:pt idx="1083">
                  <c:v>164.82023702925787</c:v>
                </c:pt>
                <c:pt idx="1084">
                  <c:v>156.47368031119046</c:v>
                </c:pt>
                <c:pt idx="1085">
                  <c:v>148.34212194900005</c:v>
                </c:pt>
                <c:pt idx="1086">
                  <c:v>144.8522106159692</c:v>
                </c:pt>
                <c:pt idx="1087">
                  <c:v>144.8522106159692</c:v>
                </c:pt>
                <c:pt idx="1088">
                  <c:v>145.34824761904548</c:v>
                </c:pt>
                <c:pt idx="1089">
                  <c:v>145.8451252697715</c:v>
                </c:pt>
                <c:pt idx="1090">
                  <c:v>145.8451252697715</c:v>
                </c:pt>
                <c:pt idx="1091">
                  <c:v>145.8451252697715</c:v>
                </c:pt>
                <c:pt idx="1092">
                  <c:v>147.34080173952032</c:v>
                </c:pt>
                <c:pt idx="1093">
                  <c:v>152.38101690640727</c:v>
                </c:pt>
                <c:pt idx="1094">
                  <c:v>160.620093304943</c:v>
                </c:pt>
                <c:pt idx="1095">
                  <c:v>167.47260361410059</c:v>
                </c:pt>
                <c:pt idx="1096">
                  <c:v>171.22115648277006</c:v>
                </c:pt>
                <c:pt idx="1097">
                  <c:v>172.29972139467321</c:v>
                </c:pt>
                <c:pt idx="1098">
                  <c:v>170.14594679490088</c:v>
                </c:pt>
                <c:pt idx="1099">
                  <c:v>163.76516487350801</c:v>
                </c:pt>
                <c:pt idx="1100">
                  <c:v>153.3991427023181</c:v>
                </c:pt>
                <c:pt idx="1101">
                  <c:v>146.34284353131454</c:v>
                </c:pt>
                <c:pt idx="1102">
                  <c:v>143.86265870009746</c:v>
                </c:pt>
                <c:pt idx="1103">
                  <c:v>145.8451252697715</c:v>
                </c:pt>
                <c:pt idx="1104">
                  <c:v>152.88965975678394</c:v>
                </c:pt>
                <c:pt idx="1105">
                  <c:v>163.76516487350801</c:v>
                </c:pt>
                <c:pt idx="1106">
                  <c:v>172.29972139467321</c:v>
                </c:pt>
                <c:pt idx="1107">
                  <c:v>175.55554452796142</c:v>
                </c:pt>
                <c:pt idx="1108">
                  <c:v>175.01081084585712</c:v>
                </c:pt>
                <c:pt idx="1109">
                  <c:v>170.14594679490088</c:v>
                </c:pt>
                <c:pt idx="1110">
                  <c:v>162.18885164447596</c:v>
                </c:pt>
                <c:pt idx="1111">
                  <c:v>158.02228741679306</c:v>
                </c:pt>
                <c:pt idx="1112">
                  <c:v>158.54016928809597</c:v>
                </c:pt>
                <c:pt idx="1113">
                  <c:v>165.34903199755288</c:v>
                </c:pt>
                <c:pt idx="1114">
                  <c:v>179.94359729929153</c:v>
                </c:pt>
                <c:pt idx="1115">
                  <c:v>195.14922256316436</c:v>
                </c:pt>
                <c:pt idx="1116">
                  <c:v>203.27394942643693</c:v>
                </c:pt>
                <c:pt idx="1117">
                  <c:v>205.03630178628393</c:v>
                </c:pt>
                <c:pt idx="1118">
                  <c:v>202.6881720037857</c:v>
                </c:pt>
                <c:pt idx="1119">
                  <c:v>195.72411944904144</c:v>
                </c:pt>
                <c:pt idx="1120">
                  <c:v>188.88062158674083</c:v>
                </c:pt>
                <c:pt idx="1121">
                  <c:v>184.94427930407414</c:v>
                </c:pt>
                <c:pt idx="1122">
                  <c:v>182.15774206400644</c:v>
                </c:pt>
                <c:pt idx="1123">
                  <c:v>177.7428640015095</c:v>
                </c:pt>
                <c:pt idx="1124">
                  <c:v>168.5394239527356</c:v>
                </c:pt>
                <c:pt idx="1125">
                  <c:v>153.3991427023181</c:v>
                </c:pt>
                <c:pt idx="1126">
                  <c:v>131.30462701692986</c:v>
                </c:pt>
                <c:pt idx="1127">
                  <c:v>107.4683884486753</c:v>
                </c:pt>
                <c:pt idx="1128">
                  <c:v>86.002013128152967</c:v>
                </c:pt>
                <c:pt idx="1129">
                  <c:v>67.588209041650217</c:v>
                </c:pt>
                <c:pt idx="1130">
                  <c:v>54.994166138493107</c:v>
                </c:pt>
                <c:pt idx="1131">
                  <c:v>45.346115604860699</c:v>
                </c:pt>
                <c:pt idx="1132">
                  <c:v>37.126120362524517</c:v>
                </c:pt>
                <c:pt idx="1133">
                  <c:v>29.499079034308433</c:v>
                </c:pt>
                <c:pt idx="1134">
                  <c:v>21.962142139168581</c:v>
                </c:pt>
                <c:pt idx="1135">
                  <c:v>15.531726115332795</c:v>
                </c:pt>
                <c:pt idx="1136">
                  <c:v>10.882404860571228</c:v>
                </c:pt>
                <c:pt idx="1137">
                  <c:v>8.6820629713144566</c:v>
                </c:pt>
                <c:pt idx="1138">
                  <c:v>8.200318183275991</c:v>
                </c:pt>
                <c:pt idx="1139">
                  <c:v>8.319468914981778</c:v>
                </c:pt>
                <c:pt idx="1140">
                  <c:v>8.6820629713144566</c:v>
                </c:pt>
                <c:pt idx="1141">
                  <c:v>9.3035237259504644</c:v>
                </c:pt>
                <c:pt idx="1142">
                  <c:v>11.019544887296803</c:v>
                </c:pt>
                <c:pt idx="1143">
                  <c:v>15.045859104017159</c:v>
                </c:pt>
                <c:pt idx="1144">
                  <c:v>21.002820525357055</c:v>
                </c:pt>
                <c:pt idx="1145">
                  <c:v>24.761782958367025</c:v>
                </c:pt>
                <c:pt idx="1146">
                  <c:v>25.592402882345358</c:v>
                </c:pt>
                <c:pt idx="1147">
                  <c:v>21.383987485313266</c:v>
                </c:pt>
                <c:pt idx="1148">
                  <c:v>12.438031613566697</c:v>
                </c:pt>
                <c:pt idx="1149">
                  <c:v>7.7322860073537489</c:v>
                </c:pt>
                <c:pt idx="1150">
                  <c:v>5.7958979957708321</c:v>
                </c:pt>
                <c:pt idx="1151">
                  <c:v>5.7958979957708321</c:v>
                </c:pt>
                <c:pt idx="1152">
                  <c:v>5.7958979957708321</c:v>
                </c:pt>
                <c:pt idx="1153">
                  <c:v>7.8480083650335217</c:v>
                </c:pt>
                <c:pt idx="1154">
                  <c:v>14.567689193740735</c:v>
                </c:pt>
                <c:pt idx="1155">
                  <c:v>26.224325861010207</c:v>
                </c:pt>
                <c:pt idx="1156">
                  <c:v>37.126120362524517</c:v>
                </c:pt>
                <c:pt idx="1157">
                  <c:v>47.88564154922981</c:v>
                </c:pt>
                <c:pt idx="1158">
                  <c:v>61.291489653801598</c:v>
                </c:pt>
                <c:pt idx="1159">
                  <c:v>79.251622681389478</c:v>
                </c:pt>
                <c:pt idx="1160">
                  <c:v>100.73799678900639</c:v>
                </c:pt>
                <c:pt idx="1161">
                  <c:v>122.03175802787092</c:v>
                </c:pt>
                <c:pt idx="1162">
                  <c:v>140.91418232669147</c:v>
                </c:pt>
                <c:pt idx="1163">
                  <c:v>159.57845206385809</c:v>
                </c:pt>
                <c:pt idx="1164">
                  <c:v>178.2917898720151</c:v>
                </c:pt>
                <c:pt idx="1165">
                  <c:v>197.45383307152673</c:v>
                </c:pt>
                <c:pt idx="1166">
                  <c:v>216.37267424780526</c:v>
                </c:pt>
                <c:pt idx="1167">
                  <c:v>224.91889700477012</c:v>
                </c:pt>
                <c:pt idx="1168">
                  <c:v>233.00128672134537</c:v>
                </c:pt>
                <c:pt idx="1169">
                  <c:v>245.06779788451962</c:v>
                </c:pt>
                <c:pt idx="1170">
                  <c:v>256.11942327480619</c:v>
                </c:pt>
                <c:pt idx="1171">
                  <c:v>266.741020292467</c:v>
                </c:pt>
                <c:pt idx="1172">
                  <c:v>276.8924396941963</c:v>
                </c:pt>
                <c:pt idx="1173">
                  <c:v>285.84184395327793</c:v>
                </c:pt>
                <c:pt idx="1174">
                  <c:v>294.22762760720428</c:v>
                </c:pt>
                <c:pt idx="1175">
                  <c:v>302.01978391804619</c:v>
                </c:pt>
                <c:pt idx="1176">
                  <c:v>308.46998646129236</c:v>
                </c:pt>
                <c:pt idx="1177">
                  <c:v>314.25999346671489</c:v>
                </c:pt>
                <c:pt idx="1178">
                  <c:v>320.10315130669147</c:v>
                </c:pt>
                <c:pt idx="1179">
                  <c:v>327.48181323814987</c:v>
                </c:pt>
                <c:pt idx="1180">
                  <c:v>334.94345704951229</c:v>
                </c:pt>
                <c:pt idx="1181">
                  <c:v>342.48804590795362</c:v>
                </c:pt>
                <c:pt idx="1182">
                  <c:v>349.34906345347258</c:v>
                </c:pt>
                <c:pt idx="1183">
                  <c:v>354.73182184465014</c:v>
                </c:pt>
                <c:pt idx="1184">
                  <c:v>359.37792645007585</c:v>
                </c:pt>
                <c:pt idx="1185">
                  <c:v>363.27245810062482</c:v>
                </c:pt>
                <c:pt idx="1186">
                  <c:v>365.61911443749165</c:v>
                </c:pt>
                <c:pt idx="1187">
                  <c:v>365.61911443749165</c:v>
                </c:pt>
                <c:pt idx="1188">
                  <c:v>365.61911443749165</c:v>
                </c:pt>
                <c:pt idx="1189">
                  <c:v>365.61911443749165</c:v>
                </c:pt>
                <c:pt idx="1190">
                  <c:v>365.61911443749165</c:v>
                </c:pt>
                <c:pt idx="1191">
                  <c:v>365.61911443749165</c:v>
                </c:pt>
                <c:pt idx="1192">
                  <c:v>365.61911443749165</c:v>
                </c:pt>
                <c:pt idx="1193">
                  <c:v>365.61911443749165</c:v>
                </c:pt>
                <c:pt idx="1194">
                  <c:v>365.61911443749165</c:v>
                </c:pt>
                <c:pt idx="1195">
                  <c:v>365.61911443749165</c:v>
                </c:pt>
                <c:pt idx="1196">
                  <c:v>366.40298921987335</c:v>
                </c:pt>
                <c:pt idx="1197">
                  <c:v>366.40298921987335</c:v>
                </c:pt>
                <c:pt idx="1198">
                  <c:v>367.1876919425797</c:v>
                </c:pt>
                <c:pt idx="1199">
                  <c:v>370.33478149999854</c:v>
                </c:pt>
                <c:pt idx="1200">
                  <c:v>374.28726768414367</c:v>
                </c:pt>
                <c:pt idx="1201">
                  <c:v>380.65427740729621</c:v>
                </c:pt>
                <c:pt idx="1202">
                  <c:v>387.07423287982897</c:v>
                </c:pt>
                <c:pt idx="1203">
                  <c:v>391.92393378774915</c:v>
                </c:pt>
                <c:pt idx="1204">
                  <c:v>395.17360345095688</c:v>
                </c:pt>
                <c:pt idx="1205">
                  <c:v>396.80339811595138</c:v>
                </c:pt>
                <c:pt idx="1206">
                  <c:v>397.61953527788148</c:v>
                </c:pt>
                <c:pt idx="1207">
                  <c:v>398.4364989436562</c:v>
                </c:pt>
                <c:pt idx="1208">
                  <c:v>399.25428907644272</c:v>
                </c:pt>
                <c:pt idx="1209">
                  <c:v>400.07290563940853</c:v>
                </c:pt>
                <c:pt idx="1210">
                  <c:v>400.07290563940853</c:v>
                </c:pt>
                <c:pt idx="1211">
                  <c:v>400.07290563940853</c:v>
                </c:pt>
                <c:pt idx="1212">
                  <c:v>400.07290563940853</c:v>
                </c:pt>
                <c:pt idx="1213">
                  <c:v>399.25428907644272</c:v>
                </c:pt>
                <c:pt idx="1214">
                  <c:v>399.25428907644272</c:v>
                </c:pt>
                <c:pt idx="1215">
                  <c:v>399.25428907644272</c:v>
                </c:pt>
                <c:pt idx="1216">
                  <c:v>399.25428907644272</c:v>
                </c:pt>
                <c:pt idx="1217">
                  <c:v>398.4364989436562</c:v>
                </c:pt>
                <c:pt idx="1218">
                  <c:v>397.61953527788148</c:v>
                </c:pt>
                <c:pt idx="1219">
                  <c:v>396.80339811595138</c:v>
                </c:pt>
                <c:pt idx="1220">
                  <c:v>395.98808749469907</c:v>
                </c:pt>
                <c:pt idx="1221">
                  <c:v>394.35994602155813</c:v>
                </c:pt>
                <c:pt idx="1222">
                  <c:v>391.92393378774915</c:v>
                </c:pt>
                <c:pt idx="1223">
                  <c:v>389.49536240901068</c:v>
                </c:pt>
                <c:pt idx="1224">
                  <c:v>386.26884361966756</c:v>
                </c:pt>
                <c:pt idx="1225">
                  <c:v>384.66054619469054</c:v>
                </c:pt>
                <c:pt idx="1226">
                  <c:v>383.05555714239318</c:v>
                </c:pt>
                <c:pt idx="1227">
                  <c:v>382.25430334808146</c:v>
                </c:pt>
                <c:pt idx="1228">
                  <c:v>380.65427740729621</c:v>
                </c:pt>
                <c:pt idx="1229">
                  <c:v>379.85550533448816</c:v>
                </c:pt>
                <c:pt idx="1230">
                  <c:v>378.26044316820594</c:v>
                </c:pt>
                <c:pt idx="1231">
                  <c:v>376.6686905532535</c:v>
                </c:pt>
                <c:pt idx="1232">
                  <c:v>375.87405541960828</c:v>
                </c:pt>
                <c:pt idx="1233">
                  <c:v>375.87405541960828</c:v>
                </c:pt>
                <c:pt idx="1234">
                  <c:v>375.08024778429404</c:v>
                </c:pt>
                <c:pt idx="1235">
                  <c:v>375.08024778429404</c:v>
                </c:pt>
                <c:pt idx="1236">
                  <c:v>373.49511515598994</c:v>
                </c:pt>
                <c:pt idx="1237">
                  <c:v>371.91329296300398</c:v>
                </c:pt>
                <c:pt idx="1238">
                  <c:v>367.9732225687784</c:v>
                </c:pt>
                <c:pt idx="1239">
                  <c:v>363.27245810062482</c:v>
                </c:pt>
                <c:pt idx="1240">
                  <c:v>357.0511464269282</c:v>
                </c:pt>
                <c:pt idx="1241">
                  <c:v>351.65098813960827</c:v>
                </c:pt>
                <c:pt idx="1242">
                  <c:v>346.29143321957065</c:v>
                </c:pt>
                <c:pt idx="1243">
                  <c:v>341.72985554472655</c:v>
                </c:pt>
                <c:pt idx="1244">
                  <c:v>336.44574039608477</c:v>
                </c:pt>
                <c:pt idx="1245">
                  <c:v>331.94884405667977</c:v>
                </c:pt>
                <c:pt idx="1246">
                  <c:v>327.48181323814987</c:v>
                </c:pt>
                <c:pt idx="1247">
                  <c:v>322.30803459718589</c:v>
                </c:pt>
                <c:pt idx="1248">
                  <c:v>317.17492971103434</c:v>
                </c:pt>
                <c:pt idx="1249">
                  <c:v>312.08251121335445</c:v>
                </c:pt>
                <c:pt idx="1250">
                  <c:v>307.03079173780526</c:v>
                </c:pt>
                <c:pt idx="1251">
                  <c:v>302.73314914883065</c:v>
                </c:pt>
                <c:pt idx="1252">
                  <c:v>298.46542512000008</c:v>
                </c:pt>
                <c:pt idx="1253">
                  <c:v>294.22762760720428</c:v>
                </c:pt>
                <c:pt idx="1254">
                  <c:v>290.01976456633349</c:v>
                </c:pt>
                <c:pt idx="1255">
                  <c:v>285.84184395327793</c:v>
                </c:pt>
                <c:pt idx="1256">
                  <c:v>281.69387372392822</c:v>
                </c:pt>
                <c:pt idx="1257">
                  <c:v>277.57586183417436</c:v>
                </c:pt>
                <c:pt idx="1258">
                  <c:v>273.48781623990715</c:v>
                </c:pt>
                <c:pt idx="1259">
                  <c:v>269.42974489701669</c:v>
                </c:pt>
                <c:pt idx="1260">
                  <c:v>266.0709215153027</c:v>
                </c:pt>
                <c:pt idx="1261">
                  <c:v>263.39885700752245</c:v>
                </c:pt>
                <c:pt idx="1262">
                  <c:v>261.40355678892735</c:v>
                </c:pt>
                <c:pt idx="1263">
                  <c:v>261.40355678892735</c:v>
                </c:pt>
                <c:pt idx="1264">
                  <c:v>262.06782362981818</c:v>
                </c:pt>
                <c:pt idx="1265">
                  <c:v>264.06562347067029</c:v>
                </c:pt>
                <c:pt idx="1266">
                  <c:v>266.0709215153027</c:v>
                </c:pt>
                <c:pt idx="1267">
                  <c:v>267.41195205605339</c:v>
                </c:pt>
                <c:pt idx="1268">
                  <c:v>268.75631439516098</c:v>
                </c:pt>
                <c:pt idx="1269">
                  <c:v>268.75631439516098</c:v>
                </c:pt>
                <c:pt idx="1270">
                  <c:v>267.41195205605339</c:v>
                </c:pt>
                <c:pt idx="1271">
                  <c:v>265.40165576139322</c:v>
                </c:pt>
                <c:pt idx="1272">
                  <c:v>262.73292371496086</c:v>
                </c:pt>
                <c:pt idx="1273">
                  <c:v>260.07752298723256</c:v>
                </c:pt>
                <c:pt idx="1274">
                  <c:v>258.09472253739978</c:v>
                </c:pt>
                <c:pt idx="1275">
                  <c:v>256.11942327480619</c:v>
                </c:pt>
                <c:pt idx="1276">
                  <c:v>254.80672491709197</c:v>
                </c:pt>
                <c:pt idx="1277">
                  <c:v>254.80672491709197</c:v>
                </c:pt>
                <c:pt idx="1278">
                  <c:v>255.46265728965906</c:v>
                </c:pt>
                <c:pt idx="1279">
                  <c:v>256.11942327480619</c:v>
                </c:pt>
                <c:pt idx="1280">
                  <c:v>257.43545593550931</c:v>
                </c:pt>
                <c:pt idx="1281">
                  <c:v>258.75482260453902</c:v>
                </c:pt>
                <c:pt idx="1282">
                  <c:v>258.75482260453902</c:v>
                </c:pt>
                <c:pt idx="1283">
                  <c:v>259.41575610009426</c:v>
                </c:pt>
                <c:pt idx="1284">
                  <c:v>259.41575610009426</c:v>
                </c:pt>
                <c:pt idx="1285">
                  <c:v>259.41575610009426</c:v>
                </c:pt>
                <c:pt idx="1286">
                  <c:v>258.09472253739978</c:v>
                </c:pt>
                <c:pt idx="1287">
                  <c:v>256.77702283570056</c:v>
                </c:pt>
                <c:pt idx="1288">
                  <c:v>254.80672491709197</c:v>
                </c:pt>
                <c:pt idx="1289">
                  <c:v>252.19133228928138</c:v>
                </c:pt>
                <c:pt idx="1290">
                  <c:v>249.58928040937829</c:v>
                </c:pt>
                <c:pt idx="1291">
                  <c:v>247.64649778332912</c:v>
                </c:pt>
                <c:pt idx="1292">
                  <c:v>245.06779788451962</c:v>
                </c:pt>
                <c:pt idx="1293">
                  <c:v>241.86319283012307</c:v>
                </c:pt>
                <c:pt idx="1294">
                  <c:v>238.67944742746249</c:v>
                </c:pt>
                <c:pt idx="1295">
                  <c:v>235.51656628064106</c:v>
                </c:pt>
                <c:pt idx="1296">
                  <c:v>233.62885435065786</c:v>
                </c:pt>
                <c:pt idx="1297">
                  <c:v>233.00128672134537</c:v>
                </c:pt>
                <c:pt idx="1298">
                  <c:v>233.62885435065786</c:v>
                </c:pt>
                <c:pt idx="1299">
                  <c:v>234.88649416713847</c:v>
                </c:pt>
                <c:pt idx="1300">
                  <c:v>236.77921473400639</c:v>
                </c:pt>
                <c:pt idx="1301">
                  <c:v>238.0452019102998</c:v>
                </c:pt>
                <c:pt idx="1302">
                  <c:v>239.31452751485872</c:v>
                </c:pt>
                <c:pt idx="1303">
                  <c:v>240.58719125302079</c:v>
                </c:pt>
                <c:pt idx="1304">
                  <c:v>242.50244521619479</c:v>
                </c:pt>
                <c:pt idx="1305">
                  <c:v>243.14253195150326</c:v>
                </c:pt>
                <c:pt idx="1306">
                  <c:v>243.78345299921529</c:v>
                </c:pt>
                <c:pt idx="1307">
                  <c:v>243.78345299921529</c:v>
                </c:pt>
                <c:pt idx="1308">
                  <c:v>243.78345299921529</c:v>
                </c:pt>
                <c:pt idx="1309">
                  <c:v>243.14253195150326</c:v>
                </c:pt>
                <c:pt idx="1310">
                  <c:v>243.14253195150326</c:v>
                </c:pt>
                <c:pt idx="1311">
                  <c:v>242.50244521619479</c:v>
                </c:pt>
                <c:pt idx="1312">
                  <c:v>241.86319283012307</c:v>
                </c:pt>
                <c:pt idx="1313">
                  <c:v>240.58719125302079</c:v>
                </c:pt>
                <c:pt idx="1314">
                  <c:v>238.67944742746249</c:v>
                </c:pt>
                <c:pt idx="1315">
                  <c:v>237.41179100020341</c:v>
                </c:pt>
                <c:pt idx="1316">
                  <c:v>235.51656628064106</c:v>
                </c:pt>
                <c:pt idx="1317">
                  <c:v>231.74865620474017</c:v>
                </c:pt>
                <c:pt idx="1318">
                  <c:v>229.25341517092821</c:v>
                </c:pt>
                <c:pt idx="1319">
                  <c:v>226.77153610073142</c:v>
                </c:pt>
                <c:pt idx="1320">
                  <c:v>228.01080524304666</c:v>
                </c:pt>
                <c:pt idx="1321">
                  <c:v>231.1235933911131</c:v>
                </c:pt>
                <c:pt idx="1322">
                  <c:v>236.77921473400639</c:v>
                </c:pt>
                <c:pt idx="1323">
                  <c:v>244.42520832249826</c:v>
                </c:pt>
                <c:pt idx="1324">
                  <c:v>254.80672491709197</c:v>
                </c:pt>
                <c:pt idx="1325">
                  <c:v>264.73322306757154</c:v>
                </c:pt>
                <c:pt idx="1326">
                  <c:v>272.13179492701829</c:v>
                </c:pt>
                <c:pt idx="1327">
                  <c:v>275.52809275286182</c:v>
                </c:pt>
                <c:pt idx="1328">
                  <c:v>276.8924396941963</c:v>
                </c:pt>
                <c:pt idx="1329">
                  <c:v>276.8924396941963</c:v>
                </c:pt>
                <c:pt idx="1330">
                  <c:v>276.8924396941963</c:v>
                </c:pt>
                <c:pt idx="1331">
                  <c:v>276.8924396941963</c:v>
                </c:pt>
                <c:pt idx="1332">
                  <c:v>276.8924396941963</c:v>
                </c:pt>
                <c:pt idx="1333">
                  <c:v>276.20984998814794</c:v>
                </c:pt>
                <c:pt idx="1334">
                  <c:v>274.16707584190857</c:v>
                </c:pt>
                <c:pt idx="1335">
                  <c:v>272.13179492701829</c:v>
                </c:pt>
                <c:pt idx="1336">
                  <c:v>270.10400823796294</c:v>
                </c:pt>
                <c:pt idx="1337">
                  <c:v>269.42974489701669</c:v>
                </c:pt>
                <c:pt idx="1338">
                  <c:v>268.75631439516098</c:v>
                </c:pt>
                <c:pt idx="1339">
                  <c:v>268.75631439516098</c:v>
                </c:pt>
                <c:pt idx="1340">
                  <c:v>268.75631439516098</c:v>
                </c:pt>
                <c:pt idx="1341">
                  <c:v>269.42974489701669</c:v>
                </c:pt>
                <c:pt idx="1342">
                  <c:v>270.10400823796294</c:v>
                </c:pt>
                <c:pt idx="1343">
                  <c:v>272.80938925599946</c:v>
                </c:pt>
                <c:pt idx="1344">
                  <c:v>275.52809275286182</c:v>
                </c:pt>
                <c:pt idx="1345">
                  <c:v>278.26011637124947</c:v>
                </c:pt>
                <c:pt idx="1346">
                  <c:v>280.31787399672726</c:v>
                </c:pt>
                <c:pt idx="1347">
                  <c:v>281.00545775386126</c:v>
                </c:pt>
                <c:pt idx="1348">
                  <c:v>281.00545775386126</c:v>
                </c:pt>
                <c:pt idx="1349">
                  <c:v>279.63112248935863</c:v>
                </c:pt>
                <c:pt idx="1350">
                  <c:v>274.84716802517124</c:v>
                </c:pt>
                <c:pt idx="1351">
                  <c:v>267.41195205605339</c:v>
                </c:pt>
                <c:pt idx="1352">
                  <c:v>258.09472253739978</c:v>
                </c:pt>
                <c:pt idx="1353">
                  <c:v>248.94085220750935</c:v>
                </c:pt>
                <c:pt idx="1354">
                  <c:v>239.31452751485872</c:v>
                </c:pt>
                <c:pt idx="1355">
                  <c:v>229.87597283737432</c:v>
                </c:pt>
                <c:pt idx="1356">
                  <c:v>219.40609424484063</c:v>
                </c:pt>
                <c:pt idx="1357">
                  <c:v>207.99028714903756</c:v>
                </c:pt>
                <c:pt idx="1358">
                  <c:v>196.29985352028282</c:v>
                </c:pt>
                <c:pt idx="1359">
                  <c:v>184.38529593835355</c:v>
                </c:pt>
                <c:pt idx="1360">
                  <c:v>171.76001955413378</c:v>
                </c:pt>
                <c:pt idx="1361">
                  <c:v>160.09885289465163</c:v>
                </c:pt>
                <c:pt idx="1362">
                  <c:v>152.88965975678394</c:v>
                </c:pt>
                <c:pt idx="1363">
                  <c:v>150.86012929454998</c:v>
                </c:pt>
                <c:pt idx="1364">
                  <c:v>153.90946570617689</c:v>
                </c:pt>
                <c:pt idx="1365">
                  <c:v>161.14217325789929</c:v>
                </c:pt>
                <c:pt idx="1366">
                  <c:v>165.34903199755288</c:v>
                </c:pt>
                <c:pt idx="1367">
                  <c:v>165.87866617701746</c:v>
                </c:pt>
                <c:pt idx="1368">
                  <c:v>161.66509271668795</c:v>
                </c:pt>
                <c:pt idx="1369">
                  <c:v>151.87321418802088</c:v>
                </c:pt>
                <c:pt idx="1370">
                  <c:v>143.86265870009746</c:v>
                </c:pt>
                <c:pt idx="1371">
                  <c:v>140.91418232669147</c:v>
                </c:pt>
                <c:pt idx="1372">
                  <c:v>140.91418232669147</c:v>
                </c:pt>
                <c:pt idx="1373">
                  <c:v>140.91418232669147</c:v>
                </c:pt>
                <c:pt idx="1374">
                  <c:v>138.48024527104647</c:v>
                </c:pt>
                <c:pt idx="1375">
                  <c:v>133.19961260242937</c:v>
                </c:pt>
                <c:pt idx="1376">
                  <c:v>124.3183948182085</c:v>
                </c:pt>
                <c:pt idx="1377">
                  <c:v>108.75438597005055</c:v>
                </c:pt>
                <c:pt idx="1378">
                  <c:v>87.153721036344095</c:v>
                </c:pt>
                <c:pt idx="1379">
                  <c:v>67.928092520744727</c:v>
                </c:pt>
                <c:pt idx="1380">
                  <c:v>51.082983983849843</c:v>
                </c:pt>
                <c:pt idx="1381">
                  <c:v>36.623878986256798</c:v>
                </c:pt>
                <c:pt idx="1382">
                  <c:v>31.09294501084365</c:v>
                </c:pt>
                <c:pt idx="1383">
                  <c:v>35.876902258953038</c:v>
                </c:pt>
                <c:pt idx="1384">
                  <c:v>45.346115604860699</c:v>
                </c:pt>
                <c:pt idx="1385">
                  <c:v>53.171172609528924</c:v>
                </c:pt>
                <c:pt idx="1386">
                  <c:v>56.536673463743227</c:v>
                </c:pt>
                <c:pt idx="1387">
                  <c:v>59.36665486013883</c:v>
                </c:pt>
                <c:pt idx="1388">
                  <c:v>65.232756710178094</c:v>
                </c:pt>
                <c:pt idx="1389">
                  <c:v>75.979237425708789</c:v>
                </c:pt>
                <c:pt idx="1390">
                  <c:v>91.047699933551726</c:v>
                </c:pt>
                <c:pt idx="1391">
                  <c:v>106.18998393877375</c:v>
                </c:pt>
                <c:pt idx="1392">
                  <c:v>117.52167298566931</c:v>
                </c:pt>
                <c:pt idx="1393">
                  <c:v>124.3183948182085</c:v>
                </c:pt>
                <c:pt idx="1394">
                  <c:v>127.09015341515926</c:v>
                </c:pt>
                <c:pt idx="1395">
                  <c:v>127.09015341515926</c:v>
                </c:pt>
                <c:pt idx="1396">
                  <c:v>126.16286530077014</c:v>
                </c:pt>
                <c:pt idx="1397">
                  <c:v>123.40121303936129</c:v>
                </c:pt>
                <c:pt idx="1398">
                  <c:v>119.31559521574987</c:v>
                </c:pt>
                <c:pt idx="1399">
                  <c:v>114.41475910137352</c:v>
                </c:pt>
                <c:pt idx="1400">
                  <c:v>108.32487652303867</c:v>
                </c:pt>
                <c:pt idx="1401">
                  <c:v>101.56747923868816</c:v>
                </c:pt>
                <c:pt idx="1402">
                  <c:v>94.624541568038168</c:v>
                </c:pt>
                <c:pt idx="1403">
                  <c:v>86.002013128152967</c:v>
                </c:pt>
                <c:pt idx="1404">
                  <c:v>73.481457934205011</c:v>
                </c:pt>
                <c:pt idx="1405">
                  <c:v>55.91712402319898</c:v>
                </c:pt>
                <c:pt idx="1406">
                  <c:v>40.737138236974822</c:v>
                </c:pt>
                <c:pt idx="1407">
                  <c:v>31.788814363371653</c:v>
                </c:pt>
                <c:pt idx="1408">
                  <c:v>30.177050363558802</c:v>
                </c:pt>
                <c:pt idx="1409">
                  <c:v>31.09294501084365</c:v>
                </c:pt>
                <c:pt idx="1410">
                  <c:v>31.55600576075993</c:v>
                </c:pt>
                <c:pt idx="1411">
                  <c:v>31.324049297639654</c:v>
                </c:pt>
                <c:pt idx="1412">
                  <c:v>30.633293113555748</c:v>
                </c:pt>
                <c:pt idx="1413">
                  <c:v>29.724217055515446</c:v>
                </c:pt>
                <c:pt idx="1414">
                  <c:v>29.950207510876524</c:v>
                </c:pt>
                <c:pt idx="1415">
                  <c:v>33.203558845723933</c:v>
                </c:pt>
                <c:pt idx="1416">
                  <c:v>40.473677143333212</c:v>
                </c:pt>
                <c:pt idx="1417">
                  <c:v>50.788068683825259</c:v>
                </c:pt>
                <c:pt idx="1418">
                  <c:v>61.939887231605326</c:v>
                </c:pt>
                <c:pt idx="1419">
                  <c:v>70.331003739999986</c:v>
                </c:pt>
                <c:pt idx="1420">
                  <c:v>73.128019487488459</c:v>
                </c:pt>
                <c:pt idx="1421">
                  <c:v>70.331003739999986</c:v>
                </c:pt>
                <c:pt idx="1422">
                  <c:v>61.615264361930315</c:v>
                </c:pt>
                <c:pt idx="1423">
                  <c:v>52.27113895424317</c:v>
                </c:pt>
                <c:pt idx="1424">
                  <c:v>49.326234680786392</c:v>
                </c:pt>
                <c:pt idx="1425">
                  <c:v>50.200786472694467</c:v>
                </c:pt>
                <c:pt idx="1426">
                  <c:v>55.300969880803216</c:v>
                </c:pt>
                <c:pt idx="1427">
                  <c:v>65.566706925895446</c:v>
                </c:pt>
                <c:pt idx="1428">
                  <c:v>73.481457934205011</c:v>
                </c:pt>
                <c:pt idx="1429">
                  <c:v>75.979237425708789</c:v>
                </c:pt>
                <c:pt idx="1430">
                  <c:v>73.835743253318924</c:v>
                </c:pt>
                <c:pt idx="1431">
                  <c:v>67.588209041650217</c:v>
                </c:pt>
                <c:pt idx="1432">
                  <c:v>56.226474349618947</c:v>
                </c:pt>
                <c:pt idx="1433">
                  <c:v>41.001450107293358</c:v>
                </c:pt>
                <c:pt idx="1434">
                  <c:v>28.166154086939525</c:v>
                </c:pt>
                <c:pt idx="1435">
                  <c:v>17.552145281261705</c:v>
                </c:pt>
                <c:pt idx="1436">
                  <c:v>15.045859104017159</c:v>
                </c:pt>
                <c:pt idx="1437">
                  <c:v>16.025289233201374</c:v>
                </c:pt>
                <c:pt idx="1438">
                  <c:v>18.430314193635009</c:v>
                </c:pt>
                <c:pt idx="1439">
                  <c:v>20.064848439863713</c:v>
                </c:pt>
                <c:pt idx="1440">
                  <c:v>20.250734673699977</c:v>
                </c:pt>
                <c:pt idx="1441">
                  <c:v>18.96746979722904</c:v>
                </c:pt>
                <c:pt idx="1442">
                  <c:v>15.859913132349565</c:v>
                </c:pt>
                <c:pt idx="1443">
                  <c:v>13.787846713329971</c:v>
                </c:pt>
                <c:pt idx="1444">
                  <c:v>13.330207267757812</c:v>
                </c:pt>
                <c:pt idx="1445">
                  <c:v>13.787846713329971</c:v>
                </c:pt>
                <c:pt idx="1446">
                  <c:v>14.09721737898983</c:v>
                </c:pt>
                <c:pt idx="1447">
                  <c:v>13.179372014009758</c:v>
                </c:pt>
                <c:pt idx="1448">
                  <c:v>9.1775180141682977</c:v>
                </c:pt>
                <c:pt idx="1449">
                  <c:v>3.8880827252428154</c:v>
                </c:pt>
                <c:pt idx="1450">
                  <c:v>0.75764869716742278</c:v>
                </c:pt>
                <c:pt idx="1451">
                  <c:v>2.1889977104520834E-2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0.1349352434725721</c:v>
                </c:pt>
                <c:pt idx="1480">
                  <c:v>0.68681625397965063</c:v>
                </c:pt>
                <c:pt idx="1481">
                  <c:v>1.498677456435038</c:v>
                </c:pt>
                <c:pt idx="1482">
                  <c:v>2.4231458153067935</c:v>
                </c:pt>
                <c:pt idx="1483">
                  <c:v>3.3362724195940108</c:v>
                </c:pt>
                <c:pt idx="1484">
                  <c:v>4.3079923422830184</c:v>
                </c:pt>
                <c:pt idx="1485">
                  <c:v>5.3073295528026119</c:v>
                </c:pt>
                <c:pt idx="1486">
                  <c:v>6.7293625596603581</c:v>
                </c:pt>
                <c:pt idx="1487">
                  <c:v>8.8046414877210371</c:v>
                </c:pt>
                <c:pt idx="1488">
                  <c:v>11.860364545138419</c:v>
                </c:pt>
                <c:pt idx="1489">
                  <c:v>16.191520346505023</c:v>
                </c:pt>
                <c:pt idx="1490">
                  <c:v>22.15656800016799</c:v>
                </c:pt>
                <c:pt idx="1491">
                  <c:v>29.724217055515446</c:v>
                </c:pt>
                <c:pt idx="1492">
                  <c:v>38.910778954336287</c:v>
                </c:pt>
                <c:pt idx="1493">
                  <c:v>48.747448265756134</c:v>
                </c:pt>
                <c:pt idx="1494">
                  <c:v>59.048818314153031</c:v>
                </c:pt>
                <c:pt idx="1495">
                  <c:v>69.296100686020196</c:v>
                </c:pt>
                <c:pt idx="1496">
                  <c:v>78.884638696254243</c:v>
                </c:pt>
                <c:pt idx="1497">
                  <c:v>87.925753917773577</c:v>
                </c:pt>
                <c:pt idx="1498">
                  <c:v>95.832030014512867</c:v>
                </c:pt>
                <c:pt idx="1499">
                  <c:v>102.40033842277415</c:v>
                </c:pt>
                <c:pt idx="1500">
                  <c:v>107.4683884486753</c:v>
                </c:pt>
                <c:pt idx="1501">
                  <c:v>110.91458583009913</c:v>
                </c:pt>
                <c:pt idx="1502">
                  <c:v>114.41475910137352</c:v>
                </c:pt>
                <c:pt idx="1503">
                  <c:v>117.07529938803347</c:v>
                </c:pt>
                <c:pt idx="1504">
                  <c:v>120.21761251885279</c:v>
                </c:pt>
                <c:pt idx="1505">
                  <c:v>122.94388564446095</c:v>
                </c:pt>
                <c:pt idx="1506">
                  <c:v>125.23894567023235</c:v>
                </c:pt>
                <c:pt idx="1507">
                  <c:v>127.55506056171603</c:v>
                </c:pt>
                <c:pt idx="1508">
                  <c:v>130.36218437165934</c:v>
                </c:pt>
                <c:pt idx="1509">
                  <c:v>133.67546301206244</c:v>
                </c:pt>
                <c:pt idx="1510">
                  <c:v>137.99598120251432</c:v>
                </c:pt>
                <c:pt idx="1511">
                  <c:v>144.3570142973756</c:v>
                </c:pt>
                <c:pt idx="1512">
                  <c:v>152.88965975678394</c:v>
                </c:pt>
                <c:pt idx="1513">
                  <c:v>163.76516487350801</c:v>
                </c:pt>
                <c:pt idx="1514">
                  <c:v>176.64752738937491</c:v>
                </c:pt>
                <c:pt idx="1515">
                  <c:v>190.01283000907503</c:v>
                </c:pt>
                <c:pt idx="1516">
                  <c:v>202.1032313245048</c:v>
                </c:pt>
                <c:pt idx="1517">
                  <c:v>210.96518280866249</c:v>
                </c:pt>
                <c:pt idx="1518">
                  <c:v>218.19021885204336</c:v>
                </c:pt>
                <c:pt idx="1519">
                  <c:v>223.0737763338104</c:v>
                </c:pt>
                <c:pt idx="1520">
                  <c:v>227.39075305527683</c:v>
                </c:pt>
                <c:pt idx="1521">
                  <c:v>229.87597283737432</c:v>
                </c:pt>
                <c:pt idx="1522">
                  <c:v>231.74865620474017</c:v>
                </c:pt>
                <c:pt idx="1523">
                  <c:v>231.1235933911131</c:v>
                </c:pt>
                <c:pt idx="1524">
                  <c:v>228.631692627208</c:v>
                </c:pt>
                <c:pt idx="1525">
                  <c:v>221.84787328038686</c:v>
                </c:pt>
                <c:pt idx="1526">
                  <c:v>211.56267077105085</c:v>
                </c:pt>
                <c:pt idx="1527">
                  <c:v>198.61116092223341</c:v>
                </c:pt>
                <c:pt idx="1528">
                  <c:v>184.94427930407414</c:v>
                </c:pt>
                <c:pt idx="1529">
                  <c:v>172.84026196755559</c:v>
                </c:pt>
                <c:pt idx="1530">
                  <c:v>163.23888775971886</c:v>
                </c:pt>
                <c:pt idx="1531">
                  <c:v>156.47368031119046</c:v>
                </c:pt>
                <c:pt idx="1532">
                  <c:v>152.88965975678394</c:v>
                </c:pt>
                <c:pt idx="1533">
                  <c:v>151.87321418802088</c:v>
                </c:pt>
                <c:pt idx="1534">
                  <c:v>153.90946570617689</c:v>
                </c:pt>
                <c:pt idx="1535">
                  <c:v>159.05889084939528</c:v>
                </c:pt>
                <c:pt idx="1536">
                  <c:v>168.5394239527356</c:v>
                </c:pt>
                <c:pt idx="1537">
                  <c:v>181.60294867671763</c:v>
                </c:pt>
                <c:pt idx="1538">
                  <c:v>197.45383307152673</c:v>
                </c:pt>
                <c:pt idx="1539">
                  <c:v>216.37267424780526</c:v>
                </c:pt>
                <c:pt idx="1540">
                  <c:v>236.77921473400639</c:v>
                </c:pt>
                <c:pt idx="1541">
                  <c:v>259.41575610009426</c:v>
                </c:pt>
                <c:pt idx="1542">
                  <c:v>282.38312187009484</c:v>
                </c:pt>
                <c:pt idx="1543">
                  <c:v>304.16237278691193</c:v>
                </c:pt>
                <c:pt idx="1544">
                  <c:v>322.30803459718589</c:v>
                </c:pt>
                <c:pt idx="1545">
                  <c:v>334.19355953351601</c:v>
                </c:pt>
                <c:pt idx="1546">
                  <c:v>341.72985554472655</c:v>
                </c:pt>
                <c:pt idx="1547">
                  <c:v>346.29143321957065</c:v>
                </c:pt>
                <c:pt idx="1548">
                  <c:v>349.34906345347258</c:v>
                </c:pt>
                <c:pt idx="1549">
                  <c:v>353.18974785916322</c:v>
                </c:pt>
                <c:pt idx="1550">
                  <c:v>357.0511464269282</c:v>
                </c:pt>
                <c:pt idx="1551">
                  <c:v>362.49189544787129</c:v>
                </c:pt>
                <c:pt idx="1552">
                  <c:v>367.9732225687784</c:v>
                </c:pt>
                <c:pt idx="1553">
                  <c:v>374.28726768414367</c:v>
                </c:pt>
                <c:pt idx="1554">
                  <c:v>379.85550533448816</c:v>
                </c:pt>
                <c:pt idx="1555">
                  <c:v>386.26884361966756</c:v>
                </c:pt>
                <c:pt idx="1556">
                  <c:v>393.54711524333533</c:v>
                </c:pt>
                <c:pt idx="1557">
                  <c:v>402.53371354105172</c:v>
                </c:pt>
                <c:pt idx="1558">
                  <c:v>412.4513006590613</c:v>
                </c:pt>
                <c:pt idx="1559">
                  <c:v>425.01550987083363</c:v>
                </c:pt>
                <c:pt idx="1560">
                  <c:v>438.62200149885678</c:v>
                </c:pt>
                <c:pt idx="1561">
                  <c:v>452.439616080164</c:v>
                </c:pt>
                <c:pt idx="1562">
                  <c:v>466.46820274750121</c:v>
                </c:pt>
                <c:pt idx="1563">
                  <c:v>480.70761063361391</c:v>
                </c:pt>
                <c:pt idx="1564">
                  <c:v>496.06781023124654</c:v>
                </c:pt>
                <c:pt idx="1565">
                  <c:v>511.66565594572836</c:v>
                </c:pt>
                <c:pt idx="1566">
                  <c:v>527.50096681738694</c:v>
                </c:pt>
                <c:pt idx="1567">
                  <c:v>544.52639426115491</c:v>
                </c:pt>
                <c:pt idx="1568">
                  <c:v>559.88326019354167</c:v>
                </c:pt>
                <c:pt idx="1569">
                  <c:v>574.47092842257598</c:v>
                </c:pt>
                <c:pt idx="1570">
                  <c:v>588.25239522764161</c:v>
                </c:pt>
                <c:pt idx="1571">
                  <c:v>601.19316118814731</c:v>
                </c:pt>
                <c:pt idx="1572">
                  <c:v>613.26122344863529</c:v>
                </c:pt>
                <c:pt idx="1573">
                  <c:v>624.42706853637821</c:v>
                </c:pt>
                <c:pt idx="1574">
                  <c:v>632.60980881133503</c:v>
                </c:pt>
                <c:pt idx="1575">
                  <c:v>638.78118373078701</c:v>
                </c:pt>
                <c:pt idx="1576">
                  <c:v>642.91177197773641</c:v>
                </c:pt>
                <c:pt idx="1577">
                  <c:v>643.9464609894211</c:v>
                </c:pt>
                <c:pt idx="1578">
                  <c:v>642.91177197773641</c:v>
                </c:pt>
                <c:pt idx="1579">
                  <c:v>639.8126055488907</c:v>
                </c:pt>
                <c:pt idx="1580">
                  <c:v>636.72079080284402</c:v>
                </c:pt>
                <c:pt idx="1581">
                  <c:v>631.58410600006152</c:v>
                </c:pt>
                <c:pt idx="1582">
                  <c:v>627.48946660636398</c:v>
                </c:pt>
                <c:pt idx="1583">
                  <c:v>621.37202712162343</c:v>
                </c:pt>
                <c:pt idx="1584">
                  <c:v>614.27221195496111</c:v>
                </c:pt>
                <c:pt idx="1585">
                  <c:v>606.20720468333354</c:v>
                </c:pt>
                <c:pt idx="1586">
                  <c:v>597.19665473025316</c:v>
                </c:pt>
                <c:pt idx="1587">
                  <c:v>587.26268178572809</c:v>
                </c:pt>
                <c:pt idx="1588">
                  <c:v>577.41058573633552</c:v>
                </c:pt>
                <c:pt idx="1589">
                  <c:v>568.61373447955066</c:v>
                </c:pt>
                <c:pt idx="1590">
                  <c:v>561.81762793391522</c:v>
                </c:pt>
                <c:pt idx="1591">
                  <c:v>556.02436261070216</c:v>
                </c:pt>
                <c:pt idx="1592">
                  <c:v>552.17858418949061</c:v>
                </c:pt>
                <c:pt idx="1593">
                  <c:v>548.34592728720793</c:v>
                </c:pt>
                <c:pt idx="1594">
                  <c:v>546.4345201423215</c:v>
                </c:pt>
                <c:pt idx="1595">
                  <c:v>544.52639426115491</c:v>
                </c:pt>
                <c:pt idx="1596">
                  <c:v>540.71998746863244</c:v>
                </c:pt>
                <c:pt idx="1597">
                  <c:v>536.92670926694109</c:v>
                </c:pt>
                <c:pt idx="1598">
                  <c:v>530.32007017598823</c:v>
                </c:pt>
                <c:pt idx="1599">
                  <c:v>522.81888276255245</c:v>
                </c:pt>
                <c:pt idx="1600">
                  <c:v>514.44287247309853</c:v>
                </c:pt>
                <c:pt idx="1601">
                  <c:v>505.2142445234557</c:v>
                </c:pt>
                <c:pt idx="1602">
                  <c:v>496.06781023124654</c:v>
                </c:pt>
                <c:pt idx="1603">
                  <c:v>488.80986698249029</c:v>
                </c:pt>
                <c:pt idx="1604">
                  <c:v>483.40095769634206</c:v>
                </c:pt>
                <c:pt idx="1605">
                  <c:v>478.91616051904356</c:v>
                </c:pt>
                <c:pt idx="1606">
                  <c:v>477.12800242337863</c:v>
                </c:pt>
                <c:pt idx="1607">
                  <c:v>475.34313664128121</c:v>
                </c:pt>
                <c:pt idx="1608">
                  <c:v>475.34313664128121</c:v>
                </c:pt>
                <c:pt idx="1609">
                  <c:v>475.34313664128121</c:v>
                </c:pt>
                <c:pt idx="1610">
                  <c:v>477.12800242337863</c:v>
                </c:pt>
                <c:pt idx="1611">
                  <c:v>478.02166995043166</c:v>
                </c:pt>
                <c:pt idx="1612">
                  <c:v>480.70761063361391</c:v>
                </c:pt>
                <c:pt idx="1613">
                  <c:v>484.30038574081965</c:v>
                </c:pt>
                <c:pt idx="1614">
                  <c:v>489.71423117685111</c:v>
                </c:pt>
                <c:pt idx="1615">
                  <c:v>496.06781023124654</c:v>
                </c:pt>
                <c:pt idx="1616">
                  <c:v>504.29590177190875</c:v>
                </c:pt>
                <c:pt idx="1617">
                  <c:v>514.44287247309853</c:v>
                </c:pt>
                <c:pt idx="1618">
                  <c:v>525.62566977986364</c:v>
                </c:pt>
                <c:pt idx="1619">
                  <c:v>537.87379788305839</c:v>
                </c:pt>
                <c:pt idx="1620">
                  <c:v>548.34592728720793</c:v>
                </c:pt>
                <c:pt idx="1621">
                  <c:v>557.9521716542497</c:v>
                </c:pt>
                <c:pt idx="1622">
                  <c:v>565.69619983925736</c:v>
                </c:pt>
                <c:pt idx="1623">
                  <c:v>571.5386443388187</c:v>
                </c:pt>
                <c:pt idx="1624">
                  <c:v>573.49268109776824</c:v>
                </c:pt>
                <c:pt idx="1625">
                  <c:v>572.51525305757161</c:v>
                </c:pt>
                <c:pt idx="1626">
                  <c:v>568.61373447955066</c:v>
                </c:pt>
                <c:pt idx="1627">
                  <c:v>558.91730600534402</c:v>
                </c:pt>
                <c:pt idx="1628">
                  <c:v>545.48004702535673</c:v>
                </c:pt>
                <c:pt idx="1629">
                  <c:v>528.43984693344441</c:v>
                </c:pt>
                <c:pt idx="1630">
                  <c:v>510.74156041165025</c:v>
                </c:pt>
                <c:pt idx="1631">
                  <c:v>494.24838985298527</c:v>
                </c:pt>
                <c:pt idx="1632">
                  <c:v>482.50235247242671</c:v>
                </c:pt>
                <c:pt idx="1633">
                  <c:v>474.45193845990241</c:v>
                </c:pt>
                <c:pt idx="1634">
                  <c:v>471.78328319643981</c:v>
                </c:pt>
                <c:pt idx="1635">
                  <c:v>470.89537799161974</c:v>
                </c:pt>
                <c:pt idx="1636">
                  <c:v>470.89537799161974</c:v>
                </c:pt>
                <c:pt idx="1637">
                  <c:v>470.0082961230213</c:v>
                </c:pt>
                <c:pt idx="1638">
                  <c:v>467.35199090288461</c:v>
                </c:pt>
                <c:pt idx="1639">
                  <c:v>463.82177955099758</c:v>
                </c:pt>
                <c:pt idx="1640">
                  <c:v>459.4275473322823</c:v>
                </c:pt>
                <c:pt idx="1641">
                  <c:v>455.92699000718517</c:v>
                </c:pt>
                <c:pt idx="1642">
                  <c:v>454.18165497158384</c:v>
                </c:pt>
                <c:pt idx="1643">
                  <c:v>455.05391048977827</c:v>
                </c:pt>
                <c:pt idx="1644">
                  <c:v>459.4275473322823</c:v>
                </c:pt>
                <c:pt idx="1645">
                  <c:v>465.5852381125037</c:v>
                </c:pt>
                <c:pt idx="1646">
                  <c:v>474.45193845990241</c:v>
                </c:pt>
                <c:pt idx="1647">
                  <c:v>484.30038574081965</c:v>
                </c:pt>
                <c:pt idx="1648">
                  <c:v>496.06781023124654</c:v>
                </c:pt>
                <c:pt idx="1649">
                  <c:v>508.89583452705915</c:v>
                </c:pt>
                <c:pt idx="1650">
                  <c:v>521.88492951450598</c:v>
                </c:pt>
                <c:pt idx="1651">
                  <c:v>535.0349941243137</c:v>
                </c:pt>
                <c:pt idx="1652">
                  <c:v>546.4345201423215</c:v>
                </c:pt>
                <c:pt idx="1653">
                  <c:v>556.98785717709143</c:v>
                </c:pt>
                <c:pt idx="1654">
                  <c:v>566.6678918558589</c:v>
                </c:pt>
                <c:pt idx="1655">
                  <c:v>574.47092842257598</c:v>
                </c:pt>
                <c:pt idx="1656">
                  <c:v>582.32639684708886</c:v>
                </c:pt>
                <c:pt idx="1657">
                  <c:v>590.23427827099056</c:v>
                </c:pt>
                <c:pt idx="1658">
                  <c:v>598.19455383587444</c:v>
                </c:pt>
                <c:pt idx="1659">
                  <c:v>606.20720468333354</c:v>
                </c:pt>
                <c:pt idx="1660">
                  <c:v>614.27221195496111</c:v>
                </c:pt>
                <c:pt idx="1661">
                  <c:v>622.38955679235028</c:v>
                </c:pt>
                <c:pt idx="1662">
                  <c:v>629.53515185926756</c:v>
                </c:pt>
                <c:pt idx="1663">
                  <c:v>637.75057880316047</c:v>
                </c:pt>
                <c:pt idx="1664">
                  <c:v>644.98196670741822</c:v>
                </c:pt>
                <c:pt idx="1665">
                  <c:v>651.21214978533885</c:v>
                </c:pt>
                <c:pt idx="1666">
                  <c:v>657.47172500865793</c:v>
                </c:pt>
                <c:pt idx="1667">
                  <c:v>661.6611001983689</c:v>
                </c:pt>
                <c:pt idx="1668">
                  <c:v>665.86353267056006</c:v>
                </c:pt>
                <c:pt idx="1669">
                  <c:v>669.02392444826808</c:v>
                </c:pt>
                <c:pt idx="1670">
                  <c:v>672.19165862690318</c:v>
                </c:pt>
                <c:pt idx="1671">
                  <c:v>674.30756003318186</c:v>
                </c:pt>
                <c:pt idx="1672">
                  <c:v>675.36673421197929</c:v>
                </c:pt>
                <c:pt idx="1673">
                  <c:v>676.42672399210517</c:v>
                </c:pt>
                <c:pt idx="1674">
                  <c:v>677.48752933672642</c:v>
                </c:pt>
                <c:pt idx="1675">
                  <c:v>677.48752933672642</c:v>
                </c:pt>
                <c:pt idx="1676">
                  <c:v>677.48752933672642</c:v>
                </c:pt>
                <c:pt idx="1677">
                  <c:v>676.42672399210517</c:v>
                </c:pt>
                <c:pt idx="1678">
                  <c:v>674.30756003318186</c:v>
                </c:pt>
                <c:pt idx="1679">
                  <c:v>671.13493147308725</c:v>
                </c:pt>
                <c:pt idx="1680">
                  <c:v>667.96964465092969</c:v>
                </c:pt>
                <c:pt idx="1681">
                  <c:v>664.81170056119458</c:v>
                </c:pt>
                <c:pt idx="1682">
                  <c:v>663.76068442148562</c:v>
                </c:pt>
                <c:pt idx="1683">
                  <c:v>663.76068442148562</c:v>
                </c:pt>
                <c:pt idx="1684">
                  <c:v>665.86353267056006</c:v>
                </c:pt>
                <c:pt idx="1685">
                  <c:v>670.07902006793165</c:v>
                </c:pt>
                <c:pt idx="1686">
                  <c:v>674.30756003318186</c:v>
                </c:pt>
                <c:pt idx="1687">
                  <c:v>678.54915020901035</c:v>
                </c:pt>
                <c:pt idx="1688">
                  <c:v>682.80378823811634</c:v>
                </c:pt>
                <c:pt idx="1689">
                  <c:v>684.93599946099141</c:v>
                </c:pt>
                <c:pt idx="1690">
                  <c:v>687.07147176319825</c:v>
                </c:pt>
                <c:pt idx="1691">
                  <c:v>688.14043072696904</c:v>
                </c:pt>
                <c:pt idx="1692">
                  <c:v>689.21020485007421</c:v>
                </c:pt>
                <c:pt idx="1693">
                  <c:v>690.28079409568056</c:v>
                </c:pt>
                <c:pt idx="1694">
                  <c:v>691.35219842695597</c:v>
                </c:pt>
                <c:pt idx="1695">
                  <c:v>692.4244178070677</c:v>
                </c:pt>
                <c:pt idx="1696">
                  <c:v>693.49745219918179</c:v>
                </c:pt>
                <c:pt idx="1697">
                  <c:v>694.57130156646645</c:v>
                </c:pt>
                <c:pt idx="1698">
                  <c:v>695.64596587208871</c:v>
                </c:pt>
                <c:pt idx="1699">
                  <c:v>695.64596587208871</c:v>
                </c:pt>
                <c:pt idx="1700">
                  <c:v>694.57130156646645</c:v>
                </c:pt>
                <c:pt idx="1701">
                  <c:v>692.4244178070677</c:v>
                </c:pt>
                <c:pt idx="1702">
                  <c:v>690.28079409568056</c:v>
                </c:pt>
                <c:pt idx="1703">
                  <c:v>688.14043072696904</c:v>
                </c:pt>
                <c:pt idx="1704">
                  <c:v>684.93599946099141</c:v>
                </c:pt>
                <c:pt idx="1705">
                  <c:v>682.80378823811634</c:v>
                </c:pt>
                <c:pt idx="1706">
                  <c:v>680.67483838923499</c:v>
                </c:pt>
                <c:pt idx="1707">
                  <c:v>678.54915020901035</c:v>
                </c:pt>
                <c:pt idx="1708">
                  <c:v>677.48752933672642</c:v>
                </c:pt>
                <c:pt idx="1709">
                  <c:v>676.42672399210517</c:v>
                </c:pt>
                <c:pt idx="1710">
                  <c:v>675.36673421197929</c:v>
                </c:pt>
                <c:pt idx="1711">
                  <c:v>676.42672399210517</c:v>
                </c:pt>
                <c:pt idx="1712">
                  <c:v>677.48752933672642</c:v>
                </c:pt>
                <c:pt idx="1713">
                  <c:v>679.61158657212388</c:v>
                </c:pt>
                <c:pt idx="1714">
                  <c:v>682.80378823811634</c:v>
                </c:pt>
                <c:pt idx="1715">
                  <c:v>686.00332799559487</c:v>
                </c:pt>
                <c:pt idx="1716">
                  <c:v>690.28079409568056</c:v>
                </c:pt>
                <c:pt idx="1717">
                  <c:v>694.57130156646645</c:v>
                </c:pt>
                <c:pt idx="1718">
                  <c:v>699.95277174129546</c:v>
                </c:pt>
                <c:pt idx="1719">
                  <c:v>705.3546107704567</c:v>
                </c:pt>
                <c:pt idx="1720">
                  <c:v>711.86369801059277</c:v>
                </c:pt>
                <c:pt idx="1721">
                  <c:v>717.31033231284357</c:v>
                </c:pt>
                <c:pt idx="1722">
                  <c:v>721.68229494290676</c:v>
                </c:pt>
                <c:pt idx="1723">
                  <c:v>723.87316051037067</c:v>
                </c:pt>
                <c:pt idx="1724">
                  <c:v>724.96981422829583</c:v>
                </c:pt>
                <c:pt idx="1725">
                  <c:v>723.87316051037067</c:v>
                </c:pt>
                <c:pt idx="1726">
                  <c:v>718.40210181516909</c:v>
                </c:pt>
                <c:pt idx="1727">
                  <c:v>708.60548932272661</c:v>
                </c:pt>
                <c:pt idx="1728">
                  <c:v>693.49745219918179</c:v>
                </c:pt>
                <c:pt idx="1729">
                  <c:v>673.24920149254535</c:v>
                </c:pt>
                <c:pt idx="1730">
                  <c:v>648.09338373096045</c:v>
                </c:pt>
                <c:pt idx="1731">
                  <c:v>622.38955679235028</c:v>
                </c:pt>
                <c:pt idx="1732">
                  <c:v>596.1995740252554</c:v>
                </c:pt>
                <c:pt idx="1733">
                  <c:v>571.5386443388187</c:v>
                </c:pt>
                <c:pt idx="1734">
                  <c:v>548.34592728720793</c:v>
                </c:pt>
                <c:pt idx="1735">
                  <c:v>526.56290775391551</c:v>
                </c:pt>
                <c:pt idx="1736">
                  <c:v>505.2142445234557</c:v>
                </c:pt>
                <c:pt idx="1737">
                  <c:v>483.40095769634206</c:v>
                </c:pt>
                <c:pt idx="1738">
                  <c:v>462.94128569815462</c:v>
                </c:pt>
                <c:pt idx="1739">
                  <c:v>442.91733392233687</c:v>
                </c:pt>
                <c:pt idx="1740">
                  <c:v>425.01550987083363</c:v>
                </c:pt>
                <c:pt idx="1741">
                  <c:v>409.96075254181591</c:v>
                </c:pt>
                <c:pt idx="1742">
                  <c:v>398.4364989436562</c:v>
                </c:pt>
                <c:pt idx="1743">
                  <c:v>387.88044912266179</c:v>
                </c:pt>
                <c:pt idx="1744">
                  <c:v>379.05756057584705</c:v>
                </c:pt>
                <c:pt idx="1745">
                  <c:v>371.12362337183714</c:v>
                </c:pt>
                <c:pt idx="1746">
                  <c:v>363.27245810062482</c:v>
                </c:pt>
                <c:pt idx="1747">
                  <c:v>355.50410159503599</c:v>
                </c:pt>
                <c:pt idx="1748">
                  <c:v>349.34906345347258</c:v>
                </c:pt>
                <c:pt idx="1749">
                  <c:v>343.24706535332336</c:v>
                </c:pt>
                <c:pt idx="1750">
                  <c:v>338.70538564989977</c:v>
                </c:pt>
                <c:pt idx="1751">
                  <c:v>334.94345704951229</c:v>
                </c:pt>
                <c:pt idx="1752">
                  <c:v>331.20226471089461</c:v>
                </c:pt>
                <c:pt idx="1753">
                  <c:v>327.48181323814987</c:v>
                </c:pt>
                <c:pt idx="1754">
                  <c:v>323.78210723538103</c:v>
                </c:pt>
                <c:pt idx="1755">
                  <c:v>320.10315130669147</c:v>
                </c:pt>
                <c:pt idx="1756">
                  <c:v>316.4449500561845</c:v>
                </c:pt>
                <c:pt idx="1757">
                  <c:v>312.80750808796324</c:v>
                </c:pt>
                <c:pt idx="1758">
                  <c:v>308.46998646129236</c:v>
                </c:pt>
                <c:pt idx="1759">
                  <c:v>304.87823112054303</c:v>
                </c:pt>
                <c:pt idx="1760">
                  <c:v>300.59554681715423</c:v>
                </c:pt>
                <c:pt idx="1761">
                  <c:v>296.34278505185472</c:v>
                </c:pt>
                <c:pt idx="1762">
                  <c:v>292.11995378053507</c:v>
                </c:pt>
                <c:pt idx="1763">
                  <c:v>287.92706095908568</c:v>
                </c:pt>
                <c:pt idx="1764">
                  <c:v>283.76411454339677</c:v>
                </c:pt>
                <c:pt idx="1765">
                  <c:v>278.94520326858839</c:v>
                </c:pt>
                <c:pt idx="1766">
                  <c:v>272.80938925599946</c:v>
                </c:pt>
                <c:pt idx="1767">
                  <c:v>264.06562347067029</c:v>
                </c:pt>
                <c:pt idx="1768">
                  <c:v>252.84392984319979</c:v>
                </c:pt>
                <c:pt idx="1769">
                  <c:v>238.0452019102998</c:v>
                </c:pt>
                <c:pt idx="1770">
                  <c:v>220.62531248584267</c:v>
                </c:pt>
                <c:pt idx="1771">
                  <c:v>201.51912742542694</c:v>
                </c:pt>
                <c:pt idx="1772">
                  <c:v>183.26984300980735</c:v>
                </c:pt>
                <c:pt idx="1773">
                  <c:v>165.87866617701746</c:v>
                </c:pt>
                <c:pt idx="1774">
                  <c:v>150.35484719313123</c:v>
                </c:pt>
                <c:pt idx="1775">
                  <c:v>137.02997670270929</c:v>
                </c:pt>
                <c:pt idx="1776">
                  <c:v>125.70048440660342</c:v>
                </c:pt>
                <c:pt idx="1777">
                  <c:v>114.85607500080093</c:v>
                </c:pt>
                <c:pt idx="1778">
                  <c:v>104.07618581550878</c:v>
                </c:pt>
                <c:pt idx="1779">
                  <c:v>92.232375533071291</c:v>
                </c:pt>
                <c:pt idx="1780">
                  <c:v>79.619452949596877</c:v>
                </c:pt>
                <c:pt idx="1781">
                  <c:v>66.910984615960217</c:v>
                </c:pt>
                <c:pt idx="1782">
                  <c:v>55.608622521316128</c:v>
                </c:pt>
                <c:pt idx="1783">
                  <c:v>46.184974224295829</c:v>
                </c:pt>
                <c:pt idx="1784">
                  <c:v>38.910778954336287</c:v>
                </c:pt>
                <c:pt idx="1785">
                  <c:v>33.442331393456612</c:v>
                </c:pt>
                <c:pt idx="1786">
                  <c:v>28.82877994393991</c:v>
                </c:pt>
                <c:pt idx="1787">
                  <c:v>24.761782958367025</c:v>
                </c:pt>
                <c:pt idx="1788">
                  <c:v>21.002820525357055</c:v>
                </c:pt>
                <c:pt idx="1789">
                  <c:v>17.379075394324996</c:v>
                </c:pt>
                <c:pt idx="1790">
                  <c:v>13.634444654250741</c:v>
                </c:pt>
                <c:pt idx="1791">
                  <c:v>9.8161132723691988</c:v>
                </c:pt>
                <c:pt idx="1792">
                  <c:v>6.0993335391675316</c:v>
                </c:pt>
                <c:pt idx="1793">
                  <c:v>2.9678878615734412</c:v>
                </c:pt>
                <c:pt idx="1794">
                  <c:v>0.99079862908514582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B62-40DB-A94C-B256C76EB65B}"/>
            </c:ext>
          </c:extLst>
        </c:ser>
        <c:ser>
          <c:idx val="0"/>
          <c:order val="1"/>
          <c:tx>
            <c:strRef>
              <c:f>'My Spreedsheet '!$AK$2:$AK$3</c:f>
              <c:strCache>
                <c:ptCount val="2"/>
                <c:pt idx="0">
                  <c:v>Energy Stored</c:v>
                </c:pt>
                <c:pt idx="1">
                  <c:v>kJ</c:v>
                </c:pt>
              </c:strCache>
            </c:strRef>
          </c:tx>
          <c:spPr>
            <a:ln w="28575" cap="rnd">
              <a:solidFill>
                <a:schemeClr val="bg2">
                  <a:lumMod val="50000"/>
                  <a:alpha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'!$AK$5:$AK$1805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-6.6301824034185964E-3</c:v>
                </c:pt>
                <c:pt idx="13">
                  <c:v>9.0189441043379018E-2</c:v>
                </c:pt>
                <c:pt idx="14">
                  <c:v>1.4338646555117811</c:v>
                </c:pt>
                <c:pt idx="15">
                  <c:v>5.1841103003237539</c:v>
                </c:pt>
                <c:pt idx="16">
                  <c:v>9.261643683617903</c:v>
                </c:pt>
                <c:pt idx="17">
                  <c:v>15.624116937726185</c:v>
                </c:pt>
                <c:pt idx="18">
                  <c:v>26.016419836623168</c:v>
                </c:pt>
                <c:pt idx="19">
                  <c:v>37.554872115919366</c:v>
                </c:pt>
                <c:pt idx="20">
                  <c:v>42.07467434767991</c:v>
                </c:pt>
                <c:pt idx="21">
                  <c:v>43.95418423953722</c:v>
                </c:pt>
                <c:pt idx="22">
                  <c:v>44.589775191275479</c:v>
                </c:pt>
                <c:pt idx="23">
                  <c:v>46.198628090528004</c:v>
                </c:pt>
                <c:pt idx="24">
                  <c:v>47.177566793598295</c:v>
                </c:pt>
                <c:pt idx="25">
                  <c:v>52.91786518773052</c:v>
                </c:pt>
                <c:pt idx="26">
                  <c:v>56.806914102374527</c:v>
                </c:pt>
                <c:pt idx="27">
                  <c:v>64.99659768767485</c:v>
                </c:pt>
                <c:pt idx="28">
                  <c:v>74.968632466158596</c:v>
                </c:pt>
                <c:pt idx="29">
                  <c:v>85.64799033155775</c:v>
                </c:pt>
                <c:pt idx="30">
                  <c:v>95.630313548336417</c:v>
                </c:pt>
                <c:pt idx="31">
                  <c:v>101.30564990094507</c:v>
                </c:pt>
                <c:pt idx="32">
                  <c:v>105.17951826167233</c:v>
                </c:pt>
                <c:pt idx="33">
                  <c:v>108.13231482198849</c:v>
                </c:pt>
                <c:pt idx="34">
                  <c:v>110.62400269905835</c:v>
                </c:pt>
                <c:pt idx="35">
                  <c:v>111.12572412988963</c:v>
                </c:pt>
                <c:pt idx="36">
                  <c:v>109.62394354548185</c:v>
                </c:pt>
                <c:pt idx="37">
                  <c:v>102.26734505679497</c:v>
                </c:pt>
                <c:pt idx="38">
                  <c:v>89.214646154613632</c:v>
                </c:pt>
                <c:pt idx="39">
                  <c:v>76.629817552018068</c:v>
                </c:pt>
                <c:pt idx="40">
                  <c:v>66.934381963592614</c:v>
                </c:pt>
                <c:pt idx="41">
                  <c:v>58.255137899314342</c:v>
                </c:pt>
                <c:pt idx="42">
                  <c:v>46.850118426872633</c:v>
                </c:pt>
                <c:pt idx="43">
                  <c:v>34.96576781468027</c:v>
                </c:pt>
                <c:pt idx="44">
                  <c:v>27.249966714667011</c:v>
                </c:pt>
                <c:pt idx="45">
                  <c:v>24.101977173972056</c:v>
                </c:pt>
                <c:pt idx="46">
                  <c:v>22.942480300236689</c:v>
                </c:pt>
                <c:pt idx="47">
                  <c:v>20.927189441043243</c:v>
                </c:pt>
                <c:pt idx="48">
                  <c:v>18.589472400694149</c:v>
                </c:pt>
                <c:pt idx="49">
                  <c:v>17.372523247605898</c:v>
                </c:pt>
                <c:pt idx="50">
                  <c:v>17.372523247605898</c:v>
                </c:pt>
                <c:pt idx="51">
                  <c:v>16.584042151422263</c:v>
                </c:pt>
                <c:pt idx="52">
                  <c:v>13.436730065990727</c:v>
                </c:pt>
                <c:pt idx="53">
                  <c:v>9.261643683617903</c:v>
                </c:pt>
                <c:pt idx="54">
                  <c:v>7.8615805032454249</c:v>
                </c:pt>
                <c:pt idx="55">
                  <c:v>7.7278639943611092</c:v>
                </c:pt>
                <c:pt idx="56">
                  <c:v>7.7278639943611092</c:v>
                </c:pt>
                <c:pt idx="57">
                  <c:v>7.7278639943611092</c:v>
                </c:pt>
                <c:pt idx="58">
                  <c:v>8.1324447188900439</c:v>
                </c:pt>
                <c:pt idx="59">
                  <c:v>8.5473183003904065</c:v>
                </c:pt>
                <c:pt idx="60">
                  <c:v>11.73952198362805</c:v>
                </c:pt>
                <c:pt idx="61">
                  <c:v>12.744140310623294</c:v>
                </c:pt>
                <c:pt idx="62">
                  <c:v>13.789877026235207</c:v>
                </c:pt>
                <c:pt idx="63">
                  <c:v>14.328161464818093</c:v>
                </c:pt>
                <c:pt idx="64">
                  <c:v>16.004663191893787</c:v>
                </c:pt>
                <c:pt idx="65">
                  <c:v>17.372523247605898</c:v>
                </c:pt>
                <c:pt idx="66">
                  <c:v>17.975864213487661</c:v>
                </c:pt>
                <c:pt idx="67">
                  <c:v>18.589472400694149</c:v>
                </c:pt>
                <c:pt idx="68">
                  <c:v>22.713999747536164</c:v>
                </c:pt>
                <c:pt idx="69">
                  <c:v>29.802463495070878</c:v>
                </c:pt>
                <c:pt idx="70">
                  <c:v>39.03305797878437</c:v>
                </c:pt>
                <c:pt idx="71">
                  <c:v>49.501493816699359</c:v>
                </c:pt>
                <c:pt idx="72">
                  <c:v>59.353211120127028</c:v>
                </c:pt>
                <c:pt idx="73">
                  <c:v>66.1558698120092</c:v>
                </c:pt>
                <c:pt idx="74">
                  <c:v>70.493749581276461</c:v>
                </c:pt>
                <c:pt idx="75">
                  <c:v>74.144830028421509</c:v>
                </c:pt>
                <c:pt idx="76">
                  <c:v>78.309106965834786</c:v>
                </c:pt>
                <c:pt idx="77">
                  <c:v>83.020477634658363</c:v>
                </c:pt>
                <c:pt idx="78">
                  <c:v>86.53287233446116</c:v>
                </c:pt>
                <c:pt idx="79">
                  <c:v>87.422275901193942</c:v>
                </c:pt>
                <c:pt idx="80">
                  <c:v>85.207245039318167</c:v>
                </c:pt>
                <c:pt idx="81">
                  <c:v>83.020477634658363</c:v>
                </c:pt>
                <c:pt idx="82">
                  <c:v>77.887587503521146</c:v>
                </c:pt>
                <c:pt idx="83">
                  <c:v>76.629817552018068</c:v>
                </c:pt>
                <c:pt idx="84">
                  <c:v>75.382231284990965</c:v>
                </c:pt>
                <c:pt idx="85">
                  <c:v>72.1051315588102</c:v>
                </c:pt>
                <c:pt idx="86">
                  <c:v>69.694851938990894</c:v>
                </c:pt>
                <c:pt idx="87">
                  <c:v>66.934381963592614</c:v>
                </c:pt>
                <c:pt idx="88">
                  <c:v>65.381888849900278</c:v>
                </c:pt>
                <c:pt idx="89">
                  <c:v>56.806914102374527</c:v>
                </c:pt>
                <c:pt idx="90">
                  <c:v>41.457260014458207</c:v>
                </c:pt>
                <c:pt idx="91">
                  <c:v>26.753131253151615</c:v>
                </c:pt>
                <c:pt idx="92">
                  <c:v>15.813819393517893</c:v>
                </c:pt>
                <c:pt idx="93">
                  <c:v>10.933757577701321</c:v>
                </c:pt>
                <c:pt idx="94">
                  <c:v>7.7278639943611092</c:v>
                </c:pt>
                <c:pt idx="95">
                  <c:v>4.3478368011486577</c:v>
                </c:pt>
                <c:pt idx="96">
                  <c:v>1.6732283688263385</c:v>
                </c:pt>
                <c:pt idx="97">
                  <c:v>0.58388712376274998</c:v>
                </c:pt>
                <c:pt idx="98">
                  <c:v>0.17991365796342945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-6.6301824034185964E-3</c:v>
                </c:pt>
                <c:pt idx="139">
                  <c:v>0.1226329021425155</c:v>
                </c:pt>
                <c:pt idx="140">
                  <c:v>1.8647931767035373</c:v>
                </c:pt>
                <c:pt idx="141">
                  <c:v>7.3335774527853372</c:v>
                </c:pt>
                <c:pt idx="142">
                  <c:v>14.692726516395737</c:v>
                </c:pt>
                <c:pt idx="143">
                  <c:v>19.634965158661366</c:v>
                </c:pt>
                <c:pt idx="144">
                  <c:v>21.811475247236935</c:v>
                </c:pt>
                <c:pt idx="145">
                  <c:v>23.86779874822874</c:v>
                </c:pt>
                <c:pt idx="146">
                  <c:v>28.767802459877856</c:v>
                </c:pt>
                <c:pt idx="147">
                  <c:v>35.818568067984501</c:v>
                </c:pt>
                <c:pt idx="148">
                  <c:v>42.69663342485596</c:v>
                </c:pt>
                <c:pt idx="149">
                  <c:v>47.506150560545564</c:v>
                </c:pt>
                <c:pt idx="150">
                  <c:v>49.501493816699359</c:v>
                </c:pt>
                <c:pt idx="151">
                  <c:v>48.166724098663295</c:v>
                </c:pt>
                <c:pt idx="152">
                  <c:v>41.150257249606319</c:v>
                </c:pt>
                <c:pt idx="153">
                  <c:v>28.257302710913613</c:v>
                </c:pt>
                <c:pt idx="154">
                  <c:v>16.389774619956409</c:v>
                </c:pt>
                <c:pt idx="155">
                  <c:v>9.5553769859198479</c:v>
                </c:pt>
                <c:pt idx="156">
                  <c:v>7.7278639943611092</c:v>
                </c:pt>
                <c:pt idx="157">
                  <c:v>8.5473183003904065</c:v>
                </c:pt>
                <c:pt idx="158">
                  <c:v>10.776032653103293</c:v>
                </c:pt>
                <c:pt idx="159">
                  <c:v>16.196648283743432</c:v>
                </c:pt>
                <c:pt idx="160">
                  <c:v>22.260457857065095</c:v>
                </c:pt>
                <c:pt idx="161">
                  <c:v>30.326623995532707</c:v>
                </c:pt>
                <c:pt idx="162">
                  <c:v>36.105109319181906</c:v>
                </c:pt>
                <c:pt idx="163">
                  <c:v>42.385085817828873</c:v>
                </c:pt>
                <c:pt idx="164">
                  <c:v>48.498713771612898</c:v>
                </c:pt>
                <c:pt idx="165">
                  <c:v>53.964902857777609</c:v>
                </c:pt>
                <c:pt idx="166">
                  <c:v>57.528758147027219</c:v>
                </c:pt>
                <c:pt idx="167">
                  <c:v>61.57996563239444</c:v>
                </c:pt>
                <c:pt idx="168">
                  <c:v>69.297101626354973</c:v>
                </c:pt>
                <c:pt idx="169">
                  <c:v>77.467199414373539</c:v>
                </c:pt>
                <c:pt idx="170">
                  <c:v>80.861979826018896</c:v>
                </c:pt>
                <c:pt idx="171">
                  <c:v>78.309106965834786</c:v>
                </c:pt>
                <c:pt idx="172">
                  <c:v>68.900483718204185</c:v>
                </c:pt>
                <c:pt idx="173">
                  <c:v>53.614755817601697</c:v>
                </c:pt>
                <c:pt idx="174">
                  <c:v>40.844390818074331</c:v>
                </c:pt>
                <c:pt idx="175">
                  <c:v>35.53316403409481</c:v>
                </c:pt>
                <c:pt idx="176">
                  <c:v>34.96576781468027</c:v>
                </c:pt>
                <c:pt idx="177">
                  <c:v>37.262645514839924</c:v>
                </c:pt>
                <c:pt idx="178">
                  <c:v>43.009317119650781</c:v>
                </c:pt>
                <c:pt idx="179">
                  <c:v>47.506150560545564</c:v>
                </c:pt>
                <c:pt idx="180">
                  <c:v>48.831838648342405</c:v>
                </c:pt>
                <c:pt idx="181">
                  <c:v>48.498713771612898</c:v>
                </c:pt>
                <c:pt idx="182">
                  <c:v>47.506150560545564</c:v>
                </c:pt>
                <c:pt idx="183">
                  <c:v>44.589775191275479</c:v>
                </c:pt>
                <c:pt idx="184">
                  <c:v>37.848235639643903</c:v>
                </c:pt>
                <c:pt idx="185">
                  <c:v>30.855337294060124</c:v>
                </c:pt>
                <c:pt idx="186">
                  <c:v>24.337295026992617</c:v>
                </c:pt>
                <c:pt idx="187">
                  <c:v>19.634965158661366</c:v>
                </c:pt>
                <c:pt idx="188">
                  <c:v>16.004663191893787</c:v>
                </c:pt>
                <c:pt idx="189">
                  <c:v>13.436730065990727</c:v>
                </c:pt>
                <c:pt idx="190">
                  <c:v>11.41378846111178</c:v>
                </c:pt>
                <c:pt idx="191">
                  <c:v>10.156561113683383</c:v>
                </c:pt>
                <c:pt idx="192">
                  <c:v>8.9724834128804787</c:v>
                </c:pt>
                <c:pt idx="193">
                  <c:v>8.4078835376330723</c:v>
                </c:pt>
                <c:pt idx="194">
                  <c:v>7.9964407611252142</c:v>
                </c:pt>
                <c:pt idx="195">
                  <c:v>7.7278639943611092</c:v>
                </c:pt>
                <c:pt idx="196">
                  <c:v>7.7278639943611092</c:v>
                </c:pt>
                <c:pt idx="197">
                  <c:v>7.7278639943611092</c:v>
                </c:pt>
                <c:pt idx="198">
                  <c:v>7.7278639943611092</c:v>
                </c:pt>
                <c:pt idx="199">
                  <c:v>8.4078835376330723</c:v>
                </c:pt>
                <c:pt idx="200">
                  <c:v>9.1164918947484068</c:v>
                </c:pt>
                <c:pt idx="201">
                  <c:v>10.619450495292053</c:v>
                </c:pt>
                <c:pt idx="202">
                  <c:v>12.236690685557729</c:v>
                </c:pt>
                <c:pt idx="203">
                  <c:v>14.876721522609971</c:v>
                </c:pt>
                <c:pt idx="204">
                  <c:v>19.847485135154368</c:v>
                </c:pt>
                <c:pt idx="205">
                  <c:v>24.811348818423774</c:v>
                </c:pt>
                <c:pt idx="206">
                  <c:v>31.388602997769635</c:v>
                </c:pt>
                <c:pt idx="207">
                  <c:v>40.236067151411739</c:v>
                </c:pt>
                <c:pt idx="208">
                  <c:v>48.831838648342405</c:v>
                </c:pt>
                <c:pt idx="209">
                  <c:v>57.167269136691367</c:v>
                </c:pt>
                <c:pt idx="210">
                  <c:v>69.297101626354973</c:v>
                </c:pt>
                <c:pt idx="211">
                  <c:v>78.731757752204032</c:v>
                </c:pt>
                <c:pt idx="212">
                  <c:v>86.089866112975585</c:v>
                </c:pt>
                <c:pt idx="213">
                  <c:v>91.937103441376479</c:v>
                </c:pt>
                <c:pt idx="214">
                  <c:v>97.033903933336106</c:v>
                </c:pt>
                <c:pt idx="215">
                  <c:v>104.20427963004207</c:v>
                </c:pt>
                <c:pt idx="216">
                  <c:v>113.65124786005859</c:v>
                </c:pt>
                <c:pt idx="217">
                  <c:v>124.56620854586076</c:v>
                </c:pt>
                <c:pt idx="218">
                  <c:v>134.86975453817374</c:v>
                </c:pt>
                <c:pt idx="219">
                  <c:v>143.86161422707019</c:v>
                </c:pt>
                <c:pt idx="220">
                  <c:v>150.79449336282747</c:v>
                </c:pt>
                <c:pt idx="221">
                  <c:v>156.10039918404462</c:v>
                </c:pt>
                <c:pt idx="222">
                  <c:v>158.48780074128646</c:v>
                </c:pt>
                <c:pt idx="223">
                  <c:v>160.89318011800668</c:v>
                </c:pt>
                <c:pt idx="224">
                  <c:v>162.70901070382789</c:v>
                </c:pt>
                <c:pt idx="225">
                  <c:v>165.14584370162856</c:v>
                </c:pt>
                <c:pt idx="226">
                  <c:v>168.83478442119954</c:v>
                </c:pt>
                <c:pt idx="227">
                  <c:v>171.93977855578828</c:v>
                </c:pt>
                <c:pt idx="228">
                  <c:v>175.07283602257311</c:v>
                </c:pt>
                <c:pt idx="229">
                  <c:v>177.59948346990583</c:v>
                </c:pt>
                <c:pt idx="230">
                  <c:v>179.50625118587817</c:v>
                </c:pt>
                <c:pt idx="231">
                  <c:v>179.50625118587817</c:v>
                </c:pt>
                <c:pt idx="232">
                  <c:v>177.59948346990583</c:v>
                </c:pt>
                <c:pt idx="233">
                  <c:v>169.45353788687902</c:v>
                </c:pt>
                <c:pt idx="234">
                  <c:v>157.29185253878896</c:v>
                </c:pt>
                <c:pt idx="235">
                  <c:v>146.15458066609418</c:v>
                </c:pt>
                <c:pt idx="236">
                  <c:v>139.32967688304643</c:v>
                </c:pt>
                <c:pt idx="237">
                  <c:v>135.97798234312938</c:v>
                </c:pt>
                <c:pt idx="238">
                  <c:v>131.57208774872581</c:v>
                </c:pt>
                <c:pt idx="239">
                  <c:v>123.50527668026722</c:v>
                </c:pt>
                <c:pt idx="240">
                  <c:v>110.12340915455223</c:v>
                </c:pt>
                <c:pt idx="241">
                  <c:v>96.5649111447716</c:v>
                </c:pt>
                <c:pt idx="242">
                  <c:v>87.422275901193942</c:v>
                </c:pt>
                <c:pt idx="243">
                  <c:v>76.629817552018068</c:v>
                </c:pt>
                <c:pt idx="244">
                  <c:v>66.934381963592614</c:v>
                </c:pt>
                <c:pt idx="245">
                  <c:v>58.255137899314342</c:v>
                </c:pt>
                <c:pt idx="246">
                  <c:v>46.850118426872633</c:v>
                </c:pt>
                <c:pt idx="247">
                  <c:v>34.96576781468027</c:v>
                </c:pt>
                <c:pt idx="248">
                  <c:v>27.249966714667011</c:v>
                </c:pt>
                <c:pt idx="249">
                  <c:v>24.101977173972056</c:v>
                </c:pt>
                <c:pt idx="250">
                  <c:v>22.942480300236689</c:v>
                </c:pt>
                <c:pt idx="251">
                  <c:v>20.927189441043243</c:v>
                </c:pt>
                <c:pt idx="252">
                  <c:v>18.589472400694149</c:v>
                </c:pt>
                <c:pt idx="253">
                  <c:v>17.372523247605898</c:v>
                </c:pt>
                <c:pt idx="254">
                  <c:v>17.372523247605898</c:v>
                </c:pt>
                <c:pt idx="255">
                  <c:v>16.584042151422263</c:v>
                </c:pt>
                <c:pt idx="256">
                  <c:v>13.436730065990727</c:v>
                </c:pt>
                <c:pt idx="257">
                  <c:v>11.41378846111178</c:v>
                </c:pt>
                <c:pt idx="258">
                  <c:v>12.915574606048876</c:v>
                </c:pt>
                <c:pt idx="259">
                  <c:v>17.572496018679679</c:v>
                </c:pt>
                <c:pt idx="260">
                  <c:v>23.40286037501561</c:v>
                </c:pt>
                <c:pt idx="261">
                  <c:v>29.802463495070878</c:v>
                </c:pt>
                <c:pt idx="262">
                  <c:v>36.681603277058109</c:v>
                </c:pt>
                <c:pt idx="263">
                  <c:v>45.874586219129867</c:v>
                </c:pt>
                <c:pt idx="264">
                  <c:v>58.986052966352432</c:v>
                </c:pt>
                <c:pt idx="265">
                  <c:v>72.917615108291457</c:v>
                </c:pt>
                <c:pt idx="266">
                  <c:v>85.207245039318167</c:v>
                </c:pt>
                <c:pt idx="267">
                  <c:v>93.313585069782434</c:v>
                </c:pt>
                <c:pt idx="268">
                  <c:v>103.23355509745507</c:v>
                </c:pt>
                <c:pt idx="269">
                  <c:v>110.62400269905835</c:v>
                </c:pt>
                <c:pt idx="270">
                  <c:v>118.26822472382892</c:v>
                </c:pt>
                <c:pt idx="271">
                  <c:v>118.78685855628586</c:v>
                </c:pt>
                <c:pt idx="272">
                  <c:v>116.71908632091177</c:v>
                </c:pt>
                <c:pt idx="273">
                  <c:v>115.18009359099442</c:v>
                </c:pt>
                <c:pt idx="274">
                  <c:v>107.14353625052905</c:v>
                </c:pt>
                <c:pt idx="275">
                  <c:v>93.313585069782434</c:v>
                </c:pt>
                <c:pt idx="276">
                  <c:v>80.861979826018896</c:v>
                </c:pt>
                <c:pt idx="277">
                  <c:v>66.1558698120092</c:v>
                </c:pt>
                <c:pt idx="278">
                  <c:v>53.265743244549178</c:v>
                </c:pt>
                <c:pt idx="279">
                  <c:v>36.105109319181906</c:v>
                </c:pt>
                <c:pt idx="280">
                  <c:v>25.289959729638717</c:v>
                </c:pt>
                <c:pt idx="281">
                  <c:v>22.486658916775475</c:v>
                </c:pt>
                <c:pt idx="282">
                  <c:v>29.024760100183698</c:v>
                </c:pt>
                <c:pt idx="283">
                  <c:v>39.332105379077909</c:v>
                </c:pt>
                <c:pt idx="284">
                  <c:v>50.854424437912975</c:v>
                </c:pt>
                <c:pt idx="285">
                  <c:v>64.99659768767485</c:v>
                </c:pt>
                <c:pt idx="286">
                  <c:v>78.309106965834786</c:v>
                </c:pt>
                <c:pt idx="287">
                  <c:v>92.853628140532379</c:v>
                </c:pt>
                <c:pt idx="288">
                  <c:v>108.6283963300895</c:v>
                </c:pt>
                <c:pt idx="289">
                  <c:v>125.63164665282811</c:v>
                </c:pt>
                <c:pt idx="290">
                  <c:v>135.97798234312938</c:v>
                </c:pt>
                <c:pt idx="291">
                  <c:v>139.32967688304643</c:v>
                </c:pt>
                <c:pt idx="292">
                  <c:v>135.97798234312938</c:v>
                </c:pt>
                <c:pt idx="293">
                  <c:v>129.93845363676655</c:v>
                </c:pt>
                <c:pt idx="294">
                  <c:v>125.63164665282811</c:v>
                </c:pt>
                <c:pt idx="295">
                  <c:v>122.97650071076171</c:v>
                </c:pt>
                <c:pt idx="296">
                  <c:v>122.44885144893107</c:v>
                </c:pt>
                <c:pt idx="297">
                  <c:v>122.97650071076171</c:v>
                </c:pt>
                <c:pt idx="298">
                  <c:v>124.56620854586076</c:v>
                </c:pt>
                <c:pt idx="299">
                  <c:v>125.63164665282811</c:v>
                </c:pt>
                <c:pt idx="300">
                  <c:v>125.63164665282811</c:v>
                </c:pt>
                <c:pt idx="301">
                  <c:v>124.56620854586076</c:v>
                </c:pt>
                <c:pt idx="302">
                  <c:v>121.92232894388553</c:v>
                </c:pt>
                <c:pt idx="303">
                  <c:v>117.7507180410406</c:v>
                </c:pt>
                <c:pt idx="304">
                  <c:v>112.63765524923019</c:v>
                </c:pt>
                <c:pt idx="305">
                  <c:v>105.17951826167233</c:v>
                </c:pt>
                <c:pt idx="306">
                  <c:v>97.975277245606691</c:v>
                </c:pt>
                <c:pt idx="307">
                  <c:v>93.313585069782434</c:v>
                </c:pt>
                <c:pt idx="308">
                  <c:v>91.025097948749021</c:v>
                </c:pt>
                <c:pt idx="309">
                  <c:v>90.117612055533627</c:v>
                </c:pt>
                <c:pt idx="310">
                  <c:v>88.316200638872601</c:v>
                </c:pt>
                <c:pt idx="311">
                  <c:v>86.089866112975585</c:v>
                </c:pt>
                <c:pt idx="312">
                  <c:v>83.020477634658363</c:v>
                </c:pt>
                <c:pt idx="313">
                  <c:v>78.309106965834786</c:v>
                </c:pt>
                <c:pt idx="314">
                  <c:v>72.510807327750001</c:v>
                </c:pt>
                <c:pt idx="315">
                  <c:v>66.1558698120092</c:v>
                </c:pt>
                <c:pt idx="316">
                  <c:v>60.833180057685318</c:v>
                </c:pt>
                <c:pt idx="317">
                  <c:v>56.089606158239746</c:v>
                </c:pt>
                <c:pt idx="318">
                  <c:v>50.175689210850713</c:v>
                </c:pt>
                <c:pt idx="319">
                  <c:v>43.638092576101855</c:v>
                </c:pt>
                <c:pt idx="320">
                  <c:v>37.848235639643903</c:v>
                </c:pt>
                <c:pt idx="321">
                  <c:v>36.392787738576601</c:v>
                </c:pt>
                <c:pt idx="322">
                  <c:v>34.402921053821778</c:v>
                </c:pt>
                <c:pt idx="323">
                  <c:v>34.402921053821778</c:v>
                </c:pt>
                <c:pt idx="324">
                  <c:v>32.741681451417314</c:v>
                </c:pt>
                <c:pt idx="325">
                  <c:v>31.65694287879159</c:v>
                </c:pt>
                <c:pt idx="326">
                  <c:v>31.65694287879159</c:v>
                </c:pt>
                <c:pt idx="327">
                  <c:v>30.855337294060124</c:v>
                </c:pt>
                <c:pt idx="328">
                  <c:v>30.063974620988397</c:v>
                </c:pt>
                <c:pt idx="329">
                  <c:v>23.172100525766659</c:v>
                </c:pt>
                <c:pt idx="330">
                  <c:v>16.77945082903058</c:v>
                </c:pt>
                <c:pt idx="331">
                  <c:v>15.624116937726185</c:v>
                </c:pt>
                <c:pt idx="332">
                  <c:v>15.248136250337089</c:v>
                </c:pt>
                <c:pt idx="333">
                  <c:v>13.789877026235207</c:v>
                </c:pt>
                <c:pt idx="334">
                  <c:v>13.261869532843026</c:v>
                </c:pt>
                <c:pt idx="335">
                  <c:v>12.236690685557729</c:v>
                </c:pt>
                <c:pt idx="336">
                  <c:v>11.41378846111178</c:v>
                </c:pt>
                <c:pt idx="337">
                  <c:v>11.092625219975705</c:v>
                </c:pt>
                <c:pt idx="338">
                  <c:v>11.41378846111178</c:v>
                </c:pt>
                <c:pt idx="339">
                  <c:v>12.915574606048876</c:v>
                </c:pt>
                <c:pt idx="340">
                  <c:v>17.372523247605898</c:v>
                </c:pt>
                <c:pt idx="341">
                  <c:v>24.573752258180008</c:v>
                </c:pt>
                <c:pt idx="342">
                  <c:v>32.197036453617748</c:v>
                </c:pt>
                <c:pt idx="343">
                  <c:v>34.683775727376307</c:v>
                </c:pt>
                <c:pt idx="344">
                  <c:v>35.53316403409481</c:v>
                </c:pt>
                <c:pt idx="345">
                  <c:v>36.105109319181906</c:v>
                </c:pt>
                <c:pt idx="346">
                  <c:v>38.735147255583769</c:v>
                </c:pt>
                <c:pt idx="347">
                  <c:v>39.332105379077909</c:v>
                </c:pt>
                <c:pt idx="348">
                  <c:v>40.844390818074331</c:v>
                </c:pt>
                <c:pt idx="349">
                  <c:v>42.69663342485596</c:v>
                </c:pt>
                <c:pt idx="350">
                  <c:v>43.95418423953722</c:v>
                </c:pt>
                <c:pt idx="351">
                  <c:v>44.271411794298579</c:v>
                </c:pt>
                <c:pt idx="352">
                  <c:v>43.95418423953722</c:v>
                </c:pt>
                <c:pt idx="353">
                  <c:v>43.638092576101855</c:v>
                </c:pt>
                <c:pt idx="354">
                  <c:v>43.323136853102888</c:v>
                </c:pt>
                <c:pt idx="355">
                  <c:v>43.323136853102888</c:v>
                </c:pt>
                <c:pt idx="356">
                  <c:v>43.95418423953722</c:v>
                </c:pt>
                <c:pt idx="357">
                  <c:v>44.271411794298579</c:v>
                </c:pt>
                <c:pt idx="358">
                  <c:v>43.638092576101855</c:v>
                </c:pt>
                <c:pt idx="359">
                  <c:v>40.236067151411739</c:v>
                </c:pt>
                <c:pt idx="360">
                  <c:v>34.683775727376307</c:v>
                </c:pt>
                <c:pt idx="361">
                  <c:v>29.802463495070878</c:v>
                </c:pt>
                <c:pt idx="362">
                  <c:v>26.506421828432416</c:v>
                </c:pt>
                <c:pt idx="363">
                  <c:v>24.573752258180008</c:v>
                </c:pt>
                <c:pt idx="364">
                  <c:v>23.634759798873116</c:v>
                </c:pt>
                <c:pt idx="365">
                  <c:v>23.634759798873116</c:v>
                </c:pt>
                <c:pt idx="366">
                  <c:v>23.86779874822874</c:v>
                </c:pt>
                <c:pt idx="367">
                  <c:v>24.811348818423774</c:v>
                </c:pt>
                <c:pt idx="368">
                  <c:v>27.000979564933303</c:v>
                </c:pt>
                <c:pt idx="369">
                  <c:v>30.590411569593439</c:v>
                </c:pt>
                <c:pt idx="370">
                  <c:v>32.741681451417314</c:v>
                </c:pt>
                <c:pt idx="371">
                  <c:v>33.290877479306822</c:v>
                </c:pt>
                <c:pt idx="372">
                  <c:v>31.388602997769635</c:v>
                </c:pt>
                <c:pt idx="373">
                  <c:v>25.0500846586135</c:v>
                </c:pt>
                <c:pt idx="374">
                  <c:v>17.173691426232828</c:v>
                </c:pt>
                <c:pt idx="375">
                  <c:v>11.252635530816001</c:v>
                </c:pt>
                <c:pt idx="376">
                  <c:v>7.5952912835827009</c:v>
                </c:pt>
                <c:pt idx="377">
                  <c:v>5.5166038985643082</c:v>
                </c:pt>
                <c:pt idx="378">
                  <c:v>4.1502196672312159</c:v>
                </c:pt>
                <c:pt idx="379">
                  <c:v>3.3176416030617295</c:v>
                </c:pt>
                <c:pt idx="380">
                  <c:v>2.6554829511019999</c:v>
                </c:pt>
                <c:pt idx="381">
                  <c:v>1.8647931767035373</c:v>
                </c:pt>
                <c:pt idx="382">
                  <c:v>1.1604687685747017</c:v>
                </c:pt>
                <c:pt idx="383">
                  <c:v>0.6213533927768794</c:v>
                </c:pt>
                <c:pt idx="384">
                  <c:v>0.20130453057458586</c:v>
                </c:pt>
                <c:pt idx="385">
                  <c:v>6.3737847072304708E-3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-7.9536302559618539E-3</c:v>
                </c:pt>
                <c:pt idx="393">
                  <c:v>0.15967139628074267</c:v>
                </c:pt>
                <c:pt idx="394">
                  <c:v>1.1092312495857777</c:v>
                </c:pt>
                <c:pt idx="395">
                  <c:v>3.5848575297176799</c:v>
                </c:pt>
                <c:pt idx="396">
                  <c:v>8.1324447188900439</c:v>
                </c:pt>
                <c:pt idx="397">
                  <c:v>15.061858116960572</c:v>
                </c:pt>
                <c:pt idx="398">
                  <c:v>24.101977173972056</c:v>
                </c:pt>
                <c:pt idx="399">
                  <c:v>32.468790049201061</c:v>
                </c:pt>
                <c:pt idx="400">
                  <c:v>36.392787738576601</c:v>
                </c:pt>
                <c:pt idx="401">
                  <c:v>36.392787738576601</c:v>
                </c:pt>
                <c:pt idx="402">
                  <c:v>34.402921053821778</c:v>
                </c:pt>
                <c:pt idx="403">
                  <c:v>30.063974620988397</c:v>
                </c:pt>
                <c:pt idx="404">
                  <c:v>25.773127367754</c:v>
                </c:pt>
                <c:pt idx="405">
                  <c:v>22.486658916775475</c:v>
                </c:pt>
                <c:pt idx="406">
                  <c:v>19.213346483243619</c:v>
                </c:pt>
                <c:pt idx="407">
                  <c:v>15.813819393517893</c:v>
                </c:pt>
                <c:pt idx="408">
                  <c:v>12.744140310623294</c:v>
                </c:pt>
                <c:pt idx="409">
                  <c:v>10.933757577701321</c:v>
                </c:pt>
                <c:pt idx="410">
                  <c:v>10.46401115337803</c:v>
                </c:pt>
                <c:pt idx="411">
                  <c:v>10.619450495292053</c:v>
                </c:pt>
                <c:pt idx="412">
                  <c:v>10.933757577701321</c:v>
                </c:pt>
                <c:pt idx="413">
                  <c:v>11.41378846111178</c:v>
                </c:pt>
                <c:pt idx="414">
                  <c:v>12.069825394641049</c:v>
                </c:pt>
                <c:pt idx="415">
                  <c:v>13.789877026235207</c:v>
                </c:pt>
                <c:pt idx="416">
                  <c:v>16.584042151422263</c:v>
                </c:pt>
                <c:pt idx="417">
                  <c:v>19.213346483243619</c:v>
                </c:pt>
                <c:pt idx="418">
                  <c:v>20.061145472022879</c:v>
                </c:pt>
                <c:pt idx="419">
                  <c:v>19.423585591654312</c:v>
                </c:pt>
                <c:pt idx="420">
                  <c:v>16.976000603670919</c:v>
                </c:pt>
                <c:pt idx="421">
                  <c:v>15.061858116960572</c:v>
                </c:pt>
                <c:pt idx="422">
                  <c:v>14.328161464818093</c:v>
                </c:pt>
                <c:pt idx="423">
                  <c:v>14.692726516395737</c:v>
                </c:pt>
                <c:pt idx="424">
                  <c:v>16.196648283743432</c:v>
                </c:pt>
                <c:pt idx="425">
                  <c:v>20.061145472022879</c:v>
                </c:pt>
                <c:pt idx="426">
                  <c:v>28.257302710913613</c:v>
                </c:pt>
                <c:pt idx="427">
                  <c:v>41.765399063519538</c:v>
                </c:pt>
                <c:pt idx="428">
                  <c:v>55.732653346642664</c:v>
                </c:pt>
                <c:pt idx="429">
                  <c:v>62.331284753878819</c:v>
                </c:pt>
                <c:pt idx="430">
                  <c:v>62.70864427188571</c:v>
                </c:pt>
                <c:pt idx="431">
                  <c:v>60.090928422635031</c:v>
                </c:pt>
                <c:pt idx="432">
                  <c:v>56.806914102374527</c:v>
                </c:pt>
                <c:pt idx="433">
                  <c:v>54.668600143057809</c:v>
                </c:pt>
                <c:pt idx="434">
                  <c:v>53.964902857777609</c:v>
                </c:pt>
                <c:pt idx="435">
                  <c:v>52.225512819236343</c:v>
                </c:pt>
                <c:pt idx="436">
                  <c:v>47.506150560545564</c:v>
                </c:pt>
                <c:pt idx="437">
                  <c:v>39.63228940735393</c:v>
                </c:pt>
                <c:pt idx="438">
                  <c:v>29.282856185558106</c:v>
                </c:pt>
                <c:pt idx="439">
                  <c:v>18.179259539000988</c:v>
                </c:pt>
                <c:pt idx="440">
                  <c:v>8.9724834128804787</c:v>
                </c:pt>
                <c:pt idx="441">
                  <c:v>3.060737539115292</c:v>
                </c:pt>
                <c:pt idx="442">
                  <c:v>0.65996753606296354</c:v>
                </c:pt>
                <c:pt idx="443">
                  <c:v>3.9089189496276197E-2</c:v>
                </c:pt>
                <c:pt idx="444">
                  <c:v>-6.6301824034185964E-3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-7.9536302559618539E-3</c:v>
                </c:pt>
                <c:pt idx="513">
                  <c:v>0.24753191214057074</c:v>
                </c:pt>
                <c:pt idx="514">
                  <c:v>2.2070011141237047</c:v>
                </c:pt>
                <c:pt idx="515">
                  <c:v>7.4638624200206323</c:v>
                </c:pt>
                <c:pt idx="516">
                  <c:v>15.435555873629113</c:v>
                </c:pt>
                <c:pt idx="517">
                  <c:v>23.172100525766659</c:v>
                </c:pt>
                <c:pt idx="518">
                  <c:v>26.506421828432416</c:v>
                </c:pt>
                <c:pt idx="519">
                  <c:v>26.506421828432416</c:v>
                </c:pt>
                <c:pt idx="520">
                  <c:v>25.0500846586135</c:v>
                </c:pt>
                <c:pt idx="521">
                  <c:v>22.713999747536164</c:v>
                </c:pt>
                <c:pt idx="522">
                  <c:v>20.275946120156444</c:v>
                </c:pt>
                <c:pt idx="523">
                  <c:v>17.372523247605898</c:v>
                </c:pt>
                <c:pt idx="524">
                  <c:v>13.088151029825598</c:v>
                </c:pt>
                <c:pt idx="525">
                  <c:v>7.5952912835827009</c:v>
                </c:pt>
                <c:pt idx="526">
                  <c:v>2.9773946053617322</c:v>
                </c:pt>
                <c:pt idx="527">
                  <c:v>0.74063924900925937</c:v>
                </c:pt>
                <c:pt idx="528">
                  <c:v>0.14057779463695994</c:v>
                </c:pt>
                <c:pt idx="529">
                  <c:v>1.2828884634403948E-2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-6.6301824034185964E-3</c:v>
                </c:pt>
                <c:pt idx="534">
                  <c:v>2.9186636139361115E-2</c:v>
                </c:pt>
                <c:pt idx="535">
                  <c:v>0.44550177263446922</c:v>
                </c:pt>
                <c:pt idx="536">
                  <c:v>1.3210648387801944</c:v>
                </c:pt>
                <c:pt idx="537">
                  <c:v>3.4946398734931399</c:v>
                </c:pt>
                <c:pt idx="538">
                  <c:v>9.1164918947484068</c:v>
                </c:pt>
                <c:pt idx="539">
                  <c:v>19.423585591654312</c:v>
                </c:pt>
                <c:pt idx="540">
                  <c:v>29.542090666890655</c:v>
                </c:pt>
                <c:pt idx="541">
                  <c:v>33.290877479306822</c:v>
                </c:pt>
                <c:pt idx="542">
                  <c:v>33.290877479306822</c:v>
                </c:pt>
                <c:pt idx="543">
                  <c:v>32.741681451417314</c:v>
                </c:pt>
                <c:pt idx="544">
                  <c:v>30.855337294060124</c:v>
                </c:pt>
                <c:pt idx="545">
                  <c:v>27.500092653242344</c:v>
                </c:pt>
                <c:pt idx="546">
                  <c:v>22.260457857065095</c:v>
                </c:pt>
                <c:pt idx="547">
                  <c:v>18.796289838653106</c:v>
                </c:pt>
                <c:pt idx="548">
                  <c:v>16.196648283743432</c:v>
                </c:pt>
                <c:pt idx="549">
                  <c:v>14.509873147428301</c:v>
                </c:pt>
                <c:pt idx="550">
                  <c:v>12.915574606048876</c:v>
                </c:pt>
                <c:pt idx="551">
                  <c:v>11.73952198362805</c:v>
                </c:pt>
                <c:pt idx="552">
                  <c:v>11.092625219975705</c:v>
                </c:pt>
                <c:pt idx="553">
                  <c:v>10.156561113683383</c:v>
                </c:pt>
                <c:pt idx="554">
                  <c:v>9.5553769859198479</c:v>
                </c:pt>
                <c:pt idx="555">
                  <c:v>9.261643683617903</c:v>
                </c:pt>
                <c:pt idx="556">
                  <c:v>9.261643683617903</c:v>
                </c:pt>
                <c:pt idx="557">
                  <c:v>9.5553769859198479</c:v>
                </c:pt>
                <c:pt idx="558">
                  <c:v>10.309714676471666</c:v>
                </c:pt>
                <c:pt idx="559">
                  <c:v>11.41378846111178</c:v>
                </c:pt>
                <c:pt idx="560">
                  <c:v>14.876721522609971</c:v>
                </c:pt>
                <c:pt idx="561">
                  <c:v>15.813819393517893</c:v>
                </c:pt>
                <c:pt idx="562">
                  <c:v>15.813819393517893</c:v>
                </c:pt>
                <c:pt idx="563">
                  <c:v>15.813819393517893</c:v>
                </c:pt>
                <c:pt idx="564">
                  <c:v>12.915574606048876</c:v>
                </c:pt>
                <c:pt idx="565">
                  <c:v>5.4046279515764866</c:v>
                </c:pt>
                <c:pt idx="566">
                  <c:v>1.1092312495857777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1.2828884634403948E-2</c:v>
                </c:pt>
                <c:pt idx="602">
                  <c:v>0.15967139628074267</c:v>
                </c:pt>
                <c:pt idx="603">
                  <c:v>1.1092312495857777</c:v>
                </c:pt>
                <c:pt idx="604">
                  <c:v>4.3478368011486577</c:v>
                </c:pt>
                <c:pt idx="605">
                  <c:v>10.933757577701321</c:v>
                </c:pt>
                <c:pt idx="606">
                  <c:v>21.588693795340031</c:v>
                </c:pt>
                <c:pt idx="607">
                  <c:v>36.105109319181906</c:v>
                </c:pt>
                <c:pt idx="608">
                  <c:v>51.881038605781718</c:v>
                </c:pt>
                <c:pt idx="609">
                  <c:v>67.717424911767012</c:v>
                </c:pt>
                <c:pt idx="610">
                  <c:v>84.329146118815245</c:v>
                </c:pt>
                <c:pt idx="611">
                  <c:v>103.23355509745507</c:v>
                </c:pt>
                <c:pt idx="612">
                  <c:v>120.87266440059176</c:v>
                </c:pt>
                <c:pt idx="613">
                  <c:v>131.02641705735101</c:v>
                </c:pt>
                <c:pt idx="614">
                  <c:v>133.21585515785551</c:v>
                </c:pt>
                <c:pt idx="615">
                  <c:v>132.11888436200849</c:v>
                </c:pt>
                <c:pt idx="616">
                  <c:v>131.57208774872581</c:v>
                </c:pt>
                <c:pt idx="617">
                  <c:v>130.48187233699446</c:v>
                </c:pt>
                <c:pt idx="618">
                  <c:v>128.3149541479593</c:v>
                </c:pt>
                <c:pt idx="619">
                  <c:v>124.03517930833704</c:v>
                </c:pt>
                <c:pt idx="620">
                  <c:v>118.26822472382892</c:v>
                </c:pt>
                <c:pt idx="621">
                  <c:v>113.14388773425787</c:v>
                </c:pt>
                <c:pt idx="622">
                  <c:v>110.62400269905835</c:v>
                </c:pt>
                <c:pt idx="623">
                  <c:v>110.12340915455223</c:v>
                </c:pt>
                <c:pt idx="624">
                  <c:v>111.12572412988963</c:v>
                </c:pt>
                <c:pt idx="625">
                  <c:v>114.15973557752189</c:v>
                </c:pt>
                <c:pt idx="626">
                  <c:v>117.23433855703145</c:v>
                </c:pt>
                <c:pt idx="627">
                  <c:v>118.78685855628586</c:v>
                </c:pt>
                <c:pt idx="628">
                  <c:v>118.78685855628586</c:v>
                </c:pt>
                <c:pt idx="629">
                  <c:v>118.78685855628586</c:v>
                </c:pt>
                <c:pt idx="630">
                  <c:v>119.30661948930108</c:v>
                </c:pt>
                <c:pt idx="631">
                  <c:v>122.44885144893107</c:v>
                </c:pt>
                <c:pt idx="632">
                  <c:v>127.77604001935049</c:v>
                </c:pt>
                <c:pt idx="633">
                  <c:v>134.31732905200852</c:v>
                </c:pt>
                <c:pt idx="634">
                  <c:v>142.15370006143738</c:v>
                </c:pt>
                <c:pt idx="635">
                  <c:v>149.6277686935172</c:v>
                </c:pt>
                <c:pt idx="636">
                  <c:v>155.50635819735589</c:v>
                </c:pt>
                <c:pt idx="637">
                  <c:v>157.88926480862375</c:v>
                </c:pt>
                <c:pt idx="638">
                  <c:v>157.88926480862375</c:v>
                </c:pt>
                <c:pt idx="639">
                  <c:v>157.29185253878896</c:v>
                </c:pt>
                <c:pt idx="640">
                  <c:v>156.10039918404462</c:v>
                </c:pt>
                <c:pt idx="641">
                  <c:v>155.50635819735589</c:v>
                </c:pt>
                <c:pt idx="642">
                  <c:v>158.48780074128646</c:v>
                </c:pt>
                <c:pt idx="643">
                  <c:v>165.75785975761133</c:v>
                </c:pt>
                <c:pt idx="644">
                  <c:v>171.31653446585315</c:v>
                </c:pt>
                <c:pt idx="645">
                  <c:v>173.18963428641172</c:v>
                </c:pt>
                <c:pt idx="646">
                  <c:v>175.70281457557888</c:v>
                </c:pt>
                <c:pt idx="647">
                  <c:v>178.23395068274988</c:v>
                </c:pt>
                <c:pt idx="648">
                  <c:v>180.78303946485701</c:v>
                </c:pt>
                <c:pt idx="649">
                  <c:v>182.06431512680288</c:v>
                </c:pt>
                <c:pt idx="650">
                  <c:v>181.42311639751426</c:v>
                </c:pt>
                <c:pt idx="651">
                  <c:v>176.33391536720987</c:v>
                </c:pt>
                <c:pt idx="652">
                  <c:v>165.14584370162856</c:v>
                </c:pt>
                <c:pt idx="653">
                  <c:v>152.55301213516469</c:v>
                </c:pt>
                <c:pt idx="654">
                  <c:v>141.02071547987927</c:v>
                </c:pt>
                <c:pt idx="655">
                  <c:v>125.09836434372791</c:v>
                </c:pt>
                <c:pt idx="656">
                  <c:v>104.691334708032</c:v>
                </c:pt>
                <c:pt idx="657">
                  <c:v>86.089866112975585</c:v>
                </c:pt>
                <c:pt idx="658">
                  <c:v>74.556165364265311</c:v>
                </c:pt>
                <c:pt idx="659">
                  <c:v>65.768312907715199</c:v>
                </c:pt>
                <c:pt idx="660">
                  <c:v>53.614755817601697</c:v>
                </c:pt>
                <c:pt idx="661">
                  <c:v>37.554872115919366</c:v>
                </c:pt>
                <c:pt idx="662">
                  <c:v>23.634759798873116</c:v>
                </c:pt>
                <c:pt idx="663">
                  <c:v>12.915574606048876</c:v>
                </c:pt>
                <c:pt idx="664">
                  <c:v>9.261643683617903</c:v>
                </c:pt>
                <c:pt idx="665">
                  <c:v>7.7278639943611092</c:v>
                </c:pt>
                <c:pt idx="666">
                  <c:v>8.4078835376330723</c:v>
                </c:pt>
                <c:pt idx="667">
                  <c:v>10.619450495292053</c:v>
                </c:pt>
                <c:pt idx="668">
                  <c:v>19.847485135154368</c:v>
                </c:pt>
                <c:pt idx="669">
                  <c:v>29.802463495070878</c:v>
                </c:pt>
                <c:pt idx="670">
                  <c:v>43.638092576101855</c:v>
                </c:pt>
                <c:pt idx="671">
                  <c:v>57.167269136691367</c:v>
                </c:pt>
                <c:pt idx="672">
                  <c:v>64.612439470149312</c:v>
                </c:pt>
                <c:pt idx="673">
                  <c:v>72.510807327750001</c:v>
                </c:pt>
                <c:pt idx="674">
                  <c:v>80.861979826018896</c:v>
                </c:pt>
                <c:pt idx="675">
                  <c:v>89.665564081481492</c:v>
                </c:pt>
                <c:pt idx="676">
                  <c:v>91.025097948749021</c:v>
                </c:pt>
                <c:pt idx="677">
                  <c:v>91.937103441376479</c:v>
                </c:pt>
                <c:pt idx="678">
                  <c:v>85.207245039318167</c:v>
                </c:pt>
                <c:pt idx="679">
                  <c:v>71.297176252177408</c:v>
                </c:pt>
                <c:pt idx="680">
                  <c:v>56.447693093187191</c:v>
                </c:pt>
                <c:pt idx="681">
                  <c:v>40.844390818074331</c:v>
                </c:pt>
                <c:pt idx="682">
                  <c:v>28.767802459877856</c:v>
                </c:pt>
                <c:pt idx="683">
                  <c:v>24.573752258180008</c:v>
                </c:pt>
                <c:pt idx="684">
                  <c:v>19.634965158661366</c:v>
                </c:pt>
                <c:pt idx="685">
                  <c:v>19.634965158661366</c:v>
                </c:pt>
                <c:pt idx="686">
                  <c:v>25.0500846586135</c:v>
                </c:pt>
                <c:pt idx="687">
                  <c:v>31.65694287879159</c:v>
                </c:pt>
                <c:pt idx="688">
                  <c:v>37.262645514839924</c:v>
                </c:pt>
                <c:pt idx="689">
                  <c:v>44.909274381357491</c:v>
                </c:pt>
                <c:pt idx="690">
                  <c:v>51.195494366009598</c:v>
                </c:pt>
                <c:pt idx="691">
                  <c:v>53.265743244549178</c:v>
                </c:pt>
                <c:pt idx="692">
                  <c:v>53.964902857777609</c:v>
                </c:pt>
                <c:pt idx="693">
                  <c:v>56.447693093187191</c:v>
                </c:pt>
                <c:pt idx="694">
                  <c:v>59.721502955258039</c:v>
                </c:pt>
                <c:pt idx="695">
                  <c:v>61.57996563239444</c:v>
                </c:pt>
                <c:pt idx="696">
                  <c:v>58.620028543044747</c:v>
                </c:pt>
                <c:pt idx="697">
                  <c:v>44.589775191275479</c:v>
                </c:pt>
                <c:pt idx="698">
                  <c:v>36.97155588551604</c:v>
                </c:pt>
                <c:pt idx="699">
                  <c:v>29.542090666890655</c:v>
                </c:pt>
                <c:pt idx="700">
                  <c:v>26.260851339886127</c:v>
                </c:pt>
                <c:pt idx="701">
                  <c:v>24.811348818423774</c:v>
                </c:pt>
                <c:pt idx="702">
                  <c:v>24.337295026992617</c:v>
                </c:pt>
                <c:pt idx="703">
                  <c:v>24.337295026992617</c:v>
                </c:pt>
                <c:pt idx="704">
                  <c:v>24.101977173972056</c:v>
                </c:pt>
                <c:pt idx="705">
                  <c:v>21.811475247236935</c:v>
                </c:pt>
                <c:pt idx="706">
                  <c:v>17.572496018679679</c:v>
                </c:pt>
                <c:pt idx="707">
                  <c:v>12.404698301267286</c:v>
                </c:pt>
                <c:pt idx="708">
                  <c:v>8.8296182871245446</c:v>
                </c:pt>
                <c:pt idx="709">
                  <c:v>7.7278639943611092</c:v>
                </c:pt>
                <c:pt idx="710">
                  <c:v>9.4079387303785271</c:v>
                </c:pt>
                <c:pt idx="711">
                  <c:v>16.004663191893787</c:v>
                </c:pt>
                <c:pt idx="712">
                  <c:v>24.573752258180008</c:v>
                </c:pt>
                <c:pt idx="713">
                  <c:v>26.260851339886127</c:v>
                </c:pt>
                <c:pt idx="714">
                  <c:v>24.811348818423774</c:v>
                </c:pt>
                <c:pt idx="715">
                  <c:v>18.796289838653106</c:v>
                </c:pt>
                <c:pt idx="716">
                  <c:v>10.46401115337803</c:v>
                </c:pt>
                <c:pt idx="717">
                  <c:v>7.7278639943611092</c:v>
                </c:pt>
                <c:pt idx="718">
                  <c:v>7.7278639943611092</c:v>
                </c:pt>
                <c:pt idx="719">
                  <c:v>9.1164918947484068</c:v>
                </c:pt>
                <c:pt idx="720">
                  <c:v>13.968163355111114</c:v>
                </c:pt>
                <c:pt idx="721">
                  <c:v>18.796289838653106</c:v>
                </c:pt>
                <c:pt idx="722">
                  <c:v>23.40286037501561</c:v>
                </c:pt>
                <c:pt idx="723">
                  <c:v>28.003760700476075</c:v>
                </c:pt>
                <c:pt idx="724">
                  <c:v>31.92642071377777</c:v>
                </c:pt>
                <c:pt idx="725">
                  <c:v>39.332105379077909</c:v>
                </c:pt>
                <c:pt idx="726">
                  <c:v>49.838024010105933</c:v>
                </c:pt>
                <c:pt idx="727">
                  <c:v>67.717424911767012</c:v>
                </c:pt>
                <c:pt idx="728">
                  <c:v>80.00649756454095</c:v>
                </c:pt>
                <c:pt idx="729">
                  <c:v>90.57079002765964</c:v>
                </c:pt>
                <c:pt idx="730">
                  <c:v>97.033903933336106</c:v>
                </c:pt>
                <c:pt idx="731">
                  <c:v>98.447657671091903</c:v>
                </c:pt>
                <c:pt idx="732">
                  <c:v>98.921167210663171</c:v>
                </c:pt>
                <c:pt idx="733">
                  <c:v>99.871573435622167</c:v>
                </c:pt>
                <c:pt idx="734">
                  <c:v>100.82649552760006</c:v>
                </c:pt>
                <c:pt idx="735">
                  <c:v>102.26734505679497</c:v>
                </c:pt>
                <c:pt idx="736">
                  <c:v>104.20427963004207</c:v>
                </c:pt>
                <c:pt idx="737">
                  <c:v>107.14353625052905</c:v>
                </c:pt>
                <c:pt idx="738">
                  <c:v>108.6283963300895</c:v>
                </c:pt>
                <c:pt idx="739">
                  <c:v>109.12560592095741</c:v>
                </c:pt>
                <c:pt idx="740">
                  <c:v>115.18009359099442</c:v>
                </c:pt>
                <c:pt idx="741">
                  <c:v>120.87266440059176</c:v>
                </c:pt>
                <c:pt idx="742">
                  <c:v>125.09836434372791</c:v>
                </c:pt>
                <c:pt idx="743">
                  <c:v>125.63164665282811</c:v>
                </c:pt>
                <c:pt idx="744">
                  <c:v>126.1660554240509</c:v>
                </c:pt>
                <c:pt idx="745">
                  <c:v>126.1660554240509</c:v>
                </c:pt>
                <c:pt idx="746">
                  <c:v>126.70159060828585</c:v>
                </c:pt>
                <c:pt idx="747">
                  <c:v>128.85499449313855</c:v>
                </c:pt>
                <c:pt idx="748">
                  <c:v>132.66680684808856</c:v>
                </c:pt>
                <c:pt idx="749">
                  <c:v>137.09071226418232</c:v>
                </c:pt>
                <c:pt idx="750">
                  <c:v>139.32967688304643</c:v>
                </c:pt>
                <c:pt idx="751">
                  <c:v>139.32967688304643</c:v>
                </c:pt>
                <c:pt idx="752">
                  <c:v>138.76824775401172</c:v>
                </c:pt>
                <c:pt idx="753">
                  <c:v>136.53378456369887</c:v>
                </c:pt>
                <c:pt idx="754">
                  <c:v>132.11888436200849</c:v>
                </c:pt>
                <c:pt idx="755">
                  <c:v>127.23825215642252</c:v>
                </c:pt>
                <c:pt idx="756">
                  <c:v>120.34952246056447</c:v>
                </c:pt>
                <c:pt idx="757">
                  <c:v>107.14353625052905</c:v>
                </c:pt>
                <c:pt idx="758">
                  <c:v>86.53287233446116</c:v>
                </c:pt>
                <c:pt idx="759">
                  <c:v>64.99659768767485</c:v>
                </c:pt>
                <c:pt idx="760">
                  <c:v>46.850118426872633</c:v>
                </c:pt>
                <c:pt idx="761">
                  <c:v>31.12140111982233</c:v>
                </c:pt>
                <c:pt idx="762">
                  <c:v>18.589472400694149</c:v>
                </c:pt>
                <c:pt idx="763">
                  <c:v>11.092625219975705</c:v>
                </c:pt>
                <c:pt idx="764">
                  <c:v>7.7278639943611092</c:v>
                </c:pt>
                <c:pt idx="765">
                  <c:v>8.8296182871245446</c:v>
                </c:pt>
                <c:pt idx="766">
                  <c:v>13.968163355111114</c:v>
                </c:pt>
                <c:pt idx="767">
                  <c:v>20.061145472022879</c:v>
                </c:pt>
                <c:pt idx="768">
                  <c:v>27.751357331548832</c:v>
                </c:pt>
                <c:pt idx="769">
                  <c:v>36.392787738576601</c:v>
                </c:pt>
                <c:pt idx="770">
                  <c:v>50.514489369823167</c:v>
                </c:pt>
                <c:pt idx="771">
                  <c:v>69.694851938990894</c:v>
                </c:pt>
                <c:pt idx="772">
                  <c:v>89.214646154613632</c:v>
                </c:pt>
                <c:pt idx="773">
                  <c:v>111.12572412988963</c:v>
                </c:pt>
                <c:pt idx="774">
                  <c:v>126.70159060828585</c:v>
                </c:pt>
                <c:pt idx="775">
                  <c:v>145.57965196600728</c:v>
                </c:pt>
                <c:pt idx="776">
                  <c:v>164.53495071914838</c:v>
                </c:pt>
                <c:pt idx="777">
                  <c:v>178.23395068274988</c:v>
                </c:pt>
                <c:pt idx="778">
                  <c:v>189.84618213931211</c:v>
                </c:pt>
                <c:pt idx="779">
                  <c:v>201.14683905939998</c:v>
                </c:pt>
                <c:pt idx="780">
                  <c:v>210.0069936964257</c:v>
                </c:pt>
                <c:pt idx="781">
                  <c:v>216.95126667257406</c:v>
                </c:pt>
                <c:pt idx="782">
                  <c:v>221.8788527077584</c:v>
                </c:pt>
                <c:pt idx="783">
                  <c:v>225.43212350097124</c:v>
                </c:pt>
                <c:pt idx="784">
                  <c:v>227.57750962321973</c:v>
                </c:pt>
                <c:pt idx="785">
                  <c:v>230.45368262340745</c:v>
                </c:pt>
                <c:pt idx="786">
                  <c:v>235.53003651916654</c:v>
                </c:pt>
                <c:pt idx="787">
                  <c:v>239.1895420769853</c:v>
                </c:pt>
                <c:pt idx="788">
                  <c:v>239.92479639905534</c:v>
                </c:pt>
                <c:pt idx="789">
                  <c:v>239.92479639905534</c:v>
                </c:pt>
                <c:pt idx="790">
                  <c:v>240.66116834336984</c:v>
                </c:pt>
                <c:pt idx="791">
                  <c:v>242.87698941867527</c:v>
                </c:pt>
                <c:pt idx="792">
                  <c:v>245.10286732620486</c:v>
                </c:pt>
                <c:pt idx="793">
                  <c:v>242.13726490229016</c:v>
                </c:pt>
                <c:pt idx="794">
                  <c:v>226.86126239320117</c:v>
                </c:pt>
                <c:pt idx="795">
                  <c:v>200.47312959084164</c:v>
                </c:pt>
                <c:pt idx="796">
                  <c:v>167.6006458754712</c:v>
                </c:pt>
                <c:pt idx="797">
                  <c:v>136.53378456369887</c:v>
                </c:pt>
                <c:pt idx="798">
                  <c:v>113.14388773425787</c:v>
                </c:pt>
                <c:pt idx="799">
                  <c:v>100.34847002278894</c:v>
                </c:pt>
                <c:pt idx="800">
                  <c:v>96.097047666734895</c:v>
                </c:pt>
                <c:pt idx="801">
                  <c:v>95.630313548336417</c:v>
                </c:pt>
                <c:pt idx="802">
                  <c:v>99.395805815210096</c:v>
                </c:pt>
                <c:pt idx="803">
                  <c:v>112.13255045408602</c:v>
                </c:pt>
                <c:pt idx="804">
                  <c:v>131.57208774872581</c:v>
                </c:pt>
                <c:pt idx="805">
                  <c:v>148.46554142570253</c:v>
                </c:pt>
                <c:pt idx="806">
                  <c:v>156.10039918404462</c:v>
                </c:pt>
                <c:pt idx="807">
                  <c:v>157.88926480862375</c:v>
                </c:pt>
                <c:pt idx="808">
                  <c:v>154.91344106993677</c:v>
                </c:pt>
                <c:pt idx="809">
                  <c:v>147.88611444013216</c:v>
                </c:pt>
                <c:pt idx="810">
                  <c:v>138.76824775401172</c:v>
                </c:pt>
                <c:pt idx="811">
                  <c:v>126.1660554240509</c:v>
                </c:pt>
                <c:pt idx="812">
                  <c:v>107.14353625052905</c:v>
                </c:pt>
                <c:pt idx="813">
                  <c:v>88.316200638872601</c:v>
                </c:pt>
                <c:pt idx="814">
                  <c:v>70.493749581276461</c:v>
                </c:pt>
                <c:pt idx="815">
                  <c:v>53.964902857777609</c:v>
                </c:pt>
                <c:pt idx="816">
                  <c:v>38.438373258586545</c:v>
                </c:pt>
                <c:pt idx="817">
                  <c:v>26.506421828432416</c:v>
                </c:pt>
                <c:pt idx="818">
                  <c:v>17.773609690343751</c:v>
                </c:pt>
                <c:pt idx="819">
                  <c:v>15.813819393517893</c:v>
                </c:pt>
                <c:pt idx="820">
                  <c:v>17.773609690343751</c:v>
                </c:pt>
                <c:pt idx="821">
                  <c:v>25.289959729638717</c:v>
                </c:pt>
                <c:pt idx="822">
                  <c:v>34.123203843127143</c:v>
                </c:pt>
                <c:pt idx="823">
                  <c:v>43.323136853102888</c:v>
                </c:pt>
                <c:pt idx="824">
                  <c:v>52.91786518773052</c:v>
                </c:pt>
                <c:pt idx="825">
                  <c:v>60.833180057685318</c:v>
                </c:pt>
                <c:pt idx="826">
                  <c:v>68.900483718204185</c:v>
                </c:pt>
                <c:pt idx="827">
                  <c:v>77.047942747502361</c:v>
                </c:pt>
                <c:pt idx="828">
                  <c:v>84.767630285367161</c:v>
                </c:pt>
                <c:pt idx="829">
                  <c:v>96.097047666734895</c:v>
                </c:pt>
                <c:pt idx="830">
                  <c:v>108.6283963300895</c:v>
                </c:pt>
                <c:pt idx="831">
                  <c:v>120.34952246056447</c:v>
                </c:pt>
                <c:pt idx="832">
                  <c:v>127.77604001935049</c:v>
                </c:pt>
                <c:pt idx="833">
                  <c:v>130.48187233699446</c:v>
                </c:pt>
                <c:pt idx="834">
                  <c:v>133.21585515785551</c:v>
                </c:pt>
                <c:pt idx="835">
                  <c:v>136.53378456369887</c:v>
                </c:pt>
                <c:pt idx="836">
                  <c:v>139.32967688304643</c:v>
                </c:pt>
                <c:pt idx="837">
                  <c:v>141.58664525169834</c:v>
                </c:pt>
                <c:pt idx="838">
                  <c:v>145.57965196600728</c:v>
                </c:pt>
                <c:pt idx="839">
                  <c:v>150.79449336282747</c:v>
                </c:pt>
                <c:pt idx="840">
                  <c:v>154.91344106993677</c:v>
                </c:pt>
                <c:pt idx="841">
                  <c:v>159.68824339865347</c:v>
                </c:pt>
                <c:pt idx="842">
                  <c:v>166.98526089364313</c:v>
                </c:pt>
                <c:pt idx="843">
                  <c:v>174.44397975730311</c:v>
                </c:pt>
                <c:pt idx="844">
                  <c:v>179.50625118587817</c:v>
                </c:pt>
                <c:pt idx="845">
                  <c:v>181.42311639751426</c:v>
                </c:pt>
                <c:pt idx="846">
                  <c:v>182.70663560361237</c:v>
                </c:pt>
                <c:pt idx="847">
                  <c:v>183.99464160335242</c:v>
                </c:pt>
                <c:pt idx="848">
                  <c:v>187.23428374658766</c:v>
                </c:pt>
                <c:pt idx="849">
                  <c:v>193.79766349206068</c:v>
                </c:pt>
                <c:pt idx="850">
                  <c:v>203.17468920854299</c:v>
                </c:pt>
                <c:pt idx="851">
                  <c:v>210.0069936964257</c:v>
                </c:pt>
                <c:pt idx="852">
                  <c:v>214.16012440659068</c:v>
                </c:pt>
                <c:pt idx="853">
                  <c:v>218.35355316467735</c:v>
                </c:pt>
                <c:pt idx="854">
                  <c:v>222.58726936283216</c:v>
                </c:pt>
                <c:pt idx="855">
                  <c:v>225.43212350097124</c:v>
                </c:pt>
                <c:pt idx="856">
                  <c:v>226.14613366941489</c:v>
                </c:pt>
                <c:pt idx="857">
                  <c:v>226.86126239320117</c:v>
                </c:pt>
                <c:pt idx="858">
                  <c:v>234.07405937061523</c:v>
                </c:pt>
                <c:pt idx="859">
                  <c:v>243.61783136086297</c:v>
                </c:pt>
                <c:pt idx="860">
                  <c:v>251.08769839759239</c:v>
                </c:pt>
                <c:pt idx="861">
                  <c:v>255.62323227091721</c:v>
                </c:pt>
                <c:pt idx="862">
                  <c:v>266.36244903698719</c:v>
                </c:pt>
                <c:pt idx="863">
                  <c:v>284.48020220820302</c:v>
                </c:pt>
                <c:pt idx="864">
                  <c:v>294.16708331445693</c:v>
                </c:pt>
                <c:pt idx="865">
                  <c:v>298.2506414873597</c:v>
                </c:pt>
                <c:pt idx="866">
                  <c:v>303.18767074036907</c:v>
                </c:pt>
                <c:pt idx="867">
                  <c:v>313.18199222285131</c:v>
                </c:pt>
                <c:pt idx="868">
                  <c:v>325.04460399895373</c:v>
                </c:pt>
                <c:pt idx="869">
                  <c:v>330.19533037777217</c:v>
                </c:pt>
                <c:pt idx="870">
                  <c:v>329.33409551291163</c:v>
                </c:pt>
                <c:pt idx="871">
                  <c:v>326.75706384602614</c:v>
                </c:pt>
                <c:pt idx="872">
                  <c:v>323.33659362159301</c:v>
                </c:pt>
                <c:pt idx="873">
                  <c:v>319.93392284754123</c:v>
                </c:pt>
                <c:pt idx="874">
                  <c:v>314.86329753138824</c:v>
                </c:pt>
                <c:pt idx="875">
                  <c:v>307.33248745295145</c:v>
                </c:pt>
                <c:pt idx="876">
                  <c:v>297.43170177841387</c:v>
                </c:pt>
                <c:pt idx="877">
                  <c:v>286.08353694600669</c:v>
                </c:pt>
                <c:pt idx="878">
                  <c:v>278.90364858012367</c:v>
                </c:pt>
                <c:pt idx="879">
                  <c:v>275.74157801397564</c:v>
                </c:pt>
                <c:pt idx="880">
                  <c:v>275.74157801397564</c:v>
                </c:pt>
                <c:pt idx="881">
                  <c:v>267.91448045784682</c:v>
                </c:pt>
                <c:pt idx="882">
                  <c:v>260.19896341755248</c:v>
                </c:pt>
                <c:pt idx="883">
                  <c:v>260.19896341755248</c:v>
                </c:pt>
                <c:pt idx="884">
                  <c:v>260.19896341755248</c:v>
                </c:pt>
                <c:pt idx="885">
                  <c:v>260.96549259872188</c:v>
                </c:pt>
                <c:pt idx="886">
                  <c:v>263.27177742870231</c:v>
                </c:pt>
                <c:pt idx="887">
                  <c:v>264.81488122964453</c:v>
                </c:pt>
                <c:pt idx="888">
                  <c:v>265.58810715707108</c:v>
                </c:pt>
                <c:pt idx="889">
                  <c:v>264.04277130381814</c:v>
                </c:pt>
                <c:pt idx="890">
                  <c:v>260.96549259872188</c:v>
                </c:pt>
                <c:pt idx="891">
                  <c:v>254.86451819490554</c:v>
                </c:pt>
                <c:pt idx="892">
                  <c:v>246.5923724054322</c:v>
                </c:pt>
                <c:pt idx="893">
                  <c:v>236.25970199335799</c:v>
                </c:pt>
                <c:pt idx="894">
                  <c:v>227.57750962321973</c:v>
                </c:pt>
                <c:pt idx="895">
                  <c:v>220.46537599673715</c:v>
                </c:pt>
                <c:pt idx="896">
                  <c:v>216.95126667257406</c:v>
                </c:pt>
                <c:pt idx="897">
                  <c:v>215.55345695558395</c:v>
                </c:pt>
                <c:pt idx="898">
                  <c:v>215.55345695558395</c:v>
                </c:pt>
                <c:pt idx="899">
                  <c:v>214.85623101053241</c:v>
                </c:pt>
                <c:pt idx="900">
                  <c:v>212.77126941847746</c:v>
                </c:pt>
                <c:pt idx="901">
                  <c:v>208.63157374825397</c:v>
                </c:pt>
                <c:pt idx="902">
                  <c:v>200.47312959084164</c:v>
                </c:pt>
                <c:pt idx="903">
                  <c:v>167.6006458754712</c:v>
                </c:pt>
                <c:pt idx="904">
                  <c:v>136.53378456369887</c:v>
                </c:pt>
                <c:pt idx="905">
                  <c:v>113.14388773425787</c:v>
                </c:pt>
                <c:pt idx="906">
                  <c:v>100.34847002278894</c:v>
                </c:pt>
                <c:pt idx="907">
                  <c:v>96.097047666734895</c:v>
                </c:pt>
                <c:pt idx="908">
                  <c:v>95.630313548336417</c:v>
                </c:pt>
                <c:pt idx="909">
                  <c:v>99.395805815210096</c:v>
                </c:pt>
                <c:pt idx="910">
                  <c:v>112.13255045408602</c:v>
                </c:pt>
                <c:pt idx="911">
                  <c:v>131.57208774872581</c:v>
                </c:pt>
                <c:pt idx="912">
                  <c:v>148.46554142570253</c:v>
                </c:pt>
                <c:pt idx="913">
                  <c:v>156.10039918404462</c:v>
                </c:pt>
                <c:pt idx="914">
                  <c:v>163.92518085928126</c:v>
                </c:pt>
                <c:pt idx="915">
                  <c:v>182.70663560361237</c:v>
                </c:pt>
                <c:pt idx="916">
                  <c:v>189.84618213931211</c:v>
                </c:pt>
                <c:pt idx="917">
                  <c:v>197.1213888166898</c:v>
                </c:pt>
                <c:pt idx="918">
                  <c:v>195.78853648912235</c:v>
                </c:pt>
                <c:pt idx="919">
                  <c:v>196.45440231936041</c:v>
                </c:pt>
                <c:pt idx="920">
                  <c:v>199.12907182012168</c:v>
                </c:pt>
                <c:pt idx="921">
                  <c:v>205.89417164203638</c:v>
                </c:pt>
                <c:pt idx="922">
                  <c:v>218.35355316467735</c:v>
                </c:pt>
                <c:pt idx="923">
                  <c:v>229.73296185956431</c:v>
                </c:pt>
                <c:pt idx="924">
                  <c:v>238.45540542627006</c:v>
                </c:pt>
                <c:pt idx="925">
                  <c:v>231.17552164793054</c:v>
                </c:pt>
                <c:pt idx="926">
                  <c:v>221.17155490268996</c:v>
                </c:pt>
                <c:pt idx="927">
                  <c:v>216.25180219263461</c:v>
                </c:pt>
                <c:pt idx="928">
                  <c:v>211.38689238412795</c:v>
                </c:pt>
                <c:pt idx="929">
                  <c:v>208.63157374825397</c:v>
                </c:pt>
                <c:pt idx="930">
                  <c:v>205.89417164203638</c:v>
                </c:pt>
                <c:pt idx="931">
                  <c:v>203.85287967571193</c:v>
                </c:pt>
                <c:pt idx="932">
                  <c:v>201.14683905939998</c:v>
                </c:pt>
                <c:pt idx="933">
                  <c:v>198.45872361618086</c:v>
                </c:pt>
                <c:pt idx="934">
                  <c:v>193.13628082129227</c:v>
                </c:pt>
                <c:pt idx="935">
                  <c:v>185.93506248160821</c:v>
                </c:pt>
                <c:pt idx="936">
                  <c:v>180.14408437794148</c:v>
                </c:pt>
                <c:pt idx="937">
                  <c:v>176.33391536720987</c:v>
                </c:pt>
                <c:pt idx="938">
                  <c:v>173.18963428641172</c:v>
                </c:pt>
                <c:pt idx="939">
                  <c:v>170.07341408228805</c:v>
                </c:pt>
                <c:pt idx="940">
                  <c:v>166.37099883798638</c:v>
                </c:pt>
                <c:pt idx="941">
                  <c:v>164.53495071914838</c:v>
                </c:pt>
                <c:pt idx="942">
                  <c:v>163.92518085928126</c:v>
                </c:pt>
                <c:pt idx="943">
                  <c:v>163.31653417113759</c:v>
                </c:pt>
                <c:pt idx="944">
                  <c:v>163.31653417113759</c:v>
                </c:pt>
                <c:pt idx="945">
                  <c:v>163.92518085928126</c:v>
                </c:pt>
                <c:pt idx="946">
                  <c:v>165.14584370162856</c:v>
                </c:pt>
                <c:pt idx="947">
                  <c:v>170.07341408228805</c:v>
                </c:pt>
                <c:pt idx="948">
                  <c:v>175.07283602257311</c:v>
                </c:pt>
                <c:pt idx="949">
                  <c:v>177.59948346990583</c:v>
                </c:pt>
                <c:pt idx="950">
                  <c:v>176.96613834835568</c:v>
                </c:pt>
                <c:pt idx="951">
                  <c:v>170.69441295831621</c:v>
                </c:pt>
                <c:pt idx="952">
                  <c:v>156.10039918404462</c:v>
                </c:pt>
                <c:pt idx="953">
                  <c:v>131.57208774872581</c:v>
                </c:pt>
                <c:pt idx="954">
                  <c:v>104.20427963004207</c:v>
                </c:pt>
                <c:pt idx="955">
                  <c:v>80.00649756454095</c:v>
                </c:pt>
                <c:pt idx="956">
                  <c:v>58.986052966352432</c:v>
                </c:pt>
                <c:pt idx="957">
                  <c:v>41.150257249606319</c:v>
                </c:pt>
                <c:pt idx="958">
                  <c:v>34.96576781468027</c:v>
                </c:pt>
                <c:pt idx="959">
                  <c:v>37.554872115919366</c:v>
                </c:pt>
                <c:pt idx="960">
                  <c:v>47.835869678604055</c:v>
                </c:pt>
                <c:pt idx="961">
                  <c:v>66.934381963592614</c:v>
                </c:pt>
                <c:pt idx="962">
                  <c:v>91.480535769691471</c:v>
                </c:pt>
                <c:pt idx="963">
                  <c:v>115.18009359099442</c:v>
                </c:pt>
                <c:pt idx="964">
                  <c:v>134.86975453817374</c:v>
                </c:pt>
                <c:pt idx="965">
                  <c:v>146.7306340112176</c:v>
                </c:pt>
                <c:pt idx="966">
                  <c:v>152.55301213516469</c:v>
                </c:pt>
                <c:pt idx="967">
                  <c:v>153.14143333440123</c:v>
                </c:pt>
                <c:pt idx="968">
                  <c:v>152.55301213516469</c:v>
                </c:pt>
                <c:pt idx="969">
                  <c:v>150.21056887754062</c:v>
                </c:pt>
                <c:pt idx="970">
                  <c:v>145.57965196600728</c:v>
                </c:pt>
                <c:pt idx="971">
                  <c:v>135.97798234312938</c:v>
                </c:pt>
                <c:pt idx="972">
                  <c:v>118.26822472382892</c:v>
                </c:pt>
                <c:pt idx="973">
                  <c:v>92.39480091469359</c:v>
                </c:pt>
                <c:pt idx="974">
                  <c:v>69.694851938990894</c:v>
                </c:pt>
                <c:pt idx="975">
                  <c:v>50.175689210850713</c:v>
                </c:pt>
                <c:pt idx="976">
                  <c:v>33.8446241444028</c:v>
                </c:pt>
                <c:pt idx="977">
                  <c:v>20.491887030444659</c:v>
                </c:pt>
                <c:pt idx="978">
                  <c:v>13.968163355111114</c:v>
                </c:pt>
                <c:pt idx="979">
                  <c:v>9.4079387303785271</c:v>
                </c:pt>
                <c:pt idx="980">
                  <c:v>6.0936528827005949</c:v>
                </c:pt>
                <c:pt idx="981">
                  <c:v>4.0531290565113345</c:v>
                </c:pt>
                <c:pt idx="982">
                  <c:v>2.6554829511019999</c:v>
                </c:pt>
                <c:pt idx="983">
                  <c:v>1.4919851475246493</c:v>
                </c:pt>
                <c:pt idx="984">
                  <c:v>0.44550177263446922</c:v>
                </c:pt>
                <c:pt idx="985">
                  <c:v>2.0433184815258926E-2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1.0679341441728453E-3</c:v>
                </c:pt>
                <c:pt idx="1028">
                  <c:v>0.58388712376274998</c:v>
                </c:pt>
                <c:pt idx="1029">
                  <c:v>3.8623839931014166</c:v>
                </c:pt>
                <c:pt idx="1030">
                  <c:v>11.576083961752609</c:v>
                </c:pt>
                <c:pt idx="1031">
                  <c:v>22.035396617515431</c:v>
                </c:pt>
                <c:pt idx="1032">
                  <c:v>33.015710611156038</c:v>
                </c:pt>
                <c:pt idx="1033">
                  <c:v>44.271411794298579</c:v>
                </c:pt>
                <c:pt idx="1034">
                  <c:v>56.089606158239746</c:v>
                </c:pt>
                <c:pt idx="1035">
                  <c:v>68.504998263648957</c:v>
                </c:pt>
                <c:pt idx="1036">
                  <c:v>79.155539813518445</c:v>
                </c:pt>
                <c:pt idx="1037">
                  <c:v>88.316200638872601</c:v>
                </c:pt>
                <c:pt idx="1038">
                  <c:v>96.5649111447716</c:v>
                </c:pt>
                <c:pt idx="1039">
                  <c:v>106.65083928539146</c:v>
                </c:pt>
                <c:pt idx="1040">
                  <c:v>118.78685855628586</c:v>
                </c:pt>
                <c:pt idx="1041">
                  <c:v>131.57208774872581</c:v>
                </c:pt>
                <c:pt idx="1042">
                  <c:v>143.29118459823374</c:v>
                </c:pt>
                <c:pt idx="1043">
                  <c:v>151.37954210026743</c:v>
                </c:pt>
                <c:pt idx="1044">
                  <c:v>155.50635819735589</c:v>
                </c:pt>
                <c:pt idx="1045">
                  <c:v>156.69556398089242</c:v>
                </c:pt>
                <c:pt idx="1046">
                  <c:v>157.29185253878896</c:v>
                </c:pt>
                <c:pt idx="1047">
                  <c:v>158.48780074128646</c:v>
                </c:pt>
                <c:pt idx="1048">
                  <c:v>159.68824339865347</c:v>
                </c:pt>
                <c:pt idx="1049">
                  <c:v>158.48780074128646</c:v>
                </c:pt>
                <c:pt idx="1050">
                  <c:v>153.73097858934898</c:v>
                </c:pt>
                <c:pt idx="1051">
                  <c:v>144.4331686973849</c:v>
                </c:pt>
                <c:pt idx="1052">
                  <c:v>133.76602924219895</c:v>
                </c:pt>
                <c:pt idx="1053">
                  <c:v>121.39693324473562</c:v>
                </c:pt>
                <c:pt idx="1054">
                  <c:v>107.63736144576488</c:v>
                </c:pt>
                <c:pt idx="1055">
                  <c:v>91.025097948749021</c:v>
                </c:pt>
                <c:pt idx="1056">
                  <c:v>72.510807327750001</c:v>
                </c:pt>
                <c:pt idx="1057">
                  <c:v>52.571121696256071</c:v>
                </c:pt>
                <c:pt idx="1058">
                  <c:v>35.818568067984501</c:v>
                </c:pt>
                <c:pt idx="1059">
                  <c:v>24.337295026992617</c:v>
                </c:pt>
                <c:pt idx="1060">
                  <c:v>15.248136250337089</c:v>
                </c:pt>
                <c:pt idx="1061">
                  <c:v>9.7039584011314268</c:v>
                </c:pt>
                <c:pt idx="1062">
                  <c:v>7.7278639943611092</c:v>
                </c:pt>
                <c:pt idx="1063">
                  <c:v>7.8615805032454249</c:v>
                </c:pt>
                <c:pt idx="1064">
                  <c:v>8.8296182871245446</c:v>
                </c:pt>
                <c:pt idx="1065">
                  <c:v>13.261869532843026</c:v>
                </c:pt>
                <c:pt idx="1066">
                  <c:v>21.811475247236935</c:v>
                </c:pt>
                <c:pt idx="1067">
                  <c:v>30.326623995532707</c:v>
                </c:pt>
                <c:pt idx="1068">
                  <c:v>33.567182006759232</c:v>
                </c:pt>
                <c:pt idx="1069">
                  <c:v>35.248897266623253</c:v>
                </c:pt>
                <c:pt idx="1070">
                  <c:v>38.735147255583769</c:v>
                </c:pt>
                <c:pt idx="1071">
                  <c:v>46.198628090528004</c:v>
                </c:pt>
                <c:pt idx="1072">
                  <c:v>56.447693093187191</c:v>
                </c:pt>
                <c:pt idx="1073">
                  <c:v>69.694851938990894</c:v>
                </c:pt>
                <c:pt idx="1074">
                  <c:v>87.422275901193942</c:v>
                </c:pt>
                <c:pt idx="1075">
                  <c:v>111.12572412988963</c:v>
                </c:pt>
                <c:pt idx="1076">
                  <c:v>136.53378456369887</c:v>
                </c:pt>
                <c:pt idx="1077">
                  <c:v>159.68824339865347</c:v>
                </c:pt>
                <c:pt idx="1078">
                  <c:v>178.86953993777752</c:v>
                </c:pt>
                <c:pt idx="1079">
                  <c:v>195.12379137508606</c:v>
                </c:pt>
                <c:pt idx="1080">
                  <c:v>210.69638322239075</c:v>
                </c:pt>
                <c:pt idx="1081">
                  <c:v>220.46537599673715</c:v>
                </c:pt>
                <c:pt idx="1082">
                  <c:v>223.29680481880078</c:v>
                </c:pt>
                <c:pt idx="1083">
                  <c:v>219.76031603901052</c:v>
                </c:pt>
                <c:pt idx="1084">
                  <c:v>208.63157374825397</c:v>
                </c:pt>
                <c:pt idx="1085">
                  <c:v>197.78949593200005</c:v>
                </c:pt>
                <c:pt idx="1086">
                  <c:v>193.13628082129227</c:v>
                </c:pt>
                <c:pt idx="1087">
                  <c:v>193.13628082129227</c:v>
                </c:pt>
                <c:pt idx="1088">
                  <c:v>193.79766349206068</c:v>
                </c:pt>
                <c:pt idx="1089">
                  <c:v>194.460167026362</c:v>
                </c:pt>
                <c:pt idx="1090">
                  <c:v>194.460167026362</c:v>
                </c:pt>
                <c:pt idx="1091">
                  <c:v>194.460167026362</c:v>
                </c:pt>
                <c:pt idx="1092">
                  <c:v>196.45440231936041</c:v>
                </c:pt>
                <c:pt idx="1093">
                  <c:v>203.17468920854299</c:v>
                </c:pt>
                <c:pt idx="1094">
                  <c:v>214.16012440659068</c:v>
                </c:pt>
                <c:pt idx="1095">
                  <c:v>223.29680481880078</c:v>
                </c:pt>
                <c:pt idx="1096">
                  <c:v>228.29487531036008</c:v>
                </c:pt>
                <c:pt idx="1097">
                  <c:v>229.73296185956431</c:v>
                </c:pt>
                <c:pt idx="1098">
                  <c:v>226.86126239320117</c:v>
                </c:pt>
                <c:pt idx="1099">
                  <c:v>218.35355316467735</c:v>
                </c:pt>
                <c:pt idx="1100">
                  <c:v>204.53219026975748</c:v>
                </c:pt>
                <c:pt idx="1101">
                  <c:v>195.12379137508606</c:v>
                </c:pt>
                <c:pt idx="1102">
                  <c:v>191.81687826679658</c:v>
                </c:pt>
                <c:pt idx="1103">
                  <c:v>194.460167026362</c:v>
                </c:pt>
                <c:pt idx="1104">
                  <c:v>203.85287967571193</c:v>
                </c:pt>
                <c:pt idx="1105">
                  <c:v>218.35355316467735</c:v>
                </c:pt>
                <c:pt idx="1106">
                  <c:v>229.73296185956431</c:v>
                </c:pt>
                <c:pt idx="1107">
                  <c:v>234.07405937061523</c:v>
                </c:pt>
                <c:pt idx="1108">
                  <c:v>233.34774779447613</c:v>
                </c:pt>
                <c:pt idx="1109">
                  <c:v>226.86126239320117</c:v>
                </c:pt>
                <c:pt idx="1110">
                  <c:v>216.25180219263461</c:v>
                </c:pt>
                <c:pt idx="1111">
                  <c:v>210.69638322239075</c:v>
                </c:pt>
                <c:pt idx="1112">
                  <c:v>211.38689238412795</c:v>
                </c:pt>
                <c:pt idx="1113">
                  <c:v>220.46537599673715</c:v>
                </c:pt>
                <c:pt idx="1114">
                  <c:v>239.92479639905534</c:v>
                </c:pt>
                <c:pt idx="1115">
                  <c:v>260.19896341755248</c:v>
                </c:pt>
                <c:pt idx="1116">
                  <c:v>271.03193256858253</c:v>
                </c:pt>
                <c:pt idx="1117">
                  <c:v>273.38173571504524</c:v>
                </c:pt>
                <c:pt idx="1118">
                  <c:v>270.25089600504759</c:v>
                </c:pt>
                <c:pt idx="1119">
                  <c:v>260.96549259872188</c:v>
                </c:pt>
                <c:pt idx="1120">
                  <c:v>251.8408287823211</c:v>
                </c:pt>
                <c:pt idx="1121">
                  <c:v>246.5923724054322</c:v>
                </c:pt>
                <c:pt idx="1122">
                  <c:v>242.87698941867527</c:v>
                </c:pt>
                <c:pt idx="1123">
                  <c:v>236.99048533534602</c:v>
                </c:pt>
                <c:pt idx="1124">
                  <c:v>224.7192319369808</c:v>
                </c:pt>
                <c:pt idx="1125">
                  <c:v>204.53219026975748</c:v>
                </c:pt>
                <c:pt idx="1126">
                  <c:v>175.07283602257311</c:v>
                </c:pt>
                <c:pt idx="1127">
                  <c:v>143.29118459823374</c:v>
                </c:pt>
                <c:pt idx="1128">
                  <c:v>114.66935083753729</c:v>
                </c:pt>
                <c:pt idx="1129">
                  <c:v>90.117612055533627</c:v>
                </c:pt>
                <c:pt idx="1130">
                  <c:v>73.325554851324142</c:v>
                </c:pt>
                <c:pt idx="1131">
                  <c:v>60.461487473147599</c:v>
                </c:pt>
                <c:pt idx="1132">
                  <c:v>49.501493816699359</c:v>
                </c:pt>
                <c:pt idx="1133">
                  <c:v>39.332105379077909</c:v>
                </c:pt>
                <c:pt idx="1134">
                  <c:v>29.282856185558106</c:v>
                </c:pt>
                <c:pt idx="1135">
                  <c:v>20.708968153777061</c:v>
                </c:pt>
                <c:pt idx="1136">
                  <c:v>14.509873147428301</c:v>
                </c:pt>
                <c:pt idx="1137">
                  <c:v>11.576083961752609</c:v>
                </c:pt>
                <c:pt idx="1138">
                  <c:v>10.933757577701321</c:v>
                </c:pt>
                <c:pt idx="1139">
                  <c:v>11.092625219975705</c:v>
                </c:pt>
                <c:pt idx="1140">
                  <c:v>11.576083961752609</c:v>
                </c:pt>
                <c:pt idx="1141">
                  <c:v>12.404698301267286</c:v>
                </c:pt>
                <c:pt idx="1142">
                  <c:v>14.692726516395737</c:v>
                </c:pt>
                <c:pt idx="1143">
                  <c:v>20.061145472022879</c:v>
                </c:pt>
                <c:pt idx="1144">
                  <c:v>28.003760700476075</c:v>
                </c:pt>
                <c:pt idx="1145">
                  <c:v>33.015710611156038</c:v>
                </c:pt>
                <c:pt idx="1146">
                  <c:v>34.123203843127143</c:v>
                </c:pt>
                <c:pt idx="1147">
                  <c:v>28.511983313751017</c:v>
                </c:pt>
                <c:pt idx="1148">
                  <c:v>16.584042151422263</c:v>
                </c:pt>
                <c:pt idx="1149">
                  <c:v>10.309714676471666</c:v>
                </c:pt>
                <c:pt idx="1150">
                  <c:v>7.7278639943611092</c:v>
                </c:pt>
                <c:pt idx="1151">
                  <c:v>7.7278639943611092</c:v>
                </c:pt>
                <c:pt idx="1152">
                  <c:v>7.7278639943611092</c:v>
                </c:pt>
                <c:pt idx="1153">
                  <c:v>10.46401115337803</c:v>
                </c:pt>
                <c:pt idx="1154">
                  <c:v>19.423585591654312</c:v>
                </c:pt>
                <c:pt idx="1155">
                  <c:v>34.96576781468027</c:v>
                </c:pt>
                <c:pt idx="1156">
                  <c:v>49.501493816699359</c:v>
                </c:pt>
                <c:pt idx="1157">
                  <c:v>63.847522065639744</c:v>
                </c:pt>
                <c:pt idx="1158">
                  <c:v>81.721986205068802</c:v>
                </c:pt>
                <c:pt idx="1159">
                  <c:v>105.66883024185265</c:v>
                </c:pt>
                <c:pt idx="1160">
                  <c:v>134.31732905200852</c:v>
                </c:pt>
                <c:pt idx="1161">
                  <c:v>162.70901070382789</c:v>
                </c:pt>
                <c:pt idx="1162">
                  <c:v>187.88557643558863</c:v>
                </c:pt>
                <c:pt idx="1163">
                  <c:v>212.77126941847746</c:v>
                </c:pt>
                <c:pt idx="1164">
                  <c:v>237.72238649602014</c:v>
                </c:pt>
                <c:pt idx="1165">
                  <c:v>263.27177742870231</c:v>
                </c:pt>
                <c:pt idx="1166">
                  <c:v>288.49689899707369</c:v>
                </c:pt>
                <c:pt idx="1167">
                  <c:v>299.89186267302682</c:v>
                </c:pt>
                <c:pt idx="1168">
                  <c:v>310.66838229512717</c:v>
                </c:pt>
                <c:pt idx="1169">
                  <c:v>326.75706384602614</c:v>
                </c:pt>
                <c:pt idx="1170">
                  <c:v>341.4925643664082</c:v>
                </c:pt>
                <c:pt idx="1171">
                  <c:v>355.65469372328931</c:v>
                </c:pt>
                <c:pt idx="1172">
                  <c:v>369.18991959226173</c:v>
                </c:pt>
                <c:pt idx="1173">
                  <c:v>381.12245860437059</c:v>
                </c:pt>
                <c:pt idx="1174">
                  <c:v>392.30350347627234</c:v>
                </c:pt>
                <c:pt idx="1175">
                  <c:v>402.69304522406162</c:v>
                </c:pt>
                <c:pt idx="1176">
                  <c:v>411.29331528172315</c:v>
                </c:pt>
                <c:pt idx="1177">
                  <c:v>419.01332462228652</c:v>
                </c:pt>
                <c:pt idx="1178">
                  <c:v>426.80420174225532</c:v>
                </c:pt>
                <c:pt idx="1179">
                  <c:v>436.64241765086643</c:v>
                </c:pt>
                <c:pt idx="1180">
                  <c:v>446.59127606601641</c:v>
                </c:pt>
                <c:pt idx="1181">
                  <c:v>456.65072787727149</c:v>
                </c:pt>
                <c:pt idx="1182">
                  <c:v>465.79875127129679</c:v>
                </c:pt>
                <c:pt idx="1183">
                  <c:v>472.97576245953354</c:v>
                </c:pt>
                <c:pt idx="1184">
                  <c:v>479.17056860010109</c:v>
                </c:pt>
                <c:pt idx="1185">
                  <c:v>484.36327746749976</c:v>
                </c:pt>
                <c:pt idx="1186">
                  <c:v>487.49215258332219</c:v>
                </c:pt>
                <c:pt idx="1187">
                  <c:v>487.49215258332219</c:v>
                </c:pt>
                <c:pt idx="1188">
                  <c:v>487.49215258332219</c:v>
                </c:pt>
                <c:pt idx="1189">
                  <c:v>487.49215258332219</c:v>
                </c:pt>
                <c:pt idx="1190">
                  <c:v>487.49215258332219</c:v>
                </c:pt>
                <c:pt idx="1191">
                  <c:v>487.49215258332219</c:v>
                </c:pt>
                <c:pt idx="1192">
                  <c:v>487.49215258332219</c:v>
                </c:pt>
                <c:pt idx="1193">
                  <c:v>487.49215258332219</c:v>
                </c:pt>
                <c:pt idx="1194">
                  <c:v>487.49215258332219</c:v>
                </c:pt>
                <c:pt idx="1195">
                  <c:v>487.49215258332219</c:v>
                </c:pt>
                <c:pt idx="1196">
                  <c:v>488.53731895983111</c:v>
                </c:pt>
                <c:pt idx="1197">
                  <c:v>488.53731895983111</c:v>
                </c:pt>
                <c:pt idx="1198">
                  <c:v>489.58358925677288</c:v>
                </c:pt>
                <c:pt idx="1199">
                  <c:v>493.7797086666647</c:v>
                </c:pt>
                <c:pt idx="1200">
                  <c:v>499.04969024552491</c:v>
                </c:pt>
                <c:pt idx="1201">
                  <c:v>507.53903654306157</c:v>
                </c:pt>
                <c:pt idx="1202">
                  <c:v>516.09897717310525</c:v>
                </c:pt>
                <c:pt idx="1203">
                  <c:v>522.56524505033224</c:v>
                </c:pt>
                <c:pt idx="1204">
                  <c:v>526.89813793460917</c:v>
                </c:pt>
                <c:pt idx="1205">
                  <c:v>529.07119748793525</c:v>
                </c:pt>
                <c:pt idx="1206">
                  <c:v>530.15938037050864</c:v>
                </c:pt>
                <c:pt idx="1207">
                  <c:v>531.24866525820835</c:v>
                </c:pt>
                <c:pt idx="1208">
                  <c:v>532.33905210192358</c:v>
                </c:pt>
                <c:pt idx="1209">
                  <c:v>533.43054085254471</c:v>
                </c:pt>
                <c:pt idx="1210">
                  <c:v>533.43054085254471</c:v>
                </c:pt>
                <c:pt idx="1211">
                  <c:v>533.43054085254471</c:v>
                </c:pt>
                <c:pt idx="1212">
                  <c:v>533.43054085254471</c:v>
                </c:pt>
                <c:pt idx="1213">
                  <c:v>532.33905210192358</c:v>
                </c:pt>
                <c:pt idx="1214">
                  <c:v>532.33905210192358</c:v>
                </c:pt>
                <c:pt idx="1215">
                  <c:v>532.33905210192358</c:v>
                </c:pt>
                <c:pt idx="1216">
                  <c:v>532.33905210192358</c:v>
                </c:pt>
                <c:pt idx="1217">
                  <c:v>531.24866525820835</c:v>
                </c:pt>
                <c:pt idx="1218">
                  <c:v>530.15938037050864</c:v>
                </c:pt>
                <c:pt idx="1219">
                  <c:v>529.07119748793525</c:v>
                </c:pt>
                <c:pt idx="1220">
                  <c:v>527.98411665959884</c:v>
                </c:pt>
                <c:pt idx="1221">
                  <c:v>525.81326136207758</c:v>
                </c:pt>
                <c:pt idx="1222">
                  <c:v>522.56524505033224</c:v>
                </c:pt>
                <c:pt idx="1223">
                  <c:v>519.32714987868087</c:v>
                </c:pt>
                <c:pt idx="1224">
                  <c:v>515.02512482622353</c:v>
                </c:pt>
                <c:pt idx="1225">
                  <c:v>512.88072825958739</c:v>
                </c:pt>
                <c:pt idx="1226">
                  <c:v>510.74074285652432</c:v>
                </c:pt>
                <c:pt idx="1227">
                  <c:v>509.67240446410864</c:v>
                </c:pt>
                <c:pt idx="1228">
                  <c:v>507.53903654306157</c:v>
                </c:pt>
                <c:pt idx="1229">
                  <c:v>506.4740071126509</c:v>
                </c:pt>
                <c:pt idx="1230">
                  <c:v>504.34725755760786</c:v>
                </c:pt>
                <c:pt idx="1231">
                  <c:v>502.22492073767137</c:v>
                </c:pt>
                <c:pt idx="1232">
                  <c:v>501.16540722614434</c:v>
                </c:pt>
                <c:pt idx="1233">
                  <c:v>501.16540722614434</c:v>
                </c:pt>
                <c:pt idx="1234">
                  <c:v>500.10699704572534</c:v>
                </c:pt>
                <c:pt idx="1235">
                  <c:v>500.10699704572534</c:v>
                </c:pt>
                <c:pt idx="1236">
                  <c:v>497.99348687465329</c:v>
                </c:pt>
                <c:pt idx="1237">
                  <c:v>495.88439061733868</c:v>
                </c:pt>
                <c:pt idx="1238">
                  <c:v>490.63096342503786</c:v>
                </c:pt>
                <c:pt idx="1239">
                  <c:v>484.36327746749976</c:v>
                </c:pt>
                <c:pt idx="1240">
                  <c:v>476.06819523590428</c:v>
                </c:pt>
                <c:pt idx="1241">
                  <c:v>468.86798418614444</c:v>
                </c:pt>
                <c:pt idx="1242">
                  <c:v>461.72191095942759</c:v>
                </c:pt>
                <c:pt idx="1243">
                  <c:v>455.63980739296875</c:v>
                </c:pt>
                <c:pt idx="1244">
                  <c:v>448.59432052811309</c:v>
                </c:pt>
                <c:pt idx="1245">
                  <c:v>442.59845874223964</c:v>
                </c:pt>
                <c:pt idx="1246">
                  <c:v>436.64241765086643</c:v>
                </c:pt>
                <c:pt idx="1247">
                  <c:v>429.74404612958125</c:v>
                </c:pt>
                <c:pt idx="1248">
                  <c:v>422.89990628137912</c:v>
                </c:pt>
                <c:pt idx="1249">
                  <c:v>416.11001495113925</c:v>
                </c:pt>
                <c:pt idx="1250">
                  <c:v>409.37438898374035</c:v>
                </c:pt>
                <c:pt idx="1251">
                  <c:v>403.64419886510751</c:v>
                </c:pt>
                <c:pt idx="1252">
                  <c:v>397.95390016000016</c:v>
                </c:pt>
                <c:pt idx="1253">
                  <c:v>392.30350347627234</c:v>
                </c:pt>
                <c:pt idx="1254">
                  <c:v>386.69301942177799</c:v>
                </c:pt>
                <c:pt idx="1255">
                  <c:v>381.12245860437059</c:v>
                </c:pt>
                <c:pt idx="1256">
                  <c:v>375.59183163190431</c:v>
                </c:pt>
                <c:pt idx="1257">
                  <c:v>370.10114911223252</c:v>
                </c:pt>
                <c:pt idx="1258">
                  <c:v>364.65042165320949</c:v>
                </c:pt>
                <c:pt idx="1259">
                  <c:v>359.23965986268888</c:v>
                </c:pt>
                <c:pt idx="1260">
                  <c:v>354.76122868707029</c:v>
                </c:pt>
                <c:pt idx="1261">
                  <c:v>351.19847601002994</c:v>
                </c:pt>
                <c:pt idx="1262">
                  <c:v>348.53807571856981</c:v>
                </c:pt>
                <c:pt idx="1263">
                  <c:v>348.53807571856981</c:v>
                </c:pt>
                <c:pt idx="1264">
                  <c:v>349.42376483975761</c:v>
                </c:pt>
                <c:pt idx="1265">
                  <c:v>352.08749796089376</c:v>
                </c:pt>
                <c:pt idx="1266">
                  <c:v>354.76122868707029</c:v>
                </c:pt>
                <c:pt idx="1267">
                  <c:v>356.54926940807121</c:v>
                </c:pt>
                <c:pt idx="1268">
                  <c:v>358.34175252688129</c:v>
                </c:pt>
                <c:pt idx="1269">
                  <c:v>358.34175252688129</c:v>
                </c:pt>
                <c:pt idx="1270">
                  <c:v>356.54926940807121</c:v>
                </c:pt>
                <c:pt idx="1271">
                  <c:v>353.86887434852429</c:v>
                </c:pt>
                <c:pt idx="1272">
                  <c:v>350.31056495328113</c:v>
                </c:pt>
                <c:pt idx="1273">
                  <c:v>346.77003064964339</c:v>
                </c:pt>
                <c:pt idx="1274">
                  <c:v>344.12629671653303</c:v>
                </c:pt>
                <c:pt idx="1275">
                  <c:v>341.4925643664082</c:v>
                </c:pt>
                <c:pt idx="1276">
                  <c:v>339.74229988945598</c:v>
                </c:pt>
                <c:pt idx="1277">
                  <c:v>339.74229988945598</c:v>
                </c:pt>
                <c:pt idx="1278">
                  <c:v>340.61687638621208</c:v>
                </c:pt>
                <c:pt idx="1279">
                  <c:v>341.4925643664082</c:v>
                </c:pt>
                <c:pt idx="1280">
                  <c:v>343.24727458067906</c:v>
                </c:pt>
                <c:pt idx="1281">
                  <c:v>345.00643013938537</c:v>
                </c:pt>
                <c:pt idx="1282">
                  <c:v>345.00643013938537</c:v>
                </c:pt>
                <c:pt idx="1283">
                  <c:v>345.88767480012564</c:v>
                </c:pt>
                <c:pt idx="1284">
                  <c:v>345.88767480012564</c:v>
                </c:pt>
                <c:pt idx="1285">
                  <c:v>345.88767480012564</c:v>
                </c:pt>
                <c:pt idx="1286">
                  <c:v>344.12629671653303</c:v>
                </c:pt>
                <c:pt idx="1287">
                  <c:v>342.36936378093407</c:v>
                </c:pt>
                <c:pt idx="1288">
                  <c:v>339.74229988945598</c:v>
                </c:pt>
                <c:pt idx="1289">
                  <c:v>336.2551097190418</c:v>
                </c:pt>
                <c:pt idx="1290">
                  <c:v>332.78570721250441</c:v>
                </c:pt>
                <c:pt idx="1291">
                  <c:v>330.19533037777217</c:v>
                </c:pt>
                <c:pt idx="1292">
                  <c:v>326.75706384602614</c:v>
                </c:pt>
                <c:pt idx="1293">
                  <c:v>322.4842571068308</c:v>
                </c:pt>
                <c:pt idx="1294">
                  <c:v>318.23926323661669</c:v>
                </c:pt>
                <c:pt idx="1295">
                  <c:v>314.02208837418806</c:v>
                </c:pt>
                <c:pt idx="1296">
                  <c:v>311.50513913421048</c:v>
                </c:pt>
                <c:pt idx="1297">
                  <c:v>310.66838229512717</c:v>
                </c:pt>
                <c:pt idx="1298">
                  <c:v>311.50513913421048</c:v>
                </c:pt>
                <c:pt idx="1299">
                  <c:v>313.18199222285131</c:v>
                </c:pt>
                <c:pt idx="1300">
                  <c:v>315.70561964534181</c:v>
                </c:pt>
                <c:pt idx="1301">
                  <c:v>317.39360254706639</c:v>
                </c:pt>
                <c:pt idx="1302">
                  <c:v>319.08603668647828</c:v>
                </c:pt>
                <c:pt idx="1303">
                  <c:v>320.78292167069435</c:v>
                </c:pt>
                <c:pt idx="1304">
                  <c:v>323.33659362159301</c:v>
                </c:pt>
                <c:pt idx="1305">
                  <c:v>324.19004260200433</c:v>
                </c:pt>
                <c:pt idx="1306">
                  <c:v>325.04460399895373</c:v>
                </c:pt>
                <c:pt idx="1307">
                  <c:v>325.04460399895373</c:v>
                </c:pt>
                <c:pt idx="1308">
                  <c:v>325.04460399895373</c:v>
                </c:pt>
                <c:pt idx="1309">
                  <c:v>324.19004260200433</c:v>
                </c:pt>
                <c:pt idx="1310">
                  <c:v>324.19004260200433</c:v>
                </c:pt>
                <c:pt idx="1311">
                  <c:v>323.33659362159301</c:v>
                </c:pt>
                <c:pt idx="1312">
                  <c:v>322.4842571068308</c:v>
                </c:pt>
                <c:pt idx="1313">
                  <c:v>320.78292167069435</c:v>
                </c:pt>
                <c:pt idx="1314">
                  <c:v>318.23926323661669</c:v>
                </c:pt>
                <c:pt idx="1315">
                  <c:v>316.54905466693788</c:v>
                </c:pt>
                <c:pt idx="1316">
                  <c:v>314.02208837418806</c:v>
                </c:pt>
                <c:pt idx="1317">
                  <c:v>308.99820827298686</c:v>
                </c:pt>
                <c:pt idx="1318">
                  <c:v>305.67122022790426</c:v>
                </c:pt>
                <c:pt idx="1319">
                  <c:v>302.36204813430857</c:v>
                </c:pt>
                <c:pt idx="1320">
                  <c:v>304.01440699072884</c:v>
                </c:pt>
                <c:pt idx="1321">
                  <c:v>308.16479118815084</c:v>
                </c:pt>
                <c:pt idx="1322">
                  <c:v>315.70561964534181</c:v>
                </c:pt>
                <c:pt idx="1323">
                  <c:v>325.90027776333102</c:v>
                </c:pt>
                <c:pt idx="1324">
                  <c:v>339.74229988945598</c:v>
                </c:pt>
                <c:pt idx="1325">
                  <c:v>352.97763075676198</c:v>
                </c:pt>
                <c:pt idx="1326">
                  <c:v>362.84239323602435</c:v>
                </c:pt>
                <c:pt idx="1327">
                  <c:v>367.37079033714906</c:v>
                </c:pt>
                <c:pt idx="1328">
                  <c:v>369.18991959226173</c:v>
                </c:pt>
                <c:pt idx="1329">
                  <c:v>369.18991959226173</c:v>
                </c:pt>
                <c:pt idx="1330">
                  <c:v>369.18991959226173</c:v>
                </c:pt>
                <c:pt idx="1331">
                  <c:v>369.18991959226173</c:v>
                </c:pt>
                <c:pt idx="1332">
                  <c:v>369.18991959226173</c:v>
                </c:pt>
                <c:pt idx="1333">
                  <c:v>368.27979998419721</c:v>
                </c:pt>
                <c:pt idx="1334">
                  <c:v>365.55610112254482</c:v>
                </c:pt>
                <c:pt idx="1335">
                  <c:v>362.84239323602435</c:v>
                </c:pt>
                <c:pt idx="1336">
                  <c:v>360.1386776506173</c:v>
                </c:pt>
                <c:pt idx="1337">
                  <c:v>359.23965986268888</c:v>
                </c:pt>
                <c:pt idx="1338">
                  <c:v>358.34175252688129</c:v>
                </c:pt>
                <c:pt idx="1339">
                  <c:v>358.34175252688129</c:v>
                </c:pt>
                <c:pt idx="1340">
                  <c:v>358.34175252688129</c:v>
                </c:pt>
                <c:pt idx="1341">
                  <c:v>359.23965986268888</c:v>
                </c:pt>
                <c:pt idx="1342">
                  <c:v>360.1386776506173</c:v>
                </c:pt>
                <c:pt idx="1343">
                  <c:v>363.74585234133258</c:v>
                </c:pt>
                <c:pt idx="1344">
                  <c:v>367.37079033714906</c:v>
                </c:pt>
                <c:pt idx="1345">
                  <c:v>371.01348849499931</c:v>
                </c:pt>
                <c:pt idx="1346">
                  <c:v>373.75716532896968</c:v>
                </c:pt>
                <c:pt idx="1347">
                  <c:v>374.67394367181504</c:v>
                </c:pt>
                <c:pt idx="1348">
                  <c:v>374.67394367181504</c:v>
                </c:pt>
                <c:pt idx="1349">
                  <c:v>372.84149665247827</c:v>
                </c:pt>
                <c:pt idx="1350">
                  <c:v>366.46289070022829</c:v>
                </c:pt>
                <c:pt idx="1351">
                  <c:v>356.54926940807121</c:v>
                </c:pt>
                <c:pt idx="1352">
                  <c:v>344.12629671653303</c:v>
                </c:pt>
                <c:pt idx="1353">
                  <c:v>331.92113627667914</c:v>
                </c:pt>
                <c:pt idx="1354">
                  <c:v>319.08603668647828</c:v>
                </c:pt>
                <c:pt idx="1355">
                  <c:v>306.50129711649913</c:v>
                </c:pt>
                <c:pt idx="1356">
                  <c:v>292.54145899312084</c:v>
                </c:pt>
                <c:pt idx="1357">
                  <c:v>277.32038286538341</c:v>
                </c:pt>
                <c:pt idx="1358">
                  <c:v>261.73313802704376</c:v>
                </c:pt>
                <c:pt idx="1359">
                  <c:v>245.84706125113809</c:v>
                </c:pt>
                <c:pt idx="1360">
                  <c:v>229.01335940551166</c:v>
                </c:pt>
                <c:pt idx="1361">
                  <c:v>213.46513719286884</c:v>
                </c:pt>
                <c:pt idx="1362">
                  <c:v>203.85287967571193</c:v>
                </c:pt>
                <c:pt idx="1363">
                  <c:v>201.14683905939998</c:v>
                </c:pt>
                <c:pt idx="1364">
                  <c:v>205.21262094156916</c:v>
                </c:pt>
                <c:pt idx="1365">
                  <c:v>214.85623101053241</c:v>
                </c:pt>
                <c:pt idx="1366">
                  <c:v>220.46537599673715</c:v>
                </c:pt>
                <c:pt idx="1367">
                  <c:v>221.17155490268996</c:v>
                </c:pt>
                <c:pt idx="1368">
                  <c:v>215.55345695558395</c:v>
                </c:pt>
                <c:pt idx="1369">
                  <c:v>202.49761891736117</c:v>
                </c:pt>
                <c:pt idx="1370">
                  <c:v>191.81687826679658</c:v>
                </c:pt>
                <c:pt idx="1371">
                  <c:v>187.88557643558863</c:v>
                </c:pt>
                <c:pt idx="1372">
                  <c:v>187.88557643558863</c:v>
                </c:pt>
                <c:pt idx="1373">
                  <c:v>187.88557643558863</c:v>
                </c:pt>
                <c:pt idx="1374">
                  <c:v>184.64032702806196</c:v>
                </c:pt>
                <c:pt idx="1375">
                  <c:v>177.59948346990583</c:v>
                </c:pt>
                <c:pt idx="1376">
                  <c:v>165.75785975761133</c:v>
                </c:pt>
                <c:pt idx="1377">
                  <c:v>145.0058479600674</c:v>
                </c:pt>
                <c:pt idx="1378">
                  <c:v>116.20496138179212</c:v>
                </c:pt>
                <c:pt idx="1379">
                  <c:v>90.57079002765964</c:v>
                </c:pt>
                <c:pt idx="1380">
                  <c:v>68.110645311799786</c:v>
                </c:pt>
                <c:pt idx="1381">
                  <c:v>48.831838648342405</c:v>
                </c:pt>
                <c:pt idx="1382">
                  <c:v>41.457260014458207</c:v>
                </c:pt>
                <c:pt idx="1383">
                  <c:v>47.835869678604055</c:v>
                </c:pt>
                <c:pt idx="1384">
                  <c:v>60.461487473147599</c:v>
                </c:pt>
                <c:pt idx="1385">
                  <c:v>70.894896812705227</c:v>
                </c:pt>
                <c:pt idx="1386">
                  <c:v>75.382231284990965</c:v>
                </c:pt>
                <c:pt idx="1387">
                  <c:v>79.155539813518445</c:v>
                </c:pt>
                <c:pt idx="1388">
                  <c:v>86.977008946904135</c:v>
                </c:pt>
                <c:pt idx="1389">
                  <c:v>101.30564990094507</c:v>
                </c:pt>
                <c:pt idx="1390">
                  <c:v>121.39693324473562</c:v>
                </c:pt>
                <c:pt idx="1391">
                  <c:v>141.58664525169834</c:v>
                </c:pt>
                <c:pt idx="1392">
                  <c:v>156.69556398089242</c:v>
                </c:pt>
                <c:pt idx="1393">
                  <c:v>165.75785975761133</c:v>
                </c:pt>
                <c:pt idx="1394">
                  <c:v>169.45353788687902</c:v>
                </c:pt>
                <c:pt idx="1395">
                  <c:v>169.45353788687902</c:v>
                </c:pt>
                <c:pt idx="1396">
                  <c:v>168.21715373436018</c:v>
                </c:pt>
                <c:pt idx="1397">
                  <c:v>164.53495071914838</c:v>
                </c:pt>
                <c:pt idx="1398">
                  <c:v>159.08746028766652</c:v>
                </c:pt>
                <c:pt idx="1399">
                  <c:v>152.55301213516469</c:v>
                </c:pt>
                <c:pt idx="1400">
                  <c:v>144.4331686973849</c:v>
                </c:pt>
                <c:pt idx="1401">
                  <c:v>135.4233056515842</c:v>
                </c:pt>
                <c:pt idx="1402">
                  <c:v>126.1660554240509</c:v>
                </c:pt>
                <c:pt idx="1403">
                  <c:v>114.66935083753729</c:v>
                </c:pt>
                <c:pt idx="1404">
                  <c:v>97.975277245606691</c:v>
                </c:pt>
                <c:pt idx="1405">
                  <c:v>74.556165364265311</c:v>
                </c:pt>
                <c:pt idx="1406">
                  <c:v>54.316184315966439</c:v>
                </c:pt>
                <c:pt idx="1407">
                  <c:v>42.385085817828873</c:v>
                </c:pt>
                <c:pt idx="1408">
                  <c:v>40.236067151411739</c:v>
                </c:pt>
                <c:pt idx="1409">
                  <c:v>41.457260014458207</c:v>
                </c:pt>
                <c:pt idx="1410">
                  <c:v>42.07467434767991</c:v>
                </c:pt>
                <c:pt idx="1411">
                  <c:v>41.765399063519538</c:v>
                </c:pt>
                <c:pt idx="1412">
                  <c:v>40.844390818074331</c:v>
                </c:pt>
                <c:pt idx="1413">
                  <c:v>39.63228940735393</c:v>
                </c:pt>
                <c:pt idx="1414">
                  <c:v>39.93361001450203</c:v>
                </c:pt>
                <c:pt idx="1415">
                  <c:v>44.271411794298579</c:v>
                </c:pt>
                <c:pt idx="1416">
                  <c:v>53.964902857777609</c:v>
                </c:pt>
                <c:pt idx="1417">
                  <c:v>67.717424911767012</c:v>
                </c:pt>
                <c:pt idx="1418">
                  <c:v>82.586516308807106</c:v>
                </c:pt>
                <c:pt idx="1419">
                  <c:v>93.774671653333328</c:v>
                </c:pt>
                <c:pt idx="1420">
                  <c:v>97.504025983317945</c:v>
                </c:pt>
                <c:pt idx="1421">
                  <c:v>93.774671653333328</c:v>
                </c:pt>
                <c:pt idx="1422">
                  <c:v>82.153685815907082</c:v>
                </c:pt>
                <c:pt idx="1423">
                  <c:v>69.694851938990894</c:v>
                </c:pt>
                <c:pt idx="1424">
                  <c:v>65.768312907715199</c:v>
                </c:pt>
                <c:pt idx="1425">
                  <c:v>66.934381963592614</c:v>
                </c:pt>
                <c:pt idx="1426">
                  <c:v>73.734626507737616</c:v>
                </c:pt>
                <c:pt idx="1427">
                  <c:v>87.422275901193942</c:v>
                </c:pt>
                <c:pt idx="1428">
                  <c:v>97.975277245606691</c:v>
                </c:pt>
                <c:pt idx="1429">
                  <c:v>101.30564990094507</c:v>
                </c:pt>
                <c:pt idx="1430">
                  <c:v>98.447657671091903</c:v>
                </c:pt>
                <c:pt idx="1431">
                  <c:v>90.117612055533627</c:v>
                </c:pt>
                <c:pt idx="1432">
                  <c:v>74.968632466158596</c:v>
                </c:pt>
                <c:pt idx="1433">
                  <c:v>54.668600143057809</c:v>
                </c:pt>
                <c:pt idx="1434">
                  <c:v>37.554872115919366</c:v>
                </c:pt>
                <c:pt idx="1435">
                  <c:v>23.40286037501561</c:v>
                </c:pt>
                <c:pt idx="1436">
                  <c:v>20.061145472022879</c:v>
                </c:pt>
                <c:pt idx="1437">
                  <c:v>21.367052310935165</c:v>
                </c:pt>
                <c:pt idx="1438">
                  <c:v>24.573752258180008</c:v>
                </c:pt>
                <c:pt idx="1439">
                  <c:v>26.753131253151615</c:v>
                </c:pt>
                <c:pt idx="1440">
                  <c:v>27.000979564933303</c:v>
                </c:pt>
                <c:pt idx="1441">
                  <c:v>25.289959729638717</c:v>
                </c:pt>
                <c:pt idx="1442">
                  <c:v>21.146550843132751</c:v>
                </c:pt>
                <c:pt idx="1443">
                  <c:v>18.383795617773295</c:v>
                </c:pt>
                <c:pt idx="1444">
                  <c:v>17.773609690343751</c:v>
                </c:pt>
                <c:pt idx="1445">
                  <c:v>18.383795617773295</c:v>
                </c:pt>
                <c:pt idx="1446">
                  <c:v>18.796289838653106</c:v>
                </c:pt>
                <c:pt idx="1447">
                  <c:v>17.572496018679679</c:v>
                </c:pt>
                <c:pt idx="1448">
                  <c:v>12.236690685557729</c:v>
                </c:pt>
                <c:pt idx="1449">
                  <c:v>5.1841103003237539</c:v>
                </c:pt>
                <c:pt idx="1450">
                  <c:v>1.0101982628898969</c:v>
                </c:pt>
                <c:pt idx="1451">
                  <c:v>2.9186636139361115E-2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0.17991365796342945</c:v>
                </c:pt>
                <c:pt idx="1480">
                  <c:v>0.91575500530620069</c:v>
                </c:pt>
                <c:pt idx="1481">
                  <c:v>1.9982366085800509</c:v>
                </c:pt>
                <c:pt idx="1482">
                  <c:v>3.2308610870757248</c:v>
                </c:pt>
                <c:pt idx="1483">
                  <c:v>4.4483632261253483</c:v>
                </c:pt>
                <c:pt idx="1484">
                  <c:v>5.7439897897106915</c:v>
                </c:pt>
                <c:pt idx="1485">
                  <c:v>7.0764394037368161</c:v>
                </c:pt>
                <c:pt idx="1486">
                  <c:v>8.9724834128804787</c:v>
                </c:pt>
                <c:pt idx="1487">
                  <c:v>11.73952198362805</c:v>
                </c:pt>
                <c:pt idx="1488">
                  <c:v>15.813819393517893</c:v>
                </c:pt>
                <c:pt idx="1489">
                  <c:v>21.588693795340031</c:v>
                </c:pt>
                <c:pt idx="1490">
                  <c:v>29.542090666890655</c:v>
                </c:pt>
                <c:pt idx="1491">
                  <c:v>39.63228940735393</c:v>
                </c:pt>
                <c:pt idx="1492">
                  <c:v>51.881038605781718</c:v>
                </c:pt>
                <c:pt idx="1493">
                  <c:v>64.99659768767485</c:v>
                </c:pt>
                <c:pt idx="1494">
                  <c:v>78.731757752204032</c:v>
                </c:pt>
                <c:pt idx="1495">
                  <c:v>92.39480091469359</c:v>
                </c:pt>
                <c:pt idx="1496">
                  <c:v>105.17951826167233</c:v>
                </c:pt>
                <c:pt idx="1497">
                  <c:v>117.23433855703145</c:v>
                </c:pt>
                <c:pt idx="1498">
                  <c:v>127.77604001935049</c:v>
                </c:pt>
                <c:pt idx="1499">
                  <c:v>136.53378456369887</c:v>
                </c:pt>
                <c:pt idx="1500">
                  <c:v>143.29118459823374</c:v>
                </c:pt>
                <c:pt idx="1501">
                  <c:v>147.88611444013216</c:v>
                </c:pt>
                <c:pt idx="1502">
                  <c:v>152.55301213516469</c:v>
                </c:pt>
                <c:pt idx="1503">
                  <c:v>156.10039918404462</c:v>
                </c:pt>
                <c:pt idx="1504">
                  <c:v>160.29015002513702</c:v>
                </c:pt>
                <c:pt idx="1505">
                  <c:v>163.92518085928126</c:v>
                </c:pt>
                <c:pt idx="1506">
                  <c:v>166.98526089364313</c:v>
                </c:pt>
                <c:pt idx="1507">
                  <c:v>170.07341408228805</c:v>
                </c:pt>
                <c:pt idx="1508">
                  <c:v>173.81624582887912</c:v>
                </c:pt>
                <c:pt idx="1509">
                  <c:v>178.23395068274988</c:v>
                </c:pt>
                <c:pt idx="1510">
                  <c:v>183.99464160335242</c:v>
                </c:pt>
                <c:pt idx="1511">
                  <c:v>192.47601906316748</c:v>
                </c:pt>
                <c:pt idx="1512">
                  <c:v>203.85287967571193</c:v>
                </c:pt>
                <c:pt idx="1513">
                  <c:v>218.35355316467735</c:v>
                </c:pt>
                <c:pt idx="1514">
                  <c:v>235.53003651916654</c:v>
                </c:pt>
                <c:pt idx="1515">
                  <c:v>253.35044001210005</c:v>
                </c:pt>
                <c:pt idx="1516">
                  <c:v>269.47097509933974</c:v>
                </c:pt>
                <c:pt idx="1517">
                  <c:v>281.28691041154997</c:v>
                </c:pt>
                <c:pt idx="1518">
                  <c:v>290.92029180272448</c:v>
                </c:pt>
                <c:pt idx="1519">
                  <c:v>297.43170177841387</c:v>
                </c:pt>
                <c:pt idx="1520">
                  <c:v>303.18767074036907</c:v>
                </c:pt>
                <c:pt idx="1521">
                  <c:v>306.50129711649913</c:v>
                </c:pt>
                <c:pt idx="1522">
                  <c:v>308.99820827298686</c:v>
                </c:pt>
                <c:pt idx="1523">
                  <c:v>308.16479118815084</c:v>
                </c:pt>
                <c:pt idx="1524">
                  <c:v>304.84225683627733</c:v>
                </c:pt>
                <c:pt idx="1525">
                  <c:v>295.79716437384911</c:v>
                </c:pt>
                <c:pt idx="1526">
                  <c:v>282.08356102806778</c:v>
                </c:pt>
                <c:pt idx="1527">
                  <c:v>264.81488122964453</c:v>
                </c:pt>
                <c:pt idx="1528">
                  <c:v>246.5923724054322</c:v>
                </c:pt>
                <c:pt idx="1529">
                  <c:v>230.45368262340745</c:v>
                </c:pt>
                <c:pt idx="1530">
                  <c:v>217.65185034629181</c:v>
                </c:pt>
                <c:pt idx="1531">
                  <c:v>208.63157374825397</c:v>
                </c:pt>
                <c:pt idx="1532">
                  <c:v>203.85287967571193</c:v>
                </c:pt>
                <c:pt idx="1533">
                  <c:v>202.49761891736117</c:v>
                </c:pt>
                <c:pt idx="1534">
                  <c:v>205.21262094156916</c:v>
                </c:pt>
                <c:pt idx="1535">
                  <c:v>212.07852113252704</c:v>
                </c:pt>
                <c:pt idx="1536">
                  <c:v>224.7192319369808</c:v>
                </c:pt>
                <c:pt idx="1537">
                  <c:v>242.13726490229016</c:v>
                </c:pt>
                <c:pt idx="1538">
                  <c:v>263.27177742870231</c:v>
                </c:pt>
                <c:pt idx="1539">
                  <c:v>288.49689899707369</c:v>
                </c:pt>
                <c:pt idx="1540">
                  <c:v>315.70561964534181</c:v>
                </c:pt>
                <c:pt idx="1541">
                  <c:v>345.88767480012564</c:v>
                </c:pt>
                <c:pt idx="1542">
                  <c:v>376.51082916012643</c:v>
                </c:pt>
                <c:pt idx="1543">
                  <c:v>405.5498303825492</c:v>
                </c:pt>
                <c:pt idx="1544">
                  <c:v>429.74404612958125</c:v>
                </c:pt>
                <c:pt idx="1545">
                  <c:v>445.59141271135468</c:v>
                </c:pt>
                <c:pt idx="1546">
                  <c:v>455.63980739296875</c:v>
                </c:pt>
                <c:pt idx="1547">
                  <c:v>461.72191095942759</c:v>
                </c:pt>
                <c:pt idx="1548">
                  <c:v>465.79875127129679</c:v>
                </c:pt>
                <c:pt idx="1549">
                  <c:v>470.91966381221761</c:v>
                </c:pt>
                <c:pt idx="1550">
                  <c:v>476.06819523590428</c:v>
                </c:pt>
                <c:pt idx="1551">
                  <c:v>483.32252726382842</c:v>
                </c:pt>
                <c:pt idx="1552">
                  <c:v>490.63096342503786</c:v>
                </c:pt>
                <c:pt idx="1553">
                  <c:v>499.04969024552491</c:v>
                </c:pt>
                <c:pt idx="1554">
                  <c:v>506.4740071126509</c:v>
                </c:pt>
                <c:pt idx="1555">
                  <c:v>515.02512482622353</c:v>
                </c:pt>
                <c:pt idx="1556">
                  <c:v>524.72948699111373</c:v>
                </c:pt>
                <c:pt idx="1557">
                  <c:v>536.7116180547356</c:v>
                </c:pt>
                <c:pt idx="1558">
                  <c:v>549.935067545415</c:v>
                </c:pt>
                <c:pt idx="1559">
                  <c:v>566.6873464944448</c:v>
                </c:pt>
                <c:pt idx="1560">
                  <c:v>584.82933533180903</c:v>
                </c:pt>
                <c:pt idx="1561">
                  <c:v>603.25282144021867</c:v>
                </c:pt>
                <c:pt idx="1562">
                  <c:v>621.95760366333502</c:v>
                </c:pt>
                <c:pt idx="1563">
                  <c:v>640.94348084481851</c:v>
                </c:pt>
                <c:pt idx="1564">
                  <c:v>661.42374697499542</c:v>
                </c:pt>
                <c:pt idx="1565">
                  <c:v>682.22087459430452</c:v>
                </c:pt>
                <c:pt idx="1566">
                  <c:v>703.33462242318251</c:v>
                </c:pt>
                <c:pt idx="1567">
                  <c:v>726.03519234820658</c:v>
                </c:pt>
                <c:pt idx="1568">
                  <c:v>746.51101359138897</c:v>
                </c:pt>
                <c:pt idx="1569">
                  <c:v>765.9612378967679</c:v>
                </c:pt>
                <c:pt idx="1570">
                  <c:v>784.33652697018874</c:v>
                </c:pt>
                <c:pt idx="1571">
                  <c:v>801.59088158419638</c:v>
                </c:pt>
                <c:pt idx="1572">
                  <c:v>817.68163126484706</c:v>
                </c:pt>
                <c:pt idx="1573">
                  <c:v>832.56942471517084</c:v>
                </c:pt>
                <c:pt idx="1574">
                  <c:v>843.47974508178004</c:v>
                </c:pt>
                <c:pt idx="1575">
                  <c:v>851.70824497438275</c:v>
                </c:pt>
                <c:pt idx="1576">
                  <c:v>857.21569597031532</c:v>
                </c:pt>
                <c:pt idx="1577">
                  <c:v>858.59528131922809</c:v>
                </c:pt>
                <c:pt idx="1578">
                  <c:v>857.21569597031532</c:v>
                </c:pt>
                <c:pt idx="1579">
                  <c:v>853.08347406518749</c:v>
                </c:pt>
                <c:pt idx="1580">
                  <c:v>848.96105440379199</c:v>
                </c:pt>
                <c:pt idx="1581">
                  <c:v>842.11214133341525</c:v>
                </c:pt>
                <c:pt idx="1582">
                  <c:v>836.6526221418186</c:v>
                </c:pt>
                <c:pt idx="1583">
                  <c:v>828.4960361621645</c:v>
                </c:pt>
                <c:pt idx="1584">
                  <c:v>819.02961593994814</c:v>
                </c:pt>
                <c:pt idx="1585">
                  <c:v>808.27627291111139</c:v>
                </c:pt>
                <c:pt idx="1586">
                  <c:v>796.26220630700425</c:v>
                </c:pt>
                <c:pt idx="1587">
                  <c:v>783.01690904763745</c:v>
                </c:pt>
                <c:pt idx="1588">
                  <c:v>769.88078098178073</c:v>
                </c:pt>
                <c:pt idx="1589">
                  <c:v>758.15164597273417</c:v>
                </c:pt>
                <c:pt idx="1590">
                  <c:v>749.09017057855374</c:v>
                </c:pt>
                <c:pt idx="1591">
                  <c:v>741.36581681426969</c:v>
                </c:pt>
                <c:pt idx="1592">
                  <c:v>736.23811225265422</c:v>
                </c:pt>
                <c:pt idx="1593">
                  <c:v>731.12790304961061</c:v>
                </c:pt>
                <c:pt idx="1594">
                  <c:v>728.57936018976193</c:v>
                </c:pt>
                <c:pt idx="1595">
                  <c:v>726.03519234820658</c:v>
                </c:pt>
                <c:pt idx="1596">
                  <c:v>720.95998329150984</c:v>
                </c:pt>
                <c:pt idx="1597">
                  <c:v>715.902279022588</c:v>
                </c:pt>
                <c:pt idx="1598">
                  <c:v>707.09342690131768</c:v>
                </c:pt>
                <c:pt idx="1599">
                  <c:v>697.09184368340323</c:v>
                </c:pt>
                <c:pt idx="1600">
                  <c:v>685.92382996413141</c:v>
                </c:pt>
                <c:pt idx="1601">
                  <c:v>673.61899269794094</c:v>
                </c:pt>
                <c:pt idx="1602">
                  <c:v>661.42374697499542</c:v>
                </c:pt>
                <c:pt idx="1603">
                  <c:v>651.74648930998706</c:v>
                </c:pt>
                <c:pt idx="1604">
                  <c:v>644.53461026178945</c:v>
                </c:pt>
                <c:pt idx="1605">
                  <c:v>638.55488069205819</c:v>
                </c:pt>
                <c:pt idx="1606">
                  <c:v>636.17066989783814</c:v>
                </c:pt>
                <c:pt idx="1607">
                  <c:v>633.79084885504153</c:v>
                </c:pt>
                <c:pt idx="1608">
                  <c:v>633.79084885504153</c:v>
                </c:pt>
                <c:pt idx="1609">
                  <c:v>633.79084885504153</c:v>
                </c:pt>
                <c:pt idx="1610">
                  <c:v>636.17066989783814</c:v>
                </c:pt>
                <c:pt idx="1611">
                  <c:v>637.36222660057547</c:v>
                </c:pt>
                <c:pt idx="1612">
                  <c:v>640.94348084481851</c:v>
                </c:pt>
                <c:pt idx="1613">
                  <c:v>645.73384765442609</c:v>
                </c:pt>
                <c:pt idx="1614">
                  <c:v>652.95230823580141</c:v>
                </c:pt>
                <c:pt idx="1615">
                  <c:v>661.42374697499542</c:v>
                </c:pt>
                <c:pt idx="1616">
                  <c:v>672.39453569587829</c:v>
                </c:pt>
                <c:pt idx="1617">
                  <c:v>685.92382996413141</c:v>
                </c:pt>
                <c:pt idx="1618">
                  <c:v>700.83422637315152</c:v>
                </c:pt>
                <c:pt idx="1619">
                  <c:v>717.16506384407796</c:v>
                </c:pt>
                <c:pt idx="1620">
                  <c:v>731.12790304961061</c:v>
                </c:pt>
                <c:pt idx="1621">
                  <c:v>743.93622887233289</c:v>
                </c:pt>
                <c:pt idx="1622">
                  <c:v>754.26159978567648</c:v>
                </c:pt>
                <c:pt idx="1623">
                  <c:v>762.05152578509171</c:v>
                </c:pt>
                <c:pt idx="1624">
                  <c:v>764.65690813035781</c:v>
                </c:pt>
                <c:pt idx="1625">
                  <c:v>763.35367074342889</c:v>
                </c:pt>
                <c:pt idx="1626">
                  <c:v>758.15164597273417</c:v>
                </c:pt>
                <c:pt idx="1627">
                  <c:v>745.22307467379198</c:v>
                </c:pt>
                <c:pt idx="1628">
                  <c:v>727.30672936714234</c:v>
                </c:pt>
                <c:pt idx="1629">
                  <c:v>704.58646257792589</c:v>
                </c:pt>
                <c:pt idx="1630">
                  <c:v>680.98874721553364</c:v>
                </c:pt>
                <c:pt idx="1631">
                  <c:v>658.99785313731377</c:v>
                </c:pt>
                <c:pt idx="1632">
                  <c:v>643.33646996323569</c:v>
                </c:pt>
                <c:pt idx="1633">
                  <c:v>632.60258461320325</c:v>
                </c:pt>
                <c:pt idx="1634">
                  <c:v>629.04437759525308</c:v>
                </c:pt>
                <c:pt idx="1635">
                  <c:v>627.86050398882628</c:v>
                </c:pt>
                <c:pt idx="1636">
                  <c:v>627.86050398882628</c:v>
                </c:pt>
                <c:pt idx="1637">
                  <c:v>626.67772816402839</c:v>
                </c:pt>
                <c:pt idx="1638">
                  <c:v>623.13598787051274</c:v>
                </c:pt>
                <c:pt idx="1639">
                  <c:v>618.4290394013301</c:v>
                </c:pt>
                <c:pt idx="1640">
                  <c:v>612.57006310970974</c:v>
                </c:pt>
                <c:pt idx="1641">
                  <c:v>607.90265334291348</c:v>
                </c:pt>
                <c:pt idx="1642">
                  <c:v>605.57553996211175</c:v>
                </c:pt>
                <c:pt idx="1643">
                  <c:v>606.73854731970437</c:v>
                </c:pt>
                <c:pt idx="1644">
                  <c:v>612.57006310970974</c:v>
                </c:pt>
                <c:pt idx="1645">
                  <c:v>620.78031748333831</c:v>
                </c:pt>
                <c:pt idx="1646">
                  <c:v>632.60258461320325</c:v>
                </c:pt>
                <c:pt idx="1647">
                  <c:v>645.73384765442609</c:v>
                </c:pt>
                <c:pt idx="1648">
                  <c:v>661.42374697499542</c:v>
                </c:pt>
                <c:pt idx="1649">
                  <c:v>678.5277793694122</c:v>
                </c:pt>
                <c:pt idx="1650">
                  <c:v>695.8465726860079</c:v>
                </c:pt>
                <c:pt idx="1651">
                  <c:v>713.37999216575167</c:v>
                </c:pt>
                <c:pt idx="1652">
                  <c:v>728.57936018976193</c:v>
                </c:pt>
                <c:pt idx="1653">
                  <c:v>742.6504762361219</c:v>
                </c:pt>
                <c:pt idx="1654">
                  <c:v>755.55718914114516</c:v>
                </c:pt>
                <c:pt idx="1655">
                  <c:v>765.9612378967679</c:v>
                </c:pt>
                <c:pt idx="1656">
                  <c:v>776.43519579611836</c:v>
                </c:pt>
                <c:pt idx="1657">
                  <c:v>786.97903769465427</c:v>
                </c:pt>
                <c:pt idx="1658">
                  <c:v>797.59273844783263</c:v>
                </c:pt>
                <c:pt idx="1659">
                  <c:v>808.27627291111139</c:v>
                </c:pt>
                <c:pt idx="1660">
                  <c:v>819.02961593994814</c:v>
                </c:pt>
                <c:pt idx="1661">
                  <c:v>829.85274238980037</c:v>
                </c:pt>
                <c:pt idx="1662">
                  <c:v>839.38020247902341</c:v>
                </c:pt>
                <c:pt idx="1663">
                  <c:v>850.33410507088058</c:v>
                </c:pt>
                <c:pt idx="1664">
                  <c:v>859.97595560989089</c:v>
                </c:pt>
                <c:pt idx="1665">
                  <c:v>868.28286638045176</c:v>
                </c:pt>
                <c:pt idx="1666">
                  <c:v>876.62896667821053</c:v>
                </c:pt>
                <c:pt idx="1667">
                  <c:v>882.21480026449183</c:v>
                </c:pt>
                <c:pt idx="1668">
                  <c:v>887.81804356074679</c:v>
                </c:pt>
                <c:pt idx="1669">
                  <c:v>892.03189926435732</c:v>
                </c:pt>
                <c:pt idx="1670">
                  <c:v>896.25554483587098</c:v>
                </c:pt>
                <c:pt idx="1671">
                  <c:v>899.07674671090911</c:v>
                </c:pt>
                <c:pt idx="1672">
                  <c:v>900.48897894930576</c:v>
                </c:pt>
                <c:pt idx="1673">
                  <c:v>901.90229865614015</c:v>
                </c:pt>
                <c:pt idx="1674">
                  <c:v>903.31670578230182</c:v>
                </c:pt>
                <c:pt idx="1675">
                  <c:v>903.31670578230182</c:v>
                </c:pt>
                <c:pt idx="1676">
                  <c:v>903.31670578230182</c:v>
                </c:pt>
                <c:pt idx="1677">
                  <c:v>901.90229865614015</c:v>
                </c:pt>
                <c:pt idx="1678">
                  <c:v>899.07674671090911</c:v>
                </c:pt>
                <c:pt idx="1679">
                  <c:v>894.8465752974497</c:v>
                </c:pt>
                <c:pt idx="1680">
                  <c:v>890.6261928679063</c:v>
                </c:pt>
                <c:pt idx="1681">
                  <c:v>886.41560074825952</c:v>
                </c:pt>
                <c:pt idx="1682">
                  <c:v>885.01424589531416</c:v>
                </c:pt>
                <c:pt idx="1683">
                  <c:v>885.01424589531416</c:v>
                </c:pt>
                <c:pt idx="1684">
                  <c:v>887.81804356074679</c:v>
                </c:pt>
                <c:pt idx="1685">
                  <c:v>893.43869342390883</c:v>
                </c:pt>
                <c:pt idx="1686">
                  <c:v>899.07674671090911</c:v>
                </c:pt>
                <c:pt idx="1687">
                  <c:v>904.73220027868047</c:v>
                </c:pt>
                <c:pt idx="1688">
                  <c:v>910.40505098415508</c:v>
                </c:pt>
                <c:pt idx="1689">
                  <c:v>913.24799928132177</c:v>
                </c:pt>
                <c:pt idx="1690">
                  <c:v>916.09529568426444</c:v>
                </c:pt>
                <c:pt idx="1691">
                  <c:v>917.52057430262539</c:v>
                </c:pt>
                <c:pt idx="1692">
                  <c:v>918.9469398000989</c:v>
                </c:pt>
                <c:pt idx="1693">
                  <c:v>920.3743921275742</c:v>
                </c:pt>
                <c:pt idx="1694">
                  <c:v>921.80293123594129</c:v>
                </c:pt>
                <c:pt idx="1695">
                  <c:v>923.23255707609019</c:v>
                </c:pt>
                <c:pt idx="1696">
                  <c:v>924.6632695989091</c:v>
                </c:pt>
                <c:pt idx="1697">
                  <c:v>926.09506875528859</c:v>
                </c:pt>
                <c:pt idx="1698">
                  <c:v>927.52795449611824</c:v>
                </c:pt>
                <c:pt idx="1699">
                  <c:v>927.52795449611824</c:v>
                </c:pt>
                <c:pt idx="1700">
                  <c:v>926.09506875528859</c:v>
                </c:pt>
                <c:pt idx="1701">
                  <c:v>923.23255707609019</c:v>
                </c:pt>
                <c:pt idx="1702">
                  <c:v>920.3743921275742</c:v>
                </c:pt>
                <c:pt idx="1703">
                  <c:v>917.52057430262539</c:v>
                </c:pt>
                <c:pt idx="1704">
                  <c:v>913.24799928132177</c:v>
                </c:pt>
                <c:pt idx="1705">
                  <c:v>910.40505098415508</c:v>
                </c:pt>
                <c:pt idx="1706">
                  <c:v>907.56645118564666</c:v>
                </c:pt>
                <c:pt idx="1707">
                  <c:v>904.73220027868047</c:v>
                </c:pt>
                <c:pt idx="1708">
                  <c:v>903.31670578230182</c:v>
                </c:pt>
                <c:pt idx="1709">
                  <c:v>901.90229865614015</c:v>
                </c:pt>
                <c:pt idx="1710">
                  <c:v>900.48897894930576</c:v>
                </c:pt>
                <c:pt idx="1711">
                  <c:v>901.90229865614015</c:v>
                </c:pt>
                <c:pt idx="1712">
                  <c:v>903.31670578230182</c:v>
                </c:pt>
                <c:pt idx="1713">
                  <c:v>906.14878209616529</c:v>
                </c:pt>
                <c:pt idx="1714">
                  <c:v>910.40505098415508</c:v>
                </c:pt>
                <c:pt idx="1715">
                  <c:v>914.6711039941265</c:v>
                </c:pt>
                <c:pt idx="1716">
                  <c:v>920.3743921275742</c:v>
                </c:pt>
                <c:pt idx="1717">
                  <c:v>926.09506875528859</c:v>
                </c:pt>
                <c:pt idx="1718">
                  <c:v>933.27036232172725</c:v>
                </c:pt>
                <c:pt idx="1719">
                  <c:v>940.47281436060894</c:v>
                </c:pt>
                <c:pt idx="1720">
                  <c:v>949.15159734745703</c:v>
                </c:pt>
                <c:pt idx="1721">
                  <c:v>956.41377641712484</c:v>
                </c:pt>
                <c:pt idx="1722">
                  <c:v>962.24305992387565</c:v>
                </c:pt>
                <c:pt idx="1723">
                  <c:v>965.16421401382752</c:v>
                </c:pt>
                <c:pt idx="1724">
                  <c:v>966.62641897106107</c:v>
                </c:pt>
                <c:pt idx="1725">
                  <c:v>965.16421401382752</c:v>
                </c:pt>
                <c:pt idx="1726">
                  <c:v>957.86946908689208</c:v>
                </c:pt>
                <c:pt idx="1727">
                  <c:v>944.80731909696885</c:v>
                </c:pt>
                <c:pt idx="1728">
                  <c:v>924.6632695989091</c:v>
                </c:pt>
                <c:pt idx="1729">
                  <c:v>897.6656019900604</c:v>
                </c:pt>
                <c:pt idx="1730">
                  <c:v>864.12451164128061</c:v>
                </c:pt>
                <c:pt idx="1731">
                  <c:v>829.85274238980037</c:v>
                </c:pt>
                <c:pt idx="1732">
                  <c:v>794.93276536700728</c:v>
                </c:pt>
                <c:pt idx="1733">
                  <c:v>762.05152578509171</c:v>
                </c:pt>
                <c:pt idx="1734">
                  <c:v>731.12790304961061</c:v>
                </c:pt>
                <c:pt idx="1735">
                  <c:v>702.08387700522064</c:v>
                </c:pt>
                <c:pt idx="1736">
                  <c:v>673.61899269794094</c:v>
                </c:pt>
                <c:pt idx="1737">
                  <c:v>644.53461026178945</c:v>
                </c:pt>
                <c:pt idx="1738">
                  <c:v>617.25504759753949</c:v>
                </c:pt>
                <c:pt idx="1739">
                  <c:v>590.55644522978253</c:v>
                </c:pt>
                <c:pt idx="1740">
                  <c:v>566.6873464944448</c:v>
                </c:pt>
                <c:pt idx="1741">
                  <c:v>546.61433672242129</c:v>
                </c:pt>
                <c:pt idx="1742">
                  <c:v>531.24866525820835</c:v>
                </c:pt>
                <c:pt idx="1743">
                  <c:v>517.17393216354913</c:v>
                </c:pt>
                <c:pt idx="1744">
                  <c:v>505.4100807677961</c:v>
                </c:pt>
                <c:pt idx="1745">
                  <c:v>494.83149782911619</c:v>
                </c:pt>
                <c:pt idx="1746">
                  <c:v>484.36327746749976</c:v>
                </c:pt>
                <c:pt idx="1747">
                  <c:v>474.00546879338128</c:v>
                </c:pt>
                <c:pt idx="1748">
                  <c:v>465.79875127129679</c:v>
                </c:pt>
                <c:pt idx="1749">
                  <c:v>457.66275380443119</c:v>
                </c:pt>
                <c:pt idx="1750">
                  <c:v>451.60718086653304</c:v>
                </c:pt>
                <c:pt idx="1751">
                  <c:v>446.59127606601641</c:v>
                </c:pt>
                <c:pt idx="1752">
                  <c:v>441.60301961452615</c:v>
                </c:pt>
                <c:pt idx="1753">
                  <c:v>436.64241765086643</c:v>
                </c:pt>
                <c:pt idx="1754">
                  <c:v>431.70947631384138</c:v>
                </c:pt>
                <c:pt idx="1755">
                  <c:v>426.80420174225532</c:v>
                </c:pt>
                <c:pt idx="1756">
                  <c:v>421.92660007491264</c:v>
                </c:pt>
                <c:pt idx="1757">
                  <c:v>417.07667745061769</c:v>
                </c:pt>
                <c:pt idx="1758">
                  <c:v>411.29331528172315</c:v>
                </c:pt>
                <c:pt idx="1759">
                  <c:v>406.50430816072407</c:v>
                </c:pt>
                <c:pt idx="1760">
                  <c:v>400.79406242287229</c:v>
                </c:pt>
                <c:pt idx="1761">
                  <c:v>395.12371340247296</c:v>
                </c:pt>
                <c:pt idx="1762">
                  <c:v>389.49327170738013</c:v>
                </c:pt>
                <c:pt idx="1763">
                  <c:v>383.90274794544752</c:v>
                </c:pt>
                <c:pt idx="1764">
                  <c:v>378.35215272452899</c:v>
                </c:pt>
                <c:pt idx="1765">
                  <c:v>371.92693769145126</c:v>
                </c:pt>
                <c:pt idx="1766">
                  <c:v>363.74585234133258</c:v>
                </c:pt>
                <c:pt idx="1767">
                  <c:v>352.08749796089376</c:v>
                </c:pt>
                <c:pt idx="1768">
                  <c:v>337.12523979093305</c:v>
                </c:pt>
                <c:pt idx="1769">
                  <c:v>317.39360254706639</c:v>
                </c:pt>
                <c:pt idx="1770">
                  <c:v>294.16708331445693</c:v>
                </c:pt>
                <c:pt idx="1771">
                  <c:v>268.69216990056924</c:v>
                </c:pt>
                <c:pt idx="1772">
                  <c:v>244.3597906797431</c:v>
                </c:pt>
                <c:pt idx="1773">
                  <c:v>221.17155490268996</c:v>
                </c:pt>
                <c:pt idx="1774">
                  <c:v>200.47312959084164</c:v>
                </c:pt>
                <c:pt idx="1775">
                  <c:v>182.70663560361237</c:v>
                </c:pt>
                <c:pt idx="1776">
                  <c:v>167.6006458754712</c:v>
                </c:pt>
                <c:pt idx="1777">
                  <c:v>153.14143333440123</c:v>
                </c:pt>
                <c:pt idx="1778">
                  <c:v>138.76824775401172</c:v>
                </c:pt>
                <c:pt idx="1779">
                  <c:v>122.97650071076171</c:v>
                </c:pt>
                <c:pt idx="1780">
                  <c:v>106.1592705994625</c:v>
                </c:pt>
                <c:pt idx="1781">
                  <c:v>89.214646154613632</c:v>
                </c:pt>
                <c:pt idx="1782">
                  <c:v>74.144830028421509</c:v>
                </c:pt>
                <c:pt idx="1783">
                  <c:v>61.57996563239444</c:v>
                </c:pt>
                <c:pt idx="1784">
                  <c:v>51.881038605781718</c:v>
                </c:pt>
                <c:pt idx="1785">
                  <c:v>44.589775191275479</c:v>
                </c:pt>
                <c:pt idx="1786">
                  <c:v>38.438373258586545</c:v>
                </c:pt>
                <c:pt idx="1787">
                  <c:v>33.015710611156038</c:v>
                </c:pt>
                <c:pt idx="1788">
                  <c:v>28.003760700476075</c:v>
                </c:pt>
                <c:pt idx="1789">
                  <c:v>23.172100525766659</c:v>
                </c:pt>
                <c:pt idx="1790">
                  <c:v>18.179259539000988</c:v>
                </c:pt>
                <c:pt idx="1791">
                  <c:v>13.088151029825598</c:v>
                </c:pt>
                <c:pt idx="1792">
                  <c:v>8.1324447188900439</c:v>
                </c:pt>
                <c:pt idx="1793">
                  <c:v>3.9571838154312546</c:v>
                </c:pt>
                <c:pt idx="1794">
                  <c:v>1.3210648387801944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B62-40DB-A94C-B256C76EB6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659087"/>
        <c:axId val="868657007"/>
      </c:scatterChart>
      <c:valAx>
        <c:axId val="8686590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657007"/>
        <c:crosses val="autoZero"/>
        <c:crossBetween val="midCat"/>
      </c:valAx>
      <c:valAx>
        <c:axId val="868657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65908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9.36722803752877E-2"/>
          <c:y val="8.8141385526357627E-2"/>
          <c:w val="0.19275596613441656"/>
          <c:h val="8.5805577107133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Recoverable Kinetic Energy over</a:t>
            </a:r>
            <a:r>
              <a:rPr lang="en-US" sz="1800" baseline="0"/>
              <a:t> the WLTP Class 3 Cycle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720245285771519E-2"/>
          <c:y val="7.7609240686793909E-2"/>
          <c:w val="0.90762007903920416"/>
          <c:h val="0.86755783378936269"/>
        </c:manualLayout>
      </c:layout>
      <c:scatterChart>
        <c:scatterStyle val="lineMarker"/>
        <c:varyColors val="0"/>
        <c:ser>
          <c:idx val="0"/>
          <c:order val="0"/>
          <c:tx>
            <c:strRef>
              <c:f>'My Spreedsheet '!$AN$2:$AN$3</c:f>
              <c:strCache>
                <c:ptCount val="2"/>
                <c:pt idx="0">
                  <c:v>Recoverable Energy </c:v>
                </c:pt>
                <c:pt idx="1">
                  <c:v>kJ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'!$AN$5:$AN$1805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-4.9726368025639475E-3</c:v>
                </c:pt>
                <c:pt idx="13">
                  <c:v>6.7642080782534267E-2</c:v>
                </c:pt>
                <c:pt idx="14">
                  <c:v>1.0753984916338359</c:v>
                </c:pt>
                <c:pt idx="15">
                  <c:v>3.8880827252428154</c:v>
                </c:pt>
                <c:pt idx="16">
                  <c:v>6.9462327627134277</c:v>
                </c:pt>
                <c:pt idx="17">
                  <c:v>11.718087703294639</c:v>
                </c:pt>
                <c:pt idx="18">
                  <c:v>19.512314877467375</c:v>
                </c:pt>
                <c:pt idx="19">
                  <c:v>28.166154086939525</c:v>
                </c:pt>
                <c:pt idx="20">
                  <c:v>31.55600576075993</c:v>
                </c:pt>
                <c:pt idx="21">
                  <c:v>32.96563817965292</c:v>
                </c:pt>
                <c:pt idx="22">
                  <c:v>33.442331393456612</c:v>
                </c:pt>
                <c:pt idx="23">
                  <c:v>34.648971067895999</c:v>
                </c:pt>
                <c:pt idx="24">
                  <c:v>35.383175095198723</c:v>
                </c:pt>
                <c:pt idx="25">
                  <c:v>39.688398890797885</c:v>
                </c:pt>
                <c:pt idx="26">
                  <c:v>42.605185576780897</c:v>
                </c:pt>
                <c:pt idx="27">
                  <c:v>48.747448265756134</c:v>
                </c:pt>
                <c:pt idx="28">
                  <c:v>56.226474349618947</c:v>
                </c:pt>
                <c:pt idx="29">
                  <c:v>64.235992748668323</c:v>
                </c:pt>
                <c:pt idx="30">
                  <c:v>71.722735161252317</c:v>
                </c:pt>
                <c:pt idx="31">
                  <c:v>75.979237425708789</c:v>
                </c:pt>
                <c:pt idx="32">
                  <c:v>78.884638696254243</c:v>
                </c:pt>
                <c:pt idx="33">
                  <c:v>81.099236116491383</c:v>
                </c:pt>
                <c:pt idx="34">
                  <c:v>82.968002024293767</c:v>
                </c:pt>
                <c:pt idx="35">
                  <c:v>83.344293097417221</c:v>
                </c:pt>
                <c:pt idx="36">
                  <c:v>82.217957659111391</c:v>
                </c:pt>
                <c:pt idx="37">
                  <c:v>76.700508792596224</c:v>
                </c:pt>
                <c:pt idx="38">
                  <c:v>66.910984615960217</c:v>
                </c:pt>
                <c:pt idx="39">
                  <c:v>57.472363164013551</c:v>
                </c:pt>
                <c:pt idx="40">
                  <c:v>50.200786472694467</c:v>
                </c:pt>
                <c:pt idx="41">
                  <c:v>43.691353424485754</c:v>
                </c:pt>
                <c:pt idx="42">
                  <c:v>35.137588820154477</c:v>
                </c:pt>
                <c:pt idx="43">
                  <c:v>26.224325861010207</c:v>
                </c:pt>
                <c:pt idx="44">
                  <c:v>20.437475036000258</c:v>
                </c:pt>
                <c:pt idx="45">
                  <c:v>18.076482880479041</c:v>
                </c:pt>
                <c:pt idx="46">
                  <c:v>17.206860225177515</c:v>
                </c:pt>
                <c:pt idx="47">
                  <c:v>15.695392080782433</c:v>
                </c:pt>
                <c:pt idx="48">
                  <c:v>13.94210430052061</c:v>
                </c:pt>
                <c:pt idx="49">
                  <c:v>13.029392435704423</c:v>
                </c:pt>
                <c:pt idx="50">
                  <c:v>13.029392435704423</c:v>
                </c:pt>
                <c:pt idx="51">
                  <c:v>12.438031613566697</c:v>
                </c:pt>
                <c:pt idx="52">
                  <c:v>10.077547549493046</c:v>
                </c:pt>
                <c:pt idx="53">
                  <c:v>6.9462327627134277</c:v>
                </c:pt>
                <c:pt idx="54">
                  <c:v>5.8961853774340689</c:v>
                </c:pt>
                <c:pt idx="55">
                  <c:v>5.7958979957708321</c:v>
                </c:pt>
                <c:pt idx="56">
                  <c:v>5.7958979957708321</c:v>
                </c:pt>
                <c:pt idx="57">
                  <c:v>5.7958979957708321</c:v>
                </c:pt>
                <c:pt idx="58">
                  <c:v>6.0993335391675316</c:v>
                </c:pt>
                <c:pt idx="59">
                  <c:v>6.4104887252928053</c:v>
                </c:pt>
                <c:pt idx="60">
                  <c:v>8.8046414877210371</c:v>
                </c:pt>
                <c:pt idx="61">
                  <c:v>9.5581052329674723</c:v>
                </c:pt>
                <c:pt idx="62">
                  <c:v>10.342407769676406</c:v>
                </c:pt>
                <c:pt idx="63">
                  <c:v>10.746121098613571</c:v>
                </c:pt>
                <c:pt idx="64">
                  <c:v>12.003497393920339</c:v>
                </c:pt>
                <c:pt idx="65">
                  <c:v>13.029392435704423</c:v>
                </c:pt>
                <c:pt idx="66">
                  <c:v>13.481898160115747</c:v>
                </c:pt>
                <c:pt idx="67">
                  <c:v>13.94210430052061</c:v>
                </c:pt>
                <c:pt idx="68">
                  <c:v>17.035499810652123</c:v>
                </c:pt>
                <c:pt idx="69">
                  <c:v>22.351847621303161</c:v>
                </c:pt>
                <c:pt idx="70">
                  <c:v>29.274793484088274</c:v>
                </c:pt>
                <c:pt idx="71">
                  <c:v>37.126120362524517</c:v>
                </c:pt>
                <c:pt idx="72">
                  <c:v>44.514908340095268</c:v>
                </c:pt>
                <c:pt idx="73">
                  <c:v>49.6169023590069</c:v>
                </c:pt>
                <c:pt idx="74">
                  <c:v>52.870312185957346</c:v>
                </c:pt>
                <c:pt idx="75">
                  <c:v>55.608622521316128</c:v>
                </c:pt>
                <c:pt idx="76">
                  <c:v>58.731830224376083</c:v>
                </c:pt>
                <c:pt idx="77">
                  <c:v>62.265358225993779</c:v>
                </c:pt>
                <c:pt idx="78">
                  <c:v>64.89965425084587</c:v>
                </c:pt>
                <c:pt idx="79">
                  <c:v>65.566706925895446</c:v>
                </c:pt>
                <c:pt idx="80">
                  <c:v>63.905433779488625</c:v>
                </c:pt>
                <c:pt idx="81">
                  <c:v>62.265358225993779</c:v>
                </c:pt>
                <c:pt idx="82">
                  <c:v>58.415690627640863</c:v>
                </c:pt>
                <c:pt idx="83">
                  <c:v>57.472363164013551</c:v>
                </c:pt>
                <c:pt idx="84">
                  <c:v>56.536673463743227</c:v>
                </c:pt>
                <c:pt idx="85">
                  <c:v>54.078848669107657</c:v>
                </c:pt>
                <c:pt idx="86">
                  <c:v>52.27113895424317</c:v>
                </c:pt>
                <c:pt idx="87">
                  <c:v>50.200786472694467</c:v>
                </c:pt>
                <c:pt idx="88">
                  <c:v>49.036416637425212</c:v>
                </c:pt>
                <c:pt idx="89">
                  <c:v>42.605185576780897</c:v>
                </c:pt>
                <c:pt idx="90">
                  <c:v>31.09294501084365</c:v>
                </c:pt>
                <c:pt idx="91">
                  <c:v>20.064848439863713</c:v>
                </c:pt>
                <c:pt idx="92">
                  <c:v>11.860364545138419</c:v>
                </c:pt>
                <c:pt idx="93">
                  <c:v>8.200318183275991</c:v>
                </c:pt>
                <c:pt idx="94">
                  <c:v>5.7958979957708321</c:v>
                </c:pt>
                <c:pt idx="95">
                  <c:v>3.2608776008614933</c:v>
                </c:pt>
                <c:pt idx="96">
                  <c:v>1.2549212766197539</c:v>
                </c:pt>
                <c:pt idx="97">
                  <c:v>0.43791534282206251</c:v>
                </c:pt>
                <c:pt idx="98">
                  <c:v>0.1349352434725721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-4.9726368025639475E-3</c:v>
                </c:pt>
                <c:pt idx="139">
                  <c:v>9.1974676606886629E-2</c:v>
                </c:pt>
                <c:pt idx="140">
                  <c:v>1.3985948825276531</c:v>
                </c:pt>
                <c:pt idx="141">
                  <c:v>5.5001830895890036</c:v>
                </c:pt>
                <c:pt idx="142">
                  <c:v>11.019544887296803</c:v>
                </c:pt>
                <c:pt idx="143">
                  <c:v>14.726223868996025</c:v>
                </c:pt>
                <c:pt idx="144">
                  <c:v>16.358606435427699</c:v>
                </c:pt>
                <c:pt idx="145">
                  <c:v>17.900849061171552</c:v>
                </c:pt>
                <c:pt idx="146">
                  <c:v>21.575851844908392</c:v>
                </c:pt>
                <c:pt idx="147">
                  <c:v>26.863926050988375</c:v>
                </c:pt>
                <c:pt idx="148">
                  <c:v>32.022475068641967</c:v>
                </c:pt>
                <c:pt idx="149">
                  <c:v>35.629612920409173</c:v>
                </c:pt>
                <c:pt idx="150">
                  <c:v>37.126120362524517</c:v>
                </c:pt>
                <c:pt idx="151">
                  <c:v>36.125043073997468</c:v>
                </c:pt>
                <c:pt idx="152">
                  <c:v>30.862692937204741</c:v>
                </c:pt>
                <c:pt idx="153">
                  <c:v>21.192977033185208</c:v>
                </c:pt>
                <c:pt idx="154">
                  <c:v>12.292330964967308</c:v>
                </c:pt>
                <c:pt idx="155">
                  <c:v>7.1665327394398854</c:v>
                </c:pt>
                <c:pt idx="156">
                  <c:v>5.7958979957708321</c:v>
                </c:pt>
                <c:pt idx="157">
                  <c:v>6.4104887252928053</c:v>
                </c:pt>
                <c:pt idx="158">
                  <c:v>8.0820244898274698</c:v>
                </c:pt>
                <c:pt idx="159">
                  <c:v>12.147486212807575</c:v>
                </c:pt>
                <c:pt idx="160">
                  <c:v>16.695343392798822</c:v>
                </c:pt>
                <c:pt idx="161">
                  <c:v>22.744967996649532</c:v>
                </c:pt>
                <c:pt idx="162">
                  <c:v>27.078831989386433</c:v>
                </c:pt>
                <c:pt idx="163">
                  <c:v>31.788814363371653</c:v>
                </c:pt>
                <c:pt idx="164">
                  <c:v>36.374035328709674</c:v>
                </c:pt>
                <c:pt idx="165">
                  <c:v>40.473677143333212</c:v>
                </c:pt>
                <c:pt idx="166">
                  <c:v>43.146568610270414</c:v>
                </c:pt>
                <c:pt idx="167">
                  <c:v>46.184974224295829</c:v>
                </c:pt>
                <c:pt idx="168">
                  <c:v>51.972826219766226</c:v>
                </c:pt>
                <c:pt idx="169">
                  <c:v>58.100399560780147</c:v>
                </c:pt>
                <c:pt idx="170">
                  <c:v>60.646484869514168</c:v>
                </c:pt>
                <c:pt idx="171">
                  <c:v>58.731830224376083</c:v>
                </c:pt>
                <c:pt idx="172">
                  <c:v>51.675362788653132</c:v>
                </c:pt>
                <c:pt idx="173">
                  <c:v>40.211066863201275</c:v>
                </c:pt>
                <c:pt idx="174">
                  <c:v>30.633293113555748</c:v>
                </c:pt>
                <c:pt idx="175">
                  <c:v>26.649873025571107</c:v>
                </c:pt>
                <c:pt idx="176">
                  <c:v>26.224325861010207</c:v>
                </c:pt>
                <c:pt idx="177">
                  <c:v>27.946984136129945</c:v>
                </c:pt>
                <c:pt idx="178">
                  <c:v>32.256987839738088</c:v>
                </c:pt>
                <c:pt idx="179">
                  <c:v>35.629612920409173</c:v>
                </c:pt>
                <c:pt idx="180">
                  <c:v>36.623878986256798</c:v>
                </c:pt>
                <c:pt idx="181">
                  <c:v>36.374035328709674</c:v>
                </c:pt>
                <c:pt idx="182">
                  <c:v>35.629612920409173</c:v>
                </c:pt>
                <c:pt idx="183">
                  <c:v>33.442331393456612</c:v>
                </c:pt>
                <c:pt idx="184">
                  <c:v>28.386176729732924</c:v>
                </c:pt>
                <c:pt idx="185">
                  <c:v>23.141502970545091</c:v>
                </c:pt>
                <c:pt idx="186">
                  <c:v>18.252971270244458</c:v>
                </c:pt>
                <c:pt idx="187">
                  <c:v>14.726223868996025</c:v>
                </c:pt>
                <c:pt idx="188">
                  <c:v>12.003497393920339</c:v>
                </c:pt>
                <c:pt idx="189">
                  <c:v>10.077547549493046</c:v>
                </c:pt>
                <c:pt idx="190">
                  <c:v>8.5603413458338373</c:v>
                </c:pt>
                <c:pt idx="191">
                  <c:v>7.6174208352625374</c:v>
                </c:pt>
                <c:pt idx="192">
                  <c:v>6.7293625596603581</c:v>
                </c:pt>
                <c:pt idx="193">
                  <c:v>6.3059126532248042</c:v>
                </c:pt>
                <c:pt idx="194">
                  <c:v>5.9973305708439106</c:v>
                </c:pt>
                <c:pt idx="195">
                  <c:v>5.7958979957708321</c:v>
                </c:pt>
                <c:pt idx="196">
                  <c:v>5.7958979957708321</c:v>
                </c:pt>
                <c:pt idx="197">
                  <c:v>5.7958979957708321</c:v>
                </c:pt>
                <c:pt idx="198">
                  <c:v>5.7958979957708321</c:v>
                </c:pt>
                <c:pt idx="199">
                  <c:v>6.3059126532248042</c:v>
                </c:pt>
                <c:pt idx="200">
                  <c:v>6.837368921061306</c:v>
                </c:pt>
                <c:pt idx="201">
                  <c:v>7.964587871469039</c:v>
                </c:pt>
                <c:pt idx="202">
                  <c:v>9.1775180141682977</c:v>
                </c:pt>
                <c:pt idx="203">
                  <c:v>11.157541141957477</c:v>
                </c:pt>
                <c:pt idx="204">
                  <c:v>14.885613851365777</c:v>
                </c:pt>
                <c:pt idx="205">
                  <c:v>18.608511613817829</c:v>
                </c:pt>
                <c:pt idx="206">
                  <c:v>23.541452248327229</c:v>
                </c:pt>
                <c:pt idx="207">
                  <c:v>30.177050363558802</c:v>
                </c:pt>
                <c:pt idx="208">
                  <c:v>36.623878986256798</c:v>
                </c:pt>
                <c:pt idx="209">
                  <c:v>42.87545185251853</c:v>
                </c:pt>
                <c:pt idx="210">
                  <c:v>51.972826219766226</c:v>
                </c:pt>
                <c:pt idx="211">
                  <c:v>59.048818314153031</c:v>
                </c:pt>
                <c:pt idx="212">
                  <c:v>64.567399584731689</c:v>
                </c:pt>
                <c:pt idx="213">
                  <c:v>68.952827581032352</c:v>
                </c:pt>
                <c:pt idx="214">
                  <c:v>72.775427950002083</c:v>
                </c:pt>
                <c:pt idx="215">
                  <c:v>78.153209722531557</c:v>
                </c:pt>
                <c:pt idx="216">
                  <c:v>85.238435895043949</c:v>
                </c:pt>
                <c:pt idx="217">
                  <c:v>93.424656409395567</c:v>
                </c:pt>
                <c:pt idx="218">
                  <c:v>101.1523159036303</c:v>
                </c:pt>
                <c:pt idx="219">
                  <c:v>107.89621067030264</c:v>
                </c:pt>
                <c:pt idx="220">
                  <c:v>113.09587002212059</c:v>
                </c:pt>
                <c:pt idx="221">
                  <c:v>117.07529938803347</c:v>
                </c:pt>
                <c:pt idx="222">
                  <c:v>118.86585055596484</c:v>
                </c:pt>
                <c:pt idx="223">
                  <c:v>120.66988508850503</c:v>
                </c:pt>
                <c:pt idx="224">
                  <c:v>122.03175802787092</c:v>
                </c:pt>
                <c:pt idx="225">
                  <c:v>123.85938277622142</c:v>
                </c:pt>
                <c:pt idx="226">
                  <c:v>126.62608831589966</c:v>
                </c:pt>
                <c:pt idx="227">
                  <c:v>128.95483391684121</c:v>
                </c:pt>
                <c:pt idx="228">
                  <c:v>131.30462701692986</c:v>
                </c:pt>
                <c:pt idx="229">
                  <c:v>133.19961260242937</c:v>
                </c:pt>
                <c:pt idx="230">
                  <c:v>134.62968838940864</c:v>
                </c:pt>
                <c:pt idx="231">
                  <c:v>134.62968838940864</c:v>
                </c:pt>
                <c:pt idx="232">
                  <c:v>133.19961260242937</c:v>
                </c:pt>
                <c:pt idx="233">
                  <c:v>127.09015341515926</c:v>
                </c:pt>
                <c:pt idx="234">
                  <c:v>117.96888940409173</c:v>
                </c:pt>
                <c:pt idx="235">
                  <c:v>109.61593549957063</c:v>
                </c:pt>
                <c:pt idx="236">
                  <c:v>104.49725766228482</c:v>
                </c:pt>
                <c:pt idx="237">
                  <c:v>101.98348675734704</c:v>
                </c:pt>
                <c:pt idx="238">
                  <c:v>98.679065811544362</c:v>
                </c:pt>
                <c:pt idx="239">
                  <c:v>92.628957510200422</c:v>
                </c:pt>
                <c:pt idx="240">
                  <c:v>82.592556865914176</c:v>
                </c:pt>
                <c:pt idx="241">
                  <c:v>72.4236833585787</c:v>
                </c:pt>
                <c:pt idx="242">
                  <c:v>65.566706925895446</c:v>
                </c:pt>
                <c:pt idx="243">
                  <c:v>57.472363164013551</c:v>
                </c:pt>
                <c:pt idx="244">
                  <c:v>50.200786472694467</c:v>
                </c:pt>
                <c:pt idx="245">
                  <c:v>43.691353424485754</c:v>
                </c:pt>
                <c:pt idx="246">
                  <c:v>35.137588820154477</c:v>
                </c:pt>
                <c:pt idx="247">
                  <c:v>26.224325861010207</c:v>
                </c:pt>
                <c:pt idx="248">
                  <c:v>20.437475036000258</c:v>
                </c:pt>
                <c:pt idx="249">
                  <c:v>18.076482880479041</c:v>
                </c:pt>
                <c:pt idx="250">
                  <c:v>17.206860225177515</c:v>
                </c:pt>
                <c:pt idx="251">
                  <c:v>15.695392080782433</c:v>
                </c:pt>
                <c:pt idx="252">
                  <c:v>13.94210430052061</c:v>
                </c:pt>
                <c:pt idx="253">
                  <c:v>13.029392435704423</c:v>
                </c:pt>
                <c:pt idx="254">
                  <c:v>13.029392435704423</c:v>
                </c:pt>
                <c:pt idx="255">
                  <c:v>12.438031613566697</c:v>
                </c:pt>
                <c:pt idx="256">
                  <c:v>10.077547549493046</c:v>
                </c:pt>
                <c:pt idx="257">
                  <c:v>8.5603413458338373</c:v>
                </c:pt>
                <c:pt idx="258">
                  <c:v>9.6866809545366586</c:v>
                </c:pt>
                <c:pt idx="259">
                  <c:v>13.179372014009758</c:v>
                </c:pt>
                <c:pt idx="260">
                  <c:v>17.552145281261705</c:v>
                </c:pt>
                <c:pt idx="261">
                  <c:v>22.351847621303161</c:v>
                </c:pt>
                <c:pt idx="262">
                  <c:v>27.51120245779358</c:v>
                </c:pt>
                <c:pt idx="263">
                  <c:v>34.4059396643474</c:v>
                </c:pt>
                <c:pt idx="264">
                  <c:v>44.23953972476432</c:v>
                </c:pt>
                <c:pt idx="265">
                  <c:v>54.688211331218596</c:v>
                </c:pt>
                <c:pt idx="266">
                  <c:v>63.905433779488625</c:v>
                </c:pt>
                <c:pt idx="267">
                  <c:v>69.985188802336822</c:v>
                </c:pt>
                <c:pt idx="268">
                  <c:v>77.425166323091318</c:v>
                </c:pt>
                <c:pt idx="269">
                  <c:v>82.968002024293767</c:v>
                </c:pt>
                <c:pt idx="270">
                  <c:v>88.701168542871685</c:v>
                </c:pt>
                <c:pt idx="271">
                  <c:v>89.090143917214405</c:v>
                </c:pt>
                <c:pt idx="272">
                  <c:v>87.539314740683821</c:v>
                </c:pt>
                <c:pt idx="273">
                  <c:v>86.385070193245809</c:v>
                </c:pt>
                <c:pt idx="274">
                  <c:v>80.35765218789679</c:v>
                </c:pt>
                <c:pt idx="275">
                  <c:v>69.985188802336822</c:v>
                </c:pt>
                <c:pt idx="276">
                  <c:v>60.646484869514168</c:v>
                </c:pt>
                <c:pt idx="277">
                  <c:v>49.6169023590069</c:v>
                </c:pt>
                <c:pt idx="278">
                  <c:v>39.949307433411889</c:v>
                </c:pt>
                <c:pt idx="279">
                  <c:v>27.078831989386433</c:v>
                </c:pt>
                <c:pt idx="280">
                  <c:v>18.96746979722904</c:v>
                </c:pt>
                <c:pt idx="281">
                  <c:v>16.864994187581608</c:v>
                </c:pt>
                <c:pt idx="282">
                  <c:v>21.768570075137774</c:v>
                </c:pt>
                <c:pt idx="283">
                  <c:v>29.499079034308433</c:v>
                </c:pt>
                <c:pt idx="284">
                  <c:v>38.140818328434733</c:v>
                </c:pt>
                <c:pt idx="285">
                  <c:v>48.747448265756134</c:v>
                </c:pt>
                <c:pt idx="286">
                  <c:v>58.731830224376083</c:v>
                </c:pt>
                <c:pt idx="287">
                  <c:v>69.640221105399277</c:v>
                </c:pt>
                <c:pt idx="288">
                  <c:v>81.471297247567122</c:v>
                </c:pt>
                <c:pt idx="289">
                  <c:v>94.223734989621079</c:v>
                </c:pt>
                <c:pt idx="290">
                  <c:v>101.98348675734704</c:v>
                </c:pt>
                <c:pt idx="291">
                  <c:v>104.49725766228482</c:v>
                </c:pt>
                <c:pt idx="292">
                  <c:v>101.98348675734704</c:v>
                </c:pt>
                <c:pt idx="293">
                  <c:v>97.453840227574929</c:v>
                </c:pt>
                <c:pt idx="294">
                  <c:v>94.223734989621079</c:v>
                </c:pt>
                <c:pt idx="295">
                  <c:v>92.232375533071291</c:v>
                </c:pt>
                <c:pt idx="296">
                  <c:v>91.836638586698299</c:v>
                </c:pt>
                <c:pt idx="297">
                  <c:v>92.232375533071291</c:v>
                </c:pt>
                <c:pt idx="298">
                  <c:v>93.424656409395567</c:v>
                </c:pt>
                <c:pt idx="299">
                  <c:v>94.223734989621079</c:v>
                </c:pt>
                <c:pt idx="300">
                  <c:v>94.223734989621079</c:v>
                </c:pt>
                <c:pt idx="301">
                  <c:v>93.424656409395567</c:v>
                </c:pt>
                <c:pt idx="302">
                  <c:v>91.441746707914149</c:v>
                </c:pt>
                <c:pt idx="303">
                  <c:v>88.31303853078046</c:v>
                </c:pt>
                <c:pt idx="304">
                  <c:v>84.47824143692263</c:v>
                </c:pt>
                <c:pt idx="305">
                  <c:v>78.884638696254243</c:v>
                </c:pt>
                <c:pt idx="306">
                  <c:v>73.481457934205011</c:v>
                </c:pt>
                <c:pt idx="307">
                  <c:v>69.985188802336822</c:v>
                </c:pt>
                <c:pt idx="308">
                  <c:v>68.268823461561766</c:v>
                </c:pt>
                <c:pt idx="309">
                  <c:v>67.588209041650217</c:v>
                </c:pt>
                <c:pt idx="310">
                  <c:v>66.237150479154465</c:v>
                </c:pt>
                <c:pt idx="311">
                  <c:v>64.567399584731689</c:v>
                </c:pt>
                <c:pt idx="312">
                  <c:v>62.265358225993779</c:v>
                </c:pt>
                <c:pt idx="313">
                  <c:v>58.731830224376083</c:v>
                </c:pt>
                <c:pt idx="314">
                  <c:v>54.383105495812494</c:v>
                </c:pt>
                <c:pt idx="315">
                  <c:v>49.6169023590069</c:v>
                </c:pt>
                <c:pt idx="316">
                  <c:v>45.624885043263987</c:v>
                </c:pt>
                <c:pt idx="317">
                  <c:v>42.06720461867981</c:v>
                </c:pt>
                <c:pt idx="318">
                  <c:v>37.631766908138033</c:v>
                </c:pt>
                <c:pt idx="319">
                  <c:v>32.728569432076391</c:v>
                </c:pt>
                <c:pt idx="320">
                  <c:v>28.386176729732924</c:v>
                </c:pt>
                <c:pt idx="321">
                  <c:v>27.294590803932451</c:v>
                </c:pt>
                <c:pt idx="322">
                  <c:v>25.802190790366332</c:v>
                </c:pt>
                <c:pt idx="323">
                  <c:v>25.802190790366332</c:v>
                </c:pt>
                <c:pt idx="324">
                  <c:v>24.556261088562987</c:v>
                </c:pt>
                <c:pt idx="325">
                  <c:v>23.74270715909369</c:v>
                </c:pt>
                <c:pt idx="326">
                  <c:v>23.74270715909369</c:v>
                </c:pt>
                <c:pt idx="327">
                  <c:v>23.141502970545091</c:v>
                </c:pt>
                <c:pt idx="328">
                  <c:v>22.547980965741299</c:v>
                </c:pt>
                <c:pt idx="329">
                  <c:v>17.379075394324996</c:v>
                </c:pt>
                <c:pt idx="330">
                  <c:v>12.584588121772933</c:v>
                </c:pt>
                <c:pt idx="331">
                  <c:v>11.718087703294639</c:v>
                </c:pt>
                <c:pt idx="332">
                  <c:v>11.436102187752814</c:v>
                </c:pt>
                <c:pt idx="333">
                  <c:v>10.342407769676406</c:v>
                </c:pt>
                <c:pt idx="334">
                  <c:v>9.9464021496322701</c:v>
                </c:pt>
                <c:pt idx="335">
                  <c:v>9.1775180141682977</c:v>
                </c:pt>
                <c:pt idx="336">
                  <c:v>8.5603413458338373</c:v>
                </c:pt>
                <c:pt idx="337">
                  <c:v>8.319468914981778</c:v>
                </c:pt>
                <c:pt idx="338">
                  <c:v>8.5603413458338373</c:v>
                </c:pt>
                <c:pt idx="339">
                  <c:v>9.6866809545366586</c:v>
                </c:pt>
                <c:pt idx="340">
                  <c:v>13.029392435704423</c:v>
                </c:pt>
                <c:pt idx="341">
                  <c:v>18.430314193635009</c:v>
                </c:pt>
                <c:pt idx="342">
                  <c:v>24.147777340213313</c:v>
                </c:pt>
                <c:pt idx="343">
                  <c:v>26.012831795532229</c:v>
                </c:pt>
                <c:pt idx="344">
                  <c:v>26.649873025571107</c:v>
                </c:pt>
                <c:pt idx="345">
                  <c:v>27.078831989386433</c:v>
                </c:pt>
                <c:pt idx="346">
                  <c:v>29.051360441687827</c:v>
                </c:pt>
                <c:pt idx="347">
                  <c:v>29.499079034308433</c:v>
                </c:pt>
                <c:pt idx="348">
                  <c:v>30.633293113555748</c:v>
                </c:pt>
                <c:pt idx="349">
                  <c:v>32.022475068641967</c:v>
                </c:pt>
                <c:pt idx="350">
                  <c:v>32.96563817965292</c:v>
                </c:pt>
                <c:pt idx="351">
                  <c:v>33.203558845723933</c:v>
                </c:pt>
                <c:pt idx="352">
                  <c:v>32.96563817965292</c:v>
                </c:pt>
                <c:pt idx="353">
                  <c:v>32.728569432076391</c:v>
                </c:pt>
                <c:pt idx="354">
                  <c:v>32.492352639827168</c:v>
                </c:pt>
                <c:pt idx="355">
                  <c:v>32.492352639827168</c:v>
                </c:pt>
                <c:pt idx="356">
                  <c:v>32.96563817965292</c:v>
                </c:pt>
                <c:pt idx="357">
                  <c:v>33.203558845723933</c:v>
                </c:pt>
                <c:pt idx="358">
                  <c:v>32.728569432076391</c:v>
                </c:pt>
                <c:pt idx="359">
                  <c:v>30.177050363558802</c:v>
                </c:pt>
                <c:pt idx="360">
                  <c:v>26.012831795532229</c:v>
                </c:pt>
                <c:pt idx="361">
                  <c:v>22.351847621303161</c:v>
                </c:pt>
                <c:pt idx="362">
                  <c:v>19.879816371324313</c:v>
                </c:pt>
                <c:pt idx="363">
                  <c:v>18.430314193635009</c:v>
                </c:pt>
                <c:pt idx="364">
                  <c:v>17.726069849154836</c:v>
                </c:pt>
                <c:pt idx="365">
                  <c:v>17.726069849154836</c:v>
                </c:pt>
                <c:pt idx="366">
                  <c:v>17.900849061171552</c:v>
                </c:pt>
                <c:pt idx="367">
                  <c:v>18.608511613817829</c:v>
                </c:pt>
                <c:pt idx="368">
                  <c:v>20.250734673699977</c:v>
                </c:pt>
                <c:pt idx="369">
                  <c:v>22.942808677195078</c:v>
                </c:pt>
                <c:pt idx="370">
                  <c:v>24.556261088562987</c:v>
                </c:pt>
                <c:pt idx="371">
                  <c:v>24.968158109480115</c:v>
                </c:pt>
                <c:pt idx="372">
                  <c:v>23.541452248327229</c:v>
                </c:pt>
                <c:pt idx="373">
                  <c:v>18.787563493960121</c:v>
                </c:pt>
                <c:pt idx="374">
                  <c:v>12.880268569674621</c:v>
                </c:pt>
                <c:pt idx="375">
                  <c:v>8.4394766481120005</c:v>
                </c:pt>
                <c:pt idx="376">
                  <c:v>5.6964684626870259</c:v>
                </c:pt>
                <c:pt idx="377">
                  <c:v>4.1374529239232309</c:v>
                </c:pt>
                <c:pt idx="378">
                  <c:v>3.1126647504234115</c:v>
                </c:pt>
                <c:pt idx="379">
                  <c:v>2.4882312022962969</c:v>
                </c:pt>
                <c:pt idx="380">
                  <c:v>1.9916122133265</c:v>
                </c:pt>
                <c:pt idx="381">
                  <c:v>1.3985948825276531</c:v>
                </c:pt>
                <c:pt idx="382">
                  <c:v>0.87035157643102634</c:v>
                </c:pt>
                <c:pt idx="383">
                  <c:v>0.46601504458265947</c:v>
                </c:pt>
                <c:pt idx="384">
                  <c:v>0.1509783979309394</c:v>
                </c:pt>
                <c:pt idx="385">
                  <c:v>4.7803385304228526E-3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-5.9652226919713891E-3</c:v>
                </c:pt>
                <c:pt idx="393">
                  <c:v>0.119753547210557</c:v>
                </c:pt>
                <c:pt idx="394">
                  <c:v>0.83192343718933337</c:v>
                </c:pt>
                <c:pt idx="395">
                  <c:v>2.6886431472882601</c:v>
                </c:pt>
                <c:pt idx="396">
                  <c:v>6.0993335391675316</c:v>
                </c:pt>
                <c:pt idx="397">
                  <c:v>11.296393587720427</c:v>
                </c:pt>
                <c:pt idx="398">
                  <c:v>18.076482880479041</c:v>
                </c:pt>
                <c:pt idx="399">
                  <c:v>24.351592536900796</c:v>
                </c:pt>
                <c:pt idx="400">
                  <c:v>27.294590803932451</c:v>
                </c:pt>
                <c:pt idx="401">
                  <c:v>27.294590803932451</c:v>
                </c:pt>
                <c:pt idx="402">
                  <c:v>25.802190790366332</c:v>
                </c:pt>
                <c:pt idx="403">
                  <c:v>22.547980965741299</c:v>
                </c:pt>
                <c:pt idx="404">
                  <c:v>19.3298455258155</c:v>
                </c:pt>
                <c:pt idx="405">
                  <c:v>16.864994187581608</c:v>
                </c:pt>
                <c:pt idx="406">
                  <c:v>14.410009862432714</c:v>
                </c:pt>
                <c:pt idx="407">
                  <c:v>11.860364545138419</c:v>
                </c:pt>
                <c:pt idx="408">
                  <c:v>9.5581052329674723</c:v>
                </c:pt>
                <c:pt idx="409">
                  <c:v>8.200318183275991</c:v>
                </c:pt>
                <c:pt idx="410">
                  <c:v>7.8480083650335217</c:v>
                </c:pt>
                <c:pt idx="411">
                  <c:v>7.964587871469039</c:v>
                </c:pt>
                <c:pt idx="412">
                  <c:v>8.200318183275991</c:v>
                </c:pt>
                <c:pt idx="413">
                  <c:v>8.5603413458338373</c:v>
                </c:pt>
                <c:pt idx="414">
                  <c:v>9.052369045980786</c:v>
                </c:pt>
                <c:pt idx="415">
                  <c:v>10.342407769676406</c:v>
                </c:pt>
                <c:pt idx="416">
                  <c:v>12.438031613566697</c:v>
                </c:pt>
                <c:pt idx="417">
                  <c:v>14.410009862432714</c:v>
                </c:pt>
                <c:pt idx="418">
                  <c:v>15.045859104017159</c:v>
                </c:pt>
                <c:pt idx="419">
                  <c:v>14.567689193740735</c:v>
                </c:pt>
                <c:pt idx="420">
                  <c:v>12.732000452753187</c:v>
                </c:pt>
                <c:pt idx="421">
                  <c:v>11.296393587720427</c:v>
                </c:pt>
                <c:pt idx="422">
                  <c:v>10.746121098613571</c:v>
                </c:pt>
                <c:pt idx="423">
                  <c:v>11.019544887296803</c:v>
                </c:pt>
                <c:pt idx="424">
                  <c:v>12.147486212807575</c:v>
                </c:pt>
                <c:pt idx="425">
                  <c:v>15.045859104017159</c:v>
                </c:pt>
                <c:pt idx="426">
                  <c:v>21.192977033185208</c:v>
                </c:pt>
                <c:pt idx="427">
                  <c:v>31.324049297639654</c:v>
                </c:pt>
                <c:pt idx="428">
                  <c:v>41.799490009981994</c:v>
                </c:pt>
                <c:pt idx="429">
                  <c:v>46.748463565409111</c:v>
                </c:pt>
                <c:pt idx="430">
                  <c:v>47.031483203914277</c:v>
                </c:pt>
                <c:pt idx="431">
                  <c:v>45.068196316976277</c:v>
                </c:pt>
                <c:pt idx="432">
                  <c:v>42.605185576780897</c:v>
                </c:pt>
                <c:pt idx="433">
                  <c:v>41.001450107293358</c:v>
                </c:pt>
                <c:pt idx="434">
                  <c:v>40.473677143333212</c:v>
                </c:pt>
                <c:pt idx="435">
                  <c:v>39.169134614427257</c:v>
                </c:pt>
                <c:pt idx="436">
                  <c:v>35.629612920409173</c:v>
                </c:pt>
                <c:pt idx="437">
                  <c:v>29.724217055515446</c:v>
                </c:pt>
                <c:pt idx="438">
                  <c:v>21.962142139168581</c:v>
                </c:pt>
                <c:pt idx="439">
                  <c:v>13.634444654250741</c:v>
                </c:pt>
                <c:pt idx="440">
                  <c:v>6.7293625596603581</c:v>
                </c:pt>
                <c:pt idx="441">
                  <c:v>2.2955531543364689</c:v>
                </c:pt>
                <c:pt idx="442">
                  <c:v>0.49497565204722266</c:v>
                </c:pt>
                <c:pt idx="443">
                  <c:v>2.9316892122207151E-2</c:v>
                </c:pt>
                <c:pt idx="444">
                  <c:v>-4.9726368025639475E-3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-5.9652226919713891E-3</c:v>
                </c:pt>
                <c:pt idx="513">
                  <c:v>0.18564893410542807</c:v>
                </c:pt>
                <c:pt idx="514">
                  <c:v>1.6552508355927784</c:v>
                </c:pt>
                <c:pt idx="515">
                  <c:v>5.5978968150154742</c:v>
                </c:pt>
                <c:pt idx="516">
                  <c:v>11.576666905221835</c:v>
                </c:pt>
                <c:pt idx="517">
                  <c:v>17.379075394324996</c:v>
                </c:pt>
                <c:pt idx="518">
                  <c:v>19.879816371324313</c:v>
                </c:pt>
                <c:pt idx="519">
                  <c:v>19.879816371324313</c:v>
                </c:pt>
                <c:pt idx="520">
                  <c:v>18.787563493960121</c:v>
                </c:pt>
                <c:pt idx="521">
                  <c:v>17.035499810652123</c:v>
                </c:pt>
                <c:pt idx="522">
                  <c:v>15.206959590117334</c:v>
                </c:pt>
                <c:pt idx="523">
                  <c:v>13.029392435704423</c:v>
                </c:pt>
                <c:pt idx="524">
                  <c:v>9.8161132723691988</c:v>
                </c:pt>
                <c:pt idx="525">
                  <c:v>5.6964684626870259</c:v>
                </c:pt>
                <c:pt idx="526">
                  <c:v>2.2330459540212986</c:v>
                </c:pt>
                <c:pt idx="527">
                  <c:v>0.55547943675694456</c:v>
                </c:pt>
                <c:pt idx="528">
                  <c:v>0.10543334597771996</c:v>
                </c:pt>
                <c:pt idx="529">
                  <c:v>9.6216634758029621E-3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-4.9726368025639475E-3</c:v>
                </c:pt>
                <c:pt idx="534">
                  <c:v>2.1889977104520834E-2</c:v>
                </c:pt>
                <c:pt idx="535">
                  <c:v>0.33412632947585191</c:v>
                </c:pt>
                <c:pt idx="536">
                  <c:v>0.99079862908514582</c:v>
                </c:pt>
                <c:pt idx="537">
                  <c:v>2.6209799051198552</c:v>
                </c:pt>
                <c:pt idx="538">
                  <c:v>6.837368921061306</c:v>
                </c:pt>
                <c:pt idx="539">
                  <c:v>14.567689193740735</c:v>
                </c:pt>
                <c:pt idx="540">
                  <c:v>22.15656800016799</c:v>
                </c:pt>
                <c:pt idx="541">
                  <c:v>24.968158109480115</c:v>
                </c:pt>
                <c:pt idx="542">
                  <c:v>24.968158109480115</c:v>
                </c:pt>
                <c:pt idx="543">
                  <c:v>24.556261088562987</c:v>
                </c:pt>
                <c:pt idx="544">
                  <c:v>23.141502970545091</c:v>
                </c:pt>
                <c:pt idx="545">
                  <c:v>20.625069489931757</c:v>
                </c:pt>
                <c:pt idx="546">
                  <c:v>16.695343392798822</c:v>
                </c:pt>
                <c:pt idx="547">
                  <c:v>14.09721737898983</c:v>
                </c:pt>
                <c:pt idx="548">
                  <c:v>12.147486212807575</c:v>
                </c:pt>
                <c:pt idx="549">
                  <c:v>10.882404860571228</c:v>
                </c:pt>
                <c:pt idx="550">
                  <c:v>9.6866809545366586</c:v>
                </c:pt>
                <c:pt idx="551">
                  <c:v>8.8046414877210371</c:v>
                </c:pt>
                <c:pt idx="552">
                  <c:v>8.319468914981778</c:v>
                </c:pt>
                <c:pt idx="553">
                  <c:v>7.6174208352625374</c:v>
                </c:pt>
                <c:pt idx="554">
                  <c:v>7.1665327394398854</c:v>
                </c:pt>
                <c:pt idx="555">
                  <c:v>6.9462327627134277</c:v>
                </c:pt>
                <c:pt idx="556">
                  <c:v>6.9462327627134277</c:v>
                </c:pt>
                <c:pt idx="557">
                  <c:v>7.1665327394398854</c:v>
                </c:pt>
                <c:pt idx="558">
                  <c:v>7.7322860073537489</c:v>
                </c:pt>
                <c:pt idx="559">
                  <c:v>8.5603413458338373</c:v>
                </c:pt>
                <c:pt idx="560">
                  <c:v>11.157541141957477</c:v>
                </c:pt>
                <c:pt idx="561">
                  <c:v>11.860364545138419</c:v>
                </c:pt>
                <c:pt idx="562">
                  <c:v>11.860364545138419</c:v>
                </c:pt>
                <c:pt idx="563">
                  <c:v>11.860364545138419</c:v>
                </c:pt>
                <c:pt idx="564">
                  <c:v>9.6866809545366586</c:v>
                </c:pt>
                <c:pt idx="565">
                  <c:v>4.0534709636823649</c:v>
                </c:pt>
                <c:pt idx="566">
                  <c:v>0.83192343718933337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9.6216634758029621E-3</c:v>
                </c:pt>
                <c:pt idx="602">
                  <c:v>0.119753547210557</c:v>
                </c:pt>
                <c:pt idx="603">
                  <c:v>0.83192343718933337</c:v>
                </c:pt>
                <c:pt idx="604">
                  <c:v>3.2608776008614933</c:v>
                </c:pt>
                <c:pt idx="605">
                  <c:v>8.200318183275991</c:v>
                </c:pt>
                <c:pt idx="606">
                  <c:v>16.191520346505023</c:v>
                </c:pt>
                <c:pt idx="607">
                  <c:v>27.078831989386433</c:v>
                </c:pt>
                <c:pt idx="608">
                  <c:v>38.910778954336287</c:v>
                </c:pt>
                <c:pt idx="609">
                  <c:v>50.788068683825259</c:v>
                </c:pt>
                <c:pt idx="610">
                  <c:v>63.246859589111438</c:v>
                </c:pt>
                <c:pt idx="611">
                  <c:v>77.425166323091318</c:v>
                </c:pt>
                <c:pt idx="612">
                  <c:v>90.654498300443834</c:v>
                </c:pt>
                <c:pt idx="613">
                  <c:v>98.269812793013259</c:v>
                </c:pt>
                <c:pt idx="614">
                  <c:v>99.911891368391636</c:v>
                </c:pt>
                <c:pt idx="615">
                  <c:v>99.089163271506365</c:v>
                </c:pt>
                <c:pt idx="616">
                  <c:v>98.679065811544362</c:v>
                </c:pt>
                <c:pt idx="617">
                  <c:v>97.861404252745857</c:v>
                </c:pt>
                <c:pt idx="618">
                  <c:v>96.236215610969467</c:v>
                </c:pt>
                <c:pt idx="619">
                  <c:v>93.026384481252776</c:v>
                </c:pt>
                <c:pt idx="620">
                  <c:v>88.701168542871685</c:v>
                </c:pt>
                <c:pt idx="621">
                  <c:v>84.857915800693419</c:v>
                </c:pt>
                <c:pt idx="622">
                  <c:v>82.968002024293767</c:v>
                </c:pt>
                <c:pt idx="623">
                  <c:v>82.592556865914176</c:v>
                </c:pt>
                <c:pt idx="624">
                  <c:v>83.344293097417221</c:v>
                </c:pt>
                <c:pt idx="625">
                  <c:v>85.619801683141418</c:v>
                </c:pt>
                <c:pt idx="626">
                  <c:v>87.925753917773577</c:v>
                </c:pt>
                <c:pt idx="627">
                  <c:v>89.090143917214405</c:v>
                </c:pt>
                <c:pt idx="628">
                  <c:v>89.090143917214405</c:v>
                </c:pt>
                <c:pt idx="629">
                  <c:v>89.090143917214405</c:v>
                </c:pt>
                <c:pt idx="630">
                  <c:v>89.479964616975806</c:v>
                </c:pt>
                <c:pt idx="631">
                  <c:v>91.836638586698299</c:v>
                </c:pt>
                <c:pt idx="632">
                  <c:v>95.832030014512867</c:v>
                </c:pt>
                <c:pt idx="633">
                  <c:v>100.73799678900639</c:v>
                </c:pt>
                <c:pt idx="634">
                  <c:v>106.61527504607804</c:v>
                </c:pt>
                <c:pt idx="635">
                  <c:v>112.2208265201379</c:v>
                </c:pt>
                <c:pt idx="636">
                  <c:v>116.62976864801693</c:v>
                </c:pt>
                <c:pt idx="637">
                  <c:v>118.41694860646783</c:v>
                </c:pt>
                <c:pt idx="638">
                  <c:v>118.41694860646783</c:v>
                </c:pt>
                <c:pt idx="639">
                  <c:v>117.96888940409173</c:v>
                </c:pt>
                <c:pt idx="640">
                  <c:v>117.07529938803347</c:v>
                </c:pt>
                <c:pt idx="641">
                  <c:v>116.62976864801693</c:v>
                </c:pt>
                <c:pt idx="642">
                  <c:v>118.86585055596484</c:v>
                </c:pt>
                <c:pt idx="643">
                  <c:v>124.3183948182085</c:v>
                </c:pt>
                <c:pt idx="644">
                  <c:v>128.48740084938987</c:v>
                </c:pt>
                <c:pt idx="645">
                  <c:v>129.8922257148088</c:v>
                </c:pt>
                <c:pt idx="646">
                  <c:v>131.77711093168415</c:v>
                </c:pt>
                <c:pt idx="647">
                  <c:v>133.67546301206244</c:v>
                </c:pt>
                <c:pt idx="648">
                  <c:v>135.58727959864279</c:v>
                </c:pt>
                <c:pt idx="649">
                  <c:v>136.54823634510217</c:v>
                </c:pt>
                <c:pt idx="650">
                  <c:v>136.06733729813573</c:v>
                </c:pt>
                <c:pt idx="651">
                  <c:v>132.25043652540742</c:v>
                </c:pt>
                <c:pt idx="652">
                  <c:v>123.85938277622142</c:v>
                </c:pt>
                <c:pt idx="653">
                  <c:v>114.41475910137352</c:v>
                </c:pt>
                <c:pt idx="654">
                  <c:v>105.76553660990945</c:v>
                </c:pt>
                <c:pt idx="655">
                  <c:v>93.823773257795921</c:v>
                </c:pt>
                <c:pt idx="656">
                  <c:v>78.518501031024002</c:v>
                </c:pt>
                <c:pt idx="657">
                  <c:v>64.567399584731689</c:v>
                </c:pt>
                <c:pt idx="658">
                  <c:v>55.91712402319898</c:v>
                </c:pt>
                <c:pt idx="659">
                  <c:v>49.326234680786392</c:v>
                </c:pt>
                <c:pt idx="660">
                  <c:v>40.211066863201275</c:v>
                </c:pt>
                <c:pt idx="661">
                  <c:v>28.166154086939525</c:v>
                </c:pt>
                <c:pt idx="662">
                  <c:v>17.726069849154836</c:v>
                </c:pt>
                <c:pt idx="663">
                  <c:v>9.6866809545366586</c:v>
                </c:pt>
                <c:pt idx="664">
                  <c:v>6.9462327627134277</c:v>
                </c:pt>
                <c:pt idx="665">
                  <c:v>5.7958979957708321</c:v>
                </c:pt>
                <c:pt idx="666">
                  <c:v>6.3059126532248042</c:v>
                </c:pt>
                <c:pt idx="667">
                  <c:v>7.964587871469039</c:v>
                </c:pt>
                <c:pt idx="668">
                  <c:v>14.885613851365777</c:v>
                </c:pt>
                <c:pt idx="669">
                  <c:v>22.351847621303161</c:v>
                </c:pt>
                <c:pt idx="670">
                  <c:v>32.728569432076391</c:v>
                </c:pt>
                <c:pt idx="671">
                  <c:v>42.87545185251853</c:v>
                </c:pt>
                <c:pt idx="672">
                  <c:v>48.45932960261198</c:v>
                </c:pt>
                <c:pt idx="673">
                  <c:v>54.383105495812494</c:v>
                </c:pt>
                <c:pt idx="674">
                  <c:v>60.646484869514168</c:v>
                </c:pt>
                <c:pt idx="675">
                  <c:v>67.249173061111108</c:v>
                </c:pt>
                <c:pt idx="676">
                  <c:v>68.268823461561766</c:v>
                </c:pt>
                <c:pt idx="677">
                  <c:v>68.952827581032352</c:v>
                </c:pt>
                <c:pt idx="678">
                  <c:v>63.905433779488625</c:v>
                </c:pt>
                <c:pt idx="679">
                  <c:v>53.47288218913306</c:v>
                </c:pt>
                <c:pt idx="680">
                  <c:v>42.335769819890395</c:v>
                </c:pt>
                <c:pt idx="681">
                  <c:v>30.633293113555748</c:v>
                </c:pt>
                <c:pt idx="682">
                  <c:v>21.575851844908392</c:v>
                </c:pt>
                <c:pt idx="683">
                  <c:v>18.430314193635009</c:v>
                </c:pt>
                <c:pt idx="684">
                  <c:v>14.726223868996025</c:v>
                </c:pt>
                <c:pt idx="685">
                  <c:v>14.726223868996025</c:v>
                </c:pt>
                <c:pt idx="686">
                  <c:v>18.787563493960121</c:v>
                </c:pt>
                <c:pt idx="687">
                  <c:v>23.74270715909369</c:v>
                </c:pt>
                <c:pt idx="688">
                  <c:v>27.946984136129945</c:v>
                </c:pt>
                <c:pt idx="689">
                  <c:v>33.681955786018122</c:v>
                </c:pt>
                <c:pt idx="690">
                  <c:v>38.396620774507198</c:v>
                </c:pt>
                <c:pt idx="691">
                  <c:v>39.949307433411889</c:v>
                </c:pt>
                <c:pt idx="692">
                  <c:v>40.473677143333212</c:v>
                </c:pt>
                <c:pt idx="693">
                  <c:v>42.335769819890395</c:v>
                </c:pt>
                <c:pt idx="694">
                  <c:v>44.791127216443527</c:v>
                </c:pt>
                <c:pt idx="695">
                  <c:v>46.184974224295829</c:v>
                </c:pt>
                <c:pt idx="696">
                  <c:v>43.965021407283558</c:v>
                </c:pt>
                <c:pt idx="697">
                  <c:v>33.442331393456612</c:v>
                </c:pt>
                <c:pt idx="698">
                  <c:v>27.72866691413703</c:v>
                </c:pt>
                <c:pt idx="699">
                  <c:v>22.15656800016799</c:v>
                </c:pt>
                <c:pt idx="700">
                  <c:v>19.695638504914594</c:v>
                </c:pt>
                <c:pt idx="701">
                  <c:v>18.608511613817829</c:v>
                </c:pt>
                <c:pt idx="702">
                  <c:v>18.252971270244458</c:v>
                </c:pt>
                <c:pt idx="703">
                  <c:v>18.252971270244458</c:v>
                </c:pt>
                <c:pt idx="704">
                  <c:v>18.076482880479041</c:v>
                </c:pt>
                <c:pt idx="705">
                  <c:v>16.358606435427699</c:v>
                </c:pt>
                <c:pt idx="706">
                  <c:v>13.179372014009758</c:v>
                </c:pt>
                <c:pt idx="707">
                  <c:v>9.3035237259504644</c:v>
                </c:pt>
                <c:pt idx="708">
                  <c:v>6.622213715343408</c:v>
                </c:pt>
                <c:pt idx="709">
                  <c:v>5.7958979957708321</c:v>
                </c:pt>
                <c:pt idx="710">
                  <c:v>7.0559540477838949</c:v>
                </c:pt>
                <c:pt idx="711">
                  <c:v>12.003497393920339</c:v>
                </c:pt>
                <c:pt idx="712">
                  <c:v>18.430314193635009</c:v>
                </c:pt>
                <c:pt idx="713">
                  <c:v>19.695638504914594</c:v>
                </c:pt>
                <c:pt idx="714">
                  <c:v>18.608511613817829</c:v>
                </c:pt>
                <c:pt idx="715">
                  <c:v>14.09721737898983</c:v>
                </c:pt>
                <c:pt idx="716">
                  <c:v>7.8480083650335217</c:v>
                </c:pt>
                <c:pt idx="717">
                  <c:v>5.7958979957708321</c:v>
                </c:pt>
                <c:pt idx="718">
                  <c:v>5.7958979957708321</c:v>
                </c:pt>
                <c:pt idx="719">
                  <c:v>6.837368921061306</c:v>
                </c:pt>
                <c:pt idx="720">
                  <c:v>10.476122516333335</c:v>
                </c:pt>
                <c:pt idx="721">
                  <c:v>14.09721737898983</c:v>
                </c:pt>
                <c:pt idx="722">
                  <c:v>17.552145281261705</c:v>
                </c:pt>
                <c:pt idx="723">
                  <c:v>21.002820525357055</c:v>
                </c:pt>
                <c:pt idx="724">
                  <c:v>23.94481553533333</c:v>
                </c:pt>
                <c:pt idx="725">
                  <c:v>29.499079034308433</c:v>
                </c:pt>
                <c:pt idx="726">
                  <c:v>37.378518007579451</c:v>
                </c:pt>
                <c:pt idx="727">
                  <c:v>50.788068683825259</c:v>
                </c:pt>
                <c:pt idx="728">
                  <c:v>60.004873173405706</c:v>
                </c:pt>
                <c:pt idx="729">
                  <c:v>67.928092520744727</c:v>
                </c:pt>
                <c:pt idx="730">
                  <c:v>72.775427950002083</c:v>
                </c:pt>
                <c:pt idx="731">
                  <c:v>73.835743253318924</c:v>
                </c:pt>
                <c:pt idx="732">
                  <c:v>74.190875407997382</c:v>
                </c:pt>
                <c:pt idx="733">
                  <c:v>74.903680076716626</c:v>
                </c:pt>
                <c:pt idx="734">
                  <c:v>75.619871645700044</c:v>
                </c:pt>
                <c:pt idx="735">
                  <c:v>76.700508792596224</c:v>
                </c:pt>
                <c:pt idx="736">
                  <c:v>78.153209722531557</c:v>
                </c:pt>
                <c:pt idx="737">
                  <c:v>80.35765218789679</c:v>
                </c:pt>
                <c:pt idx="738">
                  <c:v>81.471297247567122</c:v>
                </c:pt>
                <c:pt idx="739">
                  <c:v>81.844204440718073</c:v>
                </c:pt>
                <c:pt idx="740">
                  <c:v>86.385070193245809</c:v>
                </c:pt>
                <c:pt idx="741">
                  <c:v>90.654498300443834</c:v>
                </c:pt>
                <c:pt idx="742">
                  <c:v>93.823773257795921</c:v>
                </c:pt>
                <c:pt idx="743">
                  <c:v>94.223734989621079</c:v>
                </c:pt>
                <c:pt idx="744">
                  <c:v>94.624541568038168</c:v>
                </c:pt>
                <c:pt idx="745">
                  <c:v>94.624541568038168</c:v>
                </c:pt>
                <c:pt idx="746">
                  <c:v>95.026192956214388</c:v>
                </c:pt>
                <c:pt idx="747">
                  <c:v>96.641245869853918</c:v>
                </c:pt>
                <c:pt idx="748">
                  <c:v>99.500105136066409</c:v>
                </c:pt>
                <c:pt idx="749">
                  <c:v>102.81803419813674</c:v>
                </c:pt>
                <c:pt idx="750">
                  <c:v>104.49725766228482</c:v>
                </c:pt>
                <c:pt idx="751">
                  <c:v>104.49725766228482</c:v>
                </c:pt>
                <c:pt idx="752">
                  <c:v>104.07618581550878</c:v>
                </c:pt>
                <c:pt idx="753">
                  <c:v>102.40033842277415</c:v>
                </c:pt>
                <c:pt idx="754">
                  <c:v>99.089163271506365</c:v>
                </c:pt>
                <c:pt idx="755">
                  <c:v>95.428689117316893</c:v>
                </c:pt>
                <c:pt idx="756">
                  <c:v>90.262141845423358</c:v>
                </c:pt>
                <c:pt idx="757">
                  <c:v>80.35765218789679</c:v>
                </c:pt>
                <c:pt idx="758">
                  <c:v>64.89965425084587</c:v>
                </c:pt>
                <c:pt idx="759">
                  <c:v>48.747448265756134</c:v>
                </c:pt>
                <c:pt idx="760">
                  <c:v>35.137588820154477</c:v>
                </c:pt>
                <c:pt idx="761">
                  <c:v>23.34105083986675</c:v>
                </c:pt>
                <c:pt idx="762">
                  <c:v>13.94210430052061</c:v>
                </c:pt>
                <c:pt idx="763">
                  <c:v>8.319468914981778</c:v>
                </c:pt>
                <c:pt idx="764">
                  <c:v>5.7958979957708321</c:v>
                </c:pt>
                <c:pt idx="765">
                  <c:v>6.622213715343408</c:v>
                </c:pt>
                <c:pt idx="766">
                  <c:v>10.476122516333335</c:v>
                </c:pt>
                <c:pt idx="767">
                  <c:v>15.045859104017159</c:v>
                </c:pt>
                <c:pt idx="768">
                  <c:v>20.813517998661624</c:v>
                </c:pt>
                <c:pt idx="769">
                  <c:v>27.294590803932451</c:v>
                </c:pt>
                <c:pt idx="770">
                  <c:v>37.885867027367375</c:v>
                </c:pt>
                <c:pt idx="771">
                  <c:v>52.27113895424317</c:v>
                </c:pt>
                <c:pt idx="772">
                  <c:v>66.910984615960217</c:v>
                </c:pt>
                <c:pt idx="773">
                  <c:v>83.344293097417221</c:v>
                </c:pt>
                <c:pt idx="774">
                  <c:v>95.026192956214388</c:v>
                </c:pt>
                <c:pt idx="775">
                  <c:v>109.18473897450545</c:v>
                </c:pt>
                <c:pt idx="776">
                  <c:v>123.40121303936129</c:v>
                </c:pt>
                <c:pt idx="777">
                  <c:v>133.67546301206244</c:v>
                </c:pt>
                <c:pt idx="778">
                  <c:v>142.38463660448406</c:v>
                </c:pt>
                <c:pt idx="779">
                  <c:v>150.86012929454998</c:v>
                </c:pt>
                <c:pt idx="780">
                  <c:v>157.50524527231929</c:v>
                </c:pt>
                <c:pt idx="781">
                  <c:v>162.71345000443054</c:v>
                </c:pt>
                <c:pt idx="782">
                  <c:v>166.40913953081881</c:v>
                </c:pt>
                <c:pt idx="783">
                  <c:v>169.07409262572844</c:v>
                </c:pt>
                <c:pt idx="784">
                  <c:v>170.68313221741479</c:v>
                </c:pt>
                <c:pt idx="785">
                  <c:v>172.84026196755559</c:v>
                </c:pt>
                <c:pt idx="786">
                  <c:v>176.64752738937491</c:v>
                </c:pt>
                <c:pt idx="787">
                  <c:v>179.39215655773896</c:v>
                </c:pt>
                <c:pt idx="788">
                  <c:v>179.94359729929153</c:v>
                </c:pt>
                <c:pt idx="789">
                  <c:v>179.94359729929153</c:v>
                </c:pt>
                <c:pt idx="790">
                  <c:v>180.49587625752736</c:v>
                </c:pt>
                <c:pt idx="791">
                  <c:v>182.15774206400644</c:v>
                </c:pt>
                <c:pt idx="792">
                  <c:v>183.82715049465361</c:v>
                </c:pt>
                <c:pt idx="793">
                  <c:v>181.60294867671763</c:v>
                </c:pt>
                <c:pt idx="794">
                  <c:v>170.14594679490088</c:v>
                </c:pt>
                <c:pt idx="795">
                  <c:v>150.35484719313123</c:v>
                </c:pt>
                <c:pt idx="796">
                  <c:v>125.70048440660342</c:v>
                </c:pt>
                <c:pt idx="797">
                  <c:v>102.40033842277415</c:v>
                </c:pt>
                <c:pt idx="798">
                  <c:v>84.857915800693419</c:v>
                </c:pt>
                <c:pt idx="799">
                  <c:v>75.261352517091694</c:v>
                </c:pt>
                <c:pt idx="800">
                  <c:v>72.072785750051182</c:v>
                </c:pt>
                <c:pt idx="801">
                  <c:v>71.722735161252317</c:v>
                </c:pt>
                <c:pt idx="802">
                  <c:v>74.546854361407583</c:v>
                </c:pt>
                <c:pt idx="803">
                  <c:v>84.099412840564497</c:v>
                </c:pt>
                <c:pt idx="804">
                  <c:v>98.679065811544362</c:v>
                </c:pt>
                <c:pt idx="805">
                  <c:v>111.34915606927689</c:v>
                </c:pt>
                <c:pt idx="806">
                  <c:v>117.07529938803347</c:v>
                </c:pt>
                <c:pt idx="807">
                  <c:v>118.41694860646783</c:v>
                </c:pt>
                <c:pt idx="808">
                  <c:v>116.18508080245257</c:v>
                </c:pt>
                <c:pt idx="809">
                  <c:v>110.91458583009913</c:v>
                </c:pt>
                <c:pt idx="810">
                  <c:v>104.07618581550878</c:v>
                </c:pt>
                <c:pt idx="811">
                  <c:v>94.624541568038168</c:v>
                </c:pt>
                <c:pt idx="812">
                  <c:v>80.35765218789679</c:v>
                </c:pt>
                <c:pt idx="813">
                  <c:v>66.237150479154465</c:v>
                </c:pt>
                <c:pt idx="814">
                  <c:v>52.870312185957346</c:v>
                </c:pt>
                <c:pt idx="815">
                  <c:v>40.473677143333212</c:v>
                </c:pt>
                <c:pt idx="816">
                  <c:v>28.82877994393991</c:v>
                </c:pt>
                <c:pt idx="817">
                  <c:v>19.879816371324313</c:v>
                </c:pt>
                <c:pt idx="818">
                  <c:v>13.330207267757812</c:v>
                </c:pt>
                <c:pt idx="819">
                  <c:v>11.860364545138419</c:v>
                </c:pt>
                <c:pt idx="820">
                  <c:v>13.330207267757812</c:v>
                </c:pt>
                <c:pt idx="821">
                  <c:v>18.96746979722904</c:v>
                </c:pt>
                <c:pt idx="822">
                  <c:v>25.592402882345358</c:v>
                </c:pt>
                <c:pt idx="823">
                  <c:v>32.492352639827168</c:v>
                </c:pt>
                <c:pt idx="824">
                  <c:v>39.688398890797885</c:v>
                </c:pt>
                <c:pt idx="825">
                  <c:v>45.624885043263987</c:v>
                </c:pt>
                <c:pt idx="826">
                  <c:v>51.675362788653132</c:v>
                </c:pt>
                <c:pt idx="827">
                  <c:v>57.785957060626764</c:v>
                </c:pt>
                <c:pt idx="828">
                  <c:v>63.575722714025375</c:v>
                </c:pt>
                <c:pt idx="829">
                  <c:v>72.072785750051182</c:v>
                </c:pt>
                <c:pt idx="830">
                  <c:v>81.471297247567122</c:v>
                </c:pt>
                <c:pt idx="831">
                  <c:v>90.262141845423358</c:v>
                </c:pt>
                <c:pt idx="832">
                  <c:v>95.832030014512867</c:v>
                </c:pt>
                <c:pt idx="833">
                  <c:v>97.861404252745857</c:v>
                </c:pt>
                <c:pt idx="834">
                  <c:v>99.911891368391636</c:v>
                </c:pt>
                <c:pt idx="835">
                  <c:v>102.40033842277415</c:v>
                </c:pt>
                <c:pt idx="836">
                  <c:v>104.49725766228482</c:v>
                </c:pt>
                <c:pt idx="837">
                  <c:v>106.18998393877375</c:v>
                </c:pt>
                <c:pt idx="838">
                  <c:v>109.18473897450545</c:v>
                </c:pt>
                <c:pt idx="839">
                  <c:v>113.09587002212059</c:v>
                </c:pt>
                <c:pt idx="840">
                  <c:v>116.18508080245257</c:v>
                </c:pt>
                <c:pt idx="841">
                  <c:v>119.7661825489901</c:v>
                </c:pt>
                <c:pt idx="842">
                  <c:v>125.23894567023235</c:v>
                </c:pt>
                <c:pt idx="843">
                  <c:v>130.83298481797732</c:v>
                </c:pt>
                <c:pt idx="844">
                  <c:v>134.62968838940864</c:v>
                </c:pt>
                <c:pt idx="845">
                  <c:v>136.06733729813573</c:v>
                </c:pt>
                <c:pt idx="846">
                  <c:v>137.02997670270929</c:v>
                </c:pt>
                <c:pt idx="847">
                  <c:v>137.99598120251432</c:v>
                </c:pt>
                <c:pt idx="848">
                  <c:v>140.42571280994073</c:v>
                </c:pt>
                <c:pt idx="849">
                  <c:v>145.34824761904548</c:v>
                </c:pt>
                <c:pt idx="850">
                  <c:v>152.38101690640727</c:v>
                </c:pt>
                <c:pt idx="851">
                  <c:v>157.50524527231929</c:v>
                </c:pt>
                <c:pt idx="852">
                  <c:v>160.620093304943</c:v>
                </c:pt>
                <c:pt idx="853">
                  <c:v>163.76516487350801</c:v>
                </c:pt>
                <c:pt idx="854">
                  <c:v>166.94045202212411</c:v>
                </c:pt>
                <c:pt idx="855">
                  <c:v>169.07409262572844</c:v>
                </c:pt>
                <c:pt idx="856">
                  <c:v>169.60960025206114</c:v>
                </c:pt>
                <c:pt idx="857">
                  <c:v>170.14594679490088</c:v>
                </c:pt>
                <c:pt idx="858">
                  <c:v>175.55554452796142</c:v>
                </c:pt>
                <c:pt idx="859">
                  <c:v>182.71337352064722</c:v>
                </c:pt>
                <c:pt idx="860">
                  <c:v>188.31577379819427</c:v>
                </c:pt>
                <c:pt idx="861">
                  <c:v>191.71742420318793</c:v>
                </c:pt>
                <c:pt idx="862">
                  <c:v>199.77183677774039</c:v>
                </c:pt>
                <c:pt idx="863">
                  <c:v>213.36015165615228</c:v>
                </c:pt>
                <c:pt idx="864">
                  <c:v>220.62531248584267</c:v>
                </c:pt>
                <c:pt idx="865">
                  <c:v>223.68798111551976</c:v>
                </c:pt>
                <c:pt idx="866">
                  <c:v>227.39075305527683</c:v>
                </c:pt>
                <c:pt idx="867">
                  <c:v>234.88649416713847</c:v>
                </c:pt>
                <c:pt idx="868">
                  <c:v>243.78345299921529</c:v>
                </c:pt>
                <c:pt idx="869">
                  <c:v>247.64649778332912</c:v>
                </c:pt>
                <c:pt idx="870">
                  <c:v>247.00057163468369</c:v>
                </c:pt>
                <c:pt idx="871">
                  <c:v>245.06779788451962</c:v>
                </c:pt>
                <c:pt idx="872">
                  <c:v>242.50244521619479</c:v>
                </c:pt>
                <c:pt idx="873">
                  <c:v>239.95044213565592</c:v>
                </c:pt>
                <c:pt idx="874">
                  <c:v>236.14747314854117</c:v>
                </c:pt>
                <c:pt idx="875">
                  <c:v>230.49936558971356</c:v>
                </c:pt>
                <c:pt idx="876">
                  <c:v>223.0737763338104</c:v>
                </c:pt>
                <c:pt idx="877">
                  <c:v>214.56265270950502</c:v>
                </c:pt>
                <c:pt idx="878">
                  <c:v>209.17773643509275</c:v>
                </c:pt>
                <c:pt idx="879">
                  <c:v>206.80618351048173</c:v>
                </c:pt>
                <c:pt idx="880">
                  <c:v>206.80618351048173</c:v>
                </c:pt>
                <c:pt idx="881">
                  <c:v>200.93586034338514</c:v>
                </c:pt>
                <c:pt idx="882">
                  <c:v>195.14922256316436</c:v>
                </c:pt>
                <c:pt idx="883">
                  <c:v>195.14922256316436</c:v>
                </c:pt>
                <c:pt idx="884">
                  <c:v>195.14922256316436</c:v>
                </c:pt>
                <c:pt idx="885">
                  <c:v>195.72411944904144</c:v>
                </c:pt>
                <c:pt idx="886">
                  <c:v>197.45383307152673</c:v>
                </c:pt>
                <c:pt idx="887">
                  <c:v>198.61116092223341</c:v>
                </c:pt>
                <c:pt idx="888">
                  <c:v>199.19108036780329</c:v>
                </c:pt>
                <c:pt idx="889">
                  <c:v>198.03207847786362</c:v>
                </c:pt>
                <c:pt idx="890">
                  <c:v>195.72411944904144</c:v>
                </c:pt>
                <c:pt idx="891">
                  <c:v>191.14838864617917</c:v>
                </c:pt>
                <c:pt idx="892">
                  <c:v>184.94427930407414</c:v>
                </c:pt>
                <c:pt idx="893">
                  <c:v>177.19477649501852</c:v>
                </c:pt>
                <c:pt idx="894">
                  <c:v>170.68313221741479</c:v>
                </c:pt>
                <c:pt idx="895">
                  <c:v>165.34903199755288</c:v>
                </c:pt>
                <c:pt idx="896">
                  <c:v>162.71345000443054</c:v>
                </c:pt>
                <c:pt idx="897">
                  <c:v>161.66509271668795</c:v>
                </c:pt>
                <c:pt idx="898">
                  <c:v>161.66509271668795</c:v>
                </c:pt>
                <c:pt idx="899">
                  <c:v>161.14217325789929</c:v>
                </c:pt>
                <c:pt idx="900">
                  <c:v>159.57845206385809</c:v>
                </c:pt>
                <c:pt idx="901">
                  <c:v>156.47368031119046</c:v>
                </c:pt>
                <c:pt idx="902">
                  <c:v>150.35484719313123</c:v>
                </c:pt>
                <c:pt idx="903">
                  <c:v>125.70048440660342</c:v>
                </c:pt>
                <c:pt idx="904">
                  <c:v>102.40033842277415</c:v>
                </c:pt>
                <c:pt idx="905">
                  <c:v>84.857915800693419</c:v>
                </c:pt>
                <c:pt idx="906">
                  <c:v>75.261352517091694</c:v>
                </c:pt>
                <c:pt idx="907">
                  <c:v>72.072785750051182</c:v>
                </c:pt>
                <c:pt idx="908">
                  <c:v>71.722735161252317</c:v>
                </c:pt>
                <c:pt idx="909">
                  <c:v>74.546854361407583</c:v>
                </c:pt>
                <c:pt idx="910">
                  <c:v>84.099412840564497</c:v>
                </c:pt>
                <c:pt idx="911">
                  <c:v>98.679065811544362</c:v>
                </c:pt>
                <c:pt idx="912">
                  <c:v>111.34915606927689</c:v>
                </c:pt>
                <c:pt idx="913">
                  <c:v>117.07529938803347</c:v>
                </c:pt>
                <c:pt idx="914">
                  <c:v>122.94388564446095</c:v>
                </c:pt>
                <c:pt idx="915">
                  <c:v>137.02997670270929</c:v>
                </c:pt>
                <c:pt idx="916">
                  <c:v>142.38463660448406</c:v>
                </c:pt>
                <c:pt idx="917">
                  <c:v>147.84104161251736</c:v>
                </c:pt>
                <c:pt idx="918">
                  <c:v>146.84140236684178</c:v>
                </c:pt>
                <c:pt idx="919">
                  <c:v>147.34080173952032</c:v>
                </c:pt>
                <c:pt idx="920">
                  <c:v>149.34680386509123</c:v>
                </c:pt>
                <c:pt idx="921">
                  <c:v>154.42062873152727</c:v>
                </c:pt>
                <c:pt idx="922">
                  <c:v>163.76516487350801</c:v>
                </c:pt>
                <c:pt idx="923">
                  <c:v>172.29972139467321</c:v>
                </c:pt>
                <c:pt idx="924">
                  <c:v>178.84155406970254</c:v>
                </c:pt>
                <c:pt idx="925">
                  <c:v>173.38164123594791</c:v>
                </c:pt>
                <c:pt idx="926">
                  <c:v>165.87866617701746</c:v>
                </c:pt>
                <c:pt idx="927">
                  <c:v>162.18885164447596</c:v>
                </c:pt>
                <c:pt idx="928">
                  <c:v>158.54016928809597</c:v>
                </c:pt>
                <c:pt idx="929">
                  <c:v>156.47368031119046</c:v>
                </c:pt>
                <c:pt idx="930">
                  <c:v>154.42062873152727</c:v>
                </c:pt>
                <c:pt idx="931">
                  <c:v>152.88965975678394</c:v>
                </c:pt>
                <c:pt idx="932">
                  <c:v>150.86012929454998</c:v>
                </c:pt>
                <c:pt idx="933">
                  <c:v>148.84404271213566</c:v>
                </c:pt>
                <c:pt idx="934">
                  <c:v>144.8522106159692</c:v>
                </c:pt>
                <c:pt idx="935">
                  <c:v>139.45129686120615</c:v>
                </c:pt>
                <c:pt idx="936">
                  <c:v>135.10806328345612</c:v>
                </c:pt>
                <c:pt idx="937">
                  <c:v>132.25043652540742</c:v>
                </c:pt>
                <c:pt idx="938">
                  <c:v>129.8922257148088</c:v>
                </c:pt>
                <c:pt idx="939">
                  <c:v>127.55506056171603</c:v>
                </c:pt>
                <c:pt idx="940">
                  <c:v>124.77824912848979</c:v>
                </c:pt>
                <c:pt idx="941">
                  <c:v>123.40121303936129</c:v>
                </c:pt>
                <c:pt idx="942">
                  <c:v>122.94388564446095</c:v>
                </c:pt>
                <c:pt idx="943">
                  <c:v>122.48740062835319</c:v>
                </c:pt>
                <c:pt idx="944">
                  <c:v>122.48740062835319</c:v>
                </c:pt>
                <c:pt idx="945">
                  <c:v>122.94388564446095</c:v>
                </c:pt>
                <c:pt idx="946">
                  <c:v>123.85938277622142</c:v>
                </c:pt>
                <c:pt idx="947">
                  <c:v>127.55506056171603</c:v>
                </c:pt>
                <c:pt idx="948">
                  <c:v>131.30462701692986</c:v>
                </c:pt>
                <c:pt idx="949">
                  <c:v>133.19961260242937</c:v>
                </c:pt>
                <c:pt idx="950">
                  <c:v>132.72460376126676</c:v>
                </c:pt>
                <c:pt idx="951">
                  <c:v>128.02080971873715</c:v>
                </c:pt>
                <c:pt idx="952">
                  <c:v>117.07529938803347</c:v>
                </c:pt>
                <c:pt idx="953">
                  <c:v>98.679065811544362</c:v>
                </c:pt>
                <c:pt idx="954">
                  <c:v>78.153209722531557</c:v>
                </c:pt>
                <c:pt idx="955">
                  <c:v>60.004873173405706</c:v>
                </c:pt>
                <c:pt idx="956">
                  <c:v>44.23953972476432</c:v>
                </c:pt>
                <c:pt idx="957">
                  <c:v>30.862692937204741</c:v>
                </c:pt>
                <c:pt idx="958">
                  <c:v>26.224325861010207</c:v>
                </c:pt>
                <c:pt idx="959">
                  <c:v>28.166154086939525</c:v>
                </c:pt>
                <c:pt idx="960">
                  <c:v>35.876902258953038</c:v>
                </c:pt>
                <c:pt idx="961">
                  <c:v>50.200786472694467</c:v>
                </c:pt>
                <c:pt idx="962">
                  <c:v>68.610401827268603</c:v>
                </c:pt>
                <c:pt idx="963">
                  <c:v>86.385070193245809</c:v>
                </c:pt>
                <c:pt idx="964">
                  <c:v>101.1523159036303</c:v>
                </c:pt>
                <c:pt idx="965">
                  <c:v>110.04797550841319</c:v>
                </c:pt>
                <c:pt idx="966">
                  <c:v>114.41475910137352</c:v>
                </c:pt>
                <c:pt idx="967">
                  <c:v>114.85607500080093</c:v>
                </c:pt>
                <c:pt idx="968">
                  <c:v>114.41475910137352</c:v>
                </c:pt>
                <c:pt idx="969">
                  <c:v>112.65792665815546</c:v>
                </c:pt>
                <c:pt idx="970">
                  <c:v>109.18473897450545</c:v>
                </c:pt>
                <c:pt idx="971">
                  <c:v>101.98348675734704</c:v>
                </c:pt>
                <c:pt idx="972">
                  <c:v>88.701168542871685</c:v>
                </c:pt>
                <c:pt idx="973">
                  <c:v>69.296100686020196</c:v>
                </c:pt>
                <c:pt idx="974">
                  <c:v>52.27113895424317</c:v>
                </c:pt>
                <c:pt idx="975">
                  <c:v>37.631766908138033</c:v>
                </c:pt>
                <c:pt idx="976">
                  <c:v>25.3834681083021</c:v>
                </c:pt>
                <c:pt idx="977">
                  <c:v>15.368915272833492</c:v>
                </c:pt>
                <c:pt idx="978">
                  <c:v>10.476122516333335</c:v>
                </c:pt>
                <c:pt idx="979">
                  <c:v>7.0559540477838949</c:v>
                </c:pt>
                <c:pt idx="980">
                  <c:v>4.570239662025446</c:v>
                </c:pt>
                <c:pt idx="981">
                  <c:v>3.0398467923835004</c:v>
                </c:pt>
                <c:pt idx="982">
                  <c:v>1.9916122133265</c:v>
                </c:pt>
                <c:pt idx="983">
                  <c:v>1.118988860643487</c:v>
                </c:pt>
                <c:pt idx="984">
                  <c:v>0.33412632947585191</c:v>
                </c:pt>
                <c:pt idx="985">
                  <c:v>1.5324888611444194E-2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8.0095060812963403E-4</c:v>
                </c:pt>
                <c:pt idx="1028">
                  <c:v>0.43791534282206251</c:v>
                </c:pt>
                <c:pt idx="1029">
                  <c:v>2.8967879948260626</c:v>
                </c:pt>
                <c:pt idx="1030">
                  <c:v>8.6820629713144566</c:v>
                </c:pt>
                <c:pt idx="1031">
                  <c:v>16.526547463136573</c:v>
                </c:pt>
                <c:pt idx="1032">
                  <c:v>24.761782958367025</c:v>
                </c:pt>
                <c:pt idx="1033">
                  <c:v>33.203558845723933</c:v>
                </c:pt>
                <c:pt idx="1034">
                  <c:v>42.06720461867981</c:v>
                </c:pt>
                <c:pt idx="1035">
                  <c:v>51.378748697736725</c:v>
                </c:pt>
                <c:pt idx="1036">
                  <c:v>59.36665486013883</c:v>
                </c:pt>
                <c:pt idx="1037">
                  <c:v>66.237150479154465</c:v>
                </c:pt>
                <c:pt idx="1038">
                  <c:v>72.4236833585787</c:v>
                </c:pt>
                <c:pt idx="1039">
                  <c:v>79.988129464043595</c:v>
                </c:pt>
                <c:pt idx="1040">
                  <c:v>89.090143917214405</c:v>
                </c:pt>
                <c:pt idx="1041">
                  <c:v>98.679065811544362</c:v>
                </c:pt>
                <c:pt idx="1042">
                  <c:v>107.4683884486753</c:v>
                </c:pt>
                <c:pt idx="1043">
                  <c:v>113.53465657520057</c:v>
                </c:pt>
                <c:pt idx="1044">
                  <c:v>116.62976864801693</c:v>
                </c:pt>
                <c:pt idx="1045">
                  <c:v>117.52167298566931</c:v>
                </c:pt>
                <c:pt idx="1046">
                  <c:v>117.96888940409173</c:v>
                </c:pt>
                <c:pt idx="1047">
                  <c:v>118.86585055596484</c:v>
                </c:pt>
                <c:pt idx="1048">
                  <c:v>119.7661825489901</c:v>
                </c:pt>
                <c:pt idx="1049">
                  <c:v>118.86585055596484</c:v>
                </c:pt>
                <c:pt idx="1050">
                  <c:v>115.29823394201175</c:v>
                </c:pt>
                <c:pt idx="1051">
                  <c:v>108.32487652303867</c:v>
                </c:pt>
                <c:pt idx="1052">
                  <c:v>100.32452193164922</c:v>
                </c:pt>
                <c:pt idx="1053">
                  <c:v>91.047699933551726</c:v>
                </c:pt>
                <c:pt idx="1054">
                  <c:v>80.728021084323657</c:v>
                </c:pt>
                <c:pt idx="1055">
                  <c:v>68.268823461561766</c:v>
                </c:pt>
                <c:pt idx="1056">
                  <c:v>54.383105495812494</c:v>
                </c:pt>
                <c:pt idx="1057">
                  <c:v>39.428341272192057</c:v>
                </c:pt>
                <c:pt idx="1058">
                  <c:v>26.863926050988375</c:v>
                </c:pt>
                <c:pt idx="1059">
                  <c:v>18.252971270244458</c:v>
                </c:pt>
                <c:pt idx="1060">
                  <c:v>11.436102187752814</c:v>
                </c:pt>
                <c:pt idx="1061">
                  <c:v>7.2779688008485701</c:v>
                </c:pt>
                <c:pt idx="1062">
                  <c:v>5.7958979957708321</c:v>
                </c:pt>
                <c:pt idx="1063">
                  <c:v>5.8961853774340689</c:v>
                </c:pt>
                <c:pt idx="1064">
                  <c:v>6.622213715343408</c:v>
                </c:pt>
                <c:pt idx="1065">
                  <c:v>9.9464021496322701</c:v>
                </c:pt>
                <c:pt idx="1066">
                  <c:v>16.358606435427699</c:v>
                </c:pt>
                <c:pt idx="1067">
                  <c:v>22.744967996649532</c:v>
                </c:pt>
                <c:pt idx="1068">
                  <c:v>25.175386505069426</c:v>
                </c:pt>
                <c:pt idx="1069">
                  <c:v>26.436672949967441</c:v>
                </c:pt>
                <c:pt idx="1070">
                  <c:v>29.051360441687827</c:v>
                </c:pt>
                <c:pt idx="1071">
                  <c:v>34.648971067895999</c:v>
                </c:pt>
                <c:pt idx="1072">
                  <c:v>42.335769819890395</c:v>
                </c:pt>
                <c:pt idx="1073">
                  <c:v>52.27113895424317</c:v>
                </c:pt>
                <c:pt idx="1074">
                  <c:v>65.566706925895446</c:v>
                </c:pt>
                <c:pt idx="1075">
                  <c:v>83.344293097417221</c:v>
                </c:pt>
                <c:pt idx="1076">
                  <c:v>102.40033842277415</c:v>
                </c:pt>
                <c:pt idx="1077">
                  <c:v>119.7661825489901</c:v>
                </c:pt>
                <c:pt idx="1078">
                  <c:v>134.15215495333314</c:v>
                </c:pt>
                <c:pt idx="1079">
                  <c:v>146.34284353131454</c:v>
                </c:pt>
                <c:pt idx="1080">
                  <c:v>158.02228741679306</c:v>
                </c:pt>
                <c:pt idx="1081">
                  <c:v>165.34903199755288</c:v>
                </c:pt>
                <c:pt idx="1082">
                  <c:v>167.47260361410059</c:v>
                </c:pt>
                <c:pt idx="1083">
                  <c:v>164.82023702925787</c:v>
                </c:pt>
                <c:pt idx="1084">
                  <c:v>156.47368031119046</c:v>
                </c:pt>
                <c:pt idx="1085">
                  <c:v>148.34212194900005</c:v>
                </c:pt>
                <c:pt idx="1086">
                  <c:v>144.8522106159692</c:v>
                </c:pt>
                <c:pt idx="1087">
                  <c:v>144.8522106159692</c:v>
                </c:pt>
                <c:pt idx="1088">
                  <c:v>145.34824761904548</c:v>
                </c:pt>
                <c:pt idx="1089">
                  <c:v>145.8451252697715</c:v>
                </c:pt>
                <c:pt idx="1090">
                  <c:v>145.8451252697715</c:v>
                </c:pt>
                <c:pt idx="1091">
                  <c:v>145.8451252697715</c:v>
                </c:pt>
                <c:pt idx="1092">
                  <c:v>147.34080173952032</c:v>
                </c:pt>
                <c:pt idx="1093">
                  <c:v>152.38101690640727</c:v>
                </c:pt>
                <c:pt idx="1094">
                  <c:v>160.620093304943</c:v>
                </c:pt>
                <c:pt idx="1095">
                  <c:v>167.47260361410059</c:v>
                </c:pt>
                <c:pt idx="1096">
                  <c:v>171.22115648277006</c:v>
                </c:pt>
                <c:pt idx="1097">
                  <c:v>172.29972139467321</c:v>
                </c:pt>
                <c:pt idx="1098">
                  <c:v>170.14594679490088</c:v>
                </c:pt>
                <c:pt idx="1099">
                  <c:v>163.76516487350801</c:v>
                </c:pt>
                <c:pt idx="1100">
                  <c:v>153.3991427023181</c:v>
                </c:pt>
                <c:pt idx="1101">
                  <c:v>146.34284353131454</c:v>
                </c:pt>
                <c:pt idx="1102">
                  <c:v>143.86265870009746</c:v>
                </c:pt>
                <c:pt idx="1103">
                  <c:v>145.8451252697715</c:v>
                </c:pt>
                <c:pt idx="1104">
                  <c:v>152.88965975678394</c:v>
                </c:pt>
                <c:pt idx="1105">
                  <c:v>163.76516487350801</c:v>
                </c:pt>
                <c:pt idx="1106">
                  <c:v>172.29972139467321</c:v>
                </c:pt>
                <c:pt idx="1107">
                  <c:v>175.55554452796142</c:v>
                </c:pt>
                <c:pt idx="1108">
                  <c:v>175.01081084585712</c:v>
                </c:pt>
                <c:pt idx="1109">
                  <c:v>170.14594679490088</c:v>
                </c:pt>
                <c:pt idx="1110">
                  <c:v>162.18885164447596</c:v>
                </c:pt>
                <c:pt idx="1111">
                  <c:v>158.02228741679306</c:v>
                </c:pt>
                <c:pt idx="1112">
                  <c:v>158.54016928809597</c:v>
                </c:pt>
                <c:pt idx="1113">
                  <c:v>165.34903199755288</c:v>
                </c:pt>
                <c:pt idx="1114">
                  <c:v>179.94359729929153</c:v>
                </c:pt>
                <c:pt idx="1115">
                  <c:v>195.14922256316436</c:v>
                </c:pt>
                <c:pt idx="1116">
                  <c:v>203.27394942643693</c:v>
                </c:pt>
                <c:pt idx="1117">
                  <c:v>205.03630178628393</c:v>
                </c:pt>
                <c:pt idx="1118">
                  <c:v>202.6881720037857</c:v>
                </c:pt>
                <c:pt idx="1119">
                  <c:v>195.72411944904144</c:v>
                </c:pt>
                <c:pt idx="1120">
                  <c:v>188.88062158674083</c:v>
                </c:pt>
                <c:pt idx="1121">
                  <c:v>184.94427930407414</c:v>
                </c:pt>
                <c:pt idx="1122">
                  <c:v>182.15774206400644</c:v>
                </c:pt>
                <c:pt idx="1123">
                  <c:v>177.7428640015095</c:v>
                </c:pt>
                <c:pt idx="1124">
                  <c:v>168.5394239527356</c:v>
                </c:pt>
                <c:pt idx="1125">
                  <c:v>153.3991427023181</c:v>
                </c:pt>
                <c:pt idx="1126">
                  <c:v>131.30462701692986</c:v>
                </c:pt>
                <c:pt idx="1127">
                  <c:v>107.4683884486753</c:v>
                </c:pt>
                <c:pt idx="1128">
                  <c:v>86.002013128152967</c:v>
                </c:pt>
                <c:pt idx="1129">
                  <c:v>67.588209041650217</c:v>
                </c:pt>
                <c:pt idx="1130">
                  <c:v>54.994166138493107</c:v>
                </c:pt>
                <c:pt idx="1131">
                  <c:v>45.346115604860699</c:v>
                </c:pt>
                <c:pt idx="1132">
                  <c:v>37.126120362524517</c:v>
                </c:pt>
                <c:pt idx="1133">
                  <c:v>29.499079034308433</c:v>
                </c:pt>
                <c:pt idx="1134">
                  <c:v>21.962142139168581</c:v>
                </c:pt>
                <c:pt idx="1135">
                  <c:v>15.531726115332795</c:v>
                </c:pt>
                <c:pt idx="1136">
                  <c:v>10.882404860571228</c:v>
                </c:pt>
                <c:pt idx="1137">
                  <c:v>8.6820629713144566</c:v>
                </c:pt>
                <c:pt idx="1138">
                  <c:v>8.200318183275991</c:v>
                </c:pt>
                <c:pt idx="1139">
                  <c:v>8.319468914981778</c:v>
                </c:pt>
                <c:pt idx="1140">
                  <c:v>8.6820629713144566</c:v>
                </c:pt>
                <c:pt idx="1141">
                  <c:v>9.3035237259504644</c:v>
                </c:pt>
                <c:pt idx="1142">
                  <c:v>11.019544887296803</c:v>
                </c:pt>
                <c:pt idx="1143">
                  <c:v>15.045859104017159</c:v>
                </c:pt>
                <c:pt idx="1144">
                  <c:v>21.002820525357055</c:v>
                </c:pt>
                <c:pt idx="1145">
                  <c:v>24.761782958367025</c:v>
                </c:pt>
                <c:pt idx="1146">
                  <c:v>25.592402882345358</c:v>
                </c:pt>
                <c:pt idx="1147">
                  <c:v>21.383987485313266</c:v>
                </c:pt>
                <c:pt idx="1148">
                  <c:v>12.438031613566697</c:v>
                </c:pt>
                <c:pt idx="1149">
                  <c:v>7.7322860073537489</c:v>
                </c:pt>
                <c:pt idx="1150">
                  <c:v>5.7958979957708321</c:v>
                </c:pt>
                <c:pt idx="1151">
                  <c:v>5.7958979957708321</c:v>
                </c:pt>
                <c:pt idx="1152">
                  <c:v>5.7958979957708321</c:v>
                </c:pt>
                <c:pt idx="1153">
                  <c:v>7.8480083650335217</c:v>
                </c:pt>
                <c:pt idx="1154">
                  <c:v>14.567689193740735</c:v>
                </c:pt>
                <c:pt idx="1155">
                  <c:v>26.224325861010207</c:v>
                </c:pt>
                <c:pt idx="1156">
                  <c:v>37.126120362524517</c:v>
                </c:pt>
                <c:pt idx="1157">
                  <c:v>47.88564154922981</c:v>
                </c:pt>
                <c:pt idx="1158">
                  <c:v>61.291489653801598</c:v>
                </c:pt>
                <c:pt idx="1159">
                  <c:v>79.251622681389478</c:v>
                </c:pt>
                <c:pt idx="1160">
                  <c:v>100.73799678900639</c:v>
                </c:pt>
                <c:pt idx="1161">
                  <c:v>122.03175802787092</c:v>
                </c:pt>
                <c:pt idx="1162">
                  <c:v>140.91418232669147</c:v>
                </c:pt>
                <c:pt idx="1163">
                  <c:v>159.57845206385809</c:v>
                </c:pt>
                <c:pt idx="1164">
                  <c:v>178.2917898720151</c:v>
                </c:pt>
                <c:pt idx="1165">
                  <c:v>197.45383307152673</c:v>
                </c:pt>
                <c:pt idx="1166">
                  <c:v>216.37267424780526</c:v>
                </c:pt>
                <c:pt idx="1167">
                  <c:v>224.91889700477012</c:v>
                </c:pt>
                <c:pt idx="1168">
                  <c:v>233.00128672134537</c:v>
                </c:pt>
                <c:pt idx="1169">
                  <c:v>245.06779788451962</c:v>
                </c:pt>
                <c:pt idx="1170">
                  <c:v>256.11942327480619</c:v>
                </c:pt>
                <c:pt idx="1171">
                  <c:v>266.741020292467</c:v>
                </c:pt>
                <c:pt idx="1172">
                  <c:v>276.8924396941963</c:v>
                </c:pt>
                <c:pt idx="1173">
                  <c:v>285.84184395327793</c:v>
                </c:pt>
                <c:pt idx="1174">
                  <c:v>294.22762760720428</c:v>
                </c:pt>
                <c:pt idx="1175">
                  <c:v>302.01978391804619</c:v>
                </c:pt>
                <c:pt idx="1176">
                  <c:v>308.46998646129236</c:v>
                </c:pt>
                <c:pt idx="1177">
                  <c:v>314.25999346671489</c:v>
                </c:pt>
                <c:pt idx="1178">
                  <c:v>320.10315130669147</c:v>
                </c:pt>
                <c:pt idx="1179">
                  <c:v>327.48181323814987</c:v>
                </c:pt>
                <c:pt idx="1180">
                  <c:v>334.94345704951229</c:v>
                </c:pt>
                <c:pt idx="1181">
                  <c:v>342.48804590795362</c:v>
                </c:pt>
                <c:pt idx="1182">
                  <c:v>349.34906345347258</c:v>
                </c:pt>
                <c:pt idx="1183">
                  <c:v>354.73182184465014</c:v>
                </c:pt>
                <c:pt idx="1184">
                  <c:v>359.37792645007585</c:v>
                </c:pt>
                <c:pt idx="1185">
                  <c:v>363.27245810062482</c:v>
                </c:pt>
                <c:pt idx="1186">
                  <c:v>365.61911443749165</c:v>
                </c:pt>
                <c:pt idx="1187">
                  <c:v>365.61911443749165</c:v>
                </c:pt>
                <c:pt idx="1188">
                  <c:v>365.61911443749165</c:v>
                </c:pt>
                <c:pt idx="1189">
                  <c:v>365.61911443749165</c:v>
                </c:pt>
                <c:pt idx="1190">
                  <c:v>365.61911443749165</c:v>
                </c:pt>
                <c:pt idx="1191">
                  <c:v>365.61911443749165</c:v>
                </c:pt>
                <c:pt idx="1192">
                  <c:v>365.61911443749165</c:v>
                </c:pt>
                <c:pt idx="1193">
                  <c:v>365.61911443749165</c:v>
                </c:pt>
                <c:pt idx="1194">
                  <c:v>365.61911443749165</c:v>
                </c:pt>
                <c:pt idx="1195">
                  <c:v>365.61911443749165</c:v>
                </c:pt>
                <c:pt idx="1196">
                  <c:v>366.40298921987335</c:v>
                </c:pt>
                <c:pt idx="1197">
                  <c:v>366.40298921987335</c:v>
                </c:pt>
                <c:pt idx="1198">
                  <c:v>367.1876919425797</c:v>
                </c:pt>
                <c:pt idx="1199">
                  <c:v>370.33478149999854</c:v>
                </c:pt>
                <c:pt idx="1200">
                  <c:v>374.28726768414367</c:v>
                </c:pt>
                <c:pt idx="1201">
                  <c:v>380.65427740729621</c:v>
                </c:pt>
                <c:pt idx="1202">
                  <c:v>387.07423287982897</c:v>
                </c:pt>
                <c:pt idx="1203">
                  <c:v>391.92393378774915</c:v>
                </c:pt>
                <c:pt idx="1204">
                  <c:v>395.17360345095688</c:v>
                </c:pt>
                <c:pt idx="1205">
                  <c:v>396.80339811595138</c:v>
                </c:pt>
                <c:pt idx="1206">
                  <c:v>397.61953527788148</c:v>
                </c:pt>
                <c:pt idx="1207">
                  <c:v>398.4364989436562</c:v>
                </c:pt>
                <c:pt idx="1208">
                  <c:v>399.25428907644272</c:v>
                </c:pt>
                <c:pt idx="1209">
                  <c:v>400.07290563940853</c:v>
                </c:pt>
                <c:pt idx="1210">
                  <c:v>400.07290563940853</c:v>
                </c:pt>
                <c:pt idx="1211">
                  <c:v>400.07290563940853</c:v>
                </c:pt>
                <c:pt idx="1212">
                  <c:v>400.07290563940853</c:v>
                </c:pt>
                <c:pt idx="1213">
                  <c:v>399.25428907644272</c:v>
                </c:pt>
                <c:pt idx="1214">
                  <c:v>399.25428907644272</c:v>
                </c:pt>
                <c:pt idx="1215">
                  <c:v>399.25428907644272</c:v>
                </c:pt>
                <c:pt idx="1216">
                  <c:v>399.25428907644272</c:v>
                </c:pt>
                <c:pt idx="1217">
                  <c:v>398.4364989436562</c:v>
                </c:pt>
                <c:pt idx="1218">
                  <c:v>397.61953527788148</c:v>
                </c:pt>
                <c:pt idx="1219">
                  <c:v>396.80339811595138</c:v>
                </c:pt>
                <c:pt idx="1220">
                  <c:v>395.98808749469907</c:v>
                </c:pt>
                <c:pt idx="1221">
                  <c:v>394.35994602155813</c:v>
                </c:pt>
                <c:pt idx="1222">
                  <c:v>391.92393378774915</c:v>
                </c:pt>
                <c:pt idx="1223">
                  <c:v>389.49536240901068</c:v>
                </c:pt>
                <c:pt idx="1224">
                  <c:v>386.26884361966756</c:v>
                </c:pt>
                <c:pt idx="1225">
                  <c:v>384.66054619469054</c:v>
                </c:pt>
                <c:pt idx="1226">
                  <c:v>383.05555714239318</c:v>
                </c:pt>
                <c:pt idx="1227">
                  <c:v>382.25430334808146</c:v>
                </c:pt>
                <c:pt idx="1228">
                  <c:v>380.65427740729621</c:v>
                </c:pt>
                <c:pt idx="1229">
                  <c:v>379.85550533448816</c:v>
                </c:pt>
                <c:pt idx="1230">
                  <c:v>378.26044316820594</c:v>
                </c:pt>
                <c:pt idx="1231">
                  <c:v>376.6686905532535</c:v>
                </c:pt>
                <c:pt idx="1232">
                  <c:v>375.87405541960828</c:v>
                </c:pt>
                <c:pt idx="1233">
                  <c:v>375.87405541960828</c:v>
                </c:pt>
                <c:pt idx="1234">
                  <c:v>375.08024778429404</c:v>
                </c:pt>
                <c:pt idx="1235">
                  <c:v>375.08024778429404</c:v>
                </c:pt>
                <c:pt idx="1236">
                  <c:v>373.49511515598994</c:v>
                </c:pt>
                <c:pt idx="1237">
                  <c:v>371.91329296300398</c:v>
                </c:pt>
                <c:pt idx="1238">
                  <c:v>367.9732225687784</c:v>
                </c:pt>
                <c:pt idx="1239">
                  <c:v>363.27245810062482</c:v>
                </c:pt>
                <c:pt idx="1240">
                  <c:v>357.0511464269282</c:v>
                </c:pt>
                <c:pt idx="1241">
                  <c:v>351.65098813960827</c:v>
                </c:pt>
                <c:pt idx="1242">
                  <c:v>346.29143321957065</c:v>
                </c:pt>
                <c:pt idx="1243">
                  <c:v>341.72985554472655</c:v>
                </c:pt>
                <c:pt idx="1244">
                  <c:v>336.44574039608477</c:v>
                </c:pt>
                <c:pt idx="1245">
                  <c:v>331.94884405667977</c:v>
                </c:pt>
                <c:pt idx="1246">
                  <c:v>327.48181323814987</c:v>
                </c:pt>
                <c:pt idx="1247">
                  <c:v>322.30803459718589</c:v>
                </c:pt>
                <c:pt idx="1248">
                  <c:v>317.17492971103434</c:v>
                </c:pt>
                <c:pt idx="1249">
                  <c:v>312.08251121335445</c:v>
                </c:pt>
                <c:pt idx="1250">
                  <c:v>307.03079173780526</c:v>
                </c:pt>
                <c:pt idx="1251">
                  <c:v>302.73314914883065</c:v>
                </c:pt>
                <c:pt idx="1252">
                  <c:v>298.46542512000008</c:v>
                </c:pt>
                <c:pt idx="1253">
                  <c:v>294.22762760720428</c:v>
                </c:pt>
                <c:pt idx="1254">
                  <c:v>290.01976456633349</c:v>
                </c:pt>
                <c:pt idx="1255">
                  <c:v>285.84184395327793</c:v>
                </c:pt>
                <c:pt idx="1256">
                  <c:v>281.69387372392822</c:v>
                </c:pt>
                <c:pt idx="1257">
                  <c:v>277.57586183417436</c:v>
                </c:pt>
                <c:pt idx="1258">
                  <c:v>273.48781623990715</c:v>
                </c:pt>
                <c:pt idx="1259">
                  <c:v>269.42974489701669</c:v>
                </c:pt>
                <c:pt idx="1260">
                  <c:v>266.0709215153027</c:v>
                </c:pt>
                <c:pt idx="1261">
                  <c:v>263.39885700752245</c:v>
                </c:pt>
                <c:pt idx="1262">
                  <c:v>261.40355678892735</c:v>
                </c:pt>
                <c:pt idx="1263">
                  <c:v>261.40355678892735</c:v>
                </c:pt>
                <c:pt idx="1264">
                  <c:v>262.06782362981818</c:v>
                </c:pt>
                <c:pt idx="1265">
                  <c:v>264.06562347067029</c:v>
                </c:pt>
                <c:pt idx="1266">
                  <c:v>266.0709215153027</c:v>
                </c:pt>
                <c:pt idx="1267">
                  <c:v>267.41195205605339</c:v>
                </c:pt>
                <c:pt idx="1268">
                  <c:v>268.75631439516098</c:v>
                </c:pt>
                <c:pt idx="1269">
                  <c:v>268.75631439516098</c:v>
                </c:pt>
                <c:pt idx="1270">
                  <c:v>267.41195205605339</c:v>
                </c:pt>
                <c:pt idx="1271">
                  <c:v>265.40165576139322</c:v>
                </c:pt>
                <c:pt idx="1272">
                  <c:v>262.73292371496086</c:v>
                </c:pt>
                <c:pt idx="1273">
                  <c:v>260.07752298723256</c:v>
                </c:pt>
                <c:pt idx="1274">
                  <c:v>258.09472253739978</c:v>
                </c:pt>
                <c:pt idx="1275">
                  <c:v>256.11942327480619</c:v>
                </c:pt>
                <c:pt idx="1276">
                  <c:v>254.80672491709197</c:v>
                </c:pt>
                <c:pt idx="1277">
                  <c:v>254.80672491709197</c:v>
                </c:pt>
                <c:pt idx="1278">
                  <c:v>255.46265728965906</c:v>
                </c:pt>
                <c:pt idx="1279">
                  <c:v>256.11942327480619</c:v>
                </c:pt>
                <c:pt idx="1280">
                  <c:v>257.43545593550931</c:v>
                </c:pt>
                <c:pt idx="1281">
                  <c:v>258.75482260453902</c:v>
                </c:pt>
                <c:pt idx="1282">
                  <c:v>258.75482260453902</c:v>
                </c:pt>
                <c:pt idx="1283">
                  <c:v>259.41575610009426</c:v>
                </c:pt>
                <c:pt idx="1284">
                  <c:v>259.41575610009426</c:v>
                </c:pt>
                <c:pt idx="1285">
                  <c:v>259.41575610009426</c:v>
                </c:pt>
                <c:pt idx="1286">
                  <c:v>258.09472253739978</c:v>
                </c:pt>
                <c:pt idx="1287">
                  <c:v>256.77702283570056</c:v>
                </c:pt>
                <c:pt idx="1288">
                  <c:v>254.80672491709197</c:v>
                </c:pt>
                <c:pt idx="1289">
                  <c:v>252.19133228928138</c:v>
                </c:pt>
                <c:pt idx="1290">
                  <c:v>249.58928040937829</c:v>
                </c:pt>
                <c:pt idx="1291">
                  <c:v>247.64649778332912</c:v>
                </c:pt>
                <c:pt idx="1292">
                  <c:v>245.06779788451962</c:v>
                </c:pt>
                <c:pt idx="1293">
                  <c:v>241.86319283012307</c:v>
                </c:pt>
                <c:pt idx="1294">
                  <c:v>238.67944742746249</c:v>
                </c:pt>
                <c:pt idx="1295">
                  <c:v>235.51656628064106</c:v>
                </c:pt>
                <c:pt idx="1296">
                  <c:v>233.62885435065786</c:v>
                </c:pt>
                <c:pt idx="1297">
                  <c:v>233.00128672134537</c:v>
                </c:pt>
                <c:pt idx="1298">
                  <c:v>233.62885435065786</c:v>
                </c:pt>
                <c:pt idx="1299">
                  <c:v>234.88649416713847</c:v>
                </c:pt>
                <c:pt idx="1300">
                  <c:v>236.77921473400639</c:v>
                </c:pt>
                <c:pt idx="1301">
                  <c:v>238.0452019102998</c:v>
                </c:pt>
                <c:pt idx="1302">
                  <c:v>239.31452751485872</c:v>
                </c:pt>
                <c:pt idx="1303">
                  <c:v>240.58719125302079</c:v>
                </c:pt>
                <c:pt idx="1304">
                  <c:v>242.50244521619479</c:v>
                </c:pt>
                <c:pt idx="1305">
                  <c:v>243.14253195150326</c:v>
                </c:pt>
                <c:pt idx="1306">
                  <c:v>243.78345299921529</c:v>
                </c:pt>
                <c:pt idx="1307">
                  <c:v>243.78345299921529</c:v>
                </c:pt>
                <c:pt idx="1308">
                  <c:v>243.78345299921529</c:v>
                </c:pt>
                <c:pt idx="1309">
                  <c:v>243.14253195150326</c:v>
                </c:pt>
                <c:pt idx="1310">
                  <c:v>243.14253195150326</c:v>
                </c:pt>
                <c:pt idx="1311">
                  <c:v>242.50244521619479</c:v>
                </c:pt>
                <c:pt idx="1312">
                  <c:v>241.86319283012307</c:v>
                </c:pt>
                <c:pt idx="1313">
                  <c:v>240.58719125302079</c:v>
                </c:pt>
                <c:pt idx="1314">
                  <c:v>238.67944742746249</c:v>
                </c:pt>
                <c:pt idx="1315">
                  <c:v>237.41179100020341</c:v>
                </c:pt>
                <c:pt idx="1316">
                  <c:v>235.51656628064106</c:v>
                </c:pt>
                <c:pt idx="1317">
                  <c:v>231.74865620474017</c:v>
                </c:pt>
                <c:pt idx="1318">
                  <c:v>229.25341517092821</c:v>
                </c:pt>
                <c:pt idx="1319">
                  <c:v>226.77153610073142</c:v>
                </c:pt>
                <c:pt idx="1320">
                  <c:v>228.01080524304666</c:v>
                </c:pt>
                <c:pt idx="1321">
                  <c:v>231.1235933911131</c:v>
                </c:pt>
                <c:pt idx="1322">
                  <c:v>236.77921473400639</c:v>
                </c:pt>
                <c:pt idx="1323">
                  <c:v>244.42520832249826</c:v>
                </c:pt>
                <c:pt idx="1324">
                  <c:v>254.80672491709197</c:v>
                </c:pt>
                <c:pt idx="1325">
                  <c:v>264.73322306757154</c:v>
                </c:pt>
                <c:pt idx="1326">
                  <c:v>272.13179492701829</c:v>
                </c:pt>
                <c:pt idx="1327">
                  <c:v>275.52809275286182</c:v>
                </c:pt>
                <c:pt idx="1328">
                  <c:v>276.8924396941963</c:v>
                </c:pt>
                <c:pt idx="1329">
                  <c:v>276.8924396941963</c:v>
                </c:pt>
                <c:pt idx="1330">
                  <c:v>276.8924396941963</c:v>
                </c:pt>
                <c:pt idx="1331">
                  <c:v>276.8924396941963</c:v>
                </c:pt>
                <c:pt idx="1332">
                  <c:v>276.8924396941963</c:v>
                </c:pt>
                <c:pt idx="1333">
                  <c:v>276.20984998814794</c:v>
                </c:pt>
                <c:pt idx="1334">
                  <c:v>274.16707584190857</c:v>
                </c:pt>
                <c:pt idx="1335">
                  <c:v>272.13179492701829</c:v>
                </c:pt>
                <c:pt idx="1336">
                  <c:v>270.10400823796294</c:v>
                </c:pt>
                <c:pt idx="1337">
                  <c:v>269.42974489701669</c:v>
                </c:pt>
                <c:pt idx="1338">
                  <c:v>268.75631439516098</c:v>
                </c:pt>
                <c:pt idx="1339">
                  <c:v>268.75631439516098</c:v>
                </c:pt>
                <c:pt idx="1340">
                  <c:v>268.75631439516098</c:v>
                </c:pt>
                <c:pt idx="1341">
                  <c:v>269.42974489701669</c:v>
                </c:pt>
                <c:pt idx="1342">
                  <c:v>270.10400823796294</c:v>
                </c:pt>
                <c:pt idx="1343">
                  <c:v>272.80938925599946</c:v>
                </c:pt>
                <c:pt idx="1344">
                  <c:v>275.52809275286182</c:v>
                </c:pt>
                <c:pt idx="1345">
                  <c:v>278.26011637124947</c:v>
                </c:pt>
                <c:pt idx="1346">
                  <c:v>280.31787399672726</c:v>
                </c:pt>
                <c:pt idx="1347">
                  <c:v>281.00545775386126</c:v>
                </c:pt>
                <c:pt idx="1348">
                  <c:v>281.00545775386126</c:v>
                </c:pt>
                <c:pt idx="1349">
                  <c:v>279.63112248935863</c:v>
                </c:pt>
                <c:pt idx="1350">
                  <c:v>274.84716802517124</c:v>
                </c:pt>
                <c:pt idx="1351">
                  <c:v>267.41195205605339</c:v>
                </c:pt>
                <c:pt idx="1352">
                  <c:v>258.09472253739978</c:v>
                </c:pt>
                <c:pt idx="1353">
                  <c:v>248.94085220750935</c:v>
                </c:pt>
                <c:pt idx="1354">
                  <c:v>239.31452751485872</c:v>
                </c:pt>
                <c:pt idx="1355">
                  <c:v>229.87597283737432</c:v>
                </c:pt>
                <c:pt idx="1356">
                  <c:v>219.40609424484063</c:v>
                </c:pt>
                <c:pt idx="1357">
                  <c:v>207.99028714903756</c:v>
                </c:pt>
                <c:pt idx="1358">
                  <c:v>196.29985352028282</c:v>
                </c:pt>
                <c:pt idx="1359">
                  <c:v>184.38529593835355</c:v>
                </c:pt>
                <c:pt idx="1360">
                  <c:v>171.76001955413378</c:v>
                </c:pt>
                <c:pt idx="1361">
                  <c:v>160.09885289465163</c:v>
                </c:pt>
                <c:pt idx="1362">
                  <c:v>152.88965975678394</c:v>
                </c:pt>
                <c:pt idx="1363">
                  <c:v>150.86012929454998</c:v>
                </c:pt>
                <c:pt idx="1364">
                  <c:v>153.90946570617689</c:v>
                </c:pt>
                <c:pt idx="1365">
                  <c:v>161.14217325789929</c:v>
                </c:pt>
                <c:pt idx="1366">
                  <c:v>165.34903199755288</c:v>
                </c:pt>
                <c:pt idx="1367">
                  <c:v>165.87866617701746</c:v>
                </c:pt>
                <c:pt idx="1368">
                  <c:v>161.66509271668795</c:v>
                </c:pt>
                <c:pt idx="1369">
                  <c:v>151.87321418802088</c:v>
                </c:pt>
                <c:pt idx="1370">
                  <c:v>143.86265870009746</c:v>
                </c:pt>
                <c:pt idx="1371">
                  <c:v>140.91418232669147</c:v>
                </c:pt>
                <c:pt idx="1372">
                  <c:v>140.91418232669147</c:v>
                </c:pt>
                <c:pt idx="1373">
                  <c:v>140.91418232669147</c:v>
                </c:pt>
                <c:pt idx="1374">
                  <c:v>138.48024527104647</c:v>
                </c:pt>
                <c:pt idx="1375">
                  <c:v>133.19961260242937</c:v>
                </c:pt>
                <c:pt idx="1376">
                  <c:v>124.3183948182085</c:v>
                </c:pt>
                <c:pt idx="1377">
                  <c:v>108.75438597005055</c:v>
                </c:pt>
                <c:pt idx="1378">
                  <c:v>87.153721036344095</c:v>
                </c:pt>
                <c:pt idx="1379">
                  <c:v>67.928092520744727</c:v>
                </c:pt>
                <c:pt idx="1380">
                  <c:v>51.082983983849843</c:v>
                </c:pt>
                <c:pt idx="1381">
                  <c:v>36.623878986256798</c:v>
                </c:pt>
                <c:pt idx="1382">
                  <c:v>31.09294501084365</c:v>
                </c:pt>
                <c:pt idx="1383">
                  <c:v>35.876902258953038</c:v>
                </c:pt>
                <c:pt idx="1384">
                  <c:v>45.346115604860699</c:v>
                </c:pt>
                <c:pt idx="1385">
                  <c:v>53.171172609528924</c:v>
                </c:pt>
                <c:pt idx="1386">
                  <c:v>56.536673463743227</c:v>
                </c:pt>
                <c:pt idx="1387">
                  <c:v>59.36665486013883</c:v>
                </c:pt>
                <c:pt idx="1388">
                  <c:v>65.232756710178094</c:v>
                </c:pt>
                <c:pt idx="1389">
                  <c:v>75.979237425708789</c:v>
                </c:pt>
                <c:pt idx="1390">
                  <c:v>91.047699933551726</c:v>
                </c:pt>
                <c:pt idx="1391">
                  <c:v>106.18998393877375</c:v>
                </c:pt>
                <c:pt idx="1392">
                  <c:v>117.52167298566931</c:v>
                </c:pt>
                <c:pt idx="1393">
                  <c:v>124.3183948182085</c:v>
                </c:pt>
                <c:pt idx="1394">
                  <c:v>127.09015341515926</c:v>
                </c:pt>
                <c:pt idx="1395">
                  <c:v>127.09015341515926</c:v>
                </c:pt>
                <c:pt idx="1396">
                  <c:v>126.16286530077014</c:v>
                </c:pt>
                <c:pt idx="1397">
                  <c:v>123.40121303936129</c:v>
                </c:pt>
                <c:pt idx="1398">
                  <c:v>119.31559521574987</c:v>
                </c:pt>
                <c:pt idx="1399">
                  <c:v>114.41475910137352</c:v>
                </c:pt>
                <c:pt idx="1400">
                  <c:v>108.32487652303867</c:v>
                </c:pt>
                <c:pt idx="1401">
                  <c:v>101.56747923868816</c:v>
                </c:pt>
                <c:pt idx="1402">
                  <c:v>94.624541568038168</c:v>
                </c:pt>
                <c:pt idx="1403">
                  <c:v>86.002013128152967</c:v>
                </c:pt>
                <c:pt idx="1404">
                  <c:v>73.481457934205011</c:v>
                </c:pt>
                <c:pt idx="1405">
                  <c:v>55.91712402319898</c:v>
                </c:pt>
                <c:pt idx="1406">
                  <c:v>40.737138236974822</c:v>
                </c:pt>
                <c:pt idx="1407">
                  <c:v>31.788814363371653</c:v>
                </c:pt>
                <c:pt idx="1408">
                  <c:v>30.177050363558802</c:v>
                </c:pt>
                <c:pt idx="1409">
                  <c:v>31.09294501084365</c:v>
                </c:pt>
                <c:pt idx="1410">
                  <c:v>31.55600576075993</c:v>
                </c:pt>
                <c:pt idx="1411">
                  <c:v>31.324049297639654</c:v>
                </c:pt>
                <c:pt idx="1412">
                  <c:v>30.633293113555748</c:v>
                </c:pt>
                <c:pt idx="1413">
                  <c:v>29.724217055515446</c:v>
                </c:pt>
                <c:pt idx="1414">
                  <c:v>29.950207510876524</c:v>
                </c:pt>
                <c:pt idx="1415">
                  <c:v>33.203558845723933</c:v>
                </c:pt>
                <c:pt idx="1416">
                  <c:v>40.473677143333212</c:v>
                </c:pt>
                <c:pt idx="1417">
                  <c:v>50.788068683825259</c:v>
                </c:pt>
                <c:pt idx="1418">
                  <c:v>61.939887231605326</c:v>
                </c:pt>
                <c:pt idx="1419">
                  <c:v>70.331003739999986</c:v>
                </c:pt>
                <c:pt idx="1420">
                  <c:v>73.128019487488459</c:v>
                </c:pt>
                <c:pt idx="1421">
                  <c:v>70.331003739999986</c:v>
                </c:pt>
                <c:pt idx="1422">
                  <c:v>61.615264361930315</c:v>
                </c:pt>
                <c:pt idx="1423">
                  <c:v>52.27113895424317</c:v>
                </c:pt>
                <c:pt idx="1424">
                  <c:v>49.326234680786392</c:v>
                </c:pt>
                <c:pt idx="1425">
                  <c:v>50.200786472694467</c:v>
                </c:pt>
                <c:pt idx="1426">
                  <c:v>55.300969880803216</c:v>
                </c:pt>
                <c:pt idx="1427">
                  <c:v>65.566706925895446</c:v>
                </c:pt>
                <c:pt idx="1428">
                  <c:v>73.481457934205011</c:v>
                </c:pt>
                <c:pt idx="1429">
                  <c:v>75.979237425708789</c:v>
                </c:pt>
                <c:pt idx="1430">
                  <c:v>73.835743253318924</c:v>
                </c:pt>
                <c:pt idx="1431">
                  <c:v>67.588209041650217</c:v>
                </c:pt>
                <c:pt idx="1432">
                  <c:v>56.226474349618947</c:v>
                </c:pt>
                <c:pt idx="1433">
                  <c:v>41.001450107293358</c:v>
                </c:pt>
                <c:pt idx="1434">
                  <c:v>28.166154086939525</c:v>
                </c:pt>
                <c:pt idx="1435">
                  <c:v>17.552145281261705</c:v>
                </c:pt>
                <c:pt idx="1436">
                  <c:v>15.045859104017159</c:v>
                </c:pt>
                <c:pt idx="1437">
                  <c:v>16.025289233201374</c:v>
                </c:pt>
                <c:pt idx="1438">
                  <c:v>18.430314193635009</c:v>
                </c:pt>
                <c:pt idx="1439">
                  <c:v>20.064848439863713</c:v>
                </c:pt>
                <c:pt idx="1440">
                  <c:v>20.250734673699977</c:v>
                </c:pt>
                <c:pt idx="1441">
                  <c:v>18.96746979722904</c:v>
                </c:pt>
                <c:pt idx="1442">
                  <c:v>15.859913132349565</c:v>
                </c:pt>
                <c:pt idx="1443">
                  <c:v>13.787846713329971</c:v>
                </c:pt>
                <c:pt idx="1444">
                  <c:v>13.330207267757812</c:v>
                </c:pt>
                <c:pt idx="1445">
                  <c:v>13.787846713329971</c:v>
                </c:pt>
                <c:pt idx="1446">
                  <c:v>14.09721737898983</c:v>
                </c:pt>
                <c:pt idx="1447">
                  <c:v>13.179372014009758</c:v>
                </c:pt>
                <c:pt idx="1448">
                  <c:v>9.1775180141682977</c:v>
                </c:pt>
                <c:pt idx="1449">
                  <c:v>3.8880827252428154</c:v>
                </c:pt>
                <c:pt idx="1450">
                  <c:v>0.75764869716742278</c:v>
                </c:pt>
                <c:pt idx="1451">
                  <c:v>2.1889977104520834E-2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0.1349352434725721</c:v>
                </c:pt>
                <c:pt idx="1480">
                  <c:v>0.68681625397965063</c:v>
                </c:pt>
                <c:pt idx="1481">
                  <c:v>1.498677456435038</c:v>
                </c:pt>
                <c:pt idx="1482">
                  <c:v>2.4231458153067935</c:v>
                </c:pt>
                <c:pt idx="1483">
                  <c:v>3.3362724195940108</c:v>
                </c:pt>
                <c:pt idx="1484">
                  <c:v>4.3079923422830184</c:v>
                </c:pt>
                <c:pt idx="1485">
                  <c:v>5.3073295528026119</c:v>
                </c:pt>
                <c:pt idx="1486">
                  <c:v>6.7293625596603581</c:v>
                </c:pt>
                <c:pt idx="1487">
                  <c:v>8.8046414877210371</c:v>
                </c:pt>
                <c:pt idx="1488">
                  <c:v>11.860364545138419</c:v>
                </c:pt>
                <c:pt idx="1489">
                  <c:v>16.191520346505023</c:v>
                </c:pt>
                <c:pt idx="1490">
                  <c:v>22.15656800016799</c:v>
                </c:pt>
                <c:pt idx="1491">
                  <c:v>29.724217055515446</c:v>
                </c:pt>
                <c:pt idx="1492">
                  <c:v>38.910778954336287</c:v>
                </c:pt>
                <c:pt idx="1493">
                  <c:v>48.747448265756134</c:v>
                </c:pt>
                <c:pt idx="1494">
                  <c:v>59.048818314153031</c:v>
                </c:pt>
                <c:pt idx="1495">
                  <c:v>69.296100686020196</c:v>
                </c:pt>
                <c:pt idx="1496">
                  <c:v>78.884638696254243</c:v>
                </c:pt>
                <c:pt idx="1497">
                  <c:v>87.925753917773577</c:v>
                </c:pt>
                <c:pt idx="1498">
                  <c:v>95.832030014512867</c:v>
                </c:pt>
                <c:pt idx="1499">
                  <c:v>102.40033842277415</c:v>
                </c:pt>
                <c:pt idx="1500">
                  <c:v>107.4683884486753</c:v>
                </c:pt>
                <c:pt idx="1501">
                  <c:v>110.91458583009913</c:v>
                </c:pt>
                <c:pt idx="1502">
                  <c:v>114.41475910137352</c:v>
                </c:pt>
                <c:pt idx="1503">
                  <c:v>117.07529938803347</c:v>
                </c:pt>
                <c:pt idx="1504">
                  <c:v>120.21761251885279</c:v>
                </c:pt>
                <c:pt idx="1505">
                  <c:v>122.94388564446095</c:v>
                </c:pt>
                <c:pt idx="1506">
                  <c:v>125.23894567023235</c:v>
                </c:pt>
                <c:pt idx="1507">
                  <c:v>127.55506056171603</c:v>
                </c:pt>
                <c:pt idx="1508">
                  <c:v>130.36218437165934</c:v>
                </c:pt>
                <c:pt idx="1509">
                  <c:v>133.67546301206244</c:v>
                </c:pt>
                <c:pt idx="1510">
                  <c:v>137.99598120251432</c:v>
                </c:pt>
                <c:pt idx="1511">
                  <c:v>144.3570142973756</c:v>
                </c:pt>
                <c:pt idx="1512">
                  <c:v>152.88965975678394</c:v>
                </c:pt>
                <c:pt idx="1513">
                  <c:v>163.76516487350801</c:v>
                </c:pt>
                <c:pt idx="1514">
                  <c:v>176.64752738937491</c:v>
                </c:pt>
                <c:pt idx="1515">
                  <c:v>190.01283000907503</c:v>
                </c:pt>
                <c:pt idx="1516">
                  <c:v>202.1032313245048</c:v>
                </c:pt>
                <c:pt idx="1517">
                  <c:v>210.96518280866249</c:v>
                </c:pt>
                <c:pt idx="1518">
                  <c:v>218.19021885204336</c:v>
                </c:pt>
                <c:pt idx="1519">
                  <c:v>223.0737763338104</c:v>
                </c:pt>
                <c:pt idx="1520">
                  <c:v>227.39075305527683</c:v>
                </c:pt>
                <c:pt idx="1521">
                  <c:v>229.87597283737432</c:v>
                </c:pt>
                <c:pt idx="1522">
                  <c:v>231.74865620474017</c:v>
                </c:pt>
                <c:pt idx="1523">
                  <c:v>231.1235933911131</c:v>
                </c:pt>
                <c:pt idx="1524">
                  <c:v>228.631692627208</c:v>
                </c:pt>
                <c:pt idx="1525">
                  <c:v>221.84787328038686</c:v>
                </c:pt>
                <c:pt idx="1526">
                  <c:v>211.56267077105085</c:v>
                </c:pt>
                <c:pt idx="1527">
                  <c:v>198.61116092223341</c:v>
                </c:pt>
                <c:pt idx="1528">
                  <c:v>184.94427930407414</c:v>
                </c:pt>
                <c:pt idx="1529">
                  <c:v>172.84026196755559</c:v>
                </c:pt>
                <c:pt idx="1530">
                  <c:v>163.23888775971886</c:v>
                </c:pt>
                <c:pt idx="1531">
                  <c:v>156.47368031119046</c:v>
                </c:pt>
                <c:pt idx="1532">
                  <c:v>152.88965975678394</c:v>
                </c:pt>
                <c:pt idx="1533">
                  <c:v>151.87321418802088</c:v>
                </c:pt>
                <c:pt idx="1534">
                  <c:v>153.90946570617689</c:v>
                </c:pt>
                <c:pt idx="1535">
                  <c:v>159.05889084939528</c:v>
                </c:pt>
                <c:pt idx="1536">
                  <c:v>168.5394239527356</c:v>
                </c:pt>
                <c:pt idx="1537">
                  <c:v>181.60294867671763</c:v>
                </c:pt>
                <c:pt idx="1538">
                  <c:v>197.45383307152673</c:v>
                </c:pt>
                <c:pt idx="1539">
                  <c:v>216.37267424780526</c:v>
                </c:pt>
                <c:pt idx="1540">
                  <c:v>236.77921473400639</c:v>
                </c:pt>
                <c:pt idx="1541">
                  <c:v>259.41575610009426</c:v>
                </c:pt>
                <c:pt idx="1542">
                  <c:v>282.38312187009484</c:v>
                </c:pt>
                <c:pt idx="1543">
                  <c:v>304.16237278691193</c:v>
                </c:pt>
                <c:pt idx="1544">
                  <c:v>322.30803459718589</c:v>
                </c:pt>
                <c:pt idx="1545">
                  <c:v>334.19355953351601</c:v>
                </c:pt>
                <c:pt idx="1546">
                  <c:v>341.72985554472655</c:v>
                </c:pt>
                <c:pt idx="1547">
                  <c:v>346.29143321957065</c:v>
                </c:pt>
                <c:pt idx="1548">
                  <c:v>349.34906345347258</c:v>
                </c:pt>
                <c:pt idx="1549">
                  <c:v>353.18974785916322</c:v>
                </c:pt>
                <c:pt idx="1550">
                  <c:v>357.0511464269282</c:v>
                </c:pt>
                <c:pt idx="1551">
                  <c:v>362.49189544787129</c:v>
                </c:pt>
                <c:pt idx="1552">
                  <c:v>367.9732225687784</c:v>
                </c:pt>
                <c:pt idx="1553">
                  <c:v>374.28726768414367</c:v>
                </c:pt>
                <c:pt idx="1554">
                  <c:v>379.85550533448816</c:v>
                </c:pt>
                <c:pt idx="1555">
                  <c:v>386.26884361966756</c:v>
                </c:pt>
                <c:pt idx="1556">
                  <c:v>393.54711524333533</c:v>
                </c:pt>
                <c:pt idx="1557">
                  <c:v>402.53371354105172</c:v>
                </c:pt>
                <c:pt idx="1558">
                  <c:v>412.4513006590613</c:v>
                </c:pt>
                <c:pt idx="1559">
                  <c:v>425.01550987083363</c:v>
                </c:pt>
                <c:pt idx="1560">
                  <c:v>438.62200149885678</c:v>
                </c:pt>
                <c:pt idx="1561">
                  <c:v>452.439616080164</c:v>
                </c:pt>
                <c:pt idx="1562">
                  <c:v>466.46820274750121</c:v>
                </c:pt>
                <c:pt idx="1563">
                  <c:v>480.70761063361391</c:v>
                </c:pt>
                <c:pt idx="1564">
                  <c:v>496.06781023124654</c:v>
                </c:pt>
                <c:pt idx="1565">
                  <c:v>511.66565594572836</c:v>
                </c:pt>
                <c:pt idx="1566">
                  <c:v>527.50096681738694</c:v>
                </c:pt>
                <c:pt idx="1567">
                  <c:v>544.52639426115491</c:v>
                </c:pt>
                <c:pt idx="1568">
                  <c:v>559.88326019354167</c:v>
                </c:pt>
                <c:pt idx="1569">
                  <c:v>574.47092842257598</c:v>
                </c:pt>
                <c:pt idx="1570">
                  <c:v>588.25239522764161</c:v>
                </c:pt>
                <c:pt idx="1571">
                  <c:v>601.19316118814731</c:v>
                </c:pt>
                <c:pt idx="1572">
                  <c:v>613.26122344863529</c:v>
                </c:pt>
                <c:pt idx="1573">
                  <c:v>624.42706853637821</c:v>
                </c:pt>
                <c:pt idx="1574">
                  <c:v>632.60980881133503</c:v>
                </c:pt>
                <c:pt idx="1575">
                  <c:v>638.78118373078701</c:v>
                </c:pt>
                <c:pt idx="1576">
                  <c:v>642.91177197773641</c:v>
                </c:pt>
                <c:pt idx="1577">
                  <c:v>643.9464609894211</c:v>
                </c:pt>
                <c:pt idx="1578">
                  <c:v>642.91177197773641</c:v>
                </c:pt>
                <c:pt idx="1579">
                  <c:v>639.8126055488907</c:v>
                </c:pt>
                <c:pt idx="1580">
                  <c:v>636.72079080284402</c:v>
                </c:pt>
                <c:pt idx="1581">
                  <c:v>631.58410600006152</c:v>
                </c:pt>
                <c:pt idx="1582">
                  <c:v>627.48946660636398</c:v>
                </c:pt>
                <c:pt idx="1583">
                  <c:v>621.37202712162343</c:v>
                </c:pt>
                <c:pt idx="1584">
                  <c:v>614.27221195496111</c:v>
                </c:pt>
                <c:pt idx="1585">
                  <c:v>606.20720468333354</c:v>
                </c:pt>
                <c:pt idx="1586">
                  <c:v>597.19665473025316</c:v>
                </c:pt>
                <c:pt idx="1587">
                  <c:v>587.26268178572809</c:v>
                </c:pt>
                <c:pt idx="1588">
                  <c:v>577.41058573633552</c:v>
                </c:pt>
                <c:pt idx="1589">
                  <c:v>568.61373447955066</c:v>
                </c:pt>
                <c:pt idx="1590">
                  <c:v>561.81762793391522</c:v>
                </c:pt>
                <c:pt idx="1591">
                  <c:v>556.02436261070216</c:v>
                </c:pt>
                <c:pt idx="1592">
                  <c:v>552.17858418949061</c:v>
                </c:pt>
                <c:pt idx="1593">
                  <c:v>548.34592728720793</c:v>
                </c:pt>
                <c:pt idx="1594">
                  <c:v>546.4345201423215</c:v>
                </c:pt>
                <c:pt idx="1595">
                  <c:v>544.52639426115491</c:v>
                </c:pt>
                <c:pt idx="1596">
                  <c:v>540.71998746863244</c:v>
                </c:pt>
                <c:pt idx="1597">
                  <c:v>536.92670926694109</c:v>
                </c:pt>
                <c:pt idx="1598">
                  <c:v>530.32007017598823</c:v>
                </c:pt>
                <c:pt idx="1599">
                  <c:v>522.81888276255245</c:v>
                </c:pt>
                <c:pt idx="1600">
                  <c:v>514.44287247309853</c:v>
                </c:pt>
                <c:pt idx="1601">
                  <c:v>505.2142445234557</c:v>
                </c:pt>
                <c:pt idx="1602">
                  <c:v>496.06781023124654</c:v>
                </c:pt>
                <c:pt idx="1603">
                  <c:v>488.80986698249029</c:v>
                </c:pt>
                <c:pt idx="1604">
                  <c:v>483.40095769634206</c:v>
                </c:pt>
                <c:pt idx="1605">
                  <c:v>478.91616051904356</c:v>
                </c:pt>
                <c:pt idx="1606">
                  <c:v>477.12800242337863</c:v>
                </c:pt>
                <c:pt idx="1607">
                  <c:v>475.34313664128121</c:v>
                </c:pt>
                <c:pt idx="1608">
                  <c:v>475.34313664128121</c:v>
                </c:pt>
                <c:pt idx="1609">
                  <c:v>475.34313664128121</c:v>
                </c:pt>
                <c:pt idx="1610">
                  <c:v>477.12800242337863</c:v>
                </c:pt>
                <c:pt idx="1611">
                  <c:v>478.02166995043166</c:v>
                </c:pt>
                <c:pt idx="1612">
                  <c:v>480.70761063361391</c:v>
                </c:pt>
                <c:pt idx="1613">
                  <c:v>484.30038574081965</c:v>
                </c:pt>
                <c:pt idx="1614">
                  <c:v>489.71423117685111</c:v>
                </c:pt>
                <c:pt idx="1615">
                  <c:v>496.06781023124654</c:v>
                </c:pt>
                <c:pt idx="1616">
                  <c:v>504.29590177190875</c:v>
                </c:pt>
                <c:pt idx="1617">
                  <c:v>514.44287247309853</c:v>
                </c:pt>
                <c:pt idx="1618">
                  <c:v>525.62566977986364</c:v>
                </c:pt>
                <c:pt idx="1619">
                  <c:v>537.87379788305839</c:v>
                </c:pt>
                <c:pt idx="1620">
                  <c:v>548.34592728720793</c:v>
                </c:pt>
                <c:pt idx="1621">
                  <c:v>557.9521716542497</c:v>
                </c:pt>
                <c:pt idx="1622">
                  <c:v>565.69619983925736</c:v>
                </c:pt>
                <c:pt idx="1623">
                  <c:v>571.5386443388187</c:v>
                </c:pt>
                <c:pt idx="1624">
                  <c:v>573.49268109776824</c:v>
                </c:pt>
                <c:pt idx="1625">
                  <c:v>572.51525305757161</c:v>
                </c:pt>
                <c:pt idx="1626">
                  <c:v>568.61373447955066</c:v>
                </c:pt>
                <c:pt idx="1627">
                  <c:v>558.91730600534402</c:v>
                </c:pt>
                <c:pt idx="1628">
                  <c:v>545.48004702535673</c:v>
                </c:pt>
                <c:pt idx="1629">
                  <c:v>528.43984693344441</c:v>
                </c:pt>
                <c:pt idx="1630">
                  <c:v>510.74156041165025</c:v>
                </c:pt>
                <c:pt idx="1631">
                  <c:v>494.24838985298527</c:v>
                </c:pt>
                <c:pt idx="1632">
                  <c:v>482.50235247242671</c:v>
                </c:pt>
                <c:pt idx="1633">
                  <c:v>474.45193845990241</c:v>
                </c:pt>
                <c:pt idx="1634">
                  <c:v>471.78328319643981</c:v>
                </c:pt>
                <c:pt idx="1635">
                  <c:v>470.89537799161974</c:v>
                </c:pt>
                <c:pt idx="1636">
                  <c:v>470.89537799161974</c:v>
                </c:pt>
                <c:pt idx="1637">
                  <c:v>470.0082961230213</c:v>
                </c:pt>
                <c:pt idx="1638">
                  <c:v>467.35199090288461</c:v>
                </c:pt>
                <c:pt idx="1639">
                  <c:v>463.82177955099758</c:v>
                </c:pt>
                <c:pt idx="1640">
                  <c:v>459.4275473322823</c:v>
                </c:pt>
                <c:pt idx="1641">
                  <c:v>455.92699000718517</c:v>
                </c:pt>
                <c:pt idx="1642">
                  <c:v>454.18165497158384</c:v>
                </c:pt>
                <c:pt idx="1643">
                  <c:v>455.05391048977827</c:v>
                </c:pt>
                <c:pt idx="1644">
                  <c:v>459.4275473322823</c:v>
                </c:pt>
                <c:pt idx="1645">
                  <c:v>465.5852381125037</c:v>
                </c:pt>
                <c:pt idx="1646">
                  <c:v>474.45193845990241</c:v>
                </c:pt>
                <c:pt idx="1647">
                  <c:v>484.30038574081965</c:v>
                </c:pt>
                <c:pt idx="1648">
                  <c:v>496.06781023124654</c:v>
                </c:pt>
                <c:pt idx="1649">
                  <c:v>508.89583452705915</c:v>
                </c:pt>
                <c:pt idx="1650">
                  <c:v>521.88492951450598</c:v>
                </c:pt>
                <c:pt idx="1651">
                  <c:v>535.0349941243137</c:v>
                </c:pt>
                <c:pt idx="1652">
                  <c:v>546.4345201423215</c:v>
                </c:pt>
                <c:pt idx="1653">
                  <c:v>556.98785717709143</c:v>
                </c:pt>
                <c:pt idx="1654">
                  <c:v>566.6678918558589</c:v>
                </c:pt>
                <c:pt idx="1655">
                  <c:v>574.47092842257598</c:v>
                </c:pt>
                <c:pt idx="1656">
                  <c:v>582.32639684708886</c:v>
                </c:pt>
                <c:pt idx="1657">
                  <c:v>590.23427827099056</c:v>
                </c:pt>
                <c:pt idx="1658">
                  <c:v>598.19455383587444</c:v>
                </c:pt>
                <c:pt idx="1659">
                  <c:v>606.20720468333354</c:v>
                </c:pt>
                <c:pt idx="1660">
                  <c:v>614.27221195496111</c:v>
                </c:pt>
                <c:pt idx="1661">
                  <c:v>622.38955679235028</c:v>
                </c:pt>
                <c:pt idx="1662">
                  <c:v>629.53515185926756</c:v>
                </c:pt>
                <c:pt idx="1663">
                  <c:v>637.75057880316047</c:v>
                </c:pt>
                <c:pt idx="1664">
                  <c:v>644.98196670741822</c:v>
                </c:pt>
                <c:pt idx="1665">
                  <c:v>651.21214978533885</c:v>
                </c:pt>
                <c:pt idx="1666">
                  <c:v>657.47172500865793</c:v>
                </c:pt>
                <c:pt idx="1667">
                  <c:v>661.6611001983689</c:v>
                </c:pt>
                <c:pt idx="1668">
                  <c:v>665.86353267056006</c:v>
                </c:pt>
                <c:pt idx="1669">
                  <c:v>669.02392444826808</c:v>
                </c:pt>
                <c:pt idx="1670">
                  <c:v>672.19165862690318</c:v>
                </c:pt>
                <c:pt idx="1671">
                  <c:v>674.30756003318186</c:v>
                </c:pt>
                <c:pt idx="1672">
                  <c:v>675.36673421197929</c:v>
                </c:pt>
                <c:pt idx="1673">
                  <c:v>676.42672399210517</c:v>
                </c:pt>
                <c:pt idx="1674">
                  <c:v>677.48752933672642</c:v>
                </c:pt>
                <c:pt idx="1675">
                  <c:v>677.48752933672642</c:v>
                </c:pt>
                <c:pt idx="1676">
                  <c:v>677.48752933672642</c:v>
                </c:pt>
                <c:pt idx="1677">
                  <c:v>676.42672399210517</c:v>
                </c:pt>
                <c:pt idx="1678">
                  <c:v>674.30756003318186</c:v>
                </c:pt>
                <c:pt idx="1679">
                  <c:v>671.13493147308725</c:v>
                </c:pt>
                <c:pt idx="1680">
                  <c:v>667.96964465092969</c:v>
                </c:pt>
                <c:pt idx="1681">
                  <c:v>664.81170056119458</c:v>
                </c:pt>
                <c:pt idx="1682">
                  <c:v>663.76068442148562</c:v>
                </c:pt>
                <c:pt idx="1683">
                  <c:v>663.76068442148562</c:v>
                </c:pt>
                <c:pt idx="1684">
                  <c:v>665.86353267056006</c:v>
                </c:pt>
                <c:pt idx="1685">
                  <c:v>670.07902006793165</c:v>
                </c:pt>
                <c:pt idx="1686">
                  <c:v>674.30756003318186</c:v>
                </c:pt>
                <c:pt idx="1687">
                  <c:v>678.54915020901035</c:v>
                </c:pt>
                <c:pt idx="1688">
                  <c:v>682.80378823811634</c:v>
                </c:pt>
                <c:pt idx="1689">
                  <c:v>684.93599946099141</c:v>
                </c:pt>
                <c:pt idx="1690">
                  <c:v>687.07147176319825</c:v>
                </c:pt>
                <c:pt idx="1691">
                  <c:v>688.14043072696904</c:v>
                </c:pt>
                <c:pt idx="1692">
                  <c:v>689.21020485007421</c:v>
                </c:pt>
                <c:pt idx="1693">
                  <c:v>690.28079409568056</c:v>
                </c:pt>
                <c:pt idx="1694">
                  <c:v>691.35219842695597</c:v>
                </c:pt>
                <c:pt idx="1695">
                  <c:v>692.4244178070677</c:v>
                </c:pt>
                <c:pt idx="1696">
                  <c:v>693.49745219918179</c:v>
                </c:pt>
                <c:pt idx="1697">
                  <c:v>694.57130156646645</c:v>
                </c:pt>
                <c:pt idx="1698">
                  <c:v>695.64596587208871</c:v>
                </c:pt>
                <c:pt idx="1699">
                  <c:v>695.64596587208871</c:v>
                </c:pt>
                <c:pt idx="1700">
                  <c:v>694.57130156646645</c:v>
                </c:pt>
                <c:pt idx="1701">
                  <c:v>692.4244178070677</c:v>
                </c:pt>
                <c:pt idx="1702">
                  <c:v>690.28079409568056</c:v>
                </c:pt>
                <c:pt idx="1703">
                  <c:v>688.14043072696904</c:v>
                </c:pt>
                <c:pt idx="1704">
                  <c:v>684.93599946099141</c:v>
                </c:pt>
                <c:pt idx="1705">
                  <c:v>682.80378823811634</c:v>
                </c:pt>
                <c:pt idx="1706">
                  <c:v>680.67483838923499</c:v>
                </c:pt>
                <c:pt idx="1707">
                  <c:v>678.54915020901035</c:v>
                </c:pt>
                <c:pt idx="1708">
                  <c:v>677.48752933672642</c:v>
                </c:pt>
                <c:pt idx="1709">
                  <c:v>676.42672399210517</c:v>
                </c:pt>
                <c:pt idx="1710">
                  <c:v>675.36673421197929</c:v>
                </c:pt>
                <c:pt idx="1711">
                  <c:v>676.42672399210517</c:v>
                </c:pt>
                <c:pt idx="1712">
                  <c:v>677.48752933672642</c:v>
                </c:pt>
                <c:pt idx="1713">
                  <c:v>679.61158657212388</c:v>
                </c:pt>
                <c:pt idx="1714">
                  <c:v>682.80378823811634</c:v>
                </c:pt>
                <c:pt idx="1715">
                  <c:v>686.00332799559487</c:v>
                </c:pt>
                <c:pt idx="1716">
                  <c:v>690.28079409568056</c:v>
                </c:pt>
                <c:pt idx="1717">
                  <c:v>694.57130156646645</c:v>
                </c:pt>
                <c:pt idx="1718">
                  <c:v>699.95277174129546</c:v>
                </c:pt>
                <c:pt idx="1719">
                  <c:v>705.3546107704567</c:v>
                </c:pt>
                <c:pt idx="1720">
                  <c:v>711.86369801059277</c:v>
                </c:pt>
                <c:pt idx="1721">
                  <c:v>717.31033231284357</c:v>
                </c:pt>
                <c:pt idx="1722">
                  <c:v>721.68229494290676</c:v>
                </c:pt>
                <c:pt idx="1723">
                  <c:v>723.87316051037067</c:v>
                </c:pt>
                <c:pt idx="1724">
                  <c:v>724.96981422829583</c:v>
                </c:pt>
                <c:pt idx="1725">
                  <c:v>723.87316051037067</c:v>
                </c:pt>
                <c:pt idx="1726">
                  <c:v>718.40210181516909</c:v>
                </c:pt>
                <c:pt idx="1727">
                  <c:v>708.60548932272661</c:v>
                </c:pt>
                <c:pt idx="1728">
                  <c:v>693.49745219918179</c:v>
                </c:pt>
                <c:pt idx="1729">
                  <c:v>673.24920149254535</c:v>
                </c:pt>
                <c:pt idx="1730">
                  <c:v>648.09338373096045</c:v>
                </c:pt>
                <c:pt idx="1731">
                  <c:v>622.38955679235028</c:v>
                </c:pt>
                <c:pt idx="1732">
                  <c:v>596.1995740252554</c:v>
                </c:pt>
                <c:pt idx="1733">
                  <c:v>571.5386443388187</c:v>
                </c:pt>
                <c:pt idx="1734">
                  <c:v>548.34592728720793</c:v>
                </c:pt>
                <c:pt idx="1735">
                  <c:v>526.56290775391551</c:v>
                </c:pt>
                <c:pt idx="1736">
                  <c:v>505.2142445234557</c:v>
                </c:pt>
                <c:pt idx="1737">
                  <c:v>483.40095769634206</c:v>
                </c:pt>
                <c:pt idx="1738">
                  <c:v>462.94128569815462</c:v>
                </c:pt>
                <c:pt idx="1739">
                  <c:v>442.91733392233687</c:v>
                </c:pt>
                <c:pt idx="1740">
                  <c:v>425.01550987083363</c:v>
                </c:pt>
                <c:pt idx="1741">
                  <c:v>409.96075254181591</c:v>
                </c:pt>
                <c:pt idx="1742">
                  <c:v>398.4364989436562</c:v>
                </c:pt>
                <c:pt idx="1743">
                  <c:v>387.88044912266179</c:v>
                </c:pt>
                <c:pt idx="1744">
                  <c:v>379.05756057584705</c:v>
                </c:pt>
                <c:pt idx="1745">
                  <c:v>371.12362337183714</c:v>
                </c:pt>
                <c:pt idx="1746">
                  <c:v>363.27245810062482</c:v>
                </c:pt>
                <c:pt idx="1747">
                  <c:v>355.50410159503599</c:v>
                </c:pt>
                <c:pt idx="1748">
                  <c:v>349.34906345347258</c:v>
                </c:pt>
                <c:pt idx="1749">
                  <c:v>343.24706535332336</c:v>
                </c:pt>
                <c:pt idx="1750">
                  <c:v>338.70538564989977</c:v>
                </c:pt>
                <c:pt idx="1751">
                  <c:v>334.94345704951229</c:v>
                </c:pt>
                <c:pt idx="1752">
                  <c:v>331.20226471089461</c:v>
                </c:pt>
                <c:pt idx="1753">
                  <c:v>327.48181323814987</c:v>
                </c:pt>
                <c:pt idx="1754">
                  <c:v>323.78210723538103</c:v>
                </c:pt>
                <c:pt idx="1755">
                  <c:v>320.10315130669147</c:v>
                </c:pt>
                <c:pt idx="1756">
                  <c:v>316.4449500561845</c:v>
                </c:pt>
                <c:pt idx="1757">
                  <c:v>312.80750808796324</c:v>
                </c:pt>
                <c:pt idx="1758">
                  <c:v>308.46998646129236</c:v>
                </c:pt>
                <c:pt idx="1759">
                  <c:v>304.87823112054303</c:v>
                </c:pt>
                <c:pt idx="1760">
                  <c:v>300.59554681715423</c:v>
                </c:pt>
                <c:pt idx="1761">
                  <c:v>296.34278505185472</c:v>
                </c:pt>
                <c:pt idx="1762">
                  <c:v>292.11995378053507</c:v>
                </c:pt>
                <c:pt idx="1763">
                  <c:v>287.92706095908568</c:v>
                </c:pt>
                <c:pt idx="1764">
                  <c:v>283.76411454339677</c:v>
                </c:pt>
                <c:pt idx="1765">
                  <c:v>278.94520326858839</c:v>
                </c:pt>
                <c:pt idx="1766">
                  <c:v>272.80938925599946</c:v>
                </c:pt>
                <c:pt idx="1767">
                  <c:v>264.06562347067029</c:v>
                </c:pt>
                <c:pt idx="1768">
                  <c:v>252.84392984319979</c:v>
                </c:pt>
                <c:pt idx="1769">
                  <c:v>238.0452019102998</c:v>
                </c:pt>
                <c:pt idx="1770">
                  <c:v>220.62531248584267</c:v>
                </c:pt>
                <c:pt idx="1771">
                  <c:v>201.51912742542694</c:v>
                </c:pt>
                <c:pt idx="1772">
                  <c:v>183.26984300980735</c:v>
                </c:pt>
                <c:pt idx="1773">
                  <c:v>165.87866617701746</c:v>
                </c:pt>
                <c:pt idx="1774">
                  <c:v>150.35484719313123</c:v>
                </c:pt>
                <c:pt idx="1775">
                  <c:v>137.02997670270929</c:v>
                </c:pt>
                <c:pt idx="1776">
                  <c:v>125.70048440660342</c:v>
                </c:pt>
                <c:pt idx="1777">
                  <c:v>114.85607500080093</c:v>
                </c:pt>
                <c:pt idx="1778">
                  <c:v>104.07618581550878</c:v>
                </c:pt>
                <c:pt idx="1779">
                  <c:v>92.232375533071291</c:v>
                </c:pt>
                <c:pt idx="1780">
                  <c:v>79.619452949596877</c:v>
                </c:pt>
                <c:pt idx="1781">
                  <c:v>66.910984615960217</c:v>
                </c:pt>
                <c:pt idx="1782">
                  <c:v>55.608622521316128</c:v>
                </c:pt>
                <c:pt idx="1783">
                  <c:v>46.184974224295829</c:v>
                </c:pt>
                <c:pt idx="1784">
                  <c:v>38.910778954336287</c:v>
                </c:pt>
                <c:pt idx="1785">
                  <c:v>33.442331393456612</c:v>
                </c:pt>
                <c:pt idx="1786">
                  <c:v>28.82877994393991</c:v>
                </c:pt>
                <c:pt idx="1787">
                  <c:v>24.761782958367025</c:v>
                </c:pt>
                <c:pt idx="1788">
                  <c:v>21.002820525357055</c:v>
                </c:pt>
                <c:pt idx="1789">
                  <c:v>17.379075394324996</c:v>
                </c:pt>
                <c:pt idx="1790">
                  <c:v>13.634444654250741</c:v>
                </c:pt>
                <c:pt idx="1791">
                  <c:v>9.8161132723691988</c:v>
                </c:pt>
                <c:pt idx="1792">
                  <c:v>6.0993335391675316</c:v>
                </c:pt>
                <c:pt idx="1793">
                  <c:v>2.9678878615734412</c:v>
                </c:pt>
                <c:pt idx="1794">
                  <c:v>0.99079862908514582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F21-4C1A-8A78-50FCB44A0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4197167"/>
        <c:axId val="1974195919"/>
      </c:scatterChart>
      <c:valAx>
        <c:axId val="19741971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4195919"/>
        <c:crosses val="autoZero"/>
        <c:crossBetween val="midCat"/>
      </c:valAx>
      <c:valAx>
        <c:axId val="1974195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41971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0187056437331322"/>
          <c:y val="0.10161170286645227"/>
          <c:w val="0.19275596613441656"/>
          <c:h val="4.29027885535666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u="none" strike="noStrike" baseline="0">
                <a:effectLst/>
              </a:rPr>
              <a:t>Recoverable Energy with </a:t>
            </a:r>
            <a:r>
              <a:rPr lang="en-US" sz="1800"/>
              <a:t>3 Supercapacitors over the WLTP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720245285771519E-2"/>
          <c:y val="7.7609240686793909E-2"/>
          <c:w val="0.90762007903920416"/>
          <c:h val="0.86755783378936269"/>
        </c:manualLayout>
      </c:layout>
      <c:scatterChart>
        <c:scatterStyle val="lineMarker"/>
        <c:varyColors val="0"/>
        <c:ser>
          <c:idx val="0"/>
          <c:order val="0"/>
          <c:tx>
            <c:strRef>
              <c:f>'My Spreedsheet '!$AO$2</c:f>
              <c:strCache>
                <c:ptCount val="1"/>
                <c:pt idx="0">
                  <c:v>3 SC Recoverable Energy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'!$AO$5:$AO$1805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-4.9726368025639475E-3</c:v>
                </c:pt>
                <c:pt idx="13">
                  <c:v>6.7642080782534267E-2</c:v>
                </c:pt>
                <c:pt idx="14">
                  <c:v>1.0753984916338359</c:v>
                </c:pt>
                <c:pt idx="15">
                  <c:v>3.8880827252428154</c:v>
                </c:pt>
                <c:pt idx="16">
                  <c:v>6.9462327627134277</c:v>
                </c:pt>
                <c:pt idx="17">
                  <c:v>11.718087703294639</c:v>
                </c:pt>
                <c:pt idx="18">
                  <c:v>19.512314877467375</c:v>
                </c:pt>
                <c:pt idx="19">
                  <c:v>28.166154086939525</c:v>
                </c:pt>
                <c:pt idx="20">
                  <c:v>31.55600576075993</c:v>
                </c:pt>
                <c:pt idx="21">
                  <c:v>32.96563817965292</c:v>
                </c:pt>
                <c:pt idx="22">
                  <c:v>33.442331393456612</c:v>
                </c:pt>
                <c:pt idx="23">
                  <c:v>34.648971067895999</c:v>
                </c:pt>
                <c:pt idx="24">
                  <c:v>35.383175095198723</c:v>
                </c:pt>
                <c:pt idx="25">
                  <c:v>39.688398890797885</c:v>
                </c:pt>
                <c:pt idx="26">
                  <c:v>42.605185576780897</c:v>
                </c:pt>
                <c:pt idx="27">
                  <c:v>48.747448265756134</c:v>
                </c:pt>
                <c:pt idx="28">
                  <c:v>56.226474349618947</c:v>
                </c:pt>
                <c:pt idx="29">
                  <c:v>64.235992748668323</c:v>
                </c:pt>
                <c:pt idx="30">
                  <c:v>71.722735161252317</c:v>
                </c:pt>
                <c:pt idx="31">
                  <c:v>75.979237425708789</c:v>
                </c:pt>
                <c:pt idx="32">
                  <c:v>78.884638696254243</c:v>
                </c:pt>
                <c:pt idx="33">
                  <c:v>81.099236116491383</c:v>
                </c:pt>
                <c:pt idx="34">
                  <c:v>82.968002024293767</c:v>
                </c:pt>
                <c:pt idx="35">
                  <c:v>83.344293097417221</c:v>
                </c:pt>
                <c:pt idx="36">
                  <c:v>82.217957659111391</c:v>
                </c:pt>
                <c:pt idx="37">
                  <c:v>76.700508792596224</c:v>
                </c:pt>
                <c:pt idx="38">
                  <c:v>66.910984615960217</c:v>
                </c:pt>
                <c:pt idx="39">
                  <c:v>57.472363164013551</c:v>
                </c:pt>
                <c:pt idx="40">
                  <c:v>50.200786472694467</c:v>
                </c:pt>
                <c:pt idx="41">
                  <c:v>43.691353424485754</c:v>
                </c:pt>
                <c:pt idx="42">
                  <c:v>35.137588820154477</c:v>
                </c:pt>
                <c:pt idx="43">
                  <c:v>26.224325861010207</c:v>
                </c:pt>
                <c:pt idx="44">
                  <c:v>20.437475036000258</c:v>
                </c:pt>
                <c:pt idx="45">
                  <c:v>18.076482880479041</c:v>
                </c:pt>
                <c:pt idx="46">
                  <c:v>17.206860225177515</c:v>
                </c:pt>
                <c:pt idx="47">
                  <c:v>15.695392080782433</c:v>
                </c:pt>
                <c:pt idx="48">
                  <c:v>13.94210430052061</c:v>
                </c:pt>
                <c:pt idx="49">
                  <c:v>13.029392435704423</c:v>
                </c:pt>
                <c:pt idx="50">
                  <c:v>13.029392435704423</c:v>
                </c:pt>
                <c:pt idx="51">
                  <c:v>12.438031613566697</c:v>
                </c:pt>
                <c:pt idx="52">
                  <c:v>10.077547549493046</c:v>
                </c:pt>
                <c:pt idx="53">
                  <c:v>6.9462327627134277</c:v>
                </c:pt>
                <c:pt idx="54">
                  <c:v>5.8961853774340689</c:v>
                </c:pt>
                <c:pt idx="55">
                  <c:v>5.7958979957708321</c:v>
                </c:pt>
                <c:pt idx="56">
                  <c:v>5.7958979957708321</c:v>
                </c:pt>
                <c:pt idx="57">
                  <c:v>5.7958979957708321</c:v>
                </c:pt>
                <c:pt idx="58">
                  <c:v>6.0993335391675316</c:v>
                </c:pt>
                <c:pt idx="59">
                  <c:v>6.4104887252928053</c:v>
                </c:pt>
                <c:pt idx="60">
                  <c:v>8.8046414877210371</c:v>
                </c:pt>
                <c:pt idx="61">
                  <c:v>9.5581052329674723</c:v>
                </c:pt>
                <c:pt idx="62">
                  <c:v>10.342407769676406</c:v>
                </c:pt>
                <c:pt idx="63">
                  <c:v>10.746121098613571</c:v>
                </c:pt>
                <c:pt idx="64">
                  <c:v>12.003497393920339</c:v>
                </c:pt>
                <c:pt idx="65">
                  <c:v>13.029392435704423</c:v>
                </c:pt>
                <c:pt idx="66">
                  <c:v>13.481898160115747</c:v>
                </c:pt>
                <c:pt idx="67">
                  <c:v>13.94210430052061</c:v>
                </c:pt>
                <c:pt idx="68">
                  <c:v>17.035499810652123</c:v>
                </c:pt>
                <c:pt idx="69">
                  <c:v>22.351847621303161</c:v>
                </c:pt>
                <c:pt idx="70">
                  <c:v>29.274793484088274</c:v>
                </c:pt>
                <c:pt idx="71">
                  <c:v>37.126120362524517</c:v>
                </c:pt>
                <c:pt idx="72">
                  <c:v>44.514908340095268</c:v>
                </c:pt>
                <c:pt idx="73">
                  <c:v>49.6169023590069</c:v>
                </c:pt>
                <c:pt idx="74">
                  <c:v>52.870312185957346</c:v>
                </c:pt>
                <c:pt idx="75">
                  <c:v>55.608622521316128</c:v>
                </c:pt>
                <c:pt idx="76">
                  <c:v>58.731830224376083</c:v>
                </c:pt>
                <c:pt idx="77">
                  <c:v>62.265358225993779</c:v>
                </c:pt>
                <c:pt idx="78">
                  <c:v>64.89965425084587</c:v>
                </c:pt>
                <c:pt idx="79">
                  <c:v>65.566706925895446</c:v>
                </c:pt>
                <c:pt idx="80">
                  <c:v>63.905433779488625</c:v>
                </c:pt>
                <c:pt idx="81">
                  <c:v>62.265358225993779</c:v>
                </c:pt>
                <c:pt idx="82">
                  <c:v>58.415690627640863</c:v>
                </c:pt>
                <c:pt idx="83">
                  <c:v>57.472363164013551</c:v>
                </c:pt>
                <c:pt idx="84">
                  <c:v>56.536673463743227</c:v>
                </c:pt>
                <c:pt idx="85">
                  <c:v>54.078848669107657</c:v>
                </c:pt>
                <c:pt idx="86">
                  <c:v>52.27113895424317</c:v>
                </c:pt>
                <c:pt idx="87">
                  <c:v>50.200786472694467</c:v>
                </c:pt>
                <c:pt idx="88">
                  <c:v>49.036416637425212</c:v>
                </c:pt>
                <c:pt idx="89">
                  <c:v>42.605185576780897</c:v>
                </c:pt>
                <c:pt idx="90">
                  <c:v>31.09294501084365</c:v>
                </c:pt>
                <c:pt idx="91">
                  <c:v>20.064848439863713</c:v>
                </c:pt>
                <c:pt idx="92">
                  <c:v>11.860364545138419</c:v>
                </c:pt>
                <c:pt idx="93">
                  <c:v>8.200318183275991</c:v>
                </c:pt>
                <c:pt idx="94">
                  <c:v>5.7958979957708321</c:v>
                </c:pt>
                <c:pt idx="95">
                  <c:v>3.2608776008614933</c:v>
                </c:pt>
                <c:pt idx="96">
                  <c:v>1.2549212766197539</c:v>
                </c:pt>
                <c:pt idx="97">
                  <c:v>0.43791534282206251</c:v>
                </c:pt>
                <c:pt idx="98">
                  <c:v>0.1349352434725721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-4.9726368025639475E-3</c:v>
                </c:pt>
                <c:pt idx="139">
                  <c:v>9.1974676606886629E-2</c:v>
                </c:pt>
                <c:pt idx="140">
                  <c:v>1.3985948825276531</c:v>
                </c:pt>
                <c:pt idx="141">
                  <c:v>5.5001830895890036</c:v>
                </c:pt>
                <c:pt idx="142">
                  <c:v>11.019544887296803</c:v>
                </c:pt>
                <c:pt idx="143">
                  <c:v>14.726223868996025</c:v>
                </c:pt>
                <c:pt idx="144">
                  <c:v>16.358606435427699</c:v>
                </c:pt>
                <c:pt idx="145">
                  <c:v>17.900849061171552</c:v>
                </c:pt>
                <c:pt idx="146">
                  <c:v>21.575851844908392</c:v>
                </c:pt>
                <c:pt idx="147">
                  <c:v>26.863926050988375</c:v>
                </c:pt>
                <c:pt idx="148">
                  <c:v>32.022475068641967</c:v>
                </c:pt>
                <c:pt idx="149">
                  <c:v>35.629612920409173</c:v>
                </c:pt>
                <c:pt idx="150">
                  <c:v>37.126120362524517</c:v>
                </c:pt>
                <c:pt idx="151">
                  <c:v>36.125043073997468</c:v>
                </c:pt>
                <c:pt idx="152">
                  <c:v>30.862692937204741</c:v>
                </c:pt>
                <c:pt idx="153">
                  <c:v>21.192977033185208</c:v>
                </c:pt>
                <c:pt idx="154">
                  <c:v>12.292330964967308</c:v>
                </c:pt>
                <c:pt idx="155">
                  <c:v>7.1665327394398854</c:v>
                </c:pt>
                <c:pt idx="156">
                  <c:v>5.7958979957708321</c:v>
                </c:pt>
                <c:pt idx="157">
                  <c:v>6.4104887252928053</c:v>
                </c:pt>
                <c:pt idx="158">
                  <c:v>8.0820244898274698</c:v>
                </c:pt>
                <c:pt idx="159">
                  <c:v>12.147486212807575</c:v>
                </c:pt>
                <c:pt idx="160">
                  <c:v>16.695343392798822</c:v>
                </c:pt>
                <c:pt idx="161">
                  <c:v>22.744967996649532</c:v>
                </c:pt>
                <c:pt idx="162">
                  <c:v>27.078831989386433</c:v>
                </c:pt>
                <c:pt idx="163">
                  <c:v>31.788814363371653</c:v>
                </c:pt>
                <c:pt idx="164">
                  <c:v>36.374035328709674</c:v>
                </c:pt>
                <c:pt idx="165">
                  <c:v>40.473677143333212</c:v>
                </c:pt>
                <c:pt idx="166">
                  <c:v>43.146568610270414</c:v>
                </c:pt>
                <c:pt idx="167">
                  <c:v>46.184974224295829</c:v>
                </c:pt>
                <c:pt idx="168">
                  <c:v>51.972826219766226</c:v>
                </c:pt>
                <c:pt idx="169">
                  <c:v>58.100399560780147</c:v>
                </c:pt>
                <c:pt idx="170">
                  <c:v>60.646484869514168</c:v>
                </c:pt>
                <c:pt idx="171">
                  <c:v>58.731830224376083</c:v>
                </c:pt>
                <c:pt idx="172">
                  <c:v>51.675362788653132</c:v>
                </c:pt>
                <c:pt idx="173">
                  <c:v>40.211066863201275</c:v>
                </c:pt>
                <c:pt idx="174">
                  <c:v>30.633293113555748</c:v>
                </c:pt>
                <c:pt idx="175">
                  <c:v>26.649873025571107</c:v>
                </c:pt>
                <c:pt idx="176">
                  <c:v>26.224325861010207</c:v>
                </c:pt>
                <c:pt idx="177">
                  <c:v>27.946984136129945</c:v>
                </c:pt>
                <c:pt idx="178">
                  <c:v>32.256987839738088</c:v>
                </c:pt>
                <c:pt idx="179">
                  <c:v>35.629612920409173</c:v>
                </c:pt>
                <c:pt idx="180">
                  <c:v>36.623878986256798</c:v>
                </c:pt>
                <c:pt idx="181">
                  <c:v>36.374035328709674</c:v>
                </c:pt>
                <c:pt idx="182">
                  <c:v>35.629612920409173</c:v>
                </c:pt>
                <c:pt idx="183">
                  <c:v>33.442331393456612</c:v>
                </c:pt>
                <c:pt idx="184">
                  <c:v>28.386176729732924</c:v>
                </c:pt>
                <c:pt idx="185">
                  <c:v>23.141502970545091</c:v>
                </c:pt>
                <c:pt idx="186">
                  <c:v>18.252971270244458</c:v>
                </c:pt>
                <c:pt idx="187">
                  <c:v>14.726223868996025</c:v>
                </c:pt>
                <c:pt idx="188">
                  <c:v>12.003497393920339</c:v>
                </c:pt>
                <c:pt idx="189">
                  <c:v>10.077547549493046</c:v>
                </c:pt>
                <c:pt idx="190">
                  <c:v>8.5603413458338373</c:v>
                </c:pt>
                <c:pt idx="191">
                  <c:v>7.6174208352625374</c:v>
                </c:pt>
                <c:pt idx="192">
                  <c:v>6.7293625596603581</c:v>
                </c:pt>
                <c:pt idx="193">
                  <c:v>6.3059126532248042</c:v>
                </c:pt>
                <c:pt idx="194">
                  <c:v>5.9973305708439106</c:v>
                </c:pt>
                <c:pt idx="195">
                  <c:v>5.7958979957708321</c:v>
                </c:pt>
                <c:pt idx="196">
                  <c:v>5.7958979957708321</c:v>
                </c:pt>
                <c:pt idx="197">
                  <c:v>5.7958979957708321</c:v>
                </c:pt>
                <c:pt idx="198">
                  <c:v>5.7958979957708321</c:v>
                </c:pt>
                <c:pt idx="199">
                  <c:v>6.3059126532248042</c:v>
                </c:pt>
                <c:pt idx="200">
                  <c:v>6.837368921061306</c:v>
                </c:pt>
                <c:pt idx="201">
                  <c:v>7.964587871469039</c:v>
                </c:pt>
                <c:pt idx="202">
                  <c:v>9.1775180141682977</c:v>
                </c:pt>
                <c:pt idx="203">
                  <c:v>11.157541141957477</c:v>
                </c:pt>
                <c:pt idx="204">
                  <c:v>14.885613851365777</c:v>
                </c:pt>
                <c:pt idx="205">
                  <c:v>18.608511613817829</c:v>
                </c:pt>
                <c:pt idx="206">
                  <c:v>23.541452248327229</c:v>
                </c:pt>
                <c:pt idx="207">
                  <c:v>30.177050363558802</c:v>
                </c:pt>
                <c:pt idx="208">
                  <c:v>36.623878986256798</c:v>
                </c:pt>
                <c:pt idx="209">
                  <c:v>42.87545185251853</c:v>
                </c:pt>
                <c:pt idx="210">
                  <c:v>51.972826219766226</c:v>
                </c:pt>
                <c:pt idx="211">
                  <c:v>59.048818314153031</c:v>
                </c:pt>
                <c:pt idx="212">
                  <c:v>64.567399584731689</c:v>
                </c:pt>
                <c:pt idx="213">
                  <c:v>68.952827581032352</c:v>
                </c:pt>
                <c:pt idx="214">
                  <c:v>72.775427950002083</c:v>
                </c:pt>
                <c:pt idx="215">
                  <c:v>78.153209722531557</c:v>
                </c:pt>
                <c:pt idx="216">
                  <c:v>85.238435895043949</c:v>
                </c:pt>
                <c:pt idx="217">
                  <c:v>93.424656409395567</c:v>
                </c:pt>
                <c:pt idx="218">
                  <c:v>101.1523159036303</c:v>
                </c:pt>
                <c:pt idx="219">
                  <c:v>107.89621067030264</c:v>
                </c:pt>
                <c:pt idx="220">
                  <c:v>113.09587002212059</c:v>
                </c:pt>
                <c:pt idx="221">
                  <c:v>117.07529938803347</c:v>
                </c:pt>
                <c:pt idx="222">
                  <c:v>118.86585055596484</c:v>
                </c:pt>
                <c:pt idx="223">
                  <c:v>120.66988508850503</c:v>
                </c:pt>
                <c:pt idx="224">
                  <c:v>122.03175802787092</c:v>
                </c:pt>
                <c:pt idx="225">
                  <c:v>123.85938277622142</c:v>
                </c:pt>
                <c:pt idx="226">
                  <c:v>126.62608831589966</c:v>
                </c:pt>
                <c:pt idx="227">
                  <c:v>128.95483391684121</c:v>
                </c:pt>
                <c:pt idx="228">
                  <c:v>131.30462701692986</c:v>
                </c:pt>
                <c:pt idx="229">
                  <c:v>133.19961260242937</c:v>
                </c:pt>
                <c:pt idx="230">
                  <c:v>134.62968838940864</c:v>
                </c:pt>
                <c:pt idx="231">
                  <c:v>134.62968838940864</c:v>
                </c:pt>
                <c:pt idx="232">
                  <c:v>133.19961260242937</c:v>
                </c:pt>
                <c:pt idx="233">
                  <c:v>127.09015341515926</c:v>
                </c:pt>
                <c:pt idx="234">
                  <c:v>117.96888940409173</c:v>
                </c:pt>
                <c:pt idx="235">
                  <c:v>109.61593549957063</c:v>
                </c:pt>
                <c:pt idx="236">
                  <c:v>104.49725766228482</c:v>
                </c:pt>
                <c:pt idx="237">
                  <c:v>101.98348675734704</c:v>
                </c:pt>
                <c:pt idx="238">
                  <c:v>98.679065811544362</c:v>
                </c:pt>
                <c:pt idx="239">
                  <c:v>92.628957510200422</c:v>
                </c:pt>
                <c:pt idx="240">
                  <c:v>82.592556865914176</c:v>
                </c:pt>
                <c:pt idx="241">
                  <c:v>72.4236833585787</c:v>
                </c:pt>
                <c:pt idx="242">
                  <c:v>65.566706925895446</c:v>
                </c:pt>
                <c:pt idx="243">
                  <c:v>57.472363164013551</c:v>
                </c:pt>
                <c:pt idx="244">
                  <c:v>50.200786472694467</c:v>
                </c:pt>
                <c:pt idx="245">
                  <c:v>43.691353424485754</c:v>
                </c:pt>
                <c:pt idx="246">
                  <c:v>35.137588820154477</c:v>
                </c:pt>
                <c:pt idx="247">
                  <c:v>26.224325861010207</c:v>
                </c:pt>
                <c:pt idx="248">
                  <c:v>20.437475036000258</c:v>
                </c:pt>
                <c:pt idx="249">
                  <c:v>18.076482880479041</c:v>
                </c:pt>
                <c:pt idx="250">
                  <c:v>17.206860225177515</c:v>
                </c:pt>
                <c:pt idx="251">
                  <c:v>15.695392080782433</c:v>
                </c:pt>
                <c:pt idx="252">
                  <c:v>13.94210430052061</c:v>
                </c:pt>
                <c:pt idx="253">
                  <c:v>13.029392435704423</c:v>
                </c:pt>
                <c:pt idx="254">
                  <c:v>13.029392435704423</c:v>
                </c:pt>
                <c:pt idx="255">
                  <c:v>12.438031613566697</c:v>
                </c:pt>
                <c:pt idx="256">
                  <c:v>10.077547549493046</c:v>
                </c:pt>
                <c:pt idx="257">
                  <c:v>8.5603413458338373</c:v>
                </c:pt>
                <c:pt idx="258">
                  <c:v>9.6866809545366586</c:v>
                </c:pt>
                <c:pt idx="259">
                  <c:v>13.179372014009758</c:v>
                </c:pt>
                <c:pt idx="260">
                  <c:v>17.552145281261705</c:v>
                </c:pt>
                <c:pt idx="261">
                  <c:v>22.351847621303161</c:v>
                </c:pt>
                <c:pt idx="262">
                  <c:v>27.51120245779358</c:v>
                </c:pt>
                <c:pt idx="263">
                  <c:v>34.4059396643474</c:v>
                </c:pt>
                <c:pt idx="264">
                  <c:v>44.23953972476432</c:v>
                </c:pt>
                <c:pt idx="265">
                  <c:v>54.688211331218596</c:v>
                </c:pt>
                <c:pt idx="266">
                  <c:v>63.905433779488625</c:v>
                </c:pt>
                <c:pt idx="267">
                  <c:v>69.985188802336822</c:v>
                </c:pt>
                <c:pt idx="268">
                  <c:v>77.425166323091318</c:v>
                </c:pt>
                <c:pt idx="269">
                  <c:v>82.968002024293767</c:v>
                </c:pt>
                <c:pt idx="270">
                  <c:v>88.701168542871685</c:v>
                </c:pt>
                <c:pt idx="271">
                  <c:v>89.090143917214405</c:v>
                </c:pt>
                <c:pt idx="272">
                  <c:v>87.539314740683821</c:v>
                </c:pt>
                <c:pt idx="273">
                  <c:v>86.385070193245809</c:v>
                </c:pt>
                <c:pt idx="274">
                  <c:v>80.35765218789679</c:v>
                </c:pt>
                <c:pt idx="275">
                  <c:v>69.985188802336822</c:v>
                </c:pt>
                <c:pt idx="276">
                  <c:v>60.646484869514168</c:v>
                </c:pt>
                <c:pt idx="277">
                  <c:v>49.6169023590069</c:v>
                </c:pt>
                <c:pt idx="278">
                  <c:v>39.949307433411889</c:v>
                </c:pt>
                <c:pt idx="279">
                  <c:v>27.078831989386433</c:v>
                </c:pt>
                <c:pt idx="280">
                  <c:v>18.96746979722904</c:v>
                </c:pt>
                <c:pt idx="281">
                  <c:v>16.864994187581608</c:v>
                </c:pt>
                <c:pt idx="282">
                  <c:v>21.768570075137774</c:v>
                </c:pt>
                <c:pt idx="283">
                  <c:v>29.499079034308433</c:v>
                </c:pt>
                <c:pt idx="284">
                  <c:v>38.140818328434733</c:v>
                </c:pt>
                <c:pt idx="285">
                  <c:v>48.747448265756134</c:v>
                </c:pt>
                <c:pt idx="286">
                  <c:v>58.731830224376083</c:v>
                </c:pt>
                <c:pt idx="287">
                  <c:v>69.640221105399277</c:v>
                </c:pt>
                <c:pt idx="288">
                  <c:v>81.471297247567122</c:v>
                </c:pt>
                <c:pt idx="289">
                  <c:v>94.223734989621079</c:v>
                </c:pt>
                <c:pt idx="290">
                  <c:v>101.98348675734704</c:v>
                </c:pt>
                <c:pt idx="291">
                  <c:v>104.49725766228482</c:v>
                </c:pt>
                <c:pt idx="292">
                  <c:v>101.98348675734704</c:v>
                </c:pt>
                <c:pt idx="293">
                  <c:v>97.453840227574929</c:v>
                </c:pt>
                <c:pt idx="294">
                  <c:v>94.223734989621079</c:v>
                </c:pt>
                <c:pt idx="295">
                  <c:v>92.232375533071291</c:v>
                </c:pt>
                <c:pt idx="296">
                  <c:v>91.836638586698299</c:v>
                </c:pt>
                <c:pt idx="297">
                  <c:v>92.232375533071291</c:v>
                </c:pt>
                <c:pt idx="298">
                  <c:v>93.424656409395567</c:v>
                </c:pt>
                <c:pt idx="299">
                  <c:v>94.223734989621079</c:v>
                </c:pt>
                <c:pt idx="300">
                  <c:v>94.223734989621079</c:v>
                </c:pt>
                <c:pt idx="301">
                  <c:v>93.424656409395567</c:v>
                </c:pt>
                <c:pt idx="302">
                  <c:v>91.441746707914149</c:v>
                </c:pt>
                <c:pt idx="303">
                  <c:v>88.31303853078046</c:v>
                </c:pt>
                <c:pt idx="304">
                  <c:v>84.47824143692263</c:v>
                </c:pt>
                <c:pt idx="305">
                  <c:v>78.884638696254243</c:v>
                </c:pt>
                <c:pt idx="306">
                  <c:v>73.481457934205011</c:v>
                </c:pt>
                <c:pt idx="307">
                  <c:v>69.985188802336822</c:v>
                </c:pt>
                <c:pt idx="308">
                  <c:v>68.268823461561766</c:v>
                </c:pt>
                <c:pt idx="309">
                  <c:v>67.588209041650217</c:v>
                </c:pt>
                <c:pt idx="310">
                  <c:v>66.237150479154465</c:v>
                </c:pt>
                <c:pt idx="311">
                  <c:v>64.567399584731689</c:v>
                </c:pt>
                <c:pt idx="312">
                  <c:v>62.265358225993779</c:v>
                </c:pt>
                <c:pt idx="313">
                  <c:v>58.731830224376083</c:v>
                </c:pt>
                <c:pt idx="314">
                  <c:v>54.383105495812494</c:v>
                </c:pt>
                <c:pt idx="315">
                  <c:v>49.6169023590069</c:v>
                </c:pt>
                <c:pt idx="316">
                  <c:v>45.624885043263987</c:v>
                </c:pt>
                <c:pt idx="317">
                  <c:v>42.06720461867981</c:v>
                </c:pt>
                <c:pt idx="318">
                  <c:v>37.631766908138033</c:v>
                </c:pt>
                <c:pt idx="319">
                  <c:v>32.728569432076391</c:v>
                </c:pt>
                <c:pt idx="320">
                  <c:v>28.386176729732924</c:v>
                </c:pt>
                <c:pt idx="321">
                  <c:v>27.294590803932451</c:v>
                </c:pt>
                <c:pt idx="322">
                  <c:v>25.802190790366332</c:v>
                </c:pt>
                <c:pt idx="323">
                  <c:v>25.802190790366332</c:v>
                </c:pt>
                <c:pt idx="324">
                  <c:v>24.556261088562987</c:v>
                </c:pt>
                <c:pt idx="325">
                  <c:v>23.74270715909369</c:v>
                </c:pt>
                <c:pt idx="326">
                  <c:v>23.74270715909369</c:v>
                </c:pt>
                <c:pt idx="327">
                  <c:v>23.141502970545091</c:v>
                </c:pt>
                <c:pt idx="328">
                  <c:v>22.547980965741299</c:v>
                </c:pt>
                <c:pt idx="329">
                  <c:v>17.379075394324996</c:v>
                </c:pt>
                <c:pt idx="330">
                  <c:v>12.584588121772933</c:v>
                </c:pt>
                <c:pt idx="331">
                  <c:v>11.718087703294639</c:v>
                </c:pt>
                <c:pt idx="332">
                  <c:v>11.436102187752814</c:v>
                </c:pt>
                <c:pt idx="333">
                  <c:v>10.342407769676406</c:v>
                </c:pt>
                <c:pt idx="334">
                  <c:v>9.9464021496322701</c:v>
                </c:pt>
                <c:pt idx="335">
                  <c:v>9.1775180141682977</c:v>
                </c:pt>
                <c:pt idx="336">
                  <c:v>8.5603413458338373</c:v>
                </c:pt>
                <c:pt idx="337">
                  <c:v>8.319468914981778</c:v>
                </c:pt>
                <c:pt idx="338">
                  <c:v>8.5603413458338373</c:v>
                </c:pt>
                <c:pt idx="339">
                  <c:v>9.6866809545366586</c:v>
                </c:pt>
                <c:pt idx="340">
                  <c:v>13.029392435704423</c:v>
                </c:pt>
                <c:pt idx="341">
                  <c:v>18.430314193635009</c:v>
                </c:pt>
                <c:pt idx="342">
                  <c:v>24.147777340213313</c:v>
                </c:pt>
                <c:pt idx="343">
                  <c:v>26.012831795532229</c:v>
                </c:pt>
                <c:pt idx="344">
                  <c:v>26.649873025571107</c:v>
                </c:pt>
                <c:pt idx="345">
                  <c:v>27.078831989386433</c:v>
                </c:pt>
                <c:pt idx="346">
                  <c:v>29.051360441687827</c:v>
                </c:pt>
                <c:pt idx="347">
                  <c:v>29.499079034308433</c:v>
                </c:pt>
                <c:pt idx="348">
                  <c:v>30.633293113555748</c:v>
                </c:pt>
                <c:pt idx="349">
                  <c:v>32.022475068641967</c:v>
                </c:pt>
                <c:pt idx="350">
                  <c:v>32.96563817965292</c:v>
                </c:pt>
                <c:pt idx="351">
                  <c:v>33.203558845723933</c:v>
                </c:pt>
                <c:pt idx="352">
                  <c:v>32.96563817965292</c:v>
                </c:pt>
                <c:pt idx="353">
                  <c:v>32.728569432076391</c:v>
                </c:pt>
                <c:pt idx="354">
                  <c:v>32.492352639827168</c:v>
                </c:pt>
                <c:pt idx="355">
                  <c:v>32.492352639827168</c:v>
                </c:pt>
                <c:pt idx="356">
                  <c:v>32.96563817965292</c:v>
                </c:pt>
                <c:pt idx="357">
                  <c:v>33.203558845723933</c:v>
                </c:pt>
                <c:pt idx="358">
                  <c:v>32.728569432076391</c:v>
                </c:pt>
                <c:pt idx="359">
                  <c:v>30.177050363558802</c:v>
                </c:pt>
                <c:pt idx="360">
                  <c:v>26.012831795532229</c:v>
                </c:pt>
                <c:pt idx="361">
                  <c:v>22.351847621303161</c:v>
                </c:pt>
                <c:pt idx="362">
                  <c:v>19.879816371324313</c:v>
                </c:pt>
                <c:pt idx="363">
                  <c:v>18.430314193635009</c:v>
                </c:pt>
                <c:pt idx="364">
                  <c:v>17.726069849154836</c:v>
                </c:pt>
                <c:pt idx="365">
                  <c:v>17.726069849154836</c:v>
                </c:pt>
                <c:pt idx="366">
                  <c:v>17.900849061171552</c:v>
                </c:pt>
                <c:pt idx="367">
                  <c:v>18.608511613817829</c:v>
                </c:pt>
                <c:pt idx="368">
                  <c:v>20.250734673699977</c:v>
                </c:pt>
                <c:pt idx="369">
                  <c:v>22.942808677195078</c:v>
                </c:pt>
                <c:pt idx="370">
                  <c:v>24.556261088562987</c:v>
                </c:pt>
                <c:pt idx="371">
                  <c:v>24.968158109480115</c:v>
                </c:pt>
                <c:pt idx="372">
                  <c:v>23.541452248327229</c:v>
                </c:pt>
                <c:pt idx="373">
                  <c:v>18.787563493960121</c:v>
                </c:pt>
                <c:pt idx="374">
                  <c:v>12.880268569674621</c:v>
                </c:pt>
                <c:pt idx="375">
                  <c:v>8.4394766481120005</c:v>
                </c:pt>
                <c:pt idx="376">
                  <c:v>5.6964684626870259</c:v>
                </c:pt>
                <c:pt idx="377">
                  <c:v>4.1374529239232309</c:v>
                </c:pt>
                <c:pt idx="378">
                  <c:v>3.1126647504234115</c:v>
                </c:pt>
                <c:pt idx="379">
                  <c:v>2.4882312022962969</c:v>
                </c:pt>
                <c:pt idx="380">
                  <c:v>1.9916122133265</c:v>
                </c:pt>
                <c:pt idx="381">
                  <c:v>1.3985948825276531</c:v>
                </c:pt>
                <c:pt idx="382">
                  <c:v>0.87035157643102634</c:v>
                </c:pt>
                <c:pt idx="383">
                  <c:v>0.46601504458265947</c:v>
                </c:pt>
                <c:pt idx="384">
                  <c:v>0.1509783979309394</c:v>
                </c:pt>
                <c:pt idx="385">
                  <c:v>4.7803385304228526E-3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-5.9652226919713891E-3</c:v>
                </c:pt>
                <c:pt idx="393">
                  <c:v>0.119753547210557</c:v>
                </c:pt>
                <c:pt idx="394">
                  <c:v>0.83192343718933337</c:v>
                </c:pt>
                <c:pt idx="395">
                  <c:v>2.6886431472882601</c:v>
                </c:pt>
                <c:pt idx="396">
                  <c:v>6.0993335391675316</c:v>
                </c:pt>
                <c:pt idx="397">
                  <c:v>11.296393587720427</c:v>
                </c:pt>
                <c:pt idx="398">
                  <c:v>18.076482880479041</c:v>
                </c:pt>
                <c:pt idx="399">
                  <c:v>24.351592536900796</c:v>
                </c:pt>
                <c:pt idx="400">
                  <c:v>27.294590803932451</c:v>
                </c:pt>
                <c:pt idx="401">
                  <c:v>27.294590803932451</c:v>
                </c:pt>
                <c:pt idx="402">
                  <c:v>25.802190790366332</c:v>
                </c:pt>
                <c:pt idx="403">
                  <c:v>22.547980965741299</c:v>
                </c:pt>
                <c:pt idx="404">
                  <c:v>19.3298455258155</c:v>
                </c:pt>
                <c:pt idx="405">
                  <c:v>16.864994187581608</c:v>
                </c:pt>
                <c:pt idx="406">
                  <c:v>14.410009862432714</c:v>
                </c:pt>
                <c:pt idx="407">
                  <c:v>11.860364545138419</c:v>
                </c:pt>
                <c:pt idx="408">
                  <c:v>9.5581052329674723</c:v>
                </c:pt>
                <c:pt idx="409">
                  <c:v>8.200318183275991</c:v>
                </c:pt>
                <c:pt idx="410">
                  <c:v>7.8480083650335217</c:v>
                </c:pt>
                <c:pt idx="411">
                  <c:v>7.964587871469039</c:v>
                </c:pt>
                <c:pt idx="412">
                  <c:v>8.200318183275991</c:v>
                </c:pt>
                <c:pt idx="413">
                  <c:v>8.5603413458338373</c:v>
                </c:pt>
                <c:pt idx="414">
                  <c:v>9.052369045980786</c:v>
                </c:pt>
                <c:pt idx="415">
                  <c:v>10.342407769676406</c:v>
                </c:pt>
                <c:pt idx="416">
                  <c:v>12.438031613566697</c:v>
                </c:pt>
                <c:pt idx="417">
                  <c:v>14.410009862432714</c:v>
                </c:pt>
                <c:pt idx="418">
                  <c:v>15.045859104017159</c:v>
                </c:pt>
                <c:pt idx="419">
                  <c:v>14.567689193740735</c:v>
                </c:pt>
                <c:pt idx="420">
                  <c:v>12.732000452753187</c:v>
                </c:pt>
                <c:pt idx="421">
                  <c:v>11.296393587720427</c:v>
                </c:pt>
                <c:pt idx="422">
                  <c:v>10.746121098613571</c:v>
                </c:pt>
                <c:pt idx="423">
                  <c:v>11.019544887296803</c:v>
                </c:pt>
                <c:pt idx="424">
                  <c:v>12.147486212807575</c:v>
                </c:pt>
                <c:pt idx="425">
                  <c:v>15.045859104017159</c:v>
                </c:pt>
                <c:pt idx="426">
                  <c:v>21.192977033185208</c:v>
                </c:pt>
                <c:pt idx="427">
                  <c:v>31.324049297639654</c:v>
                </c:pt>
                <c:pt idx="428">
                  <c:v>41.799490009981994</c:v>
                </c:pt>
                <c:pt idx="429">
                  <c:v>46.748463565409111</c:v>
                </c:pt>
                <c:pt idx="430">
                  <c:v>47.031483203914277</c:v>
                </c:pt>
                <c:pt idx="431">
                  <c:v>45.068196316976277</c:v>
                </c:pt>
                <c:pt idx="432">
                  <c:v>42.605185576780897</c:v>
                </c:pt>
                <c:pt idx="433">
                  <c:v>41.001450107293358</c:v>
                </c:pt>
                <c:pt idx="434">
                  <c:v>40.473677143333212</c:v>
                </c:pt>
                <c:pt idx="435">
                  <c:v>39.169134614427257</c:v>
                </c:pt>
                <c:pt idx="436">
                  <c:v>35.629612920409173</c:v>
                </c:pt>
                <c:pt idx="437">
                  <c:v>29.724217055515446</c:v>
                </c:pt>
                <c:pt idx="438">
                  <c:v>21.962142139168581</c:v>
                </c:pt>
                <c:pt idx="439">
                  <c:v>13.634444654250741</c:v>
                </c:pt>
                <c:pt idx="440">
                  <c:v>6.7293625596603581</c:v>
                </c:pt>
                <c:pt idx="441">
                  <c:v>2.2955531543364689</c:v>
                </c:pt>
                <c:pt idx="442">
                  <c:v>0.49497565204722266</c:v>
                </c:pt>
                <c:pt idx="443">
                  <c:v>2.9316892122207151E-2</c:v>
                </c:pt>
                <c:pt idx="444">
                  <c:v>-4.9726368025639475E-3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-5.9652226919713891E-3</c:v>
                </c:pt>
                <c:pt idx="513">
                  <c:v>0.18564893410542807</c:v>
                </c:pt>
                <c:pt idx="514">
                  <c:v>1.6552508355927784</c:v>
                </c:pt>
                <c:pt idx="515">
                  <c:v>5.5978968150154742</c:v>
                </c:pt>
                <c:pt idx="516">
                  <c:v>11.576666905221835</c:v>
                </c:pt>
                <c:pt idx="517">
                  <c:v>17.379075394324996</c:v>
                </c:pt>
                <c:pt idx="518">
                  <c:v>19.879816371324313</c:v>
                </c:pt>
                <c:pt idx="519">
                  <c:v>19.879816371324313</c:v>
                </c:pt>
                <c:pt idx="520">
                  <c:v>18.787563493960121</c:v>
                </c:pt>
                <c:pt idx="521">
                  <c:v>17.035499810652123</c:v>
                </c:pt>
                <c:pt idx="522">
                  <c:v>15.206959590117334</c:v>
                </c:pt>
                <c:pt idx="523">
                  <c:v>13.029392435704423</c:v>
                </c:pt>
                <c:pt idx="524">
                  <c:v>9.8161132723691988</c:v>
                </c:pt>
                <c:pt idx="525">
                  <c:v>5.6964684626870259</c:v>
                </c:pt>
                <c:pt idx="526">
                  <c:v>2.2330459540212986</c:v>
                </c:pt>
                <c:pt idx="527">
                  <c:v>0.55547943675694456</c:v>
                </c:pt>
                <c:pt idx="528">
                  <c:v>0.10543334597771996</c:v>
                </c:pt>
                <c:pt idx="529">
                  <c:v>9.6216634758029621E-3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-4.9726368025639475E-3</c:v>
                </c:pt>
                <c:pt idx="534">
                  <c:v>2.1889977104520834E-2</c:v>
                </c:pt>
                <c:pt idx="535">
                  <c:v>0.33412632947585191</c:v>
                </c:pt>
                <c:pt idx="536">
                  <c:v>0.99079862908514582</c:v>
                </c:pt>
                <c:pt idx="537">
                  <c:v>2.6209799051198552</c:v>
                </c:pt>
                <c:pt idx="538">
                  <c:v>6.837368921061306</c:v>
                </c:pt>
                <c:pt idx="539">
                  <c:v>14.567689193740735</c:v>
                </c:pt>
                <c:pt idx="540">
                  <c:v>22.15656800016799</c:v>
                </c:pt>
                <c:pt idx="541">
                  <c:v>24.968158109480115</c:v>
                </c:pt>
                <c:pt idx="542">
                  <c:v>24.968158109480115</c:v>
                </c:pt>
                <c:pt idx="543">
                  <c:v>24.556261088562987</c:v>
                </c:pt>
                <c:pt idx="544">
                  <c:v>23.141502970545091</c:v>
                </c:pt>
                <c:pt idx="545">
                  <c:v>20.625069489931757</c:v>
                </c:pt>
                <c:pt idx="546">
                  <c:v>16.695343392798822</c:v>
                </c:pt>
                <c:pt idx="547">
                  <c:v>14.09721737898983</c:v>
                </c:pt>
                <c:pt idx="548">
                  <c:v>12.147486212807575</c:v>
                </c:pt>
                <c:pt idx="549">
                  <c:v>10.882404860571228</c:v>
                </c:pt>
                <c:pt idx="550">
                  <c:v>9.6866809545366586</c:v>
                </c:pt>
                <c:pt idx="551">
                  <c:v>8.8046414877210371</c:v>
                </c:pt>
                <c:pt idx="552">
                  <c:v>8.319468914981778</c:v>
                </c:pt>
                <c:pt idx="553">
                  <c:v>7.6174208352625374</c:v>
                </c:pt>
                <c:pt idx="554">
                  <c:v>7.1665327394398854</c:v>
                </c:pt>
                <c:pt idx="555">
                  <c:v>6.9462327627134277</c:v>
                </c:pt>
                <c:pt idx="556">
                  <c:v>6.9462327627134277</c:v>
                </c:pt>
                <c:pt idx="557">
                  <c:v>7.1665327394398854</c:v>
                </c:pt>
                <c:pt idx="558">
                  <c:v>7.7322860073537489</c:v>
                </c:pt>
                <c:pt idx="559">
                  <c:v>8.5603413458338373</c:v>
                </c:pt>
                <c:pt idx="560">
                  <c:v>11.157541141957477</c:v>
                </c:pt>
                <c:pt idx="561">
                  <c:v>11.860364545138419</c:v>
                </c:pt>
                <c:pt idx="562">
                  <c:v>11.860364545138419</c:v>
                </c:pt>
                <c:pt idx="563">
                  <c:v>11.860364545138419</c:v>
                </c:pt>
                <c:pt idx="564">
                  <c:v>9.6866809545366586</c:v>
                </c:pt>
                <c:pt idx="565">
                  <c:v>4.0534709636823649</c:v>
                </c:pt>
                <c:pt idx="566">
                  <c:v>0.83192343718933337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9.6216634758029621E-3</c:v>
                </c:pt>
                <c:pt idx="602">
                  <c:v>0.119753547210557</c:v>
                </c:pt>
                <c:pt idx="603">
                  <c:v>0.83192343718933337</c:v>
                </c:pt>
                <c:pt idx="604">
                  <c:v>3.2608776008614933</c:v>
                </c:pt>
                <c:pt idx="605">
                  <c:v>8.200318183275991</c:v>
                </c:pt>
                <c:pt idx="606">
                  <c:v>16.191520346505023</c:v>
                </c:pt>
                <c:pt idx="607">
                  <c:v>27.078831989386433</c:v>
                </c:pt>
                <c:pt idx="608">
                  <c:v>38.910778954336287</c:v>
                </c:pt>
                <c:pt idx="609">
                  <c:v>50.788068683825259</c:v>
                </c:pt>
                <c:pt idx="610">
                  <c:v>63.246859589111438</c:v>
                </c:pt>
                <c:pt idx="611">
                  <c:v>77.425166323091318</c:v>
                </c:pt>
                <c:pt idx="612">
                  <c:v>90.654498300443834</c:v>
                </c:pt>
                <c:pt idx="613">
                  <c:v>98.269812793013259</c:v>
                </c:pt>
                <c:pt idx="614">
                  <c:v>99.911891368391636</c:v>
                </c:pt>
                <c:pt idx="615">
                  <c:v>99.089163271506365</c:v>
                </c:pt>
                <c:pt idx="616">
                  <c:v>98.679065811544362</c:v>
                </c:pt>
                <c:pt idx="617">
                  <c:v>97.861404252745857</c:v>
                </c:pt>
                <c:pt idx="618">
                  <c:v>96.236215610969467</c:v>
                </c:pt>
                <c:pt idx="619">
                  <c:v>93.026384481252776</c:v>
                </c:pt>
                <c:pt idx="620">
                  <c:v>88.701168542871685</c:v>
                </c:pt>
                <c:pt idx="621">
                  <c:v>84.857915800693419</c:v>
                </c:pt>
                <c:pt idx="622">
                  <c:v>82.968002024293767</c:v>
                </c:pt>
                <c:pt idx="623">
                  <c:v>82.592556865914176</c:v>
                </c:pt>
                <c:pt idx="624">
                  <c:v>83.344293097417221</c:v>
                </c:pt>
                <c:pt idx="625">
                  <c:v>85.619801683141418</c:v>
                </c:pt>
                <c:pt idx="626">
                  <c:v>87.925753917773577</c:v>
                </c:pt>
                <c:pt idx="627">
                  <c:v>89.090143917214405</c:v>
                </c:pt>
                <c:pt idx="628">
                  <c:v>89.090143917214405</c:v>
                </c:pt>
                <c:pt idx="629">
                  <c:v>89.090143917214405</c:v>
                </c:pt>
                <c:pt idx="630">
                  <c:v>89.479964616975806</c:v>
                </c:pt>
                <c:pt idx="631">
                  <c:v>91.836638586698299</c:v>
                </c:pt>
                <c:pt idx="632">
                  <c:v>95.832030014512867</c:v>
                </c:pt>
                <c:pt idx="633">
                  <c:v>100.73799678900639</c:v>
                </c:pt>
                <c:pt idx="634">
                  <c:v>106.61527504607804</c:v>
                </c:pt>
                <c:pt idx="635">
                  <c:v>112.2208265201379</c:v>
                </c:pt>
                <c:pt idx="636">
                  <c:v>116.62976864801693</c:v>
                </c:pt>
                <c:pt idx="637">
                  <c:v>118.41694860646783</c:v>
                </c:pt>
                <c:pt idx="638">
                  <c:v>118.41694860646783</c:v>
                </c:pt>
                <c:pt idx="639">
                  <c:v>117.96888940409173</c:v>
                </c:pt>
                <c:pt idx="640">
                  <c:v>117.07529938803347</c:v>
                </c:pt>
                <c:pt idx="641">
                  <c:v>116.62976864801693</c:v>
                </c:pt>
                <c:pt idx="642">
                  <c:v>118.86585055596484</c:v>
                </c:pt>
                <c:pt idx="643">
                  <c:v>124.3183948182085</c:v>
                </c:pt>
                <c:pt idx="644">
                  <c:v>128.48740084938987</c:v>
                </c:pt>
                <c:pt idx="645">
                  <c:v>129.8922257148088</c:v>
                </c:pt>
                <c:pt idx="646">
                  <c:v>131.77711093168415</c:v>
                </c:pt>
                <c:pt idx="647">
                  <c:v>133.67546301206244</c:v>
                </c:pt>
                <c:pt idx="648">
                  <c:v>135.58727959864279</c:v>
                </c:pt>
                <c:pt idx="649">
                  <c:v>136.54823634510217</c:v>
                </c:pt>
                <c:pt idx="650">
                  <c:v>136.06733729813573</c:v>
                </c:pt>
                <c:pt idx="651">
                  <c:v>132.25043652540742</c:v>
                </c:pt>
                <c:pt idx="652">
                  <c:v>123.85938277622142</c:v>
                </c:pt>
                <c:pt idx="653">
                  <c:v>114.41475910137352</c:v>
                </c:pt>
                <c:pt idx="654">
                  <c:v>105.76553660990945</c:v>
                </c:pt>
                <c:pt idx="655">
                  <c:v>93.823773257795921</c:v>
                </c:pt>
                <c:pt idx="656">
                  <c:v>78.518501031024002</c:v>
                </c:pt>
                <c:pt idx="657">
                  <c:v>64.567399584731689</c:v>
                </c:pt>
                <c:pt idx="658">
                  <c:v>55.91712402319898</c:v>
                </c:pt>
                <c:pt idx="659">
                  <c:v>49.326234680786392</c:v>
                </c:pt>
                <c:pt idx="660">
                  <c:v>40.211066863201275</c:v>
                </c:pt>
                <c:pt idx="661">
                  <c:v>28.166154086939525</c:v>
                </c:pt>
                <c:pt idx="662">
                  <c:v>17.726069849154836</c:v>
                </c:pt>
                <c:pt idx="663">
                  <c:v>9.6866809545366586</c:v>
                </c:pt>
                <c:pt idx="664">
                  <c:v>6.9462327627134277</c:v>
                </c:pt>
                <c:pt idx="665">
                  <c:v>5.7958979957708321</c:v>
                </c:pt>
                <c:pt idx="666">
                  <c:v>6.3059126532248042</c:v>
                </c:pt>
                <c:pt idx="667">
                  <c:v>7.964587871469039</c:v>
                </c:pt>
                <c:pt idx="668">
                  <c:v>14.885613851365777</c:v>
                </c:pt>
                <c:pt idx="669">
                  <c:v>22.351847621303161</c:v>
                </c:pt>
                <c:pt idx="670">
                  <c:v>32.728569432076391</c:v>
                </c:pt>
                <c:pt idx="671">
                  <c:v>42.87545185251853</c:v>
                </c:pt>
                <c:pt idx="672">
                  <c:v>48.45932960261198</c:v>
                </c:pt>
                <c:pt idx="673">
                  <c:v>54.383105495812494</c:v>
                </c:pt>
                <c:pt idx="674">
                  <c:v>60.646484869514168</c:v>
                </c:pt>
                <c:pt idx="675">
                  <c:v>67.249173061111108</c:v>
                </c:pt>
                <c:pt idx="676">
                  <c:v>68.268823461561766</c:v>
                </c:pt>
                <c:pt idx="677">
                  <c:v>68.952827581032352</c:v>
                </c:pt>
                <c:pt idx="678">
                  <c:v>63.905433779488625</c:v>
                </c:pt>
                <c:pt idx="679">
                  <c:v>53.47288218913306</c:v>
                </c:pt>
                <c:pt idx="680">
                  <c:v>42.335769819890395</c:v>
                </c:pt>
                <c:pt idx="681">
                  <c:v>30.633293113555748</c:v>
                </c:pt>
                <c:pt idx="682">
                  <c:v>21.575851844908392</c:v>
                </c:pt>
                <c:pt idx="683">
                  <c:v>18.430314193635009</c:v>
                </c:pt>
                <c:pt idx="684">
                  <c:v>14.726223868996025</c:v>
                </c:pt>
                <c:pt idx="685">
                  <c:v>14.726223868996025</c:v>
                </c:pt>
                <c:pt idx="686">
                  <c:v>18.787563493960121</c:v>
                </c:pt>
                <c:pt idx="687">
                  <c:v>23.74270715909369</c:v>
                </c:pt>
                <c:pt idx="688">
                  <c:v>27.946984136129945</c:v>
                </c:pt>
                <c:pt idx="689">
                  <c:v>33.681955786018122</c:v>
                </c:pt>
                <c:pt idx="690">
                  <c:v>38.396620774507198</c:v>
                </c:pt>
                <c:pt idx="691">
                  <c:v>39.949307433411889</c:v>
                </c:pt>
                <c:pt idx="692">
                  <c:v>40.473677143333212</c:v>
                </c:pt>
                <c:pt idx="693">
                  <c:v>42.335769819890395</c:v>
                </c:pt>
                <c:pt idx="694">
                  <c:v>44.791127216443527</c:v>
                </c:pt>
                <c:pt idx="695">
                  <c:v>46.184974224295829</c:v>
                </c:pt>
                <c:pt idx="696">
                  <c:v>43.965021407283558</c:v>
                </c:pt>
                <c:pt idx="697">
                  <c:v>33.442331393456612</c:v>
                </c:pt>
                <c:pt idx="698">
                  <c:v>27.72866691413703</c:v>
                </c:pt>
                <c:pt idx="699">
                  <c:v>22.15656800016799</c:v>
                </c:pt>
                <c:pt idx="700">
                  <c:v>19.695638504914594</c:v>
                </c:pt>
                <c:pt idx="701">
                  <c:v>18.608511613817829</c:v>
                </c:pt>
                <c:pt idx="702">
                  <c:v>18.252971270244458</c:v>
                </c:pt>
                <c:pt idx="703">
                  <c:v>18.252971270244458</c:v>
                </c:pt>
                <c:pt idx="704">
                  <c:v>18.076482880479041</c:v>
                </c:pt>
                <c:pt idx="705">
                  <c:v>16.358606435427699</c:v>
                </c:pt>
                <c:pt idx="706">
                  <c:v>13.179372014009758</c:v>
                </c:pt>
                <c:pt idx="707">
                  <c:v>9.3035237259504644</c:v>
                </c:pt>
                <c:pt idx="708">
                  <c:v>6.622213715343408</c:v>
                </c:pt>
                <c:pt idx="709">
                  <c:v>5.7958979957708321</c:v>
                </c:pt>
                <c:pt idx="710">
                  <c:v>7.0559540477838949</c:v>
                </c:pt>
                <c:pt idx="711">
                  <c:v>12.003497393920339</c:v>
                </c:pt>
                <c:pt idx="712">
                  <c:v>18.430314193635009</c:v>
                </c:pt>
                <c:pt idx="713">
                  <c:v>19.695638504914594</c:v>
                </c:pt>
                <c:pt idx="714">
                  <c:v>18.608511613817829</c:v>
                </c:pt>
                <c:pt idx="715">
                  <c:v>14.09721737898983</c:v>
                </c:pt>
                <c:pt idx="716">
                  <c:v>7.8480083650335217</c:v>
                </c:pt>
                <c:pt idx="717">
                  <c:v>5.7958979957708321</c:v>
                </c:pt>
                <c:pt idx="718">
                  <c:v>5.7958979957708321</c:v>
                </c:pt>
                <c:pt idx="719">
                  <c:v>6.837368921061306</c:v>
                </c:pt>
                <c:pt idx="720">
                  <c:v>10.476122516333335</c:v>
                </c:pt>
                <c:pt idx="721">
                  <c:v>14.09721737898983</c:v>
                </c:pt>
                <c:pt idx="722">
                  <c:v>17.552145281261705</c:v>
                </c:pt>
                <c:pt idx="723">
                  <c:v>21.002820525357055</c:v>
                </c:pt>
                <c:pt idx="724">
                  <c:v>23.94481553533333</c:v>
                </c:pt>
                <c:pt idx="725">
                  <c:v>29.499079034308433</c:v>
                </c:pt>
                <c:pt idx="726">
                  <c:v>37.378518007579451</c:v>
                </c:pt>
                <c:pt idx="727">
                  <c:v>50.788068683825259</c:v>
                </c:pt>
                <c:pt idx="728">
                  <c:v>60.004873173405706</c:v>
                </c:pt>
                <c:pt idx="729">
                  <c:v>67.928092520744727</c:v>
                </c:pt>
                <c:pt idx="730">
                  <c:v>72.775427950002083</c:v>
                </c:pt>
                <c:pt idx="731">
                  <c:v>73.835743253318924</c:v>
                </c:pt>
                <c:pt idx="732">
                  <c:v>74.190875407997382</c:v>
                </c:pt>
                <c:pt idx="733">
                  <c:v>74.903680076716626</c:v>
                </c:pt>
                <c:pt idx="734">
                  <c:v>75.619871645700044</c:v>
                </c:pt>
                <c:pt idx="735">
                  <c:v>76.700508792596224</c:v>
                </c:pt>
                <c:pt idx="736">
                  <c:v>78.153209722531557</c:v>
                </c:pt>
                <c:pt idx="737">
                  <c:v>80.35765218789679</c:v>
                </c:pt>
                <c:pt idx="738">
                  <c:v>81.471297247567122</c:v>
                </c:pt>
                <c:pt idx="739">
                  <c:v>81.844204440718073</c:v>
                </c:pt>
                <c:pt idx="740">
                  <c:v>86.385070193245809</c:v>
                </c:pt>
                <c:pt idx="741">
                  <c:v>90.654498300443834</c:v>
                </c:pt>
                <c:pt idx="742">
                  <c:v>93.823773257795921</c:v>
                </c:pt>
                <c:pt idx="743">
                  <c:v>94.223734989621079</c:v>
                </c:pt>
                <c:pt idx="744">
                  <c:v>94.624541568038168</c:v>
                </c:pt>
                <c:pt idx="745">
                  <c:v>94.624541568038168</c:v>
                </c:pt>
                <c:pt idx="746">
                  <c:v>95.026192956214388</c:v>
                </c:pt>
                <c:pt idx="747">
                  <c:v>96.641245869853918</c:v>
                </c:pt>
                <c:pt idx="748">
                  <c:v>99.500105136066409</c:v>
                </c:pt>
                <c:pt idx="749">
                  <c:v>102.81803419813674</c:v>
                </c:pt>
                <c:pt idx="750">
                  <c:v>104.49725766228482</c:v>
                </c:pt>
                <c:pt idx="751">
                  <c:v>104.49725766228482</c:v>
                </c:pt>
                <c:pt idx="752">
                  <c:v>104.07618581550878</c:v>
                </c:pt>
                <c:pt idx="753">
                  <c:v>102.40033842277415</c:v>
                </c:pt>
                <c:pt idx="754">
                  <c:v>99.089163271506365</c:v>
                </c:pt>
                <c:pt idx="755">
                  <c:v>95.428689117316893</c:v>
                </c:pt>
                <c:pt idx="756">
                  <c:v>90.262141845423358</c:v>
                </c:pt>
                <c:pt idx="757">
                  <c:v>80.35765218789679</c:v>
                </c:pt>
                <c:pt idx="758">
                  <c:v>64.89965425084587</c:v>
                </c:pt>
                <c:pt idx="759">
                  <c:v>48.747448265756134</c:v>
                </c:pt>
                <c:pt idx="760">
                  <c:v>35.137588820154477</c:v>
                </c:pt>
                <c:pt idx="761">
                  <c:v>23.34105083986675</c:v>
                </c:pt>
                <c:pt idx="762">
                  <c:v>13.94210430052061</c:v>
                </c:pt>
                <c:pt idx="763">
                  <c:v>8.319468914981778</c:v>
                </c:pt>
                <c:pt idx="764">
                  <c:v>5.7958979957708321</c:v>
                </c:pt>
                <c:pt idx="765">
                  <c:v>6.622213715343408</c:v>
                </c:pt>
                <c:pt idx="766">
                  <c:v>10.476122516333335</c:v>
                </c:pt>
                <c:pt idx="767">
                  <c:v>15.045859104017159</c:v>
                </c:pt>
                <c:pt idx="768">
                  <c:v>20.813517998661624</c:v>
                </c:pt>
                <c:pt idx="769">
                  <c:v>27.294590803932451</c:v>
                </c:pt>
                <c:pt idx="770">
                  <c:v>37.885867027367375</c:v>
                </c:pt>
                <c:pt idx="771">
                  <c:v>52.27113895424317</c:v>
                </c:pt>
                <c:pt idx="772">
                  <c:v>66.910984615960217</c:v>
                </c:pt>
                <c:pt idx="773">
                  <c:v>83.344293097417221</c:v>
                </c:pt>
                <c:pt idx="774">
                  <c:v>95.026192956214388</c:v>
                </c:pt>
                <c:pt idx="775">
                  <c:v>109.18473897450545</c:v>
                </c:pt>
                <c:pt idx="776">
                  <c:v>123.40121303936129</c:v>
                </c:pt>
                <c:pt idx="777">
                  <c:v>133.67546301206244</c:v>
                </c:pt>
                <c:pt idx="778">
                  <c:v>142.38463660448406</c:v>
                </c:pt>
                <c:pt idx="779">
                  <c:v>150.86012929454998</c:v>
                </c:pt>
                <c:pt idx="780">
                  <c:v>157.50524527231929</c:v>
                </c:pt>
                <c:pt idx="781">
                  <c:v>162.71345000443054</c:v>
                </c:pt>
                <c:pt idx="782">
                  <c:v>166.40913953081881</c:v>
                </c:pt>
                <c:pt idx="783">
                  <c:v>169.07409262572844</c:v>
                </c:pt>
                <c:pt idx="784">
                  <c:v>170.68313221741479</c:v>
                </c:pt>
                <c:pt idx="785">
                  <c:v>172.84026196755559</c:v>
                </c:pt>
                <c:pt idx="786">
                  <c:v>176.64752738937491</c:v>
                </c:pt>
                <c:pt idx="787">
                  <c:v>179.39215655773896</c:v>
                </c:pt>
                <c:pt idx="788">
                  <c:v>179.94359729929153</c:v>
                </c:pt>
                <c:pt idx="789">
                  <c:v>179.94359729929153</c:v>
                </c:pt>
                <c:pt idx="790">
                  <c:v>180.49587625752736</c:v>
                </c:pt>
                <c:pt idx="791">
                  <c:v>182.15774206400644</c:v>
                </c:pt>
                <c:pt idx="792">
                  <c:v>183.82715049465361</c:v>
                </c:pt>
                <c:pt idx="793">
                  <c:v>181.60294867671763</c:v>
                </c:pt>
                <c:pt idx="794">
                  <c:v>170.14594679490088</c:v>
                </c:pt>
                <c:pt idx="795">
                  <c:v>150.35484719313123</c:v>
                </c:pt>
                <c:pt idx="796">
                  <c:v>125.70048440660342</c:v>
                </c:pt>
                <c:pt idx="797">
                  <c:v>102.40033842277415</c:v>
                </c:pt>
                <c:pt idx="798">
                  <c:v>84.857915800693419</c:v>
                </c:pt>
                <c:pt idx="799">
                  <c:v>75.261352517091694</c:v>
                </c:pt>
                <c:pt idx="800">
                  <c:v>72.072785750051182</c:v>
                </c:pt>
                <c:pt idx="801">
                  <c:v>71.722735161252317</c:v>
                </c:pt>
                <c:pt idx="802">
                  <c:v>74.546854361407583</c:v>
                </c:pt>
                <c:pt idx="803">
                  <c:v>84.099412840564497</c:v>
                </c:pt>
                <c:pt idx="804">
                  <c:v>98.679065811544362</c:v>
                </c:pt>
                <c:pt idx="805">
                  <c:v>111.34915606927689</c:v>
                </c:pt>
                <c:pt idx="806">
                  <c:v>117.07529938803347</c:v>
                </c:pt>
                <c:pt idx="807">
                  <c:v>118.41694860646783</c:v>
                </c:pt>
                <c:pt idx="808">
                  <c:v>116.18508080245257</c:v>
                </c:pt>
                <c:pt idx="809">
                  <c:v>110.91458583009913</c:v>
                </c:pt>
                <c:pt idx="810">
                  <c:v>104.07618581550878</c:v>
                </c:pt>
                <c:pt idx="811">
                  <c:v>94.624541568038168</c:v>
                </c:pt>
                <c:pt idx="812">
                  <c:v>80.35765218789679</c:v>
                </c:pt>
                <c:pt idx="813">
                  <c:v>66.237150479154465</c:v>
                </c:pt>
                <c:pt idx="814">
                  <c:v>52.870312185957346</c:v>
                </c:pt>
                <c:pt idx="815">
                  <c:v>40.473677143333212</c:v>
                </c:pt>
                <c:pt idx="816">
                  <c:v>28.82877994393991</c:v>
                </c:pt>
                <c:pt idx="817">
                  <c:v>19.879816371324313</c:v>
                </c:pt>
                <c:pt idx="818">
                  <c:v>13.330207267757812</c:v>
                </c:pt>
                <c:pt idx="819">
                  <c:v>11.860364545138419</c:v>
                </c:pt>
                <c:pt idx="820">
                  <c:v>13.330207267757812</c:v>
                </c:pt>
                <c:pt idx="821">
                  <c:v>18.96746979722904</c:v>
                </c:pt>
                <c:pt idx="822">
                  <c:v>25.592402882345358</c:v>
                </c:pt>
                <c:pt idx="823">
                  <c:v>32.492352639827168</c:v>
                </c:pt>
                <c:pt idx="824">
                  <c:v>39.688398890797885</c:v>
                </c:pt>
                <c:pt idx="825">
                  <c:v>45.624885043263987</c:v>
                </c:pt>
                <c:pt idx="826">
                  <c:v>51.675362788653132</c:v>
                </c:pt>
                <c:pt idx="827">
                  <c:v>57.785957060626764</c:v>
                </c:pt>
                <c:pt idx="828">
                  <c:v>63.575722714025375</c:v>
                </c:pt>
                <c:pt idx="829">
                  <c:v>72.072785750051182</c:v>
                </c:pt>
                <c:pt idx="830">
                  <c:v>81.471297247567122</c:v>
                </c:pt>
                <c:pt idx="831">
                  <c:v>90.262141845423358</c:v>
                </c:pt>
                <c:pt idx="832">
                  <c:v>95.832030014512867</c:v>
                </c:pt>
                <c:pt idx="833">
                  <c:v>97.861404252745857</c:v>
                </c:pt>
                <c:pt idx="834">
                  <c:v>99.911891368391636</c:v>
                </c:pt>
                <c:pt idx="835">
                  <c:v>102.40033842277415</c:v>
                </c:pt>
                <c:pt idx="836">
                  <c:v>104.49725766228482</c:v>
                </c:pt>
                <c:pt idx="837">
                  <c:v>106.18998393877375</c:v>
                </c:pt>
                <c:pt idx="838">
                  <c:v>109.18473897450545</c:v>
                </c:pt>
                <c:pt idx="839">
                  <c:v>113.09587002212059</c:v>
                </c:pt>
                <c:pt idx="840">
                  <c:v>116.18508080245257</c:v>
                </c:pt>
                <c:pt idx="841">
                  <c:v>119.7661825489901</c:v>
                </c:pt>
                <c:pt idx="842">
                  <c:v>125.23894567023235</c:v>
                </c:pt>
                <c:pt idx="843">
                  <c:v>130.83298481797732</c:v>
                </c:pt>
                <c:pt idx="844">
                  <c:v>134.62968838940864</c:v>
                </c:pt>
                <c:pt idx="845">
                  <c:v>136.06733729813573</c:v>
                </c:pt>
                <c:pt idx="846">
                  <c:v>137.02997670270929</c:v>
                </c:pt>
                <c:pt idx="847">
                  <c:v>137.99598120251432</c:v>
                </c:pt>
                <c:pt idx="848">
                  <c:v>140.42571280994073</c:v>
                </c:pt>
                <c:pt idx="849">
                  <c:v>145.34824761904548</c:v>
                </c:pt>
                <c:pt idx="850">
                  <c:v>152.38101690640727</c:v>
                </c:pt>
                <c:pt idx="851">
                  <c:v>157.50524527231929</c:v>
                </c:pt>
                <c:pt idx="852">
                  <c:v>160.620093304943</c:v>
                </c:pt>
                <c:pt idx="853">
                  <c:v>163.76516487350801</c:v>
                </c:pt>
                <c:pt idx="854">
                  <c:v>166.94045202212411</c:v>
                </c:pt>
                <c:pt idx="855">
                  <c:v>169.07409262572844</c:v>
                </c:pt>
                <c:pt idx="856">
                  <c:v>169.60960025206114</c:v>
                </c:pt>
                <c:pt idx="857">
                  <c:v>170.14594679490088</c:v>
                </c:pt>
                <c:pt idx="858">
                  <c:v>175.55554452796142</c:v>
                </c:pt>
                <c:pt idx="859">
                  <c:v>182.71337352064722</c:v>
                </c:pt>
                <c:pt idx="860">
                  <c:v>188.31577379819427</c:v>
                </c:pt>
                <c:pt idx="861">
                  <c:v>191.71742420318793</c:v>
                </c:pt>
                <c:pt idx="862">
                  <c:v>199.77183677774039</c:v>
                </c:pt>
                <c:pt idx="863">
                  <c:v>213.36015165615228</c:v>
                </c:pt>
                <c:pt idx="864">
                  <c:v>220.62531248584267</c:v>
                </c:pt>
                <c:pt idx="865">
                  <c:v>223.68798111551976</c:v>
                </c:pt>
                <c:pt idx="866">
                  <c:v>227.39075305527683</c:v>
                </c:pt>
                <c:pt idx="867">
                  <c:v>234.88649416713847</c:v>
                </c:pt>
                <c:pt idx="868">
                  <c:v>243.78345299921529</c:v>
                </c:pt>
                <c:pt idx="869">
                  <c:v>247.64649778332912</c:v>
                </c:pt>
                <c:pt idx="870">
                  <c:v>247.00057163468369</c:v>
                </c:pt>
                <c:pt idx="871">
                  <c:v>245.06779788451962</c:v>
                </c:pt>
                <c:pt idx="872">
                  <c:v>242.50244521619479</c:v>
                </c:pt>
                <c:pt idx="873">
                  <c:v>239.95044213565592</c:v>
                </c:pt>
                <c:pt idx="874">
                  <c:v>236.14747314854117</c:v>
                </c:pt>
                <c:pt idx="875">
                  <c:v>230.49936558971356</c:v>
                </c:pt>
                <c:pt idx="876">
                  <c:v>223.0737763338104</c:v>
                </c:pt>
                <c:pt idx="877">
                  <c:v>214.56265270950502</c:v>
                </c:pt>
                <c:pt idx="878">
                  <c:v>209.17773643509275</c:v>
                </c:pt>
                <c:pt idx="879">
                  <c:v>206.80618351048173</c:v>
                </c:pt>
                <c:pt idx="880">
                  <c:v>206.80618351048173</c:v>
                </c:pt>
                <c:pt idx="881">
                  <c:v>200.93586034338514</c:v>
                </c:pt>
                <c:pt idx="882">
                  <c:v>195.14922256316436</c:v>
                </c:pt>
                <c:pt idx="883">
                  <c:v>195.14922256316436</c:v>
                </c:pt>
                <c:pt idx="884">
                  <c:v>195.14922256316436</c:v>
                </c:pt>
                <c:pt idx="885">
                  <c:v>195.72411944904144</c:v>
                </c:pt>
                <c:pt idx="886">
                  <c:v>197.45383307152673</c:v>
                </c:pt>
                <c:pt idx="887">
                  <c:v>198.61116092223341</c:v>
                </c:pt>
                <c:pt idx="888">
                  <c:v>199.19108036780329</c:v>
                </c:pt>
                <c:pt idx="889">
                  <c:v>198.03207847786362</c:v>
                </c:pt>
                <c:pt idx="890">
                  <c:v>195.72411944904144</c:v>
                </c:pt>
                <c:pt idx="891">
                  <c:v>191.14838864617917</c:v>
                </c:pt>
                <c:pt idx="892">
                  <c:v>184.94427930407414</c:v>
                </c:pt>
                <c:pt idx="893">
                  <c:v>177.19477649501852</c:v>
                </c:pt>
                <c:pt idx="894">
                  <c:v>170.68313221741479</c:v>
                </c:pt>
                <c:pt idx="895">
                  <c:v>165.34903199755288</c:v>
                </c:pt>
                <c:pt idx="896">
                  <c:v>162.71345000443054</c:v>
                </c:pt>
                <c:pt idx="897">
                  <c:v>161.66509271668795</c:v>
                </c:pt>
                <c:pt idx="898">
                  <c:v>161.66509271668795</c:v>
                </c:pt>
                <c:pt idx="899">
                  <c:v>161.14217325789929</c:v>
                </c:pt>
                <c:pt idx="900">
                  <c:v>159.57845206385809</c:v>
                </c:pt>
                <c:pt idx="901">
                  <c:v>156.47368031119046</c:v>
                </c:pt>
                <c:pt idx="902">
                  <c:v>150.35484719313123</c:v>
                </c:pt>
                <c:pt idx="903">
                  <c:v>125.70048440660342</c:v>
                </c:pt>
                <c:pt idx="904">
                  <c:v>102.40033842277415</c:v>
                </c:pt>
                <c:pt idx="905">
                  <c:v>84.857915800693419</c:v>
                </c:pt>
                <c:pt idx="906">
                  <c:v>75.261352517091694</c:v>
                </c:pt>
                <c:pt idx="907">
                  <c:v>72.072785750051182</c:v>
                </c:pt>
                <c:pt idx="908">
                  <c:v>71.722735161252317</c:v>
                </c:pt>
                <c:pt idx="909">
                  <c:v>74.546854361407583</c:v>
                </c:pt>
                <c:pt idx="910">
                  <c:v>84.099412840564497</c:v>
                </c:pt>
                <c:pt idx="911">
                  <c:v>98.679065811544362</c:v>
                </c:pt>
                <c:pt idx="912">
                  <c:v>111.34915606927689</c:v>
                </c:pt>
                <c:pt idx="913">
                  <c:v>117.07529938803347</c:v>
                </c:pt>
                <c:pt idx="914">
                  <c:v>122.94388564446095</c:v>
                </c:pt>
                <c:pt idx="915">
                  <c:v>137.02997670270929</c:v>
                </c:pt>
                <c:pt idx="916">
                  <c:v>142.38463660448406</c:v>
                </c:pt>
                <c:pt idx="917">
                  <c:v>147.84104161251736</c:v>
                </c:pt>
                <c:pt idx="918">
                  <c:v>146.84140236684178</c:v>
                </c:pt>
                <c:pt idx="919">
                  <c:v>147.34080173952032</c:v>
                </c:pt>
                <c:pt idx="920">
                  <c:v>149.34680386509123</c:v>
                </c:pt>
                <c:pt idx="921">
                  <c:v>154.42062873152727</c:v>
                </c:pt>
                <c:pt idx="922">
                  <c:v>163.76516487350801</c:v>
                </c:pt>
                <c:pt idx="923">
                  <c:v>172.29972139467321</c:v>
                </c:pt>
                <c:pt idx="924">
                  <c:v>178.84155406970254</c:v>
                </c:pt>
                <c:pt idx="925">
                  <c:v>173.38164123594791</c:v>
                </c:pt>
                <c:pt idx="926">
                  <c:v>165.87866617701746</c:v>
                </c:pt>
                <c:pt idx="927">
                  <c:v>162.18885164447596</c:v>
                </c:pt>
                <c:pt idx="928">
                  <c:v>158.54016928809597</c:v>
                </c:pt>
                <c:pt idx="929">
                  <c:v>156.47368031119046</c:v>
                </c:pt>
                <c:pt idx="930">
                  <c:v>154.42062873152727</c:v>
                </c:pt>
                <c:pt idx="931">
                  <c:v>152.88965975678394</c:v>
                </c:pt>
                <c:pt idx="932">
                  <c:v>150.86012929454998</c:v>
                </c:pt>
                <c:pt idx="933">
                  <c:v>148.84404271213566</c:v>
                </c:pt>
                <c:pt idx="934">
                  <c:v>144.8522106159692</c:v>
                </c:pt>
                <c:pt idx="935">
                  <c:v>139.45129686120615</c:v>
                </c:pt>
                <c:pt idx="936">
                  <c:v>135.10806328345612</c:v>
                </c:pt>
                <c:pt idx="937">
                  <c:v>132.25043652540742</c:v>
                </c:pt>
                <c:pt idx="938">
                  <c:v>129.8922257148088</c:v>
                </c:pt>
                <c:pt idx="939">
                  <c:v>127.55506056171603</c:v>
                </c:pt>
                <c:pt idx="940">
                  <c:v>124.77824912848979</c:v>
                </c:pt>
                <c:pt idx="941">
                  <c:v>123.40121303936129</c:v>
                </c:pt>
                <c:pt idx="942">
                  <c:v>122.94388564446095</c:v>
                </c:pt>
                <c:pt idx="943">
                  <c:v>122.48740062835319</c:v>
                </c:pt>
                <c:pt idx="944">
                  <c:v>122.48740062835319</c:v>
                </c:pt>
                <c:pt idx="945">
                  <c:v>122.94388564446095</c:v>
                </c:pt>
                <c:pt idx="946">
                  <c:v>123.85938277622142</c:v>
                </c:pt>
                <c:pt idx="947">
                  <c:v>127.55506056171603</c:v>
                </c:pt>
                <c:pt idx="948">
                  <c:v>131.30462701692986</c:v>
                </c:pt>
                <c:pt idx="949">
                  <c:v>133.19961260242937</c:v>
                </c:pt>
                <c:pt idx="950">
                  <c:v>132.72460376126676</c:v>
                </c:pt>
                <c:pt idx="951">
                  <c:v>128.02080971873715</c:v>
                </c:pt>
                <c:pt idx="952">
                  <c:v>117.07529938803347</c:v>
                </c:pt>
                <c:pt idx="953">
                  <c:v>98.679065811544362</c:v>
                </c:pt>
                <c:pt idx="954">
                  <c:v>78.153209722531557</c:v>
                </c:pt>
                <c:pt idx="955">
                  <c:v>60.004873173405706</c:v>
                </c:pt>
                <c:pt idx="956">
                  <c:v>44.23953972476432</c:v>
                </c:pt>
                <c:pt idx="957">
                  <c:v>30.862692937204741</c:v>
                </c:pt>
                <c:pt idx="958">
                  <c:v>26.224325861010207</c:v>
                </c:pt>
                <c:pt idx="959">
                  <c:v>28.166154086939525</c:v>
                </c:pt>
                <c:pt idx="960">
                  <c:v>35.876902258953038</c:v>
                </c:pt>
                <c:pt idx="961">
                  <c:v>50.200786472694467</c:v>
                </c:pt>
                <c:pt idx="962">
                  <c:v>68.610401827268603</c:v>
                </c:pt>
                <c:pt idx="963">
                  <c:v>86.385070193245809</c:v>
                </c:pt>
                <c:pt idx="964">
                  <c:v>101.1523159036303</c:v>
                </c:pt>
                <c:pt idx="965">
                  <c:v>110.04797550841319</c:v>
                </c:pt>
                <c:pt idx="966">
                  <c:v>114.41475910137352</c:v>
                </c:pt>
                <c:pt idx="967">
                  <c:v>114.85607500080093</c:v>
                </c:pt>
                <c:pt idx="968">
                  <c:v>114.41475910137352</c:v>
                </c:pt>
                <c:pt idx="969">
                  <c:v>112.65792665815546</c:v>
                </c:pt>
                <c:pt idx="970">
                  <c:v>109.18473897450545</c:v>
                </c:pt>
                <c:pt idx="971">
                  <c:v>101.98348675734704</c:v>
                </c:pt>
                <c:pt idx="972">
                  <c:v>88.701168542871685</c:v>
                </c:pt>
                <c:pt idx="973">
                  <c:v>69.296100686020196</c:v>
                </c:pt>
                <c:pt idx="974">
                  <c:v>52.27113895424317</c:v>
                </c:pt>
                <c:pt idx="975">
                  <c:v>37.631766908138033</c:v>
                </c:pt>
                <c:pt idx="976">
                  <c:v>25.3834681083021</c:v>
                </c:pt>
                <c:pt idx="977">
                  <c:v>15.368915272833492</c:v>
                </c:pt>
                <c:pt idx="978">
                  <c:v>10.476122516333335</c:v>
                </c:pt>
                <c:pt idx="979">
                  <c:v>7.0559540477838949</c:v>
                </c:pt>
                <c:pt idx="980">
                  <c:v>4.570239662025446</c:v>
                </c:pt>
                <c:pt idx="981">
                  <c:v>3.0398467923835004</c:v>
                </c:pt>
                <c:pt idx="982">
                  <c:v>1.9916122133265</c:v>
                </c:pt>
                <c:pt idx="983">
                  <c:v>1.118988860643487</c:v>
                </c:pt>
                <c:pt idx="984">
                  <c:v>0.33412632947585191</c:v>
                </c:pt>
                <c:pt idx="985">
                  <c:v>1.5324888611444194E-2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8.0095060812963403E-4</c:v>
                </c:pt>
                <c:pt idx="1028">
                  <c:v>0.43791534282206251</c:v>
                </c:pt>
                <c:pt idx="1029">
                  <c:v>2.8967879948260626</c:v>
                </c:pt>
                <c:pt idx="1030">
                  <c:v>8.6820629713144566</c:v>
                </c:pt>
                <c:pt idx="1031">
                  <c:v>16.526547463136573</c:v>
                </c:pt>
                <c:pt idx="1032">
                  <c:v>24.761782958367025</c:v>
                </c:pt>
                <c:pt idx="1033">
                  <c:v>33.203558845723933</c:v>
                </c:pt>
                <c:pt idx="1034">
                  <c:v>42.06720461867981</c:v>
                </c:pt>
                <c:pt idx="1035">
                  <c:v>51.378748697736725</c:v>
                </c:pt>
                <c:pt idx="1036">
                  <c:v>59.36665486013883</c:v>
                </c:pt>
                <c:pt idx="1037">
                  <c:v>66.237150479154465</c:v>
                </c:pt>
                <c:pt idx="1038">
                  <c:v>72.4236833585787</c:v>
                </c:pt>
                <c:pt idx="1039">
                  <c:v>79.988129464043595</c:v>
                </c:pt>
                <c:pt idx="1040">
                  <c:v>89.090143917214405</c:v>
                </c:pt>
                <c:pt idx="1041">
                  <c:v>98.679065811544362</c:v>
                </c:pt>
                <c:pt idx="1042">
                  <c:v>107.4683884486753</c:v>
                </c:pt>
                <c:pt idx="1043">
                  <c:v>113.53465657520057</c:v>
                </c:pt>
                <c:pt idx="1044">
                  <c:v>116.62976864801693</c:v>
                </c:pt>
                <c:pt idx="1045">
                  <c:v>117.52167298566931</c:v>
                </c:pt>
                <c:pt idx="1046">
                  <c:v>117.96888940409173</c:v>
                </c:pt>
                <c:pt idx="1047">
                  <c:v>118.86585055596484</c:v>
                </c:pt>
                <c:pt idx="1048">
                  <c:v>119.7661825489901</c:v>
                </c:pt>
                <c:pt idx="1049">
                  <c:v>118.86585055596484</c:v>
                </c:pt>
                <c:pt idx="1050">
                  <c:v>115.29823394201175</c:v>
                </c:pt>
                <c:pt idx="1051">
                  <c:v>108.32487652303867</c:v>
                </c:pt>
                <c:pt idx="1052">
                  <c:v>100.32452193164922</c:v>
                </c:pt>
                <c:pt idx="1053">
                  <c:v>91.047699933551726</c:v>
                </c:pt>
                <c:pt idx="1054">
                  <c:v>80.728021084323657</c:v>
                </c:pt>
                <c:pt idx="1055">
                  <c:v>68.268823461561766</c:v>
                </c:pt>
                <c:pt idx="1056">
                  <c:v>54.383105495812494</c:v>
                </c:pt>
                <c:pt idx="1057">
                  <c:v>39.428341272192057</c:v>
                </c:pt>
                <c:pt idx="1058">
                  <c:v>26.863926050988375</c:v>
                </c:pt>
                <c:pt idx="1059">
                  <c:v>18.252971270244458</c:v>
                </c:pt>
                <c:pt idx="1060">
                  <c:v>11.436102187752814</c:v>
                </c:pt>
                <c:pt idx="1061">
                  <c:v>7.2779688008485701</c:v>
                </c:pt>
                <c:pt idx="1062">
                  <c:v>5.7958979957708321</c:v>
                </c:pt>
                <c:pt idx="1063">
                  <c:v>5.8961853774340689</c:v>
                </c:pt>
                <c:pt idx="1064">
                  <c:v>6.622213715343408</c:v>
                </c:pt>
                <c:pt idx="1065">
                  <c:v>9.9464021496322701</c:v>
                </c:pt>
                <c:pt idx="1066">
                  <c:v>16.358606435427699</c:v>
                </c:pt>
                <c:pt idx="1067">
                  <c:v>22.744967996649532</c:v>
                </c:pt>
                <c:pt idx="1068">
                  <c:v>25.175386505069426</c:v>
                </c:pt>
                <c:pt idx="1069">
                  <c:v>26.436672949967441</c:v>
                </c:pt>
                <c:pt idx="1070">
                  <c:v>29.051360441687827</c:v>
                </c:pt>
                <c:pt idx="1071">
                  <c:v>34.648971067895999</c:v>
                </c:pt>
                <c:pt idx="1072">
                  <c:v>42.335769819890395</c:v>
                </c:pt>
                <c:pt idx="1073">
                  <c:v>52.27113895424317</c:v>
                </c:pt>
                <c:pt idx="1074">
                  <c:v>65.566706925895446</c:v>
                </c:pt>
                <c:pt idx="1075">
                  <c:v>83.344293097417221</c:v>
                </c:pt>
                <c:pt idx="1076">
                  <c:v>102.40033842277415</c:v>
                </c:pt>
                <c:pt idx="1077">
                  <c:v>119.7661825489901</c:v>
                </c:pt>
                <c:pt idx="1078">
                  <c:v>134.15215495333314</c:v>
                </c:pt>
                <c:pt idx="1079">
                  <c:v>146.34284353131454</c:v>
                </c:pt>
                <c:pt idx="1080">
                  <c:v>158.02228741679306</c:v>
                </c:pt>
                <c:pt idx="1081">
                  <c:v>165.34903199755288</c:v>
                </c:pt>
                <c:pt idx="1082">
                  <c:v>167.47260361410059</c:v>
                </c:pt>
                <c:pt idx="1083">
                  <c:v>164.82023702925787</c:v>
                </c:pt>
                <c:pt idx="1084">
                  <c:v>156.47368031119046</c:v>
                </c:pt>
                <c:pt idx="1085">
                  <c:v>148.34212194900005</c:v>
                </c:pt>
                <c:pt idx="1086">
                  <c:v>144.8522106159692</c:v>
                </c:pt>
                <c:pt idx="1087">
                  <c:v>144.8522106159692</c:v>
                </c:pt>
                <c:pt idx="1088">
                  <c:v>145.34824761904548</c:v>
                </c:pt>
                <c:pt idx="1089">
                  <c:v>145.8451252697715</c:v>
                </c:pt>
                <c:pt idx="1090">
                  <c:v>145.8451252697715</c:v>
                </c:pt>
                <c:pt idx="1091">
                  <c:v>145.8451252697715</c:v>
                </c:pt>
                <c:pt idx="1092">
                  <c:v>147.34080173952032</c:v>
                </c:pt>
                <c:pt idx="1093">
                  <c:v>152.38101690640727</c:v>
                </c:pt>
                <c:pt idx="1094">
                  <c:v>160.620093304943</c:v>
                </c:pt>
                <c:pt idx="1095">
                  <c:v>167.47260361410059</c:v>
                </c:pt>
                <c:pt idx="1096">
                  <c:v>171.22115648277006</c:v>
                </c:pt>
                <c:pt idx="1097">
                  <c:v>172.29972139467321</c:v>
                </c:pt>
                <c:pt idx="1098">
                  <c:v>170.14594679490088</c:v>
                </c:pt>
                <c:pt idx="1099">
                  <c:v>163.76516487350801</c:v>
                </c:pt>
                <c:pt idx="1100">
                  <c:v>153.3991427023181</c:v>
                </c:pt>
                <c:pt idx="1101">
                  <c:v>146.34284353131454</c:v>
                </c:pt>
                <c:pt idx="1102">
                  <c:v>143.86265870009746</c:v>
                </c:pt>
                <c:pt idx="1103">
                  <c:v>145.8451252697715</c:v>
                </c:pt>
                <c:pt idx="1104">
                  <c:v>152.88965975678394</c:v>
                </c:pt>
                <c:pt idx="1105">
                  <c:v>163.76516487350801</c:v>
                </c:pt>
                <c:pt idx="1106">
                  <c:v>172.29972139467321</c:v>
                </c:pt>
                <c:pt idx="1107">
                  <c:v>175.55554452796142</c:v>
                </c:pt>
                <c:pt idx="1108">
                  <c:v>175.01081084585712</c:v>
                </c:pt>
                <c:pt idx="1109">
                  <c:v>170.14594679490088</c:v>
                </c:pt>
                <c:pt idx="1110">
                  <c:v>162.18885164447596</c:v>
                </c:pt>
                <c:pt idx="1111">
                  <c:v>158.02228741679306</c:v>
                </c:pt>
                <c:pt idx="1112">
                  <c:v>158.54016928809597</c:v>
                </c:pt>
                <c:pt idx="1113">
                  <c:v>165.34903199755288</c:v>
                </c:pt>
                <c:pt idx="1114">
                  <c:v>179.94359729929153</c:v>
                </c:pt>
                <c:pt idx="1115">
                  <c:v>195.14922256316436</c:v>
                </c:pt>
                <c:pt idx="1116">
                  <c:v>203.27394942643693</c:v>
                </c:pt>
                <c:pt idx="1117">
                  <c:v>205.03630178628393</c:v>
                </c:pt>
                <c:pt idx="1118">
                  <c:v>202.6881720037857</c:v>
                </c:pt>
                <c:pt idx="1119">
                  <c:v>195.72411944904144</c:v>
                </c:pt>
                <c:pt idx="1120">
                  <c:v>188.88062158674083</c:v>
                </c:pt>
                <c:pt idx="1121">
                  <c:v>184.94427930407414</c:v>
                </c:pt>
                <c:pt idx="1122">
                  <c:v>182.15774206400644</c:v>
                </c:pt>
                <c:pt idx="1123">
                  <c:v>177.7428640015095</c:v>
                </c:pt>
                <c:pt idx="1124">
                  <c:v>168.5394239527356</c:v>
                </c:pt>
                <c:pt idx="1125">
                  <c:v>153.3991427023181</c:v>
                </c:pt>
                <c:pt idx="1126">
                  <c:v>131.30462701692986</c:v>
                </c:pt>
                <c:pt idx="1127">
                  <c:v>107.4683884486753</c:v>
                </c:pt>
                <c:pt idx="1128">
                  <c:v>86.002013128152967</c:v>
                </c:pt>
                <c:pt idx="1129">
                  <c:v>67.588209041650217</c:v>
                </c:pt>
                <c:pt idx="1130">
                  <c:v>54.994166138493107</c:v>
                </c:pt>
                <c:pt idx="1131">
                  <c:v>45.346115604860699</c:v>
                </c:pt>
                <c:pt idx="1132">
                  <c:v>37.126120362524517</c:v>
                </c:pt>
                <c:pt idx="1133">
                  <c:v>29.499079034308433</c:v>
                </c:pt>
                <c:pt idx="1134">
                  <c:v>21.962142139168581</c:v>
                </c:pt>
                <c:pt idx="1135">
                  <c:v>15.531726115332795</c:v>
                </c:pt>
                <c:pt idx="1136">
                  <c:v>10.882404860571228</c:v>
                </c:pt>
                <c:pt idx="1137">
                  <c:v>8.6820629713144566</c:v>
                </c:pt>
                <c:pt idx="1138">
                  <c:v>8.200318183275991</c:v>
                </c:pt>
                <c:pt idx="1139">
                  <c:v>8.319468914981778</c:v>
                </c:pt>
                <c:pt idx="1140">
                  <c:v>8.6820629713144566</c:v>
                </c:pt>
                <c:pt idx="1141">
                  <c:v>9.3035237259504644</c:v>
                </c:pt>
                <c:pt idx="1142">
                  <c:v>11.019544887296803</c:v>
                </c:pt>
                <c:pt idx="1143">
                  <c:v>15.045859104017159</c:v>
                </c:pt>
                <c:pt idx="1144">
                  <c:v>21.002820525357055</c:v>
                </c:pt>
                <c:pt idx="1145">
                  <c:v>24.761782958367025</c:v>
                </c:pt>
                <c:pt idx="1146">
                  <c:v>25.592402882345358</c:v>
                </c:pt>
                <c:pt idx="1147">
                  <c:v>21.383987485313266</c:v>
                </c:pt>
                <c:pt idx="1148">
                  <c:v>12.438031613566697</c:v>
                </c:pt>
                <c:pt idx="1149">
                  <c:v>7.7322860073537489</c:v>
                </c:pt>
                <c:pt idx="1150">
                  <c:v>5.7958979957708321</c:v>
                </c:pt>
                <c:pt idx="1151">
                  <c:v>5.7958979957708321</c:v>
                </c:pt>
                <c:pt idx="1152">
                  <c:v>5.7958979957708321</c:v>
                </c:pt>
                <c:pt idx="1153">
                  <c:v>7.8480083650335217</c:v>
                </c:pt>
                <c:pt idx="1154">
                  <c:v>14.567689193740735</c:v>
                </c:pt>
                <c:pt idx="1155">
                  <c:v>26.224325861010207</c:v>
                </c:pt>
                <c:pt idx="1156">
                  <c:v>37.126120362524517</c:v>
                </c:pt>
                <c:pt idx="1157">
                  <c:v>47.88564154922981</c:v>
                </c:pt>
                <c:pt idx="1158">
                  <c:v>61.291489653801598</c:v>
                </c:pt>
                <c:pt idx="1159">
                  <c:v>79.251622681389478</c:v>
                </c:pt>
                <c:pt idx="1160">
                  <c:v>100.73799678900639</c:v>
                </c:pt>
                <c:pt idx="1161">
                  <c:v>122.03175802787092</c:v>
                </c:pt>
                <c:pt idx="1162">
                  <c:v>140.91418232669147</c:v>
                </c:pt>
                <c:pt idx="1163">
                  <c:v>159.57845206385809</c:v>
                </c:pt>
                <c:pt idx="1164">
                  <c:v>178.2917898720151</c:v>
                </c:pt>
                <c:pt idx="1165">
                  <c:v>197.45383307152673</c:v>
                </c:pt>
                <c:pt idx="1166">
                  <c:v>216.37267424780526</c:v>
                </c:pt>
                <c:pt idx="1167">
                  <c:v>224.91889700477012</c:v>
                </c:pt>
                <c:pt idx="1168">
                  <c:v>233.00128672134537</c:v>
                </c:pt>
                <c:pt idx="1169">
                  <c:v>245.06779788451962</c:v>
                </c:pt>
                <c:pt idx="1170">
                  <c:v>256.11942327480619</c:v>
                </c:pt>
                <c:pt idx="1171">
                  <c:v>266.741020292467</c:v>
                </c:pt>
                <c:pt idx="1172">
                  <c:v>276.8924396941963</c:v>
                </c:pt>
                <c:pt idx="1173">
                  <c:v>285.84184395327793</c:v>
                </c:pt>
                <c:pt idx="1174">
                  <c:v>294.22762760720428</c:v>
                </c:pt>
                <c:pt idx="1175">
                  <c:v>302.01978391804619</c:v>
                </c:pt>
                <c:pt idx="1176">
                  <c:v>308.46998646129236</c:v>
                </c:pt>
                <c:pt idx="1177">
                  <c:v>314.25999346671489</c:v>
                </c:pt>
                <c:pt idx="1178">
                  <c:v>320.10315130669147</c:v>
                </c:pt>
                <c:pt idx="1179">
                  <c:v>327.48181323814987</c:v>
                </c:pt>
                <c:pt idx="1180">
                  <c:v>334.94345704951229</c:v>
                </c:pt>
                <c:pt idx="1181">
                  <c:v>342.48804590795362</c:v>
                </c:pt>
                <c:pt idx="1182">
                  <c:v>349.34906345347258</c:v>
                </c:pt>
                <c:pt idx="1183">
                  <c:v>354.73182184465014</c:v>
                </c:pt>
                <c:pt idx="1184">
                  <c:v>359.37792645007585</c:v>
                </c:pt>
                <c:pt idx="1185">
                  <c:v>363.27245810062482</c:v>
                </c:pt>
                <c:pt idx="1186">
                  <c:v>365.61911443749165</c:v>
                </c:pt>
                <c:pt idx="1187">
                  <c:v>365.61911443749165</c:v>
                </c:pt>
                <c:pt idx="1188">
                  <c:v>365.61911443749165</c:v>
                </c:pt>
                <c:pt idx="1189">
                  <c:v>365.61911443749165</c:v>
                </c:pt>
                <c:pt idx="1190">
                  <c:v>365.61911443749165</c:v>
                </c:pt>
                <c:pt idx="1191">
                  <c:v>365.61911443749165</c:v>
                </c:pt>
                <c:pt idx="1192">
                  <c:v>365.61911443749165</c:v>
                </c:pt>
                <c:pt idx="1193">
                  <c:v>365.61911443749165</c:v>
                </c:pt>
                <c:pt idx="1194">
                  <c:v>365.61911443749165</c:v>
                </c:pt>
                <c:pt idx="1195">
                  <c:v>365.61911443749165</c:v>
                </c:pt>
                <c:pt idx="1196">
                  <c:v>366.40298921987335</c:v>
                </c:pt>
                <c:pt idx="1197">
                  <c:v>366.40298921987335</c:v>
                </c:pt>
                <c:pt idx="1198">
                  <c:v>367.1876919425797</c:v>
                </c:pt>
                <c:pt idx="1199">
                  <c:v>370.33478149999854</c:v>
                </c:pt>
                <c:pt idx="1200">
                  <c:v>374.28726768414367</c:v>
                </c:pt>
                <c:pt idx="1201">
                  <c:v>380.65427740729621</c:v>
                </c:pt>
                <c:pt idx="1202">
                  <c:v>387.07423287982897</c:v>
                </c:pt>
                <c:pt idx="1203">
                  <c:v>391.92393378774915</c:v>
                </c:pt>
                <c:pt idx="1204">
                  <c:v>395.17360345095688</c:v>
                </c:pt>
                <c:pt idx="1205">
                  <c:v>396.80339811595138</c:v>
                </c:pt>
                <c:pt idx="1206">
                  <c:v>397.61953527788148</c:v>
                </c:pt>
                <c:pt idx="1207">
                  <c:v>398.4364989436562</c:v>
                </c:pt>
                <c:pt idx="1208">
                  <c:v>399.25428907644272</c:v>
                </c:pt>
                <c:pt idx="1209">
                  <c:v>400.07290563940853</c:v>
                </c:pt>
                <c:pt idx="1210">
                  <c:v>400.07290563940853</c:v>
                </c:pt>
                <c:pt idx="1211">
                  <c:v>400.07290563940853</c:v>
                </c:pt>
                <c:pt idx="1212">
                  <c:v>400.07290563940853</c:v>
                </c:pt>
                <c:pt idx="1213">
                  <c:v>399.25428907644272</c:v>
                </c:pt>
                <c:pt idx="1214">
                  <c:v>399.25428907644272</c:v>
                </c:pt>
                <c:pt idx="1215">
                  <c:v>399.25428907644272</c:v>
                </c:pt>
                <c:pt idx="1216">
                  <c:v>399.25428907644272</c:v>
                </c:pt>
                <c:pt idx="1217">
                  <c:v>398.4364989436562</c:v>
                </c:pt>
                <c:pt idx="1218">
                  <c:v>397.61953527788148</c:v>
                </c:pt>
                <c:pt idx="1219">
                  <c:v>396.80339811595138</c:v>
                </c:pt>
                <c:pt idx="1220">
                  <c:v>395.98808749469907</c:v>
                </c:pt>
                <c:pt idx="1221">
                  <c:v>394.35994602155813</c:v>
                </c:pt>
                <c:pt idx="1222">
                  <c:v>391.92393378774915</c:v>
                </c:pt>
                <c:pt idx="1223">
                  <c:v>389.49536240901068</c:v>
                </c:pt>
                <c:pt idx="1224">
                  <c:v>386.26884361966756</c:v>
                </c:pt>
                <c:pt idx="1225">
                  <c:v>384.66054619469054</c:v>
                </c:pt>
                <c:pt idx="1226">
                  <c:v>383.05555714239318</c:v>
                </c:pt>
                <c:pt idx="1227">
                  <c:v>382.25430334808146</c:v>
                </c:pt>
                <c:pt idx="1228">
                  <c:v>380.65427740729621</c:v>
                </c:pt>
                <c:pt idx="1229">
                  <c:v>379.85550533448816</c:v>
                </c:pt>
                <c:pt idx="1230">
                  <c:v>378.26044316820594</c:v>
                </c:pt>
                <c:pt idx="1231">
                  <c:v>376.6686905532535</c:v>
                </c:pt>
                <c:pt idx="1232">
                  <c:v>375.87405541960828</c:v>
                </c:pt>
                <c:pt idx="1233">
                  <c:v>375.87405541960828</c:v>
                </c:pt>
                <c:pt idx="1234">
                  <c:v>375.08024778429404</c:v>
                </c:pt>
                <c:pt idx="1235">
                  <c:v>375.08024778429404</c:v>
                </c:pt>
                <c:pt idx="1236">
                  <c:v>373.49511515598994</c:v>
                </c:pt>
                <c:pt idx="1237">
                  <c:v>371.91329296300398</c:v>
                </c:pt>
                <c:pt idx="1238">
                  <c:v>367.9732225687784</c:v>
                </c:pt>
                <c:pt idx="1239">
                  <c:v>363.27245810062482</c:v>
                </c:pt>
                <c:pt idx="1240">
                  <c:v>357.0511464269282</c:v>
                </c:pt>
                <c:pt idx="1241">
                  <c:v>351.65098813960827</c:v>
                </c:pt>
                <c:pt idx="1242">
                  <c:v>346.29143321957065</c:v>
                </c:pt>
                <c:pt idx="1243">
                  <c:v>341.72985554472655</c:v>
                </c:pt>
                <c:pt idx="1244">
                  <c:v>336.44574039608477</c:v>
                </c:pt>
                <c:pt idx="1245">
                  <c:v>331.94884405667977</c:v>
                </c:pt>
                <c:pt idx="1246">
                  <c:v>327.48181323814987</c:v>
                </c:pt>
                <c:pt idx="1247">
                  <c:v>322.30803459718589</c:v>
                </c:pt>
                <c:pt idx="1248">
                  <c:v>317.17492971103434</c:v>
                </c:pt>
                <c:pt idx="1249">
                  <c:v>312.08251121335445</c:v>
                </c:pt>
                <c:pt idx="1250">
                  <c:v>307.03079173780526</c:v>
                </c:pt>
                <c:pt idx="1251">
                  <c:v>302.73314914883065</c:v>
                </c:pt>
                <c:pt idx="1252">
                  <c:v>298.46542512000008</c:v>
                </c:pt>
                <c:pt idx="1253">
                  <c:v>294.22762760720428</c:v>
                </c:pt>
                <c:pt idx="1254">
                  <c:v>290.01976456633349</c:v>
                </c:pt>
                <c:pt idx="1255">
                  <c:v>285.84184395327793</c:v>
                </c:pt>
                <c:pt idx="1256">
                  <c:v>281.69387372392822</c:v>
                </c:pt>
                <c:pt idx="1257">
                  <c:v>277.57586183417436</c:v>
                </c:pt>
                <c:pt idx="1258">
                  <c:v>273.48781623990715</c:v>
                </c:pt>
                <c:pt idx="1259">
                  <c:v>269.42974489701669</c:v>
                </c:pt>
                <c:pt idx="1260">
                  <c:v>266.0709215153027</c:v>
                </c:pt>
                <c:pt idx="1261">
                  <c:v>263.39885700752245</c:v>
                </c:pt>
                <c:pt idx="1262">
                  <c:v>261.40355678892735</c:v>
                </c:pt>
                <c:pt idx="1263">
                  <c:v>261.40355678892735</c:v>
                </c:pt>
                <c:pt idx="1264">
                  <c:v>262.06782362981818</c:v>
                </c:pt>
                <c:pt idx="1265">
                  <c:v>264.06562347067029</c:v>
                </c:pt>
                <c:pt idx="1266">
                  <c:v>266.0709215153027</c:v>
                </c:pt>
                <c:pt idx="1267">
                  <c:v>267.41195205605339</c:v>
                </c:pt>
                <c:pt idx="1268">
                  <c:v>268.75631439516098</c:v>
                </c:pt>
                <c:pt idx="1269">
                  <c:v>268.75631439516098</c:v>
                </c:pt>
                <c:pt idx="1270">
                  <c:v>267.41195205605339</c:v>
                </c:pt>
                <c:pt idx="1271">
                  <c:v>265.40165576139322</c:v>
                </c:pt>
                <c:pt idx="1272">
                  <c:v>262.73292371496086</c:v>
                </c:pt>
                <c:pt idx="1273">
                  <c:v>260.07752298723256</c:v>
                </c:pt>
                <c:pt idx="1274">
                  <c:v>258.09472253739978</c:v>
                </c:pt>
                <c:pt idx="1275">
                  <c:v>256.11942327480619</c:v>
                </c:pt>
                <c:pt idx="1276">
                  <c:v>254.80672491709197</c:v>
                </c:pt>
                <c:pt idx="1277">
                  <c:v>254.80672491709197</c:v>
                </c:pt>
                <c:pt idx="1278">
                  <c:v>255.46265728965906</c:v>
                </c:pt>
                <c:pt idx="1279">
                  <c:v>256.11942327480619</c:v>
                </c:pt>
                <c:pt idx="1280">
                  <c:v>257.43545593550931</c:v>
                </c:pt>
                <c:pt idx="1281">
                  <c:v>258.75482260453902</c:v>
                </c:pt>
                <c:pt idx="1282">
                  <c:v>258.75482260453902</c:v>
                </c:pt>
                <c:pt idx="1283">
                  <c:v>259.41575610009426</c:v>
                </c:pt>
                <c:pt idx="1284">
                  <c:v>259.41575610009426</c:v>
                </c:pt>
                <c:pt idx="1285">
                  <c:v>259.41575610009426</c:v>
                </c:pt>
                <c:pt idx="1286">
                  <c:v>258.09472253739978</c:v>
                </c:pt>
                <c:pt idx="1287">
                  <c:v>256.77702283570056</c:v>
                </c:pt>
                <c:pt idx="1288">
                  <c:v>254.80672491709197</c:v>
                </c:pt>
                <c:pt idx="1289">
                  <c:v>252.19133228928138</c:v>
                </c:pt>
                <c:pt idx="1290">
                  <c:v>249.58928040937829</c:v>
                </c:pt>
                <c:pt idx="1291">
                  <c:v>247.64649778332912</c:v>
                </c:pt>
                <c:pt idx="1292">
                  <c:v>245.06779788451962</c:v>
                </c:pt>
                <c:pt idx="1293">
                  <c:v>241.86319283012307</c:v>
                </c:pt>
                <c:pt idx="1294">
                  <c:v>238.67944742746249</c:v>
                </c:pt>
                <c:pt idx="1295">
                  <c:v>235.51656628064106</c:v>
                </c:pt>
                <c:pt idx="1296">
                  <c:v>233.62885435065786</c:v>
                </c:pt>
                <c:pt idx="1297">
                  <c:v>233.00128672134537</c:v>
                </c:pt>
                <c:pt idx="1298">
                  <c:v>233.62885435065786</c:v>
                </c:pt>
                <c:pt idx="1299">
                  <c:v>234.88649416713847</c:v>
                </c:pt>
                <c:pt idx="1300">
                  <c:v>236.77921473400639</c:v>
                </c:pt>
                <c:pt idx="1301">
                  <c:v>238.0452019102998</c:v>
                </c:pt>
                <c:pt idx="1302">
                  <c:v>239.31452751485872</c:v>
                </c:pt>
                <c:pt idx="1303">
                  <c:v>240.58719125302079</c:v>
                </c:pt>
                <c:pt idx="1304">
                  <c:v>242.50244521619479</c:v>
                </c:pt>
                <c:pt idx="1305">
                  <c:v>243.14253195150326</c:v>
                </c:pt>
                <c:pt idx="1306">
                  <c:v>243.78345299921529</c:v>
                </c:pt>
                <c:pt idx="1307">
                  <c:v>243.78345299921529</c:v>
                </c:pt>
                <c:pt idx="1308">
                  <c:v>243.78345299921529</c:v>
                </c:pt>
                <c:pt idx="1309">
                  <c:v>243.14253195150326</c:v>
                </c:pt>
                <c:pt idx="1310">
                  <c:v>243.14253195150326</c:v>
                </c:pt>
                <c:pt idx="1311">
                  <c:v>242.50244521619479</c:v>
                </c:pt>
                <c:pt idx="1312">
                  <c:v>241.86319283012307</c:v>
                </c:pt>
                <c:pt idx="1313">
                  <c:v>240.58719125302079</c:v>
                </c:pt>
                <c:pt idx="1314">
                  <c:v>238.67944742746249</c:v>
                </c:pt>
                <c:pt idx="1315">
                  <c:v>237.41179100020341</c:v>
                </c:pt>
                <c:pt idx="1316">
                  <c:v>235.51656628064106</c:v>
                </c:pt>
                <c:pt idx="1317">
                  <c:v>231.74865620474017</c:v>
                </c:pt>
                <c:pt idx="1318">
                  <c:v>229.25341517092821</c:v>
                </c:pt>
                <c:pt idx="1319">
                  <c:v>226.77153610073142</c:v>
                </c:pt>
                <c:pt idx="1320">
                  <c:v>228.01080524304666</c:v>
                </c:pt>
                <c:pt idx="1321">
                  <c:v>231.1235933911131</c:v>
                </c:pt>
                <c:pt idx="1322">
                  <c:v>236.77921473400639</c:v>
                </c:pt>
                <c:pt idx="1323">
                  <c:v>244.42520832249826</c:v>
                </c:pt>
                <c:pt idx="1324">
                  <c:v>254.80672491709197</c:v>
                </c:pt>
                <c:pt idx="1325">
                  <c:v>264.73322306757154</c:v>
                </c:pt>
                <c:pt idx="1326">
                  <c:v>272.13179492701829</c:v>
                </c:pt>
                <c:pt idx="1327">
                  <c:v>275.52809275286182</c:v>
                </c:pt>
                <c:pt idx="1328">
                  <c:v>276.8924396941963</c:v>
                </c:pt>
                <c:pt idx="1329">
                  <c:v>276.8924396941963</c:v>
                </c:pt>
                <c:pt idx="1330">
                  <c:v>276.8924396941963</c:v>
                </c:pt>
                <c:pt idx="1331">
                  <c:v>276.8924396941963</c:v>
                </c:pt>
                <c:pt idx="1332">
                  <c:v>276.8924396941963</c:v>
                </c:pt>
                <c:pt idx="1333">
                  <c:v>276.20984998814794</c:v>
                </c:pt>
                <c:pt idx="1334">
                  <c:v>274.16707584190857</c:v>
                </c:pt>
                <c:pt idx="1335">
                  <c:v>272.13179492701829</c:v>
                </c:pt>
                <c:pt idx="1336">
                  <c:v>270.10400823796294</c:v>
                </c:pt>
                <c:pt idx="1337">
                  <c:v>269.42974489701669</c:v>
                </c:pt>
                <c:pt idx="1338">
                  <c:v>268.75631439516098</c:v>
                </c:pt>
                <c:pt idx="1339">
                  <c:v>268.75631439516098</c:v>
                </c:pt>
                <c:pt idx="1340">
                  <c:v>268.75631439516098</c:v>
                </c:pt>
                <c:pt idx="1341">
                  <c:v>269.42974489701669</c:v>
                </c:pt>
                <c:pt idx="1342">
                  <c:v>270.10400823796294</c:v>
                </c:pt>
                <c:pt idx="1343">
                  <c:v>272.80938925599946</c:v>
                </c:pt>
                <c:pt idx="1344">
                  <c:v>275.52809275286182</c:v>
                </c:pt>
                <c:pt idx="1345">
                  <c:v>278.26011637124947</c:v>
                </c:pt>
                <c:pt idx="1346">
                  <c:v>280.31787399672726</c:v>
                </c:pt>
                <c:pt idx="1347">
                  <c:v>281.00545775386126</c:v>
                </c:pt>
                <c:pt idx="1348">
                  <c:v>281.00545775386126</c:v>
                </c:pt>
                <c:pt idx="1349">
                  <c:v>279.63112248935863</c:v>
                </c:pt>
                <c:pt idx="1350">
                  <c:v>274.84716802517124</c:v>
                </c:pt>
                <c:pt idx="1351">
                  <c:v>267.41195205605339</c:v>
                </c:pt>
                <c:pt idx="1352">
                  <c:v>258.09472253739978</c:v>
                </c:pt>
                <c:pt idx="1353">
                  <c:v>248.94085220750935</c:v>
                </c:pt>
                <c:pt idx="1354">
                  <c:v>239.31452751485872</c:v>
                </c:pt>
                <c:pt idx="1355">
                  <c:v>229.87597283737432</c:v>
                </c:pt>
                <c:pt idx="1356">
                  <c:v>219.40609424484063</c:v>
                </c:pt>
                <c:pt idx="1357">
                  <c:v>207.99028714903756</c:v>
                </c:pt>
                <c:pt idx="1358">
                  <c:v>196.29985352028282</c:v>
                </c:pt>
                <c:pt idx="1359">
                  <c:v>184.38529593835355</c:v>
                </c:pt>
                <c:pt idx="1360">
                  <c:v>171.76001955413378</c:v>
                </c:pt>
                <c:pt idx="1361">
                  <c:v>160.09885289465163</c:v>
                </c:pt>
                <c:pt idx="1362">
                  <c:v>152.88965975678394</c:v>
                </c:pt>
                <c:pt idx="1363">
                  <c:v>150.86012929454998</c:v>
                </c:pt>
                <c:pt idx="1364">
                  <c:v>153.90946570617689</c:v>
                </c:pt>
                <c:pt idx="1365">
                  <c:v>161.14217325789929</c:v>
                </c:pt>
                <c:pt idx="1366">
                  <c:v>165.34903199755288</c:v>
                </c:pt>
                <c:pt idx="1367">
                  <c:v>165.87866617701746</c:v>
                </c:pt>
                <c:pt idx="1368">
                  <c:v>161.66509271668795</c:v>
                </c:pt>
                <c:pt idx="1369">
                  <c:v>151.87321418802088</c:v>
                </c:pt>
                <c:pt idx="1370">
                  <c:v>143.86265870009746</c:v>
                </c:pt>
                <c:pt idx="1371">
                  <c:v>140.91418232669147</c:v>
                </c:pt>
                <c:pt idx="1372">
                  <c:v>140.91418232669147</c:v>
                </c:pt>
                <c:pt idx="1373">
                  <c:v>140.91418232669147</c:v>
                </c:pt>
                <c:pt idx="1374">
                  <c:v>138.48024527104647</c:v>
                </c:pt>
                <c:pt idx="1375">
                  <c:v>133.19961260242937</c:v>
                </c:pt>
                <c:pt idx="1376">
                  <c:v>124.3183948182085</c:v>
                </c:pt>
                <c:pt idx="1377">
                  <c:v>108.75438597005055</c:v>
                </c:pt>
                <c:pt idx="1378">
                  <c:v>87.153721036344095</c:v>
                </c:pt>
                <c:pt idx="1379">
                  <c:v>67.928092520744727</c:v>
                </c:pt>
                <c:pt idx="1380">
                  <c:v>51.082983983849843</c:v>
                </c:pt>
                <c:pt idx="1381">
                  <c:v>36.623878986256798</c:v>
                </c:pt>
                <c:pt idx="1382">
                  <c:v>31.09294501084365</c:v>
                </c:pt>
                <c:pt idx="1383">
                  <c:v>35.876902258953038</c:v>
                </c:pt>
                <c:pt idx="1384">
                  <c:v>45.346115604860699</c:v>
                </c:pt>
                <c:pt idx="1385">
                  <c:v>53.171172609528924</c:v>
                </c:pt>
                <c:pt idx="1386">
                  <c:v>56.536673463743227</c:v>
                </c:pt>
                <c:pt idx="1387">
                  <c:v>59.36665486013883</c:v>
                </c:pt>
                <c:pt idx="1388">
                  <c:v>65.232756710178094</c:v>
                </c:pt>
                <c:pt idx="1389">
                  <c:v>75.979237425708789</c:v>
                </c:pt>
                <c:pt idx="1390">
                  <c:v>91.047699933551726</c:v>
                </c:pt>
                <c:pt idx="1391">
                  <c:v>106.18998393877375</c:v>
                </c:pt>
                <c:pt idx="1392">
                  <c:v>117.52167298566931</c:v>
                </c:pt>
                <c:pt idx="1393">
                  <c:v>124.3183948182085</c:v>
                </c:pt>
                <c:pt idx="1394">
                  <c:v>127.09015341515926</c:v>
                </c:pt>
                <c:pt idx="1395">
                  <c:v>127.09015341515926</c:v>
                </c:pt>
                <c:pt idx="1396">
                  <c:v>126.16286530077014</c:v>
                </c:pt>
                <c:pt idx="1397">
                  <c:v>123.40121303936129</c:v>
                </c:pt>
                <c:pt idx="1398">
                  <c:v>119.31559521574987</c:v>
                </c:pt>
                <c:pt idx="1399">
                  <c:v>114.41475910137352</c:v>
                </c:pt>
                <c:pt idx="1400">
                  <c:v>108.32487652303867</c:v>
                </c:pt>
                <c:pt idx="1401">
                  <c:v>101.56747923868816</c:v>
                </c:pt>
                <c:pt idx="1402">
                  <c:v>94.624541568038168</c:v>
                </c:pt>
                <c:pt idx="1403">
                  <c:v>86.002013128152967</c:v>
                </c:pt>
                <c:pt idx="1404">
                  <c:v>73.481457934205011</c:v>
                </c:pt>
                <c:pt idx="1405">
                  <c:v>55.91712402319898</c:v>
                </c:pt>
                <c:pt idx="1406">
                  <c:v>40.737138236974822</c:v>
                </c:pt>
                <c:pt idx="1407">
                  <c:v>31.788814363371653</c:v>
                </c:pt>
                <c:pt idx="1408">
                  <c:v>30.177050363558802</c:v>
                </c:pt>
                <c:pt idx="1409">
                  <c:v>31.09294501084365</c:v>
                </c:pt>
                <c:pt idx="1410">
                  <c:v>31.55600576075993</c:v>
                </c:pt>
                <c:pt idx="1411">
                  <c:v>31.324049297639654</c:v>
                </c:pt>
                <c:pt idx="1412">
                  <c:v>30.633293113555748</c:v>
                </c:pt>
                <c:pt idx="1413">
                  <c:v>29.724217055515446</c:v>
                </c:pt>
                <c:pt idx="1414">
                  <c:v>29.950207510876524</c:v>
                </c:pt>
                <c:pt idx="1415">
                  <c:v>33.203558845723933</c:v>
                </c:pt>
                <c:pt idx="1416">
                  <c:v>40.473677143333212</c:v>
                </c:pt>
                <c:pt idx="1417">
                  <c:v>50.788068683825259</c:v>
                </c:pt>
                <c:pt idx="1418">
                  <c:v>61.939887231605326</c:v>
                </c:pt>
                <c:pt idx="1419">
                  <c:v>70.331003739999986</c:v>
                </c:pt>
                <c:pt idx="1420">
                  <c:v>73.128019487488459</c:v>
                </c:pt>
                <c:pt idx="1421">
                  <c:v>70.331003739999986</c:v>
                </c:pt>
                <c:pt idx="1422">
                  <c:v>61.615264361930315</c:v>
                </c:pt>
                <c:pt idx="1423">
                  <c:v>52.27113895424317</c:v>
                </c:pt>
                <c:pt idx="1424">
                  <c:v>49.326234680786392</c:v>
                </c:pt>
                <c:pt idx="1425">
                  <c:v>50.200786472694467</c:v>
                </c:pt>
                <c:pt idx="1426">
                  <c:v>55.300969880803216</c:v>
                </c:pt>
                <c:pt idx="1427">
                  <c:v>65.566706925895446</c:v>
                </c:pt>
                <c:pt idx="1428">
                  <c:v>73.481457934205011</c:v>
                </c:pt>
                <c:pt idx="1429">
                  <c:v>75.979237425708789</c:v>
                </c:pt>
                <c:pt idx="1430">
                  <c:v>73.835743253318924</c:v>
                </c:pt>
                <c:pt idx="1431">
                  <c:v>67.588209041650217</c:v>
                </c:pt>
                <c:pt idx="1432">
                  <c:v>56.226474349618947</c:v>
                </c:pt>
                <c:pt idx="1433">
                  <c:v>41.001450107293358</c:v>
                </c:pt>
                <c:pt idx="1434">
                  <c:v>28.166154086939525</c:v>
                </c:pt>
                <c:pt idx="1435">
                  <c:v>17.552145281261705</c:v>
                </c:pt>
                <c:pt idx="1436">
                  <c:v>15.045859104017159</c:v>
                </c:pt>
                <c:pt idx="1437">
                  <c:v>16.025289233201374</c:v>
                </c:pt>
                <c:pt idx="1438">
                  <c:v>18.430314193635009</c:v>
                </c:pt>
                <c:pt idx="1439">
                  <c:v>20.064848439863713</c:v>
                </c:pt>
                <c:pt idx="1440">
                  <c:v>20.250734673699977</c:v>
                </c:pt>
                <c:pt idx="1441">
                  <c:v>18.96746979722904</c:v>
                </c:pt>
                <c:pt idx="1442">
                  <c:v>15.859913132349565</c:v>
                </c:pt>
                <c:pt idx="1443">
                  <c:v>13.787846713329971</c:v>
                </c:pt>
                <c:pt idx="1444">
                  <c:v>13.330207267757812</c:v>
                </c:pt>
                <c:pt idx="1445">
                  <c:v>13.787846713329971</c:v>
                </c:pt>
                <c:pt idx="1446">
                  <c:v>14.09721737898983</c:v>
                </c:pt>
                <c:pt idx="1447">
                  <c:v>13.179372014009758</c:v>
                </c:pt>
                <c:pt idx="1448">
                  <c:v>9.1775180141682977</c:v>
                </c:pt>
                <c:pt idx="1449">
                  <c:v>3.8880827252428154</c:v>
                </c:pt>
                <c:pt idx="1450">
                  <c:v>0.75764869716742278</c:v>
                </c:pt>
                <c:pt idx="1451">
                  <c:v>2.1889977104520834E-2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0.1349352434725721</c:v>
                </c:pt>
                <c:pt idx="1480">
                  <c:v>0.68681625397965063</c:v>
                </c:pt>
                <c:pt idx="1481">
                  <c:v>1.498677456435038</c:v>
                </c:pt>
                <c:pt idx="1482">
                  <c:v>2.4231458153067935</c:v>
                </c:pt>
                <c:pt idx="1483">
                  <c:v>3.3362724195940108</c:v>
                </c:pt>
                <c:pt idx="1484">
                  <c:v>4.3079923422830184</c:v>
                </c:pt>
                <c:pt idx="1485">
                  <c:v>5.3073295528026119</c:v>
                </c:pt>
                <c:pt idx="1486">
                  <c:v>6.7293625596603581</c:v>
                </c:pt>
                <c:pt idx="1487">
                  <c:v>8.8046414877210371</c:v>
                </c:pt>
                <c:pt idx="1488">
                  <c:v>11.860364545138419</c:v>
                </c:pt>
                <c:pt idx="1489">
                  <c:v>16.191520346505023</c:v>
                </c:pt>
                <c:pt idx="1490">
                  <c:v>22.15656800016799</c:v>
                </c:pt>
                <c:pt idx="1491">
                  <c:v>29.724217055515446</c:v>
                </c:pt>
                <c:pt idx="1492">
                  <c:v>38.910778954336287</c:v>
                </c:pt>
                <c:pt idx="1493">
                  <c:v>48.747448265756134</c:v>
                </c:pt>
                <c:pt idx="1494">
                  <c:v>59.048818314153031</c:v>
                </c:pt>
                <c:pt idx="1495">
                  <c:v>69.296100686020196</c:v>
                </c:pt>
                <c:pt idx="1496">
                  <c:v>78.884638696254243</c:v>
                </c:pt>
                <c:pt idx="1497">
                  <c:v>87.925753917773577</c:v>
                </c:pt>
                <c:pt idx="1498">
                  <c:v>95.832030014512867</c:v>
                </c:pt>
                <c:pt idx="1499">
                  <c:v>102.40033842277415</c:v>
                </c:pt>
                <c:pt idx="1500">
                  <c:v>107.4683884486753</c:v>
                </c:pt>
                <c:pt idx="1501">
                  <c:v>110.91458583009913</c:v>
                </c:pt>
                <c:pt idx="1502">
                  <c:v>114.41475910137352</c:v>
                </c:pt>
                <c:pt idx="1503">
                  <c:v>117.07529938803347</c:v>
                </c:pt>
                <c:pt idx="1504">
                  <c:v>120.21761251885279</c:v>
                </c:pt>
                <c:pt idx="1505">
                  <c:v>122.94388564446095</c:v>
                </c:pt>
                <c:pt idx="1506">
                  <c:v>125.23894567023235</c:v>
                </c:pt>
                <c:pt idx="1507">
                  <c:v>127.55506056171603</c:v>
                </c:pt>
                <c:pt idx="1508">
                  <c:v>130.36218437165934</c:v>
                </c:pt>
                <c:pt idx="1509">
                  <c:v>133.67546301206244</c:v>
                </c:pt>
                <c:pt idx="1510">
                  <c:v>137.99598120251432</c:v>
                </c:pt>
                <c:pt idx="1511">
                  <c:v>144.3570142973756</c:v>
                </c:pt>
                <c:pt idx="1512">
                  <c:v>152.88965975678394</c:v>
                </c:pt>
                <c:pt idx="1513">
                  <c:v>163.76516487350801</c:v>
                </c:pt>
                <c:pt idx="1514">
                  <c:v>176.64752738937491</c:v>
                </c:pt>
                <c:pt idx="1515">
                  <c:v>190.01283000907503</c:v>
                </c:pt>
                <c:pt idx="1516">
                  <c:v>202.1032313245048</c:v>
                </c:pt>
                <c:pt idx="1517">
                  <c:v>210.96518280866249</c:v>
                </c:pt>
                <c:pt idx="1518">
                  <c:v>218.19021885204336</c:v>
                </c:pt>
                <c:pt idx="1519">
                  <c:v>223.0737763338104</c:v>
                </c:pt>
                <c:pt idx="1520">
                  <c:v>227.39075305527683</c:v>
                </c:pt>
                <c:pt idx="1521">
                  <c:v>229.87597283737432</c:v>
                </c:pt>
                <c:pt idx="1522">
                  <c:v>231.74865620474017</c:v>
                </c:pt>
                <c:pt idx="1523">
                  <c:v>231.1235933911131</c:v>
                </c:pt>
                <c:pt idx="1524">
                  <c:v>228.631692627208</c:v>
                </c:pt>
                <c:pt idx="1525">
                  <c:v>221.84787328038686</c:v>
                </c:pt>
                <c:pt idx="1526">
                  <c:v>211.56267077105085</c:v>
                </c:pt>
                <c:pt idx="1527">
                  <c:v>198.61116092223341</c:v>
                </c:pt>
                <c:pt idx="1528">
                  <c:v>184.94427930407414</c:v>
                </c:pt>
                <c:pt idx="1529">
                  <c:v>172.84026196755559</c:v>
                </c:pt>
                <c:pt idx="1530">
                  <c:v>163.23888775971886</c:v>
                </c:pt>
                <c:pt idx="1531">
                  <c:v>156.47368031119046</c:v>
                </c:pt>
                <c:pt idx="1532">
                  <c:v>152.88965975678394</c:v>
                </c:pt>
                <c:pt idx="1533">
                  <c:v>151.87321418802088</c:v>
                </c:pt>
                <c:pt idx="1534">
                  <c:v>153.90946570617689</c:v>
                </c:pt>
                <c:pt idx="1535">
                  <c:v>159.05889084939528</c:v>
                </c:pt>
                <c:pt idx="1536">
                  <c:v>168.5394239527356</c:v>
                </c:pt>
                <c:pt idx="1537">
                  <c:v>181.60294867671763</c:v>
                </c:pt>
                <c:pt idx="1538">
                  <c:v>197.45383307152673</c:v>
                </c:pt>
                <c:pt idx="1539">
                  <c:v>216.37267424780526</c:v>
                </c:pt>
                <c:pt idx="1540">
                  <c:v>236.77921473400639</c:v>
                </c:pt>
                <c:pt idx="1541">
                  <c:v>259.41575610009426</c:v>
                </c:pt>
                <c:pt idx="1542">
                  <c:v>282.38312187009484</c:v>
                </c:pt>
                <c:pt idx="1543">
                  <c:v>304.16237278691193</c:v>
                </c:pt>
                <c:pt idx="1544">
                  <c:v>322.30803459718589</c:v>
                </c:pt>
                <c:pt idx="1545">
                  <c:v>334.19355953351601</c:v>
                </c:pt>
                <c:pt idx="1546">
                  <c:v>341.72985554472655</c:v>
                </c:pt>
                <c:pt idx="1547">
                  <c:v>346.29143321957065</c:v>
                </c:pt>
                <c:pt idx="1548">
                  <c:v>349.34906345347258</c:v>
                </c:pt>
                <c:pt idx="1549">
                  <c:v>353.18974785916322</c:v>
                </c:pt>
                <c:pt idx="1550">
                  <c:v>357.0511464269282</c:v>
                </c:pt>
                <c:pt idx="1551">
                  <c:v>362.49189544787129</c:v>
                </c:pt>
                <c:pt idx="1552">
                  <c:v>367.9732225687784</c:v>
                </c:pt>
                <c:pt idx="1553">
                  <c:v>374.28726768414367</c:v>
                </c:pt>
                <c:pt idx="1554">
                  <c:v>379.85550533448816</c:v>
                </c:pt>
                <c:pt idx="1555">
                  <c:v>386.26884361966756</c:v>
                </c:pt>
                <c:pt idx="1556">
                  <c:v>393.54711524333533</c:v>
                </c:pt>
                <c:pt idx="1557">
                  <c:v>402.53371354105172</c:v>
                </c:pt>
                <c:pt idx="1558">
                  <c:v>412.4513006590613</c:v>
                </c:pt>
                <c:pt idx="1559">
                  <c:v>425.01550987083363</c:v>
                </c:pt>
                <c:pt idx="1560">
                  <c:v>438.62200149885678</c:v>
                </c:pt>
                <c:pt idx="1561">
                  <c:v>452.439616080164</c:v>
                </c:pt>
                <c:pt idx="1562">
                  <c:v>466.46820274750121</c:v>
                </c:pt>
                <c:pt idx="1563">
                  <c:v>480.70761063361391</c:v>
                </c:pt>
                <c:pt idx="1564">
                  <c:v>496.06781023124654</c:v>
                </c:pt>
                <c:pt idx="1565">
                  <c:v>511.66565594572836</c:v>
                </c:pt>
                <c:pt idx="1566">
                  <c:v>527.50096681738694</c:v>
                </c:pt>
                <c:pt idx="1567">
                  <c:v>544.52639426115491</c:v>
                </c:pt>
                <c:pt idx="1568">
                  <c:v>559.88326019354167</c:v>
                </c:pt>
                <c:pt idx="1569">
                  <c:v>574.47092842257598</c:v>
                </c:pt>
                <c:pt idx="1570">
                  <c:v>583.20000000000005</c:v>
                </c:pt>
                <c:pt idx="1571">
                  <c:v>583.20000000000005</c:v>
                </c:pt>
                <c:pt idx="1572">
                  <c:v>583.20000000000005</c:v>
                </c:pt>
                <c:pt idx="1573">
                  <c:v>583.20000000000005</c:v>
                </c:pt>
                <c:pt idx="1574">
                  <c:v>583.20000000000005</c:v>
                </c:pt>
                <c:pt idx="1575">
                  <c:v>583.20000000000005</c:v>
                </c:pt>
                <c:pt idx="1576">
                  <c:v>583.20000000000005</c:v>
                </c:pt>
                <c:pt idx="1577">
                  <c:v>583.20000000000005</c:v>
                </c:pt>
                <c:pt idx="1578">
                  <c:v>583.20000000000005</c:v>
                </c:pt>
                <c:pt idx="1579">
                  <c:v>583.20000000000005</c:v>
                </c:pt>
                <c:pt idx="1580">
                  <c:v>583.20000000000005</c:v>
                </c:pt>
                <c:pt idx="1581">
                  <c:v>583.20000000000005</c:v>
                </c:pt>
                <c:pt idx="1582">
                  <c:v>583.20000000000005</c:v>
                </c:pt>
                <c:pt idx="1583">
                  <c:v>583.20000000000005</c:v>
                </c:pt>
                <c:pt idx="1584">
                  <c:v>583.20000000000005</c:v>
                </c:pt>
                <c:pt idx="1585">
                  <c:v>583.20000000000005</c:v>
                </c:pt>
                <c:pt idx="1586">
                  <c:v>583.20000000000005</c:v>
                </c:pt>
                <c:pt idx="1587">
                  <c:v>583.20000000000005</c:v>
                </c:pt>
                <c:pt idx="1588">
                  <c:v>577.41058573633552</c:v>
                </c:pt>
                <c:pt idx="1589">
                  <c:v>568.61373447955066</c:v>
                </c:pt>
                <c:pt idx="1590">
                  <c:v>561.81762793391522</c:v>
                </c:pt>
                <c:pt idx="1591">
                  <c:v>556.02436261070216</c:v>
                </c:pt>
                <c:pt idx="1592">
                  <c:v>552.17858418949061</c:v>
                </c:pt>
                <c:pt idx="1593">
                  <c:v>548.34592728720793</c:v>
                </c:pt>
                <c:pt idx="1594">
                  <c:v>546.4345201423215</c:v>
                </c:pt>
                <c:pt idx="1595">
                  <c:v>544.52639426115491</c:v>
                </c:pt>
                <c:pt idx="1596">
                  <c:v>540.71998746863244</c:v>
                </c:pt>
                <c:pt idx="1597">
                  <c:v>536.92670926694109</c:v>
                </c:pt>
                <c:pt idx="1598">
                  <c:v>530.32007017598823</c:v>
                </c:pt>
                <c:pt idx="1599">
                  <c:v>522.81888276255245</c:v>
                </c:pt>
                <c:pt idx="1600">
                  <c:v>514.44287247309853</c:v>
                </c:pt>
                <c:pt idx="1601">
                  <c:v>505.2142445234557</c:v>
                </c:pt>
                <c:pt idx="1602">
                  <c:v>496.06781023124654</c:v>
                </c:pt>
                <c:pt idx="1603">
                  <c:v>488.80986698249029</c:v>
                </c:pt>
                <c:pt idx="1604">
                  <c:v>483.40095769634206</c:v>
                </c:pt>
                <c:pt idx="1605">
                  <c:v>478.91616051904356</c:v>
                </c:pt>
                <c:pt idx="1606">
                  <c:v>477.12800242337863</c:v>
                </c:pt>
                <c:pt idx="1607">
                  <c:v>475.34313664128121</c:v>
                </c:pt>
                <c:pt idx="1608">
                  <c:v>475.34313664128121</c:v>
                </c:pt>
                <c:pt idx="1609">
                  <c:v>475.34313664128121</c:v>
                </c:pt>
                <c:pt idx="1610">
                  <c:v>477.12800242337863</c:v>
                </c:pt>
                <c:pt idx="1611">
                  <c:v>478.02166995043166</c:v>
                </c:pt>
                <c:pt idx="1612">
                  <c:v>480.70761063361391</c:v>
                </c:pt>
                <c:pt idx="1613">
                  <c:v>484.30038574081965</c:v>
                </c:pt>
                <c:pt idx="1614">
                  <c:v>489.71423117685111</c:v>
                </c:pt>
                <c:pt idx="1615">
                  <c:v>496.06781023124654</c:v>
                </c:pt>
                <c:pt idx="1616">
                  <c:v>504.29590177190875</c:v>
                </c:pt>
                <c:pt idx="1617">
                  <c:v>514.44287247309853</c:v>
                </c:pt>
                <c:pt idx="1618">
                  <c:v>525.62566977986364</c:v>
                </c:pt>
                <c:pt idx="1619">
                  <c:v>537.87379788305839</c:v>
                </c:pt>
                <c:pt idx="1620">
                  <c:v>548.34592728720793</c:v>
                </c:pt>
                <c:pt idx="1621">
                  <c:v>557.9521716542497</c:v>
                </c:pt>
                <c:pt idx="1622">
                  <c:v>565.69619983925736</c:v>
                </c:pt>
                <c:pt idx="1623">
                  <c:v>571.5386443388187</c:v>
                </c:pt>
                <c:pt idx="1624">
                  <c:v>573.49268109776824</c:v>
                </c:pt>
                <c:pt idx="1625">
                  <c:v>572.51525305757161</c:v>
                </c:pt>
                <c:pt idx="1626">
                  <c:v>568.61373447955066</c:v>
                </c:pt>
                <c:pt idx="1627">
                  <c:v>558.91730600534402</c:v>
                </c:pt>
                <c:pt idx="1628">
                  <c:v>545.48004702535673</c:v>
                </c:pt>
                <c:pt idx="1629">
                  <c:v>528.43984693344441</c:v>
                </c:pt>
                <c:pt idx="1630">
                  <c:v>510.74156041165025</c:v>
                </c:pt>
                <c:pt idx="1631">
                  <c:v>494.24838985298527</c:v>
                </c:pt>
                <c:pt idx="1632">
                  <c:v>482.50235247242671</c:v>
                </c:pt>
                <c:pt idx="1633">
                  <c:v>474.45193845990241</c:v>
                </c:pt>
                <c:pt idx="1634">
                  <c:v>471.78328319643981</c:v>
                </c:pt>
                <c:pt idx="1635">
                  <c:v>470.89537799161974</c:v>
                </c:pt>
                <c:pt idx="1636">
                  <c:v>470.89537799161974</c:v>
                </c:pt>
                <c:pt idx="1637">
                  <c:v>470.0082961230213</c:v>
                </c:pt>
                <c:pt idx="1638">
                  <c:v>467.35199090288461</c:v>
                </c:pt>
                <c:pt idx="1639">
                  <c:v>463.82177955099758</c:v>
                </c:pt>
                <c:pt idx="1640">
                  <c:v>459.4275473322823</c:v>
                </c:pt>
                <c:pt idx="1641">
                  <c:v>455.92699000718517</c:v>
                </c:pt>
                <c:pt idx="1642">
                  <c:v>454.18165497158384</c:v>
                </c:pt>
                <c:pt idx="1643">
                  <c:v>455.05391048977827</c:v>
                </c:pt>
                <c:pt idx="1644">
                  <c:v>459.4275473322823</c:v>
                </c:pt>
                <c:pt idx="1645">
                  <c:v>465.5852381125037</c:v>
                </c:pt>
                <c:pt idx="1646">
                  <c:v>474.45193845990241</c:v>
                </c:pt>
                <c:pt idx="1647">
                  <c:v>484.30038574081965</c:v>
                </c:pt>
                <c:pt idx="1648">
                  <c:v>496.06781023124654</c:v>
                </c:pt>
                <c:pt idx="1649">
                  <c:v>508.89583452705915</c:v>
                </c:pt>
                <c:pt idx="1650">
                  <c:v>521.88492951450598</c:v>
                </c:pt>
                <c:pt idx="1651">
                  <c:v>535.0349941243137</c:v>
                </c:pt>
                <c:pt idx="1652">
                  <c:v>546.4345201423215</c:v>
                </c:pt>
                <c:pt idx="1653">
                  <c:v>556.98785717709143</c:v>
                </c:pt>
                <c:pt idx="1654">
                  <c:v>566.6678918558589</c:v>
                </c:pt>
                <c:pt idx="1655">
                  <c:v>574.47092842257598</c:v>
                </c:pt>
                <c:pt idx="1656">
                  <c:v>582.32639684708886</c:v>
                </c:pt>
                <c:pt idx="1657">
                  <c:v>583.20000000000005</c:v>
                </c:pt>
                <c:pt idx="1658">
                  <c:v>583.20000000000005</c:v>
                </c:pt>
                <c:pt idx="1659">
                  <c:v>583.20000000000005</c:v>
                </c:pt>
                <c:pt idx="1660">
                  <c:v>583.20000000000005</c:v>
                </c:pt>
                <c:pt idx="1661">
                  <c:v>583.20000000000005</c:v>
                </c:pt>
                <c:pt idx="1662">
                  <c:v>583.20000000000005</c:v>
                </c:pt>
                <c:pt idx="1663">
                  <c:v>583.20000000000005</c:v>
                </c:pt>
                <c:pt idx="1664">
                  <c:v>583.20000000000005</c:v>
                </c:pt>
                <c:pt idx="1665">
                  <c:v>583.20000000000005</c:v>
                </c:pt>
                <c:pt idx="1666">
                  <c:v>583.20000000000005</c:v>
                </c:pt>
                <c:pt idx="1667">
                  <c:v>583.20000000000005</c:v>
                </c:pt>
                <c:pt idx="1668">
                  <c:v>583.20000000000005</c:v>
                </c:pt>
                <c:pt idx="1669">
                  <c:v>583.20000000000005</c:v>
                </c:pt>
                <c:pt idx="1670">
                  <c:v>583.20000000000005</c:v>
                </c:pt>
                <c:pt idx="1671">
                  <c:v>583.20000000000005</c:v>
                </c:pt>
                <c:pt idx="1672">
                  <c:v>583.20000000000005</c:v>
                </c:pt>
                <c:pt idx="1673">
                  <c:v>583.20000000000005</c:v>
                </c:pt>
                <c:pt idx="1674">
                  <c:v>583.20000000000005</c:v>
                </c:pt>
                <c:pt idx="1675">
                  <c:v>583.20000000000005</c:v>
                </c:pt>
                <c:pt idx="1676">
                  <c:v>583.20000000000005</c:v>
                </c:pt>
                <c:pt idx="1677">
                  <c:v>583.20000000000005</c:v>
                </c:pt>
                <c:pt idx="1678">
                  <c:v>583.20000000000005</c:v>
                </c:pt>
                <c:pt idx="1679">
                  <c:v>583.20000000000005</c:v>
                </c:pt>
                <c:pt idx="1680">
                  <c:v>583.20000000000005</c:v>
                </c:pt>
                <c:pt idx="1681">
                  <c:v>583.20000000000005</c:v>
                </c:pt>
                <c:pt idx="1682">
                  <c:v>583.20000000000005</c:v>
                </c:pt>
                <c:pt idx="1683">
                  <c:v>583.20000000000005</c:v>
                </c:pt>
                <c:pt idx="1684">
                  <c:v>583.20000000000005</c:v>
                </c:pt>
                <c:pt idx="1685">
                  <c:v>583.20000000000005</c:v>
                </c:pt>
                <c:pt idx="1686">
                  <c:v>583.20000000000005</c:v>
                </c:pt>
                <c:pt idx="1687">
                  <c:v>583.20000000000005</c:v>
                </c:pt>
                <c:pt idx="1688">
                  <c:v>583.20000000000005</c:v>
                </c:pt>
                <c:pt idx="1689">
                  <c:v>583.20000000000005</c:v>
                </c:pt>
                <c:pt idx="1690">
                  <c:v>583.20000000000005</c:v>
                </c:pt>
                <c:pt idx="1691">
                  <c:v>583.20000000000005</c:v>
                </c:pt>
                <c:pt idx="1692">
                  <c:v>583.20000000000005</c:v>
                </c:pt>
                <c:pt idx="1693">
                  <c:v>583.20000000000005</c:v>
                </c:pt>
                <c:pt idx="1694">
                  <c:v>583.20000000000005</c:v>
                </c:pt>
                <c:pt idx="1695">
                  <c:v>583.20000000000005</c:v>
                </c:pt>
                <c:pt idx="1696">
                  <c:v>583.20000000000005</c:v>
                </c:pt>
                <c:pt idx="1697">
                  <c:v>583.20000000000005</c:v>
                </c:pt>
                <c:pt idx="1698">
                  <c:v>583.20000000000005</c:v>
                </c:pt>
                <c:pt idx="1699">
                  <c:v>583.20000000000005</c:v>
                </c:pt>
                <c:pt idx="1700">
                  <c:v>583.20000000000005</c:v>
                </c:pt>
                <c:pt idx="1701">
                  <c:v>583.20000000000005</c:v>
                </c:pt>
                <c:pt idx="1702">
                  <c:v>583.20000000000005</c:v>
                </c:pt>
                <c:pt idx="1703">
                  <c:v>583.20000000000005</c:v>
                </c:pt>
                <c:pt idx="1704">
                  <c:v>583.20000000000005</c:v>
                </c:pt>
                <c:pt idx="1705">
                  <c:v>583.20000000000005</c:v>
                </c:pt>
                <c:pt idx="1706">
                  <c:v>583.20000000000005</c:v>
                </c:pt>
                <c:pt idx="1707">
                  <c:v>583.20000000000005</c:v>
                </c:pt>
                <c:pt idx="1708">
                  <c:v>583.20000000000005</c:v>
                </c:pt>
                <c:pt idx="1709">
                  <c:v>583.20000000000005</c:v>
                </c:pt>
                <c:pt idx="1710">
                  <c:v>583.20000000000005</c:v>
                </c:pt>
                <c:pt idx="1711">
                  <c:v>583.20000000000005</c:v>
                </c:pt>
                <c:pt idx="1712">
                  <c:v>583.20000000000005</c:v>
                </c:pt>
                <c:pt idx="1713">
                  <c:v>583.20000000000005</c:v>
                </c:pt>
                <c:pt idx="1714">
                  <c:v>583.20000000000005</c:v>
                </c:pt>
                <c:pt idx="1715">
                  <c:v>583.20000000000005</c:v>
                </c:pt>
                <c:pt idx="1716">
                  <c:v>583.20000000000005</c:v>
                </c:pt>
                <c:pt idx="1717">
                  <c:v>583.20000000000005</c:v>
                </c:pt>
                <c:pt idx="1718">
                  <c:v>583.20000000000005</c:v>
                </c:pt>
                <c:pt idx="1719">
                  <c:v>583.20000000000005</c:v>
                </c:pt>
                <c:pt idx="1720">
                  <c:v>583.20000000000005</c:v>
                </c:pt>
                <c:pt idx="1721">
                  <c:v>583.20000000000005</c:v>
                </c:pt>
                <c:pt idx="1722">
                  <c:v>583.20000000000005</c:v>
                </c:pt>
                <c:pt idx="1723">
                  <c:v>583.20000000000005</c:v>
                </c:pt>
                <c:pt idx="1724">
                  <c:v>583.20000000000005</c:v>
                </c:pt>
                <c:pt idx="1725">
                  <c:v>583.20000000000005</c:v>
                </c:pt>
                <c:pt idx="1726">
                  <c:v>583.20000000000005</c:v>
                </c:pt>
                <c:pt idx="1727">
                  <c:v>583.20000000000005</c:v>
                </c:pt>
                <c:pt idx="1728">
                  <c:v>583.20000000000005</c:v>
                </c:pt>
                <c:pt idx="1729">
                  <c:v>583.20000000000005</c:v>
                </c:pt>
                <c:pt idx="1730">
                  <c:v>583.20000000000005</c:v>
                </c:pt>
                <c:pt idx="1731">
                  <c:v>583.20000000000005</c:v>
                </c:pt>
                <c:pt idx="1732">
                  <c:v>583.20000000000005</c:v>
                </c:pt>
                <c:pt idx="1733">
                  <c:v>571.5386443388187</c:v>
                </c:pt>
                <c:pt idx="1734">
                  <c:v>548.34592728720793</c:v>
                </c:pt>
                <c:pt idx="1735">
                  <c:v>526.56290775391551</c:v>
                </c:pt>
                <c:pt idx="1736">
                  <c:v>505.2142445234557</c:v>
                </c:pt>
                <c:pt idx="1737">
                  <c:v>483.40095769634206</c:v>
                </c:pt>
                <c:pt idx="1738">
                  <c:v>462.94128569815462</c:v>
                </c:pt>
                <c:pt idx="1739">
                  <c:v>442.91733392233687</c:v>
                </c:pt>
                <c:pt idx="1740">
                  <c:v>425.01550987083363</c:v>
                </c:pt>
                <c:pt idx="1741">
                  <c:v>409.96075254181591</c:v>
                </c:pt>
                <c:pt idx="1742">
                  <c:v>398.4364989436562</c:v>
                </c:pt>
                <c:pt idx="1743">
                  <c:v>387.88044912266179</c:v>
                </c:pt>
                <c:pt idx="1744">
                  <c:v>379.05756057584705</c:v>
                </c:pt>
                <c:pt idx="1745">
                  <c:v>371.12362337183714</c:v>
                </c:pt>
                <c:pt idx="1746">
                  <c:v>363.27245810062482</c:v>
                </c:pt>
                <c:pt idx="1747">
                  <c:v>355.50410159503599</c:v>
                </c:pt>
                <c:pt idx="1748">
                  <c:v>349.34906345347258</c:v>
                </c:pt>
                <c:pt idx="1749">
                  <c:v>343.24706535332336</c:v>
                </c:pt>
                <c:pt idx="1750">
                  <c:v>338.70538564989977</c:v>
                </c:pt>
                <c:pt idx="1751">
                  <c:v>334.94345704951229</c:v>
                </c:pt>
                <c:pt idx="1752">
                  <c:v>331.20226471089461</c:v>
                </c:pt>
                <c:pt idx="1753">
                  <c:v>327.48181323814987</c:v>
                </c:pt>
                <c:pt idx="1754">
                  <c:v>323.78210723538103</c:v>
                </c:pt>
                <c:pt idx="1755">
                  <c:v>320.10315130669147</c:v>
                </c:pt>
                <c:pt idx="1756">
                  <c:v>316.4449500561845</c:v>
                </c:pt>
                <c:pt idx="1757">
                  <c:v>312.80750808796324</c:v>
                </c:pt>
                <c:pt idx="1758">
                  <c:v>308.46998646129236</c:v>
                </c:pt>
                <c:pt idx="1759">
                  <c:v>304.87823112054303</c:v>
                </c:pt>
                <c:pt idx="1760">
                  <c:v>300.59554681715423</c:v>
                </c:pt>
                <c:pt idx="1761">
                  <c:v>296.34278505185472</c:v>
                </c:pt>
                <c:pt idx="1762">
                  <c:v>292.11995378053507</c:v>
                </c:pt>
                <c:pt idx="1763">
                  <c:v>287.92706095908568</c:v>
                </c:pt>
                <c:pt idx="1764">
                  <c:v>283.76411454339677</c:v>
                </c:pt>
                <c:pt idx="1765">
                  <c:v>278.94520326858839</c:v>
                </c:pt>
                <c:pt idx="1766">
                  <c:v>272.80938925599946</c:v>
                </c:pt>
                <c:pt idx="1767">
                  <c:v>264.06562347067029</c:v>
                </c:pt>
                <c:pt idx="1768">
                  <c:v>252.84392984319979</c:v>
                </c:pt>
                <c:pt idx="1769">
                  <c:v>238.0452019102998</c:v>
                </c:pt>
                <c:pt idx="1770">
                  <c:v>220.62531248584267</c:v>
                </c:pt>
                <c:pt idx="1771">
                  <c:v>201.51912742542694</c:v>
                </c:pt>
                <c:pt idx="1772">
                  <c:v>183.26984300980735</c:v>
                </c:pt>
                <c:pt idx="1773">
                  <c:v>165.87866617701746</c:v>
                </c:pt>
                <c:pt idx="1774">
                  <c:v>150.35484719313123</c:v>
                </c:pt>
                <c:pt idx="1775">
                  <c:v>137.02997670270929</c:v>
                </c:pt>
                <c:pt idx="1776">
                  <c:v>125.70048440660342</c:v>
                </c:pt>
                <c:pt idx="1777">
                  <c:v>114.85607500080093</c:v>
                </c:pt>
                <c:pt idx="1778">
                  <c:v>104.07618581550878</c:v>
                </c:pt>
                <c:pt idx="1779">
                  <c:v>92.232375533071291</c:v>
                </c:pt>
                <c:pt idx="1780">
                  <c:v>79.619452949596877</c:v>
                </c:pt>
                <c:pt idx="1781">
                  <c:v>66.910984615960217</c:v>
                </c:pt>
                <c:pt idx="1782">
                  <c:v>55.608622521316128</c:v>
                </c:pt>
                <c:pt idx="1783">
                  <c:v>46.184974224295829</c:v>
                </c:pt>
                <c:pt idx="1784">
                  <c:v>38.910778954336287</c:v>
                </c:pt>
                <c:pt idx="1785">
                  <c:v>33.442331393456612</c:v>
                </c:pt>
                <c:pt idx="1786">
                  <c:v>28.82877994393991</c:v>
                </c:pt>
                <c:pt idx="1787">
                  <c:v>24.761782958367025</c:v>
                </c:pt>
                <c:pt idx="1788">
                  <c:v>21.002820525357055</c:v>
                </c:pt>
                <c:pt idx="1789">
                  <c:v>17.379075394324996</c:v>
                </c:pt>
                <c:pt idx="1790">
                  <c:v>13.634444654250741</c:v>
                </c:pt>
                <c:pt idx="1791">
                  <c:v>9.8161132723691988</c:v>
                </c:pt>
                <c:pt idx="1792">
                  <c:v>6.0993335391675316</c:v>
                </c:pt>
                <c:pt idx="1793">
                  <c:v>2.9678878615734412</c:v>
                </c:pt>
                <c:pt idx="1794">
                  <c:v>0.99079862908514582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E9-43F6-B3EF-428FBB7A0A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5749039"/>
        <c:axId val="895757775"/>
      </c:scatterChart>
      <c:valAx>
        <c:axId val="8957490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5757775"/>
        <c:crosses val="autoZero"/>
        <c:crossBetween val="midCat"/>
      </c:valAx>
      <c:valAx>
        <c:axId val="895757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Energy (kJ)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574903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9.7040354923295449E-2"/>
          <c:y val="9.9519245581825858E-2"/>
          <c:w val="0.19102077027719666"/>
          <c:h val="4.03753637704037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 Energy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48381452318461"/>
          <c:y val="0.17171296296296296"/>
          <c:w val="0.83251618547681538"/>
          <c:h val="0.67364209682123066"/>
        </c:manualLayout>
      </c:layout>
      <c:scatterChart>
        <c:scatterStyle val="lineMarker"/>
        <c:varyColors val="0"/>
        <c:ser>
          <c:idx val="0"/>
          <c:order val="0"/>
          <c:tx>
            <c:strRef>
              <c:f>'My Spreedsheet '!$AA$2</c:f>
              <c:strCache>
                <c:ptCount val="1"/>
                <c:pt idx="0">
                  <c:v>Cumulative Tractive Energy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'!$AA$5:$AA$1805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7.9095328349688148E-6</c:v>
                </c:pt>
                <c:pt idx="13">
                  <c:v>1.7016079406777509E-4</c:v>
                </c:pt>
                <c:pt idx="14">
                  <c:v>9.4455024161079902E-4</c:v>
                </c:pt>
                <c:pt idx="15">
                  <c:v>2.2867726890517313E-3</c:v>
                </c:pt>
                <c:pt idx="16">
                  <c:v>3.9186109919562232E-3</c:v>
                </c:pt>
                <c:pt idx="17">
                  <c:v>6.4599603250981253E-3</c:v>
                </c:pt>
                <c:pt idx="18">
                  <c:v>9.9055064267220046E-3</c:v>
                </c:pt>
                <c:pt idx="19">
                  <c:v>1.2675886600283497E-2</c:v>
                </c:pt>
                <c:pt idx="20">
                  <c:v>1.398637657915156E-2</c:v>
                </c:pt>
                <c:pt idx="21">
                  <c:v>1.4744281720089437E-2</c:v>
                </c:pt>
                <c:pt idx="22">
                  <c:v>1.5463117743774919E-2</c:v>
                </c:pt>
                <c:pt idx="23">
                  <c:v>1.6242511175418375E-2</c:v>
                </c:pt>
                <c:pt idx="24">
                  <c:v>1.7588772842834492E-2</c:v>
                </c:pt>
                <c:pt idx="25">
                  <c:v>1.9414262965584246E-2</c:v>
                </c:pt>
                <c:pt idx="26">
                  <c:v>2.156464004962973E-2</c:v>
                </c:pt>
                <c:pt idx="27">
                  <c:v>2.4636885719377121E-2</c:v>
                </c:pt>
                <c:pt idx="28">
                  <c:v>2.8124405507584098E-2</c:v>
                </c:pt>
                <c:pt idx="29">
                  <c:v>3.1679664108900357E-2</c:v>
                </c:pt>
                <c:pt idx="30">
                  <c:v>3.4594253581070281E-2</c:v>
                </c:pt>
                <c:pt idx="31">
                  <c:v>3.6653153342810503E-2</c:v>
                </c:pt>
                <c:pt idx="32">
                  <c:v>3.8342719386378878E-2</c:v>
                </c:pt>
                <c:pt idx="33">
                  <c:v>3.9850621904962316E-2</c:v>
                </c:pt>
                <c:pt idx="34">
                  <c:v>4.1025667451520184E-2</c:v>
                </c:pt>
                <c:pt idx="35">
                  <c:v>4.1635800452133838E-2</c:v>
                </c:pt>
                <c:pt idx="36">
                  <c:v>4.1635800452133838E-2</c:v>
                </c:pt>
                <c:pt idx="37">
                  <c:v>4.1635800452133838E-2</c:v>
                </c:pt>
                <c:pt idx="38">
                  <c:v>4.1635800452133838E-2</c:v>
                </c:pt>
                <c:pt idx="39">
                  <c:v>4.1635800452133838E-2</c:v>
                </c:pt>
                <c:pt idx="40">
                  <c:v>4.1635800452133838E-2</c:v>
                </c:pt>
                <c:pt idx="41">
                  <c:v>4.1635800452133838E-2</c:v>
                </c:pt>
                <c:pt idx="42">
                  <c:v>4.1635800452133838E-2</c:v>
                </c:pt>
                <c:pt idx="43">
                  <c:v>4.1635800452133838E-2</c:v>
                </c:pt>
                <c:pt idx="44">
                  <c:v>4.1635800452133838E-2</c:v>
                </c:pt>
                <c:pt idx="45">
                  <c:v>4.1635800452133838E-2</c:v>
                </c:pt>
                <c:pt idx="46">
                  <c:v>4.1635800452133838E-2</c:v>
                </c:pt>
                <c:pt idx="47">
                  <c:v>4.1635800452133838E-2</c:v>
                </c:pt>
                <c:pt idx="48">
                  <c:v>4.1635800452133838E-2</c:v>
                </c:pt>
                <c:pt idx="49">
                  <c:v>4.169884269131053E-2</c:v>
                </c:pt>
                <c:pt idx="50">
                  <c:v>4.1818730780967324E-2</c:v>
                </c:pt>
                <c:pt idx="51">
                  <c:v>4.1818730780967324E-2</c:v>
                </c:pt>
                <c:pt idx="52">
                  <c:v>4.1818730780967324E-2</c:v>
                </c:pt>
                <c:pt idx="53">
                  <c:v>4.1818730780967324E-2</c:v>
                </c:pt>
                <c:pt idx="54">
                  <c:v>4.1818730780967324E-2</c:v>
                </c:pt>
                <c:pt idx="55">
                  <c:v>4.1952323087060435E-2</c:v>
                </c:pt>
                <c:pt idx="56">
                  <c:v>4.2105076915787278E-2</c:v>
                </c:pt>
                <c:pt idx="57">
                  <c:v>4.2315315312415364E-2</c:v>
                </c:pt>
                <c:pt idx="58">
                  <c:v>4.258993522074838E-2</c:v>
                </c:pt>
                <c:pt idx="59">
                  <c:v>4.323361995212141E-2</c:v>
                </c:pt>
                <c:pt idx="60">
                  <c:v>4.4056920172718561E-2</c:v>
                </c:pt>
                <c:pt idx="61">
                  <c:v>4.4547986521619495E-2</c:v>
                </c:pt>
                <c:pt idx="62">
                  <c:v>4.4982820063714651E-2</c:v>
                </c:pt>
                <c:pt idx="63">
                  <c:v>4.5503816879042966E-2</c:v>
                </c:pt>
                <c:pt idx="64">
                  <c:v>4.6164143847344075E-2</c:v>
                </c:pt>
                <c:pt idx="65">
                  <c:v>4.6681952890361637E-2</c:v>
                </c:pt>
                <c:pt idx="66">
                  <c:v>4.709332441370697E-2</c:v>
                </c:pt>
                <c:pt idx="67">
                  <c:v>4.7982068362759693E-2</c:v>
                </c:pt>
                <c:pt idx="68">
                  <c:v>4.9808766178087445E-2</c:v>
                </c:pt>
                <c:pt idx="69">
                  <c:v>5.2421713561143883E-2</c:v>
                </c:pt>
                <c:pt idx="70">
                  <c:v>5.5585472104417083E-2</c:v>
                </c:pt>
                <c:pt idx="71">
                  <c:v>5.8917873942028035E-2</c:v>
                </c:pt>
                <c:pt idx="72">
                  <c:v>6.179550562676641E-2</c:v>
                </c:pt>
                <c:pt idx="73">
                  <c:v>6.3907652558272771E-2</c:v>
                </c:pt>
                <c:pt idx="74">
                  <c:v>6.558336962417334E-2</c:v>
                </c:pt>
                <c:pt idx="75">
                  <c:v>6.7248801783631018E-2</c:v>
                </c:pt>
                <c:pt idx="76">
                  <c:v>6.9085703226591855E-2</c:v>
                </c:pt>
                <c:pt idx="77">
                  <c:v>7.0860986359625719E-2</c:v>
                </c:pt>
                <c:pt idx="78">
                  <c:v>7.2113933987913256E-2</c:v>
                </c:pt>
                <c:pt idx="79">
                  <c:v>7.2554719831545933E-2</c:v>
                </c:pt>
                <c:pt idx="80">
                  <c:v>7.2554719831545933E-2</c:v>
                </c:pt>
                <c:pt idx="81">
                  <c:v>7.2554719831545933E-2</c:v>
                </c:pt>
                <c:pt idx="82">
                  <c:v>7.2554719831545933E-2</c:v>
                </c:pt>
                <c:pt idx="83">
                  <c:v>7.277427496970279E-2</c:v>
                </c:pt>
                <c:pt idx="84">
                  <c:v>7.277427496970279E-2</c:v>
                </c:pt>
                <c:pt idx="85">
                  <c:v>7.277427496970279E-2</c:v>
                </c:pt>
                <c:pt idx="86">
                  <c:v>7.277427496970279E-2</c:v>
                </c:pt>
                <c:pt idx="87">
                  <c:v>7.277427496970279E-2</c:v>
                </c:pt>
                <c:pt idx="88">
                  <c:v>7.277427496970279E-2</c:v>
                </c:pt>
                <c:pt idx="89">
                  <c:v>7.277427496970279E-2</c:v>
                </c:pt>
                <c:pt idx="90">
                  <c:v>7.277427496970279E-2</c:v>
                </c:pt>
                <c:pt idx="91">
                  <c:v>7.277427496970279E-2</c:v>
                </c:pt>
                <c:pt idx="92">
                  <c:v>7.277427496970279E-2</c:v>
                </c:pt>
                <c:pt idx="93">
                  <c:v>7.277427496970279E-2</c:v>
                </c:pt>
                <c:pt idx="94">
                  <c:v>7.277427496970279E-2</c:v>
                </c:pt>
                <c:pt idx="95">
                  <c:v>7.277427496970279E-2</c:v>
                </c:pt>
                <c:pt idx="96">
                  <c:v>7.277427496970279E-2</c:v>
                </c:pt>
                <c:pt idx="97">
                  <c:v>7.277427496970279E-2</c:v>
                </c:pt>
                <c:pt idx="98">
                  <c:v>7.277427496970279E-2</c:v>
                </c:pt>
                <c:pt idx="99">
                  <c:v>7.277427496970279E-2</c:v>
                </c:pt>
                <c:pt idx="100">
                  <c:v>7.277427496970279E-2</c:v>
                </c:pt>
                <c:pt idx="101">
                  <c:v>7.277427496970279E-2</c:v>
                </c:pt>
                <c:pt idx="102">
                  <c:v>7.277427496970279E-2</c:v>
                </c:pt>
                <c:pt idx="103">
                  <c:v>7.277427496970279E-2</c:v>
                </c:pt>
                <c:pt idx="104">
                  <c:v>7.277427496970279E-2</c:v>
                </c:pt>
                <c:pt idx="105">
                  <c:v>7.277427496970279E-2</c:v>
                </c:pt>
                <c:pt idx="106">
                  <c:v>7.277427496970279E-2</c:v>
                </c:pt>
                <c:pt idx="107">
                  <c:v>7.277427496970279E-2</c:v>
                </c:pt>
                <c:pt idx="108">
                  <c:v>7.277427496970279E-2</c:v>
                </c:pt>
                <c:pt idx="109">
                  <c:v>7.277427496970279E-2</c:v>
                </c:pt>
                <c:pt idx="110">
                  <c:v>7.277427496970279E-2</c:v>
                </c:pt>
                <c:pt idx="111">
                  <c:v>7.277427496970279E-2</c:v>
                </c:pt>
                <c:pt idx="112">
                  <c:v>7.277427496970279E-2</c:v>
                </c:pt>
                <c:pt idx="113">
                  <c:v>7.277427496970279E-2</c:v>
                </c:pt>
                <c:pt idx="114">
                  <c:v>7.277427496970279E-2</c:v>
                </c:pt>
                <c:pt idx="115">
                  <c:v>7.277427496970279E-2</c:v>
                </c:pt>
                <c:pt idx="116">
                  <c:v>7.277427496970279E-2</c:v>
                </c:pt>
                <c:pt idx="117">
                  <c:v>7.277427496970279E-2</c:v>
                </c:pt>
                <c:pt idx="118">
                  <c:v>7.277427496970279E-2</c:v>
                </c:pt>
                <c:pt idx="119">
                  <c:v>7.277427496970279E-2</c:v>
                </c:pt>
                <c:pt idx="120">
                  <c:v>7.277427496970279E-2</c:v>
                </c:pt>
                <c:pt idx="121">
                  <c:v>7.277427496970279E-2</c:v>
                </c:pt>
                <c:pt idx="122">
                  <c:v>7.277427496970279E-2</c:v>
                </c:pt>
                <c:pt idx="123">
                  <c:v>7.277427496970279E-2</c:v>
                </c:pt>
                <c:pt idx="124">
                  <c:v>7.277427496970279E-2</c:v>
                </c:pt>
                <c:pt idx="125">
                  <c:v>7.277427496970279E-2</c:v>
                </c:pt>
                <c:pt idx="126">
                  <c:v>7.277427496970279E-2</c:v>
                </c:pt>
                <c:pt idx="127">
                  <c:v>7.277427496970279E-2</c:v>
                </c:pt>
                <c:pt idx="128">
                  <c:v>7.277427496970279E-2</c:v>
                </c:pt>
                <c:pt idx="129">
                  <c:v>7.277427496970279E-2</c:v>
                </c:pt>
                <c:pt idx="130">
                  <c:v>7.277427496970279E-2</c:v>
                </c:pt>
                <c:pt idx="131">
                  <c:v>7.277427496970279E-2</c:v>
                </c:pt>
                <c:pt idx="132">
                  <c:v>7.277427496970279E-2</c:v>
                </c:pt>
                <c:pt idx="133">
                  <c:v>7.277427496970279E-2</c:v>
                </c:pt>
                <c:pt idx="134">
                  <c:v>7.277427496970279E-2</c:v>
                </c:pt>
                <c:pt idx="135">
                  <c:v>7.277427496970279E-2</c:v>
                </c:pt>
                <c:pt idx="136">
                  <c:v>7.277427496970279E-2</c:v>
                </c:pt>
                <c:pt idx="137">
                  <c:v>7.277427496970279E-2</c:v>
                </c:pt>
                <c:pt idx="138">
                  <c:v>7.2782823219958881E-2</c:v>
                </c:pt>
                <c:pt idx="139">
                  <c:v>7.2985403329446058E-2</c:v>
                </c:pt>
                <c:pt idx="140">
                  <c:v>7.4016135291678609E-2</c:v>
                </c:pt>
                <c:pt idx="141">
                  <c:v>7.6089177048620948E-2</c:v>
                </c:pt>
                <c:pt idx="142">
                  <c:v>7.8188093894203753E-2</c:v>
                </c:pt>
                <c:pt idx="143">
                  <c:v>7.949412209087188E-2</c:v>
                </c:pt>
                <c:pt idx="144">
                  <c:v>8.0362588757448727E-2</c:v>
                </c:pt>
                <c:pt idx="145">
                  <c:v>8.1604198158660907E-2</c:v>
                </c:pt>
                <c:pt idx="146">
                  <c:v>8.3588630602933506E-2</c:v>
                </c:pt>
                <c:pt idx="147">
                  <c:v>8.592827090297897E-2</c:v>
                </c:pt>
                <c:pt idx="148">
                  <c:v>8.8000917096691833E-2</c:v>
                </c:pt>
                <c:pt idx="149">
                  <c:v>8.939881851848816E-2</c:v>
                </c:pt>
                <c:pt idx="150">
                  <c:v>8.9923737931544928E-2</c:v>
                </c:pt>
                <c:pt idx="151">
                  <c:v>8.9923737931544928E-2</c:v>
                </c:pt>
                <c:pt idx="152">
                  <c:v>8.9923737931544928E-2</c:v>
                </c:pt>
                <c:pt idx="153">
                  <c:v>8.9923737931544928E-2</c:v>
                </c:pt>
                <c:pt idx="154">
                  <c:v>8.9923737931544928E-2</c:v>
                </c:pt>
                <c:pt idx="155">
                  <c:v>8.9923737931544928E-2</c:v>
                </c:pt>
                <c:pt idx="156">
                  <c:v>8.9942361101835566E-2</c:v>
                </c:pt>
                <c:pt idx="157">
                  <c:v>9.0525687036912314E-2</c:v>
                </c:pt>
                <c:pt idx="158">
                  <c:v>9.1742610193972104E-2</c:v>
                </c:pt>
                <c:pt idx="159">
                  <c:v>9.3615386219406876E-2</c:v>
                </c:pt>
                <c:pt idx="160">
                  <c:v>9.5873055461785914E-2</c:v>
                </c:pt>
                <c:pt idx="161">
                  <c:v>9.8210104351915725E-2</c:v>
                </c:pt>
                <c:pt idx="162">
                  <c:v>0.10027422329103186</c:v>
                </c:pt>
                <c:pt idx="163">
                  <c:v>0.10242718299184071</c:v>
                </c:pt>
                <c:pt idx="164">
                  <c:v>0.10450010329190708</c:v>
                </c:pt>
                <c:pt idx="165">
                  <c:v>0.10624536668703745</c:v>
                </c:pt>
                <c:pt idx="166">
                  <c:v>0.10779507507212248</c:v>
                </c:pt>
                <c:pt idx="167">
                  <c:v>0.10993344624419397</c:v>
                </c:pt>
                <c:pt idx="168">
                  <c:v>0.11271744750710636</c:v>
                </c:pt>
                <c:pt idx="169">
                  <c:v>0.11495906906895732</c:v>
                </c:pt>
                <c:pt idx="170">
                  <c:v>0.11567646321879432</c:v>
                </c:pt>
                <c:pt idx="171">
                  <c:v>0.11567646321879432</c:v>
                </c:pt>
                <c:pt idx="172">
                  <c:v>0.11567646321879432</c:v>
                </c:pt>
                <c:pt idx="173">
                  <c:v>0.11567646321879432</c:v>
                </c:pt>
                <c:pt idx="174">
                  <c:v>0.11567646321879432</c:v>
                </c:pt>
                <c:pt idx="175">
                  <c:v>0.11567646321879432</c:v>
                </c:pt>
                <c:pt idx="176">
                  <c:v>0.11626418610806352</c:v>
                </c:pt>
                <c:pt idx="177">
                  <c:v>0.11774153980593036</c:v>
                </c:pt>
                <c:pt idx="178">
                  <c:v>0.11960006497159663</c:v>
                </c:pt>
                <c:pt idx="179">
                  <c:v>0.12085808727816663</c:v>
                </c:pt>
                <c:pt idx="180">
                  <c:v>0.12142594931343503</c:v>
                </c:pt>
                <c:pt idx="181">
                  <c:v>0.12166175863099112</c:v>
                </c:pt>
                <c:pt idx="182">
                  <c:v>0.12166175863099112</c:v>
                </c:pt>
                <c:pt idx="183">
                  <c:v>0.12166175863099112</c:v>
                </c:pt>
                <c:pt idx="184">
                  <c:v>0.12166175863099112</c:v>
                </c:pt>
                <c:pt idx="185">
                  <c:v>0.12166175863099112</c:v>
                </c:pt>
                <c:pt idx="186">
                  <c:v>0.12166175863099112</c:v>
                </c:pt>
                <c:pt idx="187">
                  <c:v>0.12166175863099112</c:v>
                </c:pt>
                <c:pt idx="188">
                  <c:v>0.12166175863099112</c:v>
                </c:pt>
                <c:pt idx="189">
                  <c:v>0.12166175863099112</c:v>
                </c:pt>
                <c:pt idx="190">
                  <c:v>0.12166175863099112</c:v>
                </c:pt>
                <c:pt idx="191">
                  <c:v>0.12166175863099112</c:v>
                </c:pt>
                <c:pt idx="192">
                  <c:v>0.12166175863099112</c:v>
                </c:pt>
                <c:pt idx="193">
                  <c:v>0.12168150591649084</c:v>
                </c:pt>
                <c:pt idx="194">
                  <c:v>0.12173953548901778</c:v>
                </c:pt>
                <c:pt idx="195">
                  <c:v>0.12185396627247713</c:v>
                </c:pt>
                <c:pt idx="196">
                  <c:v>0.122006720101204</c:v>
                </c:pt>
                <c:pt idx="197">
                  <c:v>0.12215947392993086</c:v>
                </c:pt>
                <c:pt idx="198">
                  <c:v>0.12240803537182643</c:v>
                </c:pt>
                <c:pt idx="199">
                  <c:v>0.12276710128729873</c:v>
                </c:pt>
                <c:pt idx="200">
                  <c:v>0.12324469827469714</c:v>
                </c:pt>
                <c:pt idx="201">
                  <c:v>0.12387166847319284</c:v>
                </c:pt>
                <c:pt idx="202">
                  <c:v>0.12466417080333626</c:v>
                </c:pt>
                <c:pt idx="203">
                  <c:v>0.12593290235055365</c:v>
                </c:pt>
                <c:pt idx="204">
                  <c:v>0.12761007340354574</c:v>
                </c:pt>
                <c:pt idx="205">
                  <c:v>0.12951955812819485</c:v>
                </c:pt>
                <c:pt idx="206">
                  <c:v>0.13201158927421905</c:v>
                </c:pt>
                <c:pt idx="207">
                  <c:v>0.13488077908298329</c:v>
                </c:pt>
                <c:pt idx="208">
                  <c:v>0.13771736539808707</c:v>
                </c:pt>
                <c:pt idx="209">
                  <c:v>0.14105018844310765</c:v>
                </c:pt>
                <c:pt idx="210">
                  <c:v>0.14467729670190482</c:v>
                </c:pt>
                <c:pt idx="211">
                  <c:v>0.14765746365859708</c:v>
                </c:pt>
                <c:pt idx="212">
                  <c:v>0.15015840962858673</c:v>
                </c:pt>
                <c:pt idx="213">
                  <c:v>0.15236381492264883</c:v>
                </c:pt>
                <c:pt idx="214">
                  <c:v>0.15477051513321047</c:v>
                </c:pt>
                <c:pt idx="215">
                  <c:v>0.15782701989132636</c:v>
                </c:pt>
                <c:pt idx="216">
                  <c:v>0.16146652665859401</c:v>
                </c:pt>
                <c:pt idx="217">
                  <c:v>0.16529658897095781</c:v>
                </c:pt>
                <c:pt idx="218">
                  <c:v>0.1689102824120001</c:v>
                </c:pt>
                <c:pt idx="219">
                  <c:v>0.17209472341888388</c:v>
                </c:pt>
                <c:pt idx="220">
                  <c:v>0.1747901595046554</c:v>
                </c:pt>
                <c:pt idx="221">
                  <c:v>0.17687048843501338</c:v>
                </c:pt>
                <c:pt idx="222">
                  <c:v>0.17854776793589058</c:v>
                </c:pt>
                <c:pt idx="223">
                  <c:v>0.1801574405540026</c:v>
                </c:pt>
                <c:pt idx="224">
                  <c:v>0.18178007689827536</c:v>
                </c:pt>
                <c:pt idx="225">
                  <c:v>0.18367973965605341</c:v>
                </c:pt>
                <c:pt idx="226">
                  <c:v>0.18569608468994517</c:v>
                </c:pt>
                <c:pt idx="227">
                  <c:v>0.18764944588501081</c:v>
                </c:pt>
                <c:pt idx="228">
                  <c:v>0.18953841504540717</c:v>
                </c:pt>
                <c:pt idx="229">
                  <c:v>0.1912671700657694</c:v>
                </c:pt>
                <c:pt idx="230">
                  <c:v>0.19264862121098156</c:v>
                </c:pt>
                <c:pt idx="231">
                  <c:v>0.19348875934179044</c:v>
                </c:pt>
                <c:pt idx="232">
                  <c:v>0.19348875934179044</c:v>
                </c:pt>
                <c:pt idx="233">
                  <c:v>0.19348875934179044</c:v>
                </c:pt>
                <c:pt idx="234">
                  <c:v>0.19348875934179044</c:v>
                </c:pt>
                <c:pt idx="235">
                  <c:v>0.19348875934179044</c:v>
                </c:pt>
                <c:pt idx="236">
                  <c:v>0.19348875934179044</c:v>
                </c:pt>
                <c:pt idx="237">
                  <c:v>0.19348875934179044</c:v>
                </c:pt>
                <c:pt idx="238">
                  <c:v>0.19348875934179044</c:v>
                </c:pt>
                <c:pt idx="239">
                  <c:v>0.19348875934179044</c:v>
                </c:pt>
                <c:pt idx="240">
                  <c:v>0.19348875934179044</c:v>
                </c:pt>
                <c:pt idx="241">
                  <c:v>0.19348875934179044</c:v>
                </c:pt>
                <c:pt idx="242">
                  <c:v>0.19348875934179044</c:v>
                </c:pt>
                <c:pt idx="243">
                  <c:v>0.19348875934179044</c:v>
                </c:pt>
                <c:pt idx="244">
                  <c:v>0.19348875934179044</c:v>
                </c:pt>
                <c:pt idx="245">
                  <c:v>0.19348875934179044</c:v>
                </c:pt>
                <c:pt idx="246">
                  <c:v>0.19348875934179044</c:v>
                </c:pt>
                <c:pt idx="247">
                  <c:v>0.19348875934179044</c:v>
                </c:pt>
                <c:pt idx="248">
                  <c:v>0.19348875934179044</c:v>
                </c:pt>
                <c:pt idx="249">
                  <c:v>0.19348875934179044</c:v>
                </c:pt>
                <c:pt idx="250">
                  <c:v>0.19348875934179044</c:v>
                </c:pt>
                <c:pt idx="251">
                  <c:v>0.19348875934179044</c:v>
                </c:pt>
                <c:pt idx="252">
                  <c:v>0.19348875934179044</c:v>
                </c:pt>
                <c:pt idx="253">
                  <c:v>0.19355180158096713</c:v>
                </c:pt>
                <c:pt idx="254">
                  <c:v>0.19367168967062393</c:v>
                </c:pt>
                <c:pt idx="255">
                  <c:v>0.19367168967062393</c:v>
                </c:pt>
                <c:pt idx="256">
                  <c:v>0.19367168967062393</c:v>
                </c:pt>
                <c:pt idx="257">
                  <c:v>0.19378899080111073</c:v>
                </c:pt>
                <c:pt idx="258">
                  <c:v>0.19482436788242088</c:v>
                </c:pt>
                <c:pt idx="259">
                  <c:v>0.19654570064986585</c:v>
                </c:pt>
                <c:pt idx="260">
                  <c:v>0.1985644384229239</c:v>
                </c:pt>
                <c:pt idx="261">
                  <c:v>0.2007698840913027</c:v>
                </c:pt>
                <c:pt idx="262">
                  <c:v>0.20338427927154376</c:v>
                </c:pt>
                <c:pt idx="263">
                  <c:v>0.20691026976794458</c:v>
                </c:pt>
                <c:pt idx="264">
                  <c:v>0.21123167545115942</c:v>
                </c:pt>
                <c:pt idx="265">
                  <c:v>0.21553323169679864</c:v>
                </c:pt>
                <c:pt idx="266">
                  <c:v>0.21907870503978641</c:v>
                </c:pt>
                <c:pt idx="267">
                  <c:v>0.22227994684139005</c:v>
                </c:pt>
                <c:pt idx="268">
                  <c:v>0.22545759550259079</c:v>
                </c:pt>
                <c:pt idx="269">
                  <c:v>0.22833418425902519</c:v>
                </c:pt>
                <c:pt idx="270">
                  <c:v>0.23029599104870233</c:v>
                </c:pt>
                <c:pt idx="271">
                  <c:v>0.23086743551694941</c:v>
                </c:pt>
                <c:pt idx="272">
                  <c:v>0.23113885701216938</c:v>
                </c:pt>
                <c:pt idx="273">
                  <c:v>0.23113885701216938</c:v>
                </c:pt>
                <c:pt idx="274">
                  <c:v>0.23113885701216938</c:v>
                </c:pt>
                <c:pt idx="275">
                  <c:v>0.23113885701216938</c:v>
                </c:pt>
                <c:pt idx="276">
                  <c:v>0.23113885701216938</c:v>
                </c:pt>
                <c:pt idx="277">
                  <c:v>0.23113885701216938</c:v>
                </c:pt>
                <c:pt idx="278">
                  <c:v>0.23113885701216938</c:v>
                </c:pt>
                <c:pt idx="279">
                  <c:v>0.23113885701216938</c:v>
                </c:pt>
                <c:pt idx="280">
                  <c:v>0.23113885701216938</c:v>
                </c:pt>
                <c:pt idx="281">
                  <c:v>0.23189194772801708</c:v>
                </c:pt>
                <c:pt idx="282">
                  <c:v>0.2345435200681581</c:v>
                </c:pt>
                <c:pt idx="283">
                  <c:v>0.23801686142376405</c:v>
                </c:pt>
                <c:pt idx="284">
                  <c:v>0.24207076572941924</c:v>
                </c:pt>
                <c:pt idx="285">
                  <c:v>0.24650427790293888</c:v>
                </c:pt>
                <c:pt idx="286">
                  <c:v>0.25102858289528246</c:v>
                </c:pt>
                <c:pt idx="287">
                  <c:v>0.25597594077634173</c:v>
                </c:pt>
                <c:pt idx="288">
                  <c:v>0.26135239790001369</c:v>
                </c:pt>
                <c:pt idx="289">
                  <c:v>0.26610709417443384</c:v>
                </c:pt>
                <c:pt idx="290">
                  <c:v>0.26895211193920243</c:v>
                </c:pt>
                <c:pt idx="291">
                  <c:v>0.26985054274329445</c:v>
                </c:pt>
                <c:pt idx="292">
                  <c:v>0.26985054274329445</c:v>
                </c:pt>
                <c:pt idx="293">
                  <c:v>0.26985054274329445</c:v>
                </c:pt>
                <c:pt idx="294">
                  <c:v>0.26985054274329445</c:v>
                </c:pt>
                <c:pt idx="295">
                  <c:v>0.27021563513845326</c:v>
                </c:pt>
                <c:pt idx="296">
                  <c:v>0.27102637620545117</c:v>
                </c:pt>
                <c:pt idx="297">
                  <c:v>0.27213876798332598</c:v>
                </c:pt>
                <c:pt idx="298">
                  <c:v>0.2733365161238791</c:v>
                </c:pt>
                <c:pt idx="299">
                  <c:v>0.27431479564589872</c:v>
                </c:pt>
                <c:pt idx="300">
                  <c:v>0.27499096182772631</c:v>
                </c:pt>
                <c:pt idx="301">
                  <c:v>0.27528620225222999</c:v>
                </c:pt>
                <c:pt idx="302">
                  <c:v>0.27528620225222999</c:v>
                </c:pt>
                <c:pt idx="303">
                  <c:v>0.27528620225222999</c:v>
                </c:pt>
                <c:pt idx="304">
                  <c:v>0.27528620225222999</c:v>
                </c:pt>
                <c:pt idx="305">
                  <c:v>0.27528620225222999</c:v>
                </c:pt>
                <c:pt idx="306">
                  <c:v>0.27528620225222999</c:v>
                </c:pt>
                <c:pt idx="307">
                  <c:v>0.27528620225222999</c:v>
                </c:pt>
                <c:pt idx="308">
                  <c:v>0.27548436177263924</c:v>
                </c:pt>
                <c:pt idx="309">
                  <c:v>0.27574410323698001</c:v>
                </c:pt>
                <c:pt idx="310">
                  <c:v>0.27580819445183363</c:v>
                </c:pt>
                <c:pt idx="311">
                  <c:v>0.27580819445183363</c:v>
                </c:pt>
                <c:pt idx="312">
                  <c:v>0.27580819445183363</c:v>
                </c:pt>
                <c:pt idx="313">
                  <c:v>0.27580819445183363</c:v>
                </c:pt>
                <c:pt idx="314">
                  <c:v>0.27580819445183363</c:v>
                </c:pt>
                <c:pt idx="315">
                  <c:v>0.27580819445183363</c:v>
                </c:pt>
                <c:pt idx="316">
                  <c:v>0.27580819445183363</c:v>
                </c:pt>
                <c:pt idx="317">
                  <c:v>0.27580819445183363</c:v>
                </c:pt>
                <c:pt idx="318">
                  <c:v>0.27580819445183363</c:v>
                </c:pt>
                <c:pt idx="319">
                  <c:v>0.27580819445183363</c:v>
                </c:pt>
                <c:pt idx="320">
                  <c:v>0.27580819445183363</c:v>
                </c:pt>
                <c:pt idx="321">
                  <c:v>0.27580819445183363</c:v>
                </c:pt>
                <c:pt idx="322">
                  <c:v>0.27587378608297369</c:v>
                </c:pt>
                <c:pt idx="323">
                  <c:v>0.27597913787357875</c:v>
                </c:pt>
                <c:pt idx="324">
                  <c:v>0.27597913787357875</c:v>
                </c:pt>
                <c:pt idx="325">
                  <c:v>0.27615393361883894</c:v>
                </c:pt>
                <c:pt idx="326">
                  <c:v>0.27636689273001136</c:v>
                </c:pt>
                <c:pt idx="327">
                  <c:v>0.27646336110854752</c:v>
                </c:pt>
                <c:pt idx="328">
                  <c:v>0.27646336110854752</c:v>
                </c:pt>
                <c:pt idx="329">
                  <c:v>0.27646336110854752</c:v>
                </c:pt>
                <c:pt idx="330">
                  <c:v>0.27646336110854752</c:v>
                </c:pt>
                <c:pt idx="331">
                  <c:v>0.27646804420369214</c:v>
                </c:pt>
                <c:pt idx="332">
                  <c:v>0.27646804420369214</c:v>
                </c:pt>
                <c:pt idx="333">
                  <c:v>0.27646804420369214</c:v>
                </c:pt>
                <c:pt idx="334">
                  <c:v>0.27646804420369214</c:v>
                </c:pt>
                <c:pt idx="335">
                  <c:v>0.27646804420369214</c:v>
                </c:pt>
                <c:pt idx="336">
                  <c:v>0.27649273130811586</c:v>
                </c:pt>
                <c:pt idx="337">
                  <c:v>0.27667672966093465</c:v>
                </c:pt>
                <c:pt idx="338">
                  <c:v>0.27711817988264231</c:v>
                </c:pt>
                <c:pt idx="339">
                  <c:v>0.27812896634323919</c:v>
                </c:pt>
                <c:pt idx="340">
                  <c:v>0.27998265287253932</c:v>
                </c:pt>
                <c:pt idx="341">
                  <c:v>0.28238831282482812</c:v>
                </c:pt>
                <c:pt idx="342">
                  <c:v>0.28421985448208797</c:v>
                </c:pt>
                <c:pt idx="343">
                  <c:v>0.28504447010651363</c:v>
                </c:pt>
                <c:pt idx="344">
                  <c:v>0.285597057000335</c:v>
                </c:pt>
                <c:pt idx="345">
                  <c:v>0.28639891063595319</c:v>
                </c:pt>
                <c:pt idx="346">
                  <c:v>0.28723186870281781</c:v>
                </c:pt>
                <c:pt idx="347">
                  <c:v>0.28790187929710687</c:v>
                </c:pt>
                <c:pt idx="348">
                  <c:v>0.28875923087027555</c:v>
                </c:pt>
                <c:pt idx="349">
                  <c:v>0.28959340398442734</c:v>
                </c:pt>
                <c:pt idx="350">
                  <c:v>0.29021669942886319</c:v>
                </c:pt>
                <c:pt idx="351">
                  <c:v>0.29061742609094077</c:v>
                </c:pt>
                <c:pt idx="352">
                  <c:v>0.29092663224353849</c:v>
                </c:pt>
                <c:pt idx="353">
                  <c:v>0.2912343808763771</c:v>
                </c:pt>
                <c:pt idx="354">
                  <c:v>0.29158522634928064</c:v>
                </c:pt>
                <c:pt idx="355">
                  <c:v>0.29206972344255455</c:v>
                </c:pt>
                <c:pt idx="356">
                  <c:v>0.29260327908932238</c:v>
                </c:pt>
                <c:pt idx="357">
                  <c:v>0.29295897617321065</c:v>
                </c:pt>
                <c:pt idx="358">
                  <c:v>0.29295897617321065</c:v>
                </c:pt>
                <c:pt idx="359">
                  <c:v>0.29295897617321065</c:v>
                </c:pt>
                <c:pt idx="360">
                  <c:v>0.29295897617321065</c:v>
                </c:pt>
                <c:pt idx="361">
                  <c:v>0.29295897617321065</c:v>
                </c:pt>
                <c:pt idx="362">
                  <c:v>0.29295897617321065</c:v>
                </c:pt>
                <c:pt idx="363">
                  <c:v>0.29295897617321065</c:v>
                </c:pt>
                <c:pt idx="364">
                  <c:v>0.29310365130623967</c:v>
                </c:pt>
                <c:pt idx="365">
                  <c:v>0.29341359457198479</c:v>
                </c:pt>
                <c:pt idx="366">
                  <c:v>0.29385808463163321</c:v>
                </c:pt>
                <c:pt idx="367">
                  <c:v>0.29458274854009575</c:v>
                </c:pt>
                <c:pt idx="368">
                  <c:v>0.2956930259929092</c:v>
                </c:pt>
                <c:pt idx="369">
                  <c:v>0.2968395241080084</c:v>
                </c:pt>
                <c:pt idx="370">
                  <c:v>0.29756153967705917</c:v>
                </c:pt>
                <c:pt idx="371">
                  <c:v>0.29770321980112002</c:v>
                </c:pt>
                <c:pt idx="372">
                  <c:v>0.29770321980112002</c:v>
                </c:pt>
                <c:pt idx="373">
                  <c:v>0.29770321980112002</c:v>
                </c:pt>
                <c:pt idx="374">
                  <c:v>0.29770321980112002</c:v>
                </c:pt>
                <c:pt idx="375">
                  <c:v>0.29770321980112002</c:v>
                </c:pt>
                <c:pt idx="376">
                  <c:v>0.29770321980112002</c:v>
                </c:pt>
                <c:pt idx="377">
                  <c:v>0.29770321980112002</c:v>
                </c:pt>
                <c:pt idx="378">
                  <c:v>0.29770321980112002</c:v>
                </c:pt>
                <c:pt idx="379">
                  <c:v>0.29770321980112002</c:v>
                </c:pt>
                <c:pt idx="380">
                  <c:v>0.29770321980112002</c:v>
                </c:pt>
                <c:pt idx="381">
                  <c:v>0.29770321980112002</c:v>
                </c:pt>
                <c:pt idx="382">
                  <c:v>0.29770321980112002</c:v>
                </c:pt>
                <c:pt idx="383">
                  <c:v>0.29770321980112002</c:v>
                </c:pt>
                <c:pt idx="384">
                  <c:v>0.29770321980112002</c:v>
                </c:pt>
                <c:pt idx="385">
                  <c:v>0.29770321980112002</c:v>
                </c:pt>
                <c:pt idx="386">
                  <c:v>0.29770321980112002</c:v>
                </c:pt>
                <c:pt idx="387">
                  <c:v>0.29770321980112002</c:v>
                </c:pt>
                <c:pt idx="388">
                  <c:v>0.29770321980112002</c:v>
                </c:pt>
                <c:pt idx="389">
                  <c:v>0.29770321980112002</c:v>
                </c:pt>
                <c:pt idx="390">
                  <c:v>0.29770321980112002</c:v>
                </c:pt>
                <c:pt idx="391">
                  <c:v>0.29770321980112002</c:v>
                </c:pt>
                <c:pt idx="392">
                  <c:v>0.29772618745904428</c:v>
                </c:pt>
                <c:pt idx="393">
                  <c:v>0.29789644334690868</c:v>
                </c:pt>
                <c:pt idx="394">
                  <c:v>0.29843143055124188</c:v>
                </c:pt>
                <c:pt idx="395">
                  <c:v>0.29952967185814472</c:v>
                </c:pt>
                <c:pt idx="396">
                  <c:v>0.30131661494034606</c:v>
                </c:pt>
                <c:pt idx="397">
                  <c:v>0.30381247225353603</c:v>
                </c:pt>
                <c:pt idx="398">
                  <c:v>0.30662877939142447</c:v>
                </c:pt>
                <c:pt idx="399">
                  <c:v>0.30877732579408124</c:v>
                </c:pt>
                <c:pt idx="400">
                  <c:v>0.30970525512595815</c:v>
                </c:pt>
                <c:pt idx="401">
                  <c:v>0.30977474824384327</c:v>
                </c:pt>
                <c:pt idx="402">
                  <c:v>0.30977474824384327</c:v>
                </c:pt>
                <c:pt idx="403">
                  <c:v>0.30977474824384327</c:v>
                </c:pt>
                <c:pt idx="404">
                  <c:v>0.30977474824384327</c:v>
                </c:pt>
                <c:pt idx="405">
                  <c:v>0.30977474824384327</c:v>
                </c:pt>
                <c:pt idx="406">
                  <c:v>0.30977474824384327</c:v>
                </c:pt>
                <c:pt idx="407">
                  <c:v>0.30977474824384327</c:v>
                </c:pt>
                <c:pt idx="408">
                  <c:v>0.30977474824384327</c:v>
                </c:pt>
                <c:pt idx="409">
                  <c:v>0.30977474824384327</c:v>
                </c:pt>
                <c:pt idx="410">
                  <c:v>0.30990885244163602</c:v>
                </c:pt>
                <c:pt idx="411">
                  <c:v>0.31015578577456243</c:v>
                </c:pt>
                <c:pt idx="412">
                  <c:v>0.31045177775400751</c:v>
                </c:pt>
                <c:pt idx="413">
                  <c:v>0.31080061394965203</c:v>
                </c:pt>
                <c:pt idx="414">
                  <c:v>0.31132601717507752</c:v>
                </c:pt>
                <c:pt idx="415">
                  <c:v>0.31216707499700802</c:v>
                </c:pt>
                <c:pt idx="416">
                  <c:v>0.31317280660103686</c:v>
                </c:pt>
                <c:pt idx="417">
                  <c:v>0.31392721395651441</c:v>
                </c:pt>
                <c:pt idx="418">
                  <c:v>0.31421043486449163</c:v>
                </c:pt>
                <c:pt idx="419">
                  <c:v>0.31421043486449163</c:v>
                </c:pt>
                <c:pt idx="420">
                  <c:v>0.31421043486449163</c:v>
                </c:pt>
                <c:pt idx="421">
                  <c:v>0.31421043486449163</c:v>
                </c:pt>
                <c:pt idx="422">
                  <c:v>0.31436927890204219</c:v>
                </c:pt>
                <c:pt idx="423">
                  <c:v>0.31484457606312566</c:v>
                </c:pt>
                <c:pt idx="424">
                  <c:v>0.31581101206798434</c:v>
                </c:pt>
                <c:pt idx="425">
                  <c:v>0.31771066708947315</c:v>
                </c:pt>
                <c:pt idx="426">
                  <c:v>0.3210124644331494</c:v>
                </c:pt>
                <c:pt idx="427">
                  <c:v>0.32533674487160935</c:v>
                </c:pt>
                <c:pt idx="428">
                  <c:v>0.32882791455241162</c:v>
                </c:pt>
                <c:pt idx="429">
                  <c:v>0.33034018413381017</c:v>
                </c:pt>
                <c:pt idx="430">
                  <c:v>0.33052017642282677</c:v>
                </c:pt>
                <c:pt idx="431">
                  <c:v>0.33052017642282677</c:v>
                </c:pt>
                <c:pt idx="432">
                  <c:v>0.33052017642282677</c:v>
                </c:pt>
                <c:pt idx="433">
                  <c:v>0.33057824381278672</c:v>
                </c:pt>
                <c:pt idx="434">
                  <c:v>0.33068471798466609</c:v>
                </c:pt>
                <c:pt idx="435">
                  <c:v>0.33068471798466609</c:v>
                </c:pt>
                <c:pt idx="436">
                  <c:v>0.33068471798466609</c:v>
                </c:pt>
                <c:pt idx="437">
                  <c:v>0.33068471798466609</c:v>
                </c:pt>
                <c:pt idx="438">
                  <c:v>0.33068471798466609</c:v>
                </c:pt>
                <c:pt idx="439">
                  <c:v>0.33068471798466609</c:v>
                </c:pt>
                <c:pt idx="440">
                  <c:v>0.33068471798466609</c:v>
                </c:pt>
                <c:pt idx="441">
                  <c:v>0.33068471798466609</c:v>
                </c:pt>
                <c:pt idx="442">
                  <c:v>0.33068471798466609</c:v>
                </c:pt>
                <c:pt idx="443">
                  <c:v>0.33068471798466609</c:v>
                </c:pt>
                <c:pt idx="444">
                  <c:v>0.33068471798466609</c:v>
                </c:pt>
                <c:pt idx="445">
                  <c:v>0.33068471798466609</c:v>
                </c:pt>
                <c:pt idx="446">
                  <c:v>0.33068471798466609</c:v>
                </c:pt>
                <c:pt idx="447">
                  <c:v>0.33068471798466609</c:v>
                </c:pt>
                <c:pt idx="448">
                  <c:v>0.33068471798466609</c:v>
                </c:pt>
                <c:pt idx="449">
                  <c:v>0.33068471798466609</c:v>
                </c:pt>
                <c:pt idx="450">
                  <c:v>0.33068471798466609</c:v>
                </c:pt>
                <c:pt idx="451">
                  <c:v>0.33068471798466609</c:v>
                </c:pt>
                <c:pt idx="452">
                  <c:v>0.33068471798466609</c:v>
                </c:pt>
                <c:pt idx="453">
                  <c:v>0.33068471798466609</c:v>
                </c:pt>
                <c:pt idx="454">
                  <c:v>0.33068471798466609</c:v>
                </c:pt>
                <c:pt idx="455">
                  <c:v>0.33068471798466609</c:v>
                </c:pt>
                <c:pt idx="456">
                  <c:v>0.33068471798466609</c:v>
                </c:pt>
                <c:pt idx="457">
                  <c:v>0.33068471798466609</c:v>
                </c:pt>
                <c:pt idx="458">
                  <c:v>0.33068471798466609</c:v>
                </c:pt>
                <c:pt idx="459">
                  <c:v>0.33068471798466609</c:v>
                </c:pt>
                <c:pt idx="460">
                  <c:v>0.33068471798466609</c:v>
                </c:pt>
                <c:pt idx="461">
                  <c:v>0.33068471798466609</c:v>
                </c:pt>
                <c:pt idx="462">
                  <c:v>0.33068471798466609</c:v>
                </c:pt>
                <c:pt idx="463">
                  <c:v>0.33068471798466609</c:v>
                </c:pt>
                <c:pt idx="464">
                  <c:v>0.33068471798466609</c:v>
                </c:pt>
                <c:pt idx="465">
                  <c:v>0.33068471798466609</c:v>
                </c:pt>
                <c:pt idx="466">
                  <c:v>0.33068471798466609</c:v>
                </c:pt>
                <c:pt idx="467">
                  <c:v>0.33068471798466609</c:v>
                </c:pt>
                <c:pt idx="468">
                  <c:v>0.33068471798466609</c:v>
                </c:pt>
                <c:pt idx="469">
                  <c:v>0.33068471798466609</c:v>
                </c:pt>
                <c:pt idx="470">
                  <c:v>0.33068471798466609</c:v>
                </c:pt>
                <c:pt idx="471">
                  <c:v>0.33068471798466609</c:v>
                </c:pt>
                <c:pt idx="472">
                  <c:v>0.33068471798466609</c:v>
                </c:pt>
                <c:pt idx="473">
                  <c:v>0.33068471798466609</c:v>
                </c:pt>
                <c:pt idx="474">
                  <c:v>0.33068471798466609</c:v>
                </c:pt>
                <c:pt idx="475">
                  <c:v>0.33068471798466609</c:v>
                </c:pt>
                <c:pt idx="476">
                  <c:v>0.33068471798466609</c:v>
                </c:pt>
                <c:pt idx="477">
                  <c:v>0.33068471798466609</c:v>
                </c:pt>
                <c:pt idx="478">
                  <c:v>0.33068471798466609</c:v>
                </c:pt>
                <c:pt idx="479">
                  <c:v>0.33068471798466609</c:v>
                </c:pt>
                <c:pt idx="480">
                  <c:v>0.33068471798466609</c:v>
                </c:pt>
                <c:pt idx="481">
                  <c:v>0.33068471798466609</c:v>
                </c:pt>
                <c:pt idx="482">
                  <c:v>0.33068471798466609</c:v>
                </c:pt>
                <c:pt idx="483">
                  <c:v>0.33068471798466609</c:v>
                </c:pt>
                <c:pt idx="484">
                  <c:v>0.33068471798466609</c:v>
                </c:pt>
                <c:pt idx="485">
                  <c:v>0.33068471798466609</c:v>
                </c:pt>
                <c:pt idx="486">
                  <c:v>0.33068471798466609</c:v>
                </c:pt>
                <c:pt idx="487">
                  <c:v>0.33068471798466609</c:v>
                </c:pt>
                <c:pt idx="488">
                  <c:v>0.33068471798466609</c:v>
                </c:pt>
                <c:pt idx="489">
                  <c:v>0.33068471798466609</c:v>
                </c:pt>
                <c:pt idx="490">
                  <c:v>0.33068471798466609</c:v>
                </c:pt>
                <c:pt idx="491">
                  <c:v>0.33068471798466609</c:v>
                </c:pt>
                <c:pt idx="492">
                  <c:v>0.33068471798466609</c:v>
                </c:pt>
                <c:pt idx="493">
                  <c:v>0.33068471798466609</c:v>
                </c:pt>
                <c:pt idx="494">
                  <c:v>0.33068471798466609</c:v>
                </c:pt>
                <c:pt idx="495">
                  <c:v>0.33068471798466609</c:v>
                </c:pt>
                <c:pt idx="496">
                  <c:v>0.33068471798466609</c:v>
                </c:pt>
                <c:pt idx="497">
                  <c:v>0.33068471798466609</c:v>
                </c:pt>
                <c:pt idx="498">
                  <c:v>0.33068471798466609</c:v>
                </c:pt>
                <c:pt idx="499">
                  <c:v>0.33068471798466609</c:v>
                </c:pt>
                <c:pt idx="500">
                  <c:v>0.33068471798466609</c:v>
                </c:pt>
                <c:pt idx="501">
                  <c:v>0.33068471798466609</c:v>
                </c:pt>
                <c:pt idx="502">
                  <c:v>0.33068471798466609</c:v>
                </c:pt>
                <c:pt idx="503">
                  <c:v>0.33068471798466609</c:v>
                </c:pt>
                <c:pt idx="504">
                  <c:v>0.33068471798466609</c:v>
                </c:pt>
                <c:pt idx="505">
                  <c:v>0.33068471798466609</c:v>
                </c:pt>
                <c:pt idx="506">
                  <c:v>0.33068471798466609</c:v>
                </c:pt>
                <c:pt idx="507">
                  <c:v>0.33068471798466609</c:v>
                </c:pt>
                <c:pt idx="508">
                  <c:v>0.33068471798466609</c:v>
                </c:pt>
                <c:pt idx="509">
                  <c:v>0.33068471798466609</c:v>
                </c:pt>
                <c:pt idx="510">
                  <c:v>0.33068471798466609</c:v>
                </c:pt>
                <c:pt idx="511">
                  <c:v>0.33068471798466609</c:v>
                </c:pt>
                <c:pt idx="512">
                  <c:v>0.330710879229696</c:v>
                </c:pt>
                <c:pt idx="513">
                  <c:v>0.33098543097906713</c:v>
                </c:pt>
                <c:pt idx="514">
                  <c:v>0.33204805026835377</c:v>
                </c:pt>
                <c:pt idx="515">
                  <c:v>0.33412003121478151</c:v>
                </c:pt>
                <c:pt idx="516">
                  <c:v>0.33667304038568702</c:v>
                </c:pt>
                <c:pt idx="517">
                  <c:v>0.33861631836035405</c:v>
                </c:pt>
                <c:pt idx="518">
                  <c:v>0.33940138186994584</c:v>
                </c:pt>
                <c:pt idx="519">
                  <c:v>0.33948704980340594</c:v>
                </c:pt>
                <c:pt idx="520">
                  <c:v>0.33948704980340594</c:v>
                </c:pt>
                <c:pt idx="521">
                  <c:v>0.33948704980340594</c:v>
                </c:pt>
                <c:pt idx="522">
                  <c:v>0.33948704980340594</c:v>
                </c:pt>
                <c:pt idx="523">
                  <c:v>0.33948704980340594</c:v>
                </c:pt>
                <c:pt idx="524">
                  <c:v>0.33948704980340594</c:v>
                </c:pt>
                <c:pt idx="525">
                  <c:v>0.33948704980340594</c:v>
                </c:pt>
                <c:pt idx="526">
                  <c:v>0.33948704980340594</c:v>
                </c:pt>
                <c:pt idx="527">
                  <c:v>0.33948704980340594</c:v>
                </c:pt>
                <c:pt idx="528">
                  <c:v>0.33948704980340594</c:v>
                </c:pt>
                <c:pt idx="529">
                  <c:v>0.33948704980340594</c:v>
                </c:pt>
                <c:pt idx="530">
                  <c:v>0.33948704980340594</c:v>
                </c:pt>
                <c:pt idx="531">
                  <c:v>0.33948704980340594</c:v>
                </c:pt>
                <c:pt idx="532">
                  <c:v>0.33948704980340594</c:v>
                </c:pt>
                <c:pt idx="533">
                  <c:v>0.33949336254268808</c:v>
                </c:pt>
                <c:pt idx="534">
                  <c:v>0.33956573353882219</c:v>
                </c:pt>
                <c:pt idx="535">
                  <c:v>0.33980988428099163</c:v>
                </c:pt>
                <c:pt idx="536">
                  <c:v>0.34028986112618642</c:v>
                </c:pt>
                <c:pt idx="537">
                  <c:v>0.34141412096928331</c:v>
                </c:pt>
                <c:pt idx="538">
                  <c:v>0.34378072472965843</c:v>
                </c:pt>
                <c:pt idx="539">
                  <c:v>0.34706098301867083</c:v>
                </c:pt>
                <c:pt idx="540">
                  <c:v>0.34947799487046038</c:v>
                </c:pt>
                <c:pt idx="541">
                  <c:v>0.35036298239335528</c:v>
                </c:pt>
                <c:pt idx="542">
                  <c:v>0.35062202684354782</c:v>
                </c:pt>
                <c:pt idx="543">
                  <c:v>0.35062202684354782</c:v>
                </c:pt>
                <c:pt idx="544">
                  <c:v>0.35062202684354782</c:v>
                </c:pt>
                <c:pt idx="545">
                  <c:v>0.35062202684354782</c:v>
                </c:pt>
                <c:pt idx="546">
                  <c:v>0.35062202684354782</c:v>
                </c:pt>
                <c:pt idx="547">
                  <c:v>0.35062202684354782</c:v>
                </c:pt>
                <c:pt idx="548">
                  <c:v>0.35062202684354782</c:v>
                </c:pt>
                <c:pt idx="549">
                  <c:v>0.35062202684354782</c:v>
                </c:pt>
                <c:pt idx="550">
                  <c:v>0.35062202684354782</c:v>
                </c:pt>
                <c:pt idx="551">
                  <c:v>0.35062202684354782</c:v>
                </c:pt>
                <c:pt idx="552">
                  <c:v>0.35062202684354782</c:v>
                </c:pt>
                <c:pt idx="553">
                  <c:v>0.35062202684354782</c:v>
                </c:pt>
                <c:pt idx="554">
                  <c:v>0.35066489944862494</c:v>
                </c:pt>
                <c:pt idx="555">
                  <c:v>0.35079064207251709</c:v>
                </c:pt>
                <c:pt idx="556">
                  <c:v>0.35100005667857659</c:v>
                </c:pt>
                <c:pt idx="557">
                  <c:v>0.35131901488893491</c:v>
                </c:pt>
                <c:pt idx="558">
                  <c:v>0.35176056791090271</c:v>
                </c:pt>
                <c:pt idx="559">
                  <c:v>0.35257247423686267</c:v>
                </c:pt>
                <c:pt idx="560">
                  <c:v>0.35344599937975912</c:v>
                </c:pt>
                <c:pt idx="561">
                  <c:v>0.35380373259006453</c:v>
                </c:pt>
                <c:pt idx="562">
                  <c:v>0.35402573834838091</c:v>
                </c:pt>
                <c:pt idx="563">
                  <c:v>0.35402573834838091</c:v>
                </c:pt>
                <c:pt idx="564">
                  <c:v>0.35402573834838091</c:v>
                </c:pt>
                <c:pt idx="565">
                  <c:v>0.35402573834838091</c:v>
                </c:pt>
                <c:pt idx="566">
                  <c:v>0.35402573834838091</c:v>
                </c:pt>
                <c:pt idx="567">
                  <c:v>0.35402573834838091</c:v>
                </c:pt>
                <c:pt idx="568">
                  <c:v>0.35402573834838091</c:v>
                </c:pt>
                <c:pt idx="569">
                  <c:v>0.35402573834838091</c:v>
                </c:pt>
                <c:pt idx="570">
                  <c:v>0.35402573834838091</c:v>
                </c:pt>
                <c:pt idx="571">
                  <c:v>0.35402573834838091</c:v>
                </c:pt>
                <c:pt idx="572">
                  <c:v>0.35402573834838091</c:v>
                </c:pt>
                <c:pt idx="573">
                  <c:v>0.35402573834838091</c:v>
                </c:pt>
                <c:pt idx="574">
                  <c:v>0.35402573834838091</c:v>
                </c:pt>
                <c:pt idx="575">
                  <c:v>0.35402573834838091</c:v>
                </c:pt>
                <c:pt idx="576">
                  <c:v>0.35402573834838091</c:v>
                </c:pt>
                <c:pt idx="577">
                  <c:v>0.35402573834838091</c:v>
                </c:pt>
                <c:pt idx="578">
                  <c:v>0.35402573834838091</c:v>
                </c:pt>
                <c:pt idx="579">
                  <c:v>0.35402573834838091</c:v>
                </c:pt>
                <c:pt idx="580">
                  <c:v>0.35402573834838091</c:v>
                </c:pt>
                <c:pt idx="581">
                  <c:v>0.35402573834838091</c:v>
                </c:pt>
                <c:pt idx="582">
                  <c:v>0.35402573834838091</c:v>
                </c:pt>
                <c:pt idx="583">
                  <c:v>0.35402573834838091</c:v>
                </c:pt>
                <c:pt idx="584">
                  <c:v>0.35402573834838091</c:v>
                </c:pt>
                <c:pt idx="585">
                  <c:v>0.35402573834838091</c:v>
                </c:pt>
                <c:pt idx="586">
                  <c:v>0.35402573834838091</c:v>
                </c:pt>
                <c:pt idx="587">
                  <c:v>0.35402573834838091</c:v>
                </c:pt>
                <c:pt idx="588">
                  <c:v>0.35402573834838091</c:v>
                </c:pt>
                <c:pt idx="589">
                  <c:v>0.35402573834838091</c:v>
                </c:pt>
                <c:pt idx="590">
                  <c:v>0.35402573834838091</c:v>
                </c:pt>
                <c:pt idx="591">
                  <c:v>0.35402573834838091</c:v>
                </c:pt>
                <c:pt idx="592">
                  <c:v>0.35402573834838091</c:v>
                </c:pt>
                <c:pt idx="593">
                  <c:v>0.35402573834838091</c:v>
                </c:pt>
                <c:pt idx="594">
                  <c:v>0.35402573834838091</c:v>
                </c:pt>
                <c:pt idx="595">
                  <c:v>0.35402573834838091</c:v>
                </c:pt>
                <c:pt idx="596">
                  <c:v>0.35402573834838091</c:v>
                </c:pt>
                <c:pt idx="597">
                  <c:v>0.35402573834838091</c:v>
                </c:pt>
                <c:pt idx="598">
                  <c:v>0.35402573834838091</c:v>
                </c:pt>
                <c:pt idx="599">
                  <c:v>0.35402573834838091</c:v>
                </c:pt>
                <c:pt idx="600">
                  <c:v>0.35402573834838091</c:v>
                </c:pt>
                <c:pt idx="601">
                  <c:v>0.35407167536945294</c:v>
                </c:pt>
                <c:pt idx="602">
                  <c:v>0.35422516492501283</c:v>
                </c:pt>
                <c:pt idx="603">
                  <c:v>0.35482146900177397</c:v>
                </c:pt>
                <c:pt idx="604">
                  <c:v>0.3563019385031696</c:v>
                </c:pt>
                <c:pt idx="605">
                  <c:v>0.35891072626450771</c:v>
                </c:pt>
                <c:pt idx="606">
                  <c:v>0.36274660221641941</c:v>
                </c:pt>
                <c:pt idx="607">
                  <c:v>0.36745740646932157</c:v>
                </c:pt>
                <c:pt idx="608">
                  <c:v>0.37242948379419016</c:v>
                </c:pt>
                <c:pt idx="609">
                  <c:v>0.37756907512528365</c:v>
                </c:pt>
                <c:pt idx="610">
                  <c:v>0.38320148395373343</c:v>
                </c:pt>
                <c:pt idx="611">
                  <c:v>0.38911923035155971</c:v>
                </c:pt>
                <c:pt idx="612">
                  <c:v>0.39392274264083288</c:v>
                </c:pt>
                <c:pt idx="613">
                  <c:v>0.39655183075247408</c:v>
                </c:pt>
                <c:pt idx="614">
                  <c:v>0.39757394724669115</c:v>
                </c:pt>
                <c:pt idx="615">
                  <c:v>0.39820250003022106</c:v>
                </c:pt>
                <c:pt idx="616">
                  <c:v>0.39882869050468339</c:v>
                </c:pt>
                <c:pt idx="617">
                  <c:v>0.39921927980750727</c:v>
                </c:pt>
                <c:pt idx="618">
                  <c:v>0.39921927980750727</c:v>
                </c:pt>
                <c:pt idx="619">
                  <c:v>0.39921927980750727</c:v>
                </c:pt>
                <c:pt idx="620">
                  <c:v>0.39921927980750727</c:v>
                </c:pt>
                <c:pt idx="621">
                  <c:v>0.39921927980750727</c:v>
                </c:pt>
                <c:pt idx="622">
                  <c:v>0.39954355374912687</c:v>
                </c:pt>
                <c:pt idx="623">
                  <c:v>0.4003613696218335</c:v>
                </c:pt>
                <c:pt idx="624">
                  <c:v>0.40168207575344855</c:v>
                </c:pt>
                <c:pt idx="625">
                  <c:v>0.40331416330736053</c:v>
                </c:pt>
                <c:pt idx="626">
                  <c:v>0.40475470412313713</c:v>
                </c:pt>
                <c:pt idx="627">
                  <c:v>0.40576686361196035</c:v>
                </c:pt>
                <c:pt idx="628">
                  <c:v>0.40655866559049547</c:v>
                </c:pt>
                <c:pt idx="629">
                  <c:v>0.40742392007245998</c:v>
                </c:pt>
                <c:pt idx="630">
                  <c:v>0.4087336939797529</c:v>
                </c:pt>
                <c:pt idx="631">
                  <c:v>0.41073755918941202</c:v>
                </c:pt>
                <c:pt idx="632">
                  <c:v>0.41325157392169115</c:v>
                </c:pt>
                <c:pt idx="633">
                  <c:v>0.41615405517782045</c:v>
                </c:pt>
                <c:pt idx="634">
                  <c:v>0.41923583559628258</c:v>
                </c:pt>
                <c:pt idx="635">
                  <c:v>0.4220832275229805</c:v>
                </c:pt>
                <c:pt idx="636">
                  <c:v>0.42424234098667796</c:v>
                </c:pt>
                <c:pt idx="637">
                  <c:v>0.42557666300485858</c:v>
                </c:pt>
                <c:pt idx="638">
                  <c:v>0.42648783473154406</c:v>
                </c:pt>
                <c:pt idx="639">
                  <c:v>0.42722707279518635</c:v>
                </c:pt>
                <c:pt idx="640">
                  <c:v>0.42796098540181321</c:v>
                </c:pt>
                <c:pt idx="641">
                  <c:v>0.42928018545673152</c:v>
                </c:pt>
                <c:pt idx="642">
                  <c:v>0.4317205725964976</c:v>
                </c:pt>
                <c:pt idx="643">
                  <c:v>0.43457884457740803</c:v>
                </c:pt>
                <c:pt idx="644">
                  <c:v>0.43670357265788096</c:v>
                </c:pt>
                <c:pt idx="645">
                  <c:v>0.43840092861741675</c:v>
                </c:pt>
                <c:pt idx="646">
                  <c:v>0.44020544192975597</c:v>
                </c:pt>
                <c:pt idx="647">
                  <c:v>0.4420286125648632</c:v>
                </c:pt>
                <c:pt idx="648">
                  <c:v>0.44368948701906957</c:v>
                </c:pt>
                <c:pt idx="649">
                  <c:v>0.44490487144886709</c:v>
                </c:pt>
                <c:pt idx="650">
                  <c:v>0.44520967279249313</c:v>
                </c:pt>
                <c:pt idx="651">
                  <c:v>0.44520967279249313</c:v>
                </c:pt>
                <c:pt idx="652">
                  <c:v>0.44520967279249313</c:v>
                </c:pt>
                <c:pt idx="653">
                  <c:v>0.44520967279249313</c:v>
                </c:pt>
                <c:pt idx="654">
                  <c:v>0.44520967279249313</c:v>
                </c:pt>
                <c:pt idx="655">
                  <c:v>0.44520967279249313</c:v>
                </c:pt>
                <c:pt idx="656">
                  <c:v>0.44520967279249313</c:v>
                </c:pt>
                <c:pt idx="657">
                  <c:v>0.44520967279249313</c:v>
                </c:pt>
                <c:pt idx="658">
                  <c:v>0.44520967279249313</c:v>
                </c:pt>
                <c:pt idx="659">
                  <c:v>0.44520967279249313</c:v>
                </c:pt>
                <c:pt idx="660">
                  <c:v>0.44520967279249313</c:v>
                </c:pt>
                <c:pt idx="661">
                  <c:v>0.44520967279249313</c:v>
                </c:pt>
                <c:pt idx="662">
                  <c:v>0.44520967279249313</c:v>
                </c:pt>
                <c:pt idx="663">
                  <c:v>0.44520967279249313</c:v>
                </c:pt>
                <c:pt idx="664">
                  <c:v>0.44520967279249313</c:v>
                </c:pt>
                <c:pt idx="665">
                  <c:v>0.4452474574854175</c:v>
                </c:pt>
                <c:pt idx="666">
                  <c:v>0.44580612259499131</c:v>
                </c:pt>
                <c:pt idx="667">
                  <c:v>0.44743907273175859</c:v>
                </c:pt>
                <c:pt idx="668">
                  <c:v>0.45048150227240502</c:v>
                </c:pt>
                <c:pt idx="669">
                  <c:v>0.45413172674736813</c:v>
                </c:pt>
                <c:pt idx="670">
                  <c:v>0.45846339513329321</c:v>
                </c:pt>
                <c:pt idx="671">
                  <c:v>0.46200060775307372</c:v>
                </c:pt>
                <c:pt idx="672">
                  <c:v>0.46468328060258646</c:v>
                </c:pt>
                <c:pt idx="673">
                  <c:v>0.4675352168387053</c:v>
                </c:pt>
                <c:pt idx="674">
                  <c:v>0.47055838087880292</c:v>
                </c:pt>
                <c:pt idx="675">
                  <c:v>0.4726690266586383</c:v>
                </c:pt>
                <c:pt idx="676">
                  <c:v>0.47363939554118745</c:v>
                </c:pt>
                <c:pt idx="677">
                  <c:v>0.47363939554118745</c:v>
                </c:pt>
                <c:pt idx="678">
                  <c:v>0.47363939554118745</c:v>
                </c:pt>
                <c:pt idx="679">
                  <c:v>0.47363939554118745</c:v>
                </c:pt>
                <c:pt idx="680">
                  <c:v>0.47363939554118745</c:v>
                </c:pt>
                <c:pt idx="681">
                  <c:v>0.47363939554118745</c:v>
                </c:pt>
                <c:pt idx="682">
                  <c:v>0.47363939554118745</c:v>
                </c:pt>
                <c:pt idx="683">
                  <c:v>0.47363939554118745</c:v>
                </c:pt>
                <c:pt idx="684">
                  <c:v>0.47363939554118745</c:v>
                </c:pt>
                <c:pt idx="685">
                  <c:v>0.474613450358226</c:v>
                </c:pt>
                <c:pt idx="686">
                  <c:v>0.47660017131210908</c:v>
                </c:pt>
                <c:pt idx="687">
                  <c:v>0.47868313535297968</c:v>
                </c:pt>
                <c:pt idx="688">
                  <c:v>0.48090491420516746</c:v>
                </c:pt>
                <c:pt idx="689">
                  <c:v>0.4833045670690565</c:v>
                </c:pt>
                <c:pt idx="690">
                  <c:v>0.4849531694570991</c:v>
                </c:pt>
                <c:pt idx="691">
                  <c:v>0.48579820155480669</c:v>
                </c:pt>
                <c:pt idx="692">
                  <c:v>0.48669924019856531</c:v>
                </c:pt>
                <c:pt idx="693">
                  <c:v>0.48797918913358534</c:v>
                </c:pt>
                <c:pt idx="694">
                  <c:v>0.48919524862646635</c:v>
                </c:pt>
                <c:pt idx="695">
                  <c:v>0.48953115923612356</c:v>
                </c:pt>
                <c:pt idx="696">
                  <c:v>0.48953115923612356</c:v>
                </c:pt>
                <c:pt idx="697">
                  <c:v>0.48953115923612356</c:v>
                </c:pt>
                <c:pt idx="698">
                  <c:v>0.48953115923612356</c:v>
                </c:pt>
                <c:pt idx="699">
                  <c:v>0.48953115923612356</c:v>
                </c:pt>
                <c:pt idx="700">
                  <c:v>0.48953115923612356</c:v>
                </c:pt>
                <c:pt idx="701">
                  <c:v>0.48954493065487414</c:v>
                </c:pt>
                <c:pt idx="702">
                  <c:v>0.48975936516383711</c:v>
                </c:pt>
                <c:pt idx="703">
                  <c:v>0.49000733233740906</c:v>
                </c:pt>
                <c:pt idx="704">
                  <c:v>0.49000733233740906</c:v>
                </c:pt>
                <c:pt idx="705">
                  <c:v>0.49000733233740906</c:v>
                </c:pt>
                <c:pt idx="706">
                  <c:v>0.49000733233740906</c:v>
                </c:pt>
                <c:pt idx="707">
                  <c:v>0.49000733233740906</c:v>
                </c:pt>
                <c:pt idx="708">
                  <c:v>0.49000733233740906</c:v>
                </c:pt>
                <c:pt idx="709">
                  <c:v>0.49023673225667092</c:v>
                </c:pt>
                <c:pt idx="710">
                  <c:v>0.49148063044884971</c:v>
                </c:pt>
                <c:pt idx="711">
                  <c:v>0.49386118311159527</c:v>
                </c:pt>
                <c:pt idx="712">
                  <c:v>0.49572776556045478</c:v>
                </c:pt>
                <c:pt idx="713">
                  <c:v>0.49605649641254401</c:v>
                </c:pt>
                <c:pt idx="714">
                  <c:v>0.49605649641254401</c:v>
                </c:pt>
                <c:pt idx="715">
                  <c:v>0.49605649641254401</c:v>
                </c:pt>
                <c:pt idx="716">
                  <c:v>0.49605649641254401</c:v>
                </c:pt>
                <c:pt idx="717">
                  <c:v>0.49605649641254401</c:v>
                </c:pt>
                <c:pt idx="718">
                  <c:v>0.49640086546760831</c:v>
                </c:pt>
                <c:pt idx="719">
                  <c:v>0.49739742035967066</c:v>
                </c:pt>
                <c:pt idx="720">
                  <c:v>0.49901034480492445</c:v>
                </c:pt>
                <c:pt idx="721">
                  <c:v>0.50061305043101878</c:v>
                </c:pt>
                <c:pt idx="722">
                  <c:v>0.50220416689063374</c:v>
                </c:pt>
                <c:pt idx="723">
                  <c:v>0.50373065890284718</c:v>
                </c:pt>
                <c:pt idx="724">
                  <c:v>0.50563098442474019</c:v>
                </c:pt>
                <c:pt idx="725">
                  <c:v>0.50850967986127882</c:v>
                </c:pt>
                <c:pt idx="726">
                  <c:v>0.51285629677719591</c:v>
                </c:pt>
                <c:pt idx="727">
                  <c:v>0.517773614445738</c:v>
                </c:pt>
                <c:pt idx="728">
                  <c:v>0.52162458734447659</c:v>
                </c:pt>
                <c:pt idx="729">
                  <c:v>0.52471011892115549</c:v>
                </c:pt>
                <c:pt idx="730">
                  <c:v>0.52651897962554439</c:v>
                </c:pt>
                <c:pt idx="731">
                  <c:v>0.52747349794221632</c:v>
                </c:pt>
                <c:pt idx="732">
                  <c:v>0.52836403019851363</c:v>
                </c:pt>
                <c:pt idx="733">
                  <c:v>0.52932780352400954</c:v>
                </c:pt>
                <c:pt idx="734">
                  <c:v>0.53036547966346226</c:v>
                </c:pt>
                <c:pt idx="735">
                  <c:v>0.53154934257635522</c:v>
                </c:pt>
                <c:pt idx="736">
                  <c:v>0.53295412408344234</c:v>
                </c:pt>
                <c:pt idx="737">
                  <c:v>0.53431385638353546</c:v>
                </c:pt>
                <c:pt idx="738">
                  <c:v>0.53533426069513612</c:v>
                </c:pt>
                <c:pt idx="739">
                  <c:v>0.53699163482203061</c:v>
                </c:pt>
                <c:pt idx="740">
                  <c:v>0.53942850440066381</c:v>
                </c:pt>
                <c:pt idx="741">
                  <c:v>0.54163882396017027</c:v>
                </c:pt>
                <c:pt idx="742">
                  <c:v>0.54314160169733772</c:v>
                </c:pt>
                <c:pt idx="743">
                  <c:v>0.54411988121935728</c:v>
                </c:pt>
                <c:pt idx="744">
                  <c:v>0.5450255615542402</c:v>
                </c:pt>
                <c:pt idx="745">
                  <c:v>0.54593124188912323</c:v>
                </c:pt>
                <c:pt idx="746">
                  <c:v>0.54714324861315899</c:v>
                </c:pt>
                <c:pt idx="747">
                  <c:v>0.54882853606533932</c:v>
                </c:pt>
                <c:pt idx="748">
                  <c:v>0.55085633277420365</c:v>
                </c:pt>
                <c:pt idx="749">
                  <c:v>0.55268966973099798</c:v>
                </c:pt>
                <c:pt idx="750">
                  <c:v>0.55390618181081019</c:v>
                </c:pt>
                <c:pt idx="751">
                  <c:v>0.55472509229597222</c:v>
                </c:pt>
                <c:pt idx="752">
                  <c:v>0.55522379147952861</c:v>
                </c:pt>
                <c:pt idx="753">
                  <c:v>0.55522379147952861</c:v>
                </c:pt>
                <c:pt idx="754">
                  <c:v>0.55522379147952861</c:v>
                </c:pt>
                <c:pt idx="755">
                  <c:v>0.55522379147952861</c:v>
                </c:pt>
                <c:pt idx="756">
                  <c:v>0.55522379147952861</c:v>
                </c:pt>
                <c:pt idx="757">
                  <c:v>0.55522379147952861</c:v>
                </c:pt>
                <c:pt idx="758">
                  <c:v>0.55522379147952861</c:v>
                </c:pt>
                <c:pt idx="759">
                  <c:v>0.55522379147952861</c:v>
                </c:pt>
                <c:pt idx="760">
                  <c:v>0.55522379147952861</c:v>
                </c:pt>
                <c:pt idx="761">
                  <c:v>0.55522379147952861</c:v>
                </c:pt>
                <c:pt idx="762">
                  <c:v>0.55522379147952861</c:v>
                </c:pt>
                <c:pt idx="763">
                  <c:v>0.55522379147952861</c:v>
                </c:pt>
                <c:pt idx="764">
                  <c:v>0.55522379147952861</c:v>
                </c:pt>
                <c:pt idx="765">
                  <c:v>0.55620486458907215</c:v>
                </c:pt>
                <c:pt idx="766">
                  <c:v>0.55802217860908587</c:v>
                </c:pt>
                <c:pt idx="767">
                  <c:v>0.56022682119916178</c:v>
                </c:pt>
                <c:pt idx="768">
                  <c:v>0.5628551135727714</c:v>
                </c:pt>
                <c:pt idx="769">
                  <c:v>0.56635835154662362</c:v>
                </c:pt>
                <c:pt idx="770">
                  <c:v>0.57145581634787301</c:v>
                </c:pt>
                <c:pt idx="771">
                  <c:v>0.57751756765254292</c:v>
                </c:pt>
                <c:pt idx="772">
                  <c:v>0.58401834431226951</c:v>
                </c:pt>
                <c:pt idx="773">
                  <c:v>0.59017094773469392</c:v>
                </c:pt>
                <c:pt idx="774">
                  <c:v>0.59585796839048566</c:v>
                </c:pt>
                <c:pt idx="775">
                  <c:v>0.60215333148463313</c:v>
                </c:pt>
                <c:pt idx="776">
                  <c:v>0.607849164575336</c:v>
                </c:pt>
                <c:pt idx="777">
                  <c:v>0.61254911847518945</c:v>
                </c:pt>
                <c:pt idx="778">
                  <c:v>0.61696267041865904</c:v>
                </c:pt>
                <c:pt idx="779">
                  <c:v>0.62105517225744022</c:v>
                </c:pt>
                <c:pt idx="780">
                  <c:v>0.62457552680335771</c:v>
                </c:pt>
                <c:pt idx="781">
                  <c:v>0.6275759272646797</c:v>
                </c:pt>
                <c:pt idx="782">
                  <c:v>0.63012123909825846</c:v>
                </c:pt>
                <c:pt idx="783">
                  <c:v>0.63229158223584869</c:v>
                </c:pt>
                <c:pt idx="784">
                  <c:v>0.63437616032404898</c:v>
                </c:pt>
                <c:pt idx="785">
                  <c:v>0.63689005506857577</c:v>
                </c:pt>
                <c:pt idx="786">
                  <c:v>0.63954801067367684</c:v>
                </c:pt>
                <c:pt idx="787">
                  <c:v>0.64161146949316994</c:v>
                </c:pt>
                <c:pt idx="788">
                  <c:v>0.64315867754075751</c:v>
                </c:pt>
                <c:pt idx="789">
                  <c:v>0.64470588558834507</c:v>
                </c:pt>
                <c:pt idx="790">
                  <c:v>0.64657069736539252</c:v>
                </c:pt>
                <c:pt idx="791">
                  <c:v>0.64865975701761236</c:v>
                </c:pt>
                <c:pt idx="792">
                  <c:v>0.6500265659907859</c:v>
                </c:pt>
                <c:pt idx="793">
                  <c:v>0.6500265659907859</c:v>
                </c:pt>
                <c:pt idx="794">
                  <c:v>0.6500265659907859</c:v>
                </c:pt>
                <c:pt idx="795">
                  <c:v>0.6500265659907859</c:v>
                </c:pt>
                <c:pt idx="796">
                  <c:v>0.6500265659907859</c:v>
                </c:pt>
                <c:pt idx="797">
                  <c:v>0.6500265659907859</c:v>
                </c:pt>
                <c:pt idx="798">
                  <c:v>0.6500265659907859</c:v>
                </c:pt>
                <c:pt idx="799">
                  <c:v>0.6500265659907859</c:v>
                </c:pt>
                <c:pt idx="800">
                  <c:v>0.65004027188582869</c:v>
                </c:pt>
                <c:pt idx="801">
                  <c:v>0.65117427686725793</c:v>
                </c:pt>
                <c:pt idx="802">
                  <c:v>0.654151709708369</c:v>
                </c:pt>
                <c:pt idx="803">
                  <c:v>0.65940588165013525</c:v>
                </c:pt>
                <c:pt idx="804">
                  <c:v>0.66544200868152481</c:v>
                </c:pt>
                <c:pt idx="805">
                  <c:v>0.66991746056601753</c:v>
                </c:pt>
                <c:pt idx="806">
                  <c:v>0.67225024255707522</c:v>
                </c:pt>
                <c:pt idx="807">
                  <c:v>0.67307678422546158</c:v>
                </c:pt>
                <c:pt idx="808">
                  <c:v>0.67307678422546158</c:v>
                </c:pt>
                <c:pt idx="809">
                  <c:v>0.67307678422546158</c:v>
                </c:pt>
                <c:pt idx="810">
                  <c:v>0.67307678422546158</c:v>
                </c:pt>
                <c:pt idx="811">
                  <c:v>0.67307678422546158</c:v>
                </c:pt>
                <c:pt idx="812">
                  <c:v>0.67307678422546158</c:v>
                </c:pt>
                <c:pt idx="813">
                  <c:v>0.67307678422546158</c:v>
                </c:pt>
                <c:pt idx="814">
                  <c:v>0.67307678422546158</c:v>
                </c:pt>
                <c:pt idx="815">
                  <c:v>0.67307678422546158</c:v>
                </c:pt>
                <c:pt idx="816">
                  <c:v>0.67307678422546158</c:v>
                </c:pt>
                <c:pt idx="817">
                  <c:v>0.67307678422546158</c:v>
                </c:pt>
                <c:pt idx="818">
                  <c:v>0.67307678422546158</c:v>
                </c:pt>
                <c:pt idx="819">
                  <c:v>0.6732987899837779</c:v>
                </c:pt>
                <c:pt idx="820">
                  <c:v>0.67479994778584296</c:v>
                </c:pt>
                <c:pt idx="821">
                  <c:v>0.67741128870456468</c:v>
                </c:pt>
                <c:pt idx="822">
                  <c:v>0.6803275712447111</c:v>
                </c:pt>
                <c:pt idx="823">
                  <c:v>0.68339599966514541</c:v>
                </c:pt>
                <c:pt idx="824">
                  <c:v>0.68635265834070724</c:v>
                </c:pt>
                <c:pt idx="825">
                  <c:v>0.68910948461069188</c:v>
                </c:pt>
                <c:pt idx="826">
                  <c:v>0.69194106320748705</c:v>
                </c:pt>
                <c:pt idx="827">
                  <c:v>0.69476844257975146</c:v>
                </c:pt>
                <c:pt idx="828">
                  <c:v>0.69805567490789022</c:v>
                </c:pt>
                <c:pt idx="829">
                  <c:v>0.70210192324120457</c:v>
                </c:pt>
                <c:pt idx="830">
                  <c:v>0.70628397878737326</c:v>
                </c:pt>
                <c:pt idx="831">
                  <c:v>0.70981932662926028</c:v>
                </c:pt>
                <c:pt idx="832">
                  <c:v>0.71210484020413212</c:v>
                </c:pt>
                <c:pt idx="833">
                  <c:v>0.71372687669488466</c:v>
                </c:pt>
                <c:pt idx="834">
                  <c:v>0.7154488678032993</c:v>
                </c:pt>
                <c:pt idx="835">
                  <c:v>0.71719866530103726</c:v>
                </c:pt>
                <c:pt idx="836">
                  <c:v>0.71881277897549956</c:v>
                </c:pt>
                <c:pt idx="837">
                  <c:v>0.72060474094262039</c:v>
                </c:pt>
                <c:pt idx="838">
                  <c:v>0.72283626444486115</c:v>
                </c:pt>
                <c:pt idx="839">
                  <c:v>0.72511813100045441</c:v>
                </c:pt>
                <c:pt idx="840">
                  <c:v>0.72735571681436084</c:v>
                </c:pt>
                <c:pt idx="841">
                  <c:v>0.73006320171562655</c:v>
                </c:pt>
                <c:pt idx="842">
                  <c:v>0.73319577349242659</c:v>
                </c:pt>
                <c:pt idx="843">
                  <c:v>0.73605830076320322</c:v>
                </c:pt>
                <c:pt idx="844">
                  <c:v>0.73816150259428648</c:v>
                </c:pt>
                <c:pt idx="845">
                  <c:v>0.73973607417110854</c:v>
                </c:pt>
                <c:pt idx="846">
                  <c:v>0.74122812240878833</c:v>
                </c:pt>
                <c:pt idx="847">
                  <c:v>0.74300238605806279</c:v>
                </c:pt>
                <c:pt idx="848">
                  <c:v>0.74553677568949761</c:v>
                </c:pt>
                <c:pt idx="849">
                  <c:v>0.74897420991323937</c:v>
                </c:pt>
                <c:pt idx="850">
                  <c:v>0.75251635407170314</c:v>
                </c:pt>
                <c:pt idx="851">
                  <c:v>0.7553537600150827</c:v>
                </c:pt>
                <c:pt idx="852">
                  <c:v>0.75783527659795713</c:v>
                </c:pt>
                <c:pt idx="853">
                  <c:v>0.7603514631760131</c:v>
                </c:pt>
                <c:pt idx="854">
                  <c:v>0.76270174907831279</c:v>
                </c:pt>
                <c:pt idx="855">
                  <c:v>0.76456886112022415</c:v>
                </c:pt>
                <c:pt idx="856">
                  <c:v>0.76613703901040719</c:v>
                </c:pt>
                <c:pt idx="857">
                  <c:v>0.76862209000886639</c:v>
                </c:pt>
                <c:pt idx="858">
                  <c:v>0.77240096497793409</c:v>
                </c:pt>
                <c:pt idx="859">
                  <c:v>0.7762813448982705</c:v>
                </c:pt>
                <c:pt idx="860">
                  <c:v>0.77949417559029721</c:v>
                </c:pt>
                <c:pt idx="861">
                  <c:v>0.7831786986906254</c:v>
                </c:pt>
                <c:pt idx="862">
                  <c:v>0.78883719192795065</c:v>
                </c:pt>
                <c:pt idx="863">
                  <c:v>0.79450980165406715</c:v>
                </c:pt>
                <c:pt idx="864">
                  <c:v>0.79822837161815829</c:v>
                </c:pt>
                <c:pt idx="865">
                  <c:v>0.80128718691145007</c:v>
                </c:pt>
                <c:pt idx="866">
                  <c:v>0.80520628385942716</c:v>
                </c:pt>
                <c:pt idx="867">
                  <c:v>0.81017254287845675</c:v>
                </c:pt>
                <c:pt idx="868">
                  <c:v>0.81454029691166929</c:v>
                </c:pt>
                <c:pt idx="869">
                  <c:v>0.81712376352483951</c:v>
                </c:pt>
                <c:pt idx="870">
                  <c:v>0.81860180219409262</c:v>
                </c:pt>
                <c:pt idx="871">
                  <c:v>0.81970108101258321</c:v>
                </c:pt>
                <c:pt idx="872">
                  <c:v>0.820663074039507</c:v>
                </c:pt>
                <c:pt idx="873">
                  <c:v>0.82136882592342042</c:v>
                </c:pt>
                <c:pt idx="874">
                  <c:v>0.82145643446236949</c:v>
                </c:pt>
                <c:pt idx="875">
                  <c:v>0.82145643446236949</c:v>
                </c:pt>
                <c:pt idx="876">
                  <c:v>0.82145643446236949</c:v>
                </c:pt>
                <c:pt idx="877">
                  <c:v>0.82145643446236949</c:v>
                </c:pt>
                <c:pt idx="878">
                  <c:v>0.82166145663318557</c:v>
                </c:pt>
                <c:pt idx="879">
                  <c:v>0.82286235574452971</c:v>
                </c:pt>
                <c:pt idx="880">
                  <c:v>0.82339260156369276</c:v>
                </c:pt>
                <c:pt idx="881">
                  <c:v>0.82339260156369276</c:v>
                </c:pt>
                <c:pt idx="882">
                  <c:v>0.82386502599160172</c:v>
                </c:pt>
                <c:pt idx="883">
                  <c:v>0.82542327003542282</c:v>
                </c:pt>
                <c:pt idx="884">
                  <c:v>0.82709009604083517</c:v>
                </c:pt>
                <c:pt idx="885">
                  <c:v>0.82908770547843291</c:v>
                </c:pt>
                <c:pt idx="886">
                  <c:v>0.83120970403218852</c:v>
                </c:pt>
                <c:pt idx="887">
                  <c:v>0.83312310079281537</c:v>
                </c:pt>
                <c:pt idx="888">
                  <c:v>0.83460263249815569</c:v>
                </c:pt>
                <c:pt idx="889">
                  <c:v>0.83552668157871379</c:v>
                </c:pt>
                <c:pt idx="890">
                  <c:v>0.83578442476116754</c:v>
                </c:pt>
                <c:pt idx="891">
                  <c:v>0.83578442476116754</c:v>
                </c:pt>
                <c:pt idx="892">
                  <c:v>0.83578442476116754</c:v>
                </c:pt>
                <c:pt idx="893">
                  <c:v>0.83578442476116754</c:v>
                </c:pt>
                <c:pt idx="894">
                  <c:v>0.83578442476116754</c:v>
                </c:pt>
                <c:pt idx="895">
                  <c:v>0.83578442476116754</c:v>
                </c:pt>
                <c:pt idx="896">
                  <c:v>0.83640496411137844</c:v>
                </c:pt>
                <c:pt idx="897">
                  <c:v>0.83751422225300287</c:v>
                </c:pt>
                <c:pt idx="898">
                  <c:v>0.83872232191554641</c:v>
                </c:pt>
                <c:pt idx="899">
                  <c:v>0.83963068624389647</c:v>
                </c:pt>
                <c:pt idx="900">
                  <c:v>0.84003845476962802</c:v>
                </c:pt>
                <c:pt idx="901">
                  <c:v>0.84003845476962802</c:v>
                </c:pt>
                <c:pt idx="902">
                  <c:v>0.84003845476962802</c:v>
                </c:pt>
                <c:pt idx="903">
                  <c:v>0.84003845476962802</c:v>
                </c:pt>
                <c:pt idx="904">
                  <c:v>0.84003845476962802</c:v>
                </c:pt>
                <c:pt idx="905">
                  <c:v>0.84003845476962802</c:v>
                </c:pt>
                <c:pt idx="906">
                  <c:v>0.84003845476962802</c:v>
                </c:pt>
                <c:pt idx="907">
                  <c:v>0.84005216066467081</c:v>
                </c:pt>
                <c:pt idx="908">
                  <c:v>0.84118616564610005</c:v>
                </c:pt>
                <c:pt idx="909">
                  <c:v>0.84416359848721112</c:v>
                </c:pt>
                <c:pt idx="910">
                  <c:v>0.84941777042897737</c:v>
                </c:pt>
                <c:pt idx="911">
                  <c:v>0.85545389746036693</c:v>
                </c:pt>
                <c:pt idx="912">
                  <c:v>0.85992934934485965</c:v>
                </c:pt>
                <c:pt idx="913">
                  <c:v>0.86310364153824926</c:v>
                </c:pt>
                <c:pt idx="914">
                  <c:v>0.86783912370696736</c:v>
                </c:pt>
                <c:pt idx="915">
                  <c:v>0.87269880954752765</c:v>
                </c:pt>
                <c:pt idx="916">
                  <c:v>0.8759063033205583</c:v>
                </c:pt>
                <c:pt idx="917">
                  <c:v>0.87796299915680009</c:v>
                </c:pt>
                <c:pt idx="918">
                  <c:v>0.87906746733026064</c:v>
                </c:pt>
                <c:pt idx="919">
                  <c:v>0.88074161740615853</c:v>
                </c:pt>
                <c:pt idx="920">
                  <c:v>0.88328859912793545</c:v>
                </c:pt>
                <c:pt idx="921">
                  <c:v>0.88724737796708164</c:v>
                </c:pt>
                <c:pt idx="922">
                  <c:v>0.89195212978862182</c:v>
                </c:pt>
                <c:pt idx="923">
                  <c:v>0.89619483521343424</c:v>
                </c:pt>
                <c:pt idx="924">
                  <c:v>0.89783739556313291</c:v>
                </c:pt>
                <c:pt idx="925">
                  <c:v>0.89783739556313291</c:v>
                </c:pt>
                <c:pt idx="926">
                  <c:v>0.89783739556313291</c:v>
                </c:pt>
                <c:pt idx="927">
                  <c:v>0.89783739556313291</c:v>
                </c:pt>
                <c:pt idx="928">
                  <c:v>0.89804464810732232</c:v>
                </c:pt>
                <c:pt idx="929">
                  <c:v>0.89853551432437107</c:v>
                </c:pt>
                <c:pt idx="930">
                  <c:v>0.89911308281543778</c:v>
                </c:pt>
                <c:pt idx="931">
                  <c:v>0.89968283117369341</c:v>
                </c:pt>
                <c:pt idx="932">
                  <c:v>0.90014677934306442</c:v>
                </c:pt>
                <c:pt idx="933">
                  <c:v>0.90022178667190311</c:v>
                </c:pt>
                <c:pt idx="934">
                  <c:v>0.90022178667190311</c:v>
                </c:pt>
                <c:pt idx="935">
                  <c:v>0.90022178667190311</c:v>
                </c:pt>
                <c:pt idx="936">
                  <c:v>0.90022178667190311</c:v>
                </c:pt>
                <c:pt idx="937">
                  <c:v>0.90033196450199915</c:v>
                </c:pt>
                <c:pt idx="938">
                  <c:v>0.90052274574445679</c:v>
                </c:pt>
                <c:pt idx="939">
                  <c:v>0.90061707559471293</c:v>
                </c:pt>
                <c:pt idx="940">
                  <c:v>0.90087598881187025</c:v>
                </c:pt>
                <c:pt idx="941">
                  <c:v>0.9015614030925595</c:v>
                </c:pt>
                <c:pt idx="942">
                  <c:v>0.90241667692794436</c:v>
                </c:pt>
                <c:pt idx="943">
                  <c:v>0.90335511179467232</c:v>
                </c:pt>
                <c:pt idx="944">
                  <c:v>0.90446568100639335</c:v>
                </c:pt>
                <c:pt idx="945">
                  <c:v>0.90575208910103744</c:v>
                </c:pt>
                <c:pt idx="946">
                  <c:v>0.90765175185881553</c:v>
                </c:pt>
                <c:pt idx="947">
                  <c:v>0.91011732013499758</c:v>
                </c:pt>
                <c:pt idx="948">
                  <c:v>0.9122735925361346</c:v>
                </c:pt>
                <c:pt idx="949">
                  <c:v>0.9136433883658247</c:v>
                </c:pt>
                <c:pt idx="950">
                  <c:v>0.9137551927855202</c:v>
                </c:pt>
                <c:pt idx="951">
                  <c:v>0.9137551927855202</c:v>
                </c:pt>
                <c:pt idx="952">
                  <c:v>0.9137551927855202</c:v>
                </c:pt>
                <c:pt idx="953">
                  <c:v>0.9137551927855202</c:v>
                </c:pt>
                <c:pt idx="954">
                  <c:v>0.9137551927855202</c:v>
                </c:pt>
                <c:pt idx="955">
                  <c:v>0.9137551927855202</c:v>
                </c:pt>
                <c:pt idx="956">
                  <c:v>0.9137551927855202</c:v>
                </c:pt>
                <c:pt idx="957">
                  <c:v>0.9137551927855202</c:v>
                </c:pt>
                <c:pt idx="958">
                  <c:v>0.9137551927855202</c:v>
                </c:pt>
                <c:pt idx="959">
                  <c:v>0.91586130684111189</c:v>
                </c:pt>
                <c:pt idx="960">
                  <c:v>0.92030547862963408</c:v>
                </c:pt>
                <c:pt idx="961">
                  <c:v>0.92696141376663344</c:v>
                </c:pt>
                <c:pt idx="962">
                  <c:v>0.93451499865228149</c:v>
                </c:pt>
                <c:pt idx="963">
                  <c:v>0.94150895735128515</c:v>
                </c:pt>
                <c:pt idx="964">
                  <c:v>0.9469222371263466</c:v>
                </c:pt>
                <c:pt idx="965">
                  <c:v>0.95038884127617984</c:v>
                </c:pt>
                <c:pt idx="966">
                  <c:v>0.95227165083397014</c:v>
                </c:pt>
                <c:pt idx="967">
                  <c:v>0.95324243324108082</c:v>
                </c:pt>
                <c:pt idx="968">
                  <c:v>0.95379415569324699</c:v>
                </c:pt>
                <c:pt idx="969">
                  <c:v>0.95379415569324699</c:v>
                </c:pt>
                <c:pt idx="970">
                  <c:v>0.95379415569324699</c:v>
                </c:pt>
                <c:pt idx="971">
                  <c:v>0.95379415569324699</c:v>
                </c:pt>
                <c:pt idx="972">
                  <c:v>0.95379415569324699</c:v>
                </c:pt>
                <c:pt idx="973">
                  <c:v>0.95379415569324699</c:v>
                </c:pt>
                <c:pt idx="974">
                  <c:v>0.95379415569324699</c:v>
                </c:pt>
                <c:pt idx="975">
                  <c:v>0.95379415569324699</c:v>
                </c:pt>
                <c:pt idx="976">
                  <c:v>0.95379415569324699</c:v>
                </c:pt>
                <c:pt idx="977">
                  <c:v>0.95379415569324699</c:v>
                </c:pt>
                <c:pt idx="978">
                  <c:v>0.95379415569324699</c:v>
                </c:pt>
                <c:pt idx="979">
                  <c:v>0.95379415569324699</c:v>
                </c:pt>
                <c:pt idx="980">
                  <c:v>0.95379415569324699</c:v>
                </c:pt>
                <c:pt idx="981">
                  <c:v>0.95379415569324699</c:v>
                </c:pt>
                <c:pt idx="982">
                  <c:v>0.95379415569324699</c:v>
                </c:pt>
                <c:pt idx="983">
                  <c:v>0.95379415569324699</c:v>
                </c:pt>
                <c:pt idx="984">
                  <c:v>0.95379415569324699</c:v>
                </c:pt>
                <c:pt idx="985">
                  <c:v>0.95379415569324699</c:v>
                </c:pt>
                <c:pt idx="986">
                  <c:v>0.95379415569324699</c:v>
                </c:pt>
                <c:pt idx="987">
                  <c:v>0.95379415569324699</c:v>
                </c:pt>
                <c:pt idx="988">
                  <c:v>0.95379415569324699</c:v>
                </c:pt>
                <c:pt idx="989">
                  <c:v>0.95379415569324699</c:v>
                </c:pt>
                <c:pt idx="990">
                  <c:v>0.95379415569324699</c:v>
                </c:pt>
                <c:pt idx="991">
                  <c:v>0.95379415569324699</c:v>
                </c:pt>
                <c:pt idx="992">
                  <c:v>0.95379415569324699</c:v>
                </c:pt>
                <c:pt idx="993">
                  <c:v>0.95379415569324699</c:v>
                </c:pt>
                <c:pt idx="994">
                  <c:v>0.95379415569324699</c:v>
                </c:pt>
                <c:pt idx="995">
                  <c:v>0.95379415569324699</c:v>
                </c:pt>
                <c:pt idx="996">
                  <c:v>0.95379415569324699</c:v>
                </c:pt>
                <c:pt idx="997">
                  <c:v>0.95379415569324699</c:v>
                </c:pt>
                <c:pt idx="998">
                  <c:v>0.95379415569324699</c:v>
                </c:pt>
                <c:pt idx="999">
                  <c:v>0.95379415569324699</c:v>
                </c:pt>
                <c:pt idx="1000">
                  <c:v>0.95379415569324699</c:v>
                </c:pt>
                <c:pt idx="1001">
                  <c:v>0.95379415569324699</c:v>
                </c:pt>
                <c:pt idx="1002">
                  <c:v>0.95379415569324699</c:v>
                </c:pt>
                <c:pt idx="1003">
                  <c:v>0.95379415569324699</c:v>
                </c:pt>
                <c:pt idx="1004">
                  <c:v>0.95379415569324699</c:v>
                </c:pt>
                <c:pt idx="1005">
                  <c:v>0.95379415569324699</c:v>
                </c:pt>
                <c:pt idx="1006">
                  <c:v>0.95379415569324699</c:v>
                </c:pt>
                <c:pt idx="1007">
                  <c:v>0.95379415569324699</c:v>
                </c:pt>
                <c:pt idx="1008">
                  <c:v>0.95379415569324699</c:v>
                </c:pt>
                <c:pt idx="1009">
                  <c:v>0.95379415569324699</c:v>
                </c:pt>
                <c:pt idx="1010">
                  <c:v>0.95379415569324699</c:v>
                </c:pt>
                <c:pt idx="1011">
                  <c:v>0.95379415569324699</c:v>
                </c:pt>
                <c:pt idx="1012">
                  <c:v>0.95379415569324699</c:v>
                </c:pt>
                <c:pt idx="1013">
                  <c:v>0.95379415569324699</c:v>
                </c:pt>
                <c:pt idx="1014">
                  <c:v>0.95379415569324699</c:v>
                </c:pt>
                <c:pt idx="1015">
                  <c:v>0.95379415569324699</c:v>
                </c:pt>
                <c:pt idx="1016">
                  <c:v>0.95379415569324699</c:v>
                </c:pt>
                <c:pt idx="1017">
                  <c:v>0.95379415569324699</c:v>
                </c:pt>
                <c:pt idx="1018">
                  <c:v>0.95379415569324699</c:v>
                </c:pt>
                <c:pt idx="1019">
                  <c:v>0.95379415569324699</c:v>
                </c:pt>
                <c:pt idx="1020">
                  <c:v>0.95379415569324699</c:v>
                </c:pt>
                <c:pt idx="1021">
                  <c:v>0.95379415569324699</c:v>
                </c:pt>
                <c:pt idx="1022">
                  <c:v>0.95379415569324699</c:v>
                </c:pt>
                <c:pt idx="1023">
                  <c:v>0.95379415569324699</c:v>
                </c:pt>
                <c:pt idx="1024">
                  <c:v>0.95379415569324699</c:v>
                </c:pt>
                <c:pt idx="1025">
                  <c:v>0.95379415569324699</c:v>
                </c:pt>
                <c:pt idx="1026">
                  <c:v>0.95379415569324699</c:v>
                </c:pt>
                <c:pt idx="1027">
                  <c:v>0.95385006617793267</c:v>
                </c:pt>
                <c:pt idx="1028">
                  <c:v>0.95434319938429479</c:v>
                </c:pt>
                <c:pt idx="1029">
                  <c:v>0.95596187015438661</c:v>
                </c:pt>
                <c:pt idx="1030">
                  <c:v>0.95880771960259659</c:v>
                </c:pt>
                <c:pt idx="1031">
                  <c:v>0.96220366567249116</c:v>
                </c:pt>
                <c:pt idx="1032">
                  <c:v>0.96573416958365832</c:v>
                </c:pt>
                <c:pt idx="1033">
                  <c:v>0.96942205545355475</c:v>
                </c:pt>
                <c:pt idx="1034">
                  <c:v>0.97332967621378319</c:v>
                </c:pt>
                <c:pt idx="1035">
                  <c:v>0.977158609737941</c:v>
                </c:pt>
                <c:pt idx="1036">
                  <c:v>0.98056764188850698</c:v>
                </c:pt>
                <c:pt idx="1037">
                  <c:v>0.98367458289759924</c:v>
                </c:pt>
                <c:pt idx="1038">
                  <c:v>0.98693618379702819</c:v>
                </c:pt>
                <c:pt idx="1039">
                  <c:v>0.99079826633435097</c:v>
                </c:pt>
                <c:pt idx="1040">
                  <c:v>0.99511578847749504</c:v>
                </c:pt>
                <c:pt idx="1041">
                  <c:v>0.99945164973385037</c:v>
                </c:pt>
                <c:pt idx="1042">
                  <c:v>1.0031931030861929</c:v>
                </c:pt>
                <c:pt idx="1043">
                  <c:v>1.0058949663916741</c:v>
                </c:pt>
                <c:pt idx="1044">
                  <c:v>1.007634123150982</c:v>
                </c:pt>
                <c:pt idx="1045">
                  <c:v>1.0088765590822155</c:v>
                </c:pt>
                <c:pt idx="1046">
                  <c:v>1.0101226194195205</c:v>
                </c:pt>
                <c:pt idx="1047">
                  <c:v>1.0114607399697804</c:v>
                </c:pt>
                <c:pt idx="1048">
                  <c:v>1.0124660429437484</c:v>
                </c:pt>
                <c:pt idx="1049">
                  <c:v>1.0126171071668477</c:v>
                </c:pt>
                <c:pt idx="1050">
                  <c:v>1.0126171071668477</c:v>
                </c:pt>
                <c:pt idx="1051">
                  <c:v>1.0126171071668477</c:v>
                </c:pt>
                <c:pt idx="1052">
                  <c:v>1.0126171071668477</c:v>
                </c:pt>
                <c:pt idx="1053">
                  <c:v>1.0126171071668477</c:v>
                </c:pt>
                <c:pt idx="1054">
                  <c:v>1.0126171071668477</c:v>
                </c:pt>
                <c:pt idx="1055">
                  <c:v>1.0126171071668477</c:v>
                </c:pt>
                <c:pt idx="1056">
                  <c:v>1.0126171071668477</c:v>
                </c:pt>
                <c:pt idx="1057">
                  <c:v>1.0126171071668477</c:v>
                </c:pt>
                <c:pt idx="1058">
                  <c:v>1.0126171071668477</c:v>
                </c:pt>
                <c:pt idx="1059">
                  <c:v>1.0126171071668477</c:v>
                </c:pt>
                <c:pt idx="1060">
                  <c:v>1.0126171071668477</c:v>
                </c:pt>
                <c:pt idx="1061">
                  <c:v>1.0126171071668477</c:v>
                </c:pt>
                <c:pt idx="1062">
                  <c:v>1.0126171071668477</c:v>
                </c:pt>
                <c:pt idx="1063">
                  <c:v>1.0129257698614196</c:v>
                </c:pt>
                <c:pt idx="1064">
                  <c:v>1.0138046481835832</c:v>
                </c:pt>
                <c:pt idx="1065">
                  <c:v>1.0157753608647893</c:v>
                </c:pt>
                <c:pt idx="1066">
                  <c:v>1.0185186228417229</c:v>
                </c:pt>
                <c:pt idx="1067">
                  <c:v>1.020594116947902</c:v>
                </c:pt>
                <c:pt idx="1068">
                  <c:v>1.0216401157731849</c:v>
                </c:pt>
                <c:pt idx="1069">
                  <c:v>1.0227133387546785</c:v>
                </c:pt>
                <c:pt idx="1070">
                  <c:v>1.0246001805663991</c:v>
                </c:pt>
                <c:pt idx="1071">
                  <c:v>1.027495006096808</c:v>
                </c:pt>
                <c:pt idx="1072">
                  <c:v>1.0312630787458197</c:v>
                </c:pt>
                <c:pt idx="1073">
                  <c:v>1.03614112698979</c:v>
                </c:pt>
                <c:pt idx="1074">
                  <c:v>1.0425738806403499</c:v>
                </c:pt>
                <c:pt idx="1075">
                  <c:v>1.0502897449509774</c:v>
                </c:pt>
                <c:pt idx="1076">
                  <c:v>1.0581011304545453</c:v>
                </c:pt>
                <c:pt idx="1077">
                  <c:v>1.06514917927042</c:v>
                </c:pt>
                <c:pt idx="1078">
                  <c:v>1.071299872909103</c:v>
                </c:pt>
                <c:pt idx="1079">
                  <c:v>1.0770093960953788</c:v>
                </c:pt>
                <c:pt idx="1080">
                  <c:v>1.0819053467434803</c:v>
                </c:pt>
                <c:pt idx="1081">
                  <c:v>1.0850387385276514</c:v>
                </c:pt>
                <c:pt idx="1082">
                  <c:v>1.0862879864174906</c:v>
                </c:pt>
                <c:pt idx="1083">
                  <c:v>1.0862879864174906</c:v>
                </c:pt>
                <c:pt idx="1084">
                  <c:v>1.0862879864174906</c:v>
                </c:pt>
                <c:pt idx="1085">
                  <c:v>1.0862879864174906</c:v>
                </c:pt>
                <c:pt idx="1086">
                  <c:v>1.086817266693469</c:v>
                </c:pt>
                <c:pt idx="1087">
                  <c:v>1.0880951237870058</c:v>
                </c:pt>
                <c:pt idx="1088">
                  <c:v>1.0894704588166462</c:v>
                </c:pt>
                <c:pt idx="1089">
                  <c:v>1.0907558162270188</c:v>
                </c:pt>
                <c:pt idx="1090">
                  <c:v>1.091947282176486</c:v>
                </c:pt>
                <c:pt idx="1091">
                  <c:v>1.0934204225086694</c:v>
                </c:pt>
                <c:pt idx="1092">
                  <c:v>1.0958495365763368</c:v>
                </c:pt>
                <c:pt idx="1093">
                  <c:v>1.0995836153198486</c:v>
                </c:pt>
                <c:pt idx="1094">
                  <c:v>1.1037400086602676</c:v>
                </c:pt>
                <c:pt idx="1095">
                  <c:v>1.1071018144204772</c:v>
                </c:pt>
                <c:pt idx="1096">
                  <c:v>1.1093949453356378</c:v>
                </c:pt>
                <c:pt idx="1097">
                  <c:v>1.1105765975197093</c:v>
                </c:pt>
                <c:pt idx="1098">
                  <c:v>1.1105765975197093</c:v>
                </c:pt>
                <c:pt idx="1099">
                  <c:v>1.1105765975197093</c:v>
                </c:pt>
                <c:pt idx="1100">
                  <c:v>1.1105765975197093</c:v>
                </c:pt>
                <c:pt idx="1101">
                  <c:v>1.1105765975197093</c:v>
                </c:pt>
                <c:pt idx="1102">
                  <c:v>1.1116604807857913</c:v>
                </c:pt>
                <c:pt idx="1103">
                  <c:v>1.114541993031555</c:v>
                </c:pt>
                <c:pt idx="1104">
                  <c:v>1.1191490742087407</c:v>
                </c:pt>
                <c:pt idx="1105">
                  <c:v>1.1241522667453014</c:v>
                </c:pt>
                <c:pt idx="1106">
                  <c:v>1.1277827615219658</c:v>
                </c:pt>
                <c:pt idx="1107">
                  <c:v>1.1297077591762186</c:v>
                </c:pt>
                <c:pt idx="1108">
                  <c:v>1.1300853823883155</c:v>
                </c:pt>
                <c:pt idx="1109">
                  <c:v>1.1300853823883155</c:v>
                </c:pt>
                <c:pt idx="1110">
                  <c:v>1.1300853823883155</c:v>
                </c:pt>
                <c:pt idx="1111">
                  <c:v>1.1306814873574045</c:v>
                </c:pt>
                <c:pt idx="1112">
                  <c:v>1.1333358260212782</c:v>
                </c:pt>
                <c:pt idx="1113">
                  <c:v>1.138668321886382</c:v>
                </c:pt>
                <c:pt idx="1114">
                  <c:v>1.1457418727408968</c:v>
                </c:pt>
                <c:pt idx="1115">
                  <c:v>1.151751977209958</c:v>
                </c:pt>
                <c:pt idx="1116">
                  <c:v>1.155256552268068</c:v>
                </c:pt>
                <c:pt idx="1117">
                  <c:v>1.156779552635288</c:v>
                </c:pt>
                <c:pt idx="1118">
                  <c:v>1.156779552635288</c:v>
                </c:pt>
                <c:pt idx="1119">
                  <c:v>1.156779552635288</c:v>
                </c:pt>
                <c:pt idx="1120">
                  <c:v>1.156779552635288</c:v>
                </c:pt>
                <c:pt idx="1121">
                  <c:v>1.1569916979890604</c:v>
                </c:pt>
                <c:pt idx="1122">
                  <c:v>1.157087480249305</c:v>
                </c:pt>
                <c:pt idx="1123">
                  <c:v>1.157087480249305</c:v>
                </c:pt>
                <c:pt idx="1124">
                  <c:v>1.157087480249305</c:v>
                </c:pt>
                <c:pt idx="1125">
                  <c:v>1.157087480249305</c:v>
                </c:pt>
                <c:pt idx="1126">
                  <c:v>1.157087480249305</c:v>
                </c:pt>
                <c:pt idx="1127">
                  <c:v>1.157087480249305</c:v>
                </c:pt>
                <c:pt idx="1128">
                  <c:v>1.157087480249305</c:v>
                </c:pt>
                <c:pt idx="1129">
                  <c:v>1.157087480249305</c:v>
                </c:pt>
                <c:pt idx="1130">
                  <c:v>1.157087480249305</c:v>
                </c:pt>
                <c:pt idx="1131">
                  <c:v>1.157087480249305</c:v>
                </c:pt>
                <c:pt idx="1132">
                  <c:v>1.157087480249305</c:v>
                </c:pt>
                <c:pt idx="1133">
                  <c:v>1.157087480249305</c:v>
                </c:pt>
                <c:pt idx="1134">
                  <c:v>1.157087480249305</c:v>
                </c:pt>
                <c:pt idx="1135">
                  <c:v>1.157087480249305</c:v>
                </c:pt>
                <c:pt idx="1136">
                  <c:v>1.157087480249305</c:v>
                </c:pt>
                <c:pt idx="1137">
                  <c:v>1.157087480249305</c:v>
                </c:pt>
                <c:pt idx="1138">
                  <c:v>1.1572020764811506</c:v>
                </c:pt>
                <c:pt idx="1139">
                  <c:v>1.1574774114251904</c:v>
                </c:pt>
                <c:pt idx="1140">
                  <c:v>1.1578520631710685</c:v>
                </c:pt>
                <c:pt idx="1141">
                  <c:v>1.1584811711103598</c:v>
                </c:pt>
                <c:pt idx="1142">
                  <c:v>1.1597420906994267</c:v>
                </c:pt>
                <c:pt idx="1143">
                  <c:v>1.1618552370189266</c:v>
                </c:pt>
                <c:pt idx="1144">
                  <c:v>1.1640643582749672</c:v>
                </c:pt>
                <c:pt idx="1145">
                  <c:v>1.1652961181875063</c:v>
                </c:pt>
                <c:pt idx="1146">
                  <c:v>1.1652961181875063</c:v>
                </c:pt>
                <c:pt idx="1147">
                  <c:v>1.1652961181875063</c:v>
                </c:pt>
                <c:pt idx="1148">
                  <c:v>1.1652961181875063</c:v>
                </c:pt>
                <c:pt idx="1149">
                  <c:v>1.1652961181875063</c:v>
                </c:pt>
                <c:pt idx="1150">
                  <c:v>1.1652961181875063</c:v>
                </c:pt>
                <c:pt idx="1151">
                  <c:v>1.1654488720162333</c:v>
                </c:pt>
                <c:pt idx="1152">
                  <c:v>1.1659656947750012</c:v>
                </c:pt>
                <c:pt idx="1153">
                  <c:v>1.1676534790996802</c:v>
                </c:pt>
                <c:pt idx="1154">
                  <c:v>1.171263954295414</c:v>
                </c:pt>
                <c:pt idx="1155">
                  <c:v>1.1760199470749437</c:v>
                </c:pt>
                <c:pt idx="1156">
                  <c:v>1.1805895445572734</c:v>
                </c:pt>
                <c:pt idx="1157">
                  <c:v>1.1856301462811527</c:v>
                </c:pt>
                <c:pt idx="1158">
                  <c:v>1.1920864061144498</c:v>
                </c:pt>
                <c:pt idx="1159">
                  <c:v>1.2002257078133864</c:v>
                </c:pt>
                <c:pt idx="1160">
                  <c:v>1.2092186790386514</c:v>
                </c:pt>
                <c:pt idx="1161">
                  <c:v>1.2178857298205101</c:v>
                </c:pt>
                <c:pt idx="1162">
                  <c:v>1.2261482990376475</c:v>
                </c:pt>
                <c:pt idx="1163">
                  <c:v>1.2345104946467125</c:v>
                </c:pt>
                <c:pt idx="1164">
                  <c:v>1.2431026450884901</c:v>
                </c:pt>
                <c:pt idx="1165">
                  <c:v>1.2518871050619986</c:v>
                </c:pt>
                <c:pt idx="1166">
                  <c:v>1.2588688563693959</c:v>
                </c:pt>
                <c:pt idx="1167">
                  <c:v>1.263805969704392</c:v>
                </c:pt>
                <c:pt idx="1168">
                  <c:v>1.2694565615994355</c:v>
                </c:pt>
                <c:pt idx="1169">
                  <c:v>1.2757878941730703</c:v>
                </c:pt>
                <c:pt idx="1170">
                  <c:v>1.2819337053401518</c:v>
                </c:pt>
                <c:pt idx="1171">
                  <c:v>1.2879973770939706</c:v>
                </c:pt>
                <c:pt idx="1172">
                  <c:v>1.2938317744294532</c:v>
                </c:pt>
                <c:pt idx="1173">
                  <c:v>1.2994052855853035</c:v>
                </c:pt>
                <c:pt idx="1174">
                  <c:v>1.3048311706793432</c:v>
                </c:pt>
                <c:pt idx="1175">
                  <c:v>1.3099588355862397</c:v>
                </c:pt>
                <c:pt idx="1176">
                  <c:v>1.3147612325758844</c:v>
                </c:pt>
                <c:pt idx="1177">
                  <c:v>1.3194977286941794</c:v>
                </c:pt>
                <c:pt idx="1178">
                  <c:v>1.3245837646899863</c:v>
                </c:pt>
                <c:pt idx="1179">
                  <c:v>1.3300446425458841</c:v>
                </c:pt>
                <c:pt idx="1180">
                  <c:v>1.335603402666435</c:v>
                </c:pt>
                <c:pt idx="1181">
                  <c:v>1.34111738943578</c:v>
                </c:pt>
                <c:pt idx="1182">
                  <c:v>1.3462842529372374</c:v>
                </c:pt>
                <c:pt idx="1183">
                  <c:v>1.3510782476758443</c:v>
                </c:pt>
                <c:pt idx="1184">
                  <c:v>1.3556320099131276</c:v>
                </c:pt>
                <c:pt idx="1185">
                  <c:v>1.3597854204931432</c:v>
                </c:pt>
                <c:pt idx="1186">
                  <c:v>1.3632207557666374</c:v>
                </c:pt>
                <c:pt idx="1187">
                  <c:v>1.366210106600831</c:v>
                </c:pt>
                <c:pt idx="1188">
                  <c:v>1.3691994574350246</c:v>
                </c:pt>
                <c:pt idx="1189">
                  <c:v>1.3721888082692182</c:v>
                </c:pt>
                <c:pt idx="1190">
                  <c:v>1.375178159103412</c:v>
                </c:pt>
                <c:pt idx="1191">
                  <c:v>1.3781675099376056</c:v>
                </c:pt>
                <c:pt idx="1192">
                  <c:v>1.3811568607717992</c:v>
                </c:pt>
                <c:pt idx="1193">
                  <c:v>1.3841462116059928</c:v>
                </c:pt>
                <c:pt idx="1194">
                  <c:v>1.3871355624401864</c:v>
                </c:pt>
                <c:pt idx="1195">
                  <c:v>1.390273574754147</c:v>
                </c:pt>
                <c:pt idx="1196">
                  <c:v>1.3934189053928772</c:v>
                </c:pt>
                <c:pt idx="1197">
                  <c:v>1.3965642360316073</c:v>
                </c:pt>
                <c:pt idx="1198">
                  <c:v>1.4003128210631621</c:v>
                </c:pt>
                <c:pt idx="1199">
                  <c:v>1.40469189075795</c:v>
                </c:pt>
                <c:pt idx="1200">
                  <c:v>1.4097161216053864</c:v>
                </c:pt>
                <c:pt idx="1201">
                  <c:v>1.4152708002405443</c:v>
                </c:pt>
                <c:pt idx="1202">
                  <c:v>1.4205995565813485</c:v>
                </c:pt>
                <c:pt idx="1203">
                  <c:v>1.4253712391976827</c:v>
                </c:pt>
                <c:pt idx="1204">
                  <c:v>1.4295614512254489</c:v>
                </c:pt>
                <c:pt idx="1205">
                  <c:v>1.4333042020089786</c:v>
                </c:pt>
                <c:pt idx="1206">
                  <c:v>1.4369000477822598</c:v>
                </c:pt>
                <c:pt idx="1207">
                  <c:v>1.4405038907660908</c:v>
                </c:pt>
                <c:pt idx="1208">
                  <c:v>1.444115744220289</c:v>
                </c:pt>
                <c:pt idx="1209">
                  <c:v>1.4475800937262695</c:v>
                </c:pt>
                <c:pt idx="1210">
                  <c:v>1.450888915540206</c:v>
                </c:pt>
                <c:pt idx="1211">
                  <c:v>1.4541977373541424</c:v>
                </c:pt>
                <c:pt idx="1212">
                  <c:v>1.457351031476035</c:v>
                </c:pt>
                <c:pt idx="1213">
                  <c:v>1.4604967808921672</c:v>
                </c:pt>
                <c:pt idx="1214">
                  <c:v>1.4637978983209881</c:v>
                </c:pt>
                <c:pt idx="1215">
                  <c:v>1.4670990157498087</c:v>
                </c:pt>
                <c:pt idx="1216">
                  <c:v>1.4702447651659409</c:v>
                </c:pt>
                <c:pt idx="1217">
                  <c:v>1.4732277748164389</c:v>
                </c:pt>
                <c:pt idx="1218">
                  <c:v>1.4762034259738077</c:v>
                </c:pt>
                <c:pt idx="1219">
                  <c:v>1.4791717318842235</c:v>
                </c:pt>
                <c:pt idx="1220">
                  <c:v>1.4819779764849523</c:v>
                </c:pt>
                <c:pt idx="1221">
                  <c:v>1.4844610961854725</c:v>
                </c:pt>
                <c:pt idx="1222">
                  <c:v>1.4867698844259496</c:v>
                </c:pt>
                <c:pt idx="1223">
                  <c:v>1.4889054176386616</c:v>
                </c:pt>
                <c:pt idx="1224">
                  <c:v>1.4911681819616243</c:v>
                </c:pt>
                <c:pt idx="1225">
                  <c:v>1.4937229018637965</c:v>
                </c:pt>
                <c:pt idx="1226">
                  <c:v>1.4964161775963807</c:v>
                </c:pt>
                <c:pt idx="1227">
                  <c:v>1.4991025038597798</c:v>
                </c:pt>
                <c:pt idx="1228">
                  <c:v>1.5017749701321119</c:v>
                </c:pt>
                <c:pt idx="1229">
                  <c:v>1.5044405258552782</c:v>
                </c:pt>
                <c:pt idx="1230">
                  <c:v>1.5069410829551881</c:v>
                </c:pt>
                <c:pt idx="1231">
                  <c:v>1.5095791258058351</c:v>
                </c:pt>
                <c:pt idx="1232">
                  <c:v>1.5125117973239497</c:v>
                </c:pt>
                <c:pt idx="1233">
                  <c:v>1.5154444688420645</c:v>
                </c:pt>
                <c:pt idx="1234">
                  <c:v>1.5183699879240131</c:v>
                </c:pt>
                <c:pt idx="1235">
                  <c:v>1.5211449293739319</c:v>
                </c:pt>
                <c:pt idx="1236">
                  <c:v>1.5236054073425638</c:v>
                </c:pt>
                <c:pt idx="1237">
                  <c:v>1.52560281169783</c:v>
                </c:pt>
                <c:pt idx="1238">
                  <c:v>1.5269731309281862</c:v>
                </c:pt>
                <c:pt idx="1239">
                  <c:v>1.5278665277907806</c:v>
                </c:pt>
                <c:pt idx="1240">
                  <c:v>1.528574393654607</c:v>
                </c:pt>
                <c:pt idx="1241">
                  <c:v>1.5293960259194299</c:v>
                </c:pt>
                <c:pt idx="1242">
                  <c:v>1.5303297993669138</c:v>
                </c:pt>
                <c:pt idx="1243">
                  <c:v>1.5312352155231881</c:v>
                </c:pt>
                <c:pt idx="1244">
                  <c:v>1.5321081065973405</c:v>
                </c:pt>
                <c:pt idx="1245">
                  <c:v>1.5330952298976785</c:v>
                </c:pt>
                <c:pt idx="1246">
                  <c:v>1.533913749857486</c:v>
                </c:pt>
                <c:pt idx="1247">
                  <c:v>1.5345617943139465</c:v>
                </c:pt>
                <c:pt idx="1248">
                  <c:v>1.5351806250022466</c:v>
                </c:pt>
                <c:pt idx="1249">
                  <c:v>1.5357708214664363</c:v>
                </c:pt>
                <c:pt idx="1250">
                  <c:v>1.5364691650614877</c:v>
                </c:pt>
                <c:pt idx="1251">
                  <c:v>1.5372782021137041</c:v>
                </c:pt>
                <c:pt idx="1252">
                  <c:v>1.5380621420984093</c:v>
                </c:pt>
                <c:pt idx="1253">
                  <c:v>1.5388213980343555</c:v>
                </c:pt>
                <c:pt idx="1254">
                  <c:v>1.5395563799936696</c:v>
                </c:pt>
                <c:pt idx="1255">
                  <c:v>1.5402674951018518</c:v>
                </c:pt>
                <c:pt idx="1256">
                  <c:v>1.5409551475377767</c:v>
                </c:pt>
                <c:pt idx="1257">
                  <c:v>1.5416197385336929</c:v>
                </c:pt>
                <c:pt idx="1258">
                  <c:v>1.5422616663752227</c:v>
                </c:pt>
                <c:pt idx="1259">
                  <c:v>1.5430089102062317</c:v>
                </c:pt>
                <c:pt idx="1260">
                  <c:v>1.5439906698130468</c:v>
                </c:pt>
                <c:pt idx="1261">
                  <c:v>1.545208396384335</c:v>
                </c:pt>
                <c:pt idx="1262">
                  <c:v>1.546915703883635</c:v>
                </c:pt>
                <c:pt idx="1263">
                  <c:v>1.5491256819933599</c:v>
                </c:pt>
                <c:pt idx="1264">
                  <c:v>1.5517187720070074</c:v>
                </c:pt>
                <c:pt idx="1265">
                  <c:v>1.5545828661519581</c:v>
                </c:pt>
                <c:pt idx="1266">
                  <c:v>1.5573396214720789</c:v>
                </c:pt>
                <c:pt idx="1267">
                  <c:v>1.5599819711906875</c:v>
                </c:pt>
                <c:pt idx="1268">
                  <c:v>1.5623818959002986</c:v>
                </c:pt>
                <c:pt idx="1269">
                  <c:v>1.5642721241078521</c:v>
                </c:pt>
                <c:pt idx="1270">
                  <c:v>1.5657705309252259</c:v>
                </c:pt>
                <c:pt idx="1271">
                  <c:v>1.567001444172035</c:v>
                </c:pt>
                <c:pt idx="1272">
                  <c:v>1.5680888097457122</c:v>
                </c:pt>
                <c:pt idx="1273">
                  <c:v>1.5692847738828137</c:v>
                </c:pt>
                <c:pt idx="1274">
                  <c:v>1.5705926784300044</c:v>
                </c:pt>
                <c:pt idx="1275">
                  <c:v>1.5720116613220516</c:v>
                </c:pt>
                <c:pt idx="1276">
                  <c:v>1.5737937160081081</c:v>
                </c:pt>
                <c:pt idx="1277">
                  <c:v>1.575947983271325</c:v>
                </c:pt>
                <c:pt idx="1278">
                  <c:v>1.5782320042340028</c:v>
                </c:pt>
                <c:pt idx="1279">
                  <c:v>1.5806461088681623</c:v>
                </c:pt>
                <c:pt idx="1280">
                  <c:v>1.5831966612394415</c:v>
                </c:pt>
                <c:pt idx="1281">
                  <c:v>1.5855092558766493</c:v>
                </c:pt>
                <c:pt idx="1282">
                  <c:v>1.5876968215786718</c:v>
                </c:pt>
                <c:pt idx="1283">
                  <c:v>1.5898899743262365</c:v>
                </c:pt>
                <c:pt idx="1284">
                  <c:v>1.5919579384592604</c:v>
                </c:pt>
                <c:pt idx="1285">
                  <c:v>1.5937755253632035</c:v>
                </c:pt>
                <c:pt idx="1286">
                  <c:v>1.5953331684220542</c:v>
                </c:pt>
                <c:pt idx="1287">
                  <c:v>1.5967567376392844</c:v>
                </c:pt>
                <c:pt idx="1288">
                  <c:v>1.5979184380300735</c:v>
                </c:pt>
                <c:pt idx="1289">
                  <c:v>1.5989398292346606</c:v>
                </c:pt>
                <c:pt idx="1290">
                  <c:v>1.6000679442579362</c:v>
                </c:pt>
                <c:pt idx="1291">
                  <c:v>1.6011836382373614</c:v>
                </c:pt>
                <c:pt idx="1292">
                  <c:v>1.6020395657184037</c:v>
                </c:pt>
                <c:pt idx="1293">
                  <c:v>1.6027559275560124</c:v>
                </c:pt>
                <c:pt idx="1294">
                  <c:v>1.6034546575897368</c:v>
                </c:pt>
                <c:pt idx="1295">
                  <c:v>1.6043745732419685</c:v>
                </c:pt>
                <c:pt idx="1296">
                  <c:v>1.6057584337705315</c:v>
                </c:pt>
                <c:pt idx="1297">
                  <c:v>1.607612489314409</c:v>
                </c:pt>
                <c:pt idx="1298">
                  <c:v>1.6098279599252765</c:v>
                </c:pt>
                <c:pt idx="1299">
                  <c:v>1.6122926821644707</c:v>
                </c:pt>
                <c:pt idx="1300">
                  <c:v>1.614774953885072</c:v>
                </c:pt>
                <c:pt idx="1301">
                  <c:v>1.6171490571298854</c:v>
                </c:pt>
                <c:pt idx="1302">
                  <c:v>1.6195346327159461</c:v>
                </c:pt>
                <c:pt idx="1303">
                  <c:v>1.6220522796455543</c:v>
                </c:pt>
                <c:pt idx="1304">
                  <c:v>1.6244667160881159</c:v>
                </c:pt>
                <c:pt idx="1305">
                  <c:v>1.6266445624075179</c:v>
                </c:pt>
                <c:pt idx="1306">
                  <c:v>1.6287065465504698</c:v>
                </c:pt>
                <c:pt idx="1307">
                  <c:v>1.6306471743834077</c:v>
                </c:pt>
                <c:pt idx="1308">
                  <c:v>1.6324664459063323</c:v>
                </c:pt>
                <c:pt idx="1309">
                  <c:v>1.6342807023337589</c:v>
                </c:pt>
                <c:pt idx="1310">
                  <c:v>1.6360949587611857</c:v>
                </c:pt>
                <c:pt idx="1311">
                  <c:v>1.6377831734959283</c:v>
                </c:pt>
                <c:pt idx="1312">
                  <c:v>1.6393456762371721</c:v>
                </c:pt>
                <c:pt idx="1313">
                  <c:v>1.6406577440344072</c:v>
                </c:pt>
                <c:pt idx="1314">
                  <c:v>1.6419568684439891</c:v>
                </c:pt>
                <c:pt idx="1315">
                  <c:v>1.643247415244325</c:v>
                </c:pt>
                <c:pt idx="1316">
                  <c:v>1.6440480504181616</c:v>
                </c:pt>
                <c:pt idx="1317">
                  <c:v>1.6447088908413032</c:v>
                </c:pt>
                <c:pt idx="1318">
                  <c:v>1.6455916248057743</c:v>
                </c:pt>
                <c:pt idx="1319">
                  <c:v>1.6471620381755308</c:v>
                </c:pt>
                <c:pt idx="1320">
                  <c:v>1.6497979217789291</c:v>
                </c:pt>
                <c:pt idx="1321">
                  <c:v>1.6532912839660339</c:v>
                </c:pt>
                <c:pt idx="1322">
                  <c:v>1.657687153080325</c:v>
                </c:pt>
                <c:pt idx="1323">
                  <c:v>1.6630354137582062</c:v>
                </c:pt>
                <c:pt idx="1324">
                  <c:v>1.668911806793028</c:v>
                </c:pt>
                <c:pt idx="1325">
                  <c:v>1.6743116933112117</c:v>
                </c:pt>
                <c:pt idx="1326">
                  <c:v>1.6785363853907109</c:v>
                </c:pt>
                <c:pt idx="1327">
                  <c:v>1.6816409926701723</c:v>
                </c:pt>
                <c:pt idx="1328">
                  <c:v>1.6841125427834329</c:v>
                </c:pt>
                <c:pt idx="1329">
                  <c:v>1.6863254123411382</c:v>
                </c:pt>
                <c:pt idx="1330">
                  <c:v>1.6885382818988433</c:v>
                </c:pt>
                <c:pt idx="1331">
                  <c:v>1.6907511514565483</c:v>
                </c:pt>
                <c:pt idx="1332">
                  <c:v>1.6928346807364758</c:v>
                </c:pt>
                <c:pt idx="1333">
                  <c:v>1.6945251180265308</c:v>
                </c:pt>
                <c:pt idx="1334">
                  <c:v>1.6959430048889241</c:v>
                </c:pt>
                <c:pt idx="1335">
                  <c:v>1.6973468014780257</c:v>
                </c:pt>
                <c:pt idx="1336">
                  <c:v>1.6989920933514824</c:v>
                </c:pt>
                <c:pt idx="1337">
                  <c:v>1.7008875914263186</c:v>
                </c:pt>
                <c:pt idx="1338">
                  <c:v>1.7029052437593866</c:v>
                </c:pt>
                <c:pt idx="1339">
                  <c:v>1.7050503202179688</c:v>
                </c:pt>
                <c:pt idx="1340">
                  <c:v>1.7073228208020657</c:v>
                </c:pt>
                <c:pt idx="1341">
                  <c:v>1.7097286540963803</c:v>
                </c:pt>
                <c:pt idx="1342">
                  <c:v>1.7125236373278618</c:v>
                </c:pt>
                <c:pt idx="1343">
                  <c:v>1.7157294705252282</c:v>
                </c:pt>
                <c:pt idx="1344">
                  <c:v>1.7189630987237567</c:v>
                </c:pt>
                <c:pt idx="1345">
                  <c:v>1.7220950386479854</c:v>
                </c:pt>
                <c:pt idx="1346">
                  <c:v>1.7248571782942592</c:v>
                </c:pt>
                <c:pt idx="1347">
                  <c:v>1.7272348379738989</c:v>
                </c:pt>
                <c:pt idx="1348">
                  <c:v>1.7292216025918103</c:v>
                </c:pt>
                <c:pt idx="1349">
                  <c:v>1.7302876113234607</c:v>
                </c:pt>
                <c:pt idx="1350">
                  <c:v>1.7302876113234607</c:v>
                </c:pt>
                <c:pt idx="1351">
                  <c:v>1.7302876113234607</c:v>
                </c:pt>
                <c:pt idx="1352">
                  <c:v>1.7302876113234607</c:v>
                </c:pt>
                <c:pt idx="1353">
                  <c:v>1.7302876113234607</c:v>
                </c:pt>
                <c:pt idx="1354">
                  <c:v>1.7302876113234607</c:v>
                </c:pt>
                <c:pt idx="1355">
                  <c:v>1.7302876113234607</c:v>
                </c:pt>
                <c:pt idx="1356">
                  <c:v>1.7302876113234607</c:v>
                </c:pt>
                <c:pt idx="1357">
                  <c:v>1.7302876113234607</c:v>
                </c:pt>
                <c:pt idx="1358">
                  <c:v>1.7302876113234607</c:v>
                </c:pt>
                <c:pt idx="1359">
                  <c:v>1.7302876113234607</c:v>
                </c:pt>
                <c:pt idx="1360">
                  <c:v>1.7302876113234607</c:v>
                </c:pt>
                <c:pt idx="1361">
                  <c:v>1.7302876113234607</c:v>
                </c:pt>
                <c:pt idx="1362">
                  <c:v>1.7302876113234607</c:v>
                </c:pt>
                <c:pt idx="1363">
                  <c:v>1.7317064420374133</c:v>
                </c:pt>
                <c:pt idx="1364">
                  <c:v>1.7348854465083767</c:v>
                </c:pt>
                <c:pt idx="1365">
                  <c:v>1.7383595387173851</c:v>
                </c:pt>
                <c:pt idx="1366">
                  <c:v>1.740593297013902</c:v>
                </c:pt>
                <c:pt idx="1367">
                  <c:v>1.7412305065573934</c:v>
                </c:pt>
                <c:pt idx="1368">
                  <c:v>1.7412305065573934</c:v>
                </c:pt>
                <c:pt idx="1369">
                  <c:v>1.7412305065573934</c:v>
                </c:pt>
                <c:pt idx="1370">
                  <c:v>1.7412305065573934</c:v>
                </c:pt>
                <c:pt idx="1371">
                  <c:v>1.7418326183842705</c:v>
                </c:pt>
                <c:pt idx="1372">
                  <c:v>1.7429884982152628</c:v>
                </c:pt>
                <c:pt idx="1373">
                  <c:v>1.7436829047094924</c:v>
                </c:pt>
                <c:pt idx="1374">
                  <c:v>1.7436829047094924</c:v>
                </c:pt>
                <c:pt idx="1375">
                  <c:v>1.7436829047094924</c:v>
                </c:pt>
                <c:pt idx="1376">
                  <c:v>1.7436829047094924</c:v>
                </c:pt>
                <c:pt idx="1377">
                  <c:v>1.7436829047094924</c:v>
                </c:pt>
                <c:pt idx="1378">
                  <c:v>1.7436829047094924</c:v>
                </c:pt>
                <c:pt idx="1379">
                  <c:v>1.7436829047094924</c:v>
                </c:pt>
                <c:pt idx="1380">
                  <c:v>1.7436829047094924</c:v>
                </c:pt>
                <c:pt idx="1381">
                  <c:v>1.7436829047094924</c:v>
                </c:pt>
                <c:pt idx="1382">
                  <c:v>1.7439369644276983</c:v>
                </c:pt>
                <c:pt idx="1383">
                  <c:v>1.7469775546832986</c:v>
                </c:pt>
                <c:pt idx="1384">
                  <c:v>1.7507762241437754</c:v>
                </c:pt>
                <c:pt idx="1385">
                  <c:v>1.7534804623405207</c:v>
                </c:pt>
                <c:pt idx="1386">
                  <c:v>1.7552200528014801</c:v>
                </c:pt>
                <c:pt idx="1387">
                  <c:v>1.7574282962003311</c:v>
                </c:pt>
                <c:pt idx="1388">
                  <c:v>1.7611387699667946</c:v>
                </c:pt>
                <c:pt idx="1389">
                  <c:v>1.7666587197542549</c:v>
                </c:pt>
                <c:pt idx="1390">
                  <c:v>1.7731813373200178</c:v>
                </c:pt>
                <c:pt idx="1391">
                  <c:v>1.7791415691773993</c:v>
                </c:pt>
                <c:pt idx="1392">
                  <c:v>1.7835878116929949</c:v>
                </c:pt>
                <c:pt idx="1393">
                  <c:v>1.7864460836739051</c:v>
                </c:pt>
                <c:pt idx="1394">
                  <c:v>1.788029157640513</c:v>
                </c:pt>
                <c:pt idx="1395">
                  <c:v>1.7889109198787256</c:v>
                </c:pt>
                <c:pt idx="1396">
                  <c:v>1.7892626760859165</c:v>
                </c:pt>
                <c:pt idx="1397">
                  <c:v>1.7892626760859165</c:v>
                </c:pt>
                <c:pt idx="1398">
                  <c:v>1.7892626760859165</c:v>
                </c:pt>
                <c:pt idx="1399">
                  <c:v>1.7892626760859165</c:v>
                </c:pt>
                <c:pt idx="1400">
                  <c:v>1.7892626760859165</c:v>
                </c:pt>
                <c:pt idx="1401">
                  <c:v>1.7892626760859165</c:v>
                </c:pt>
                <c:pt idx="1402">
                  <c:v>1.7892626760859165</c:v>
                </c:pt>
                <c:pt idx="1403">
                  <c:v>1.7892626760859165</c:v>
                </c:pt>
                <c:pt idx="1404">
                  <c:v>1.7892626760859165</c:v>
                </c:pt>
                <c:pt idx="1405">
                  <c:v>1.7892626760859165</c:v>
                </c:pt>
                <c:pt idx="1406">
                  <c:v>1.7892626760859165</c:v>
                </c:pt>
                <c:pt idx="1407">
                  <c:v>1.7892626760859165</c:v>
                </c:pt>
                <c:pt idx="1408">
                  <c:v>1.7895116873538712</c:v>
                </c:pt>
                <c:pt idx="1409">
                  <c:v>1.7901580792480034</c:v>
                </c:pt>
                <c:pt idx="1410">
                  <c:v>1.7905903327728248</c:v>
                </c:pt>
                <c:pt idx="1411">
                  <c:v>1.7908019117366618</c:v>
                </c:pt>
                <c:pt idx="1412">
                  <c:v>1.7908803474147688</c:v>
                </c:pt>
                <c:pt idx="1413">
                  <c:v>1.79112685653001</c:v>
                </c:pt>
                <c:pt idx="1414">
                  <c:v>1.792144908103485</c:v>
                </c:pt>
                <c:pt idx="1415">
                  <c:v>1.7944819066277025</c:v>
                </c:pt>
                <c:pt idx="1416">
                  <c:v>1.7982135812025311</c:v>
                </c:pt>
                <c:pt idx="1417">
                  <c:v>1.8027974883772462</c:v>
                </c:pt>
                <c:pt idx="1418">
                  <c:v>1.8071427976330301</c:v>
                </c:pt>
                <c:pt idx="1419">
                  <c:v>1.8099607922183525</c:v>
                </c:pt>
                <c:pt idx="1420">
                  <c:v>1.8106428239668133</c:v>
                </c:pt>
                <c:pt idx="1421">
                  <c:v>1.8106428239668133</c:v>
                </c:pt>
                <c:pt idx="1422">
                  <c:v>1.8106428239668133</c:v>
                </c:pt>
                <c:pt idx="1423">
                  <c:v>1.8106428239668133</c:v>
                </c:pt>
                <c:pt idx="1424">
                  <c:v>1.8107765744965632</c:v>
                </c:pt>
                <c:pt idx="1425">
                  <c:v>1.8124048454531785</c:v>
                </c:pt>
                <c:pt idx="1426">
                  <c:v>1.8158040104150208</c:v>
                </c:pt>
                <c:pt idx="1427">
                  <c:v>1.8199030502881459</c:v>
                </c:pt>
                <c:pt idx="1428">
                  <c:v>1.8225898902850797</c:v>
                </c:pt>
                <c:pt idx="1429">
                  <c:v>1.8233593792529241</c:v>
                </c:pt>
                <c:pt idx="1430">
                  <c:v>1.8233593792529241</c:v>
                </c:pt>
                <c:pt idx="1431">
                  <c:v>1.8233593792529241</c:v>
                </c:pt>
                <c:pt idx="1432">
                  <c:v>1.8233593792529241</c:v>
                </c:pt>
                <c:pt idx="1433">
                  <c:v>1.8233593792529241</c:v>
                </c:pt>
                <c:pt idx="1434">
                  <c:v>1.8233593792529241</c:v>
                </c:pt>
                <c:pt idx="1435">
                  <c:v>1.8233593792529241</c:v>
                </c:pt>
                <c:pt idx="1436">
                  <c:v>1.8233593792529241</c:v>
                </c:pt>
                <c:pt idx="1437">
                  <c:v>1.8242502197032473</c:v>
                </c:pt>
                <c:pt idx="1438">
                  <c:v>1.8253081858969629</c:v>
                </c:pt>
                <c:pt idx="1439">
                  <c:v>1.8259565359260943</c:v>
                </c:pt>
                <c:pt idx="1440">
                  <c:v>1.8260434283909104</c:v>
                </c:pt>
                <c:pt idx="1441">
                  <c:v>1.8260434283909104</c:v>
                </c:pt>
                <c:pt idx="1442">
                  <c:v>1.8260434283909104</c:v>
                </c:pt>
                <c:pt idx="1443">
                  <c:v>1.8260434283909104</c:v>
                </c:pt>
                <c:pt idx="1444">
                  <c:v>1.8262799256991482</c:v>
                </c:pt>
                <c:pt idx="1445">
                  <c:v>1.8266669243444171</c:v>
                </c:pt>
                <c:pt idx="1446">
                  <c:v>1.8267925959341602</c:v>
                </c:pt>
                <c:pt idx="1447">
                  <c:v>1.8267925959341602</c:v>
                </c:pt>
                <c:pt idx="1448">
                  <c:v>1.8267925959341602</c:v>
                </c:pt>
                <c:pt idx="1449">
                  <c:v>1.8267925959341602</c:v>
                </c:pt>
                <c:pt idx="1450">
                  <c:v>1.8267925959341602</c:v>
                </c:pt>
                <c:pt idx="1451">
                  <c:v>1.8267925959341602</c:v>
                </c:pt>
                <c:pt idx="1452">
                  <c:v>1.8267925959341602</c:v>
                </c:pt>
                <c:pt idx="1453">
                  <c:v>1.8267925959341602</c:v>
                </c:pt>
                <c:pt idx="1454">
                  <c:v>1.8267925959341602</c:v>
                </c:pt>
                <c:pt idx="1455">
                  <c:v>1.8267925959341602</c:v>
                </c:pt>
                <c:pt idx="1456">
                  <c:v>1.8267925959341602</c:v>
                </c:pt>
                <c:pt idx="1457">
                  <c:v>1.8267925959341602</c:v>
                </c:pt>
                <c:pt idx="1458">
                  <c:v>1.8267925959341602</c:v>
                </c:pt>
                <c:pt idx="1459">
                  <c:v>1.8267925959341602</c:v>
                </c:pt>
                <c:pt idx="1460">
                  <c:v>1.8267925959341602</c:v>
                </c:pt>
                <c:pt idx="1461">
                  <c:v>1.8267925959341602</c:v>
                </c:pt>
                <c:pt idx="1462">
                  <c:v>1.8267925959341602</c:v>
                </c:pt>
                <c:pt idx="1463">
                  <c:v>1.8267925959341602</c:v>
                </c:pt>
                <c:pt idx="1464">
                  <c:v>1.8267925959341602</c:v>
                </c:pt>
                <c:pt idx="1465">
                  <c:v>1.8267925959341602</c:v>
                </c:pt>
                <c:pt idx="1466">
                  <c:v>1.8267925959341602</c:v>
                </c:pt>
                <c:pt idx="1467">
                  <c:v>1.8267925959341602</c:v>
                </c:pt>
                <c:pt idx="1468">
                  <c:v>1.8267925959341602</c:v>
                </c:pt>
                <c:pt idx="1469">
                  <c:v>1.8267925959341602</c:v>
                </c:pt>
                <c:pt idx="1470">
                  <c:v>1.8267925959341602</c:v>
                </c:pt>
                <c:pt idx="1471">
                  <c:v>1.8267925959341602</c:v>
                </c:pt>
                <c:pt idx="1472">
                  <c:v>1.8267925959341602</c:v>
                </c:pt>
                <c:pt idx="1473">
                  <c:v>1.8267925959341602</c:v>
                </c:pt>
                <c:pt idx="1474">
                  <c:v>1.8267925959341602</c:v>
                </c:pt>
                <c:pt idx="1475">
                  <c:v>1.8267925959341602</c:v>
                </c:pt>
                <c:pt idx="1476">
                  <c:v>1.8267925959341602</c:v>
                </c:pt>
                <c:pt idx="1477">
                  <c:v>1.8267925959341602</c:v>
                </c:pt>
                <c:pt idx="1478">
                  <c:v>1.8267925959341602</c:v>
                </c:pt>
                <c:pt idx="1479">
                  <c:v>1.8269744743419276</c:v>
                </c:pt>
                <c:pt idx="1480">
                  <c:v>1.8273172987403163</c:v>
                </c:pt>
                <c:pt idx="1481">
                  <c:v>1.827748093355217</c:v>
                </c:pt>
                <c:pt idx="1482">
                  <c:v>1.8282130162013996</c:v>
                </c:pt>
                <c:pt idx="1483">
                  <c:v>1.8286961483299451</c:v>
                </c:pt>
                <c:pt idx="1484">
                  <c:v>1.8292096405351352</c:v>
                </c:pt>
                <c:pt idx="1485">
                  <c:v>1.8298148005430135</c:v>
                </c:pt>
                <c:pt idx="1486">
                  <c:v>1.8306388245692711</c:v>
                </c:pt>
                <c:pt idx="1487">
                  <c:v>1.8317907449030368</c:v>
                </c:pt>
                <c:pt idx="1488">
                  <c:v>1.8333971706716412</c:v>
                </c:pt>
                <c:pt idx="1489">
                  <c:v>1.8355889879815777</c:v>
                </c:pt>
                <c:pt idx="1490">
                  <c:v>1.8384486310062069</c:v>
                </c:pt>
                <c:pt idx="1491">
                  <c:v>1.8419779879866744</c:v>
                </c:pt>
                <c:pt idx="1492">
                  <c:v>1.8460247234476883</c:v>
                </c:pt>
                <c:pt idx="1493">
                  <c:v>1.8503493343009063</c:v>
                </c:pt>
                <c:pt idx="1494">
                  <c:v>1.85482649521336</c:v>
                </c:pt>
                <c:pt idx="1495">
                  <c:v>1.8592423084023513</c:v>
                </c:pt>
                <c:pt idx="1496">
                  <c:v>1.8634900973968798</c:v>
                </c:pt>
                <c:pt idx="1497">
                  <c:v>1.8674847095003793</c:v>
                </c:pt>
                <c:pt idx="1498">
                  <c:v>1.8710650629672263</c:v>
                </c:pt>
                <c:pt idx="1499">
                  <c:v>1.8741531331415759</c:v>
                </c:pt>
                <c:pt idx="1500">
                  <c:v>1.8766850153776633</c:v>
                </c:pt>
                <c:pt idx="1501">
                  <c:v>1.8789388435424415</c:v>
                </c:pt>
                <c:pt idx="1502">
                  <c:v>1.8810712319325362</c:v>
                </c:pt>
                <c:pt idx="1503">
                  <c:v>1.8831515608628944</c:v>
                </c:pt>
                <c:pt idx="1504">
                  <c:v>1.8852685395081752</c:v>
                </c:pt>
                <c:pt idx="1505">
                  <c:v>1.8872447624176341</c:v>
                </c:pt>
                <c:pt idx="1506">
                  <c:v>1.8891589807136389</c:v>
                </c:pt>
                <c:pt idx="1507">
                  <c:v>1.8911854307627975</c:v>
                </c:pt>
                <c:pt idx="1508">
                  <c:v>1.8934199398089593</c:v>
                </c:pt>
                <c:pt idx="1509">
                  <c:v>1.8959623062602529</c:v>
                </c:pt>
                <c:pt idx="1510">
                  <c:v>1.8991066187778403</c:v>
                </c:pt>
                <c:pt idx="1511">
                  <c:v>1.9030896979732568</c:v>
                </c:pt>
                <c:pt idx="1512">
                  <c:v>1.9079851600660802</c:v>
                </c:pt>
                <c:pt idx="1513">
                  <c:v>1.9137841945093625</c:v>
                </c:pt>
                <c:pt idx="1514">
                  <c:v>1.9201614016576736</c:v>
                </c:pt>
                <c:pt idx="1515">
                  <c:v>1.9265019901659721</c:v>
                </c:pt>
                <c:pt idx="1516">
                  <c:v>1.9320915684134121</c:v>
                </c:pt>
                <c:pt idx="1517">
                  <c:v>1.936820000792234</c:v>
                </c:pt>
                <c:pt idx="1518">
                  <c:v>1.9408529969392825</c:v>
                </c:pt>
                <c:pt idx="1519">
                  <c:v>1.9443695531153746</c:v>
                </c:pt>
                <c:pt idx="1520">
                  <c:v>1.9474682175359168</c:v>
                </c:pt>
                <c:pt idx="1521">
                  <c:v>1.9501222746640496</c:v>
                </c:pt>
                <c:pt idx="1522">
                  <c:v>1.9522029839143515</c:v>
                </c:pt>
                <c:pt idx="1523">
                  <c:v>1.9534512543662026</c:v>
                </c:pt>
                <c:pt idx="1524">
                  <c:v>1.9535076576455632</c:v>
                </c:pt>
                <c:pt idx="1525">
                  <c:v>1.9535076576455632</c:v>
                </c:pt>
                <c:pt idx="1526">
                  <c:v>1.9535076576455632</c:v>
                </c:pt>
                <c:pt idx="1527">
                  <c:v>1.9535076576455632</c:v>
                </c:pt>
                <c:pt idx="1528">
                  <c:v>1.9535076576455632</c:v>
                </c:pt>
                <c:pt idx="1529">
                  <c:v>1.9535076576455632</c:v>
                </c:pt>
                <c:pt idx="1530">
                  <c:v>1.9535076576455632</c:v>
                </c:pt>
                <c:pt idx="1531">
                  <c:v>1.9535076576455632</c:v>
                </c:pt>
                <c:pt idx="1532">
                  <c:v>1.9538851520600602</c:v>
                </c:pt>
                <c:pt idx="1533">
                  <c:v>1.9553119965994763</c:v>
                </c:pt>
                <c:pt idx="1534">
                  <c:v>1.9579123230869007</c:v>
                </c:pt>
                <c:pt idx="1535">
                  <c:v>1.9619453084718983</c:v>
                </c:pt>
                <c:pt idx="1536">
                  <c:v>1.9675415952109401</c:v>
                </c:pt>
                <c:pt idx="1537">
                  <c:v>1.9744440010508388</c:v>
                </c:pt>
                <c:pt idx="1538">
                  <c:v>1.9825731369502735</c:v>
                </c:pt>
                <c:pt idx="1539">
                  <c:v>1.9917271662069163</c:v>
                </c:pt>
                <c:pt idx="1540">
                  <c:v>2.001744227665172</c:v>
                </c:pt>
                <c:pt idx="1541">
                  <c:v>2.0124502062014882</c:v>
                </c:pt>
                <c:pt idx="1542">
                  <c:v>2.0231993050116039</c:v>
                </c:pt>
                <c:pt idx="1543">
                  <c:v>2.033235408583324</c:v>
                </c:pt>
                <c:pt idx="1544">
                  <c:v>2.0415592396481519</c:v>
                </c:pt>
                <c:pt idx="1545">
                  <c:v>2.0479608448277826</c:v>
                </c:pt>
                <c:pt idx="1546">
                  <c:v>2.053033892156896</c:v>
                </c:pt>
                <c:pt idx="1547">
                  <c:v>2.0572950640097298</c:v>
                </c:pt>
                <c:pt idx="1548">
                  <c:v>2.061444770018046</c:v>
                </c:pt>
                <c:pt idx="1549">
                  <c:v>2.0657823666185617</c:v>
                </c:pt>
                <c:pt idx="1550">
                  <c:v>2.0704566676675733</c:v>
                </c:pt>
                <c:pt idx="1551">
                  <c:v>2.0754898294615716</c:v>
                </c:pt>
                <c:pt idx="1552">
                  <c:v>2.0807378021555767</c:v>
                </c:pt>
                <c:pt idx="1553">
                  <c:v>2.0860628689083631</c:v>
                </c:pt>
                <c:pt idx="1554">
                  <c:v>2.0914560673784428</c:v>
                </c:pt>
                <c:pt idx="1555">
                  <c:v>2.0972335339904999</c:v>
                </c:pt>
                <c:pt idx="1556">
                  <c:v>2.1035660967604577</c:v>
                </c:pt>
                <c:pt idx="1557">
                  <c:v>2.1104862662994375</c:v>
                </c:pt>
                <c:pt idx="1558">
                  <c:v>2.1181761738056837</c:v>
                </c:pt>
                <c:pt idx="1559">
                  <c:v>2.1266922272485846</c:v>
                </c:pt>
                <c:pt idx="1560">
                  <c:v>2.1355819694918066</c:v>
                </c:pt>
                <c:pt idx="1561">
                  <c:v>2.1446886446061493</c:v>
                </c:pt>
                <c:pt idx="1562">
                  <c:v>2.1540158706118757</c:v>
                </c:pt>
                <c:pt idx="1563">
                  <c:v>2.1637378589574507</c:v>
                </c:pt>
                <c:pt idx="1564">
                  <c:v>2.1738781407905283</c:v>
                </c:pt>
                <c:pt idx="1565">
                  <c:v>2.1842704561467059</c:v>
                </c:pt>
                <c:pt idx="1566">
                  <c:v>2.1950978308336819</c:v>
                </c:pt>
                <c:pt idx="1567">
                  <c:v>2.2060227934787275</c:v>
                </c:pt>
                <c:pt idx="1568">
                  <c:v>2.2166452142575253</c:v>
                </c:pt>
                <c:pt idx="1569">
                  <c:v>2.2271252716318801</c:v>
                </c:pt>
                <c:pt idx="1570">
                  <c:v>2.2374418806525065</c:v>
                </c:pt>
                <c:pt idx="1571">
                  <c:v>2.2475742789435906</c:v>
                </c:pt>
                <c:pt idx="1572">
                  <c:v>2.2575020601251659</c:v>
                </c:pt>
                <c:pt idx="1573">
                  <c:v>2.2668162309861781</c:v>
                </c:pt>
                <c:pt idx="1574">
                  <c:v>2.2752672448694971</c:v>
                </c:pt>
                <c:pt idx="1575">
                  <c:v>2.283014028672909</c:v>
                </c:pt>
                <c:pt idx="1576">
                  <c:v>2.2898268883313606</c:v>
                </c:pt>
                <c:pt idx="1577">
                  <c:v>2.295664598467309</c:v>
                </c:pt>
                <c:pt idx="1578">
                  <c:v>2.3007011849776124</c:v>
                </c:pt>
                <c:pt idx="1579">
                  <c:v>2.3053110127835788</c:v>
                </c:pt>
                <c:pt idx="1580">
                  <c:v>2.3094961494203856</c:v>
                </c:pt>
                <c:pt idx="1581">
                  <c:v>2.3134344777879896</c:v>
                </c:pt>
                <c:pt idx="1582">
                  <c:v>2.3171378164162908</c:v>
                </c:pt>
                <c:pt idx="1583">
                  <c:v>2.3202005494268008</c:v>
                </c:pt>
                <c:pt idx="1584">
                  <c:v>2.3228132675641953</c:v>
                </c:pt>
                <c:pt idx="1585">
                  <c:v>2.3249728934016436</c:v>
                </c:pt>
                <c:pt idx="1586">
                  <c:v>2.3266776946332373</c:v>
                </c:pt>
                <c:pt idx="1587">
                  <c:v>2.3281159085551897</c:v>
                </c:pt>
                <c:pt idx="1588">
                  <c:v>2.3296663088997569</c:v>
                </c:pt>
                <c:pt idx="1589">
                  <c:v>2.3317059622818164</c:v>
                </c:pt>
                <c:pt idx="1590">
                  <c:v>2.3342440257527945</c:v>
                </c:pt>
                <c:pt idx="1591">
                  <c:v>2.3372832053671435</c:v>
                </c:pt>
                <c:pt idx="1592">
                  <c:v>2.3406535824934638</c:v>
                </c:pt>
                <c:pt idx="1593">
                  <c:v>2.3443528521796151</c:v>
                </c:pt>
                <c:pt idx="1594">
                  <c:v>2.3483975783014572</c:v>
                </c:pt>
                <c:pt idx="1595">
                  <c:v>2.3520603238683133</c:v>
                </c:pt>
                <c:pt idx="1596">
                  <c:v>2.3553249600682027</c:v>
                </c:pt>
                <c:pt idx="1597">
                  <c:v>2.3580140110770174</c:v>
                </c:pt>
                <c:pt idx="1598">
                  <c:v>2.3599295522155401</c:v>
                </c:pt>
                <c:pt idx="1599">
                  <c:v>2.3614303625263924</c:v>
                </c:pt>
                <c:pt idx="1600">
                  <c:v>2.3625159820322406</c:v>
                </c:pt>
                <c:pt idx="1601">
                  <c:v>2.3633621562570921</c:v>
                </c:pt>
                <c:pt idx="1602">
                  <c:v>2.3644933288652039</c:v>
                </c:pt>
                <c:pt idx="1603">
                  <c:v>2.366261706963253</c:v>
                </c:pt>
                <c:pt idx="1604">
                  <c:v>2.3685019001004104</c:v>
                </c:pt>
                <c:pt idx="1605">
                  <c:v>2.3713866104534391</c:v>
                </c:pt>
                <c:pt idx="1606">
                  <c:v>2.3747652995421742</c:v>
                </c:pt>
                <c:pt idx="1607">
                  <c:v>2.3784665297984899</c:v>
                </c:pt>
                <c:pt idx="1608">
                  <c:v>2.3825069190054227</c:v>
                </c:pt>
                <c:pt idx="1609">
                  <c:v>2.3868864671629733</c:v>
                </c:pt>
                <c:pt idx="1610">
                  <c:v>2.3914544480898425</c:v>
                </c:pt>
                <c:pt idx="1611">
                  <c:v>2.396201935942563</c:v>
                </c:pt>
                <c:pt idx="1612">
                  <c:v>2.4014899479506897</c:v>
                </c:pt>
                <c:pt idx="1613">
                  <c:v>2.4073321576214424</c:v>
                </c:pt>
                <c:pt idx="1614">
                  <c:v>2.4137550868323476</c:v>
                </c:pt>
                <c:pt idx="1615">
                  <c:v>2.4207768308567834</c:v>
                </c:pt>
                <c:pt idx="1616">
                  <c:v>2.4286043560921531</c:v>
                </c:pt>
                <c:pt idx="1617">
                  <c:v>2.437100694476602</c:v>
                </c:pt>
                <c:pt idx="1618">
                  <c:v>2.4461137415917418</c:v>
                </c:pt>
                <c:pt idx="1619">
                  <c:v>2.4551262967310752</c:v>
                </c:pt>
                <c:pt idx="1620">
                  <c:v>2.4637448083153743</c:v>
                </c:pt>
                <c:pt idx="1621">
                  <c:v>2.4719474622894517</c:v>
                </c:pt>
                <c:pt idx="1622">
                  <c:v>2.4795155524981625</c:v>
                </c:pt>
                <c:pt idx="1623">
                  <c:v>2.4860435976761721</c:v>
                </c:pt>
                <c:pt idx="1624">
                  <c:v>2.4912908042654758</c:v>
                </c:pt>
                <c:pt idx="1625">
                  <c:v>2.4954102128552638</c:v>
                </c:pt>
                <c:pt idx="1626">
                  <c:v>2.4978209610589968</c:v>
                </c:pt>
                <c:pt idx="1627">
                  <c:v>2.4983108477236837</c:v>
                </c:pt>
                <c:pt idx="1628">
                  <c:v>2.4983108477236837</c:v>
                </c:pt>
                <c:pt idx="1629">
                  <c:v>2.4983108477236837</c:v>
                </c:pt>
                <c:pt idx="1630">
                  <c:v>2.4983108477236837</c:v>
                </c:pt>
                <c:pt idx="1631">
                  <c:v>2.4983108477236837</c:v>
                </c:pt>
                <c:pt idx="1632">
                  <c:v>2.4986643145720304</c:v>
                </c:pt>
                <c:pt idx="1633">
                  <c:v>2.5006627403567721</c:v>
                </c:pt>
                <c:pt idx="1634">
                  <c:v>2.5039917498382005</c:v>
                </c:pt>
                <c:pt idx="1635">
                  <c:v>2.5078188732157898</c:v>
                </c:pt>
                <c:pt idx="1636">
                  <c:v>2.5116459965933791</c:v>
                </c:pt>
                <c:pt idx="1637">
                  <c:v>2.5149585618153054</c:v>
                </c:pt>
                <c:pt idx="1638">
                  <c:v>2.5177421415734962</c:v>
                </c:pt>
                <c:pt idx="1639">
                  <c:v>2.5201600867329348</c:v>
                </c:pt>
                <c:pt idx="1640">
                  <c:v>2.522541666424682</c:v>
                </c:pt>
                <c:pt idx="1641">
                  <c:v>2.5253926097690713</c:v>
                </c:pt>
                <c:pt idx="1642">
                  <c:v>2.5290569981026407</c:v>
                </c:pt>
                <c:pt idx="1643">
                  <c:v>2.5338911711294037</c:v>
                </c:pt>
                <c:pt idx="1644">
                  <c:v>2.5397735610063359</c:v>
                </c:pt>
                <c:pt idx="1645">
                  <c:v>2.5465695504914168</c:v>
                </c:pt>
                <c:pt idx="1646">
                  <c:v>2.5541588295426187</c:v>
                </c:pt>
                <c:pt idx="1647">
                  <c:v>2.5623975069774318</c:v>
                </c:pt>
                <c:pt idx="1648">
                  <c:v>2.5713250241071486</c:v>
                </c:pt>
                <c:pt idx="1649">
                  <c:v>2.5806196235021335</c:v>
                </c:pt>
                <c:pt idx="1650">
                  <c:v>2.5901109915574603</c:v>
                </c:pt>
                <c:pt idx="1651">
                  <c:v>2.5994421869349438</c:v>
                </c:pt>
                <c:pt idx="1652">
                  <c:v>2.6083975322697497</c:v>
                </c:pt>
                <c:pt idx="1653">
                  <c:v>2.617137937104709</c:v>
                </c:pt>
                <c:pt idx="1654">
                  <c:v>2.6254595855257215</c:v>
                </c:pt>
                <c:pt idx="1655">
                  <c:v>2.6335150715694864</c:v>
                </c:pt>
                <c:pt idx="1656">
                  <c:v>2.6416758710911408</c:v>
                </c:pt>
                <c:pt idx="1657">
                  <c:v>2.6499430108261643</c:v>
                </c:pt>
                <c:pt idx="1658">
                  <c:v>2.6583175244946333</c:v>
                </c:pt>
                <c:pt idx="1659">
                  <c:v>2.6668004528012177</c:v>
                </c:pt>
                <c:pt idx="1660">
                  <c:v>2.6753928434351826</c:v>
                </c:pt>
                <c:pt idx="1661">
                  <c:v>2.6839015809743669</c:v>
                </c:pt>
                <c:pt idx="1662">
                  <c:v>2.6925067737871213</c:v>
                </c:pt>
                <c:pt idx="1663">
                  <c:v>2.7012232025054295</c:v>
                </c:pt>
                <c:pt idx="1664">
                  <c:v>2.7096424779532993</c:v>
                </c:pt>
                <c:pt idx="1665">
                  <c:v>2.7179460370177138</c:v>
                </c:pt>
                <c:pt idx="1666">
                  <c:v>2.7259329752861121</c:v>
                </c:pt>
                <c:pt idx="1667">
                  <c:v>2.7335735528875391</c:v>
                </c:pt>
                <c:pt idx="1668">
                  <c:v>2.7410663652900751</c:v>
                </c:pt>
                <c:pt idx="1669">
                  <c:v>2.7483973567066973</c:v>
                </c:pt>
                <c:pt idx="1670">
                  <c:v>2.7555657238819187</c:v>
                </c:pt>
                <c:pt idx="1671">
                  <c:v>2.7623556900733326</c:v>
                </c:pt>
                <c:pt idx="1672">
                  <c:v>2.7689560026337103</c:v>
                </c:pt>
                <c:pt idx="1673">
                  <c:v>2.7755688329109827</c:v>
                </c:pt>
                <c:pt idx="1674">
                  <c:v>2.7819915651010843</c:v>
                </c:pt>
                <c:pt idx="1675">
                  <c:v>2.7882116641893337</c:v>
                </c:pt>
                <c:pt idx="1676">
                  <c:v>2.7942291301757312</c:v>
                </c:pt>
                <c:pt idx="1677">
                  <c:v>2.7998295933405211</c:v>
                </c:pt>
                <c:pt idx="1678">
                  <c:v>2.8050023270216471</c:v>
                </c:pt>
                <c:pt idx="1679">
                  <c:v>2.8099393412137132</c:v>
                </c:pt>
                <c:pt idx="1680">
                  <c:v>2.8148429450467023</c:v>
                </c:pt>
                <c:pt idx="1681">
                  <c:v>2.8201147271176588</c:v>
                </c:pt>
                <c:pt idx="1682">
                  <c:v>2.8259768107338439</c:v>
                </c:pt>
                <c:pt idx="1683">
                  <c:v>2.8324405661607286</c:v>
                </c:pt>
                <c:pt idx="1684">
                  <c:v>2.8397325019343209</c:v>
                </c:pt>
                <c:pt idx="1685">
                  <c:v>2.8474795769777486</c:v>
                </c:pt>
                <c:pt idx="1686">
                  <c:v>2.8552803134880924</c:v>
                </c:pt>
                <c:pt idx="1687">
                  <c:v>2.8631349877933974</c:v>
                </c:pt>
                <c:pt idx="1688">
                  <c:v>2.8706370140975239</c:v>
                </c:pt>
                <c:pt idx="1689">
                  <c:v>2.8777581116908468</c:v>
                </c:pt>
                <c:pt idx="1690">
                  <c:v>2.8847011429822547</c:v>
                </c:pt>
                <c:pt idx="1691">
                  <c:v>2.8914528128004555</c:v>
                </c:pt>
                <c:pt idx="1692">
                  <c:v>2.8982172088093447</c:v>
                </c:pt>
                <c:pt idx="1693">
                  <c:v>2.9049943484704097</c:v>
                </c:pt>
                <c:pt idx="1694">
                  <c:v>2.9117842492587798</c:v>
                </c:pt>
                <c:pt idx="1695">
                  <c:v>2.9185869286632267</c:v>
                </c:pt>
                <c:pt idx="1696">
                  <c:v>2.9254024041861633</c:v>
                </c:pt>
                <c:pt idx="1697">
                  <c:v>2.9322306933436448</c:v>
                </c:pt>
                <c:pt idx="1698">
                  <c:v>2.9388664660144763</c:v>
                </c:pt>
                <c:pt idx="1699">
                  <c:v>2.9450915433835241</c:v>
                </c:pt>
                <c:pt idx="1700">
                  <c:v>2.9508938926833239</c:v>
                </c:pt>
                <c:pt idx="1701">
                  <c:v>2.9564673604108158</c:v>
                </c:pt>
                <c:pt idx="1702">
                  <c:v>2.9620172045471893</c:v>
                </c:pt>
                <c:pt idx="1703">
                  <c:v>2.9673392650975576</c:v>
                </c:pt>
                <c:pt idx="1704">
                  <c:v>2.9726266049748311</c:v>
                </c:pt>
                <c:pt idx="1705">
                  <c:v>2.9780943162926761</c:v>
                </c:pt>
                <c:pt idx="1706">
                  <c:v>2.9835387177123009</c:v>
                </c:pt>
                <c:pt idx="1707">
                  <c:v>2.9891626714243276</c:v>
                </c:pt>
                <c:pt idx="1708">
                  <c:v>2.9949775043088729</c:v>
                </c:pt>
                <c:pt idx="1709">
                  <c:v>3.0007804408961589</c:v>
                </c:pt>
                <c:pt idx="1710">
                  <c:v>3.0069761259702545</c:v>
                </c:pt>
                <c:pt idx="1711">
                  <c:v>3.0135889562475269</c:v>
                </c:pt>
                <c:pt idx="1712">
                  <c:v>3.0204169546413318</c:v>
                </c:pt>
                <c:pt idx="1713">
                  <c:v>3.0276762992922599</c:v>
                </c:pt>
                <c:pt idx="1714">
                  <c:v>3.0351783255963873</c:v>
                </c:pt>
                <c:pt idx="1715">
                  <c:v>3.0429241480465783</c:v>
                </c:pt>
                <c:pt idx="1716">
                  <c:v>3.0509285832323343</c:v>
                </c:pt>
                <c:pt idx="1717">
                  <c:v>3.0591931881905703</c:v>
                </c:pt>
                <c:pt idx="1718">
                  <c:v>3.0677336996855638</c:v>
                </c:pt>
                <c:pt idx="1719">
                  <c:v>3.0765521544585086</c:v>
                </c:pt>
                <c:pt idx="1720">
                  <c:v>3.0854575406548594</c:v>
                </c:pt>
                <c:pt idx="1721">
                  <c:v>3.0940187751720507</c:v>
                </c:pt>
                <c:pt idx="1722">
                  <c:v>3.1020098576348971</c:v>
                </c:pt>
                <c:pt idx="1723">
                  <c:v>3.1094002851550617</c:v>
                </c:pt>
                <c:pt idx="1724">
                  <c:v>3.116175204996777</c:v>
                </c:pt>
                <c:pt idx="1725">
                  <c:v>3.121680138689781</c:v>
                </c:pt>
                <c:pt idx="1726">
                  <c:v>3.1254555723024753</c:v>
                </c:pt>
                <c:pt idx="1727">
                  <c:v>3.1272704437981731</c:v>
                </c:pt>
                <c:pt idx="1728">
                  <c:v>3.1272704437981731</c:v>
                </c:pt>
                <c:pt idx="1729">
                  <c:v>3.1272704437981731</c:v>
                </c:pt>
                <c:pt idx="1730">
                  <c:v>3.1272704437981731</c:v>
                </c:pt>
                <c:pt idx="1731">
                  <c:v>3.1272704437981731</c:v>
                </c:pt>
                <c:pt idx="1732">
                  <c:v>3.1272704437981731</c:v>
                </c:pt>
                <c:pt idx="1733">
                  <c:v>3.1272704437981731</c:v>
                </c:pt>
                <c:pt idx="1734">
                  <c:v>3.1272704437981731</c:v>
                </c:pt>
                <c:pt idx="1735">
                  <c:v>3.1272704437981731</c:v>
                </c:pt>
                <c:pt idx="1736">
                  <c:v>3.1272704437981731</c:v>
                </c:pt>
                <c:pt idx="1737">
                  <c:v>3.1272704437981731</c:v>
                </c:pt>
                <c:pt idx="1738">
                  <c:v>3.1272704437981731</c:v>
                </c:pt>
                <c:pt idx="1739">
                  <c:v>3.1272704437981731</c:v>
                </c:pt>
                <c:pt idx="1740">
                  <c:v>3.1272704437981731</c:v>
                </c:pt>
                <c:pt idx="1741">
                  <c:v>3.1272704437981731</c:v>
                </c:pt>
                <c:pt idx="1742">
                  <c:v>3.1272704437981731</c:v>
                </c:pt>
                <c:pt idx="1743">
                  <c:v>3.1272704437981731</c:v>
                </c:pt>
                <c:pt idx="1744">
                  <c:v>3.1272704437981731</c:v>
                </c:pt>
                <c:pt idx="1745">
                  <c:v>3.1273145879197153</c:v>
                </c:pt>
                <c:pt idx="1746">
                  <c:v>3.1273188901321038</c:v>
                </c:pt>
                <c:pt idx="1747">
                  <c:v>3.1275777876894981</c:v>
                </c:pt>
                <c:pt idx="1748">
                  <c:v>3.1280947883651669</c:v>
                </c:pt>
                <c:pt idx="1749">
                  <c:v>3.1288655769174341</c:v>
                </c:pt>
                <c:pt idx="1750">
                  <c:v>3.1300384793516272</c:v>
                </c:pt>
                <c:pt idx="1751">
                  <c:v>3.1313290103055116</c:v>
                </c:pt>
                <c:pt idx="1752">
                  <c:v>3.1325944009475668</c:v>
                </c:pt>
                <c:pt idx="1753">
                  <c:v>3.1338349534433823</c:v>
                </c:pt>
                <c:pt idx="1754">
                  <c:v>3.1350509682533234</c:v>
                </c:pt>
                <c:pt idx="1755">
                  <c:v>3.1362427441325327</c:v>
                </c:pt>
                <c:pt idx="1756">
                  <c:v>3.1374105781309281</c:v>
                </c:pt>
                <c:pt idx="1757">
                  <c:v>3.1384172816683078</c:v>
                </c:pt>
                <c:pt idx="1758">
                  <c:v>3.1393969548925202</c:v>
                </c:pt>
                <c:pt idx="1759">
                  <c:v>3.1403544237333345</c:v>
                </c:pt>
                <c:pt idx="1760">
                  <c:v>3.1411508604402867</c:v>
                </c:pt>
                <c:pt idx="1761">
                  <c:v>3.1419224069574323</c:v>
                </c:pt>
                <c:pt idx="1762">
                  <c:v>3.1426694748302109</c:v>
                </c:pt>
                <c:pt idx="1763">
                  <c:v>3.1433924726574358</c:v>
                </c:pt>
                <c:pt idx="1764">
                  <c:v>3.1439608690199639</c:v>
                </c:pt>
                <c:pt idx="1765">
                  <c:v>3.1441138254997045</c:v>
                </c:pt>
                <c:pt idx="1766">
                  <c:v>3.1441138254997045</c:v>
                </c:pt>
                <c:pt idx="1767">
                  <c:v>3.1441138254997045</c:v>
                </c:pt>
                <c:pt idx="1768">
                  <c:v>3.1441138254997045</c:v>
                </c:pt>
                <c:pt idx="1769">
                  <c:v>3.1441138254997045</c:v>
                </c:pt>
                <c:pt idx="1770">
                  <c:v>3.1441138254997045</c:v>
                </c:pt>
                <c:pt idx="1771">
                  <c:v>3.1441138254997045</c:v>
                </c:pt>
                <c:pt idx="1772">
                  <c:v>3.1441138254997045</c:v>
                </c:pt>
                <c:pt idx="1773">
                  <c:v>3.1441138254997045</c:v>
                </c:pt>
                <c:pt idx="1774">
                  <c:v>3.1441138254997045</c:v>
                </c:pt>
                <c:pt idx="1775">
                  <c:v>3.1441138254997045</c:v>
                </c:pt>
                <c:pt idx="1776">
                  <c:v>3.1441138254997045</c:v>
                </c:pt>
                <c:pt idx="1777">
                  <c:v>3.1441138254997045</c:v>
                </c:pt>
                <c:pt idx="1778">
                  <c:v>3.1441138254997045</c:v>
                </c:pt>
                <c:pt idx="1779">
                  <c:v>3.1441138254997045</c:v>
                </c:pt>
                <c:pt idx="1780">
                  <c:v>3.1441138254997045</c:v>
                </c:pt>
                <c:pt idx="1781">
                  <c:v>3.1441138254997045</c:v>
                </c:pt>
                <c:pt idx="1782">
                  <c:v>3.1441138254997045</c:v>
                </c:pt>
                <c:pt idx="1783">
                  <c:v>3.1441138254997045</c:v>
                </c:pt>
                <c:pt idx="1784">
                  <c:v>3.1441138254997045</c:v>
                </c:pt>
                <c:pt idx="1785">
                  <c:v>3.1441138254997045</c:v>
                </c:pt>
                <c:pt idx="1786">
                  <c:v>3.1441138254997045</c:v>
                </c:pt>
                <c:pt idx="1787">
                  <c:v>3.1441138254997045</c:v>
                </c:pt>
                <c:pt idx="1788">
                  <c:v>3.1441138254997045</c:v>
                </c:pt>
                <c:pt idx="1789">
                  <c:v>3.1441138254997045</c:v>
                </c:pt>
                <c:pt idx="1790">
                  <c:v>3.1441138254997045</c:v>
                </c:pt>
                <c:pt idx="1791">
                  <c:v>3.1441138254997045</c:v>
                </c:pt>
                <c:pt idx="1792">
                  <c:v>3.1441138254997045</c:v>
                </c:pt>
                <c:pt idx="1793">
                  <c:v>3.1441138254997045</c:v>
                </c:pt>
                <c:pt idx="1794">
                  <c:v>3.1441138254997045</c:v>
                </c:pt>
                <c:pt idx="1795">
                  <c:v>3.1441138254997045</c:v>
                </c:pt>
                <c:pt idx="1796">
                  <c:v>3.1441138254997045</c:v>
                </c:pt>
                <c:pt idx="1797">
                  <c:v>3.1441138254997045</c:v>
                </c:pt>
                <c:pt idx="1798">
                  <c:v>3.1441138254997045</c:v>
                </c:pt>
                <c:pt idx="1799">
                  <c:v>3.1441138254997045</c:v>
                </c:pt>
                <c:pt idx="1800">
                  <c:v>3.1441138254997045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C41-4B09-961B-84727E78FCFD}"/>
            </c:ext>
          </c:extLst>
        </c:ser>
        <c:ser>
          <c:idx val="1"/>
          <c:order val="1"/>
          <c:tx>
            <c:strRef>
              <c:f>'My Spreedsheet '!$AB$2</c:f>
              <c:strCache>
                <c:ptCount val="1"/>
                <c:pt idx="0">
                  <c:v>Cumulative Braking Energy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'!$AC$5:$AC$1805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5.2590681476003757E-4</c:v>
                </c:pt>
                <c:pt idx="37">
                  <c:v>2.7511981371207729E-3</c:v>
                </c:pt>
                <c:pt idx="38">
                  <c:v>5.7435188282171567E-3</c:v>
                </c:pt>
                <c:pt idx="39">
                  <c:v>8.3007876784005046E-3</c:v>
                </c:pt>
                <c:pt idx="40">
                  <c:v>1.037420353591423E-2</c:v>
                </c:pt>
                <c:pt idx="41">
                  <c:v>1.2785279006917189E-2</c:v>
                </c:pt>
                <c:pt idx="42">
                  <c:v>1.570427195128167E-2</c:v>
                </c:pt>
                <c:pt idx="43">
                  <c:v>1.8082433407005615E-2</c:v>
                </c:pt>
                <c:pt idx="44">
                  <c:v>1.9271081568487197E-2</c:v>
                </c:pt>
                <c:pt idx="45">
                  <c:v>1.959183504445337E-2</c:v>
                </c:pt>
                <c:pt idx="46">
                  <c:v>1.9775574428263974E-2</c:v>
                </c:pt>
                <c:pt idx="47">
                  <c:v>2.0139624607360351E-2</c:v>
                </c:pt>
                <c:pt idx="48">
                  <c:v>2.0396739711805566E-2</c:v>
                </c:pt>
                <c:pt idx="49">
                  <c:v>2.0396739711805566E-2</c:v>
                </c:pt>
                <c:pt idx="50">
                  <c:v>2.0396739711805566E-2</c:v>
                </c:pt>
                <c:pt idx="51">
                  <c:v>2.0752434290904346E-2</c:v>
                </c:pt>
                <c:pt idx="52">
                  <c:v>2.162691820841206E-2</c:v>
                </c:pt>
                <c:pt idx="53">
                  <c:v>2.2212387432942411E-2</c:v>
                </c:pt>
                <c:pt idx="54">
                  <c:v>2.2270827576162163E-2</c:v>
                </c:pt>
                <c:pt idx="55">
                  <c:v>2.2270827576162163E-2</c:v>
                </c:pt>
                <c:pt idx="56">
                  <c:v>2.2270827576162163E-2</c:v>
                </c:pt>
                <c:pt idx="57">
                  <c:v>2.2270827576162163E-2</c:v>
                </c:pt>
                <c:pt idx="58">
                  <c:v>2.2270827576162163E-2</c:v>
                </c:pt>
                <c:pt idx="59">
                  <c:v>2.2270827576162163E-2</c:v>
                </c:pt>
                <c:pt idx="60">
                  <c:v>2.2270827576162163E-2</c:v>
                </c:pt>
                <c:pt idx="61">
                  <c:v>2.2270827576162163E-2</c:v>
                </c:pt>
                <c:pt idx="62">
                  <c:v>2.2270827576162163E-2</c:v>
                </c:pt>
                <c:pt idx="63">
                  <c:v>2.2270827576162163E-2</c:v>
                </c:pt>
                <c:pt idx="64">
                  <c:v>2.2270827576162163E-2</c:v>
                </c:pt>
                <c:pt idx="65">
                  <c:v>2.2270827576162163E-2</c:v>
                </c:pt>
                <c:pt idx="66">
                  <c:v>2.2270827576162163E-2</c:v>
                </c:pt>
                <c:pt idx="67">
                  <c:v>2.2270827576162163E-2</c:v>
                </c:pt>
                <c:pt idx="68">
                  <c:v>2.2270827576162163E-2</c:v>
                </c:pt>
                <c:pt idx="69">
                  <c:v>2.2270827576162163E-2</c:v>
                </c:pt>
                <c:pt idx="70">
                  <c:v>2.2270827576162163E-2</c:v>
                </c:pt>
                <c:pt idx="71">
                  <c:v>2.2270827576162163E-2</c:v>
                </c:pt>
                <c:pt idx="72">
                  <c:v>2.2270827576162163E-2</c:v>
                </c:pt>
                <c:pt idx="73">
                  <c:v>2.2270827576162163E-2</c:v>
                </c:pt>
                <c:pt idx="74">
                  <c:v>2.2270827576162163E-2</c:v>
                </c:pt>
                <c:pt idx="75">
                  <c:v>2.2270827576162163E-2</c:v>
                </c:pt>
                <c:pt idx="76">
                  <c:v>2.2270827576162163E-2</c:v>
                </c:pt>
                <c:pt idx="77">
                  <c:v>2.2270827576162163E-2</c:v>
                </c:pt>
                <c:pt idx="78">
                  <c:v>2.2270827576162163E-2</c:v>
                </c:pt>
                <c:pt idx="79">
                  <c:v>2.2270827576162163E-2</c:v>
                </c:pt>
                <c:pt idx="80">
                  <c:v>2.227502630107564E-2</c:v>
                </c:pt>
                <c:pt idx="81">
                  <c:v>2.2712899032239317E-2</c:v>
                </c:pt>
                <c:pt idx="82">
                  <c:v>2.3025716977318925E-2</c:v>
                </c:pt>
                <c:pt idx="83">
                  <c:v>2.3025716977318925E-2</c:v>
                </c:pt>
                <c:pt idx="84">
                  <c:v>2.310279854139392E-2</c:v>
                </c:pt>
                <c:pt idx="85">
                  <c:v>2.3354915203820631E-2</c:v>
                </c:pt>
                <c:pt idx="86">
                  <c:v>2.3549880077134287E-2</c:v>
                </c:pt>
                <c:pt idx="87">
                  <c:v>2.3634329885265294E-2</c:v>
                </c:pt>
                <c:pt idx="88">
                  <c:v>2.4593708732459817E-2</c:v>
                </c:pt>
                <c:pt idx="89">
                  <c:v>2.7638978510554253E-2</c:v>
                </c:pt>
                <c:pt idx="90">
                  <c:v>3.1569795335558072E-2</c:v>
                </c:pt>
                <c:pt idx="91">
                  <c:v>3.4891074078717478E-2</c:v>
                </c:pt>
                <c:pt idx="92">
                  <c:v>3.678641657142992E-2</c:v>
                </c:pt>
                <c:pt idx="93">
                  <c:v>3.7737520356731044E-2</c:v>
                </c:pt>
                <c:pt idx="94">
                  <c:v>3.856200418232518E-2</c:v>
                </c:pt>
                <c:pt idx="95">
                  <c:v>3.9348342808501587E-2</c:v>
                </c:pt>
                <c:pt idx="96">
                  <c:v>3.9785344258689979E-2</c:v>
                </c:pt>
                <c:pt idx="97">
                  <c:v>3.9947535126401854E-2</c:v>
                </c:pt>
                <c:pt idx="98">
                  <c:v>4.0046692383929418E-2</c:v>
                </c:pt>
                <c:pt idx="99">
                  <c:v>4.0046692383929418E-2</c:v>
                </c:pt>
                <c:pt idx="100">
                  <c:v>4.0046692383929418E-2</c:v>
                </c:pt>
                <c:pt idx="101">
                  <c:v>4.0046692383929418E-2</c:v>
                </c:pt>
                <c:pt idx="102">
                  <c:v>4.0046692383929418E-2</c:v>
                </c:pt>
                <c:pt idx="103">
                  <c:v>4.0046692383929418E-2</c:v>
                </c:pt>
                <c:pt idx="104">
                  <c:v>4.0046692383929418E-2</c:v>
                </c:pt>
                <c:pt idx="105">
                  <c:v>4.0046692383929418E-2</c:v>
                </c:pt>
                <c:pt idx="106">
                  <c:v>4.0046692383929418E-2</c:v>
                </c:pt>
                <c:pt idx="107">
                  <c:v>4.0046692383929418E-2</c:v>
                </c:pt>
                <c:pt idx="108">
                  <c:v>4.0046692383929418E-2</c:v>
                </c:pt>
                <c:pt idx="109">
                  <c:v>4.0046692383929418E-2</c:v>
                </c:pt>
                <c:pt idx="110">
                  <c:v>4.0046692383929418E-2</c:v>
                </c:pt>
                <c:pt idx="111">
                  <c:v>4.0046692383929418E-2</c:v>
                </c:pt>
                <c:pt idx="112">
                  <c:v>4.0046692383929418E-2</c:v>
                </c:pt>
                <c:pt idx="113">
                  <c:v>4.0046692383929418E-2</c:v>
                </c:pt>
                <c:pt idx="114">
                  <c:v>4.0046692383929418E-2</c:v>
                </c:pt>
                <c:pt idx="115">
                  <c:v>4.0046692383929418E-2</c:v>
                </c:pt>
                <c:pt idx="116">
                  <c:v>4.0046692383929418E-2</c:v>
                </c:pt>
                <c:pt idx="117">
                  <c:v>4.0046692383929418E-2</c:v>
                </c:pt>
                <c:pt idx="118">
                  <c:v>4.0046692383929418E-2</c:v>
                </c:pt>
                <c:pt idx="119">
                  <c:v>4.0046692383929418E-2</c:v>
                </c:pt>
                <c:pt idx="120">
                  <c:v>4.0046692383929418E-2</c:v>
                </c:pt>
                <c:pt idx="121">
                  <c:v>4.0046692383929418E-2</c:v>
                </c:pt>
                <c:pt idx="122">
                  <c:v>4.0046692383929418E-2</c:v>
                </c:pt>
                <c:pt idx="123">
                  <c:v>4.0046692383929418E-2</c:v>
                </c:pt>
                <c:pt idx="124">
                  <c:v>4.0046692383929418E-2</c:v>
                </c:pt>
                <c:pt idx="125">
                  <c:v>4.0046692383929418E-2</c:v>
                </c:pt>
                <c:pt idx="126">
                  <c:v>4.0046692383929418E-2</c:v>
                </c:pt>
                <c:pt idx="127">
                  <c:v>4.0046692383929418E-2</c:v>
                </c:pt>
                <c:pt idx="128">
                  <c:v>4.0046692383929418E-2</c:v>
                </c:pt>
                <c:pt idx="129">
                  <c:v>4.0046692383929418E-2</c:v>
                </c:pt>
                <c:pt idx="130">
                  <c:v>4.0046692383929418E-2</c:v>
                </c:pt>
                <c:pt idx="131">
                  <c:v>4.0046692383929418E-2</c:v>
                </c:pt>
                <c:pt idx="132">
                  <c:v>4.0046692383929418E-2</c:v>
                </c:pt>
                <c:pt idx="133">
                  <c:v>4.0046692383929418E-2</c:v>
                </c:pt>
                <c:pt idx="134">
                  <c:v>4.0046692383929418E-2</c:v>
                </c:pt>
                <c:pt idx="135">
                  <c:v>4.0046692383929418E-2</c:v>
                </c:pt>
                <c:pt idx="136">
                  <c:v>4.0046692383929418E-2</c:v>
                </c:pt>
                <c:pt idx="137">
                  <c:v>4.0046692383929418E-2</c:v>
                </c:pt>
                <c:pt idx="138">
                  <c:v>4.0046692383929418E-2</c:v>
                </c:pt>
                <c:pt idx="139">
                  <c:v>4.0046692383929418E-2</c:v>
                </c:pt>
                <c:pt idx="140">
                  <c:v>4.0046692383929418E-2</c:v>
                </c:pt>
                <c:pt idx="141">
                  <c:v>4.0046692383929418E-2</c:v>
                </c:pt>
                <c:pt idx="142">
                  <c:v>4.0046692383929418E-2</c:v>
                </c:pt>
                <c:pt idx="143">
                  <c:v>4.0046692383929418E-2</c:v>
                </c:pt>
                <c:pt idx="144">
                  <c:v>4.0046692383929418E-2</c:v>
                </c:pt>
                <c:pt idx="145">
                  <c:v>4.0046692383929418E-2</c:v>
                </c:pt>
                <c:pt idx="146">
                  <c:v>4.0046692383929418E-2</c:v>
                </c:pt>
                <c:pt idx="147">
                  <c:v>4.0046692383929418E-2</c:v>
                </c:pt>
                <c:pt idx="148">
                  <c:v>4.0046692383929418E-2</c:v>
                </c:pt>
                <c:pt idx="149">
                  <c:v>4.0046692383929418E-2</c:v>
                </c:pt>
                <c:pt idx="150">
                  <c:v>4.0046692383929418E-2</c:v>
                </c:pt>
                <c:pt idx="151">
                  <c:v>4.0844882205574577E-2</c:v>
                </c:pt>
                <c:pt idx="152">
                  <c:v>4.3415221153510486E-2</c:v>
                </c:pt>
                <c:pt idx="153">
                  <c:v>4.6681355051260844E-2</c:v>
                </c:pt>
                <c:pt idx="154">
                  <c:v>4.9024107946379049E-2</c:v>
                </c:pt>
                <c:pt idx="155">
                  <c:v>4.9979390991164746E-2</c:v>
                </c:pt>
                <c:pt idx="156">
                  <c:v>4.9979390991164746E-2</c:v>
                </c:pt>
                <c:pt idx="157">
                  <c:v>4.9979390991164746E-2</c:v>
                </c:pt>
                <c:pt idx="158">
                  <c:v>4.9979390991164746E-2</c:v>
                </c:pt>
                <c:pt idx="159">
                  <c:v>4.9979390991164746E-2</c:v>
                </c:pt>
                <c:pt idx="160">
                  <c:v>4.9979390991164746E-2</c:v>
                </c:pt>
                <c:pt idx="161">
                  <c:v>4.9979390991164746E-2</c:v>
                </c:pt>
                <c:pt idx="162">
                  <c:v>4.9979390991164746E-2</c:v>
                </c:pt>
                <c:pt idx="163">
                  <c:v>4.9979390991164746E-2</c:v>
                </c:pt>
                <c:pt idx="164">
                  <c:v>4.9979390991164746E-2</c:v>
                </c:pt>
                <c:pt idx="165">
                  <c:v>4.9979390991164746E-2</c:v>
                </c:pt>
                <c:pt idx="166">
                  <c:v>4.9979390991164746E-2</c:v>
                </c:pt>
                <c:pt idx="167">
                  <c:v>4.9979390991164746E-2</c:v>
                </c:pt>
                <c:pt idx="168">
                  <c:v>4.9979390991164746E-2</c:v>
                </c:pt>
                <c:pt idx="169">
                  <c:v>4.9979390991164746E-2</c:v>
                </c:pt>
                <c:pt idx="170">
                  <c:v>4.9979390991164746E-2</c:v>
                </c:pt>
                <c:pt idx="171">
                  <c:v>5.1128493491962475E-2</c:v>
                </c:pt>
                <c:pt idx="172">
                  <c:v>5.4181897534056229E-2</c:v>
                </c:pt>
                <c:pt idx="173">
                  <c:v>5.7689747229617748E-2</c:v>
                </c:pt>
                <c:pt idx="174">
                  <c:v>5.9774966815571179E-2</c:v>
                </c:pt>
                <c:pt idx="175">
                  <c:v>6.0232351843903416E-2</c:v>
                </c:pt>
                <c:pt idx="176">
                  <c:v>6.0232351843903416E-2</c:v>
                </c:pt>
                <c:pt idx="177">
                  <c:v>6.0232351843903416E-2</c:v>
                </c:pt>
                <c:pt idx="178">
                  <c:v>6.0232351843903416E-2</c:v>
                </c:pt>
                <c:pt idx="179">
                  <c:v>6.0232351843903416E-2</c:v>
                </c:pt>
                <c:pt idx="180">
                  <c:v>6.0232351843903416E-2</c:v>
                </c:pt>
                <c:pt idx="181">
                  <c:v>6.0232351843903416E-2</c:v>
                </c:pt>
                <c:pt idx="182">
                  <c:v>6.0373120689596799E-2</c:v>
                </c:pt>
                <c:pt idx="183">
                  <c:v>6.1371476452605413E-2</c:v>
                </c:pt>
                <c:pt idx="184">
                  <c:v>6.2966144531518844E-2</c:v>
                </c:pt>
                <c:pt idx="185">
                  <c:v>6.456547090606915E-2</c:v>
                </c:pt>
                <c:pt idx="186">
                  <c:v>6.5860006304513607E-2</c:v>
                </c:pt>
                <c:pt idx="187">
                  <c:v>6.6787253570808433E-2</c:v>
                </c:pt>
                <c:pt idx="188">
                  <c:v>6.7437574750655482E-2</c:v>
                </c:pt>
                <c:pt idx="189">
                  <c:v>6.788587446891764E-2</c:v>
                </c:pt>
                <c:pt idx="190">
                  <c:v>6.8162182949199041E-2</c:v>
                </c:pt>
                <c:pt idx="191">
                  <c:v>6.8336445252725628E-2</c:v>
                </c:pt>
                <c:pt idx="192">
                  <c:v>6.8418761247044282E-2</c:v>
                </c:pt>
                <c:pt idx="193">
                  <c:v>6.8418761247044282E-2</c:v>
                </c:pt>
                <c:pt idx="194">
                  <c:v>6.8418761247044282E-2</c:v>
                </c:pt>
                <c:pt idx="195">
                  <c:v>6.8418761247044282E-2</c:v>
                </c:pt>
                <c:pt idx="196">
                  <c:v>6.8418761247044282E-2</c:v>
                </c:pt>
                <c:pt idx="197">
                  <c:v>6.8418761247044282E-2</c:v>
                </c:pt>
                <c:pt idx="198">
                  <c:v>6.8418761247044282E-2</c:v>
                </c:pt>
                <c:pt idx="199">
                  <c:v>6.8418761247044282E-2</c:v>
                </c:pt>
                <c:pt idx="200">
                  <c:v>6.8418761247044282E-2</c:v>
                </c:pt>
                <c:pt idx="201">
                  <c:v>6.8418761247044282E-2</c:v>
                </c:pt>
                <c:pt idx="202">
                  <c:v>6.8418761247044282E-2</c:v>
                </c:pt>
                <c:pt idx="203">
                  <c:v>6.8418761247044282E-2</c:v>
                </c:pt>
                <c:pt idx="204">
                  <c:v>6.8418761247044282E-2</c:v>
                </c:pt>
                <c:pt idx="205">
                  <c:v>6.8418761247044282E-2</c:v>
                </c:pt>
                <c:pt idx="206">
                  <c:v>6.8418761247044282E-2</c:v>
                </c:pt>
                <c:pt idx="207">
                  <c:v>6.8418761247044282E-2</c:v>
                </c:pt>
                <c:pt idx="208">
                  <c:v>6.8418761247044282E-2</c:v>
                </c:pt>
                <c:pt idx="209">
                  <c:v>6.8418761247044282E-2</c:v>
                </c:pt>
                <c:pt idx="210">
                  <c:v>6.8418761247044282E-2</c:v>
                </c:pt>
                <c:pt idx="211">
                  <c:v>6.8418761247044282E-2</c:v>
                </c:pt>
                <c:pt idx="212">
                  <c:v>6.8418761247044282E-2</c:v>
                </c:pt>
                <c:pt idx="213">
                  <c:v>6.8418761247044282E-2</c:v>
                </c:pt>
                <c:pt idx="214">
                  <c:v>6.8418761247044282E-2</c:v>
                </c:pt>
                <c:pt idx="215">
                  <c:v>6.8418761247044282E-2</c:v>
                </c:pt>
                <c:pt idx="216">
                  <c:v>6.8418761247044282E-2</c:v>
                </c:pt>
                <c:pt idx="217">
                  <c:v>6.8418761247044282E-2</c:v>
                </c:pt>
                <c:pt idx="218">
                  <c:v>6.8418761247044282E-2</c:v>
                </c:pt>
                <c:pt idx="219">
                  <c:v>6.8418761247044282E-2</c:v>
                </c:pt>
                <c:pt idx="220">
                  <c:v>6.8418761247044282E-2</c:v>
                </c:pt>
                <c:pt idx="221">
                  <c:v>6.8418761247044282E-2</c:v>
                </c:pt>
                <c:pt idx="222">
                  <c:v>6.8418761247044282E-2</c:v>
                </c:pt>
                <c:pt idx="223">
                  <c:v>6.8418761247044282E-2</c:v>
                </c:pt>
                <c:pt idx="224">
                  <c:v>6.8418761247044282E-2</c:v>
                </c:pt>
                <c:pt idx="225">
                  <c:v>6.8418761247044282E-2</c:v>
                </c:pt>
                <c:pt idx="226">
                  <c:v>6.8418761247044282E-2</c:v>
                </c:pt>
                <c:pt idx="227">
                  <c:v>6.8418761247044282E-2</c:v>
                </c:pt>
                <c:pt idx="228">
                  <c:v>6.8418761247044282E-2</c:v>
                </c:pt>
                <c:pt idx="229">
                  <c:v>6.8418761247044282E-2</c:v>
                </c:pt>
                <c:pt idx="230">
                  <c:v>6.8418761247044282E-2</c:v>
                </c:pt>
                <c:pt idx="231">
                  <c:v>6.8418761247044282E-2</c:v>
                </c:pt>
                <c:pt idx="232">
                  <c:v>6.8754021573046942E-2</c:v>
                </c:pt>
                <c:pt idx="233">
                  <c:v>7.0589842282365187E-2</c:v>
                </c:pt>
                <c:pt idx="234">
                  <c:v>7.2891537860698213E-2</c:v>
                </c:pt>
                <c:pt idx="235">
                  <c:v>7.4481962788522732E-2</c:v>
                </c:pt>
                <c:pt idx="236">
                  <c:v>7.5014897725171434E-2</c:v>
                </c:pt>
                <c:pt idx="237">
                  <c:v>7.5233807429538641E-2</c:v>
                </c:pt>
                <c:pt idx="238">
                  <c:v>7.6153313114198443E-2</c:v>
                </c:pt>
                <c:pt idx="239">
                  <c:v>7.8407578069965414E-2</c:v>
                </c:pt>
                <c:pt idx="240">
                  <c:v>8.1480349688685352E-2</c:v>
                </c:pt>
                <c:pt idx="241">
                  <c:v>8.398397191168433E-2</c:v>
                </c:pt>
                <c:pt idx="242">
                  <c:v>8.6192266572166873E-2</c:v>
                </c:pt>
                <c:pt idx="243">
                  <c:v>8.851320997653403E-2</c:v>
                </c:pt>
                <c:pt idx="244">
                  <c:v>9.0586625834047765E-2</c:v>
                </c:pt>
                <c:pt idx="245">
                  <c:v>9.2997701305050709E-2</c:v>
                </c:pt>
                <c:pt idx="246">
                  <c:v>9.5916694249415194E-2</c:v>
                </c:pt>
                <c:pt idx="247">
                  <c:v>9.8294855705139128E-2</c:v>
                </c:pt>
                <c:pt idx="248">
                  <c:v>9.9483503866620707E-2</c:v>
                </c:pt>
                <c:pt idx="249">
                  <c:v>9.9804257342586883E-2</c:v>
                </c:pt>
                <c:pt idx="250">
                  <c:v>9.9987996726397479E-2</c:v>
                </c:pt>
                <c:pt idx="251">
                  <c:v>0.10035204690549386</c:v>
                </c:pt>
                <c:pt idx="252">
                  <c:v>0.10060916200993908</c:v>
                </c:pt>
                <c:pt idx="253">
                  <c:v>0.10060916200993908</c:v>
                </c:pt>
                <c:pt idx="254">
                  <c:v>0.10060916200993908</c:v>
                </c:pt>
                <c:pt idx="255">
                  <c:v>0.10096485658903785</c:v>
                </c:pt>
                <c:pt idx="256">
                  <c:v>0.10148836528363747</c:v>
                </c:pt>
                <c:pt idx="257">
                  <c:v>0.10148836528363747</c:v>
                </c:pt>
                <c:pt idx="258">
                  <c:v>0.10148836528363747</c:v>
                </c:pt>
                <c:pt idx="259">
                  <c:v>0.10148836528363747</c:v>
                </c:pt>
                <c:pt idx="260">
                  <c:v>0.10148836528363747</c:v>
                </c:pt>
                <c:pt idx="261">
                  <c:v>0.10148836528363747</c:v>
                </c:pt>
                <c:pt idx="262">
                  <c:v>0.10148836528363747</c:v>
                </c:pt>
                <c:pt idx="263">
                  <c:v>0.10148836528363747</c:v>
                </c:pt>
                <c:pt idx="264">
                  <c:v>0.10148836528363747</c:v>
                </c:pt>
                <c:pt idx="265">
                  <c:v>0.10148836528363747</c:v>
                </c:pt>
                <c:pt idx="266">
                  <c:v>0.10148836528363747</c:v>
                </c:pt>
                <c:pt idx="267">
                  <c:v>0.10148836528363747</c:v>
                </c:pt>
                <c:pt idx="268">
                  <c:v>0.10148836528363747</c:v>
                </c:pt>
                <c:pt idx="269">
                  <c:v>0.10148836528363747</c:v>
                </c:pt>
                <c:pt idx="270">
                  <c:v>0.10148836528363747</c:v>
                </c:pt>
                <c:pt idx="271">
                  <c:v>0.10148836528363747</c:v>
                </c:pt>
                <c:pt idx="272">
                  <c:v>0.10148836528363747</c:v>
                </c:pt>
                <c:pt idx="273">
                  <c:v>0.10208955511858447</c:v>
                </c:pt>
                <c:pt idx="274">
                  <c:v>0.10449793624441729</c:v>
                </c:pt>
                <c:pt idx="275">
                  <c:v>0.10755101543046798</c:v>
                </c:pt>
                <c:pt idx="276">
                  <c:v>0.11083837951108365</c:v>
                </c:pt>
                <c:pt idx="277">
                  <c:v>0.11421920240125082</c:v>
                </c:pt>
                <c:pt idx="278">
                  <c:v>0.1181602396193869</c:v>
                </c:pt>
                <c:pt idx="279">
                  <c:v>0.12167451895701975</c:v>
                </c:pt>
                <c:pt idx="280">
                  <c:v>0.12319791526394958</c:v>
                </c:pt>
                <c:pt idx="281">
                  <c:v>0.12319791526394958</c:v>
                </c:pt>
                <c:pt idx="282">
                  <c:v>0.12319791526394958</c:v>
                </c:pt>
                <c:pt idx="283">
                  <c:v>0.12319791526394958</c:v>
                </c:pt>
                <c:pt idx="284">
                  <c:v>0.12319791526394958</c:v>
                </c:pt>
                <c:pt idx="285">
                  <c:v>0.12319791526394958</c:v>
                </c:pt>
                <c:pt idx="286">
                  <c:v>0.12319791526394958</c:v>
                </c:pt>
                <c:pt idx="287">
                  <c:v>0.12319791526394958</c:v>
                </c:pt>
                <c:pt idx="288">
                  <c:v>0.12319791526394958</c:v>
                </c:pt>
                <c:pt idx="289">
                  <c:v>0.12319791526394958</c:v>
                </c:pt>
                <c:pt idx="290">
                  <c:v>0.12319791526394958</c:v>
                </c:pt>
                <c:pt idx="291">
                  <c:v>0.12319791526394958</c:v>
                </c:pt>
                <c:pt idx="292">
                  <c:v>0.12365251169671185</c:v>
                </c:pt>
                <c:pt idx="293">
                  <c:v>0.12426226090651327</c:v>
                </c:pt>
                <c:pt idx="294">
                  <c:v>0.12441690641021382</c:v>
                </c:pt>
                <c:pt idx="295">
                  <c:v>0.12441690641021382</c:v>
                </c:pt>
                <c:pt idx="296">
                  <c:v>0.12441690641021382</c:v>
                </c:pt>
                <c:pt idx="297">
                  <c:v>0.12441690641021382</c:v>
                </c:pt>
                <c:pt idx="298">
                  <c:v>0.12441690641021382</c:v>
                </c:pt>
                <c:pt idx="299">
                  <c:v>0.12441690641021382</c:v>
                </c:pt>
                <c:pt idx="300">
                  <c:v>0.12441690641021382</c:v>
                </c:pt>
                <c:pt idx="301">
                  <c:v>0.12441690641021382</c:v>
                </c:pt>
                <c:pt idx="302">
                  <c:v>0.12457622746458531</c:v>
                </c:pt>
                <c:pt idx="303">
                  <c:v>0.1251061765774944</c:v>
                </c:pt>
                <c:pt idx="304">
                  <c:v>0.12613453760351515</c:v>
                </c:pt>
                <c:pt idx="305">
                  <c:v>0.12748718263676431</c:v>
                </c:pt>
                <c:pt idx="306">
                  <c:v>0.12847137101774558</c:v>
                </c:pt>
                <c:pt idx="307">
                  <c:v>0.12878818477169751</c:v>
                </c:pt>
                <c:pt idx="308">
                  <c:v>0.12878818477169751</c:v>
                </c:pt>
                <c:pt idx="309">
                  <c:v>0.12878818477169751</c:v>
                </c:pt>
                <c:pt idx="310">
                  <c:v>0.12878818477169751</c:v>
                </c:pt>
                <c:pt idx="311">
                  <c:v>0.12891619970705767</c:v>
                </c:pt>
                <c:pt idx="312">
                  <c:v>0.1294155489900046</c:v>
                </c:pt>
                <c:pt idx="313">
                  <c:v>0.13032577117530164</c:v>
                </c:pt>
                <c:pt idx="314">
                  <c:v>0.13149775469226924</c:v>
                </c:pt>
                <c:pt idx="315">
                  <c:v>0.13262645995555028</c:v>
                </c:pt>
                <c:pt idx="316">
                  <c:v>0.13355822679256163</c:v>
                </c:pt>
                <c:pt idx="317">
                  <c:v>0.13461120488349929</c:v>
                </c:pt>
                <c:pt idx="318">
                  <c:v>0.13595019519927057</c:v>
                </c:pt>
                <c:pt idx="319">
                  <c:v>0.13729672468714521</c:v>
                </c:pt>
                <c:pt idx="320">
                  <c:v>0.13793283759630554</c:v>
                </c:pt>
                <c:pt idx="321">
                  <c:v>0.13806773405318037</c:v>
                </c:pt>
                <c:pt idx="322">
                  <c:v>0.13806773405318037</c:v>
                </c:pt>
                <c:pt idx="323">
                  <c:v>0.13806773405318037</c:v>
                </c:pt>
                <c:pt idx="324">
                  <c:v>0.1381217601507963</c:v>
                </c:pt>
                <c:pt idx="325">
                  <c:v>0.1381217601507963</c:v>
                </c:pt>
                <c:pt idx="326">
                  <c:v>0.1381217601507963</c:v>
                </c:pt>
                <c:pt idx="327">
                  <c:v>0.1381217601507963</c:v>
                </c:pt>
                <c:pt idx="328">
                  <c:v>0.13895739567651669</c:v>
                </c:pt>
                <c:pt idx="329">
                  <c:v>0.14058215289560824</c:v>
                </c:pt>
                <c:pt idx="330">
                  <c:v>0.14135891114201249</c:v>
                </c:pt>
                <c:pt idx="331">
                  <c:v>0.14135891114201249</c:v>
                </c:pt>
                <c:pt idx="332">
                  <c:v>0.14140787152876591</c:v>
                </c:pt>
                <c:pt idx="333">
                  <c:v>0.141480818336465</c:v>
                </c:pt>
                <c:pt idx="334">
                  <c:v>0.14150290400916832</c:v>
                </c:pt>
                <c:pt idx="335">
                  <c:v>0.14157267019754341</c:v>
                </c:pt>
                <c:pt idx="336">
                  <c:v>0.14157267019754341</c:v>
                </c:pt>
                <c:pt idx="337">
                  <c:v>0.14157267019754341</c:v>
                </c:pt>
                <c:pt idx="338">
                  <c:v>0.14157267019754341</c:v>
                </c:pt>
                <c:pt idx="339">
                  <c:v>0.14157267019754341</c:v>
                </c:pt>
                <c:pt idx="340">
                  <c:v>0.14157267019754341</c:v>
                </c:pt>
                <c:pt idx="341">
                  <c:v>0.14157267019754341</c:v>
                </c:pt>
                <c:pt idx="342">
                  <c:v>0.14157267019754341</c:v>
                </c:pt>
                <c:pt idx="343">
                  <c:v>0.14157267019754341</c:v>
                </c:pt>
                <c:pt idx="344">
                  <c:v>0.14157267019754341</c:v>
                </c:pt>
                <c:pt idx="345">
                  <c:v>0.14157267019754341</c:v>
                </c:pt>
                <c:pt idx="346">
                  <c:v>0.14157267019754341</c:v>
                </c:pt>
                <c:pt idx="347">
                  <c:v>0.14157267019754341</c:v>
                </c:pt>
                <c:pt idx="348">
                  <c:v>0.14157267019754341</c:v>
                </c:pt>
                <c:pt idx="349">
                  <c:v>0.14157267019754341</c:v>
                </c:pt>
                <c:pt idx="350">
                  <c:v>0.14157267019754341</c:v>
                </c:pt>
                <c:pt idx="351">
                  <c:v>0.14157267019754341</c:v>
                </c:pt>
                <c:pt idx="352">
                  <c:v>0.14157267019754341</c:v>
                </c:pt>
                <c:pt idx="353">
                  <c:v>0.14157267019754341</c:v>
                </c:pt>
                <c:pt idx="354">
                  <c:v>0.14157267019754341</c:v>
                </c:pt>
                <c:pt idx="355">
                  <c:v>0.14157267019754341</c:v>
                </c:pt>
                <c:pt idx="356">
                  <c:v>0.14157267019754341</c:v>
                </c:pt>
                <c:pt idx="357">
                  <c:v>0.14157267019754341</c:v>
                </c:pt>
                <c:pt idx="358">
                  <c:v>0.14175673397897087</c:v>
                </c:pt>
                <c:pt idx="359">
                  <c:v>0.14266747386842338</c:v>
                </c:pt>
                <c:pt idx="360">
                  <c:v>0.14379893034619254</c:v>
                </c:pt>
                <c:pt idx="361">
                  <c:v>0.14463122473268342</c:v>
                </c:pt>
                <c:pt idx="362">
                  <c:v>0.14507010348132202</c:v>
                </c:pt>
                <c:pt idx="363">
                  <c:v>0.14519136932635832</c:v>
                </c:pt>
                <c:pt idx="364">
                  <c:v>0.14519136932635832</c:v>
                </c:pt>
                <c:pt idx="365">
                  <c:v>0.14519136932635832</c:v>
                </c:pt>
                <c:pt idx="366">
                  <c:v>0.14519136932635832</c:v>
                </c:pt>
                <c:pt idx="367">
                  <c:v>0.14519136932635832</c:v>
                </c:pt>
                <c:pt idx="368">
                  <c:v>0.14519136932635832</c:v>
                </c:pt>
                <c:pt idx="369">
                  <c:v>0.14519136932635832</c:v>
                </c:pt>
                <c:pt idx="370">
                  <c:v>0.14519136932635832</c:v>
                </c:pt>
                <c:pt idx="371">
                  <c:v>0.14519136932635832</c:v>
                </c:pt>
                <c:pt idx="372">
                  <c:v>0.14608166628390065</c:v>
                </c:pt>
                <c:pt idx="373">
                  <c:v>0.14787024432693113</c:v>
                </c:pt>
                <c:pt idx="374">
                  <c:v>0.14958828361199583</c:v>
                </c:pt>
                <c:pt idx="375">
                  <c:v>0.15073654656808669</c:v>
                </c:pt>
                <c:pt idx="376">
                  <c:v>0.15138320776997352</c:v>
                </c:pt>
                <c:pt idx="377">
                  <c:v>0.15174291255661176</c:v>
                </c:pt>
                <c:pt idx="378">
                  <c:v>0.15194358335752303</c:v>
                </c:pt>
                <c:pt idx="379">
                  <c:v>0.15206036651886734</c:v>
                </c:pt>
                <c:pt idx="380">
                  <c:v>0.15218866425219812</c:v>
                </c:pt>
                <c:pt idx="381">
                  <c:v>0.15233652561129618</c:v>
                </c:pt>
                <c:pt idx="382">
                  <c:v>0.1524632708367919</c:v>
                </c:pt>
                <c:pt idx="383">
                  <c:v>0.15257087950385267</c:v>
                </c:pt>
                <c:pt idx="384">
                  <c:v>0.15264516055486962</c:v>
                </c:pt>
                <c:pt idx="385">
                  <c:v>0.15266705064938707</c:v>
                </c:pt>
                <c:pt idx="386">
                  <c:v>0.15266705064938707</c:v>
                </c:pt>
                <c:pt idx="387">
                  <c:v>0.15266705064938707</c:v>
                </c:pt>
                <c:pt idx="388">
                  <c:v>0.15266705064938707</c:v>
                </c:pt>
                <c:pt idx="389">
                  <c:v>0.15266705064938707</c:v>
                </c:pt>
                <c:pt idx="390">
                  <c:v>0.15266705064938707</c:v>
                </c:pt>
                <c:pt idx="391">
                  <c:v>0.15266705064938707</c:v>
                </c:pt>
                <c:pt idx="392">
                  <c:v>0.15266705064938707</c:v>
                </c:pt>
                <c:pt idx="393">
                  <c:v>0.15266705064938707</c:v>
                </c:pt>
                <c:pt idx="394">
                  <c:v>0.15266705064938707</c:v>
                </c:pt>
                <c:pt idx="395">
                  <c:v>0.15266705064938707</c:v>
                </c:pt>
                <c:pt idx="396">
                  <c:v>0.15266705064938707</c:v>
                </c:pt>
                <c:pt idx="397">
                  <c:v>0.15266705064938707</c:v>
                </c:pt>
                <c:pt idx="398">
                  <c:v>0.15266705064938707</c:v>
                </c:pt>
                <c:pt idx="399">
                  <c:v>0.15266705064938707</c:v>
                </c:pt>
                <c:pt idx="400">
                  <c:v>0.15266705064938707</c:v>
                </c:pt>
                <c:pt idx="401">
                  <c:v>0.15266705064938707</c:v>
                </c:pt>
                <c:pt idx="402">
                  <c:v>0.15323762156968734</c:v>
                </c:pt>
                <c:pt idx="403">
                  <c:v>0.15414766767496874</c:v>
                </c:pt>
                <c:pt idx="404">
                  <c:v>0.15492608268453006</c:v>
                </c:pt>
                <c:pt idx="405">
                  <c:v>0.15559222207842174</c:v>
                </c:pt>
                <c:pt idx="406">
                  <c:v>0.15630095665538585</c:v>
                </c:pt>
                <c:pt idx="407">
                  <c:v>0.15700189757059485</c:v>
                </c:pt>
                <c:pt idx="408">
                  <c:v>0.15748806887601488</c:v>
                </c:pt>
                <c:pt idx="409">
                  <c:v>0.1576228917971185</c:v>
                </c:pt>
                <c:pt idx="410">
                  <c:v>0.1576228917971185</c:v>
                </c:pt>
                <c:pt idx="411">
                  <c:v>0.1576228917971185</c:v>
                </c:pt>
                <c:pt idx="412">
                  <c:v>0.1576228917971185</c:v>
                </c:pt>
                <c:pt idx="413">
                  <c:v>0.1576228917971185</c:v>
                </c:pt>
                <c:pt idx="414">
                  <c:v>0.1576228917971185</c:v>
                </c:pt>
                <c:pt idx="415">
                  <c:v>0.1576228917971185</c:v>
                </c:pt>
                <c:pt idx="416">
                  <c:v>0.1576228917971185</c:v>
                </c:pt>
                <c:pt idx="417">
                  <c:v>0.1576228917971185</c:v>
                </c:pt>
                <c:pt idx="418">
                  <c:v>0.1576228917971185</c:v>
                </c:pt>
                <c:pt idx="419">
                  <c:v>0.1578249208880787</c:v>
                </c:pt>
                <c:pt idx="420">
                  <c:v>0.15821252736577876</c:v>
                </c:pt>
                <c:pt idx="421">
                  <c:v>0.15836734735025684</c:v>
                </c:pt>
                <c:pt idx="422">
                  <c:v>0.15836734735025684</c:v>
                </c:pt>
                <c:pt idx="423">
                  <c:v>0.15836734735025684</c:v>
                </c:pt>
                <c:pt idx="424">
                  <c:v>0.15836734735025684</c:v>
                </c:pt>
                <c:pt idx="425">
                  <c:v>0.15836734735025684</c:v>
                </c:pt>
                <c:pt idx="426">
                  <c:v>0.15836734735025684</c:v>
                </c:pt>
                <c:pt idx="427">
                  <c:v>0.15836734735025684</c:v>
                </c:pt>
                <c:pt idx="428">
                  <c:v>0.15836734735025684</c:v>
                </c:pt>
                <c:pt idx="429">
                  <c:v>0.15836734735025684</c:v>
                </c:pt>
                <c:pt idx="430">
                  <c:v>0.15836734735025684</c:v>
                </c:pt>
                <c:pt idx="431">
                  <c:v>0.1587183254100423</c:v>
                </c:pt>
                <c:pt idx="432">
                  <c:v>0.15901295861406264</c:v>
                </c:pt>
                <c:pt idx="433">
                  <c:v>0.15901295861406264</c:v>
                </c:pt>
                <c:pt idx="434">
                  <c:v>0.15901295861406264</c:v>
                </c:pt>
                <c:pt idx="435">
                  <c:v>0.15949668516878879</c:v>
                </c:pt>
                <c:pt idx="436">
                  <c:v>0.16089636605151922</c:v>
                </c:pt>
                <c:pt idx="437">
                  <c:v>0.16316528582002288</c:v>
                </c:pt>
                <c:pt idx="438">
                  <c:v>0.16597410603960522</c:v>
                </c:pt>
                <c:pt idx="439">
                  <c:v>0.16866990730043885</c:v>
                </c:pt>
                <c:pt idx="440">
                  <c:v>0.17066789652006614</c:v>
                </c:pt>
                <c:pt idx="441">
                  <c:v>0.17169023573703576</c:v>
                </c:pt>
                <c:pt idx="442">
                  <c:v>0.17203132325562664</c:v>
                </c:pt>
                <c:pt idx="443">
                  <c:v>0.17208992549104915</c:v>
                </c:pt>
                <c:pt idx="444">
                  <c:v>0.17209159671953103</c:v>
                </c:pt>
                <c:pt idx="445">
                  <c:v>0.17209159671953103</c:v>
                </c:pt>
                <c:pt idx="446">
                  <c:v>0.17209159671953103</c:v>
                </c:pt>
                <c:pt idx="447">
                  <c:v>0.17209159671953103</c:v>
                </c:pt>
                <c:pt idx="448">
                  <c:v>0.17209159671953103</c:v>
                </c:pt>
                <c:pt idx="449">
                  <c:v>0.17209159671953103</c:v>
                </c:pt>
                <c:pt idx="450">
                  <c:v>0.17209159671953103</c:v>
                </c:pt>
                <c:pt idx="451">
                  <c:v>0.17209159671953103</c:v>
                </c:pt>
                <c:pt idx="452">
                  <c:v>0.17209159671953103</c:v>
                </c:pt>
                <c:pt idx="453">
                  <c:v>0.17209159671953103</c:v>
                </c:pt>
                <c:pt idx="454">
                  <c:v>0.17209159671953103</c:v>
                </c:pt>
                <c:pt idx="455">
                  <c:v>0.17209159671953103</c:v>
                </c:pt>
                <c:pt idx="456">
                  <c:v>0.17209159671953103</c:v>
                </c:pt>
                <c:pt idx="457">
                  <c:v>0.17209159671953103</c:v>
                </c:pt>
                <c:pt idx="458">
                  <c:v>0.17209159671953103</c:v>
                </c:pt>
                <c:pt idx="459">
                  <c:v>0.17209159671953103</c:v>
                </c:pt>
                <c:pt idx="460">
                  <c:v>0.17209159671953103</c:v>
                </c:pt>
                <c:pt idx="461">
                  <c:v>0.17209159671953103</c:v>
                </c:pt>
                <c:pt idx="462">
                  <c:v>0.17209159671953103</c:v>
                </c:pt>
                <c:pt idx="463">
                  <c:v>0.17209159671953103</c:v>
                </c:pt>
                <c:pt idx="464">
                  <c:v>0.17209159671953103</c:v>
                </c:pt>
                <c:pt idx="465">
                  <c:v>0.17209159671953103</c:v>
                </c:pt>
                <c:pt idx="466">
                  <c:v>0.17209159671953103</c:v>
                </c:pt>
                <c:pt idx="467">
                  <c:v>0.17209159671953103</c:v>
                </c:pt>
                <c:pt idx="468">
                  <c:v>0.17209159671953103</c:v>
                </c:pt>
                <c:pt idx="469">
                  <c:v>0.17209159671953103</c:v>
                </c:pt>
                <c:pt idx="470">
                  <c:v>0.17209159671953103</c:v>
                </c:pt>
                <c:pt idx="471">
                  <c:v>0.17209159671953103</c:v>
                </c:pt>
                <c:pt idx="472">
                  <c:v>0.17209159671953103</c:v>
                </c:pt>
                <c:pt idx="473">
                  <c:v>0.17209159671953103</c:v>
                </c:pt>
                <c:pt idx="474">
                  <c:v>0.17209159671953103</c:v>
                </c:pt>
                <c:pt idx="475">
                  <c:v>0.17209159671953103</c:v>
                </c:pt>
                <c:pt idx="476">
                  <c:v>0.17209159671953103</c:v>
                </c:pt>
                <c:pt idx="477">
                  <c:v>0.17209159671953103</c:v>
                </c:pt>
                <c:pt idx="478">
                  <c:v>0.17209159671953103</c:v>
                </c:pt>
                <c:pt idx="479">
                  <c:v>0.17209159671953103</c:v>
                </c:pt>
                <c:pt idx="480">
                  <c:v>0.17209159671953103</c:v>
                </c:pt>
                <c:pt idx="481">
                  <c:v>0.17209159671953103</c:v>
                </c:pt>
                <c:pt idx="482">
                  <c:v>0.17209159671953103</c:v>
                </c:pt>
                <c:pt idx="483">
                  <c:v>0.17209159671953103</c:v>
                </c:pt>
                <c:pt idx="484">
                  <c:v>0.17209159671953103</c:v>
                </c:pt>
                <c:pt idx="485">
                  <c:v>0.17209159671953103</c:v>
                </c:pt>
                <c:pt idx="486">
                  <c:v>0.17209159671953103</c:v>
                </c:pt>
                <c:pt idx="487">
                  <c:v>0.17209159671953103</c:v>
                </c:pt>
                <c:pt idx="488">
                  <c:v>0.17209159671953103</c:v>
                </c:pt>
                <c:pt idx="489">
                  <c:v>0.17209159671953103</c:v>
                </c:pt>
                <c:pt idx="490">
                  <c:v>0.17209159671953103</c:v>
                </c:pt>
                <c:pt idx="491">
                  <c:v>0.17209159671953103</c:v>
                </c:pt>
                <c:pt idx="492">
                  <c:v>0.17209159671953103</c:v>
                </c:pt>
                <c:pt idx="493">
                  <c:v>0.17209159671953103</c:v>
                </c:pt>
                <c:pt idx="494">
                  <c:v>0.17209159671953103</c:v>
                </c:pt>
                <c:pt idx="495">
                  <c:v>0.17209159671953103</c:v>
                </c:pt>
                <c:pt idx="496">
                  <c:v>0.17209159671953103</c:v>
                </c:pt>
                <c:pt idx="497">
                  <c:v>0.17209159671953103</c:v>
                </c:pt>
                <c:pt idx="498">
                  <c:v>0.17209159671953103</c:v>
                </c:pt>
                <c:pt idx="499">
                  <c:v>0.17209159671953103</c:v>
                </c:pt>
                <c:pt idx="500">
                  <c:v>0.17209159671953103</c:v>
                </c:pt>
                <c:pt idx="501">
                  <c:v>0.17209159671953103</c:v>
                </c:pt>
                <c:pt idx="502">
                  <c:v>0.17209159671953103</c:v>
                </c:pt>
                <c:pt idx="503">
                  <c:v>0.17209159671953103</c:v>
                </c:pt>
                <c:pt idx="504">
                  <c:v>0.17209159671953103</c:v>
                </c:pt>
                <c:pt idx="505">
                  <c:v>0.17209159671953103</c:v>
                </c:pt>
                <c:pt idx="506">
                  <c:v>0.17209159671953103</c:v>
                </c:pt>
                <c:pt idx="507">
                  <c:v>0.17209159671953103</c:v>
                </c:pt>
                <c:pt idx="508">
                  <c:v>0.17209159671953103</c:v>
                </c:pt>
                <c:pt idx="509">
                  <c:v>0.17209159671953103</c:v>
                </c:pt>
                <c:pt idx="510">
                  <c:v>0.17209159671953103</c:v>
                </c:pt>
                <c:pt idx="511">
                  <c:v>0.17209159671953103</c:v>
                </c:pt>
                <c:pt idx="512">
                  <c:v>0.17209159671953103</c:v>
                </c:pt>
                <c:pt idx="513">
                  <c:v>0.17209159671953103</c:v>
                </c:pt>
                <c:pt idx="514">
                  <c:v>0.17209159671953103</c:v>
                </c:pt>
                <c:pt idx="515">
                  <c:v>0.17209159671953103</c:v>
                </c:pt>
                <c:pt idx="516">
                  <c:v>0.17209159671953103</c:v>
                </c:pt>
                <c:pt idx="517">
                  <c:v>0.17209159671953103</c:v>
                </c:pt>
                <c:pt idx="518">
                  <c:v>0.17209159671953103</c:v>
                </c:pt>
                <c:pt idx="519">
                  <c:v>0.17209159671953103</c:v>
                </c:pt>
                <c:pt idx="520">
                  <c:v>0.17234964814219117</c:v>
                </c:pt>
                <c:pt idx="521">
                  <c:v>0.1727595790562873</c:v>
                </c:pt>
                <c:pt idx="522">
                  <c:v>0.17327182746414968</c:v>
                </c:pt>
                <c:pt idx="523">
                  <c:v>0.17408989590741469</c:v>
                </c:pt>
                <c:pt idx="524">
                  <c:v>0.17534946460911524</c:v>
                </c:pt>
                <c:pt idx="525">
                  <c:v>0.17669919401230522</c:v>
                </c:pt>
                <c:pt idx="526">
                  <c:v>0.17756265496235427</c:v>
                </c:pt>
                <c:pt idx="527">
                  <c:v>0.17787058287445903</c:v>
                </c:pt>
                <c:pt idx="528">
                  <c:v>0.17794156813291442</c:v>
                </c:pt>
                <c:pt idx="529">
                  <c:v>0.17796109964750767</c:v>
                </c:pt>
                <c:pt idx="530">
                  <c:v>0.17796109964750767</c:v>
                </c:pt>
                <c:pt idx="531">
                  <c:v>0.17796109964750767</c:v>
                </c:pt>
                <c:pt idx="532">
                  <c:v>0.17796109964750767</c:v>
                </c:pt>
                <c:pt idx="533">
                  <c:v>0.17796109964750767</c:v>
                </c:pt>
                <c:pt idx="534">
                  <c:v>0.17796109964750767</c:v>
                </c:pt>
                <c:pt idx="535">
                  <c:v>0.17796109964750767</c:v>
                </c:pt>
                <c:pt idx="536">
                  <c:v>0.17796109964750767</c:v>
                </c:pt>
                <c:pt idx="537">
                  <c:v>0.17796109964750767</c:v>
                </c:pt>
                <c:pt idx="538">
                  <c:v>0.17796109964750767</c:v>
                </c:pt>
                <c:pt idx="539">
                  <c:v>0.17796109964750767</c:v>
                </c:pt>
                <c:pt idx="540">
                  <c:v>0.17796109964750767</c:v>
                </c:pt>
                <c:pt idx="541">
                  <c:v>0.17796109964750767</c:v>
                </c:pt>
                <c:pt idx="542">
                  <c:v>0.17796109964750767</c:v>
                </c:pt>
                <c:pt idx="543">
                  <c:v>0.17797632366179025</c:v>
                </c:pt>
                <c:pt idx="544">
                  <c:v>0.17840743587310326</c:v>
                </c:pt>
                <c:pt idx="545">
                  <c:v>0.17935195320819458</c:v>
                </c:pt>
                <c:pt idx="546">
                  <c:v>0.18030383900696781</c:v>
                </c:pt>
                <c:pt idx="547">
                  <c:v>0.18091668443540024</c:v>
                </c:pt>
                <c:pt idx="548">
                  <c:v>0.1812960260368516</c:v>
                </c:pt>
                <c:pt idx="549">
                  <c:v>0.18155252479351036</c:v>
                </c:pt>
                <c:pt idx="550">
                  <c:v>0.18174667874786549</c:v>
                </c:pt>
                <c:pt idx="551">
                  <c:v>0.18181534740586916</c:v>
                </c:pt>
                <c:pt idx="552">
                  <c:v>0.18185969053110246</c:v>
                </c:pt>
                <c:pt idx="553">
                  <c:v>0.18190269640458789</c:v>
                </c:pt>
                <c:pt idx="554">
                  <c:v>0.18190269640458789</c:v>
                </c:pt>
                <c:pt idx="555">
                  <c:v>0.18190269640458789</c:v>
                </c:pt>
                <c:pt idx="556">
                  <c:v>0.18190269640458789</c:v>
                </c:pt>
                <c:pt idx="557">
                  <c:v>0.18190269640458789</c:v>
                </c:pt>
                <c:pt idx="558">
                  <c:v>0.18190269640458789</c:v>
                </c:pt>
                <c:pt idx="559">
                  <c:v>0.18190269640458789</c:v>
                </c:pt>
                <c:pt idx="560">
                  <c:v>0.18190269640458789</c:v>
                </c:pt>
                <c:pt idx="561">
                  <c:v>0.18190269640458789</c:v>
                </c:pt>
                <c:pt idx="562">
                  <c:v>0.18190269640458789</c:v>
                </c:pt>
                <c:pt idx="563">
                  <c:v>0.18211501849263642</c:v>
                </c:pt>
                <c:pt idx="564">
                  <c:v>0.18361247534479677</c:v>
                </c:pt>
                <c:pt idx="565">
                  <c:v>0.18519439896131837</c:v>
                </c:pt>
                <c:pt idx="566">
                  <c:v>0.18590874303270535</c:v>
                </c:pt>
                <c:pt idx="567">
                  <c:v>0.18590874303270535</c:v>
                </c:pt>
                <c:pt idx="568">
                  <c:v>0.18590874303270535</c:v>
                </c:pt>
                <c:pt idx="569">
                  <c:v>0.18590874303270535</c:v>
                </c:pt>
                <c:pt idx="570">
                  <c:v>0.18590874303270535</c:v>
                </c:pt>
                <c:pt idx="571">
                  <c:v>0.18590874303270535</c:v>
                </c:pt>
                <c:pt idx="572">
                  <c:v>0.18590874303270535</c:v>
                </c:pt>
                <c:pt idx="573">
                  <c:v>0.18590874303270535</c:v>
                </c:pt>
                <c:pt idx="574">
                  <c:v>0.18590874303270535</c:v>
                </c:pt>
                <c:pt idx="575">
                  <c:v>0.18590874303270535</c:v>
                </c:pt>
                <c:pt idx="576">
                  <c:v>0.18590874303270535</c:v>
                </c:pt>
                <c:pt idx="577">
                  <c:v>0.18590874303270535</c:v>
                </c:pt>
                <c:pt idx="578">
                  <c:v>0.18590874303270535</c:v>
                </c:pt>
                <c:pt idx="579">
                  <c:v>0.18590874303270535</c:v>
                </c:pt>
                <c:pt idx="580">
                  <c:v>0.18590874303270535</c:v>
                </c:pt>
                <c:pt idx="581">
                  <c:v>0.18590874303270535</c:v>
                </c:pt>
                <c:pt idx="582">
                  <c:v>0.18590874303270535</c:v>
                </c:pt>
                <c:pt idx="583">
                  <c:v>0.18590874303270535</c:v>
                </c:pt>
                <c:pt idx="584">
                  <c:v>0.18590874303270535</c:v>
                </c:pt>
                <c:pt idx="585">
                  <c:v>0.18590874303270535</c:v>
                </c:pt>
                <c:pt idx="586">
                  <c:v>0.18590874303270535</c:v>
                </c:pt>
                <c:pt idx="587">
                  <c:v>0.18590874303270535</c:v>
                </c:pt>
                <c:pt idx="588">
                  <c:v>0.18590874303270535</c:v>
                </c:pt>
                <c:pt idx="589">
                  <c:v>0.18590874303270535</c:v>
                </c:pt>
                <c:pt idx="590">
                  <c:v>0.18590874303270535</c:v>
                </c:pt>
                <c:pt idx="591">
                  <c:v>0.18590874303270535</c:v>
                </c:pt>
                <c:pt idx="592">
                  <c:v>0.18590874303270535</c:v>
                </c:pt>
                <c:pt idx="593">
                  <c:v>0.18590874303270535</c:v>
                </c:pt>
                <c:pt idx="594">
                  <c:v>0.18590874303270535</c:v>
                </c:pt>
                <c:pt idx="595">
                  <c:v>0.18590874303270535</c:v>
                </c:pt>
                <c:pt idx="596">
                  <c:v>0.18590874303270535</c:v>
                </c:pt>
                <c:pt idx="597">
                  <c:v>0.18590874303270535</c:v>
                </c:pt>
                <c:pt idx="598">
                  <c:v>0.18590874303270535</c:v>
                </c:pt>
                <c:pt idx="599">
                  <c:v>0.18590874303270535</c:v>
                </c:pt>
                <c:pt idx="600">
                  <c:v>0.18590874303270535</c:v>
                </c:pt>
                <c:pt idx="601">
                  <c:v>0.18590874303270535</c:v>
                </c:pt>
                <c:pt idx="602">
                  <c:v>0.18590874303270535</c:v>
                </c:pt>
                <c:pt idx="603">
                  <c:v>0.18590874303270535</c:v>
                </c:pt>
                <c:pt idx="604">
                  <c:v>0.18590874303270535</c:v>
                </c:pt>
                <c:pt idx="605">
                  <c:v>0.18590874303270535</c:v>
                </c:pt>
                <c:pt idx="606">
                  <c:v>0.18590874303270535</c:v>
                </c:pt>
                <c:pt idx="607">
                  <c:v>0.18590874303270535</c:v>
                </c:pt>
                <c:pt idx="608">
                  <c:v>0.18590874303270535</c:v>
                </c:pt>
                <c:pt idx="609">
                  <c:v>0.18590874303270535</c:v>
                </c:pt>
                <c:pt idx="610">
                  <c:v>0.18590874303270535</c:v>
                </c:pt>
                <c:pt idx="611">
                  <c:v>0.18590874303270535</c:v>
                </c:pt>
                <c:pt idx="612">
                  <c:v>0.18590874303270535</c:v>
                </c:pt>
                <c:pt idx="613">
                  <c:v>0.18590874303270535</c:v>
                </c:pt>
                <c:pt idx="614">
                  <c:v>0.18590874303270535</c:v>
                </c:pt>
                <c:pt idx="615">
                  <c:v>0.18590874303270535</c:v>
                </c:pt>
                <c:pt idx="616">
                  <c:v>0.18590874303270535</c:v>
                </c:pt>
                <c:pt idx="617">
                  <c:v>0.18590874303270535</c:v>
                </c:pt>
                <c:pt idx="618">
                  <c:v>0.18598352882140459</c:v>
                </c:pt>
                <c:pt idx="619">
                  <c:v>0.18659051235698521</c:v>
                </c:pt>
                <c:pt idx="620">
                  <c:v>0.18734054005804876</c:v>
                </c:pt>
                <c:pt idx="621">
                  <c:v>0.1876533205157816</c:v>
                </c:pt>
                <c:pt idx="622">
                  <c:v>0.1876533205157816</c:v>
                </c:pt>
                <c:pt idx="623">
                  <c:v>0.1876533205157816</c:v>
                </c:pt>
                <c:pt idx="624">
                  <c:v>0.1876533205157816</c:v>
                </c:pt>
                <c:pt idx="625">
                  <c:v>0.1876533205157816</c:v>
                </c:pt>
                <c:pt idx="626">
                  <c:v>0.1876533205157816</c:v>
                </c:pt>
                <c:pt idx="627">
                  <c:v>0.1876533205157816</c:v>
                </c:pt>
                <c:pt idx="628">
                  <c:v>0.1876533205157816</c:v>
                </c:pt>
                <c:pt idx="629">
                  <c:v>0.1876533205157816</c:v>
                </c:pt>
                <c:pt idx="630">
                  <c:v>0.1876533205157816</c:v>
                </c:pt>
                <c:pt idx="631">
                  <c:v>0.1876533205157816</c:v>
                </c:pt>
                <c:pt idx="632">
                  <c:v>0.1876533205157816</c:v>
                </c:pt>
                <c:pt idx="633">
                  <c:v>0.1876533205157816</c:v>
                </c:pt>
                <c:pt idx="634">
                  <c:v>0.1876533205157816</c:v>
                </c:pt>
                <c:pt idx="635">
                  <c:v>0.1876533205157816</c:v>
                </c:pt>
                <c:pt idx="636">
                  <c:v>0.1876533205157816</c:v>
                </c:pt>
                <c:pt idx="637">
                  <c:v>0.1876533205157816</c:v>
                </c:pt>
                <c:pt idx="638">
                  <c:v>0.1876533205157816</c:v>
                </c:pt>
                <c:pt idx="639">
                  <c:v>0.1876533205157816</c:v>
                </c:pt>
                <c:pt idx="640">
                  <c:v>0.1876533205157816</c:v>
                </c:pt>
                <c:pt idx="641">
                  <c:v>0.1876533205157816</c:v>
                </c:pt>
                <c:pt idx="642">
                  <c:v>0.1876533205157816</c:v>
                </c:pt>
                <c:pt idx="643">
                  <c:v>0.1876533205157816</c:v>
                </c:pt>
                <c:pt idx="644">
                  <c:v>0.1876533205157816</c:v>
                </c:pt>
                <c:pt idx="645">
                  <c:v>0.1876533205157816</c:v>
                </c:pt>
                <c:pt idx="646">
                  <c:v>0.1876533205157816</c:v>
                </c:pt>
                <c:pt idx="647">
                  <c:v>0.1876533205157816</c:v>
                </c:pt>
                <c:pt idx="648">
                  <c:v>0.1876533205157816</c:v>
                </c:pt>
                <c:pt idx="649">
                  <c:v>0.1876533205157816</c:v>
                </c:pt>
                <c:pt idx="650">
                  <c:v>0.1876533205157816</c:v>
                </c:pt>
                <c:pt idx="651">
                  <c:v>0.18888444927004769</c:v>
                </c:pt>
                <c:pt idx="652">
                  <c:v>0.19122555082982792</c:v>
                </c:pt>
                <c:pt idx="653">
                  <c:v>0.19366877436531607</c:v>
                </c:pt>
                <c:pt idx="654">
                  <c:v>0.19668148596980928</c:v>
                </c:pt>
                <c:pt idx="655">
                  <c:v>0.20105746337667471</c:v>
                </c:pt>
                <c:pt idx="656">
                  <c:v>0.20585690820297989</c:v>
                </c:pt>
                <c:pt idx="657">
                  <c:v>0.20942761003820287</c:v>
                </c:pt>
                <c:pt idx="658">
                  <c:v>0.2117202391345866</c:v>
                </c:pt>
                <c:pt idx="659">
                  <c:v>0.21421544951018651</c:v>
                </c:pt>
                <c:pt idx="660">
                  <c:v>0.21787180100615955</c:v>
                </c:pt>
                <c:pt idx="661">
                  <c:v>0.2217855986446694</c:v>
                </c:pt>
                <c:pt idx="662">
                  <c:v>0.22501239341904772</c:v>
                </c:pt>
                <c:pt idx="663">
                  <c:v>0.2266819846162012</c:v>
                </c:pt>
                <c:pt idx="664">
                  <c:v>0.22722561784964787</c:v>
                </c:pt>
                <c:pt idx="665">
                  <c:v>0.22722561784964787</c:v>
                </c:pt>
                <c:pt idx="666">
                  <c:v>0.22722561784964787</c:v>
                </c:pt>
                <c:pt idx="667">
                  <c:v>0.22722561784964787</c:v>
                </c:pt>
                <c:pt idx="668">
                  <c:v>0.22722561784964787</c:v>
                </c:pt>
                <c:pt idx="669">
                  <c:v>0.22722561784964787</c:v>
                </c:pt>
                <c:pt idx="670">
                  <c:v>0.22722561784964787</c:v>
                </c:pt>
                <c:pt idx="671">
                  <c:v>0.22722561784964787</c:v>
                </c:pt>
                <c:pt idx="672">
                  <c:v>0.22722561784964787</c:v>
                </c:pt>
                <c:pt idx="673">
                  <c:v>0.22722561784964787</c:v>
                </c:pt>
                <c:pt idx="674">
                  <c:v>0.22722561784964787</c:v>
                </c:pt>
                <c:pt idx="675">
                  <c:v>0.22722561784964787</c:v>
                </c:pt>
                <c:pt idx="676">
                  <c:v>0.22722561784964787</c:v>
                </c:pt>
                <c:pt idx="677">
                  <c:v>0.22741300769447467</c:v>
                </c:pt>
                <c:pt idx="678">
                  <c:v>0.22978365446465562</c:v>
                </c:pt>
                <c:pt idx="679">
                  <c:v>0.23334184964272958</c:v>
                </c:pt>
                <c:pt idx="680">
                  <c:v>0.23724126027561077</c:v>
                </c:pt>
                <c:pt idx="681">
                  <c:v>0.24075449233584403</c:v>
                </c:pt>
                <c:pt idx="682">
                  <c:v>0.24262919055000765</c:v>
                </c:pt>
                <c:pt idx="683">
                  <c:v>0.24366014968208097</c:v>
                </c:pt>
                <c:pt idx="684">
                  <c:v>0.24407434717985727</c:v>
                </c:pt>
                <c:pt idx="685">
                  <c:v>0.24407434717985727</c:v>
                </c:pt>
                <c:pt idx="686">
                  <c:v>0.24407434717985727</c:v>
                </c:pt>
                <c:pt idx="687">
                  <c:v>0.24407434717985727</c:v>
                </c:pt>
                <c:pt idx="688">
                  <c:v>0.24407434717985727</c:v>
                </c:pt>
                <c:pt idx="689">
                  <c:v>0.24407434717985727</c:v>
                </c:pt>
                <c:pt idx="690">
                  <c:v>0.24407434717985727</c:v>
                </c:pt>
                <c:pt idx="691">
                  <c:v>0.24407434717985727</c:v>
                </c:pt>
                <c:pt idx="692">
                  <c:v>0.24407434717985727</c:v>
                </c:pt>
                <c:pt idx="693">
                  <c:v>0.24407434717985727</c:v>
                </c:pt>
                <c:pt idx="694">
                  <c:v>0.24407434717985727</c:v>
                </c:pt>
                <c:pt idx="695">
                  <c:v>0.24407434717985727</c:v>
                </c:pt>
                <c:pt idx="696">
                  <c:v>0.24613025788625859</c:v>
                </c:pt>
                <c:pt idx="697">
                  <c:v>0.24871023766332756</c:v>
                </c:pt>
                <c:pt idx="698">
                  <c:v>0.25049347592370752</c:v>
                </c:pt>
                <c:pt idx="699">
                  <c:v>0.25165439938570389</c:v>
                </c:pt>
                <c:pt idx="700">
                  <c:v>0.25202187052264069</c:v>
                </c:pt>
                <c:pt idx="701">
                  <c:v>0.25202187052264069</c:v>
                </c:pt>
                <c:pt idx="702">
                  <c:v>0.25202187052264069</c:v>
                </c:pt>
                <c:pt idx="703">
                  <c:v>0.25202187052264069</c:v>
                </c:pt>
                <c:pt idx="704">
                  <c:v>0.25210901310183048</c:v>
                </c:pt>
                <c:pt idx="705">
                  <c:v>0.25279757982860068</c:v>
                </c:pt>
                <c:pt idx="706">
                  <c:v>0.25393450752068936</c:v>
                </c:pt>
                <c:pt idx="707">
                  <c:v>0.25496909878407292</c:v>
                </c:pt>
                <c:pt idx="708">
                  <c:v>0.25543919165532497</c:v>
                </c:pt>
                <c:pt idx="709">
                  <c:v>0.25543919165532497</c:v>
                </c:pt>
                <c:pt idx="710">
                  <c:v>0.25543919165532497</c:v>
                </c:pt>
                <c:pt idx="711">
                  <c:v>0.25543919165532497</c:v>
                </c:pt>
                <c:pt idx="712">
                  <c:v>0.25543919165532497</c:v>
                </c:pt>
                <c:pt idx="713">
                  <c:v>0.25543919165532497</c:v>
                </c:pt>
                <c:pt idx="714">
                  <c:v>0.25627172081956479</c:v>
                </c:pt>
                <c:pt idx="715">
                  <c:v>0.2581843561999862</c:v>
                </c:pt>
                <c:pt idx="716">
                  <c:v>0.25944856411639095</c:v>
                </c:pt>
                <c:pt idx="717">
                  <c:v>0.25965987921770523</c:v>
                </c:pt>
                <c:pt idx="718">
                  <c:v>0.25965987921770523</c:v>
                </c:pt>
                <c:pt idx="719">
                  <c:v>0.25965987921770523</c:v>
                </c:pt>
                <c:pt idx="720">
                  <c:v>0.25965987921770523</c:v>
                </c:pt>
                <c:pt idx="721">
                  <c:v>0.25965987921770523</c:v>
                </c:pt>
                <c:pt idx="722">
                  <c:v>0.25965987921770523</c:v>
                </c:pt>
                <c:pt idx="723">
                  <c:v>0.25965987921770523</c:v>
                </c:pt>
                <c:pt idx="724">
                  <c:v>0.25965987921770523</c:v>
                </c:pt>
                <c:pt idx="725">
                  <c:v>0.25965987921770523</c:v>
                </c:pt>
                <c:pt idx="726">
                  <c:v>0.25965987921770523</c:v>
                </c:pt>
                <c:pt idx="727">
                  <c:v>0.25965987921770523</c:v>
                </c:pt>
                <c:pt idx="728">
                  <c:v>0.25965987921770523</c:v>
                </c:pt>
                <c:pt idx="729">
                  <c:v>0.25965987921770523</c:v>
                </c:pt>
                <c:pt idx="730">
                  <c:v>0.25965987921770523</c:v>
                </c:pt>
                <c:pt idx="731">
                  <c:v>0.25965987921770523</c:v>
                </c:pt>
                <c:pt idx="732">
                  <c:v>0.25965987921770523</c:v>
                </c:pt>
                <c:pt idx="733">
                  <c:v>0.25965987921770523</c:v>
                </c:pt>
                <c:pt idx="734">
                  <c:v>0.25965987921770523</c:v>
                </c:pt>
                <c:pt idx="735">
                  <c:v>0.25965987921770523</c:v>
                </c:pt>
                <c:pt idx="736">
                  <c:v>0.25965987921770523</c:v>
                </c:pt>
                <c:pt idx="737">
                  <c:v>0.25965987921770523</c:v>
                </c:pt>
                <c:pt idx="738">
                  <c:v>0.25965987921770523</c:v>
                </c:pt>
                <c:pt idx="739">
                  <c:v>0.25965987921770523</c:v>
                </c:pt>
                <c:pt idx="740">
                  <c:v>0.25965987921770523</c:v>
                </c:pt>
                <c:pt idx="741">
                  <c:v>0.25965987921770523</c:v>
                </c:pt>
                <c:pt idx="742">
                  <c:v>0.25965987921770523</c:v>
                </c:pt>
                <c:pt idx="743">
                  <c:v>0.25965987921770523</c:v>
                </c:pt>
                <c:pt idx="744">
                  <c:v>0.25965987921770523</c:v>
                </c:pt>
                <c:pt idx="745">
                  <c:v>0.25965987921770523</c:v>
                </c:pt>
                <c:pt idx="746">
                  <c:v>0.25965987921770523</c:v>
                </c:pt>
                <c:pt idx="747">
                  <c:v>0.25965987921770523</c:v>
                </c:pt>
                <c:pt idx="748">
                  <c:v>0.25965987921770523</c:v>
                </c:pt>
                <c:pt idx="749">
                  <c:v>0.25965987921770523</c:v>
                </c:pt>
                <c:pt idx="750">
                  <c:v>0.25965987921770523</c:v>
                </c:pt>
                <c:pt idx="751">
                  <c:v>0.25965987921770523</c:v>
                </c:pt>
                <c:pt idx="752">
                  <c:v>0.25965987921770523</c:v>
                </c:pt>
                <c:pt idx="753">
                  <c:v>0.25972068592950087</c:v>
                </c:pt>
                <c:pt idx="754">
                  <c:v>0.26017635596833039</c:v>
                </c:pt>
                <c:pt idx="755">
                  <c:v>0.26101296750698</c:v>
                </c:pt>
                <c:pt idx="756">
                  <c:v>0.26309641681872803</c:v>
                </c:pt>
                <c:pt idx="757">
                  <c:v>0.26724929490100807</c:v>
                </c:pt>
                <c:pt idx="758">
                  <c:v>0.27264826985502505</c:v>
                </c:pt>
                <c:pt idx="759">
                  <c:v>0.27774362320791141</c:v>
                </c:pt>
                <c:pt idx="760">
                  <c:v>0.2821444405692855</c:v>
                </c:pt>
                <c:pt idx="761">
                  <c:v>0.28583170927026497</c:v>
                </c:pt>
                <c:pt idx="762">
                  <c:v>0.28835116148033435</c:v>
                </c:pt>
                <c:pt idx="763">
                  <c:v>0.28962854858704912</c:v>
                </c:pt>
                <c:pt idx="764">
                  <c:v>0.28976321759782847</c:v>
                </c:pt>
                <c:pt idx="765">
                  <c:v>0.28976321759782847</c:v>
                </c:pt>
                <c:pt idx="766">
                  <c:v>0.28976321759782847</c:v>
                </c:pt>
                <c:pt idx="767">
                  <c:v>0.28976321759782847</c:v>
                </c:pt>
                <c:pt idx="768">
                  <c:v>0.28976321759782847</c:v>
                </c:pt>
                <c:pt idx="769">
                  <c:v>0.28976321759782847</c:v>
                </c:pt>
                <c:pt idx="770">
                  <c:v>0.28976321759782847</c:v>
                </c:pt>
                <c:pt idx="771">
                  <c:v>0.28976321759782847</c:v>
                </c:pt>
                <c:pt idx="772">
                  <c:v>0.28976321759782847</c:v>
                </c:pt>
                <c:pt idx="773">
                  <c:v>0.28976321759782847</c:v>
                </c:pt>
                <c:pt idx="774">
                  <c:v>0.28976321759782847</c:v>
                </c:pt>
                <c:pt idx="775">
                  <c:v>0.28976321759782847</c:v>
                </c:pt>
                <c:pt idx="776">
                  <c:v>0.28976321759782847</c:v>
                </c:pt>
                <c:pt idx="777">
                  <c:v>0.28976321759782847</c:v>
                </c:pt>
                <c:pt idx="778">
                  <c:v>0.28976321759782847</c:v>
                </c:pt>
                <c:pt idx="779">
                  <c:v>0.28976321759782847</c:v>
                </c:pt>
                <c:pt idx="780">
                  <c:v>0.28976321759782847</c:v>
                </c:pt>
                <c:pt idx="781">
                  <c:v>0.28976321759782847</c:v>
                </c:pt>
                <c:pt idx="782">
                  <c:v>0.28976321759782847</c:v>
                </c:pt>
                <c:pt idx="783">
                  <c:v>0.28976321759782847</c:v>
                </c:pt>
                <c:pt idx="784">
                  <c:v>0.28976321759782847</c:v>
                </c:pt>
                <c:pt idx="785">
                  <c:v>0.28976321759782847</c:v>
                </c:pt>
                <c:pt idx="786">
                  <c:v>0.28976321759782847</c:v>
                </c:pt>
                <c:pt idx="787">
                  <c:v>0.28976321759782847</c:v>
                </c:pt>
                <c:pt idx="788">
                  <c:v>0.28976321759782847</c:v>
                </c:pt>
                <c:pt idx="789">
                  <c:v>0.28976321759782847</c:v>
                </c:pt>
                <c:pt idx="790">
                  <c:v>0.28976321759782847</c:v>
                </c:pt>
                <c:pt idx="791">
                  <c:v>0.28976321759782847</c:v>
                </c:pt>
                <c:pt idx="792">
                  <c:v>0.28976321759782847</c:v>
                </c:pt>
                <c:pt idx="793">
                  <c:v>0.29092653535189394</c:v>
                </c:pt>
                <c:pt idx="794">
                  <c:v>0.29553923169568436</c:v>
                </c:pt>
                <c:pt idx="795">
                  <c:v>0.30279929598532146</c:v>
                </c:pt>
                <c:pt idx="796">
                  <c:v>0.31081929278200587</c:v>
                </c:pt>
                <c:pt idx="797">
                  <c:v>0.3175714628768605</c:v>
                </c:pt>
                <c:pt idx="798">
                  <c:v>0.32182752501326267</c:v>
                </c:pt>
                <c:pt idx="799">
                  <c:v>0.32349488551342009</c:v>
                </c:pt>
                <c:pt idx="800">
                  <c:v>0.32349488551342009</c:v>
                </c:pt>
                <c:pt idx="801">
                  <c:v>0.32349488551342009</c:v>
                </c:pt>
                <c:pt idx="802">
                  <c:v>0.32349488551342009</c:v>
                </c:pt>
                <c:pt idx="803">
                  <c:v>0.32349488551342009</c:v>
                </c:pt>
                <c:pt idx="804">
                  <c:v>0.32349488551342009</c:v>
                </c:pt>
                <c:pt idx="805">
                  <c:v>0.32349488551342009</c:v>
                </c:pt>
                <c:pt idx="806">
                  <c:v>0.32349488551342009</c:v>
                </c:pt>
                <c:pt idx="807">
                  <c:v>0.32349488551342009</c:v>
                </c:pt>
                <c:pt idx="808">
                  <c:v>0.32393991286823798</c:v>
                </c:pt>
                <c:pt idx="809">
                  <c:v>0.32529036711086728</c:v>
                </c:pt>
                <c:pt idx="810">
                  <c:v>0.32748992967285273</c:v>
                </c:pt>
                <c:pt idx="811">
                  <c:v>0.33120121821657056</c:v>
                </c:pt>
                <c:pt idx="812">
                  <c:v>0.33584255544665575</c:v>
                </c:pt>
                <c:pt idx="813">
                  <c:v>0.34040613162720679</c:v>
                </c:pt>
                <c:pt idx="814">
                  <c:v>0.34473914870053807</c:v>
                </c:pt>
                <c:pt idx="815">
                  <c:v>0.34885379828551744</c:v>
                </c:pt>
                <c:pt idx="816">
                  <c:v>0.35234986454561862</c:v>
                </c:pt>
                <c:pt idx="817">
                  <c:v>0.35495686958026551</c:v>
                </c:pt>
                <c:pt idx="818">
                  <c:v>0.35612874418560786</c:v>
                </c:pt>
                <c:pt idx="819">
                  <c:v>0.35612874418560786</c:v>
                </c:pt>
                <c:pt idx="820">
                  <c:v>0.35612874418560786</c:v>
                </c:pt>
                <c:pt idx="821">
                  <c:v>0.35612874418560786</c:v>
                </c:pt>
                <c:pt idx="822">
                  <c:v>0.35612874418560786</c:v>
                </c:pt>
                <c:pt idx="823">
                  <c:v>0.35612874418560786</c:v>
                </c:pt>
                <c:pt idx="824">
                  <c:v>0.35612874418560786</c:v>
                </c:pt>
                <c:pt idx="825">
                  <c:v>0.35612874418560786</c:v>
                </c:pt>
                <c:pt idx="826">
                  <c:v>0.35612874418560786</c:v>
                </c:pt>
                <c:pt idx="827">
                  <c:v>0.35612874418560786</c:v>
                </c:pt>
                <c:pt idx="828">
                  <c:v>0.35612874418560786</c:v>
                </c:pt>
                <c:pt idx="829">
                  <c:v>0.35612874418560786</c:v>
                </c:pt>
                <c:pt idx="830">
                  <c:v>0.35612874418560786</c:v>
                </c:pt>
                <c:pt idx="831">
                  <c:v>0.35612874418560786</c:v>
                </c:pt>
                <c:pt idx="832">
                  <c:v>0.35612874418560786</c:v>
                </c:pt>
                <c:pt idx="833">
                  <c:v>0.35612874418560786</c:v>
                </c:pt>
                <c:pt idx="834">
                  <c:v>0.35612874418560786</c:v>
                </c:pt>
                <c:pt idx="835">
                  <c:v>0.35612874418560786</c:v>
                </c:pt>
                <c:pt idx="836">
                  <c:v>0.35612874418560786</c:v>
                </c:pt>
                <c:pt idx="837">
                  <c:v>0.35612874418560786</c:v>
                </c:pt>
                <c:pt idx="838">
                  <c:v>0.35612874418560786</c:v>
                </c:pt>
                <c:pt idx="839">
                  <c:v>0.35612874418560786</c:v>
                </c:pt>
                <c:pt idx="840">
                  <c:v>0.35612874418560786</c:v>
                </c:pt>
                <c:pt idx="841">
                  <c:v>0.35612874418560786</c:v>
                </c:pt>
                <c:pt idx="842">
                  <c:v>0.35612874418560786</c:v>
                </c:pt>
                <c:pt idx="843">
                  <c:v>0.35612874418560786</c:v>
                </c:pt>
                <c:pt idx="844">
                  <c:v>0.35612874418560786</c:v>
                </c:pt>
                <c:pt idx="845">
                  <c:v>0.35612874418560786</c:v>
                </c:pt>
                <c:pt idx="846">
                  <c:v>0.35612874418560786</c:v>
                </c:pt>
                <c:pt idx="847">
                  <c:v>0.35612874418560786</c:v>
                </c:pt>
                <c:pt idx="848">
                  <c:v>0.35612874418560786</c:v>
                </c:pt>
                <c:pt idx="849">
                  <c:v>0.35612874418560786</c:v>
                </c:pt>
                <c:pt idx="850">
                  <c:v>0.35612874418560786</c:v>
                </c:pt>
                <c:pt idx="851">
                  <c:v>0.35612874418560786</c:v>
                </c:pt>
                <c:pt idx="852">
                  <c:v>0.35612874418560786</c:v>
                </c:pt>
                <c:pt idx="853">
                  <c:v>0.35612874418560786</c:v>
                </c:pt>
                <c:pt idx="854">
                  <c:v>0.35612874418560786</c:v>
                </c:pt>
                <c:pt idx="855">
                  <c:v>0.35612874418560786</c:v>
                </c:pt>
                <c:pt idx="856">
                  <c:v>0.35612874418560786</c:v>
                </c:pt>
                <c:pt idx="857">
                  <c:v>0.35612874418560786</c:v>
                </c:pt>
                <c:pt idx="858">
                  <c:v>0.35612874418560786</c:v>
                </c:pt>
                <c:pt idx="859">
                  <c:v>0.35612874418560786</c:v>
                </c:pt>
                <c:pt idx="860">
                  <c:v>0.35612874418560786</c:v>
                </c:pt>
                <c:pt idx="861">
                  <c:v>0.35612874418560786</c:v>
                </c:pt>
                <c:pt idx="862">
                  <c:v>0.35612874418560786</c:v>
                </c:pt>
                <c:pt idx="863">
                  <c:v>0.35612874418560786</c:v>
                </c:pt>
                <c:pt idx="864">
                  <c:v>0.35612874418560786</c:v>
                </c:pt>
                <c:pt idx="865">
                  <c:v>0.35612874418560786</c:v>
                </c:pt>
                <c:pt idx="866">
                  <c:v>0.35612874418560786</c:v>
                </c:pt>
                <c:pt idx="867">
                  <c:v>0.35612874418560786</c:v>
                </c:pt>
                <c:pt idx="868">
                  <c:v>0.35612874418560786</c:v>
                </c:pt>
                <c:pt idx="869">
                  <c:v>0.35612874418560786</c:v>
                </c:pt>
                <c:pt idx="870">
                  <c:v>0.35612874418560786</c:v>
                </c:pt>
                <c:pt idx="871">
                  <c:v>0.35612874418560786</c:v>
                </c:pt>
                <c:pt idx="872">
                  <c:v>0.35612874418560786</c:v>
                </c:pt>
                <c:pt idx="873">
                  <c:v>0.35612874418560786</c:v>
                </c:pt>
                <c:pt idx="874">
                  <c:v>0.35612874418560786</c:v>
                </c:pt>
                <c:pt idx="875">
                  <c:v>0.35677269431828645</c:v>
                </c:pt>
                <c:pt idx="876">
                  <c:v>0.35801570068506117</c:v>
                </c:pt>
                <c:pt idx="877">
                  <c:v>0.35892589741903425</c:v>
                </c:pt>
                <c:pt idx="878">
                  <c:v>0.35892589741903425</c:v>
                </c:pt>
                <c:pt idx="879">
                  <c:v>0.35892589741903425</c:v>
                </c:pt>
                <c:pt idx="880">
                  <c:v>0.35892589741903425</c:v>
                </c:pt>
                <c:pt idx="881">
                  <c:v>0.3595268204886008</c:v>
                </c:pt>
                <c:pt idx="882">
                  <c:v>0.3595268204886008</c:v>
                </c:pt>
                <c:pt idx="883">
                  <c:v>0.3595268204886008</c:v>
                </c:pt>
                <c:pt idx="884">
                  <c:v>0.3595268204886008</c:v>
                </c:pt>
                <c:pt idx="885">
                  <c:v>0.3595268204886008</c:v>
                </c:pt>
                <c:pt idx="886">
                  <c:v>0.3595268204886008</c:v>
                </c:pt>
                <c:pt idx="887">
                  <c:v>0.3595268204886008</c:v>
                </c:pt>
                <c:pt idx="888">
                  <c:v>0.3595268204886008</c:v>
                </c:pt>
                <c:pt idx="889">
                  <c:v>0.3595268204886008</c:v>
                </c:pt>
                <c:pt idx="890">
                  <c:v>0.3595268204886008</c:v>
                </c:pt>
                <c:pt idx="891">
                  <c:v>0.36004092919500458</c:v>
                </c:pt>
                <c:pt idx="892">
                  <c:v>0.36120298437278242</c:v>
                </c:pt>
                <c:pt idx="893">
                  <c:v>0.36247095714871519</c:v>
                </c:pt>
                <c:pt idx="894">
                  <c:v>0.36333150508932149</c:v>
                </c:pt>
                <c:pt idx="895">
                  <c:v>0.36349676942654957</c:v>
                </c:pt>
                <c:pt idx="896">
                  <c:v>0.36349676942654957</c:v>
                </c:pt>
                <c:pt idx="897">
                  <c:v>0.36349676942654957</c:v>
                </c:pt>
                <c:pt idx="898">
                  <c:v>0.36349676942654957</c:v>
                </c:pt>
                <c:pt idx="899">
                  <c:v>0.36349676942654957</c:v>
                </c:pt>
                <c:pt idx="900">
                  <c:v>0.36349676942654957</c:v>
                </c:pt>
                <c:pt idx="901">
                  <c:v>0.36397835048316329</c:v>
                </c:pt>
                <c:pt idx="902">
                  <c:v>0.36875987182012548</c:v>
                </c:pt>
                <c:pt idx="903">
                  <c:v>0.3767798686168099</c:v>
                </c:pt>
                <c:pt idx="904">
                  <c:v>0.38353203871166447</c:v>
                </c:pt>
                <c:pt idx="905">
                  <c:v>0.3877881008480667</c:v>
                </c:pt>
                <c:pt idx="906">
                  <c:v>0.38945546134822412</c:v>
                </c:pt>
                <c:pt idx="907">
                  <c:v>0.38945546134822412</c:v>
                </c:pt>
                <c:pt idx="908">
                  <c:v>0.38945546134822412</c:v>
                </c:pt>
                <c:pt idx="909">
                  <c:v>0.38945546134822412</c:v>
                </c:pt>
                <c:pt idx="910">
                  <c:v>0.38945546134822412</c:v>
                </c:pt>
                <c:pt idx="911">
                  <c:v>0.38945546134822412</c:v>
                </c:pt>
                <c:pt idx="912">
                  <c:v>0.38945546134822412</c:v>
                </c:pt>
                <c:pt idx="913">
                  <c:v>0.38945546134822412</c:v>
                </c:pt>
                <c:pt idx="914">
                  <c:v>0.38945546134822412</c:v>
                </c:pt>
                <c:pt idx="915">
                  <c:v>0.38945546134822412</c:v>
                </c:pt>
                <c:pt idx="916">
                  <c:v>0.38945546134822412</c:v>
                </c:pt>
                <c:pt idx="917">
                  <c:v>0.38945546134822412</c:v>
                </c:pt>
                <c:pt idx="918">
                  <c:v>0.38945546134822412</c:v>
                </c:pt>
                <c:pt idx="919">
                  <c:v>0.38945546134822412</c:v>
                </c:pt>
                <c:pt idx="920">
                  <c:v>0.38945546134822412</c:v>
                </c:pt>
                <c:pt idx="921">
                  <c:v>0.38945546134822412</c:v>
                </c:pt>
                <c:pt idx="922">
                  <c:v>0.38945546134822412</c:v>
                </c:pt>
                <c:pt idx="923">
                  <c:v>0.38945546134822412</c:v>
                </c:pt>
                <c:pt idx="924">
                  <c:v>0.38945546134822412</c:v>
                </c:pt>
                <c:pt idx="925">
                  <c:v>0.39051817805255323</c:v>
                </c:pt>
                <c:pt idx="926">
                  <c:v>0.39128263388972023</c:v>
                </c:pt>
                <c:pt idx="927">
                  <c:v>0.39135785157697467</c:v>
                </c:pt>
                <c:pt idx="928">
                  <c:v>0.39135785157697467</c:v>
                </c:pt>
                <c:pt idx="929">
                  <c:v>0.39135785157697467</c:v>
                </c:pt>
                <c:pt idx="930">
                  <c:v>0.39135785157697467</c:v>
                </c:pt>
                <c:pt idx="931">
                  <c:v>0.39135785157697467</c:v>
                </c:pt>
                <c:pt idx="932">
                  <c:v>0.39135785157697467</c:v>
                </c:pt>
                <c:pt idx="933">
                  <c:v>0.39135785157697467</c:v>
                </c:pt>
                <c:pt idx="934">
                  <c:v>0.39195143652733361</c:v>
                </c:pt>
                <c:pt idx="935">
                  <c:v>0.3926423907403318</c:v>
                </c:pt>
                <c:pt idx="936">
                  <c:v>0.39288385236451989</c:v>
                </c:pt>
                <c:pt idx="937">
                  <c:v>0.39288385236451989</c:v>
                </c:pt>
                <c:pt idx="938">
                  <c:v>0.39288385236451989</c:v>
                </c:pt>
                <c:pt idx="939">
                  <c:v>0.39288385236451989</c:v>
                </c:pt>
                <c:pt idx="940">
                  <c:v>0.39288385236451989</c:v>
                </c:pt>
                <c:pt idx="941">
                  <c:v>0.39288385236451989</c:v>
                </c:pt>
                <c:pt idx="942">
                  <c:v>0.39288385236451989</c:v>
                </c:pt>
                <c:pt idx="943">
                  <c:v>0.39288385236451989</c:v>
                </c:pt>
                <c:pt idx="944">
                  <c:v>0.39288385236451989</c:v>
                </c:pt>
                <c:pt idx="945">
                  <c:v>0.39288385236451989</c:v>
                </c:pt>
                <c:pt idx="946">
                  <c:v>0.39288385236451989</c:v>
                </c:pt>
                <c:pt idx="947">
                  <c:v>0.39288385236451989</c:v>
                </c:pt>
                <c:pt idx="948">
                  <c:v>0.39288385236451989</c:v>
                </c:pt>
                <c:pt idx="949">
                  <c:v>0.39288385236451989</c:v>
                </c:pt>
                <c:pt idx="950">
                  <c:v>0.39288385236451989</c:v>
                </c:pt>
                <c:pt idx="951">
                  <c:v>0.39481158817427164</c:v>
                </c:pt>
                <c:pt idx="952">
                  <c:v>0.39946334086256935</c:v>
                </c:pt>
                <c:pt idx="953">
                  <c:v>0.40602463752802476</c:v>
                </c:pt>
                <c:pt idx="954">
                  <c:v>0.41260318506757693</c:v>
                </c:pt>
                <c:pt idx="955">
                  <c:v>0.41840961957624573</c:v>
                </c:pt>
                <c:pt idx="956">
                  <c:v>0.42342945617698147</c:v>
                </c:pt>
                <c:pt idx="957">
                  <c:v>0.42626039183273634</c:v>
                </c:pt>
                <c:pt idx="958">
                  <c:v>0.42639410027062763</c:v>
                </c:pt>
                <c:pt idx="959">
                  <c:v>0.42639410027062763</c:v>
                </c:pt>
                <c:pt idx="960">
                  <c:v>0.42639410027062763</c:v>
                </c:pt>
                <c:pt idx="961">
                  <c:v>0.42639410027062763</c:v>
                </c:pt>
                <c:pt idx="962">
                  <c:v>0.42639410027062763</c:v>
                </c:pt>
                <c:pt idx="963">
                  <c:v>0.42639410027062763</c:v>
                </c:pt>
                <c:pt idx="964">
                  <c:v>0.42639410027062763</c:v>
                </c:pt>
                <c:pt idx="965">
                  <c:v>0.42639410027062763</c:v>
                </c:pt>
                <c:pt idx="966">
                  <c:v>0.42639410027062763</c:v>
                </c:pt>
                <c:pt idx="967">
                  <c:v>0.42639410027062763</c:v>
                </c:pt>
                <c:pt idx="968">
                  <c:v>0.42639410027062763</c:v>
                </c:pt>
                <c:pt idx="969">
                  <c:v>0.42642937381857271</c:v>
                </c:pt>
                <c:pt idx="970">
                  <c:v>0.42753019878169546</c:v>
                </c:pt>
                <c:pt idx="971">
                  <c:v>0.43057734922680341</c:v>
                </c:pt>
                <c:pt idx="972">
                  <c:v>0.43609141049268185</c:v>
                </c:pt>
                <c:pt idx="973">
                  <c:v>0.44230768749573462</c:v>
                </c:pt>
                <c:pt idx="974">
                  <c:v>0.44774476592357498</c:v>
                </c:pt>
                <c:pt idx="975">
                  <c:v>0.45238911889366723</c:v>
                </c:pt>
                <c:pt idx="976">
                  <c:v>0.45626869127259939</c:v>
                </c:pt>
                <c:pt idx="977">
                  <c:v>0.45869416186404666</c:v>
                </c:pt>
                <c:pt idx="978">
                  <c:v>0.46004488625281209</c:v>
                </c:pt>
                <c:pt idx="979">
                  <c:v>0.46099306624993364</c:v>
                </c:pt>
                <c:pt idx="980">
                  <c:v>0.46160934907228879</c:v>
                </c:pt>
                <c:pt idx="981">
                  <c:v>0.4619904737416215</c:v>
                </c:pt>
                <c:pt idx="982">
                  <c:v>0.4622797282650758</c:v>
                </c:pt>
                <c:pt idx="983">
                  <c:v>0.46256243311572565</c:v>
                </c:pt>
                <c:pt idx="984">
                  <c:v>0.46274750048055208</c:v>
                </c:pt>
                <c:pt idx="985">
                  <c:v>0.46279006229629294</c:v>
                </c:pt>
                <c:pt idx="986">
                  <c:v>0.46279006229629294</c:v>
                </c:pt>
                <c:pt idx="987">
                  <c:v>0.46279006229629294</c:v>
                </c:pt>
                <c:pt idx="988">
                  <c:v>0.46279006229629294</c:v>
                </c:pt>
                <c:pt idx="989">
                  <c:v>0.46279006229629294</c:v>
                </c:pt>
                <c:pt idx="990">
                  <c:v>0.46279006229629294</c:v>
                </c:pt>
                <c:pt idx="991">
                  <c:v>0.46279006229629294</c:v>
                </c:pt>
                <c:pt idx="992">
                  <c:v>0.46279006229629294</c:v>
                </c:pt>
                <c:pt idx="993">
                  <c:v>0.46279006229629294</c:v>
                </c:pt>
                <c:pt idx="994">
                  <c:v>0.46279006229629294</c:v>
                </c:pt>
                <c:pt idx="995">
                  <c:v>0.46279006229629294</c:v>
                </c:pt>
                <c:pt idx="996">
                  <c:v>0.46279006229629294</c:v>
                </c:pt>
                <c:pt idx="997">
                  <c:v>0.46279006229629294</c:v>
                </c:pt>
                <c:pt idx="998">
                  <c:v>0.46279006229629294</c:v>
                </c:pt>
                <c:pt idx="999">
                  <c:v>0.46279006229629294</c:v>
                </c:pt>
                <c:pt idx="1000">
                  <c:v>0.46279006229629294</c:v>
                </c:pt>
                <c:pt idx="1001">
                  <c:v>0.46279006229629294</c:v>
                </c:pt>
                <c:pt idx="1002">
                  <c:v>0.46279006229629294</c:v>
                </c:pt>
                <c:pt idx="1003">
                  <c:v>0.46279006229629294</c:v>
                </c:pt>
                <c:pt idx="1004">
                  <c:v>0.46279006229629294</c:v>
                </c:pt>
                <c:pt idx="1005">
                  <c:v>0.46279006229629294</c:v>
                </c:pt>
                <c:pt idx="1006">
                  <c:v>0.46279006229629294</c:v>
                </c:pt>
                <c:pt idx="1007">
                  <c:v>0.46279006229629294</c:v>
                </c:pt>
                <c:pt idx="1008">
                  <c:v>0.46279006229629294</c:v>
                </c:pt>
                <c:pt idx="1009">
                  <c:v>0.46279006229629294</c:v>
                </c:pt>
                <c:pt idx="1010">
                  <c:v>0.46279006229629294</c:v>
                </c:pt>
                <c:pt idx="1011">
                  <c:v>0.46279006229629294</c:v>
                </c:pt>
                <c:pt idx="1012">
                  <c:v>0.46279006229629294</c:v>
                </c:pt>
                <c:pt idx="1013">
                  <c:v>0.46279006229629294</c:v>
                </c:pt>
                <c:pt idx="1014">
                  <c:v>0.46279006229629294</c:v>
                </c:pt>
                <c:pt idx="1015">
                  <c:v>0.46279006229629294</c:v>
                </c:pt>
                <c:pt idx="1016">
                  <c:v>0.46279006229629294</c:v>
                </c:pt>
                <c:pt idx="1017">
                  <c:v>0.46279006229629294</c:v>
                </c:pt>
                <c:pt idx="1018">
                  <c:v>0.46279006229629294</c:v>
                </c:pt>
                <c:pt idx="1019">
                  <c:v>0.46279006229629294</c:v>
                </c:pt>
                <c:pt idx="1020">
                  <c:v>0.46279006229629294</c:v>
                </c:pt>
                <c:pt idx="1021">
                  <c:v>0.46279006229629294</c:v>
                </c:pt>
                <c:pt idx="1022">
                  <c:v>0.46279006229629294</c:v>
                </c:pt>
                <c:pt idx="1023">
                  <c:v>0.46279006229629294</c:v>
                </c:pt>
                <c:pt idx="1024">
                  <c:v>0.46279006229629294</c:v>
                </c:pt>
                <c:pt idx="1025">
                  <c:v>0.46279006229629294</c:v>
                </c:pt>
                <c:pt idx="1026">
                  <c:v>0.46279006229629294</c:v>
                </c:pt>
                <c:pt idx="1027">
                  <c:v>0.46279006229629294</c:v>
                </c:pt>
                <c:pt idx="1028">
                  <c:v>0.46279006229629294</c:v>
                </c:pt>
                <c:pt idx="1029">
                  <c:v>0.46279006229629294</c:v>
                </c:pt>
                <c:pt idx="1030">
                  <c:v>0.46279006229629294</c:v>
                </c:pt>
                <c:pt idx="1031">
                  <c:v>0.46279006229629294</c:v>
                </c:pt>
                <c:pt idx="1032">
                  <c:v>0.46279006229629294</c:v>
                </c:pt>
                <c:pt idx="1033">
                  <c:v>0.46279006229629294</c:v>
                </c:pt>
                <c:pt idx="1034">
                  <c:v>0.46279006229629294</c:v>
                </c:pt>
                <c:pt idx="1035">
                  <c:v>0.46279006229629294</c:v>
                </c:pt>
                <c:pt idx="1036">
                  <c:v>0.46279006229629294</c:v>
                </c:pt>
                <c:pt idx="1037">
                  <c:v>0.46279006229629294</c:v>
                </c:pt>
                <c:pt idx="1038">
                  <c:v>0.46279006229629294</c:v>
                </c:pt>
                <c:pt idx="1039">
                  <c:v>0.46279006229629294</c:v>
                </c:pt>
                <c:pt idx="1040">
                  <c:v>0.46279006229629294</c:v>
                </c:pt>
                <c:pt idx="1041">
                  <c:v>0.46279006229629294</c:v>
                </c:pt>
                <c:pt idx="1042">
                  <c:v>0.46279006229629294</c:v>
                </c:pt>
                <c:pt idx="1043">
                  <c:v>0.46279006229629294</c:v>
                </c:pt>
                <c:pt idx="1044">
                  <c:v>0.46279006229629294</c:v>
                </c:pt>
                <c:pt idx="1045">
                  <c:v>0.46279006229629294</c:v>
                </c:pt>
                <c:pt idx="1046">
                  <c:v>0.46279006229629294</c:v>
                </c:pt>
                <c:pt idx="1047">
                  <c:v>0.46279006229629294</c:v>
                </c:pt>
                <c:pt idx="1048">
                  <c:v>0.46279006229629294</c:v>
                </c:pt>
                <c:pt idx="1049">
                  <c:v>0.46279006229629294</c:v>
                </c:pt>
                <c:pt idx="1050">
                  <c:v>0.46382047280122185</c:v>
                </c:pt>
                <c:pt idx="1051">
                  <c:v>0.46572888900317033</c:v>
                </c:pt>
                <c:pt idx="1052">
                  <c:v>0.46813222702998147</c:v>
                </c:pt>
                <c:pt idx="1053">
                  <c:v>0.47103947379035044</c:v>
                </c:pt>
                <c:pt idx="1054">
                  <c:v>0.47464146719606698</c:v>
                </c:pt>
                <c:pt idx="1055">
                  <c:v>0.47901221306831898</c:v>
                </c:pt>
                <c:pt idx="1056">
                  <c:v>0.48397817806676807</c:v>
                </c:pt>
                <c:pt idx="1057">
                  <c:v>0.48872793345050175</c:v>
                </c:pt>
                <c:pt idx="1058">
                  <c:v>0.49230984236170461</c:v>
                </c:pt>
                <c:pt idx="1059">
                  <c:v>0.49494568434451119</c:v>
                </c:pt>
                <c:pt idx="1060">
                  <c:v>0.49675463058517411</c:v>
                </c:pt>
                <c:pt idx="1061">
                  <c:v>0.49758863266162007</c:v>
                </c:pt>
                <c:pt idx="1062">
                  <c:v>0.4976849786271319</c:v>
                </c:pt>
                <c:pt idx="1063">
                  <c:v>0.4976849786271319</c:v>
                </c:pt>
                <c:pt idx="1064">
                  <c:v>0.4976849786271319</c:v>
                </c:pt>
                <c:pt idx="1065">
                  <c:v>0.4976849786271319</c:v>
                </c:pt>
                <c:pt idx="1066">
                  <c:v>0.4976849786271319</c:v>
                </c:pt>
                <c:pt idx="1067">
                  <c:v>0.4976849786271319</c:v>
                </c:pt>
                <c:pt idx="1068">
                  <c:v>0.4976849786271319</c:v>
                </c:pt>
                <c:pt idx="1069">
                  <c:v>0.4976849786271319</c:v>
                </c:pt>
                <c:pt idx="1070">
                  <c:v>0.4976849786271319</c:v>
                </c:pt>
                <c:pt idx="1071">
                  <c:v>0.4976849786271319</c:v>
                </c:pt>
                <c:pt idx="1072">
                  <c:v>0.4976849786271319</c:v>
                </c:pt>
                <c:pt idx="1073">
                  <c:v>0.4976849786271319</c:v>
                </c:pt>
                <c:pt idx="1074">
                  <c:v>0.4976849786271319</c:v>
                </c:pt>
                <c:pt idx="1075">
                  <c:v>0.4976849786271319</c:v>
                </c:pt>
                <c:pt idx="1076">
                  <c:v>0.4976849786271319</c:v>
                </c:pt>
                <c:pt idx="1077">
                  <c:v>0.4976849786271319</c:v>
                </c:pt>
                <c:pt idx="1078">
                  <c:v>0.4976849786271319</c:v>
                </c:pt>
                <c:pt idx="1079">
                  <c:v>0.4976849786271319</c:v>
                </c:pt>
                <c:pt idx="1080">
                  <c:v>0.4976849786271319</c:v>
                </c:pt>
                <c:pt idx="1081">
                  <c:v>0.4976849786271319</c:v>
                </c:pt>
                <c:pt idx="1082">
                  <c:v>0.4976849786271319</c:v>
                </c:pt>
                <c:pt idx="1083">
                  <c:v>0.49845055424153473</c:v>
                </c:pt>
                <c:pt idx="1084">
                  <c:v>0.50029356148127613</c:v>
                </c:pt>
                <c:pt idx="1085">
                  <c:v>0.50126186925045302</c:v>
                </c:pt>
                <c:pt idx="1086">
                  <c:v>0.50126186925045302</c:v>
                </c:pt>
                <c:pt idx="1087">
                  <c:v>0.50126186925045302</c:v>
                </c:pt>
                <c:pt idx="1088">
                  <c:v>0.50126186925045302</c:v>
                </c:pt>
                <c:pt idx="1089">
                  <c:v>0.50126186925045302</c:v>
                </c:pt>
                <c:pt idx="1090">
                  <c:v>0.50126186925045302</c:v>
                </c:pt>
                <c:pt idx="1091">
                  <c:v>0.50126186925045302</c:v>
                </c:pt>
                <c:pt idx="1092">
                  <c:v>0.50126186925045302</c:v>
                </c:pt>
                <c:pt idx="1093">
                  <c:v>0.50126186925045302</c:v>
                </c:pt>
                <c:pt idx="1094">
                  <c:v>0.50126186925045302</c:v>
                </c:pt>
                <c:pt idx="1095">
                  <c:v>0.50126186925045302</c:v>
                </c:pt>
                <c:pt idx="1096">
                  <c:v>0.50126186925045302</c:v>
                </c:pt>
                <c:pt idx="1097">
                  <c:v>0.50126186925045302</c:v>
                </c:pt>
                <c:pt idx="1098">
                  <c:v>0.50151452079829018</c:v>
                </c:pt>
                <c:pt idx="1099">
                  <c:v>0.50337546470720262</c:v>
                </c:pt>
                <c:pt idx="1100">
                  <c:v>0.50540285745188829</c:v>
                </c:pt>
                <c:pt idx="1101">
                  <c:v>0.50599476066307481</c:v>
                </c:pt>
                <c:pt idx="1102">
                  <c:v>0.50599476066307481</c:v>
                </c:pt>
                <c:pt idx="1103">
                  <c:v>0.50599476066307481</c:v>
                </c:pt>
                <c:pt idx="1104">
                  <c:v>0.50599476066307481</c:v>
                </c:pt>
                <c:pt idx="1105">
                  <c:v>0.50599476066307481</c:v>
                </c:pt>
                <c:pt idx="1106">
                  <c:v>0.50599476066307481</c:v>
                </c:pt>
                <c:pt idx="1107">
                  <c:v>0.50599476066307481</c:v>
                </c:pt>
                <c:pt idx="1108">
                  <c:v>0.50599476066307481</c:v>
                </c:pt>
                <c:pt idx="1109">
                  <c:v>0.50705858333574039</c:v>
                </c:pt>
                <c:pt idx="1110">
                  <c:v>0.508024811825464</c:v>
                </c:pt>
                <c:pt idx="1111">
                  <c:v>0.508024811825464</c:v>
                </c:pt>
                <c:pt idx="1112">
                  <c:v>0.508024811825464</c:v>
                </c:pt>
                <c:pt idx="1113">
                  <c:v>0.508024811825464</c:v>
                </c:pt>
                <c:pt idx="1114">
                  <c:v>0.508024811825464</c:v>
                </c:pt>
                <c:pt idx="1115">
                  <c:v>0.508024811825464</c:v>
                </c:pt>
                <c:pt idx="1116">
                  <c:v>0.508024811825464</c:v>
                </c:pt>
                <c:pt idx="1117">
                  <c:v>0.508024811825464</c:v>
                </c:pt>
                <c:pt idx="1118">
                  <c:v>0.50817917915711308</c:v>
                </c:pt>
                <c:pt idx="1119">
                  <c:v>0.50922633566601727</c:v>
                </c:pt>
                <c:pt idx="1120">
                  <c:v>0.50974555379485131</c:v>
                </c:pt>
                <c:pt idx="1121">
                  <c:v>0.50974555379485131</c:v>
                </c:pt>
                <c:pt idx="1122">
                  <c:v>0.50974555379485131</c:v>
                </c:pt>
                <c:pt idx="1123">
                  <c:v>0.51090993758141856</c:v>
                </c:pt>
                <c:pt idx="1124">
                  <c:v>0.51419437786569655</c:v>
                </c:pt>
                <c:pt idx="1125">
                  <c:v>0.5200732366597649</c:v>
                </c:pt>
                <c:pt idx="1126">
                  <c:v>0.52771808308578838</c:v>
                </c:pt>
                <c:pt idx="1127">
                  <c:v>0.5353465982262442</c:v>
                </c:pt>
                <c:pt idx="1128">
                  <c:v>0.542082271812803</c:v>
                </c:pt>
                <c:pt idx="1129">
                  <c:v>0.54720116975175437</c:v>
                </c:pt>
                <c:pt idx="1130">
                  <c:v>0.55080624071525652</c:v>
                </c:pt>
                <c:pt idx="1131">
                  <c:v>0.55367945375649441</c:v>
                </c:pt>
                <c:pt idx="1132">
                  <c:v>0.55624752345523465</c:v>
                </c:pt>
                <c:pt idx="1133">
                  <c:v>0.55876311599880568</c:v>
                </c:pt>
                <c:pt idx="1134">
                  <c:v>0.5610944949460972</c:v>
                </c:pt>
                <c:pt idx="1135">
                  <c:v>0.56291280614450578</c:v>
                </c:pt>
                <c:pt idx="1136">
                  <c:v>0.56395013694848961</c:v>
                </c:pt>
                <c:pt idx="1137">
                  <c:v>0.56425156759287221</c:v>
                </c:pt>
                <c:pt idx="1138">
                  <c:v>0.56425156759287221</c:v>
                </c:pt>
                <c:pt idx="1139">
                  <c:v>0.56425156759287221</c:v>
                </c:pt>
                <c:pt idx="1140">
                  <c:v>0.56425156759287221</c:v>
                </c:pt>
                <c:pt idx="1141">
                  <c:v>0.56425156759287221</c:v>
                </c:pt>
                <c:pt idx="1142">
                  <c:v>0.56425156759287221</c:v>
                </c:pt>
                <c:pt idx="1143">
                  <c:v>0.56425156759287221</c:v>
                </c:pt>
                <c:pt idx="1144">
                  <c:v>0.56425156759287221</c:v>
                </c:pt>
                <c:pt idx="1145">
                  <c:v>0.56425156759287221</c:v>
                </c:pt>
                <c:pt idx="1146">
                  <c:v>0.56458252442172441</c:v>
                </c:pt>
                <c:pt idx="1147">
                  <c:v>0.56695669609838362</c:v>
                </c:pt>
                <c:pt idx="1148">
                  <c:v>0.56920171680916964</c:v>
                </c:pt>
                <c:pt idx="1149">
                  <c:v>0.57021452335510314</c:v>
                </c:pt>
                <c:pt idx="1150">
                  <c:v>0.57040667693378366</c:v>
                </c:pt>
                <c:pt idx="1151">
                  <c:v>0.57040667693378366</c:v>
                </c:pt>
                <c:pt idx="1152">
                  <c:v>0.57040667693378366</c:v>
                </c:pt>
                <c:pt idx="1153">
                  <c:v>0.57040667693378366</c:v>
                </c:pt>
                <c:pt idx="1154">
                  <c:v>0.57040667693378366</c:v>
                </c:pt>
                <c:pt idx="1155">
                  <c:v>0.57040667693378366</c:v>
                </c:pt>
                <c:pt idx="1156">
                  <c:v>0.57040667693378366</c:v>
                </c:pt>
                <c:pt idx="1157">
                  <c:v>0.57040667693378366</c:v>
                </c:pt>
                <c:pt idx="1158">
                  <c:v>0.57040667693378366</c:v>
                </c:pt>
                <c:pt idx="1159">
                  <c:v>0.57040667693378366</c:v>
                </c:pt>
                <c:pt idx="1160">
                  <c:v>0.57040667693378366</c:v>
                </c:pt>
                <c:pt idx="1161">
                  <c:v>0.57040667693378366</c:v>
                </c:pt>
                <c:pt idx="1162">
                  <c:v>0.57040667693378366</c:v>
                </c:pt>
                <c:pt idx="1163">
                  <c:v>0.57040667693378366</c:v>
                </c:pt>
                <c:pt idx="1164">
                  <c:v>0.57040667693378366</c:v>
                </c:pt>
                <c:pt idx="1165">
                  <c:v>0.57040667693378366</c:v>
                </c:pt>
                <c:pt idx="1166">
                  <c:v>0.57040667693378366</c:v>
                </c:pt>
                <c:pt idx="1167">
                  <c:v>0.57040667693378366</c:v>
                </c:pt>
                <c:pt idx="1168">
                  <c:v>0.57040667693378366</c:v>
                </c:pt>
                <c:pt idx="1169">
                  <c:v>0.57040667693378366</c:v>
                </c:pt>
                <c:pt idx="1170">
                  <c:v>0.57040667693378366</c:v>
                </c:pt>
                <c:pt idx="1171">
                  <c:v>0.57040667693378366</c:v>
                </c:pt>
                <c:pt idx="1172">
                  <c:v>0.57040667693378366</c:v>
                </c:pt>
                <c:pt idx="1173">
                  <c:v>0.57040667693378366</c:v>
                </c:pt>
                <c:pt idx="1174">
                  <c:v>0.57040667693378366</c:v>
                </c:pt>
                <c:pt idx="1175">
                  <c:v>0.57040667693378366</c:v>
                </c:pt>
                <c:pt idx="1176">
                  <c:v>0.57040667693378366</c:v>
                </c:pt>
                <c:pt idx="1177">
                  <c:v>0.57040667693378366</c:v>
                </c:pt>
                <c:pt idx="1178">
                  <c:v>0.57040667693378366</c:v>
                </c:pt>
                <c:pt idx="1179">
                  <c:v>0.57040667693378366</c:v>
                </c:pt>
                <c:pt idx="1180">
                  <c:v>0.57040667693378366</c:v>
                </c:pt>
                <c:pt idx="1181">
                  <c:v>0.57040667693378366</c:v>
                </c:pt>
                <c:pt idx="1182">
                  <c:v>0.57040667693378366</c:v>
                </c:pt>
                <c:pt idx="1183">
                  <c:v>0.57040667693378366</c:v>
                </c:pt>
                <c:pt idx="1184">
                  <c:v>0.57040667693378366</c:v>
                </c:pt>
                <c:pt idx="1185">
                  <c:v>0.57040667693378366</c:v>
                </c:pt>
                <c:pt idx="1186">
                  <c:v>0.57040667693378366</c:v>
                </c:pt>
                <c:pt idx="1187">
                  <c:v>0.57040667693378366</c:v>
                </c:pt>
                <c:pt idx="1188">
                  <c:v>0.57040667693378366</c:v>
                </c:pt>
                <c:pt idx="1189">
                  <c:v>0.57040667693378366</c:v>
                </c:pt>
                <c:pt idx="1190">
                  <c:v>0.57040667693378366</c:v>
                </c:pt>
                <c:pt idx="1191">
                  <c:v>0.57040667693378366</c:v>
                </c:pt>
                <c:pt idx="1192">
                  <c:v>0.57040667693378366</c:v>
                </c:pt>
                <c:pt idx="1193">
                  <c:v>0.57040667693378366</c:v>
                </c:pt>
                <c:pt idx="1194">
                  <c:v>0.57040667693378366</c:v>
                </c:pt>
                <c:pt idx="1195">
                  <c:v>0.57040667693378366</c:v>
                </c:pt>
                <c:pt idx="1196">
                  <c:v>0.57040667693378366</c:v>
                </c:pt>
                <c:pt idx="1197">
                  <c:v>0.57040667693378366</c:v>
                </c:pt>
                <c:pt idx="1198">
                  <c:v>0.57040667693378366</c:v>
                </c:pt>
                <c:pt idx="1199">
                  <c:v>0.57040667693378366</c:v>
                </c:pt>
                <c:pt idx="1200">
                  <c:v>0.57040667693378366</c:v>
                </c:pt>
                <c:pt idx="1201">
                  <c:v>0.57040667693378366</c:v>
                </c:pt>
                <c:pt idx="1202">
                  <c:v>0.57040667693378366</c:v>
                </c:pt>
                <c:pt idx="1203">
                  <c:v>0.57040667693378366</c:v>
                </c:pt>
                <c:pt idx="1204">
                  <c:v>0.57040667693378366</c:v>
                </c:pt>
                <c:pt idx="1205">
                  <c:v>0.57040667693378366</c:v>
                </c:pt>
                <c:pt idx="1206">
                  <c:v>0.57040667693378366</c:v>
                </c:pt>
                <c:pt idx="1207">
                  <c:v>0.57040667693378366</c:v>
                </c:pt>
                <c:pt idx="1208">
                  <c:v>0.57040667693378366</c:v>
                </c:pt>
                <c:pt idx="1209">
                  <c:v>0.57040667693378366</c:v>
                </c:pt>
                <c:pt idx="1210">
                  <c:v>0.57040667693378366</c:v>
                </c:pt>
                <c:pt idx="1211">
                  <c:v>0.57040667693378366</c:v>
                </c:pt>
                <c:pt idx="1212">
                  <c:v>0.57040667693378366</c:v>
                </c:pt>
                <c:pt idx="1213">
                  <c:v>0.57040667693378366</c:v>
                </c:pt>
                <c:pt idx="1214">
                  <c:v>0.57040667693378366</c:v>
                </c:pt>
                <c:pt idx="1215">
                  <c:v>0.57040667693378366</c:v>
                </c:pt>
                <c:pt idx="1216">
                  <c:v>0.57040667693378366</c:v>
                </c:pt>
                <c:pt idx="1217">
                  <c:v>0.57040667693378366</c:v>
                </c:pt>
                <c:pt idx="1218">
                  <c:v>0.57040667693378366</c:v>
                </c:pt>
                <c:pt idx="1219">
                  <c:v>0.57040667693378366</c:v>
                </c:pt>
                <c:pt idx="1220">
                  <c:v>0.57040667693378366</c:v>
                </c:pt>
                <c:pt idx="1221">
                  <c:v>0.57040667693378366</c:v>
                </c:pt>
                <c:pt idx="1222">
                  <c:v>0.57040667693378366</c:v>
                </c:pt>
                <c:pt idx="1223">
                  <c:v>0.57040667693378366</c:v>
                </c:pt>
                <c:pt idx="1224">
                  <c:v>0.57040667693378366</c:v>
                </c:pt>
                <c:pt idx="1225">
                  <c:v>0.57040667693378366</c:v>
                </c:pt>
                <c:pt idx="1226">
                  <c:v>0.57040667693378366</c:v>
                </c:pt>
                <c:pt idx="1227">
                  <c:v>0.57040667693378366</c:v>
                </c:pt>
                <c:pt idx="1228">
                  <c:v>0.57040667693378366</c:v>
                </c:pt>
                <c:pt idx="1229">
                  <c:v>0.57040667693378366</c:v>
                </c:pt>
                <c:pt idx="1230">
                  <c:v>0.57040667693378366</c:v>
                </c:pt>
                <c:pt idx="1231">
                  <c:v>0.57040667693378366</c:v>
                </c:pt>
                <c:pt idx="1232">
                  <c:v>0.57040667693378366</c:v>
                </c:pt>
                <c:pt idx="1233">
                  <c:v>0.57040667693378366</c:v>
                </c:pt>
                <c:pt idx="1234">
                  <c:v>0.57040667693378366</c:v>
                </c:pt>
                <c:pt idx="1235">
                  <c:v>0.57040667693378366</c:v>
                </c:pt>
                <c:pt idx="1236">
                  <c:v>0.57040667693378366</c:v>
                </c:pt>
                <c:pt idx="1237">
                  <c:v>0.57040667693378366</c:v>
                </c:pt>
                <c:pt idx="1238">
                  <c:v>0.57040667693378366</c:v>
                </c:pt>
                <c:pt idx="1239">
                  <c:v>0.57040667693378366</c:v>
                </c:pt>
                <c:pt idx="1240">
                  <c:v>0.57040667693378366</c:v>
                </c:pt>
                <c:pt idx="1241">
                  <c:v>0.57040667693378366</c:v>
                </c:pt>
                <c:pt idx="1242">
                  <c:v>0.57040667693378366</c:v>
                </c:pt>
                <c:pt idx="1243">
                  <c:v>0.57040667693378366</c:v>
                </c:pt>
                <c:pt idx="1244">
                  <c:v>0.57040667693378366</c:v>
                </c:pt>
                <c:pt idx="1245">
                  <c:v>0.57040667693378366</c:v>
                </c:pt>
                <c:pt idx="1246">
                  <c:v>0.57040667693378366</c:v>
                </c:pt>
                <c:pt idx="1247">
                  <c:v>0.57040667693378366</c:v>
                </c:pt>
                <c:pt idx="1248">
                  <c:v>0.57040667693378366</c:v>
                </c:pt>
                <c:pt idx="1249">
                  <c:v>0.57040667693378366</c:v>
                </c:pt>
                <c:pt idx="1250">
                  <c:v>0.57040667693378366</c:v>
                </c:pt>
                <c:pt idx="1251">
                  <c:v>0.57040667693378366</c:v>
                </c:pt>
                <c:pt idx="1252">
                  <c:v>0.57040667693378366</c:v>
                </c:pt>
                <c:pt idx="1253">
                  <c:v>0.57040667693378366</c:v>
                </c:pt>
                <c:pt idx="1254">
                  <c:v>0.57040667693378366</c:v>
                </c:pt>
                <c:pt idx="1255">
                  <c:v>0.57040667693378366</c:v>
                </c:pt>
                <c:pt idx="1256">
                  <c:v>0.57040667693378366</c:v>
                </c:pt>
                <c:pt idx="1257">
                  <c:v>0.57040667693378366</c:v>
                </c:pt>
                <c:pt idx="1258">
                  <c:v>0.57040667693378366</c:v>
                </c:pt>
                <c:pt idx="1259">
                  <c:v>0.57040667693378366</c:v>
                </c:pt>
                <c:pt idx="1260">
                  <c:v>0.57040667693378366</c:v>
                </c:pt>
                <c:pt idx="1261">
                  <c:v>0.57040667693378366</c:v>
                </c:pt>
                <c:pt idx="1262">
                  <c:v>0.57040667693378366</c:v>
                </c:pt>
                <c:pt idx="1263">
                  <c:v>0.57040667693378366</c:v>
                </c:pt>
                <c:pt idx="1264">
                  <c:v>0.57040667693378366</c:v>
                </c:pt>
                <c:pt idx="1265">
                  <c:v>0.57040667693378366</c:v>
                </c:pt>
                <c:pt idx="1266">
                  <c:v>0.57040667693378366</c:v>
                </c:pt>
                <c:pt idx="1267">
                  <c:v>0.57040667693378366</c:v>
                </c:pt>
                <c:pt idx="1268">
                  <c:v>0.57040667693378366</c:v>
                </c:pt>
                <c:pt idx="1269">
                  <c:v>0.57040667693378366</c:v>
                </c:pt>
                <c:pt idx="1270">
                  <c:v>0.57040667693378366</c:v>
                </c:pt>
                <c:pt idx="1271">
                  <c:v>0.57040667693378366</c:v>
                </c:pt>
                <c:pt idx="1272">
                  <c:v>0.57040667693378366</c:v>
                </c:pt>
                <c:pt idx="1273">
                  <c:v>0.57040667693378366</c:v>
                </c:pt>
                <c:pt idx="1274">
                  <c:v>0.57040667693378366</c:v>
                </c:pt>
                <c:pt idx="1275">
                  <c:v>0.57040667693378366</c:v>
                </c:pt>
                <c:pt idx="1276">
                  <c:v>0.57040667693378366</c:v>
                </c:pt>
                <c:pt idx="1277">
                  <c:v>0.57040667693378366</c:v>
                </c:pt>
                <c:pt idx="1278">
                  <c:v>0.57040667693378366</c:v>
                </c:pt>
                <c:pt idx="1279">
                  <c:v>0.57040667693378366</c:v>
                </c:pt>
                <c:pt idx="1280">
                  <c:v>0.57040667693378366</c:v>
                </c:pt>
                <c:pt idx="1281">
                  <c:v>0.57040667693378366</c:v>
                </c:pt>
                <c:pt idx="1282">
                  <c:v>0.57040667693378366</c:v>
                </c:pt>
                <c:pt idx="1283">
                  <c:v>0.57040667693378366</c:v>
                </c:pt>
                <c:pt idx="1284">
                  <c:v>0.57040667693378366</c:v>
                </c:pt>
                <c:pt idx="1285">
                  <c:v>0.57040667693378366</c:v>
                </c:pt>
                <c:pt idx="1286">
                  <c:v>0.57040667693378366</c:v>
                </c:pt>
                <c:pt idx="1287">
                  <c:v>0.57040667693378366</c:v>
                </c:pt>
                <c:pt idx="1288">
                  <c:v>0.57040667693378366</c:v>
                </c:pt>
                <c:pt idx="1289">
                  <c:v>0.57040667693378366</c:v>
                </c:pt>
                <c:pt idx="1290">
                  <c:v>0.57040667693378366</c:v>
                </c:pt>
                <c:pt idx="1291">
                  <c:v>0.57040667693378366</c:v>
                </c:pt>
                <c:pt idx="1292">
                  <c:v>0.57040667693378366</c:v>
                </c:pt>
                <c:pt idx="1293">
                  <c:v>0.57040667693378366</c:v>
                </c:pt>
                <c:pt idx="1294">
                  <c:v>0.57040667693378366</c:v>
                </c:pt>
                <c:pt idx="1295">
                  <c:v>0.57040667693378366</c:v>
                </c:pt>
                <c:pt idx="1296">
                  <c:v>0.57040667693378366</c:v>
                </c:pt>
                <c:pt idx="1297">
                  <c:v>0.57040667693378366</c:v>
                </c:pt>
                <c:pt idx="1298">
                  <c:v>0.57040667693378366</c:v>
                </c:pt>
                <c:pt idx="1299">
                  <c:v>0.57040667693378366</c:v>
                </c:pt>
                <c:pt idx="1300">
                  <c:v>0.57040667693378366</c:v>
                </c:pt>
                <c:pt idx="1301">
                  <c:v>0.57040667693378366</c:v>
                </c:pt>
                <c:pt idx="1302">
                  <c:v>0.57040667693378366</c:v>
                </c:pt>
                <c:pt idx="1303">
                  <c:v>0.57040667693378366</c:v>
                </c:pt>
                <c:pt idx="1304">
                  <c:v>0.57040667693378366</c:v>
                </c:pt>
                <c:pt idx="1305">
                  <c:v>0.57040667693378366</c:v>
                </c:pt>
                <c:pt idx="1306">
                  <c:v>0.57040667693378366</c:v>
                </c:pt>
                <c:pt idx="1307">
                  <c:v>0.57040667693378366</c:v>
                </c:pt>
                <c:pt idx="1308">
                  <c:v>0.57040667693378366</c:v>
                </c:pt>
                <c:pt idx="1309">
                  <c:v>0.57040667693378366</c:v>
                </c:pt>
                <c:pt idx="1310">
                  <c:v>0.57040667693378366</c:v>
                </c:pt>
                <c:pt idx="1311">
                  <c:v>0.57040667693378366</c:v>
                </c:pt>
                <c:pt idx="1312">
                  <c:v>0.57040667693378366</c:v>
                </c:pt>
                <c:pt idx="1313">
                  <c:v>0.57040667693378366</c:v>
                </c:pt>
                <c:pt idx="1314">
                  <c:v>0.57040667693378366</c:v>
                </c:pt>
                <c:pt idx="1315">
                  <c:v>0.57040667693378366</c:v>
                </c:pt>
                <c:pt idx="1316">
                  <c:v>0.57040667693378366</c:v>
                </c:pt>
                <c:pt idx="1317">
                  <c:v>0.57040667693378366</c:v>
                </c:pt>
                <c:pt idx="1318">
                  <c:v>0.57040667693378366</c:v>
                </c:pt>
                <c:pt idx="1319">
                  <c:v>0.57040667693378366</c:v>
                </c:pt>
                <c:pt idx="1320">
                  <c:v>0.57040667693378366</c:v>
                </c:pt>
                <c:pt idx="1321">
                  <c:v>0.57040667693378366</c:v>
                </c:pt>
                <c:pt idx="1322">
                  <c:v>0.57040667693378366</c:v>
                </c:pt>
                <c:pt idx="1323">
                  <c:v>0.57040667693378366</c:v>
                </c:pt>
                <c:pt idx="1324">
                  <c:v>0.57040667693378366</c:v>
                </c:pt>
                <c:pt idx="1325">
                  <c:v>0.57040667693378366</c:v>
                </c:pt>
                <c:pt idx="1326">
                  <c:v>0.57040667693378366</c:v>
                </c:pt>
                <c:pt idx="1327">
                  <c:v>0.57040667693378366</c:v>
                </c:pt>
                <c:pt idx="1328">
                  <c:v>0.57040667693378366</c:v>
                </c:pt>
                <c:pt idx="1329">
                  <c:v>0.57040667693378366</c:v>
                </c:pt>
                <c:pt idx="1330">
                  <c:v>0.57040667693378366</c:v>
                </c:pt>
                <c:pt idx="1331">
                  <c:v>0.57040667693378366</c:v>
                </c:pt>
                <c:pt idx="1332">
                  <c:v>0.57040667693378366</c:v>
                </c:pt>
                <c:pt idx="1333">
                  <c:v>0.57040667693378366</c:v>
                </c:pt>
                <c:pt idx="1334">
                  <c:v>0.57040667693378366</c:v>
                </c:pt>
                <c:pt idx="1335">
                  <c:v>0.57040667693378366</c:v>
                </c:pt>
                <c:pt idx="1336">
                  <c:v>0.57040667693378366</c:v>
                </c:pt>
                <c:pt idx="1337">
                  <c:v>0.57040667693378366</c:v>
                </c:pt>
                <c:pt idx="1338">
                  <c:v>0.57040667693378366</c:v>
                </c:pt>
                <c:pt idx="1339">
                  <c:v>0.57040667693378366</c:v>
                </c:pt>
                <c:pt idx="1340">
                  <c:v>0.57040667693378366</c:v>
                </c:pt>
                <c:pt idx="1341">
                  <c:v>0.57040667693378366</c:v>
                </c:pt>
                <c:pt idx="1342">
                  <c:v>0.57040667693378366</c:v>
                </c:pt>
                <c:pt idx="1343">
                  <c:v>0.57040667693378366</c:v>
                </c:pt>
                <c:pt idx="1344">
                  <c:v>0.57040667693378366</c:v>
                </c:pt>
                <c:pt idx="1345">
                  <c:v>0.57040667693378366</c:v>
                </c:pt>
                <c:pt idx="1346">
                  <c:v>0.57040667693378366</c:v>
                </c:pt>
                <c:pt idx="1347">
                  <c:v>0.57040667693378366</c:v>
                </c:pt>
                <c:pt idx="1348">
                  <c:v>0.57040667693378366</c:v>
                </c:pt>
                <c:pt idx="1349">
                  <c:v>0.57040667693378366</c:v>
                </c:pt>
                <c:pt idx="1350">
                  <c:v>0.57053040621779771</c:v>
                </c:pt>
                <c:pt idx="1351">
                  <c:v>0.57157409473650067</c:v>
                </c:pt>
                <c:pt idx="1352">
                  <c:v>0.57301331381756782</c:v>
                </c:pt>
                <c:pt idx="1353">
                  <c:v>0.574587292001419</c:v>
                </c:pt>
                <c:pt idx="1354">
                  <c:v>0.57628982726926792</c:v>
                </c:pt>
                <c:pt idx="1355">
                  <c:v>0.57823166134483861</c:v>
                </c:pt>
                <c:pt idx="1356">
                  <c:v>0.58062993934875762</c:v>
                </c:pt>
                <c:pt idx="1357">
                  <c:v>0.58334445542247526</c:v>
                </c:pt>
                <c:pt idx="1358">
                  <c:v>0.58624235856098872</c:v>
                </c:pt>
                <c:pt idx="1359">
                  <c:v>0.58941005968870541</c:v>
                </c:pt>
                <c:pt idx="1360">
                  <c:v>0.59261275254483181</c:v>
                </c:pt>
                <c:pt idx="1361">
                  <c:v>0.59485838393242563</c:v>
                </c:pt>
                <c:pt idx="1362">
                  <c:v>0.59534603226484228</c:v>
                </c:pt>
                <c:pt idx="1363">
                  <c:v>0.59534603226484228</c:v>
                </c:pt>
                <c:pt idx="1364">
                  <c:v>0.59534603226484228</c:v>
                </c:pt>
                <c:pt idx="1365">
                  <c:v>0.59534603226484228</c:v>
                </c:pt>
                <c:pt idx="1366">
                  <c:v>0.59534603226484228</c:v>
                </c:pt>
                <c:pt idx="1367">
                  <c:v>0.59534603226484228</c:v>
                </c:pt>
                <c:pt idx="1368">
                  <c:v>0.59670781214619451</c:v>
                </c:pt>
                <c:pt idx="1369">
                  <c:v>0.59882584929402116</c:v>
                </c:pt>
                <c:pt idx="1370">
                  <c:v>0.59970027364110812</c:v>
                </c:pt>
                <c:pt idx="1371">
                  <c:v>0.59970027364110812</c:v>
                </c:pt>
                <c:pt idx="1372">
                  <c:v>0.59970027364110812</c:v>
                </c:pt>
                <c:pt idx="1373">
                  <c:v>0.59970027364110812</c:v>
                </c:pt>
                <c:pt idx="1374">
                  <c:v>0.60002583066021997</c:v>
                </c:pt>
                <c:pt idx="1375">
                  <c:v>0.6016174481535751</c:v>
                </c:pt>
                <c:pt idx="1376">
                  <c:v>0.60526211791649187</c:v>
                </c:pt>
                <c:pt idx="1377">
                  <c:v>0.61147233288482339</c:v>
                </c:pt>
                <c:pt idx="1378">
                  <c:v>0.61839520560233074</c:v>
                </c:pt>
                <c:pt idx="1379">
                  <c:v>0.62455319254417041</c:v>
                </c:pt>
                <c:pt idx="1380">
                  <c:v>0.62993088915855922</c:v>
                </c:pt>
                <c:pt idx="1381">
                  <c:v>0.6330969691671865</c:v>
                </c:pt>
                <c:pt idx="1382">
                  <c:v>0.6330969691671865</c:v>
                </c:pt>
                <c:pt idx="1383">
                  <c:v>0.6330969691671865</c:v>
                </c:pt>
                <c:pt idx="1384">
                  <c:v>0.6330969691671865</c:v>
                </c:pt>
                <c:pt idx="1385">
                  <c:v>0.6330969691671865</c:v>
                </c:pt>
                <c:pt idx="1386">
                  <c:v>0.6330969691671865</c:v>
                </c:pt>
                <c:pt idx="1387">
                  <c:v>0.6330969691671865</c:v>
                </c:pt>
                <c:pt idx="1388">
                  <c:v>0.6330969691671865</c:v>
                </c:pt>
                <c:pt idx="1389">
                  <c:v>0.6330969691671865</c:v>
                </c:pt>
                <c:pt idx="1390">
                  <c:v>0.6330969691671865</c:v>
                </c:pt>
                <c:pt idx="1391">
                  <c:v>0.6330969691671865</c:v>
                </c:pt>
                <c:pt idx="1392">
                  <c:v>0.6330969691671865</c:v>
                </c:pt>
                <c:pt idx="1393">
                  <c:v>0.6330969691671865</c:v>
                </c:pt>
                <c:pt idx="1394">
                  <c:v>0.6330969691671865</c:v>
                </c:pt>
                <c:pt idx="1395">
                  <c:v>0.6330969691671865</c:v>
                </c:pt>
                <c:pt idx="1396">
                  <c:v>0.6330969691671865</c:v>
                </c:pt>
                <c:pt idx="1397">
                  <c:v>0.63336180672977571</c:v>
                </c:pt>
                <c:pt idx="1398">
                  <c:v>0.63405866641187791</c:v>
                </c:pt>
                <c:pt idx="1399">
                  <c:v>0.63517080284174188</c:v>
                </c:pt>
                <c:pt idx="1400">
                  <c:v>0.6366744318780525</c:v>
                </c:pt>
                <c:pt idx="1401">
                  <c:v>0.63838364272434311</c:v>
                </c:pt>
                <c:pt idx="1402">
                  <c:v>0.64050548296559173</c:v>
                </c:pt>
                <c:pt idx="1403">
                  <c:v>0.6437767532599693</c:v>
                </c:pt>
                <c:pt idx="1404">
                  <c:v>0.6488991918124184</c:v>
                </c:pt>
                <c:pt idx="1405">
                  <c:v>0.65451394989542766</c:v>
                </c:pt>
                <c:pt idx="1406">
                  <c:v>0.65849192804903978</c:v>
                </c:pt>
                <c:pt idx="1407">
                  <c:v>0.65999690301901281</c:v>
                </c:pt>
                <c:pt idx="1408">
                  <c:v>0.65999690301901281</c:v>
                </c:pt>
                <c:pt idx="1409">
                  <c:v>0.65999690301901281</c:v>
                </c:pt>
                <c:pt idx="1410">
                  <c:v>0.65999690301901281</c:v>
                </c:pt>
                <c:pt idx="1411">
                  <c:v>0.65999690301901281</c:v>
                </c:pt>
                <c:pt idx="1412">
                  <c:v>0.65999690301901281</c:v>
                </c:pt>
                <c:pt idx="1413">
                  <c:v>0.65999690301901281</c:v>
                </c:pt>
                <c:pt idx="1414">
                  <c:v>0.65999690301901281</c:v>
                </c:pt>
                <c:pt idx="1415">
                  <c:v>0.65999690301901281</c:v>
                </c:pt>
                <c:pt idx="1416">
                  <c:v>0.65999690301901281</c:v>
                </c:pt>
                <c:pt idx="1417">
                  <c:v>0.65999690301901281</c:v>
                </c:pt>
                <c:pt idx="1418">
                  <c:v>0.65999690301901281</c:v>
                </c:pt>
                <c:pt idx="1419">
                  <c:v>0.65999690301901281</c:v>
                </c:pt>
                <c:pt idx="1420">
                  <c:v>0.65999690301901281</c:v>
                </c:pt>
                <c:pt idx="1421">
                  <c:v>0.66155460180646131</c:v>
                </c:pt>
                <c:pt idx="1422">
                  <c:v>0.66437666795388406</c:v>
                </c:pt>
                <c:pt idx="1423">
                  <c:v>0.66609353676238292</c:v>
                </c:pt>
                <c:pt idx="1424">
                  <c:v>0.66609353676238292</c:v>
                </c:pt>
                <c:pt idx="1425">
                  <c:v>0.66609353676238292</c:v>
                </c:pt>
                <c:pt idx="1426">
                  <c:v>0.66609353676238292</c:v>
                </c:pt>
                <c:pt idx="1427">
                  <c:v>0.66609353676238292</c:v>
                </c:pt>
                <c:pt idx="1428">
                  <c:v>0.66609353676238292</c:v>
                </c:pt>
                <c:pt idx="1429">
                  <c:v>0.66609353676238292</c:v>
                </c:pt>
                <c:pt idx="1430">
                  <c:v>0.66701237664187008</c:v>
                </c:pt>
                <c:pt idx="1431">
                  <c:v>0.66976211198651414</c:v>
                </c:pt>
                <c:pt idx="1432">
                  <c:v>0.67433967707485043</c:v>
                </c:pt>
                <c:pt idx="1433">
                  <c:v>0.67917961422878625</c:v>
                </c:pt>
                <c:pt idx="1434">
                  <c:v>0.68325947839678847</c:v>
                </c:pt>
                <c:pt idx="1435">
                  <c:v>0.68525380218065768</c:v>
                </c:pt>
                <c:pt idx="1436">
                  <c:v>0.68527556884126761</c:v>
                </c:pt>
                <c:pt idx="1437">
                  <c:v>0.68527556884126761</c:v>
                </c:pt>
                <c:pt idx="1438">
                  <c:v>0.68527556884126761</c:v>
                </c:pt>
                <c:pt idx="1439">
                  <c:v>0.68527556884126761</c:v>
                </c:pt>
                <c:pt idx="1440">
                  <c:v>0.68527556884126761</c:v>
                </c:pt>
                <c:pt idx="1441">
                  <c:v>0.68584216645135243</c:v>
                </c:pt>
                <c:pt idx="1442">
                  <c:v>0.6865521780024284</c:v>
                </c:pt>
                <c:pt idx="1443">
                  <c:v>0.68677882711950533</c:v>
                </c:pt>
                <c:pt idx="1444">
                  <c:v>0.68677882711950533</c:v>
                </c:pt>
                <c:pt idx="1445">
                  <c:v>0.68677882711950533</c:v>
                </c:pt>
                <c:pt idx="1446">
                  <c:v>0.68677882711950533</c:v>
                </c:pt>
                <c:pt idx="1447">
                  <c:v>0.68754418095185466</c:v>
                </c:pt>
                <c:pt idx="1448">
                  <c:v>0.68926662846739029</c:v>
                </c:pt>
                <c:pt idx="1449">
                  <c:v>0.6907857003872333</c:v>
                </c:pt>
                <c:pt idx="1450">
                  <c:v>0.69136746627987411</c:v>
                </c:pt>
                <c:pt idx="1451">
                  <c:v>0.69144072285575642</c:v>
                </c:pt>
                <c:pt idx="1452">
                  <c:v>0.69144072285575642</c:v>
                </c:pt>
                <c:pt idx="1453">
                  <c:v>0.69144072285575642</c:v>
                </c:pt>
                <c:pt idx="1454">
                  <c:v>0.69144072285575642</c:v>
                </c:pt>
                <c:pt idx="1455">
                  <c:v>0.69144072285575642</c:v>
                </c:pt>
                <c:pt idx="1456">
                  <c:v>0.69144072285575642</c:v>
                </c:pt>
                <c:pt idx="1457">
                  <c:v>0.69144072285575642</c:v>
                </c:pt>
                <c:pt idx="1458">
                  <c:v>0.69144072285575642</c:v>
                </c:pt>
                <c:pt idx="1459">
                  <c:v>0.69144072285575642</c:v>
                </c:pt>
                <c:pt idx="1460">
                  <c:v>0.69144072285575642</c:v>
                </c:pt>
                <c:pt idx="1461">
                  <c:v>0.69144072285575642</c:v>
                </c:pt>
                <c:pt idx="1462">
                  <c:v>0.69144072285575642</c:v>
                </c:pt>
                <c:pt idx="1463">
                  <c:v>0.69144072285575642</c:v>
                </c:pt>
                <c:pt idx="1464">
                  <c:v>0.69144072285575642</c:v>
                </c:pt>
                <c:pt idx="1465">
                  <c:v>0.69144072285575642</c:v>
                </c:pt>
                <c:pt idx="1466">
                  <c:v>0.69144072285575642</c:v>
                </c:pt>
                <c:pt idx="1467">
                  <c:v>0.69144072285575642</c:v>
                </c:pt>
                <c:pt idx="1468">
                  <c:v>0.69144072285575642</c:v>
                </c:pt>
                <c:pt idx="1469">
                  <c:v>0.69144072285575642</c:v>
                </c:pt>
                <c:pt idx="1470">
                  <c:v>0.69144072285575642</c:v>
                </c:pt>
                <c:pt idx="1471">
                  <c:v>0.69144072285575642</c:v>
                </c:pt>
                <c:pt idx="1472">
                  <c:v>0.69144072285575642</c:v>
                </c:pt>
                <c:pt idx="1473">
                  <c:v>0.69144072285575642</c:v>
                </c:pt>
                <c:pt idx="1474">
                  <c:v>0.69144072285575642</c:v>
                </c:pt>
                <c:pt idx="1475">
                  <c:v>0.69144072285575642</c:v>
                </c:pt>
                <c:pt idx="1476">
                  <c:v>0.69144072285575642</c:v>
                </c:pt>
                <c:pt idx="1477">
                  <c:v>0.69144072285575642</c:v>
                </c:pt>
                <c:pt idx="1478">
                  <c:v>0.69144072285575642</c:v>
                </c:pt>
                <c:pt idx="1479">
                  <c:v>0.69144072285575642</c:v>
                </c:pt>
                <c:pt idx="1480">
                  <c:v>0.69144072285575642</c:v>
                </c:pt>
                <c:pt idx="1481">
                  <c:v>0.69144072285575642</c:v>
                </c:pt>
                <c:pt idx="1482">
                  <c:v>0.69144072285575642</c:v>
                </c:pt>
                <c:pt idx="1483">
                  <c:v>0.69144072285575642</c:v>
                </c:pt>
                <c:pt idx="1484">
                  <c:v>0.69144072285575642</c:v>
                </c:pt>
                <c:pt idx="1485">
                  <c:v>0.69144072285575642</c:v>
                </c:pt>
                <c:pt idx="1486">
                  <c:v>0.69144072285575642</c:v>
                </c:pt>
                <c:pt idx="1487">
                  <c:v>0.69144072285575642</c:v>
                </c:pt>
                <c:pt idx="1488">
                  <c:v>0.69144072285575642</c:v>
                </c:pt>
                <c:pt idx="1489">
                  <c:v>0.69144072285575642</c:v>
                </c:pt>
                <c:pt idx="1490">
                  <c:v>0.69144072285575642</c:v>
                </c:pt>
                <c:pt idx="1491">
                  <c:v>0.69144072285575642</c:v>
                </c:pt>
                <c:pt idx="1492">
                  <c:v>0.69144072285575642</c:v>
                </c:pt>
                <c:pt idx="1493">
                  <c:v>0.69144072285575642</c:v>
                </c:pt>
                <c:pt idx="1494">
                  <c:v>0.69144072285575642</c:v>
                </c:pt>
                <c:pt idx="1495">
                  <c:v>0.69144072285575642</c:v>
                </c:pt>
                <c:pt idx="1496">
                  <c:v>0.69144072285575642</c:v>
                </c:pt>
                <c:pt idx="1497">
                  <c:v>0.69144072285575642</c:v>
                </c:pt>
                <c:pt idx="1498">
                  <c:v>0.69144072285575642</c:v>
                </c:pt>
                <c:pt idx="1499">
                  <c:v>0.69144072285575642</c:v>
                </c:pt>
                <c:pt idx="1500">
                  <c:v>0.69144072285575642</c:v>
                </c:pt>
                <c:pt idx="1501">
                  <c:v>0.69144072285575642</c:v>
                </c:pt>
                <c:pt idx="1502">
                  <c:v>0.69144072285575642</c:v>
                </c:pt>
                <c:pt idx="1503">
                  <c:v>0.69144072285575642</c:v>
                </c:pt>
                <c:pt idx="1504">
                  <c:v>0.69144072285575642</c:v>
                </c:pt>
                <c:pt idx="1505">
                  <c:v>0.69144072285575642</c:v>
                </c:pt>
                <c:pt idx="1506">
                  <c:v>0.69144072285575642</c:v>
                </c:pt>
                <c:pt idx="1507">
                  <c:v>0.69144072285575642</c:v>
                </c:pt>
                <c:pt idx="1508">
                  <c:v>0.69144072285575642</c:v>
                </c:pt>
                <c:pt idx="1509">
                  <c:v>0.69144072285575642</c:v>
                </c:pt>
                <c:pt idx="1510">
                  <c:v>0.69144072285575642</c:v>
                </c:pt>
                <c:pt idx="1511">
                  <c:v>0.69144072285575642</c:v>
                </c:pt>
                <c:pt idx="1512">
                  <c:v>0.69144072285575642</c:v>
                </c:pt>
                <c:pt idx="1513">
                  <c:v>0.69144072285575642</c:v>
                </c:pt>
                <c:pt idx="1514">
                  <c:v>0.69144072285575642</c:v>
                </c:pt>
                <c:pt idx="1515">
                  <c:v>0.69144072285575642</c:v>
                </c:pt>
                <c:pt idx="1516">
                  <c:v>0.69144072285575642</c:v>
                </c:pt>
                <c:pt idx="1517">
                  <c:v>0.69144072285575642</c:v>
                </c:pt>
                <c:pt idx="1518">
                  <c:v>0.69144072285575642</c:v>
                </c:pt>
                <c:pt idx="1519">
                  <c:v>0.69144072285575642</c:v>
                </c:pt>
                <c:pt idx="1520">
                  <c:v>0.69144072285575642</c:v>
                </c:pt>
                <c:pt idx="1521">
                  <c:v>0.69144072285575642</c:v>
                </c:pt>
                <c:pt idx="1522">
                  <c:v>0.69144072285575642</c:v>
                </c:pt>
                <c:pt idx="1523">
                  <c:v>0.69144072285575642</c:v>
                </c:pt>
                <c:pt idx="1524">
                  <c:v>0.69144072285575642</c:v>
                </c:pt>
                <c:pt idx="1525">
                  <c:v>0.69291663164101625</c:v>
                </c:pt>
                <c:pt idx="1526">
                  <c:v>0.69564073038338081</c:v>
                </c:pt>
                <c:pt idx="1527">
                  <c:v>0.69909479547117637</c:v>
                </c:pt>
                <c:pt idx="1528">
                  <c:v>0.70247671304607351</c:v>
                </c:pt>
                <c:pt idx="1529">
                  <c:v>0.70517475245792538</c:v>
                </c:pt>
                <c:pt idx="1530">
                  <c:v>0.70693514941625746</c:v>
                </c:pt>
                <c:pt idx="1531">
                  <c:v>0.70761121992760367</c:v>
                </c:pt>
                <c:pt idx="1532">
                  <c:v>0.70761121992760367</c:v>
                </c:pt>
                <c:pt idx="1533">
                  <c:v>0.70761121992760367</c:v>
                </c:pt>
                <c:pt idx="1534">
                  <c:v>0.70761121992760367</c:v>
                </c:pt>
                <c:pt idx="1535">
                  <c:v>0.70761121992760367</c:v>
                </c:pt>
                <c:pt idx="1536">
                  <c:v>0.70761121992760367</c:v>
                </c:pt>
                <c:pt idx="1537">
                  <c:v>0.70761121992760367</c:v>
                </c:pt>
                <c:pt idx="1538">
                  <c:v>0.70761121992760367</c:v>
                </c:pt>
                <c:pt idx="1539">
                  <c:v>0.70761121992760367</c:v>
                </c:pt>
                <c:pt idx="1540">
                  <c:v>0.70761121992760367</c:v>
                </c:pt>
                <c:pt idx="1541">
                  <c:v>0.70761121992760367</c:v>
                </c:pt>
                <c:pt idx="1542">
                  <c:v>0.70761121992760367</c:v>
                </c:pt>
                <c:pt idx="1543">
                  <c:v>0.70761121992760367</c:v>
                </c:pt>
                <c:pt idx="1544">
                  <c:v>0.70761121992760367</c:v>
                </c:pt>
                <c:pt idx="1545">
                  <c:v>0.70761121992760367</c:v>
                </c:pt>
                <c:pt idx="1546">
                  <c:v>0.70761121992760367</c:v>
                </c:pt>
                <c:pt idx="1547">
                  <c:v>0.70761121992760367</c:v>
                </c:pt>
                <c:pt idx="1548">
                  <c:v>0.70761121992760367</c:v>
                </c:pt>
                <c:pt idx="1549">
                  <c:v>0.70761121992760367</c:v>
                </c:pt>
                <c:pt idx="1550">
                  <c:v>0.70761121992760367</c:v>
                </c:pt>
                <c:pt idx="1551">
                  <c:v>0.70761121992760367</c:v>
                </c:pt>
                <c:pt idx="1552">
                  <c:v>0.70761121992760367</c:v>
                </c:pt>
                <c:pt idx="1553">
                  <c:v>0.70761121992760367</c:v>
                </c:pt>
                <c:pt idx="1554">
                  <c:v>0.70761121992760367</c:v>
                </c:pt>
                <c:pt idx="1555">
                  <c:v>0.70761121992760367</c:v>
                </c:pt>
                <c:pt idx="1556">
                  <c:v>0.70761121992760367</c:v>
                </c:pt>
                <c:pt idx="1557">
                  <c:v>0.70761121992760367</c:v>
                </c:pt>
                <c:pt idx="1558">
                  <c:v>0.70761121992760367</c:v>
                </c:pt>
                <c:pt idx="1559">
                  <c:v>0.70761121992760367</c:v>
                </c:pt>
                <c:pt idx="1560">
                  <c:v>0.70761121992760367</c:v>
                </c:pt>
                <c:pt idx="1561">
                  <c:v>0.70761121992760367</c:v>
                </c:pt>
                <c:pt idx="1562">
                  <c:v>0.70761121992760367</c:v>
                </c:pt>
                <c:pt idx="1563">
                  <c:v>0.70761121992760367</c:v>
                </c:pt>
                <c:pt idx="1564">
                  <c:v>0.70761121992760367</c:v>
                </c:pt>
                <c:pt idx="1565">
                  <c:v>0.70761121992760367</c:v>
                </c:pt>
                <c:pt idx="1566">
                  <c:v>0.70761121992760367</c:v>
                </c:pt>
                <c:pt idx="1567">
                  <c:v>0.70761121992760367</c:v>
                </c:pt>
                <c:pt idx="1568">
                  <c:v>0.70761121992760367</c:v>
                </c:pt>
                <c:pt idx="1569">
                  <c:v>0.70761121992760367</c:v>
                </c:pt>
                <c:pt idx="1570">
                  <c:v>0.70761121992760367</c:v>
                </c:pt>
                <c:pt idx="1571">
                  <c:v>0.70761121992760367</c:v>
                </c:pt>
                <c:pt idx="1572">
                  <c:v>0.70761121992760367</c:v>
                </c:pt>
                <c:pt idx="1573">
                  <c:v>0.70761121992760367</c:v>
                </c:pt>
                <c:pt idx="1574">
                  <c:v>0.70761121992760367</c:v>
                </c:pt>
                <c:pt idx="1575">
                  <c:v>0.70761121992760367</c:v>
                </c:pt>
                <c:pt idx="1576">
                  <c:v>0.70761121992760367</c:v>
                </c:pt>
                <c:pt idx="1577">
                  <c:v>0.70761121992760367</c:v>
                </c:pt>
                <c:pt idx="1578">
                  <c:v>0.70761121992760367</c:v>
                </c:pt>
                <c:pt idx="1579">
                  <c:v>0.70761121992760367</c:v>
                </c:pt>
                <c:pt idx="1580">
                  <c:v>0.70761121992760367</c:v>
                </c:pt>
                <c:pt idx="1581">
                  <c:v>0.70761121992760367</c:v>
                </c:pt>
                <c:pt idx="1582">
                  <c:v>0.70761121992760367</c:v>
                </c:pt>
                <c:pt idx="1583">
                  <c:v>0.70761121992760367</c:v>
                </c:pt>
                <c:pt idx="1584">
                  <c:v>0.70761121992760367</c:v>
                </c:pt>
                <c:pt idx="1585">
                  <c:v>0.70761121992760367</c:v>
                </c:pt>
                <c:pt idx="1586">
                  <c:v>0.70761121992760367</c:v>
                </c:pt>
                <c:pt idx="1587">
                  <c:v>0.70761121992760367</c:v>
                </c:pt>
                <c:pt idx="1588">
                  <c:v>0.70761121992760367</c:v>
                </c:pt>
                <c:pt idx="1589">
                  <c:v>0.70761121992760367</c:v>
                </c:pt>
                <c:pt idx="1590">
                  <c:v>0.70761121992760367</c:v>
                </c:pt>
                <c:pt idx="1591">
                  <c:v>0.70761121992760367</c:v>
                </c:pt>
                <c:pt idx="1592">
                  <c:v>0.70761121992760367</c:v>
                </c:pt>
                <c:pt idx="1593">
                  <c:v>0.70761121992760367</c:v>
                </c:pt>
                <c:pt idx="1594">
                  <c:v>0.70761121992760367</c:v>
                </c:pt>
                <c:pt idx="1595">
                  <c:v>0.70761121992760367</c:v>
                </c:pt>
                <c:pt idx="1596">
                  <c:v>0.70761121992760367</c:v>
                </c:pt>
                <c:pt idx="1597">
                  <c:v>0.70761121992760367</c:v>
                </c:pt>
                <c:pt idx="1598">
                  <c:v>0.70761121992760367</c:v>
                </c:pt>
                <c:pt idx="1599">
                  <c:v>0.70761121992760367</c:v>
                </c:pt>
                <c:pt idx="1600">
                  <c:v>0.70761121992760367</c:v>
                </c:pt>
                <c:pt idx="1601">
                  <c:v>0.70761121992760367</c:v>
                </c:pt>
                <c:pt idx="1602">
                  <c:v>0.70761121992760367</c:v>
                </c:pt>
                <c:pt idx="1603">
                  <c:v>0.70761121992760367</c:v>
                </c:pt>
                <c:pt idx="1604">
                  <c:v>0.70761121992760367</c:v>
                </c:pt>
                <c:pt idx="1605">
                  <c:v>0.70761121992760367</c:v>
                </c:pt>
                <c:pt idx="1606">
                  <c:v>0.70761121992760367</c:v>
                </c:pt>
                <c:pt idx="1607">
                  <c:v>0.70761121992760367</c:v>
                </c:pt>
                <c:pt idx="1608">
                  <c:v>0.70761121992760367</c:v>
                </c:pt>
                <c:pt idx="1609">
                  <c:v>0.70761121992760367</c:v>
                </c:pt>
                <c:pt idx="1610">
                  <c:v>0.70761121992760367</c:v>
                </c:pt>
                <c:pt idx="1611">
                  <c:v>0.70761121992760367</c:v>
                </c:pt>
                <c:pt idx="1612">
                  <c:v>0.70761121992760367</c:v>
                </c:pt>
                <c:pt idx="1613">
                  <c:v>0.70761121992760367</c:v>
                </c:pt>
                <c:pt idx="1614">
                  <c:v>0.70761121992760367</c:v>
                </c:pt>
                <c:pt idx="1615">
                  <c:v>0.70761121992760367</c:v>
                </c:pt>
                <c:pt idx="1616">
                  <c:v>0.70761121992760367</c:v>
                </c:pt>
                <c:pt idx="1617">
                  <c:v>0.70761121992760367</c:v>
                </c:pt>
                <c:pt idx="1618">
                  <c:v>0.70761121992760367</c:v>
                </c:pt>
                <c:pt idx="1619">
                  <c:v>0.70761121992760367</c:v>
                </c:pt>
                <c:pt idx="1620">
                  <c:v>0.70761121992760367</c:v>
                </c:pt>
                <c:pt idx="1621">
                  <c:v>0.70761121992760367</c:v>
                </c:pt>
                <c:pt idx="1622">
                  <c:v>0.70761121992760367</c:v>
                </c:pt>
                <c:pt idx="1623">
                  <c:v>0.70761121992760367</c:v>
                </c:pt>
                <c:pt idx="1624">
                  <c:v>0.70761121992760367</c:v>
                </c:pt>
                <c:pt idx="1625">
                  <c:v>0.70761121992760367</c:v>
                </c:pt>
                <c:pt idx="1626">
                  <c:v>0.70761121992760367</c:v>
                </c:pt>
                <c:pt idx="1627">
                  <c:v>0.70761121992760367</c:v>
                </c:pt>
                <c:pt idx="1628">
                  <c:v>0.70866395939515692</c:v>
                </c:pt>
                <c:pt idx="1629">
                  <c:v>0.71069775044046557</c:v>
                </c:pt>
                <c:pt idx="1630">
                  <c:v>0.71280267507852535</c:v>
                </c:pt>
                <c:pt idx="1631">
                  <c:v>0.71393238994177088</c:v>
                </c:pt>
                <c:pt idx="1632">
                  <c:v>0.71393238994177088</c:v>
                </c:pt>
                <c:pt idx="1633">
                  <c:v>0.71393238994177088</c:v>
                </c:pt>
                <c:pt idx="1634">
                  <c:v>0.71393238994177088</c:v>
                </c:pt>
                <c:pt idx="1635">
                  <c:v>0.71393238994177088</c:v>
                </c:pt>
                <c:pt idx="1636">
                  <c:v>0.71393238994177088</c:v>
                </c:pt>
                <c:pt idx="1637">
                  <c:v>0.71393238994177088</c:v>
                </c:pt>
                <c:pt idx="1638">
                  <c:v>0.71393238994177088</c:v>
                </c:pt>
                <c:pt idx="1639">
                  <c:v>0.71393238994177088</c:v>
                </c:pt>
                <c:pt idx="1640">
                  <c:v>0.71393238994177088</c:v>
                </c:pt>
                <c:pt idx="1641">
                  <c:v>0.71393238994177088</c:v>
                </c:pt>
                <c:pt idx="1642">
                  <c:v>0.71393238994177088</c:v>
                </c:pt>
                <c:pt idx="1643">
                  <c:v>0.71393238994177088</c:v>
                </c:pt>
                <c:pt idx="1644">
                  <c:v>0.71393238994177088</c:v>
                </c:pt>
                <c:pt idx="1645">
                  <c:v>0.71393238994177088</c:v>
                </c:pt>
                <c:pt idx="1646">
                  <c:v>0.71393238994177088</c:v>
                </c:pt>
                <c:pt idx="1647">
                  <c:v>0.71393238994177088</c:v>
                </c:pt>
                <c:pt idx="1648">
                  <c:v>0.71393238994177088</c:v>
                </c:pt>
                <c:pt idx="1649">
                  <c:v>0.71393238994177088</c:v>
                </c:pt>
                <c:pt idx="1650">
                  <c:v>0.71393238994177088</c:v>
                </c:pt>
                <c:pt idx="1651">
                  <c:v>0.71393238994177088</c:v>
                </c:pt>
                <c:pt idx="1652">
                  <c:v>0.71393238994177088</c:v>
                </c:pt>
                <c:pt idx="1653">
                  <c:v>0.71393238994177088</c:v>
                </c:pt>
                <c:pt idx="1654">
                  <c:v>0.71393238994177088</c:v>
                </c:pt>
                <c:pt idx="1655">
                  <c:v>0.71393238994177088</c:v>
                </c:pt>
                <c:pt idx="1656">
                  <c:v>0.71393238994177088</c:v>
                </c:pt>
                <c:pt idx="1657">
                  <c:v>0.71393238994177088</c:v>
                </c:pt>
                <c:pt idx="1658">
                  <c:v>0.71393238994177088</c:v>
                </c:pt>
                <c:pt idx="1659">
                  <c:v>0.71393238994177088</c:v>
                </c:pt>
                <c:pt idx="1660">
                  <c:v>0.71393238994177088</c:v>
                </c:pt>
                <c:pt idx="1661">
                  <c:v>0.71393238994177088</c:v>
                </c:pt>
                <c:pt idx="1662">
                  <c:v>0.71393238994177088</c:v>
                </c:pt>
                <c:pt idx="1663">
                  <c:v>0.71393238994177088</c:v>
                </c:pt>
                <c:pt idx="1664">
                  <c:v>0.71393238994177088</c:v>
                </c:pt>
                <c:pt idx="1665">
                  <c:v>0.71393238994177088</c:v>
                </c:pt>
                <c:pt idx="1666">
                  <c:v>0.71393238994177088</c:v>
                </c:pt>
                <c:pt idx="1667">
                  <c:v>0.71393238994177088</c:v>
                </c:pt>
                <c:pt idx="1668">
                  <c:v>0.71393238994177088</c:v>
                </c:pt>
                <c:pt idx="1669">
                  <c:v>0.71393238994177088</c:v>
                </c:pt>
                <c:pt idx="1670">
                  <c:v>0.71393238994177088</c:v>
                </c:pt>
                <c:pt idx="1671">
                  <c:v>0.71393238994177088</c:v>
                </c:pt>
                <c:pt idx="1672">
                  <c:v>0.71393238994177088</c:v>
                </c:pt>
                <c:pt idx="1673">
                  <c:v>0.71393238994177088</c:v>
                </c:pt>
                <c:pt idx="1674">
                  <c:v>0.71393238994177088</c:v>
                </c:pt>
                <c:pt idx="1675">
                  <c:v>0.71393238994177088</c:v>
                </c:pt>
                <c:pt idx="1676">
                  <c:v>0.71393238994177088</c:v>
                </c:pt>
                <c:pt idx="1677">
                  <c:v>0.71393238994177088</c:v>
                </c:pt>
                <c:pt idx="1678">
                  <c:v>0.71393238994177088</c:v>
                </c:pt>
                <c:pt idx="1679">
                  <c:v>0.71393238994177088</c:v>
                </c:pt>
                <c:pt idx="1680">
                  <c:v>0.71393238994177088</c:v>
                </c:pt>
                <c:pt idx="1681">
                  <c:v>0.71393238994177088</c:v>
                </c:pt>
                <c:pt idx="1682">
                  <c:v>0.71393238994177088</c:v>
                </c:pt>
                <c:pt idx="1683">
                  <c:v>0.71393238994177088</c:v>
                </c:pt>
                <c:pt idx="1684">
                  <c:v>0.71393238994177088</c:v>
                </c:pt>
                <c:pt idx="1685">
                  <c:v>0.71393238994177088</c:v>
                </c:pt>
                <c:pt idx="1686">
                  <c:v>0.71393238994177088</c:v>
                </c:pt>
                <c:pt idx="1687">
                  <c:v>0.71393238994177088</c:v>
                </c:pt>
                <c:pt idx="1688">
                  <c:v>0.71393238994177088</c:v>
                </c:pt>
                <c:pt idx="1689">
                  <c:v>0.71393238994177088</c:v>
                </c:pt>
                <c:pt idx="1690">
                  <c:v>0.71393238994177088</c:v>
                </c:pt>
                <c:pt idx="1691">
                  <c:v>0.71393238994177088</c:v>
                </c:pt>
                <c:pt idx="1692">
                  <c:v>0.71393238994177088</c:v>
                </c:pt>
                <c:pt idx="1693">
                  <c:v>0.71393238994177088</c:v>
                </c:pt>
                <c:pt idx="1694">
                  <c:v>0.71393238994177088</c:v>
                </c:pt>
                <c:pt idx="1695">
                  <c:v>0.71393238994177088</c:v>
                </c:pt>
                <c:pt idx="1696">
                  <c:v>0.71393238994177088</c:v>
                </c:pt>
                <c:pt idx="1697">
                  <c:v>0.71393238994177088</c:v>
                </c:pt>
                <c:pt idx="1698">
                  <c:v>0.71393238994177088</c:v>
                </c:pt>
                <c:pt idx="1699">
                  <c:v>0.71393238994177088</c:v>
                </c:pt>
                <c:pt idx="1700">
                  <c:v>0.71393238994177088</c:v>
                </c:pt>
                <c:pt idx="1701">
                  <c:v>0.71393238994177088</c:v>
                </c:pt>
                <c:pt idx="1702">
                  <c:v>0.71393238994177088</c:v>
                </c:pt>
                <c:pt idx="1703">
                  <c:v>0.71393238994177088</c:v>
                </c:pt>
                <c:pt idx="1704">
                  <c:v>0.71393238994177088</c:v>
                </c:pt>
                <c:pt idx="1705">
                  <c:v>0.71393238994177088</c:v>
                </c:pt>
                <c:pt idx="1706">
                  <c:v>0.71393238994177088</c:v>
                </c:pt>
                <c:pt idx="1707">
                  <c:v>0.71393238994177088</c:v>
                </c:pt>
                <c:pt idx="1708">
                  <c:v>0.71393238994177088</c:v>
                </c:pt>
                <c:pt idx="1709">
                  <c:v>0.71393238994177088</c:v>
                </c:pt>
                <c:pt idx="1710">
                  <c:v>0.71393238994177088</c:v>
                </c:pt>
                <c:pt idx="1711">
                  <c:v>0.71393238994177088</c:v>
                </c:pt>
                <c:pt idx="1712">
                  <c:v>0.71393238994177088</c:v>
                </c:pt>
                <c:pt idx="1713">
                  <c:v>0.71393238994177088</c:v>
                </c:pt>
                <c:pt idx="1714">
                  <c:v>0.71393238994177088</c:v>
                </c:pt>
                <c:pt idx="1715">
                  <c:v>0.71393238994177088</c:v>
                </c:pt>
                <c:pt idx="1716">
                  <c:v>0.71393238994177088</c:v>
                </c:pt>
                <c:pt idx="1717">
                  <c:v>0.71393238994177088</c:v>
                </c:pt>
                <c:pt idx="1718">
                  <c:v>0.71393238994177088</c:v>
                </c:pt>
                <c:pt idx="1719">
                  <c:v>0.71393238994177088</c:v>
                </c:pt>
                <c:pt idx="1720">
                  <c:v>0.71393238994177088</c:v>
                </c:pt>
                <c:pt idx="1721">
                  <c:v>0.71393238994177088</c:v>
                </c:pt>
                <c:pt idx="1722">
                  <c:v>0.71393238994177088</c:v>
                </c:pt>
                <c:pt idx="1723">
                  <c:v>0.71393238994177088</c:v>
                </c:pt>
                <c:pt idx="1724">
                  <c:v>0.71393238994177088</c:v>
                </c:pt>
                <c:pt idx="1725">
                  <c:v>0.71393238994177088</c:v>
                </c:pt>
                <c:pt idx="1726">
                  <c:v>0.71393238994177088</c:v>
                </c:pt>
                <c:pt idx="1727">
                  <c:v>0.71393238994177088</c:v>
                </c:pt>
                <c:pt idx="1728">
                  <c:v>0.7142929046451717</c:v>
                </c:pt>
                <c:pt idx="1729">
                  <c:v>0.71680732297917338</c:v>
                </c:pt>
                <c:pt idx="1730">
                  <c:v>0.7206327103006539</c:v>
                </c:pt>
                <c:pt idx="1731">
                  <c:v>0.72493919909891802</c:v>
                </c:pt>
                <c:pt idx="1732">
                  <c:v>0.72932286120360801</c:v>
                </c:pt>
                <c:pt idx="1733">
                  <c:v>0.73339832361304713</c:v>
                </c:pt>
                <c:pt idx="1734">
                  <c:v>0.73716901384630662</c:v>
                </c:pt>
                <c:pt idx="1735">
                  <c:v>0.74081724442731789</c:v>
                </c:pt>
                <c:pt idx="1736">
                  <c:v>0.74469199034135503</c:v>
                </c:pt>
                <c:pt idx="1737">
                  <c:v>0.74860839442641991</c:v>
                </c:pt>
                <c:pt idx="1738">
                  <c:v>0.75238947760680641</c:v>
                </c:pt>
                <c:pt idx="1739">
                  <c:v>0.75587135089594348</c:v>
                </c:pt>
                <c:pt idx="1740">
                  <c:v>0.75857756254220565</c:v>
                </c:pt>
                <c:pt idx="1741">
                  <c:v>0.76021345082929792</c:v>
                </c:pt>
                <c:pt idx="1742">
                  <c:v>0.76111064951213359</c:v>
                </c:pt>
                <c:pt idx="1743">
                  <c:v>0.76159118600989584</c:v>
                </c:pt>
                <c:pt idx="1744">
                  <c:v>0.76165729640835778</c:v>
                </c:pt>
                <c:pt idx="1745">
                  <c:v>0.76165729640835778</c:v>
                </c:pt>
                <c:pt idx="1746">
                  <c:v>0.76165729640835778</c:v>
                </c:pt>
                <c:pt idx="1747">
                  <c:v>0.76165729640835778</c:v>
                </c:pt>
                <c:pt idx="1748">
                  <c:v>0.76165729640835778</c:v>
                </c:pt>
                <c:pt idx="1749">
                  <c:v>0.76165729640835778</c:v>
                </c:pt>
                <c:pt idx="1750">
                  <c:v>0.76165729640835778</c:v>
                </c:pt>
                <c:pt idx="1751">
                  <c:v>0.76165729640835778</c:v>
                </c:pt>
                <c:pt idx="1752">
                  <c:v>0.76165729640835778</c:v>
                </c:pt>
                <c:pt idx="1753">
                  <c:v>0.76165729640835778</c:v>
                </c:pt>
                <c:pt idx="1754">
                  <c:v>0.76165729640835778</c:v>
                </c:pt>
                <c:pt idx="1755">
                  <c:v>0.76165729640835778</c:v>
                </c:pt>
                <c:pt idx="1756">
                  <c:v>0.76165729640835778</c:v>
                </c:pt>
                <c:pt idx="1757">
                  <c:v>0.76165729640835778</c:v>
                </c:pt>
                <c:pt idx="1758">
                  <c:v>0.76165729640835778</c:v>
                </c:pt>
                <c:pt idx="1759">
                  <c:v>0.76165729640835778</c:v>
                </c:pt>
                <c:pt idx="1760">
                  <c:v>0.76165729640835778</c:v>
                </c:pt>
                <c:pt idx="1761">
                  <c:v>0.76165729640835778</c:v>
                </c:pt>
                <c:pt idx="1762">
                  <c:v>0.76165729640835778</c:v>
                </c:pt>
                <c:pt idx="1763">
                  <c:v>0.76165729640835778</c:v>
                </c:pt>
                <c:pt idx="1764">
                  <c:v>0.76165729640835778</c:v>
                </c:pt>
                <c:pt idx="1765">
                  <c:v>0.76165729640835778</c:v>
                </c:pt>
                <c:pt idx="1766">
                  <c:v>0.76230292926037402</c:v>
                </c:pt>
                <c:pt idx="1767">
                  <c:v>0.76398586443641103</c:v>
                </c:pt>
                <c:pt idx="1768">
                  <c:v>0.76691536777339853</c:v>
                </c:pt>
                <c:pt idx="1769">
                  <c:v>0.7711368202984753</c:v>
                </c:pt>
                <c:pt idx="1770">
                  <c:v>0.77630775972224431</c:v>
                </c:pt>
                <c:pt idx="1771">
                  <c:v>0.78176227515244368</c:v>
                </c:pt>
                <c:pt idx="1772">
                  <c:v>0.78702892118316792</c:v>
                </c:pt>
                <c:pt idx="1773">
                  <c:v>0.7918982542065488</c:v>
                </c:pt>
                <c:pt idx="1774">
                  <c:v>0.79610780409289372</c:v>
                </c:pt>
                <c:pt idx="1775">
                  <c:v>0.79962170364327978</c:v>
                </c:pt>
                <c:pt idx="1776">
                  <c:v>0.80275934447288599</c:v>
                </c:pt>
                <c:pt idx="1777">
                  <c:v>0.80587284061515796</c:v>
                </c:pt>
                <c:pt idx="1778">
                  <c:v>0.80926281277076484</c:v>
                </c:pt>
                <c:pt idx="1779">
                  <c:v>0.8130825969188159</c:v>
                </c:pt>
                <c:pt idx="1780">
                  <c:v>0.81714873304212343</c:v>
                </c:pt>
                <c:pt idx="1781">
                  <c:v>0.82103302261182065</c:v>
                </c:pt>
                <c:pt idx="1782">
                  <c:v>0.82436619299008584</c:v>
                </c:pt>
                <c:pt idx="1783">
                  <c:v>0.82699904095381693</c:v>
                </c:pt>
                <c:pt idx="1784">
                  <c:v>0.82894267650617737</c:v>
                </c:pt>
                <c:pt idx="1785">
                  <c:v>0.83043811410217638</c:v>
                </c:pt>
                <c:pt idx="1786">
                  <c:v>0.83170840982901284</c:v>
                </c:pt>
                <c:pt idx="1787">
                  <c:v>0.8328533174404793</c:v>
                </c:pt>
                <c:pt idx="1788">
                  <c:v>0.83394955883875976</c:v>
                </c:pt>
                <c:pt idx="1789">
                  <c:v>0.83508330204036152</c:v>
                </c:pt>
                <c:pt idx="1790">
                  <c:v>0.836296959525475</c:v>
                </c:pt>
                <c:pt idx="1791">
                  <c:v>0.83755652822717552</c:v>
                </c:pt>
                <c:pt idx="1792">
                  <c:v>0.83873530981061206</c:v>
                </c:pt>
                <c:pt idx="1793">
                  <c:v>0.83961225387456928</c:v>
                </c:pt>
                <c:pt idx="1794">
                  <c:v>0.84026983275639788</c:v>
                </c:pt>
                <c:pt idx="1795">
                  <c:v>0.84026983275639788</c:v>
                </c:pt>
                <c:pt idx="1796">
                  <c:v>0.84026983275639788</c:v>
                </c:pt>
                <c:pt idx="1797">
                  <c:v>0.84026983275639788</c:v>
                </c:pt>
                <c:pt idx="1798">
                  <c:v>0.84026983275639788</c:v>
                </c:pt>
                <c:pt idx="1799">
                  <c:v>0.84026983275639788</c:v>
                </c:pt>
                <c:pt idx="1800">
                  <c:v>0.84026983275639788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C41-4B09-961B-84727E78FC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7070544"/>
        <c:axId val="1837074288"/>
      </c:scatterChart>
      <c:valAx>
        <c:axId val="1837070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7074288"/>
        <c:crosses val="autoZero"/>
        <c:crossBetween val="midCat"/>
      </c:valAx>
      <c:valAx>
        <c:axId val="183707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70705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8392935258092738"/>
          <c:y val="0.19117927967337417"/>
          <c:w val="0.29107064741907263"/>
          <c:h val="0.256946631671041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 Forces</a:t>
            </a:r>
            <a:r>
              <a:rPr lang="en-GB" baseline="0"/>
              <a:t> over the WLTP Class 3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212559192432783"/>
          <c:y val="0.17171296296296296"/>
          <c:w val="0.77997088928906322"/>
          <c:h val="0.70696741032370958"/>
        </c:manualLayout>
      </c:layout>
      <c:scatterChart>
        <c:scatterStyle val="lineMarker"/>
        <c:varyColors val="0"/>
        <c:ser>
          <c:idx val="0"/>
          <c:order val="0"/>
          <c:tx>
            <c:strRef>
              <c:f>'My Spreedsheet '!$L$2</c:f>
              <c:strCache>
                <c:ptCount val="1"/>
                <c:pt idx="0">
                  <c:v>Accel. Force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'!$L$5:$L$1805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41.388888888888893</c:v>
                </c:pt>
                <c:pt idx="12">
                  <c:v>351.80555555555554</c:v>
                </c:pt>
                <c:pt idx="13">
                  <c:v>1076.1111111111111</c:v>
                </c:pt>
                <c:pt idx="14">
                  <c:v>1696.9444444444448</c:v>
                </c:pt>
                <c:pt idx="15">
                  <c:v>1593.4722222222222</c:v>
                </c:pt>
                <c:pt idx="16">
                  <c:v>1448.6111111111109</c:v>
                </c:pt>
                <c:pt idx="17">
                  <c:v>1779.7222222222222</c:v>
                </c:pt>
                <c:pt idx="18">
                  <c:v>1883.1944444444448</c:v>
                </c:pt>
                <c:pt idx="19">
                  <c:v>1200.2777777777778</c:v>
                </c:pt>
                <c:pt idx="20">
                  <c:v>434.5833333333336</c:v>
                </c:pt>
                <c:pt idx="21">
                  <c:v>165.55555555555569</c:v>
                </c:pt>
                <c:pt idx="22">
                  <c:v>144.86111111111097</c:v>
                </c:pt>
                <c:pt idx="23">
                  <c:v>165.55555555555569</c:v>
                </c:pt>
                <c:pt idx="24">
                  <c:v>413.88888888888891</c:v>
                </c:pt>
                <c:pt idx="25">
                  <c:v>579.44444444444389</c:v>
                </c:pt>
                <c:pt idx="26">
                  <c:v>682.91666666666686</c:v>
                </c:pt>
                <c:pt idx="27">
                  <c:v>972.63888888888937</c:v>
                </c:pt>
                <c:pt idx="28">
                  <c:v>1034.7222222222222</c:v>
                </c:pt>
                <c:pt idx="29">
                  <c:v>972.63888888888789</c:v>
                </c:pt>
                <c:pt idx="30">
                  <c:v>703.61111111111074</c:v>
                </c:pt>
                <c:pt idx="31">
                  <c:v>413.88888888888891</c:v>
                </c:pt>
                <c:pt idx="32">
                  <c:v>289.72222222222194</c:v>
                </c:pt>
                <c:pt idx="33">
                  <c:v>227.6388888888892</c:v>
                </c:pt>
                <c:pt idx="34">
                  <c:v>124.16666666666696</c:v>
                </c:pt>
                <c:pt idx="35">
                  <c:v>-41.388888888888005</c:v>
                </c:pt>
                <c:pt idx="36">
                  <c:v>-372.49999999999943</c:v>
                </c:pt>
                <c:pt idx="37">
                  <c:v>-889.86111111111188</c:v>
                </c:pt>
                <c:pt idx="38">
                  <c:v>-1179.5833333333339</c:v>
                </c:pt>
                <c:pt idx="39">
                  <c:v>-1096.805555555555</c:v>
                </c:pt>
                <c:pt idx="40">
                  <c:v>-972.63888888888937</c:v>
                </c:pt>
                <c:pt idx="41">
                  <c:v>-1158.8888888888891</c:v>
                </c:pt>
                <c:pt idx="42">
                  <c:v>-1489.9999999999991</c:v>
                </c:pt>
                <c:pt idx="43">
                  <c:v>-1407.2222222222224</c:v>
                </c:pt>
                <c:pt idx="44">
                  <c:v>-869.1666666666672</c:v>
                </c:pt>
                <c:pt idx="45">
                  <c:v>-372.50000000000017</c:v>
                </c:pt>
                <c:pt idx="46">
                  <c:v>-289.72222222222194</c:v>
                </c:pt>
                <c:pt idx="47">
                  <c:v>-413.88888888888891</c:v>
                </c:pt>
                <c:pt idx="48">
                  <c:v>-351.80555555555537</c:v>
                </c:pt>
                <c:pt idx="49">
                  <c:v>-124.16666666666623</c:v>
                </c:pt>
                <c:pt idx="50">
                  <c:v>-82.777777777778212</c:v>
                </c:pt>
                <c:pt idx="51">
                  <c:v>-434.5833333333336</c:v>
                </c:pt>
                <c:pt idx="52">
                  <c:v>-889.86111111111097</c:v>
                </c:pt>
                <c:pt idx="53">
                  <c:v>-744.99999999999989</c:v>
                </c:pt>
                <c:pt idx="54">
                  <c:v>-227.63888888888883</c:v>
                </c:pt>
                <c:pt idx="55">
                  <c:v>-20.694444444444372</c:v>
                </c:pt>
                <c:pt idx="56">
                  <c:v>0</c:v>
                </c:pt>
                <c:pt idx="57">
                  <c:v>62.083333333333478</c:v>
                </c:pt>
                <c:pt idx="58">
                  <c:v>124.1666666666666</c:v>
                </c:pt>
                <c:pt idx="59">
                  <c:v>496.6666666666664</c:v>
                </c:pt>
                <c:pt idx="60">
                  <c:v>558.75000000000011</c:v>
                </c:pt>
                <c:pt idx="61">
                  <c:v>248.33333333333357</c:v>
                </c:pt>
                <c:pt idx="62">
                  <c:v>186.24999999999972</c:v>
                </c:pt>
                <c:pt idx="63">
                  <c:v>248.33333333333357</c:v>
                </c:pt>
                <c:pt idx="64">
                  <c:v>331.11111111111137</c:v>
                </c:pt>
                <c:pt idx="65">
                  <c:v>206.94444444444446</c:v>
                </c:pt>
                <c:pt idx="66">
                  <c:v>124.16666666666623</c:v>
                </c:pt>
                <c:pt idx="67">
                  <c:v>455.27777777777766</c:v>
                </c:pt>
                <c:pt idx="68">
                  <c:v>993.33333333333348</c:v>
                </c:pt>
                <c:pt idx="69">
                  <c:v>1283.0555555555552</c:v>
                </c:pt>
                <c:pt idx="70">
                  <c:v>1365.8333333333337</c:v>
                </c:pt>
                <c:pt idx="71">
                  <c:v>1262.3611111111113</c:v>
                </c:pt>
                <c:pt idx="72">
                  <c:v>951.944444444444</c:v>
                </c:pt>
                <c:pt idx="73">
                  <c:v>600.13888888888857</c:v>
                </c:pt>
                <c:pt idx="74">
                  <c:v>413.88888888888891</c:v>
                </c:pt>
                <c:pt idx="75">
                  <c:v>393.19444444444412</c:v>
                </c:pt>
                <c:pt idx="76">
                  <c:v>434.5833333333336</c:v>
                </c:pt>
                <c:pt idx="77">
                  <c:v>393.19444444444412</c:v>
                </c:pt>
                <c:pt idx="78">
                  <c:v>206.94444444444446</c:v>
                </c:pt>
                <c:pt idx="79">
                  <c:v>-62.083333333332739</c:v>
                </c:pt>
                <c:pt idx="80">
                  <c:v>-206.94444444444446</c:v>
                </c:pt>
                <c:pt idx="81">
                  <c:v>-351.80555555555611</c:v>
                </c:pt>
                <c:pt idx="82">
                  <c:v>-310.41666666666663</c:v>
                </c:pt>
                <c:pt idx="83">
                  <c:v>-124.16666666666548</c:v>
                </c:pt>
                <c:pt idx="84">
                  <c:v>-227.6388888888892</c:v>
                </c:pt>
                <c:pt idx="85">
                  <c:v>-289.72222222222337</c:v>
                </c:pt>
                <c:pt idx="86">
                  <c:v>-269.0277777777772</c:v>
                </c:pt>
                <c:pt idx="87">
                  <c:v>-227.63888888888772</c:v>
                </c:pt>
                <c:pt idx="88">
                  <c:v>-558.75000000000057</c:v>
                </c:pt>
                <c:pt idx="89">
                  <c:v>-1427.916666666667</c:v>
                </c:pt>
                <c:pt idx="90">
                  <c:v>-2048.7499999999995</c:v>
                </c:pt>
                <c:pt idx="91">
                  <c:v>-2131.5277777777778</c:v>
                </c:pt>
                <c:pt idx="92">
                  <c:v>-1614.166666666667</c:v>
                </c:pt>
                <c:pt idx="93">
                  <c:v>-1034.7222222222222</c:v>
                </c:pt>
                <c:pt idx="94">
                  <c:v>-1055.4166666666665</c:v>
                </c:pt>
                <c:pt idx="95">
                  <c:v>-1283.0555555555557</c:v>
                </c:pt>
                <c:pt idx="96">
                  <c:v>-1138.1944444444443</c:v>
                </c:pt>
                <c:pt idx="97">
                  <c:v>-744.99999999999989</c:v>
                </c:pt>
                <c:pt idx="98">
                  <c:v>-745</c:v>
                </c:pt>
                <c:pt idx="99">
                  <c:v>-455.27777777777783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41.388888888888893</c:v>
                </c:pt>
                <c:pt idx="138">
                  <c:v>393.19444444444446</c:v>
                </c:pt>
                <c:pt idx="139">
                  <c:v>1220.9722222222219</c:v>
                </c:pt>
                <c:pt idx="140">
                  <c:v>2028.0555555555552</c:v>
                </c:pt>
                <c:pt idx="141">
                  <c:v>2131.5277777777774</c:v>
                </c:pt>
                <c:pt idx="142">
                  <c:v>1489.9999999999998</c:v>
                </c:pt>
                <c:pt idx="143">
                  <c:v>724.30555555555554</c:v>
                </c:pt>
                <c:pt idx="144">
                  <c:v>393.19444444444485</c:v>
                </c:pt>
                <c:pt idx="145">
                  <c:v>600.13888888888937</c:v>
                </c:pt>
                <c:pt idx="146">
                  <c:v>951.944444444444</c:v>
                </c:pt>
                <c:pt idx="147">
                  <c:v>1014.0277777777775</c:v>
                </c:pt>
                <c:pt idx="148">
                  <c:v>786.38888888888903</c:v>
                </c:pt>
                <c:pt idx="149">
                  <c:v>434.5833333333336</c:v>
                </c:pt>
                <c:pt idx="150">
                  <c:v>41.388888888888744</c:v>
                </c:pt>
                <c:pt idx="151">
                  <c:v>-538.05555555555588</c:v>
                </c:pt>
                <c:pt idx="152">
                  <c:v>-1407.2222222222215</c:v>
                </c:pt>
                <c:pt idx="153">
                  <c:v>-2048.7499999999995</c:v>
                </c:pt>
                <c:pt idx="154">
                  <c:v>-1924.5833333333335</c:v>
                </c:pt>
                <c:pt idx="155">
                  <c:v>-1096.8055555555557</c:v>
                </c:pt>
                <c:pt idx="156">
                  <c:v>-144.86111111111131</c:v>
                </c:pt>
                <c:pt idx="157">
                  <c:v>434.58333333333326</c:v>
                </c:pt>
                <c:pt idx="158">
                  <c:v>951.94444444444434</c:v>
                </c:pt>
                <c:pt idx="159">
                  <c:v>1241.666666666667</c:v>
                </c:pt>
                <c:pt idx="160">
                  <c:v>1283.0555555555552</c:v>
                </c:pt>
                <c:pt idx="161">
                  <c:v>1117.4999999999998</c:v>
                </c:pt>
                <c:pt idx="162">
                  <c:v>869.1666666666672</c:v>
                </c:pt>
                <c:pt idx="163">
                  <c:v>827.77777777777783</c:v>
                </c:pt>
                <c:pt idx="164">
                  <c:v>724.30555555555554</c:v>
                </c:pt>
                <c:pt idx="165">
                  <c:v>538.05555555555588</c:v>
                </c:pt>
                <c:pt idx="166">
                  <c:v>434.5833333333336</c:v>
                </c:pt>
                <c:pt idx="167">
                  <c:v>641.52777777777806</c:v>
                </c:pt>
                <c:pt idx="168">
                  <c:v>827.77777777777783</c:v>
                </c:pt>
                <c:pt idx="169">
                  <c:v>579.44444444444389</c:v>
                </c:pt>
                <c:pt idx="170">
                  <c:v>41.388888888888005</c:v>
                </c:pt>
                <c:pt idx="171">
                  <c:v>-600.13888888888857</c:v>
                </c:pt>
                <c:pt idx="172">
                  <c:v>-1324.4444444444441</c:v>
                </c:pt>
                <c:pt idx="173">
                  <c:v>-1655.5555555555557</c:v>
                </c:pt>
                <c:pt idx="174">
                  <c:v>-1179.583333333333</c:v>
                </c:pt>
                <c:pt idx="175">
                  <c:v>-413.88888888888891</c:v>
                </c:pt>
                <c:pt idx="176">
                  <c:v>124.16666666666623</c:v>
                </c:pt>
                <c:pt idx="177">
                  <c:v>558.74999999999989</c:v>
                </c:pt>
                <c:pt idx="178">
                  <c:v>682.91666666666686</c:v>
                </c:pt>
                <c:pt idx="179">
                  <c:v>372.50000000000017</c:v>
                </c:pt>
                <c:pt idx="180">
                  <c:v>62.083333333333478</c:v>
                </c:pt>
                <c:pt idx="181">
                  <c:v>-82.777777777778212</c:v>
                </c:pt>
                <c:pt idx="182">
                  <c:v>-248.3333333333332</c:v>
                </c:pt>
                <c:pt idx="183">
                  <c:v>-641.52777777777737</c:v>
                </c:pt>
                <c:pt idx="184">
                  <c:v>-972.63888888888869</c:v>
                </c:pt>
                <c:pt idx="185">
                  <c:v>-1055.416666666667</c:v>
                </c:pt>
                <c:pt idx="186">
                  <c:v>-972.63888888888937</c:v>
                </c:pt>
                <c:pt idx="187">
                  <c:v>-807.08333333333292</c:v>
                </c:pt>
                <c:pt idx="188">
                  <c:v>-662.22222222222206</c:v>
                </c:pt>
                <c:pt idx="189">
                  <c:v>-538.05555555555588</c:v>
                </c:pt>
                <c:pt idx="190">
                  <c:v>-413.88888888888891</c:v>
                </c:pt>
                <c:pt idx="191">
                  <c:v>-331.11111111111103</c:v>
                </c:pt>
                <c:pt idx="192">
                  <c:v>-248.3333333333332</c:v>
                </c:pt>
                <c:pt idx="193">
                  <c:v>-144.86111111111131</c:v>
                </c:pt>
                <c:pt idx="194">
                  <c:v>-103.47222222222223</c:v>
                </c:pt>
                <c:pt idx="195">
                  <c:v>-41.388888888888744</c:v>
                </c:pt>
                <c:pt idx="196">
                  <c:v>0</c:v>
                </c:pt>
                <c:pt idx="197">
                  <c:v>0</c:v>
                </c:pt>
                <c:pt idx="198">
                  <c:v>103.47222222222223</c:v>
                </c:pt>
                <c:pt idx="199">
                  <c:v>206.94444444444446</c:v>
                </c:pt>
                <c:pt idx="200">
                  <c:v>310.41666666666663</c:v>
                </c:pt>
                <c:pt idx="201">
                  <c:v>413.88888888888891</c:v>
                </c:pt>
                <c:pt idx="202">
                  <c:v>517.36111111111109</c:v>
                </c:pt>
                <c:pt idx="203">
                  <c:v>827.77777777777783</c:v>
                </c:pt>
                <c:pt idx="204">
                  <c:v>972.63888888888869</c:v>
                </c:pt>
                <c:pt idx="205">
                  <c:v>993.33333333333348</c:v>
                </c:pt>
                <c:pt idx="206">
                  <c:v>1179.583333333333</c:v>
                </c:pt>
                <c:pt idx="207">
                  <c:v>1200.2777777777778</c:v>
                </c:pt>
                <c:pt idx="208">
                  <c:v>1055.416666666667</c:v>
                </c:pt>
                <c:pt idx="209">
                  <c:v>1158.8888888888891</c:v>
                </c:pt>
                <c:pt idx="210">
                  <c:v>1138.1944444444443</c:v>
                </c:pt>
                <c:pt idx="211">
                  <c:v>827.77777777777783</c:v>
                </c:pt>
                <c:pt idx="212">
                  <c:v>620.83333333333326</c:v>
                </c:pt>
                <c:pt idx="213">
                  <c:v>496.6666666666664</c:v>
                </c:pt>
                <c:pt idx="214">
                  <c:v>538.05555555555588</c:v>
                </c:pt>
                <c:pt idx="215">
                  <c:v>703.61111111111074</c:v>
                </c:pt>
                <c:pt idx="216">
                  <c:v>827.77777777777783</c:v>
                </c:pt>
                <c:pt idx="217">
                  <c:v>827.77777777777783</c:v>
                </c:pt>
                <c:pt idx="218">
                  <c:v>724.30555555555554</c:v>
                </c:pt>
                <c:pt idx="219">
                  <c:v>579.44444444444389</c:v>
                </c:pt>
                <c:pt idx="220">
                  <c:v>434.5833333333336</c:v>
                </c:pt>
                <c:pt idx="221">
                  <c:v>269.02777777777862</c:v>
                </c:pt>
                <c:pt idx="222">
                  <c:v>165.55555555555497</c:v>
                </c:pt>
                <c:pt idx="223">
                  <c:v>144.86111111111023</c:v>
                </c:pt>
                <c:pt idx="224">
                  <c:v>144.86111111111168</c:v>
                </c:pt>
                <c:pt idx="225">
                  <c:v>206.94444444444446</c:v>
                </c:pt>
                <c:pt idx="226">
                  <c:v>227.63888888888772</c:v>
                </c:pt>
                <c:pt idx="227">
                  <c:v>206.94444444444446</c:v>
                </c:pt>
                <c:pt idx="228">
                  <c:v>186.25000000000117</c:v>
                </c:pt>
                <c:pt idx="229">
                  <c:v>144.86111111111168</c:v>
                </c:pt>
                <c:pt idx="230">
                  <c:v>62.083333333332739</c:v>
                </c:pt>
                <c:pt idx="231">
                  <c:v>-62.083333333332739</c:v>
                </c:pt>
                <c:pt idx="232">
                  <c:v>-331.11111111111137</c:v>
                </c:pt>
                <c:pt idx="233">
                  <c:v>-682.91666666666754</c:v>
                </c:pt>
                <c:pt idx="234">
                  <c:v>-807.08333333333292</c:v>
                </c:pt>
                <c:pt idx="235">
                  <c:v>-641.52777777777806</c:v>
                </c:pt>
                <c:pt idx="236">
                  <c:v>-372.49999999999943</c:v>
                </c:pt>
                <c:pt idx="237">
                  <c:v>-289.72222222222194</c:v>
                </c:pt>
                <c:pt idx="238">
                  <c:v>-475.97222222222308</c:v>
                </c:pt>
                <c:pt idx="239">
                  <c:v>-848.47222222222251</c:v>
                </c:pt>
                <c:pt idx="240">
                  <c:v>-1117.4999999999998</c:v>
                </c:pt>
                <c:pt idx="241">
                  <c:v>-993.3333333333328</c:v>
                </c:pt>
                <c:pt idx="242">
                  <c:v>-931.25</c:v>
                </c:pt>
                <c:pt idx="243">
                  <c:v>-1014.0277777777775</c:v>
                </c:pt>
                <c:pt idx="244">
                  <c:v>-972.63888888888937</c:v>
                </c:pt>
                <c:pt idx="245">
                  <c:v>-1158.8888888888891</c:v>
                </c:pt>
                <c:pt idx="246">
                  <c:v>-1489.9999999999991</c:v>
                </c:pt>
                <c:pt idx="247">
                  <c:v>-1407.2222222222224</c:v>
                </c:pt>
                <c:pt idx="248">
                  <c:v>-869.1666666666672</c:v>
                </c:pt>
                <c:pt idx="249">
                  <c:v>-372.50000000000017</c:v>
                </c:pt>
                <c:pt idx="250">
                  <c:v>-289.72222222222194</c:v>
                </c:pt>
                <c:pt idx="251">
                  <c:v>-413.88888888888891</c:v>
                </c:pt>
                <c:pt idx="252">
                  <c:v>-351.80555555555537</c:v>
                </c:pt>
                <c:pt idx="253">
                  <c:v>-124.16666666666623</c:v>
                </c:pt>
                <c:pt idx="254">
                  <c:v>-82.777777777778212</c:v>
                </c:pt>
                <c:pt idx="255">
                  <c:v>-434.5833333333336</c:v>
                </c:pt>
                <c:pt idx="256">
                  <c:v>-600.13888888888857</c:v>
                </c:pt>
                <c:pt idx="257">
                  <c:v>-62.083333333333115</c:v>
                </c:pt>
                <c:pt idx="258">
                  <c:v>703.61111111111074</c:v>
                </c:pt>
                <c:pt idx="259">
                  <c:v>1076.1111111111113</c:v>
                </c:pt>
                <c:pt idx="260">
                  <c:v>1096.8055555555557</c:v>
                </c:pt>
                <c:pt idx="261">
                  <c:v>1055.4166666666663</c:v>
                </c:pt>
                <c:pt idx="262">
                  <c:v>1138.1944444444443</c:v>
                </c:pt>
                <c:pt idx="263">
                  <c:v>1407.2222222222224</c:v>
                </c:pt>
                <c:pt idx="264">
                  <c:v>1531.3888888888894</c:v>
                </c:pt>
                <c:pt idx="265">
                  <c:v>1345.1388888888889</c:v>
                </c:pt>
                <c:pt idx="266">
                  <c:v>972.63888888888789</c:v>
                </c:pt>
                <c:pt idx="267">
                  <c:v>807.08333333333292</c:v>
                </c:pt>
                <c:pt idx="268">
                  <c:v>745.00000000000034</c:v>
                </c:pt>
                <c:pt idx="269">
                  <c:v>620.83333333333326</c:v>
                </c:pt>
                <c:pt idx="270">
                  <c:v>331.11111111111137</c:v>
                </c:pt>
                <c:pt idx="271">
                  <c:v>-62.083333333332739</c:v>
                </c:pt>
                <c:pt idx="272">
                  <c:v>-144.86111111111168</c:v>
                </c:pt>
                <c:pt idx="273">
                  <c:v>-393.19444444444412</c:v>
                </c:pt>
                <c:pt idx="274">
                  <c:v>-931.25</c:v>
                </c:pt>
                <c:pt idx="275">
                  <c:v>-1179.5833333333339</c:v>
                </c:pt>
                <c:pt idx="276">
                  <c:v>-1324.4444444444441</c:v>
                </c:pt>
                <c:pt idx="277">
                  <c:v>-1469.3055555555559</c:v>
                </c:pt>
                <c:pt idx="278">
                  <c:v>-1841.8055555555552</c:v>
                </c:pt>
                <c:pt idx="279">
                  <c:v>-1965.9722222222222</c:v>
                </c:pt>
                <c:pt idx="280">
                  <c:v>-1096.8055555555557</c:v>
                </c:pt>
                <c:pt idx="281">
                  <c:v>310.41666666666663</c:v>
                </c:pt>
                <c:pt idx="282">
                  <c:v>1324.4444444444448</c:v>
                </c:pt>
                <c:pt idx="283">
                  <c:v>1510.6944444444448</c:v>
                </c:pt>
                <c:pt idx="284">
                  <c:v>1552.0833333333335</c:v>
                </c:pt>
                <c:pt idx="285">
                  <c:v>1489.9999999999998</c:v>
                </c:pt>
                <c:pt idx="286">
                  <c:v>1365.8333333333337</c:v>
                </c:pt>
                <c:pt idx="287">
                  <c:v>1365.8333333333337</c:v>
                </c:pt>
                <c:pt idx="288">
                  <c:v>1365.8333333333321</c:v>
                </c:pt>
                <c:pt idx="289">
                  <c:v>1076.1111111111118</c:v>
                </c:pt>
                <c:pt idx="290">
                  <c:v>517.36111111111109</c:v>
                </c:pt>
                <c:pt idx="291">
                  <c:v>0</c:v>
                </c:pt>
                <c:pt idx="292">
                  <c:v>-351.80555555555469</c:v>
                </c:pt>
                <c:pt idx="293">
                  <c:v>-393.19444444444559</c:v>
                </c:pt>
                <c:pt idx="294">
                  <c:v>-269.02777777777862</c:v>
                </c:pt>
                <c:pt idx="295">
                  <c:v>-124.16666666666548</c:v>
                </c:pt>
                <c:pt idx="296">
                  <c:v>0</c:v>
                </c:pt>
                <c:pt idx="297">
                  <c:v>82.777777777777487</c:v>
                </c:pt>
                <c:pt idx="298">
                  <c:v>103.47222222222223</c:v>
                </c:pt>
                <c:pt idx="299">
                  <c:v>41.388888888888005</c:v>
                </c:pt>
                <c:pt idx="300">
                  <c:v>-41.388888888888005</c:v>
                </c:pt>
                <c:pt idx="301">
                  <c:v>-144.86111111111023</c:v>
                </c:pt>
                <c:pt idx="302">
                  <c:v>-269.02777777777862</c:v>
                </c:pt>
                <c:pt idx="303">
                  <c:v>-372.50000000000091</c:v>
                </c:pt>
                <c:pt idx="304">
                  <c:v>-517.36111111111109</c:v>
                </c:pt>
                <c:pt idx="305">
                  <c:v>-620.83333333333326</c:v>
                </c:pt>
                <c:pt idx="306">
                  <c:v>-517.36111111111109</c:v>
                </c:pt>
                <c:pt idx="307">
                  <c:v>-310.41666666666663</c:v>
                </c:pt>
                <c:pt idx="308">
                  <c:v>-144.86111111111023</c:v>
                </c:pt>
                <c:pt idx="309">
                  <c:v>-124.16666666666548</c:v>
                </c:pt>
                <c:pt idx="310">
                  <c:v>-186.24999999999972</c:v>
                </c:pt>
                <c:pt idx="311">
                  <c:v>-248.33333333333391</c:v>
                </c:pt>
                <c:pt idx="312">
                  <c:v>-372.50000000000091</c:v>
                </c:pt>
                <c:pt idx="313">
                  <c:v>-517.36111111111109</c:v>
                </c:pt>
                <c:pt idx="314">
                  <c:v>-620.83333333333326</c:v>
                </c:pt>
                <c:pt idx="315">
                  <c:v>-620.83333333333326</c:v>
                </c:pt>
                <c:pt idx="316">
                  <c:v>-558.74999999999989</c:v>
                </c:pt>
                <c:pt idx="317">
                  <c:v>-620.83333333333326</c:v>
                </c:pt>
                <c:pt idx="318">
                  <c:v>-765.69444444444423</c:v>
                </c:pt>
                <c:pt idx="319">
                  <c:v>-807.08333333333292</c:v>
                </c:pt>
                <c:pt idx="320">
                  <c:v>-496.6666666666664</c:v>
                </c:pt>
                <c:pt idx="321">
                  <c:v>-248.33333333333391</c:v>
                </c:pt>
                <c:pt idx="322">
                  <c:v>-144.86111111111168</c:v>
                </c:pt>
                <c:pt idx="323">
                  <c:v>-124.16666666666623</c:v>
                </c:pt>
                <c:pt idx="324">
                  <c:v>-206.94444444444446</c:v>
                </c:pt>
                <c:pt idx="325">
                  <c:v>-82.777777777778212</c:v>
                </c:pt>
                <c:pt idx="326">
                  <c:v>-62.083333333332739</c:v>
                </c:pt>
                <c:pt idx="327">
                  <c:v>-124.16666666666623</c:v>
                </c:pt>
                <c:pt idx="328">
                  <c:v>-641.52777777777806</c:v>
                </c:pt>
                <c:pt idx="329">
                  <c:v>-1200.2777777777778</c:v>
                </c:pt>
                <c:pt idx="330">
                  <c:v>-745.00000000000034</c:v>
                </c:pt>
                <c:pt idx="331">
                  <c:v>-165.55555555555569</c:v>
                </c:pt>
                <c:pt idx="332">
                  <c:v>-206.94444444444409</c:v>
                </c:pt>
                <c:pt idx="333">
                  <c:v>-227.63888888888883</c:v>
                </c:pt>
                <c:pt idx="334">
                  <c:v>-186.25000000000009</c:v>
                </c:pt>
                <c:pt idx="335">
                  <c:v>-227.63888888888883</c:v>
                </c:pt>
                <c:pt idx="336">
                  <c:v>-144.86111111111097</c:v>
                </c:pt>
                <c:pt idx="337">
                  <c:v>0</c:v>
                </c:pt>
                <c:pt idx="338">
                  <c:v>227.63888888888883</c:v>
                </c:pt>
                <c:pt idx="339">
                  <c:v>682.91666666666686</c:v>
                </c:pt>
                <c:pt idx="340">
                  <c:v>1179.5833333333335</c:v>
                </c:pt>
                <c:pt idx="341">
                  <c:v>1303.7500000000002</c:v>
                </c:pt>
                <c:pt idx="342">
                  <c:v>807.08333333333292</c:v>
                </c:pt>
                <c:pt idx="343">
                  <c:v>248.3333333333332</c:v>
                </c:pt>
                <c:pt idx="344">
                  <c:v>103.47222222222223</c:v>
                </c:pt>
                <c:pt idx="345">
                  <c:v>227.63888888888846</c:v>
                </c:pt>
                <c:pt idx="346">
                  <c:v>227.6388888888892</c:v>
                </c:pt>
                <c:pt idx="347">
                  <c:v>144.86111111111168</c:v>
                </c:pt>
                <c:pt idx="348">
                  <c:v>227.63888888888846</c:v>
                </c:pt>
                <c:pt idx="349">
                  <c:v>206.94444444444446</c:v>
                </c:pt>
                <c:pt idx="350">
                  <c:v>103.47222222222223</c:v>
                </c:pt>
                <c:pt idx="351">
                  <c:v>0</c:v>
                </c:pt>
                <c:pt idx="352">
                  <c:v>-41.388888888888744</c:v>
                </c:pt>
                <c:pt idx="353">
                  <c:v>-41.388888888889475</c:v>
                </c:pt>
                <c:pt idx="354">
                  <c:v>-20.694444444444738</c:v>
                </c:pt>
                <c:pt idx="355">
                  <c:v>41.388888888889475</c:v>
                </c:pt>
                <c:pt idx="356">
                  <c:v>62.083333333333478</c:v>
                </c:pt>
                <c:pt idx="357">
                  <c:v>-20.694444444444738</c:v>
                </c:pt>
                <c:pt idx="358">
                  <c:v>-269.02777777777794</c:v>
                </c:pt>
                <c:pt idx="359">
                  <c:v>-620.83333333333326</c:v>
                </c:pt>
                <c:pt idx="360">
                  <c:v>-765.69444444444423</c:v>
                </c:pt>
                <c:pt idx="361">
                  <c:v>-641.52777777777806</c:v>
                </c:pt>
                <c:pt idx="362">
                  <c:v>-434.58333333333286</c:v>
                </c:pt>
                <c:pt idx="363">
                  <c:v>-248.3333333333332</c:v>
                </c:pt>
                <c:pt idx="364">
                  <c:v>-82.777777777778212</c:v>
                </c:pt>
                <c:pt idx="365">
                  <c:v>20.694444444444738</c:v>
                </c:pt>
                <c:pt idx="366">
                  <c:v>103.47222222222223</c:v>
                </c:pt>
                <c:pt idx="367">
                  <c:v>269.02777777777794</c:v>
                </c:pt>
                <c:pt idx="368">
                  <c:v>475.97222222222234</c:v>
                </c:pt>
                <c:pt idx="369">
                  <c:v>455.27777777777766</c:v>
                </c:pt>
                <c:pt idx="370">
                  <c:v>206.94444444444446</c:v>
                </c:pt>
                <c:pt idx="371">
                  <c:v>-103.47222222222223</c:v>
                </c:pt>
                <c:pt idx="372">
                  <c:v>-662.22222222222206</c:v>
                </c:pt>
                <c:pt idx="373">
                  <c:v>-1262.3611111111113</c:v>
                </c:pt>
                <c:pt idx="374">
                  <c:v>-1427.9166666666667</c:v>
                </c:pt>
                <c:pt idx="375">
                  <c:v>-1200.2777777777774</c:v>
                </c:pt>
                <c:pt idx="376">
                  <c:v>-869.16666666666686</c:v>
                </c:pt>
                <c:pt idx="377">
                  <c:v>-620.83333333333326</c:v>
                </c:pt>
                <c:pt idx="378">
                  <c:v>-455.27777777777766</c:v>
                </c:pt>
                <c:pt idx="379">
                  <c:v>-351.8055555555556</c:v>
                </c:pt>
                <c:pt idx="380">
                  <c:v>-393.19444444444451</c:v>
                </c:pt>
                <c:pt idx="381">
                  <c:v>-475.97222222222217</c:v>
                </c:pt>
                <c:pt idx="382">
                  <c:v>-496.66666666666657</c:v>
                </c:pt>
                <c:pt idx="383">
                  <c:v>-538.05555555555566</c:v>
                </c:pt>
                <c:pt idx="384">
                  <c:v>-579.44444444444446</c:v>
                </c:pt>
                <c:pt idx="385">
                  <c:v>-475.97222222222217</c:v>
                </c:pt>
                <c:pt idx="386">
                  <c:v>-186.25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103.47222222222223</c:v>
                </c:pt>
                <c:pt idx="392">
                  <c:v>434.58333333333337</c:v>
                </c:pt>
                <c:pt idx="393">
                  <c:v>889.86111111111109</c:v>
                </c:pt>
                <c:pt idx="394">
                  <c:v>1283.0555555555559</c:v>
                </c:pt>
                <c:pt idx="395">
                  <c:v>1552.0833333333335</c:v>
                </c:pt>
                <c:pt idx="396">
                  <c:v>1717.6388888888891</c:v>
                </c:pt>
                <c:pt idx="397">
                  <c:v>1779.7222222222219</c:v>
                </c:pt>
                <c:pt idx="398">
                  <c:v>1572.7777777777771</c:v>
                </c:pt>
                <c:pt idx="399">
                  <c:v>972.63888888888937</c:v>
                </c:pt>
                <c:pt idx="400">
                  <c:v>289.72222222222263</c:v>
                </c:pt>
                <c:pt idx="401">
                  <c:v>-144.86111111111168</c:v>
                </c:pt>
                <c:pt idx="402">
                  <c:v>-475.97222222222234</c:v>
                </c:pt>
                <c:pt idx="403">
                  <c:v>-682.91666666666606</c:v>
                </c:pt>
                <c:pt idx="404">
                  <c:v>-641.52777777777806</c:v>
                </c:pt>
                <c:pt idx="405">
                  <c:v>-600.13888888888937</c:v>
                </c:pt>
                <c:pt idx="406">
                  <c:v>-662.22222222222206</c:v>
                </c:pt>
                <c:pt idx="407">
                  <c:v>-703.61111111111074</c:v>
                </c:pt>
                <c:pt idx="408">
                  <c:v>-579.44444444444457</c:v>
                </c:pt>
                <c:pt idx="409">
                  <c:v>-289.72222222222229</c:v>
                </c:pt>
                <c:pt idx="410">
                  <c:v>-41.388888888888744</c:v>
                </c:pt>
                <c:pt idx="411">
                  <c:v>62.083333333333115</c:v>
                </c:pt>
                <c:pt idx="412">
                  <c:v>103.47222222222223</c:v>
                </c:pt>
                <c:pt idx="413">
                  <c:v>144.86111111111131</c:v>
                </c:pt>
                <c:pt idx="414">
                  <c:v>289.72222222222229</c:v>
                </c:pt>
                <c:pt idx="415">
                  <c:v>517.36111111111074</c:v>
                </c:pt>
                <c:pt idx="416">
                  <c:v>579.44444444444423</c:v>
                </c:pt>
                <c:pt idx="417">
                  <c:v>351.80555555555611</c:v>
                </c:pt>
                <c:pt idx="418">
                  <c:v>20.694444444444738</c:v>
                </c:pt>
                <c:pt idx="419">
                  <c:v>-310.41666666666663</c:v>
                </c:pt>
                <c:pt idx="420">
                  <c:v>-455.27777777777766</c:v>
                </c:pt>
                <c:pt idx="421">
                  <c:v>-289.72222222222263</c:v>
                </c:pt>
                <c:pt idx="422">
                  <c:v>-41.388888888889475</c:v>
                </c:pt>
                <c:pt idx="423">
                  <c:v>206.94444444444446</c:v>
                </c:pt>
                <c:pt idx="424">
                  <c:v>558.75000000000057</c:v>
                </c:pt>
                <c:pt idx="425">
                  <c:v>1117.5000000000002</c:v>
                </c:pt>
                <c:pt idx="426">
                  <c:v>1717.6388888888885</c:v>
                </c:pt>
                <c:pt idx="427">
                  <c:v>1862.5</c:v>
                </c:pt>
                <c:pt idx="428">
                  <c:v>1241.6666666666665</c:v>
                </c:pt>
                <c:pt idx="429">
                  <c:v>393.19444444444412</c:v>
                </c:pt>
                <c:pt idx="430">
                  <c:v>-124.16666666666696</c:v>
                </c:pt>
                <c:pt idx="431">
                  <c:v>-331.11111111111137</c:v>
                </c:pt>
                <c:pt idx="432">
                  <c:v>-310.41666666666595</c:v>
                </c:pt>
                <c:pt idx="433">
                  <c:v>-165.55555555555497</c:v>
                </c:pt>
                <c:pt idx="434">
                  <c:v>-144.86111111111097</c:v>
                </c:pt>
                <c:pt idx="435">
                  <c:v>-393.19444444444485</c:v>
                </c:pt>
                <c:pt idx="436">
                  <c:v>-807.08333333333383</c:v>
                </c:pt>
                <c:pt idx="437">
                  <c:v>-1283.0555555555552</c:v>
                </c:pt>
                <c:pt idx="438">
                  <c:v>-1759.0277777777778</c:v>
                </c:pt>
                <c:pt idx="439">
                  <c:v>-2090.1388888888887</c:v>
                </c:pt>
                <c:pt idx="440">
                  <c:v>-2172.9166666666665</c:v>
                </c:pt>
                <c:pt idx="441">
                  <c:v>-1883.1944444444448</c:v>
                </c:pt>
                <c:pt idx="442">
                  <c:v>-1324.4444444444446</c:v>
                </c:pt>
                <c:pt idx="443">
                  <c:v>-744.99999999999989</c:v>
                </c:pt>
                <c:pt idx="444">
                  <c:v>-269.02777777777777</c:v>
                </c:pt>
                <c:pt idx="445">
                  <c:v>-41.388888888888893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103.47222222222223</c:v>
                </c:pt>
                <c:pt idx="512">
                  <c:v>517.36111111111109</c:v>
                </c:pt>
                <c:pt idx="513">
                  <c:v>1262.3611111111109</c:v>
                </c:pt>
                <c:pt idx="514">
                  <c:v>1924.5833333333335</c:v>
                </c:pt>
                <c:pt idx="515">
                  <c:v>2110.8333333333335</c:v>
                </c:pt>
                <c:pt idx="516">
                  <c:v>1800.4166666666665</c:v>
                </c:pt>
                <c:pt idx="517">
                  <c:v>1055.4166666666663</c:v>
                </c:pt>
                <c:pt idx="518">
                  <c:v>289.72222222222194</c:v>
                </c:pt>
                <c:pt idx="519">
                  <c:v>-124.16666666666623</c:v>
                </c:pt>
                <c:pt idx="520">
                  <c:v>-331.11111111111069</c:v>
                </c:pt>
                <c:pt idx="521">
                  <c:v>-434.5833333333336</c:v>
                </c:pt>
                <c:pt idx="522">
                  <c:v>-517.36111111111109</c:v>
                </c:pt>
                <c:pt idx="523">
                  <c:v>-765.69444444444423</c:v>
                </c:pt>
                <c:pt idx="524">
                  <c:v>-1220.9722222222222</c:v>
                </c:pt>
                <c:pt idx="525">
                  <c:v>-1634.8611111111113</c:v>
                </c:pt>
                <c:pt idx="526">
                  <c:v>-1634.8611111111113</c:v>
                </c:pt>
                <c:pt idx="527">
                  <c:v>-1158.8888888888887</c:v>
                </c:pt>
                <c:pt idx="528">
                  <c:v>-620.83333333333326</c:v>
                </c:pt>
                <c:pt idx="529">
                  <c:v>-413.88888888888891</c:v>
                </c:pt>
                <c:pt idx="530">
                  <c:v>-206.94444444444446</c:v>
                </c:pt>
                <c:pt idx="531">
                  <c:v>0</c:v>
                </c:pt>
                <c:pt idx="532">
                  <c:v>41.388888888888893</c:v>
                </c:pt>
                <c:pt idx="533">
                  <c:v>248.33333333333331</c:v>
                </c:pt>
                <c:pt idx="534">
                  <c:v>620.83333333333326</c:v>
                </c:pt>
                <c:pt idx="535">
                  <c:v>827.77777777777783</c:v>
                </c:pt>
                <c:pt idx="536">
                  <c:v>1034.7222222222219</c:v>
                </c:pt>
                <c:pt idx="537">
                  <c:v>1614.1666666666665</c:v>
                </c:pt>
                <c:pt idx="538">
                  <c:v>2193.6111111111113</c:v>
                </c:pt>
                <c:pt idx="539">
                  <c:v>2090.1388888888891</c:v>
                </c:pt>
                <c:pt idx="540">
                  <c:v>1179.583333333333</c:v>
                </c:pt>
                <c:pt idx="541">
                  <c:v>289.72222222222194</c:v>
                </c:pt>
                <c:pt idx="542">
                  <c:v>-41.388888888888744</c:v>
                </c:pt>
                <c:pt idx="543">
                  <c:v>-186.24999999999972</c:v>
                </c:pt>
                <c:pt idx="544">
                  <c:v>-413.88888888888891</c:v>
                </c:pt>
                <c:pt idx="545">
                  <c:v>-724.30555555555554</c:v>
                </c:pt>
                <c:pt idx="546">
                  <c:v>-786.38888888888903</c:v>
                </c:pt>
                <c:pt idx="547">
                  <c:v>-600.13888888888937</c:v>
                </c:pt>
                <c:pt idx="548">
                  <c:v>-455.27777777777766</c:v>
                </c:pt>
                <c:pt idx="549">
                  <c:v>-372.49999999999977</c:v>
                </c:pt>
                <c:pt idx="550">
                  <c:v>-331.11111111111137</c:v>
                </c:pt>
                <c:pt idx="551">
                  <c:v>-227.63888888888883</c:v>
                </c:pt>
                <c:pt idx="552">
                  <c:v>-206.94444444444446</c:v>
                </c:pt>
                <c:pt idx="553">
                  <c:v>-206.94444444444446</c:v>
                </c:pt>
                <c:pt idx="554">
                  <c:v>-124.1666666666666</c:v>
                </c:pt>
                <c:pt idx="555">
                  <c:v>-41.388888888889106</c:v>
                </c:pt>
                <c:pt idx="556">
                  <c:v>41.388888888889106</c:v>
                </c:pt>
                <c:pt idx="557">
                  <c:v>144.86111111111131</c:v>
                </c:pt>
                <c:pt idx="558">
                  <c:v>248.3333333333332</c:v>
                </c:pt>
                <c:pt idx="559">
                  <c:v>558.74999999999989</c:v>
                </c:pt>
                <c:pt idx="560">
                  <c:v>517.36111111111109</c:v>
                </c:pt>
                <c:pt idx="561">
                  <c:v>103.47222222222223</c:v>
                </c:pt>
                <c:pt idx="562">
                  <c:v>0</c:v>
                </c:pt>
                <c:pt idx="563">
                  <c:v>-331.11111111111103</c:v>
                </c:pt>
                <c:pt idx="564">
                  <c:v>-1427.9166666666667</c:v>
                </c:pt>
                <c:pt idx="565">
                  <c:v>-2193.6111111111113</c:v>
                </c:pt>
                <c:pt idx="566">
                  <c:v>-2090.1388888888887</c:v>
                </c:pt>
                <c:pt idx="567">
                  <c:v>-993.33333333333326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206.94444444444446</c:v>
                </c:pt>
                <c:pt idx="601">
                  <c:v>434.58333333333337</c:v>
                </c:pt>
                <c:pt idx="602">
                  <c:v>786.38888888888891</c:v>
                </c:pt>
                <c:pt idx="603">
                  <c:v>1448.6111111111111</c:v>
                </c:pt>
                <c:pt idx="604">
                  <c:v>1945.2777777777774</c:v>
                </c:pt>
                <c:pt idx="605">
                  <c:v>2214.3055555555557</c:v>
                </c:pt>
                <c:pt idx="606">
                  <c:v>2338.4722222222222</c:v>
                </c:pt>
                <c:pt idx="607">
                  <c:v>2214.3055555555552</c:v>
                </c:pt>
                <c:pt idx="608">
                  <c:v>1924.5833333333328</c:v>
                </c:pt>
                <c:pt idx="609">
                  <c:v>1717.6388888888885</c:v>
                </c:pt>
                <c:pt idx="610">
                  <c:v>1676.2500000000002</c:v>
                </c:pt>
                <c:pt idx="611">
                  <c:v>1572.7777777777781</c:v>
                </c:pt>
                <c:pt idx="612">
                  <c:v>1117.4999999999998</c:v>
                </c:pt>
                <c:pt idx="613">
                  <c:v>475.97222222222308</c:v>
                </c:pt>
                <c:pt idx="614">
                  <c:v>41.388888888889475</c:v>
                </c:pt>
                <c:pt idx="615">
                  <c:v>-62.083333333334217</c:v>
                </c:pt>
                <c:pt idx="616">
                  <c:v>-62.083333333332739</c:v>
                </c:pt>
                <c:pt idx="617">
                  <c:v>-124.16666666666696</c:v>
                </c:pt>
                <c:pt idx="618">
                  <c:v>-248.33333333333391</c:v>
                </c:pt>
                <c:pt idx="619">
                  <c:v>-393.19444444444412</c:v>
                </c:pt>
                <c:pt idx="620">
                  <c:v>-434.5833333333336</c:v>
                </c:pt>
                <c:pt idx="621">
                  <c:v>-310.41666666666663</c:v>
                </c:pt>
                <c:pt idx="622">
                  <c:v>-124.16666666666696</c:v>
                </c:pt>
                <c:pt idx="623">
                  <c:v>20.694444444444738</c:v>
                </c:pt>
                <c:pt idx="624">
                  <c:v>165.55555555555642</c:v>
                </c:pt>
                <c:pt idx="625">
                  <c:v>248.33333333333391</c:v>
                </c:pt>
                <c:pt idx="626">
                  <c:v>186.24999999999972</c:v>
                </c:pt>
                <c:pt idx="627">
                  <c:v>62.083333333332739</c:v>
                </c:pt>
                <c:pt idx="628">
                  <c:v>0</c:v>
                </c:pt>
                <c:pt idx="629">
                  <c:v>20.694444444444738</c:v>
                </c:pt>
                <c:pt idx="630">
                  <c:v>144.86111111111168</c:v>
                </c:pt>
                <c:pt idx="631">
                  <c:v>331.11111111111137</c:v>
                </c:pt>
                <c:pt idx="632">
                  <c:v>455.27777777777692</c:v>
                </c:pt>
                <c:pt idx="633">
                  <c:v>538.05555555555441</c:v>
                </c:pt>
                <c:pt idx="634">
                  <c:v>558.75000000000057</c:v>
                </c:pt>
                <c:pt idx="635">
                  <c:v>475.97222222222308</c:v>
                </c:pt>
                <c:pt idx="636">
                  <c:v>289.72222222222194</c:v>
                </c:pt>
                <c:pt idx="637">
                  <c:v>82.777777777777487</c:v>
                </c:pt>
                <c:pt idx="638">
                  <c:v>-20.694444444444738</c:v>
                </c:pt>
                <c:pt idx="639">
                  <c:v>-62.083333333332739</c:v>
                </c:pt>
                <c:pt idx="640">
                  <c:v>-62.083333333332739</c:v>
                </c:pt>
                <c:pt idx="641">
                  <c:v>82.777777777777487</c:v>
                </c:pt>
                <c:pt idx="642">
                  <c:v>351.80555555555469</c:v>
                </c:pt>
                <c:pt idx="643">
                  <c:v>434.5833333333336</c:v>
                </c:pt>
                <c:pt idx="644">
                  <c:v>248.33333333333391</c:v>
                </c:pt>
                <c:pt idx="645">
                  <c:v>144.86111111111023</c:v>
                </c:pt>
                <c:pt idx="646">
                  <c:v>165.55555555555497</c:v>
                </c:pt>
                <c:pt idx="647">
                  <c:v>165.55555555555642</c:v>
                </c:pt>
                <c:pt idx="648">
                  <c:v>124.16666666666696</c:v>
                </c:pt>
                <c:pt idx="649">
                  <c:v>20.694444444443267</c:v>
                </c:pt>
                <c:pt idx="650">
                  <c:v>-186.24999999999972</c:v>
                </c:pt>
                <c:pt idx="651">
                  <c:v>-538.05555555555441</c:v>
                </c:pt>
                <c:pt idx="652">
                  <c:v>-807.08333333333292</c:v>
                </c:pt>
                <c:pt idx="653">
                  <c:v>-848.47222222222251</c:v>
                </c:pt>
                <c:pt idx="654">
                  <c:v>-1014.0277777777775</c:v>
                </c:pt>
                <c:pt idx="655">
                  <c:v>-1427.9166666666663</c:v>
                </c:pt>
                <c:pt idx="656">
                  <c:v>-1655.5555555555557</c:v>
                </c:pt>
                <c:pt idx="657">
                  <c:v>-1386.5277777777783</c:v>
                </c:pt>
                <c:pt idx="658">
                  <c:v>-1014.027777777779</c:v>
                </c:pt>
                <c:pt idx="659">
                  <c:v>-1138.1944444444443</c:v>
                </c:pt>
                <c:pt idx="660">
                  <c:v>-1717.6388888888885</c:v>
                </c:pt>
                <c:pt idx="661">
                  <c:v>-2131.5277777777778</c:v>
                </c:pt>
                <c:pt idx="662">
                  <c:v>-2193.6111111111109</c:v>
                </c:pt>
                <c:pt idx="663">
                  <c:v>-1572.7777777777778</c:v>
                </c:pt>
                <c:pt idx="664">
                  <c:v>-703.6111111111112</c:v>
                </c:pt>
                <c:pt idx="665">
                  <c:v>-124.1666666666666</c:v>
                </c:pt>
                <c:pt idx="666">
                  <c:v>413.88888888888891</c:v>
                </c:pt>
                <c:pt idx="667">
                  <c:v>1345.1388888888889</c:v>
                </c:pt>
                <c:pt idx="668">
                  <c:v>1903.8888888888887</c:v>
                </c:pt>
                <c:pt idx="669">
                  <c:v>1862.5</c:v>
                </c:pt>
                <c:pt idx="670">
                  <c:v>1821.1111111111113</c:v>
                </c:pt>
                <c:pt idx="671">
                  <c:v>1241.6666666666665</c:v>
                </c:pt>
                <c:pt idx="672">
                  <c:v>827.77777777777783</c:v>
                </c:pt>
                <c:pt idx="673">
                  <c:v>827.77777777777783</c:v>
                </c:pt>
                <c:pt idx="674">
                  <c:v>827.77777777777783</c:v>
                </c:pt>
                <c:pt idx="675">
                  <c:v>475.9722222222216</c:v>
                </c:pt>
                <c:pt idx="676">
                  <c:v>103.47222222222223</c:v>
                </c:pt>
                <c:pt idx="677">
                  <c:v>-269.0277777777772</c:v>
                </c:pt>
                <c:pt idx="678">
                  <c:v>-993.3333333333328</c:v>
                </c:pt>
                <c:pt idx="679">
                  <c:v>-1489.9999999999998</c:v>
                </c:pt>
                <c:pt idx="680">
                  <c:v>-1779.7222222222226</c:v>
                </c:pt>
                <c:pt idx="681">
                  <c:v>-1862.5</c:v>
                </c:pt>
                <c:pt idx="682">
                  <c:v>-1241.6666666666665</c:v>
                </c:pt>
                <c:pt idx="683">
                  <c:v>-807.08333333333383</c:v>
                </c:pt>
                <c:pt idx="684">
                  <c:v>-455.2777777777784</c:v>
                </c:pt>
                <c:pt idx="685">
                  <c:v>496.66666666666714</c:v>
                </c:pt>
                <c:pt idx="686">
                  <c:v>1034.7222222222222</c:v>
                </c:pt>
                <c:pt idx="687">
                  <c:v>951.944444444444</c:v>
                </c:pt>
                <c:pt idx="688">
                  <c:v>931.25</c:v>
                </c:pt>
                <c:pt idx="689">
                  <c:v>910.555555555556</c:v>
                </c:pt>
                <c:pt idx="690">
                  <c:v>517.36111111111109</c:v>
                </c:pt>
                <c:pt idx="691">
                  <c:v>165.55555555555569</c:v>
                </c:pt>
                <c:pt idx="692">
                  <c:v>186.25000000000045</c:v>
                </c:pt>
                <c:pt idx="693">
                  <c:v>331.11111111111137</c:v>
                </c:pt>
                <c:pt idx="694">
                  <c:v>289.72222222222263</c:v>
                </c:pt>
                <c:pt idx="695">
                  <c:v>-62.083333333334217</c:v>
                </c:pt>
                <c:pt idx="696">
                  <c:v>-1014.0277777777782</c:v>
                </c:pt>
                <c:pt idx="697">
                  <c:v>-1365.8333333333328</c:v>
                </c:pt>
                <c:pt idx="698">
                  <c:v>-1076.1111111111109</c:v>
                </c:pt>
                <c:pt idx="699">
                  <c:v>-827.77777777777783</c:v>
                </c:pt>
                <c:pt idx="700">
                  <c:v>-393.19444444444485</c:v>
                </c:pt>
                <c:pt idx="701">
                  <c:v>-165.55555555555569</c:v>
                </c:pt>
                <c:pt idx="702">
                  <c:v>-41.388888888888744</c:v>
                </c:pt>
                <c:pt idx="703">
                  <c:v>-20.694444444444738</c:v>
                </c:pt>
                <c:pt idx="704">
                  <c:v>-227.6388888888892</c:v>
                </c:pt>
                <c:pt idx="705">
                  <c:v>-620.83333333333326</c:v>
                </c:pt>
                <c:pt idx="706">
                  <c:v>-993.33333333333314</c:v>
                </c:pt>
                <c:pt idx="707">
                  <c:v>-1055.4166666666663</c:v>
                </c:pt>
                <c:pt idx="708">
                  <c:v>-641.5277777777776</c:v>
                </c:pt>
                <c:pt idx="709">
                  <c:v>82.777777777777487</c:v>
                </c:pt>
                <c:pt idx="710">
                  <c:v>1055.416666666667</c:v>
                </c:pt>
                <c:pt idx="711">
                  <c:v>1634.8611111111115</c:v>
                </c:pt>
                <c:pt idx="712">
                  <c:v>972.63888888888869</c:v>
                </c:pt>
                <c:pt idx="713">
                  <c:v>20.694444444444002</c:v>
                </c:pt>
                <c:pt idx="714">
                  <c:v>-682.91666666666686</c:v>
                </c:pt>
                <c:pt idx="715">
                  <c:v>-1510.6944444444441</c:v>
                </c:pt>
                <c:pt idx="716">
                  <c:v>-1345.1388888888889</c:v>
                </c:pt>
                <c:pt idx="717">
                  <c:v>-393.19444444444451</c:v>
                </c:pt>
                <c:pt idx="718">
                  <c:v>206.94444444444446</c:v>
                </c:pt>
                <c:pt idx="719">
                  <c:v>827.77777777777783</c:v>
                </c:pt>
                <c:pt idx="720">
                  <c:v>1138.1944444444443</c:v>
                </c:pt>
                <c:pt idx="721">
                  <c:v>951.94444444444468</c:v>
                </c:pt>
                <c:pt idx="722">
                  <c:v>827.77777777777783</c:v>
                </c:pt>
                <c:pt idx="723">
                  <c:v>703.61111111111074</c:v>
                </c:pt>
                <c:pt idx="724">
                  <c:v>848.47222222222251</c:v>
                </c:pt>
                <c:pt idx="725">
                  <c:v>1220.9722222222219</c:v>
                </c:pt>
                <c:pt idx="726">
                  <c:v>1696.9444444444434</c:v>
                </c:pt>
                <c:pt idx="727">
                  <c:v>1634.8611111111109</c:v>
                </c:pt>
                <c:pt idx="728">
                  <c:v>1117.5000000000011</c:v>
                </c:pt>
                <c:pt idx="729">
                  <c:v>786.38888888888971</c:v>
                </c:pt>
                <c:pt idx="730">
                  <c:v>351.80555555555469</c:v>
                </c:pt>
                <c:pt idx="731">
                  <c:v>82.777777777777487</c:v>
                </c:pt>
                <c:pt idx="732">
                  <c:v>62.083333333334217</c:v>
                </c:pt>
                <c:pt idx="733">
                  <c:v>82.777777777777487</c:v>
                </c:pt>
                <c:pt idx="734">
                  <c:v>103.47222222222223</c:v>
                </c:pt>
                <c:pt idx="735">
                  <c:v>144.86111111111168</c:v>
                </c:pt>
                <c:pt idx="736">
                  <c:v>206.94444444444446</c:v>
                </c:pt>
                <c:pt idx="737">
                  <c:v>186.24999999999972</c:v>
                </c:pt>
                <c:pt idx="738">
                  <c:v>82.777777777777487</c:v>
                </c:pt>
                <c:pt idx="739">
                  <c:v>269.0277777777772</c:v>
                </c:pt>
                <c:pt idx="740">
                  <c:v>475.9722222222216</c:v>
                </c:pt>
                <c:pt idx="741">
                  <c:v>393.19444444444559</c:v>
                </c:pt>
                <c:pt idx="742">
                  <c:v>186.24999999999972</c:v>
                </c:pt>
                <c:pt idx="743">
                  <c:v>41.388888888888005</c:v>
                </c:pt>
                <c:pt idx="744">
                  <c:v>20.694444444444738</c:v>
                </c:pt>
                <c:pt idx="745">
                  <c:v>20.694444444444738</c:v>
                </c:pt>
                <c:pt idx="746">
                  <c:v>103.47222222222223</c:v>
                </c:pt>
                <c:pt idx="747">
                  <c:v>227.6388888888892</c:v>
                </c:pt>
                <c:pt idx="748">
                  <c:v>310.41666666666663</c:v>
                </c:pt>
                <c:pt idx="749">
                  <c:v>248.33333333333246</c:v>
                </c:pt>
                <c:pt idx="750">
                  <c:v>82.777777777777487</c:v>
                </c:pt>
                <c:pt idx="751">
                  <c:v>-20.694444444443267</c:v>
                </c:pt>
                <c:pt idx="752">
                  <c:v>-103.47222222222223</c:v>
                </c:pt>
                <c:pt idx="753">
                  <c:v>-248.33333333333391</c:v>
                </c:pt>
                <c:pt idx="754">
                  <c:v>-351.80555555555469</c:v>
                </c:pt>
                <c:pt idx="755">
                  <c:v>-455.2777777777784</c:v>
                </c:pt>
                <c:pt idx="756">
                  <c:v>-807.08333333333292</c:v>
                </c:pt>
                <c:pt idx="757">
                  <c:v>-1448.6111111111111</c:v>
                </c:pt>
                <c:pt idx="758">
                  <c:v>-1986.666666666667</c:v>
                </c:pt>
                <c:pt idx="759">
                  <c:v>-2131.5277777777774</c:v>
                </c:pt>
                <c:pt idx="760">
                  <c:v>-2152.2222222222226</c:v>
                </c:pt>
                <c:pt idx="761">
                  <c:v>-2193.6111111111113</c:v>
                </c:pt>
                <c:pt idx="762">
                  <c:v>-1945.2777777777774</c:v>
                </c:pt>
                <c:pt idx="763">
                  <c:v>-1324.4444444444441</c:v>
                </c:pt>
                <c:pt idx="764">
                  <c:v>-310.41666666666663</c:v>
                </c:pt>
                <c:pt idx="765">
                  <c:v>827.77777777777783</c:v>
                </c:pt>
                <c:pt idx="766">
                  <c:v>1303.7500000000002</c:v>
                </c:pt>
                <c:pt idx="767">
                  <c:v>1324.4444444444441</c:v>
                </c:pt>
                <c:pt idx="768">
                  <c:v>1345.1388888888889</c:v>
                </c:pt>
                <c:pt idx="769">
                  <c:v>1593.4722222222229</c:v>
                </c:pt>
                <c:pt idx="770">
                  <c:v>2007.3611111111102</c:v>
                </c:pt>
                <c:pt idx="771">
                  <c:v>2028.055555555555</c:v>
                </c:pt>
                <c:pt idx="772">
                  <c:v>1903.8888888888894</c:v>
                </c:pt>
                <c:pt idx="773">
                  <c:v>1572.7777777777781</c:v>
                </c:pt>
                <c:pt idx="774">
                  <c:v>1324.4444444444441</c:v>
                </c:pt>
                <c:pt idx="775">
                  <c:v>1365.8333333333337</c:v>
                </c:pt>
                <c:pt idx="776">
                  <c:v>1117.4999999999998</c:v>
                </c:pt>
                <c:pt idx="777">
                  <c:v>827.77777777777783</c:v>
                </c:pt>
                <c:pt idx="778">
                  <c:v>724.30555555555554</c:v>
                </c:pt>
                <c:pt idx="779">
                  <c:v>620.83333333333326</c:v>
                </c:pt>
                <c:pt idx="780">
                  <c:v>475.97222222222308</c:v>
                </c:pt>
                <c:pt idx="781">
                  <c:v>351.80555555555469</c:v>
                </c:pt>
                <c:pt idx="782">
                  <c:v>248.33333333333246</c:v>
                </c:pt>
                <c:pt idx="783">
                  <c:v>165.55555555555642</c:v>
                </c:pt>
                <c:pt idx="784">
                  <c:v>144.86111111111168</c:v>
                </c:pt>
                <c:pt idx="785">
                  <c:v>227.6388888888892</c:v>
                </c:pt>
                <c:pt idx="786">
                  <c:v>248.33333333333391</c:v>
                </c:pt>
                <c:pt idx="787">
                  <c:v>124.16666666666548</c:v>
                </c:pt>
                <c:pt idx="788">
                  <c:v>20.694444444443267</c:v>
                </c:pt>
                <c:pt idx="789">
                  <c:v>20.694444444446209</c:v>
                </c:pt>
                <c:pt idx="790">
                  <c:v>82.777777777778951</c:v>
                </c:pt>
                <c:pt idx="791">
                  <c:v>124.16666666666548</c:v>
                </c:pt>
                <c:pt idx="792">
                  <c:v>-20.694444444446209</c:v>
                </c:pt>
                <c:pt idx="793">
                  <c:v>-517.36111111111109</c:v>
                </c:pt>
                <c:pt idx="794">
                  <c:v>-1220.9722222222204</c:v>
                </c:pt>
                <c:pt idx="795">
                  <c:v>-1841.8055555555552</c:v>
                </c:pt>
                <c:pt idx="796">
                  <c:v>-2152.2222222222235</c:v>
                </c:pt>
                <c:pt idx="797">
                  <c:v>-2007.3611111111115</c:v>
                </c:pt>
                <c:pt idx="798">
                  <c:v>-1448.6111111111111</c:v>
                </c:pt>
                <c:pt idx="799">
                  <c:v>-724.30555555555554</c:v>
                </c:pt>
                <c:pt idx="800">
                  <c:v>-206.94444444444446</c:v>
                </c:pt>
                <c:pt idx="801">
                  <c:v>144.86111111111168</c:v>
                </c:pt>
                <c:pt idx="802">
                  <c:v>703.61111111111222</c:v>
                </c:pt>
                <c:pt idx="803">
                  <c:v>1303.7499999999993</c:v>
                </c:pt>
                <c:pt idx="804">
                  <c:v>1386.5277777777769</c:v>
                </c:pt>
                <c:pt idx="805">
                  <c:v>889.86111111111188</c:v>
                </c:pt>
                <c:pt idx="806">
                  <c:v>331.11111111111137</c:v>
                </c:pt>
                <c:pt idx="807">
                  <c:v>-41.388888888889475</c:v>
                </c:pt>
                <c:pt idx="808">
                  <c:v>-351.80555555555611</c:v>
                </c:pt>
                <c:pt idx="809">
                  <c:v>-579.44444444444389</c:v>
                </c:pt>
                <c:pt idx="810">
                  <c:v>-807.08333333333292</c:v>
                </c:pt>
                <c:pt idx="811">
                  <c:v>-1241.6666666666665</c:v>
                </c:pt>
                <c:pt idx="812">
                  <c:v>-1593.4722222222213</c:v>
                </c:pt>
                <c:pt idx="813">
                  <c:v>-1696.944444444445</c:v>
                </c:pt>
                <c:pt idx="814">
                  <c:v>-1779.7222222222226</c:v>
                </c:pt>
                <c:pt idx="815">
                  <c:v>-1903.8888888888887</c:v>
                </c:pt>
                <c:pt idx="816">
                  <c:v>-1903.8888888888894</c:v>
                </c:pt>
                <c:pt idx="817">
                  <c:v>-1717.6388888888891</c:v>
                </c:pt>
                <c:pt idx="818">
                  <c:v>-1014.0277777777775</c:v>
                </c:pt>
                <c:pt idx="819">
                  <c:v>0</c:v>
                </c:pt>
                <c:pt idx="820">
                  <c:v>910.55555555555532</c:v>
                </c:pt>
                <c:pt idx="821">
                  <c:v>1407.2222222222224</c:v>
                </c:pt>
                <c:pt idx="822">
                  <c:v>1345.1388888888889</c:v>
                </c:pt>
                <c:pt idx="823">
                  <c:v>1241.6666666666665</c:v>
                </c:pt>
                <c:pt idx="824">
                  <c:v>1055.416666666667</c:v>
                </c:pt>
                <c:pt idx="825">
                  <c:v>889.86111111111131</c:v>
                </c:pt>
                <c:pt idx="826">
                  <c:v>848.47222222222251</c:v>
                </c:pt>
                <c:pt idx="827">
                  <c:v>786.38888888888823</c:v>
                </c:pt>
                <c:pt idx="828">
                  <c:v>889.8611111111104</c:v>
                </c:pt>
                <c:pt idx="829">
                  <c:v>1055.416666666667</c:v>
                </c:pt>
                <c:pt idx="830">
                  <c:v>1014.0277777777775</c:v>
                </c:pt>
                <c:pt idx="831">
                  <c:v>765.69444444444503</c:v>
                </c:pt>
                <c:pt idx="832">
                  <c:v>393.19444444444559</c:v>
                </c:pt>
                <c:pt idx="833">
                  <c:v>206.94444444444446</c:v>
                </c:pt>
                <c:pt idx="834">
                  <c:v>227.63888888888772</c:v>
                </c:pt>
                <c:pt idx="835">
                  <c:v>227.63888888888772</c:v>
                </c:pt>
                <c:pt idx="836">
                  <c:v>186.25000000000117</c:v>
                </c:pt>
                <c:pt idx="837">
                  <c:v>227.6388888888892</c:v>
                </c:pt>
                <c:pt idx="838">
                  <c:v>331.11111111110995</c:v>
                </c:pt>
                <c:pt idx="839">
                  <c:v>331.11111111111137</c:v>
                </c:pt>
                <c:pt idx="840">
                  <c:v>310.41666666666663</c:v>
                </c:pt>
                <c:pt idx="841">
                  <c:v>413.88888888888891</c:v>
                </c:pt>
                <c:pt idx="842">
                  <c:v>496.66666666666782</c:v>
                </c:pt>
                <c:pt idx="843">
                  <c:v>413.88888888888891</c:v>
                </c:pt>
                <c:pt idx="844">
                  <c:v>227.63888888888772</c:v>
                </c:pt>
                <c:pt idx="845">
                  <c:v>103.47222222222223</c:v>
                </c:pt>
                <c:pt idx="846">
                  <c:v>82.777777777778951</c:v>
                </c:pt>
                <c:pt idx="847">
                  <c:v>144.86111111111168</c:v>
                </c:pt>
                <c:pt idx="848">
                  <c:v>310.41666666666663</c:v>
                </c:pt>
                <c:pt idx="849">
                  <c:v>496.6666666666664</c:v>
                </c:pt>
                <c:pt idx="850">
                  <c:v>496.6666666666664</c:v>
                </c:pt>
                <c:pt idx="851">
                  <c:v>331.11111111111137</c:v>
                </c:pt>
                <c:pt idx="852">
                  <c:v>248.33333333333246</c:v>
                </c:pt>
                <c:pt idx="853">
                  <c:v>248.33333333333246</c:v>
                </c:pt>
                <c:pt idx="854">
                  <c:v>206.94444444444446</c:v>
                </c:pt>
                <c:pt idx="855">
                  <c:v>103.47222222222223</c:v>
                </c:pt>
                <c:pt idx="856">
                  <c:v>41.388888888889475</c:v>
                </c:pt>
                <c:pt idx="857">
                  <c:v>227.6388888888892</c:v>
                </c:pt>
                <c:pt idx="858">
                  <c:v>475.9722222222216</c:v>
                </c:pt>
                <c:pt idx="859">
                  <c:v>475.9722222222216</c:v>
                </c:pt>
                <c:pt idx="860">
                  <c:v>331.11111111111285</c:v>
                </c:pt>
                <c:pt idx="861">
                  <c:v>413.88888888888891</c:v>
                </c:pt>
                <c:pt idx="862">
                  <c:v>765.69444444444207</c:v>
                </c:pt>
                <c:pt idx="863">
                  <c:v>724.30555555555554</c:v>
                </c:pt>
                <c:pt idx="864">
                  <c:v>351.80555555555611</c:v>
                </c:pt>
                <c:pt idx="865">
                  <c:v>227.63888888889065</c:v>
                </c:pt>
                <c:pt idx="866">
                  <c:v>372.49999999999943</c:v>
                </c:pt>
                <c:pt idx="867">
                  <c:v>538.05555555555441</c:v>
                </c:pt>
                <c:pt idx="868">
                  <c:v>413.88888888888891</c:v>
                </c:pt>
                <c:pt idx="869">
                  <c:v>103.47222222222223</c:v>
                </c:pt>
                <c:pt idx="870">
                  <c:v>-82.777777777776009</c:v>
                </c:pt>
                <c:pt idx="871">
                  <c:v>-144.86111111111168</c:v>
                </c:pt>
                <c:pt idx="872">
                  <c:v>-165.55555555555497</c:v>
                </c:pt>
                <c:pt idx="873">
                  <c:v>-206.94444444444446</c:v>
                </c:pt>
                <c:pt idx="874">
                  <c:v>-310.41666666666663</c:v>
                </c:pt>
                <c:pt idx="875">
                  <c:v>-434.58333333333212</c:v>
                </c:pt>
                <c:pt idx="876">
                  <c:v>-538.05555555555725</c:v>
                </c:pt>
                <c:pt idx="877">
                  <c:v>-475.9722222222216</c:v>
                </c:pt>
                <c:pt idx="878">
                  <c:v>-269.0277777777772</c:v>
                </c:pt>
                <c:pt idx="879">
                  <c:v>-82.777777777778951</c:v>
                </c:pt>
                <c:pt idx="880">
                  <c:v>-206.94444444444446</c:v>
                </c:pt>
                <c:pt idx="881">
                  <c:v>-413.88888888888891</c:v>
                </c:pt>
                <c:pt idx="882">
                  <c:v>-206.94444444444446</c:v>
                </c:pt>
                <c:pt idx="883">
                  <c:v>0</c:v>
                </c:pt>
                <c:pt idx="884">
                  <c:v>20.694444444443267</c:v>
                </c:pt>
                <c:pt idx="885">
                  <c:v>82.777777777778951</c:v>
                </c:pt>
                <c:pt idx="886">
                  <c:v>103.47222222222223</c:v>
                </c:pt>
                <c:pt idx="887">
                  <c:v>62.083333333332739</c:v>
                </c:pt>
                <c:pt idx="888">
                  <c:v>-20.694444444443267</c:v>
                </c:pt>
                <c:pt idx="889">
                  <c:v>-124.16666666666843</c:v>
                </c:pt>
                <c:pt idx="890">
                  <c:v>-248.33333333333391</c:v>
                </c:pt>
                <c:pt idx="891">
                  <c:v>-393.19444444444264</c:v>
                </c:pt>
                <c:pt idx="892">
                  <c:v>-517.36111111111109</c:v>
                </c:pt>
                <c:pt idx="893">
                  <c:v>-538.05555555555588</c:v>
                </c:pt>
                <c:pt idx="894">
                  <c:v>-455.27777777777692</c:v>
                </c:pt>
                <c:pt idx="895">
                  <c:v>-310.41666666666663</c:v>
                </c:pt>
                <c:pt idx="896">
                  <c:v>-144.86111111111168</c:v>
                </c:pt>
                <c:pt idx="897">
                  <c:v>-41.388888888889475</c:v>
                </c:pt>
                <c:pt idx="898">
                  <c:v>-20.694444444444738</c:v>
                </c:pt>
                <c:pt idx="899">
                  <c:v>-82.777777777777487</c:v>
                </c:pt>
                <c:pt idx="900">
                  <c:v>-186.24999999999972</c:v>
                </c:pt>
                <c:pt idx="901">
                  <c:v>-372.49999999999943</c:v>
                </c:pt>
                <c:pt idx="902">
                  <c:v>-1303.7499999999993</c:v>
                </c:pt>
                <c:pt idx="903">
                  <c:v>-2152.2222222222235</c:v>
                </c:pt>
                <c:pt idx="904">
                  <c:v>-2007.3611111111115</c:v>
                </c:pt>
                <c:pt idx="905">
                  <c:v>-1448.6111111111111</c:v>
                </c:pt>
                <c:pt idx="906">
                  <c:v>-724.30555555555554</c:v>
                </c:pt>
                <c:pt idx="907">
                  <c:v>-206.94444444444446</c:v>
                </c:pt>
                <c:pt idx="908">
                  <c:v>144.86111111111168</c:v>
                </c:pt>
                <c:pt idx="909">
                  <c:v>703.61111111111222</c:v>
                </c:pt>
                <c:pt idx="910">
                  <c:v>1303.7499999999993</c:v>
                </c:pt>
                <c:pt idx="911">
                  <c:v>1386.5277777777769</c:v>
                </c:pt>
                <c:pt idx="912">
                  <c:v>889.86111111111188</c:v>
                </c:pt>
                <c:pt idx="913">
                  <c:v>538.05555555555588</c:v>
                </c:pt>
                <c:pt idx="914">
                  <c:v>889.8611111111104</c:v>
                </c:pt>
                <c:pt idx="915">
                  <c:v>848.47222222222251</c:v>
                </c:pt>
                <c:pt idx="916">
                  <c:v>455.2777777777784</c:v>
                </c:pt>
                <c:pt idx="917">
                  <c:v>186.24999999999972</c:v>
                </c:pt>
                <c:pt idx="918">
                  <c:v>-20.694444444444738</c:v>
                </c:pt>
                <c:pt idx="919">
                  <c:v>103.47222222222223</c:v>
                </c:pt>
                <c:pt idx="920">
                  <c:v>289.72222222222194</c:v>
                </c:pt>
                <c:pt idx="921">
                  <c:v>579.44444444444389</c:v>
                </c:pt>
                <c:pt idx="922">
                  <c:v>703.61111111111074</c:v>
                </c:pt>
                <c:pt idx="923">
                  <c:v>579.44444444444389</c:v>
                </c:pt>
                <c:pt idx="924">
                  <c:v>41.388888888888005</c:v>
                </c:pt>
                <c:pt idx="925">
                  <c:v>-496.66666666666492</c:v>
                </c:pt>
                <c:pt idx="926">
                  <c:v>-434.58333333333212</c:v>
                </c:pt>
                <c:pt idx="927">
                  <c:v>-289.72222222222337</c:v>
                </c:pt>
                <c:pt idx="928">
                  <c:v>-227.6388888888892</c:v>
                </c:pt>
                <c:pt idx="929">
                  <c:v>-165.55555555555497</c:v>
                </c:pt>
                <c:pt idx="930">
                  <c:v>-144.86111111111023</c:v>
                </c:pt>
                <c:pt idx="931">
                  <c:v>-144.86111111111168</c:v>
                </c:pt>
                <c:pt idx="932">
                  <c:v>-165.55555555555642</c:v>
                </c:pt>
                <c:pt idx="933">
                  <c:v>-248.33333333333246</c:v>
                </c:pt>
                <c:pt idx="934">
                  <c:v>-393.19444444444412</c:v>
                </c:pt>
                <c:pt idx="935">
                  <c:v>-413.88888888888891</c:v>
                </c:pt>
                <c:pt idx="936">
                  <c:v>-310.41666666666663</c:v>
                </c:pt>
                <c:pt idx="937">
                  <c:v>-227.6388888888892</c:v>
                </c:pt>
                <c:pt idx="938">
                  <c:v>-206.94444444444446</c:v>
                </c:pt>
                <c:pt idx="939">
                  <c:v>-227.6388888888892</c:v>
                </c:pt>
                <c:pt idx="940">
                  <c:v>-186.24999999999972</c:v>
                </c:pt>
                <c:pt idx="941">
                  <c:v>-82.777777777777487</c:v>
                </c:pt>
                <c:pt idx="942">
                  <c:v>-41.388888888889475</c:v>
                </c:pt>
                <c:pt idx="943">
                  <c:v>-20.694444444444738</c:v>
                </c:pt>
                <c:pt idx="944">
                  <c:v>20.694444444444738</c:v>
                </c:pt>
                <c:pt idx="945">
                  <c:v>62.083333333334217</c:v>
                </c:pt>
                <c:pt idx="946">
                  <c:v>206.94444444444446</c:v>
                </c:pt>
                <c:pt idx="947">
                  <c:v>331.11111111110995</c:v>
                </c:pt>
                <c:pt idx="948">
                  <c:v>248.33333333333391</c:v>
                </c:pt>
                <c:pt idx="949">
                  <c:v>62.083333333334217</c:v>
                </c:pt>
                <c:pt idx="950">
                  <c:v>-227.6388888888892</c:v>
                </c:pt>
                <c:pt idx="951">
                  <c:v>-703.61111111111074</c:v>
                </c:pt>
                <c:pt idx="952">
                  <c:v>-1386.5277777777783</c:v>
                </c:pt>
                <c:pt idx="953">
                  <c:v>-1986.666666666667</c:v>
                </c:pt>
                <c:pt idx="954">
                  <c:v>-2193.6111111111113</c:v>
                </c:pt>
                <c:pt idx="955">
                  <c:v>-2193.6111111111113</c:v>
                </c:pt>
                <c:pt idx="956">
                  <c:v>-2193.6111111111104</c:v>
                </c:pt>
                <c:pt idx="957">
                  <c:v>-1531.3888888888885</c:v>
                </c:pt>
                <c:pt idx="958">
                  <c:v>-248.3333333333332</c:v>
                </c:pt>
                <c:pt idx="959">
                  <c:v>869.16666666666652</c:v>
                </c:pt>
                <c:pt idx="960">
                  <c:v>1779.7222222222226</c:v>
                </c:pt>
                <c:pt idx="961">
                  <c:v>2297.0833333333326</c:v>
                </c:pt>
                <c:pt idx="962">
                  <c:v>2214.3055555555547</c:v>
                </c:pt>
                <c:pt idx="963">
                  <c:v>1779.7222222222226</c:v>
                </c:pt>
                <c:pt idx="964">
                  <c:v>1200.2777777777787</c:v>
                </c:pt>
                <c:pt idx="965">
                  <c:v>641.52777777777806</c:v>
                </c:pt>
                <c:pt idx="966">
                  <c:v>227.6388888888892</c:v>
                </c:pt>
                <c:pt idx="967">
                  <c:v>0</c:v>
                </c:pt>
                <c:pt idx="968">
                  <c:v>-103.47222222222223</c:v>
                </c:pt>
                <c:pt idx="969">
                  <c:v>-248.33333333333391</c:v>
                </c:pt>
                <c:pt idx="970">
                  <c:v>-517.36111111111109</c:v>
                </c:pt>
                <c:pt idx="971">
                  <c:v>-1034.7222222222222</c:v>
                </c:pt>
                <c:pt idx="972">
                  <c:v>-1779.7222222222226</c:v>
                </c:pt>
                <c:pt idx="973">
                  <c:v>-2193.6111111111113</c:v>
                </c:pt>
                <c:pt idx="974">
                  <c:v>-2193.6111111111113</c:v>
                </c:pt>
                <c:pt idx="975">
                  <c:v>-2193.6111111111104</c:v>
                </c:pt>
                <c:pt idx="976">
                  <c:v>-2214.3055555555552</c:v>
                </c:pt>
                <c:pt idx="977">
                  <c:v>-1800.4166666666665</c:v>
                </c:pt>
                <c:pt idx="978">
                  <c:v>-1262.3611111111113</c:v>
                </c:pt>
                <c:pt idx="979">
                  <c:v>-1096.8055555555557</c:v>
                </c:pt>
                <c:pt idx="980">
                  <c:v>-910.55555555555532</c:v>
                </c:pt>
                <c:pt idx="981">
                  <c:v>-724.30555555555543</c:v>
                </c:pt>
                <c:pt idx="982">
                  <c:v>-682.91666666666686</c:v>
                </c:pt>
                <c:pt idx="983">
                  <c:v>-827.77777777777783</c:v>
                </c:pt>
                <c:pt idx="984">
                  <c:v>-910.55555555555566</c:v>
                </c:pt>
                <c:pt idx="985">
                  <c:v>-662.22222222222229</c:v>
                </c:pt>
                <c:pt idx="986">
                  <c:v>-227.63888888888891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165.55555555555557</c:v>
                </c:pt>
                <c:pt idx="1027">
                  <c:v>745</c:v>
                </c:pt>
                <c:pt idx="1028">
                  <c:v>1614.1666666666665</c:v>
                </c:pt>
                <c:pt idx="1029">
                  <c:v>2276.3888888888887</c:v>
                </c:pt>
                <c:pt idx="1030">
                  <c:v>2359.1666666666665</c:v>
                </c:pt>
                <c:pt idx="1031">
                  <c:v>2028.0555555555552</c:v>
                </c:pt>
                <c:pt idx="1032">
                  <c:v>1696.9444444444443</c:v>
                </c:pt>
                <c:pt idx="1033">
                  <c:v>1510.6944444444448</c:v>
                </c:pt>
                <c:pt idx="1034">
                  <c:v>1407.2222222222224</c:v>
                </c:pt>
                <c:pt idx="1035">
                  <c:v>1220.9722222222226</c:v>
                </c:pt>
                <c:pt idx="1036">
                  <c:v>972.63888888888937</c:v>
                </c:pt>
                <c:pt idx="1037">
                  <c:v>807.08333333333292</c:v>
                </c:pt>
                <c:pt idx="1038">
                  <c:v>807.08333333333292</c:v>
                </c:pt>
                <c:pt idx="1039">
                  <c:v>931.25</c:v>
                </c:pt>
                <c:pt idx="1040">
                  <c:v>993.3333333333328</c:v>
                </c:pt>
                <c:pt idx="1041">
                  <c:v>931.25</c:v>
                </c:pt>
                <c:pt idx="1042">
                  <c:v>724.30555555555554</c:v>
                </c:pt>
                <c:pt idx="1043">
                  <c:v>434.5833333333336</c:v>
                </c:pt>
                <c:pt idx="1044">
                  <c:v>186.24999999999972</c:v>
                </c:pt>
                <c:pt idx="1045">
                  <c:v>62.083333333332739</c:v>
                </c:pt>
                <c:pt idx="1046">
                  <c:v>62.083333333334217</c:v>
                </c:pt>
                <c:pt idx="1047">
                  <c:v>82.777777777777487</c:v>
                </c:pt>
                <c:pt idx="1048">
                  <c:v>0</c:v>
                </c:pt>
                <c:pt idx="1049">
                  <c:v>-206.94444444444446</c:v>
                </c:pt>
                <c:pt idx="1050">
                  <c:v>-496.6666666666664</c:v>
                </c:pt>
                <c:pt idx="1051">
                  <c:v>-724.30555555555554</c:v>
                </c:pt>
                <c:pt idx="1052">
                  <c:v>-869.1666666666672</c:v>
                </c:pt>
                <c:pt idx="1053">
                  <c:v>-1034.7222222222222</c:v>
                </c:pt>
                <c:pt idx="1054">
                  <c:v>-1283.0555555555561</c:v>
                </c:pt>
                <c:pt idx="1055">
                  <c:v>-1614.1666666666658</c:v>
                </c:pt>
                <c:pt idx="1056">
                  <c:v>-1986.6666666666663</c:v>
                </c:pt>
                <c:pt idx="1057">
                  <c:v>-2193.6111111111113</c:v>
                </c:pt>
                <c:pt idx="1058">
                  <c:v>-2007.3611111111109</c:v>
                </c:pt>
                <c:pt idx="1059">
                  <c:v>-1800.4166666666665</c:v>
                </c:pt>
                <c:pt idx="1060">
                  <c:v>-1572.7777777777778</c:v>
                </c:pt>
                <c:pt idx="1061">
                  <c:v>-972.63888888888869</c:v>
                </c:pt>
                <c:pt idx="1062">
                  <c:v>-269.02777777777794</c:v>
                </c:pt>
                <c:pt idx="1063">
                  <c:v>165.55555555555569</c:v>
                </c:pt>
                <c:pt idx="1064">
                  <c:v>724.30555555555554</c:v>
                </c:pt>
                <c:pt idx="1065">
                  <c:v>1469.3055555555552</c:v>
                </c:pt>
                <c:pt idx="1066">
                  <c:v>1614.1666666666665</c:v>
                </c:pt>
                <c:pt idx="1067">
                  <c:v>972.63888888888937</c:v>
                </c:pt>
                <c:pt idx="1068">
                  <c:v>372.50000000000017</c:v>
                </c:pt>
                <c:pt idx="1069">
                  <c:v>372.49999999999943</c:v>
                </c:pt>
                <c:pt idx="1070">
                  <c:v>745.00000000000034</c:v>
                </c:pt>
                <c:pt idx="1071">
                  <c:v>1117.5000000000002</c:v>
                </c:pt>
                <c:pt idx="1072">
                  <c:v>1345.138888888888</c:v>
                </c:pt>
                <c:pt idx="1073">
                  <c:v>1593.4722222222222</c:v>
                </c:pt>
                <c:pt idx="1074">
                  <c:v>1903.8888888888894</c:v>
                </c:pt>
                <c:pt idx="1075">
                  <c:v>2028.055555555555</c:v>
                </c:pt>
                <c:pt idx="1076">
                  <c:v>1821.1111111111106</c:v>
                </c:pt>
                <c:pt idx="1077">
                  <c:v>1469.3055555555559</c:v>
                </c:pt>
                <c:pt idx="1078">
                  <c:v>1158.8888888888891</c:v>
                </c:pt>
                <c:pt idx="1079">
                  <c:v>993.33333333333428</c:v>
                </c:pt>
                <c:pt idx="1080">
                  <c:v>765.69444444444503</c:v>
                </c:pt>
                <c:pt idx="1081">
                  <c:v>372.49999999999943</c:v>
                </c:pt>
                <c:pt idx="1082">
                  <c:v>-20.694444444444738</c:v>
                </c:pt>
                <c:pt idx="1083">
                  <c:v>-434.5833333333336</c:v>
                </c:pt>
                <c:pt idx="1084">
                  <c:v>-662.22222222222274</c:v>
                </c:pt>
                <c:pt idx="1085">
                  <c:v>-475.9722222222216</c:v>
                </c:pt>
                <c:pt idx="1086">
                  <c:v>-144.86111111111023</c:v>
                </c:pt>
                <c:pt idx="1087">
                  <c:v>20.694444444444738</c:v>
                </c:pt>
                <c:pt idx="1088">
                  <c:v>41.388888888888005</c:v>
                </c:pt>
                <c:pt idx="1089">
                  <c:v>20.694444444443267</c:v>
                </c:pt>
                <c:pt idx="1090">
                  <c:v>0</c:v>
                </c:pt>
                <c:pt idx="1091">
                  <c:v>62.083333333334217</c:v>
                </c:pt>
                <c:pt idx="1092">
                  <c:v>269.02777777777862</c:v>
                </c:pt>
                <c:pt idx="1093">
                  <c:v>538.05555555555588</c:v>
                </c:pt>
                <c:pt idx="1094">
                  <c:v>600.13888888888857</c:v>
                </c:pt>
                <c:pt idx="1095">
                  <c:v>413.88888888888891</c:v>
                </c:pt>
                <c:pt idx="1096">
                  <c:v>186.24999999999972</c:v>
                </c:pt>
                <c:pt idx="1097">
                  <c:v>-41.388888888889475</c:v>
                </c:pt>
                <c:pt idx="1098">
                  <c:v>-331.11111111111137</c:v>
                </c:pt>
                <c:pt idx="1099">
                  <c:v>-662.22222222222274</c:v>
                </c:pt>
                <c:pt idx="1100">
                  <c:v>-703.61111111111074</c:v>
                </c:pt>
                <c:pt idx="1101">
                  <c:v>-393.19444444444412</c:v>
                </c:pt>
                <c:pt idx="1102">
                  <c:v>-20.694444444444738</c:v>
                </c:pt>
                <c:pt idx="1103">
                  <c:v>372.50000000000091</c:v>
                </c:pt>
                <c:pt idx="1104">
                  <c:v>724.30555555555554</c:v>
                </c:pt>
                <c:pt idx="1105">
                  <c:v>765.69444444444355</c:v>
                </c:pt>
                <c:pt idx="1106">
                  <c:v>455.2777777777784</c:v>
                </c:pt>
                <c:pt idx="1107">
                  <c:v>103.47222222222369</c:v>
                </c:pt>
                <c:pt idx="1108">
                  <c:v>-206.94444444444446</c:v>
                </c:pt>
                <c:pt idx="1109">
                  <c:v>-496.66666666666782</c:v>
                </c:pt>
                <c:pt idx="1110">
                  <c:v>-475.9722222222216</c:v>
                </c:pt>
                <c:pt idx="1111">
                  <c:v>-144.86111111111168</c:v>
                </c:pt>
                <c:pt idx="1112">
                  <c:v>289.72222222222194</c:v>
                </c:pt>
                <c:pt idx="1113">
                  <c:v>827.77777777777783</c:v>
                </c:pt>
                <c:pt idx="1114">
                  <c:v>1117.4999999999998</c:v>
                </c:pt>
                <c:pt idx="1115">
                  <c:v>848.47222222222399</c:v>
                </c:pt>
                <c:pt idx="1116">
                  <c:v>351.80555555555611</c:v>
                </c:pt>
                <c:pt idx="1117">
                  <c:v>-20.694444444446209</c:v>
                </c:pt>
                <c:pt idx="1118">
                  <c:v>-331.11111111111285</c:v>
                </c:pt>
                <c:pt idx="1119">
                  <c:v>-496.66666666666492</c:v>
                </c:pt>
                <c:pt idx="1120">
                  <c:v>-393.19444444444264</c:v>
                </c:pt>
                <c:pt idx="1121">
                  <c:v>-248.33333333333391</c:v>
                </c:pt>
                <c:pt idx="1122">
                  <c:v>-269.0277777777772</c:v>
                </c:pt>
                <c:pt idx="1123">
                  <c:v>-517.36111111111109</c:v>
                </c:pt>
                <c:pt idx="1124">
                  <c:v>-951.94444444444616</c:v>
                </c:pt>
                <c:pt idx="1125">
                  <c:v>-1531.3888888888901</c:v>
                </c:pt>
                <c:pt idx="1126">
                  <c:v>-2028.055555555555</c:v>
                </c:pt>
                <c:pt idx="1127">
                  <c:v>-2193.6111111111099</c:v>
                </c:pt>
                <c:pt idx="1128">
                  <c:v>-2152.2222222222217</c:v>
                </c:pt>
                <c:pt idx="1129">
                  <c:v>-1862.5</c:v>
                </c:pt>
                <c:pt idx="1130">
                  <c:v>-1490.0000000000007</c:v>
                </c:pt>
                <c:pt idx="1131">
                  <c:v>-1324.4444444444448</c:v>
                </c:pt>
                <c:pt idx="1132">
                  <c:v>-1303.7499999999993</c:v>
                </c:pt>
                <c:pt idx="1133">
                  <c:v>-1407.2222222222224</c:v>
                </c:pt>
                <c:pt idx="1134">
                  <c:v>-1490.0000000000007</c:v>
                </c:pt>
                <c:pt idx="1135">
                  <c:v>-1386.5277777777776</c:v>
                </c:pt>
                <c:pt idx="1136">
                  <c:v>-993.33333333333314</c:v>
                </c:pt>
                <c:pt idx="1137">
                  <c:v>-434.5833333333336</c:v>
                </c:pt>
                <c:pt idx="1138">
                  <c:v>-62.083333333333115</c:v>
                </c:pt>
                <c:pt idx="1139">
                  <c:v>82.777777777777843</c:v>
                </c:pt>
                <c:pt idx="1140">
                  <c:v>165.55555555555534</c:v>
                </c:pt>
                <c:pt idx="1141">
                  <c:v>372.49999999999977</c:v>
                </c:pt>
                <c:pt idx="1142">
                  <c:v>827.77777777777817</c:v>
                </c:pt>
                <c:pt idx="1143">
                  <c:v>1262.3611111111113</c:v>
                </c:pt>
                <c:pt idx="1144">
                  <c:v>1096.805555555555</c:v>
                </c:pt>
                <c:pt idx="1145">
                  <c:v>475.97222222222234</c:v>
                </c:pt>
                <c:pt idx="1146">
                  <c:v>-351.80555555555537</c:v>
                </c:pt>
                <c:pt idx="1147">
                  <c:v>-1531.3888888888894</c:v>
                </c:pt>
                <c:pt idx="1148">
                  <c:v>-1841.8055555555552</c:v>
                </c:pt>
                <c:pt idx="1149">
                  <c:v>-1117.4999999999998</c:v>
                </c:pt>
                <c:pt idx="1150">
                  <c:v>-372.50000000000017</c:v>
                </c:pt>
                <c:pt idx="1151">
                  <c:v>0</c:v>
                </c:pt>
                <c:pt idx="1152">
                  <c:v>393.19444444444451</c:v>
                </c:pt>
                <c:pt idx="1153">
                  <c:v>1407.2222222222224</c:v>
                </c:pt>
                <c:pt idx="1154">
                  <c:v>2317.7777777777778</c:v>
                </c:pt>
                <c:pt idx="1155">
                  <c:v>2276.3888888888887</c:v>
                </c:pt>
                <c:pt idx="1156">
                  <c:v>1800.4166666666658</c:v>
                </c:pt>
                <c:pt idx="1157">
                  <c:v>1738.3333333333337</c:v>
                </c:pt>
                <c:pt idx="1158">
                  <c:v>1986.666666666667</c:v>
                </c:pt>
                <c:pt idx="1159">
                  <c:v>2214.3055555555547</c:v>
                </c:pt>
                <c:pt idx="1160">
                  <c:v>2152.2222222222217</c:v>
                </c:pt>
                <c:pt idx="1161">
                  <c:v>1841.8055555555552</c:v>
                </c:pt>
                <c:pt idx="1162">
                  <c:v>1593.4722222222229</c:v>
                </c:pt>
                <c:pt idx="1163">
                  <c:v>1490.0000000000007</c:v>
                </c:pt>
                <c:pt idx="1164">
                  <c:v>1427.9166666666679</c:v>
                </c:pt>
                <c:pt idx="1165">
                  <c:v>1365.8333333333321</c:v>
                </c:pt>
                <c:pt idx="1166">
                  <c:v>951.94444444444321</c:v>
                </c:pt>
                <c:pt idx="1167">
                  <c:v>558.75000000000057</c:v>
                </c:pt>
                <c:pt idx="1168">
                  <c:v>662.22222222222274</c:v>
                </c:pt>
                <c:pt idx="1169">
                  <c:v>745.00000000000182</c:v>
                </c:pt>
                <c:pt idx="1170">
                  <c:v>682.91666666666606</c:v>
                </c:pt>
                <c:pt idx="1171">
                  <c:v>641.52777777777658</c:v>
                </c:pt>
                <c:pt idx="1172">
                  <c:v>579.44444444444389</c:v>
                </c:pt>
                <c:pt idx="1173">
                  <c:v>517.36111111111109</c:v>
                </c:pt>
                <c:pt idx="1174">
                  <c:v>475.9722222222216</c:v>
                </c:pt>
                <c:pt idx="1175">
                  <c:v>413.88888888888891</c:v>
                </c:pt>
                <c:pt idx="1176">
                  <c:v>351.80555555555611</c:v>
                </c:pt>
                <c:pt idx="1177">
                  <c:v>331.11111111110995</c:v>
                </c:pt>
                <c:pt idx="1178">
                  <c:v>372.49999999999943</c:v>
                </c:pt>
                <c:pt idx="1179">
                  <c:v>413.88888888888891</c:v>
                </c:pt>
                <c:pt idx="1180">
                  <c:v>413.88888888888891</c:v>
                </c:pt>
                <c:pt idx="1181">
                  <c:v>393.19444444444559</c:v>
                </c:pt>
                <c:pt idx="1182">
                  <c:v>331.11111111111285</c:v>
                </c:pt>
                <c:pt idx="1183">
                  <c:v>269.0277777777772</c:v>
                </c:pt>
                <c:pt idx="1184">
                  <c:v>227.63888888888772</c:v>
                </c:pt>
                <c:pt idx="1185">
                  <c:v>165.55555555555497</c:v>
                </c:pt>
                <c:pt idx="1186">
                  <c:v>62.083333333332739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20.694444444446209</c:v>
                </c:pt>
                <c:pt idx="1196">
                  <c:v>20.694444444446209</c:v>
                </c:pt>
                <c:pt idx="1197">
                  <c:v>20.694444444443267</c:v>
                </c:pt>
                <c:pt idx="1198">
                  <c:v>103.47222222222223</c:v>
                </c:pt>
                <c:pt idx="1199">
                  <c:v>186.25000000000117</c:v>
                </c:pt>
                <c:pt idx="1200">
                  <c:v>269.0277777777772</c:v>
                </c:pt>
                <c:pt idx="1201">
                  <c:v>331.11111111110995</c:v>
                </c:pt>
                <c:pt idx="1202">
                  <c:v>289.72222222222337</c:v>
                </c:pt>
                <c:pt idx="1203">
                  <c:v>206.94444444444446</c:v>
                </c:pt>
                <c:pt idx="1204">
                  <c:v>124.16666666666548</c:v>
                </c:pt>
                <c:pt idx="1205">
                  <c:v>62.083333333332739</c:v>
                </c:pt>
                <c:pt idx="1206">
                  <c:v>41.388888888889475</c:v>
                </c:pt>
                <c:pt idx="1207">
                  <c:v>41.388888888889475</c:v>
                </c:pt>
                <c:pt idx="1208">
                  <c:v>41.388888888889475</c:v>
                </c:pt>
                <c:pt idx="1209">
                  <c:v>20.694444444446209</c:v>
                </c:pt>
                <c:pt idx="1210">
                  <c:v>0</c:v>
                </c:pt>
                <c:pt idx="1211">
                  <c:v>0</c:v>
                </c:pt>
                <c:pt idx="1212">
                  <c:v>-20.694444444446209</c:v>
                </c:pt>
                <c:pt idx="1213">
                  <c:v>-20.694444444446209</c:v>
                </c:pt>
                <c:pt idx="1214">
                  <c:v>0</c:v>
                </c:pt>
                <c:pt idx="1215">
                  <c:v>0</c:v>
                </c:pt>
                <c:pt idx="1216">
                  <c:v>-20.694444444443267</c:v>
                </c:pt>
                <c:pt idx="1217">
                  <c:v>-41.388888888889475</c:v>
                </c:pt>
                <c:pt idx="1218">
                  <c:v>-41.388888888889475</c:v>
                </c:pt>
                <c:pt idx="1219">
                  <c:v>-41.388888888886534</c:v>
                </c:pt>
                <c:pt idx="1220">
                  <c:v>-62.083333333332739</c:v>
                </c:pt>
                <c:pt idx="1221">
                  <c:v>-103.47222222222223</c:v>
                </c:pt>
                <c:pt idx="1222">
                  <c:v>-124.16666666666843</c:v>
                </c:pt>
                <c:pt idx="1223">
                  <c:v>-144.86111111111168</c:v>
                </c:pt>
                <c:pt idx="1224">
                  <c:v>-124.16666666666548</c:v>
                </c:pt>
                <c:pt idx="1225">
                  <c:v>-82.777777777778951</c:v>
                </c:pt>
                <c:pt idx="1226">
                  <c:v>-62.083333333332739</c:v>
                </c:pt>
                <c:pt idx="1227">
                  <c:v>-62.083333333332739</c:v>
                </c:pt>
                <c:pt idx="1228">
                  <c:v>-62.083333333332739</c:v>
                </c:pt>
                <c:pt idx="1229">
                  <c:v>-62.083333333332739</c:v>
                </c:pt>
                <c:pt idx="1230">
                  <c:v>-82.777777777778951</c:v>
                </c:pt>
                <c:pt idx="1231">
                  <c:v>-62.083333333332739</c:v>
                </c:pt>
                <c:pt idx="1232">
                  <c:v>-20.694444444443267</c:v>
                </c:pt>
                <c:pt idx="1233">
                  <c:v>-20.694444444446209</c:v>
                </c:pt>
                <c:pt idx="1234">
                  <c:v>-20.694444444446209</c:v>
                </c:pt>
                <c:pt idx="1235">
                  <c:v>-41.388888888889475</c:v>
                </c:pt>
                <c:pt idx="1236">
                  <c:v>-82.777777777776009</c:v>
                </c:pt>
                <c:pt idx="1237">
                  <c:v>-144.86111111110876</c:v>
                </c:pt>
                <c:pt idx="1238">
                  <c:v>-227.63888888889065</c:v>
                </c:pt>
                <c:pt idx="1239">
                  <c:v>-289.72222222222337</c:v>
                </c:pt>
                <c:pt idx="1240">
                  <c:v>-310.41666666666663</c:v>
                </c:pt>
                <c:pt idx="1241">
                  <c:v>-289.72222222222337</c:v>
                </c:pt>
                <c:pt idx="1242">
                  <c:v>-269.0277777777772</c:v>
                </c:pt>
                <c:pt idx="1243">
                  <c:v>-269.0277777777772</c:v>
                </c:pt>
                <c:pt idx="1244">
                  <c:v>-269.0277777777772</c:v>
                </c:pt>
                <c:pt idx="1245">
                  <c:v>-248.33333333333391</c:v>
                </c:pt>
                <c:pt idx="1246">
                  <c:v>-269.0277777777772</c:v>
                </c:pt>
                <c:pt idx="1247">
                  <c:v>-289.72222222222047</c:v>
                </c:pt>
                <c:pt idx="1248">
                  <c:v>-289.72222222222337</c:v>
                </c:pt>
                <c:pt idx="1249">
                  <c:v>-289.72222222222337</c:v>
                </c:pt>
                <c:pt idx="1250">
                  <c:v>-269.0277777777772</c:v>
                </c:pt>
                <c:pt idx="1251">
                  <c:v>-248.33333333333391</c:v>
                </c:pt>
                <c:pt idx="1252">
                  <c:v>-248.33333333333391</c:v>
                </c:pt>
                <c:pt idx="1253">
                  <c:v>-248.33333333333096</c:v>
                </c:pt>
                <c:pt idx="1254">
                  <c:v>-248.33333333333391</c:v>
                </c:pt>
                <c:pt idx="1255">
                  <c:v>-248.33333333333391</c:v>
                </c:pt>
                <c:pt idx="1256">
                  <c:v>-248.33333333333391</c:v>
                </c:pt>
                <c:pt idx="1257">
                  <c:v>-248.33333333333391</c:v>
                </c:pt>
                <c:pt idx="1258">
                  <c:v>-248.33333333333096</c:v>
                </c:pt>
                <c:pt idx="1259">
                  <c:v>-227.63888888888772</c:v>
                </c:pt>
                <c:pt idx="1260">
                  <c:v>-186.25000000000117</c:v>
                </c:pt>
                <c:pt idx="1261">
                  <c:v>-144.86111111111168</c:v>
                </c:pt>
                <c:pt idx="1262">
                  <c:v>-62.083333333332739</c:v>
                </c:pt>
                <c:pt idx="1263">
                  <c:v>20.694444444443267</c:v>
                </c:pt>
                <c:pt idx="1264">
                  <c:v>82.777777777776009</c:v>
                </c:pt>
                <c:pt idx="1265">
                  <c:v>124.16666666666843</c:v>
                </c:pt>
                <c:pt idx="1266">
                  <c:v>103.47222222222223</c:v>
                </c:pt>
                <c:pt idx="1267">
                  <c:v>82.777777777776009</c:v>
                </c:pt>
                <c:pt idx="1268">
                  <c:v>41.388888888889475</c:v>
                </c:pt>
                <c:pt idx="1269">
                  <c:v>-41.388888888889475</c:v>
                </c:pt>
                <c:pt idx="1270">
                  <c:v>-103.47222222222223</c:v>
                </c:pt>
                <c:pt idx="1271">
                  <c:v>-144.86111111110876</c:v>
                </c:pt>
                <c:pt idx="1272">
                  <c:v>-165.55555555555497</c:v>
                </c:pt>
                <c:pt idx="1273">
                  <c:v>-144.86111111111168</c:v>
                </c:pt>
                <c:pt idx="1274">
                  <c:v>-124.16666666666548</c:v>
                </c:pt>
                <c:pt idx="1275">
                  <c:v>-103.47222222222223</c:v>
                </c:pt>
                <c:pt idx="1276">
                  <c:v>-41.388888888889475</c:v>
                </c:pt>
                <c:pt idx="1277">
                  <c:v>20.694444444443267</c:v>
                </c:pt>
                <c:pt idx="1278">
                  <c:v>41.388888888889475</c:v>
                </c:pt>
                <c:pt idx="1279">
                  <c:v>62.083333333332739</c:v>
                </c:pt>
                <c:pt idx="1280">
                  <c:v>82.777777777776009</c:v>
                </c:pt>
                <c:pt idx="1281">
                  <c:v>41.388888888889475</c:v>
                </c:pt>
                <c:pt idx="1282">
                  <c:v>20.694444444446209</c:v>
                </c:pt>
                <c:pt idx="1283">
                  <c:v>20.694444444446209</c:v>
                </c:pt>
                <c:pt idx="1284">
                  <c:v>0</c:v>
                </c:pt>
                <c:pt idx="1285">
                  <c:v>-41.388888888889475</c:v>
                </c:pt>
                <c:pt idx="1286">
                  <c:v>-82.777777777778951</c:v>
                </c:pt>
                <c:pt idx="1287">
                  <c:v>-103.47222222222223</c:v>
                </c:pt>
                <c:pt idx="1288">
                  <c:v>-144.86111111111168</c:v>
                </c:pt>
                <c:pt idx="1289">
                  <c:v>-165.55555555555497</c:v>
                </c:pt>
                <c:pt idx="1290">
                  <c:v>-144.86111111111168</c:v>
                </c:pt>
                <c:pt idx="1291">
                  <c:v>-144.86111111111168</c:v>
                </c:pt>
                <c:pt idx="1292">
                  <c:v>-186.24999999999821</c:v>
                </c:pt>
                <c:pt idx="1293">
                  <c:v>-206.94444444444446</c:v>
                </c:pt>
                <c:pt idx="1294">
                  <c:v>-206.94444444444446</c:v>
                </c:pt>
                <c:pt idx="1295">
                  <c:v>-165.55555555555497</c:v>
                </c:pt>
                <c:pt idx="1296">
                  <c:v>-82.777777777778951</c:v>
                </c:pt>
                <c:pt idx="1297">
                  <c:v>0</c:v>
                </c:pt>
                <c:pt idx="1298">
                  <c:v>62.083333333332739</c:v>
                </c:pt>
                <c:pt idx="1299">
                  <c:v>103.47222222222223</c:v>
                </c:pt>
                <c:pt idx="1300">
                  <c:v>103.47222222222223</c:v>
                </c:pt>
                <c:pt idx="1301">
                  <c:v>82.777777777776009</c:v>
                </c:pt>
                <c:pt idx="1302">
                  <c:v>82.777777777778951</c:v>
                </c:pt>
                <c:pt idx="1303">
                  <c:v>103.47222222222223</c:v>
                </c:pt>
                <c:pt idx="1304">
                  <c:v>82.777777777778951</c:v>
                </c:pt>
                <c:pt idx="1305">
                  <c:v>41.388888888889475</c:v>
                </c:pt>
                <c:pt idx="1306">
                  <c:v>20.694444444443267</c:v>
                </c:pt>
                <c:pt idx="1307">
                  <c:v>0</c:v>
                </c:pt>
                <c:pt idx="1308">
                  <c:v>-20.694444444443267</c:v>
                </c:pt>
                <c:pt idx="1309">
                  <c:v>-20.694444444443267</c:v>
                </c:pt>
                <c:pt idx="1310">
                  <c:v>-20.694444444446209</c:v>
                </c:pt>
                <c:pt idx="1311">
                  <c:v>-41.388888888889475</c:v>
                </c:pt>
                <c:pt idx="1312">
                  <c:v>-62.083333333332739</c:v>
                </c:pt>
                <c:pt idx="1313">
                  <c:v>-103.47222222222223</c:v>
                </c:pt>
                <c:pt idx="1314">
                  <c:v>-103.47222222222223</c:v>
                </c:pt>
                <c:pt idx="1315">
                  <c:v>-103.47222222222223</c:v>
                </c:pt>
                <c:pt idx="1316">
                  <c:v>-186.25000000000117</c:v>
                </c:pt>
                <c:pt idx="1317">
                  <c:v>-206.94444444444446</c:v>
                </c:pt>
                <c:pt idx="1318">
                  <c:v>-165.55555555555497</c:v>
                </c:pt>
                <c:pt idx="1319">
                  <c:v>-41.388888888889475</c:v>
                </c:pt>
                <c:pt idx="1320">
                  <c:v>144.86111111111168</c:v>
                </c:pt>
                <c:pt idx="1321">
                  <c:v>289.72222222222337</c:v>
                </c:pt>
                <c:pt idx="1322">
                  <c:v>434.58333333333212</c:v>
                </c:pt>
                <c:pt idx="1323">
                  <c:v>579.44444444444389</c:v>
                </c:pt>
                <c:pt idx="1324">
                  <c:v>641.52777777777953</c:v>
                </c:pt>
                <c:pt idx="1325">
                  <c:v>538.05555555555441</c:v>
                </c:pt>
                <c:pt idx="1326">
                  <c:v>331.11111111110995</c:v>
                </c:pt>
                <c:pt idx="1327">
                  <c:v>144.86111111111168</c:v>
                </c:pt>
                <c:pt idx="1328">
                  <c:v>41.388888888889475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-20.694444444443267</c:v>
                </c:pt>
                <c:pt idx="1333">
                  <c:v>-82.777777777778951</c:v>
                </c:pt>
                <c:pt idx="1334">
                  <c:v>-124.16666666666843</c:v>
                </c:pt>
                <c:pt idx="1335">
                  <c:v>-124.16666666666548</c:v>
                </c:pt>
                <c:pt idx="1336">
                  <c:v>-82.777777777776009</c:v>
                </c:pt>
                <c:pt idx="1337">
                  <c:v>-41.388888888889475</c:v>
                </c:pt>
                <c:pt idx="1338">
                  <c:v>-20.694444444446209</c:v>
                </c:pt>
                <c:pt idx="1339">
                  <c:v>0</c:v>
                </c:pt>
                <c:pt idx="1340">
                  <c:v>20.694444444446209</c:v>
                </c:pt>
                <c:pt idx="1341">
                  <c:v>41.388888888889475</c:v>
                </c:pt>
                <c:pt idx="1342">
                  <c:v>103.47222222222223</c:v>
                </c:pt>
                <c:pt idx="1343">
                  <c:v>165.55555555555497</c:v>
                </c:pt>
                <c:pt idx="1344">
                  <c:v>165.55555555555497</c:v>
                </c:pt>
                <c:pt idx="1345">
                  <c:v>144.86111111111168</c:v>
                </c:pt>
                <c:pt idx="1346">
                  <c:v>82.777777777776009</c:v>
                </c:pt>
                <c:pt idx="1347">
                  <c:v>20.694444444443267</c:v>
                </c:pt>
                <c:pt idx="1348">
                  <c:v>-41.388888888886534</c:v>
                </c:pt>
                <c:pt idx="1349">
                  <c:v>-186.24999999999821</c:v>
                </c:pt>
                <c:pt idx="1350">
                  <c:v>-372.50000000000233</c:v>
                </c:pt>
                <c:pt idx="1351">
                  <c:v>-517.36111111111109</c:v>
                </c:pt>
                <c:pt idx="1352">
                  <c:v>-579.44444444444389</c:v>
                </c:pt>
                <c:pt idx="1353">
                  <c:v>-600.13888888889005</c:v>
                </c:pt>
                <c:pt idx="1354">
                  <c:v>-620.83333333333326</c:v>
                </c:pt>
                <c:pt idx="1355">
                  <c:v>-662.22222222222274</c:v>
                </c:pt>
                <c:pt idx="1356">
                  <c:v>-744.99999999999886</c:v>
                </c:pt>
                <c:pt idx="1357">
                  <c:v>-807.08333333333167</c:v>
                </c:pt>
                <c:pt idx="1358">
                  <c:v>-848.47222222222399</c:v>
                </c:pt>
                <c:pt idx="1359">
                  <c:v>-910.55555555555679</c:v>
                </c:pt>
                <c:pt idx="1360">
                  <c:v>-931.24999999999852</c:v>
                </c:pt>
                <c:pt idx="1361">
                  <c:v>-744.99999999999886</c:v>
                </c:pt>
                <c:pt idx="1362">
                  <c:v>-372.50000000000091</c:v>
                </c:pt>
                <c:pt idx="1363">
                  <c:v>41.388888888888005</c:v>
                </c:pt>
                <c:pt idx="1364">
                  <c:v>413.88888888888891</c:v>
                </c:pt>
                <c:pt idx="1365">
                  <c:v>455.2777777777784</c:v>
                </c:pt>
                <c:pt idx="1366">
                  <c:v>186.25000000000117</c:v>
                </c:pt>
                <c:pt idx="1367">
                  <c:v>-144.86111111111168</c:v>
                </c:pt>
                <c:pt idx="1368">
                  <c:v>-558.75000000000057</c:v>
                </c:pt>
                <c:pt idx="1369">
                  <c:v>-724.30555555555554</c:v>
                </c:pt>
                <c:pt idx="1370">
                  <c:v>-455.2777777777784</c:v>
                </c:pt>
                <c:pt idx="1371">
                  <c:v>-124.16666666666696</c:v>
                </c:pt>
                <c:pt idx="1372">
                  <c:v>0</c:v>
                </c:pt>
                <c:pt idx="1373">
                  <c:v>-103.47222222222223</c:v>
                </c:pt>
                <c:pt idx="1374">
                  <c:v>-331.11111111110995</c:v>
                </c:pt>
                <c:pt idx="1375">
                  <c:v>-620.83333333333326</c:v>
                </c:pt>
                <c:pt idx="1376">
                  <c:v>-1117.5000000000011</c:v>
                </c:pt>
                <c:pt idx="1377">
                  <c:v>-1821.1111111111106</c:v>
                </c:pt>
                <c:pt idx="1378">
                  <c:v>-2193.6111111111099</c:v>
                </c:pt>
                <c:pt idx="1379">
                  <c:v>-2193.6111111111113</c:v>
                </c:pt>
                <c:pt idx="1380">
                  <c:v>-2193.6111111111113</c:v>
                </c:pt>
                <c:pt idx="1381">
                  <c:v>-1572.7777777777771</c:v>
                </c:pt>
                <c:pt idx="1382">
                  <c:v>-62.083333333333478</c:v>
                </c:pt>
                <c:pt idx="1383">
                  <c:v>1158.8888888888885</c:v>
                </c:pt>
                <c:pt idx="1384">
                  <c:v>1303.7500000000002</c:v>
                </c:pt>
                <c:pt idx="1385">
                  <c:v>786.38888888888971</c:v>
                </c:pt>
                <c:pt idx="1386">
                  <c:v>413.88888888888891</c:v>
                </c:pt>
                <c:pt idx="1387">
                  <c:v>558.74999999999909</c:v>
                </c:pt>
                <c:pt idx="1388">
                  <c:v>1014.0277777777775</c:v>
                </c:pt>
                <c:pt idx="1389">
                  <c:v>1469.3055555555559</c:v>
                </c:pt>
                <c:pt idx="1390">
                  <c:v>1593.4722222222229</c:v>
                </c:pt>
                <c:pt idx="1391">
                  <c:v>1303.7499999999993</c:v>
                </c:pt>
                <c:pt idx="1392">
                  <c:v>848.47222222222103</c:v>
                </c:pt>
                <c:pt idx="1393">
                  <c:v>434.5833333333336</c:v>
                </c:pt>
                <c:pt idx="1394">
                  <c:v>124.16666666666696</c:v>
                </c:pt>
                <c:pt idx="1395">
                  <c:v>-41.388888888888005</c:v>
                </c:pt>
                <c:pt idx="1396">
                  <c:v>-165.55555555555497</c:v>
                </c:pt>
                <c:pt idx="1397">
                  <c:v>-310.41666666666663</c:v>
                </c:pt>
                <c:pt idx="1398">
                  <c:v>-413.88888888888891</c:v>
                </c:pt>
                <c:pt idx="1399">
                  <c:v>-517.36111111111109</c:v>
                </c:pt>
                <c:pt idx="1400">
                  <c:v>-620.83333333333326</c:v>
                </c:pt>
                <c:pt idx="1401">
                  <c:v>-682.91666666666754</c:v>
                </c:pt>
                <c:pt idx="1402">
                  <c:v>-807.08333333333292</c:v>
                </c:pt>
                <c:pt idx="1403">
                  <c:v>-1158.8888888888891</c:v>
                </c:pt>
                <c:pt idx="1404">
                  <c:v>-1800.4166666666672</c:v>
                </c:pt>
                <c:pt idx="1405">
                  <c:v>-2193.6111111111104</c:v>
                </c:pt>
                <c:pt idx="1406">
                  <c:v>-1841.8055555555552</c:v>
                </c:pt>
                <c:pt idx="1407">
                  <c:v>-889.86111111111131</c:v>
                </c:pt>
                <c:pt idx="1408">
                  <c:v>-62.083333333333478</c:v>
                </c:pt>
                <c:pt idx="1409">
                  <c:v>124.16666666666696</c:v>
                </c:pt>
                <c:pt idx="1410">
                  <c:v>20.694444444444002</c:v>
                </c:pt>
                <c:pt idx="1411">
                  <c:v>-82.777777777777487</c:v>
                </c:pt>
                <c:pt idx="1412">
                  <c:v>-144.86111111111097</c:v>
                </c:pt>
                <c:pt idx="1413">
                  <c:v>-62.083333333333478</c:v>
                </c:pt>
                <c:pt idx="1414">
                  <c:v>310.41666666666663</c:v>
                </c:pt>
                <c:pt idx="1415">
                  <c:v>889.86111111111131</c:v>
                </c:pt>
                <c:pt idx="1416">
                  <c:v>1365.8333333333328</c:v>
                </c:pt>
                <c:pt idx="1417">
                  <c:v>1510.6944444444437</c:v>
                </c:pt>
                <c:pt idx="1418">
                  <c:v>1262.3611111111113</c:v>
                </c:pt>
                <c:pt idx="1419">
                  <c:v>682.91666666666754</c:v>
                </c:pt>
                <c:pt idx="1420">
                  <c:v>0</c:v>
                </c:pt>
                <c:pt idx="1421">
                  <c:v>-703.61111111111222</c:v>
                </c:pt>
                <c:pt idx="1422">
                  <c:v>-1158.8888888888891</c:v>
                </c:pt>
                <c:pt idx="1423">
                  <c:v>-827.77777777777783</c:v>
                </c:pt>
                <c:pt idx="1424">
                  <c:v>-144.86111111111023</c:v>
                </c:pt>
                <c:pt idx="1425">
                  <c:v>413.88888888888891</c:v>
                </c:pt>
                <c:pt idx="1426">
                  <c:v>1014.0277777777775</c:v>
                </c:pt>
                <c:pt idx="1427">
                  <c:v>1138.1944444444443</c:v>
                </c:pt>
                <c:pt idx="1428">
                  <c:v>620.83333333333326</c:v>
                </c:pt>
                <c:pt idx="1429">
                  <c:v>20.694444444444738</c:v>
                </c:pt>
                <c:pt idx="1430">
                  <c:v>-496.6666666666664</c:v>
                </c:pt>
                <c:pt idx="1431">
                  <c:v>-1096.805555555555</c:v>
                </c:pt>
                <c:pt idx="1432">
                  <c:v>-1821.1111111111113</c:v>
                </c:pt>
                <c:pt idx="1433">
                  <c:v>-2193.6111111111113</c:v>
                </c:pt>
                <c:pt idx="1434">
                  <c:v>-2214.3055555555552</c:v>
                </c:pt>
                <c:pt idx="1435">
                  <c:v>-1427.9166666666663</c:v>
                </c:pt>
                <c:pt idx="1436">
                  <c:v>-186.25000000000045</c:v>
                </c:pt>
                <c:pt idx="1437">
                  <c:v>413.88888888888891</c:v>
                </c:pt>
                <c:pt idx="1438">
                  <c:v>475.97222222222234</c:v>
                </c:pt>
                <c:pt idx="1439">
                  <c:v>206.94444444444446</c:v>
                </c:pt>
                <c:pt idx="1440">
                  <c:v>-124.16666666666696</c:v>
                </c:pt>
                <c:pt idx="1441">
                  <c:v>-517.36111111111109</c:v>
                </c:pt>
                <c:pt idx="1442">
                  <c:v>-641.52777777777737</c:v>
                </c:pt>
                <c:pt idx="1443">
                  <c:v>-331.11111111111137</c:v>
                </c:pt>
                <c:pt idx="1444">
                  <c:v>0</c:v>
                </c:pt>
                <c:pt idx="1445">
                  <c:v>103.47222222222223</c:v>
                </c:pt>
                <c:pt idx="1446">
                  <c:v>-82.777777777778212</c:v>
                </c:pt>
                <c:pt idx="1447">
                  <c:v>-724.30555555555554</c:v>
                </c:pt>
                <c:pt idx="1448">
                  <c:v>-1655.5555555555552</c:v>
                </c:pt>
                <c:pt idx="1449">
                  <c:v>-2152.2222222222222</c:v>
                </c:pt>
                <c:pt idx="1450">
                  <c:v>-1800.416666666667</c:v>
                </c:pt>
                <c:pt idx="1451">
                  <c:v>-951.94444444444434</c:v>
                </c:pt>
                <c:pt idx="1452">
                  <c:v>-248.33333333333331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455.27777777777783</c:v>
                </c:pt>
                <c:pt idx="1479">
                  <c:v>910.55555555555566</c:v>
                </c:pt>
                <c:pt idx="1480">
                  <c:v>848.47222222222217</c:v>
                </c:pt>
                <c:pt idx="1481">
                  <c:v>724.30555555555554</c:v>
                </c:pt>
                <c:pt idx="1482">
                  <c:v>600.13888888888869</c:v>
                </c:pt>
                <c:pt idx="1483">
                  <c:v>517.36111111111109</c:v>
                </c:pt>
                <c:pt idx="1484">
                  <c:v>475.97222222222234</c:v>
                </c:pt>
                <c:pt idx="1485">
                  <c:v>517.36111111111109</c:v>
                </c:pt>
                <c:pt idx="1486">
                  <c:v>662.22222222222206</c:v>
                </c:pt>
                <c:pt idx="1487">
                  <c:v>848.47222222222217</c:v>
                </c:pt>
                <c:pt idx="1488">
                  <c:v>1055.416666666667</c:v>
                </c:pt>
                <c:pt idx="1489">
                  <c:v>1262.3611111111113</c:v>
                </c:pt>
                <c:pt idx="1490">
                  <c:v>1427.9166666666663</c:v>
                </c:pt>
                <c:pt idx="1491">
                  <c:v>1531.3888888888885</c:v>
                </c:pt>
                <c:pt idx="1492">
                  <c:v>1531.3888888888894</c:v>
                </c:pt>
                <c:pt idx="1493">
                  <c:v>1448.6111111111111</c:v>
                </c:pt>
                <c:pt idx="1494">
                  <c:v>1345.1388888888889</c:v>
                </c:pt>
                <c:pt idx="1495">
                  <c:v>1200.2777777777771</c:v>
                </c:pt>
                <c:pt idx="1496">
                  <c:v>1055.416666666667</c:v>
                </c:pt>
                <c:pt idx="1497">
                  <c:v>910.55555555555679</c:v>
                </c:pt>
                <c:pt idx="1498">
                  <c:v>744.99999999999886</c:v>
                </c:pt>
                <c:pt idx="1499">
                  <c:v>579.44444444444389</c:v>
                </c:pt>
                <c:pt idx="1500">
                  <c:v>413.88888888888891</c:v>
                </c:pt>
                <c:pt idx="1501">
                  <c:v>331.11111111111137</c:v>
                </c:pt>
                <c:pt idx="1502">
                  <c:v>289.72222222222337</c:v>
                </c:pt>
                <c:pt idx="1503">
                  <c:v>269.0277777777772</c:v>
                </c:pt>
                <c:pt idx="1504">
                  <c:v>269.0277777777772</c:v>
                </c:pt>
                <c:pt idx="1505">
                  <c:v>227.6388888888892</c:v>
                </c:pt>
                <c:pt idx="1506">
                  <c:v>206.94444444444446</c:v>
                </c:pt>
                <c:pt idx="1507">
                  <c:v>227.6388888888892</c:v>
                </c:pt>
                <c:pt idx="1508">
                  <c:v>269.0277777777772</c:v>
                </c:pt>
                <c:pt idx="1509">
                  <c:v>331.11111111111137</c:v>
                </c:pt>
                <c:pt idx="1510">
                  <c:v>455.2777777777784</c:v>
                </c:pt>
                <c:pt idx="1511">
                  <c:v>620.83333333333326</c:v>
                </c:pt>
                <c:pt idx="1512">
                  <c:v>786.38888888888823</c:v>
                </c:pt>
                <c:pt idx="1513">
                  <c:v>931.25</c:v>
                </c:pt>
                <c:pt idx="1514">
                  <c:v>993.3333333333328</c:v>
                </c:pt>
                <c:pt idx="1515">
                  <c:v>931.25</c:v>
                </c:pt>
                <c:pt idx="1516">
                  <c:v>745.00000000000182</c:v>
                </c:pt>
                <c:pt idx="1517">
                  <c:v>558.75000000000057</c:v>
                </c:pt>
                <c:pt idx="1518">
                  <c:v>413.88888888888891</c:v>
                </c:pt>
                <c:pt idx="1519">
                  <c:v>310.41666666666663</c:v>
                </c:pt>
                <c:pt idx="1520">
                  <c:v>227.63888888888772</c:v>
                </c:pt>
                <c:pt idx="1521">
                  <c:v>144.86111111110876</c:v>
                </c:pt>
                <c:pt idx="1522">
                  <c:v>41.388888888889475</c:v>
                </c:pt>
                <c:pt idx="1523">
                  <c:v>-103.47222222222223</c:v>
                </c:pt>
                <c:pt idx="1524">
                  <c:v>-310.41666666666663</c:v>
                </c:pt>
                <c:pt idx="1525">
                  <c:v>-579.44444444444389</c:v>
                </c:pt>
                <c:pt idx="1526">
                  <c:v>-807.08333333333439</c:v>
                </c:pt>
                <c:pt idx="1527">
                  <c:v>-951.94444444444321</c:v>
                </c:pt>
                <c:pt idx="1528">
                  <c:v>-951.94444444444321</c:v>
                </c:pt>
                <c:pt idx="1529">
                  <c:v>-827.77777777777783</c:v>
                </c:pt>
                <c:pt idx="1530">
                  <c:v>-641.52777777777806</c:v>
                </c:pt>
                <c:pt idx="1531">
                  <c:v>-413.88888888888891</c:v>
                </c:pt>
                <c:pt idx="1532">
                  <c:v>-186.24999999999972</c:v>
                </c:pt>
                <c:pt idx="1533">
                  <c:v>41.388888888888005</c:v>
                </c:pt>
                <c:pt idx="1534">
                  <c:v>289.72222222222194</c:v>
                </c:pt>
                <c:pt idx="1535">
                  <c:v>579.44444444444525</c:v>
                </c:pt>
                <c:pt idx="1536">
                  <c:v>869.16666666666572</c:v>
                </c:pt>
                <c:pt idx="1537">
                  <c:v>1076.1111111111118</c:v>
                </c:pt>
                <c:pt idx="1538">
                  <c:v>1241.6666666666665</c:v>
                </c:pt>
                <c:pt idx="1539">
                  <c:v>1345.1388888888889</c:v>
                </c:pt>
                <c:pt idx="1540">
                  <c:v>1407.2222222222244</c:v>
                </c:pt>
                <c:pt idx="1541">
                  <c:v>1427.9166666666649</c:v>
                </c:pt>
                <c:pt idx="1542">
                  <c:v>1345.1388888888889</c:v>
                </c:pt>
                <c:pt idx="1543">
                  <c:v>1158.8888888888905</c:v>
                </c:pt>
                <c:pt idx="1544">
                  <c:v>848.47222222222103</c:v>
                </c:pt>
                <c:pt idx="1545">
                  <c:v>538.05555555555441</c:v>
                </c:pt>
                <c:pt idx="1546">
                  <c:v>331.11111111110995</c:v>
                </c:pt>
                <c:pt idx="1547">
                  <c:v>206.94444444444446</c:v>
                </c:pt>
                <c:pt idx="1548">
                  <c:v>186.25000000000117</c:v>
                </c:pt>
                <c:pt idx="1549">
                  <c:v>206.94444444444446</c:v>
                </c:pt>
                <c:pt idx="1550">
                  <c:v>248.33333333333391</c:v>
                </c:pt>
                <c:pt idx="1551">
                  <c:v>289.72222222222337</c:v>
                </c:pt>
                <c:pt idx="1552">
                  <c:v>310.41666666666663</c:v>
                </c:pt>
                <c:pt idx="1553">
                  <c:v>310.41666666666663</c:v>
                </c:pt>
                <c:pt idx="1554">
                  <c:v>310.41666666666663</c:v>
                </c:pt>
                <c:pt idx="1555">
                  <c:v>351.80555555555321</c:v>
                </c:pt>
                <c:pt idx="1556">
                  <c:v>413.88888888888891</c:v>
                </c:pt>
                <c:pt idx="1557">
                  <c:v>475.97222222222456</c:v>
                </c:pt>
                <c:pt idx="1558">
                  <c:v>558.75000000000057</c:v>
                </c:pt>
                <c:pt idx="1559">
                  <c:v>641.52777777777658</c:v>
                </c:pt>
                <c:pt idx="1560">
                  <c:v>662.2222222222199</c:v>
                </c:pt>
                <c:pt idx="1561">
                  <c:v>662.22222222222274</c:v>
                </c:pt>
                <c:pt idx="1562">
                  <c:v>662.22222222222274</c:v>
                </c:pt>
                <c:pt idx="1563">
                  <c:v>682.91666666666606</c:v>
                </c:pt>
                <c:pt idx="1564">
                  <c:v>703.61111111111222</c:v>
                </c:pt>
                <c:pt idx="1565">
                  <c:v>703.61111111111222</c:v>
                </c:pt>
                <c:pt idx="1566">
                  <c:v>724.30555555555554</c:v>
                </c:pt>
                <c:pt idx="1567">
                  <c:v>703.61111111110938</c:v>
                </c:pt>
                <c:pt idx="1568">
                  <c:v>641.52777777777658</c:v>
                </c:pt>
                <c:pt idx="1569">
                  <c:v>600.13888888889005</c:v>
                </c:pt>
                <c:pt idx="1570">
                  <c:v>558.75000000000057</c:v>
                </c:pt>
                <c:pt idx="1571">
                  <c:v>517.36111111111109</c:v>
                </c:pt>
                <c:pt idx="1572">
                  <c:v>475.9722222222216</c:v>
                </c:pt>
                <c:pt idx="1573">
                  <c:v>393.19444444444264</c:v>
                </c:pt>
                <c:pt idx="1574">
                  <c:v>289.72222222222337</c:v>
                </c:pt>
                <c:pt idx="1575">
                  <c:v>206.94444444444446</c:v>
                </c:pt>
                <c:pt idx="1576">
                  <c:v>103.47222222222223</c:v>
                </c:pt>
                <c:pt idx="1577">
                  <c:v>0</c:v>
                </c:pt>
                <c:pt idx="1578">
                  <c:v>-82.777777777778951</c:v>
                </c:pt>
                <c:pt idx="1579">
                  <c:v>-124.16666666666548</c:v>
                </c:pt>
                <c:pt idx="1580">
                  <c:v>-165.55555555555497</c:v>
                </c:pt>
                <c:pt idx="1581">
                  <c:v>-186.25000000000117</c:v>
                </c:pt>
                <c:pt idx="1582">
                  <c:v>-206.94444444444446</c:v>
                </c:pt>
                <c:pt idx="1583">
                  <c:v>-269.0277777777772</c:v>
                </c:pt>
                <c:pt idx="1584">
                  <c:v>-310.41666666666663</c:v>
                </c:pt>
                <c:pt idx="1585">
                  <c:v>-351.80555555555611</c:v>
                </c:pt>
                <c:pt idx="1586">
                  <c:v>-393.19444444444559</c:v>
                </c:pt>
                <c:pt idx="1587">
                  <c:v>-413.88888888888891</c:v>
                </c:pt>
                <c:pt idx="1588">
                  <c:v>-393.19444444444264</c:v>
                </c:pt>
                <c:pt idx="1589">
                  <c:v>-331.11111111110995</c:v>
                </c:pt>
                <c:pt idx="1590">
                  <c:v>-269.0277777777772</c:v>
                </c:pt>
                <c:pt idx="1591">
                  <c:v>-206.94444444444446</c:v>
                </c:pt>
                <c:pt idx="1592">
                  <c:v>-165.5555555555579</c:v>
                </c:pt>
                <c:pt idx="1593">
                  <c:v>-124.16666666666548</c:v>
                </c:pt>
                <c:pt idx="1594">
                  <c:v>-82.777777777776009</c:v>
                </c:pt>
                <c:pt idx="1595">
                  <c:v>-124.16666666666843</c:v>
                </c:pt>
                <c:pt idx="1596">
                  <c:v>-165.55555555555497</c:v>
                </c:pt>
                <c:pt idx="1597">
                  <c:v>-227.63888888888772</c:v>
                </c:pt>
                <c:pt idx="1598">
                  <c:v>-310.41666666666663</c:v>
                </c:pt>
                <c:pt idx="1599">
                  <c:v>-351.80555555555611</c:v>
                </c:pt>
                <c:pt idx="1600">
                  <c:v>-393.19444444444559</c:v>
                </c:pt>
                <c:pt idx="1601">
                  <c:v>-413.88888888888891</c:v>
                </c:pt>
                <c:pt idx="1602">
                  <c:v>-372.49999999999943</c:v>
                </c:pt>
                <c:pt idx="1603">
                  <c:v>-289.72222222222337</c:v>
                </c:pt>
                <c:pt idx="1604">
                  <c:v>-227.63888888889065</c:v>
                </c:pt>
                <c:pt idx="1605">
                  <c:v>-144.86111111110876</c:v>
                </c:pt>
                <c:pt idx="1606">
                  <c:v>-82.777777777776009</c:v>
                </c:pt>
                <c:pt idx="1607">
                  <c:v>-41.388888888889475</c:v>
                </c:pt>
                <c:pt idx="1608">
                  <c:v>0</c:v>
                </c:pt>
                <c:pt idx="1609">
                  <c:v>41.388888888889475</c:v>
                </c:pt>
                <c:pt idx="1610">
                  <c:v>62.083333333332739</c:v>
                </c:pt>
                <c:pt idx="1611">
                  <c:v>82.777777777776009</c:v>
                </c:pt>
                <c:pt idx="1612">
                  <c:v>144.86111111111168</c:v>
                </c:pt>
                <c:pt idx="1613">
                  <c:v>206.94444444444446</c:v>
                </c:pt>
                <c:pt idx="1614">
                  <c:v>269.0277777777772</c:v>
                </c:pt>
                <c:pt idx="1615">
                  <c:v>331.11111111111285</c:v>
                </c:pt>
                <c:pt idx="1616">
                  <c:v>413.88888888888891</c:v>
                </c:pt>
                <c:pt idx="1617">
                  <c:v>475.9722222222216</c:v>
                </c:pt>
                <c:pt idx="1618">
                  <c:v>517.36111111111109</c:v>
                </c:pt>
                <c:pt idx="1619">
                  <c:v>496.66666666666492</c:v>
                </c:pt>
                <c:pt idx="1620">
                  <c:v>434.58333333333212</c:v>
                </c:pt>
                <c:pt idx="1621">
                  <c:v>372.50000000000233</c:v>
                </c:pt>
                <c:pt idx="1622">
                  <c:v>289.72222222222337</c:v>
                </c:pt>
                <c:pt idx="1623">
                  <c:v>165.55555555555497</c:v>
                </c:pt>
                <c:pt idx="1624">
                  <c:v>20.694444444443267</c:v>
                </c:pt>
                <c:pt idx="1625">
                  <c:v>-103.47222222222223</c:v>
                </c:pt>
                <c:pt idx="1626">
                  <c:v>-289.72222222222047</c:v>
                </c:pt>
                <c:pt idx="1627">
                  <c:v>-496.66666666666782</c:v>
                </c:pt>
                <c:pt idx="1628">
                  <c:v>-662.22222222222274</c:v>
                </c:pt>
                <c:pt idx="1629">
                  <c:v>-765.69444444444503</c:v>
                </c:pt>
                <c:pt idx="1630">
                  <c:v>-765.69444444444503</c:v>
                </c:pt>
                <c:pt idx="1631">
                  <c:v>-641.52777777777658</c:v>
                </c:pt>
                <c:pt idx="1632">
                  <c:v>-455.2777777777784</c:v>
                </c:pt>
                <c:pt idx="1633">
                  <c:v>-248.33333333333391</c:v>
                </c:pt>
                <c:pt idx="1634">
                  <c:v>-82.777777777776009</c:v>
                </c:pt>
                <c:pt idx="1635">
                  <c:v>-20.694444444443267</c:v>
                </c:pt>
                <c:pt idx="1636">
                  <c:v>-20.694444444446209</c:v>
                </c:pt>
                <c:pt idx="1637">
                  <c:v>-82.777777777778951</c:v>
                </c:pt>
                <c:pt idx="1638">
                  <c:v>-144.86111111110876</c:v>
                </c:pt>
                <c:pt idx="1639">
                  <c:v>-186.24999999999821</c:v>
                </c:pt>
                <c:pt idx="1640">
                  <c:v>-186.25000000000117</c:v>
                </c:pt>
                <c:pt idx="1641">
                  <c:v>-124.16666666666843</c:v>
                </c:pt>
                <c:pt idx="1642">
                  <c:v>-20.694444444443267</c:v>
                </c:pt>
                <c:pt idx="1643">
                  <c:v>124.16666666666843</c:v>
                </c:pt>
                <c:pt idx="1644">
                  <c:v>248.33333333333096</c:v>
                </c:pt>
                <c:pt idx="1645">
                  <c:v>351.80555555555321</c:v>
                </c:pt>
                <c:pt idx="1646">
                  <c:v>434.58333333333508</c:v>
                </c:pt>
                <c:pt idx="1647">
                  <c:v>496.66666666666782</c:v>
                </c:pt>
                <c:pt idx="1648">
                  <c:v>558.75000000000057</c:v>
                </c:pt>
                <c:pt idx="1649">
                  <c:v>579.44444444444389</c:v>
                </c:pt>
                <c:pt idx="1650">
                  <c:v>579.44444444444389</c:v>
                </c:pt>
                <c:pt idx="1651">
                  <c:v>538.05555555555725</c:v>
                </c:pt>
                <c:pt idx="1652">
                  <c:v>475.9722222222216</c:v>
                </c:pt>
                <c:pt idx="1653">
                  <c:v>434.58333333333212</c:v>
                </c:pt>
                <c:pt idx="1654">
                  <c:v>372.49999999999943</c:v>
                </c:pt>
                <c:pt idx="1655">
                  <c:v>331.11111111110995</c:v>
                </c:pt>
                <c:pt idx="1656">
                  <c:v>331.11111111111285</c:v>
                </c:pt>
                <c:pt idx="1657">
                  <c:v>331.11111111111285</c:v>
                </c:pt>
                <c:pt idx="1658">
                  <c:v>331.11111111110995</c:v>
                </c:pt>
                <c:pt idx="1659">
                  <c:v>331.11111111110995</c:v>
                </c:pt>
                <c:pt idx="1660">
                  <c:v>331.11111111110995</c:v>
                </c:pt>
                <c:pt idx="1661">
                  <c:v>310.41666666666663</c:v>
                </c:pt>
                <c:pt idx="1662">
                  <c:v>310.41666666666663</c:v>
                </c:pt>
                <c:pt idx="1663">
                  <c:v>310.41666666666663</c:v>
                </c:pt>
                <c:pt idx="1664">
                  <c:v>269.0277777777801</c:v>
                </c:pt>
                <c:pt idx="1665">
                  <c:v>248.33333333333391</c:v>
                </c:pt>
                <c:pt idx="1666">
                  <c:v>206.94444444444446</c:v>
                </c:pt>
                <c:pt idx="1667">
                  <c:v>165.55555555555497</c:v>
                </c:pt>
                <c:pt idx="1668">
                  <c:v>144.86111111110876</c:v>
                </c:pt>
                <c:pt idx="1669">
                  <c:v>124.16666666666843</c:v>
                </c:pt>
                <c:pt idx="1670">
                  <c:v>103.47222222222223</c:v>
                </c:pt>
                <c:pt idx="1671">
                  <c:v>62.083333333332739</c:v>
                </c:pt>
                <c:pt idx="1672">
                  <c:v>41.388888888889475</c:v>
                </c:pt>
                <c:pt idx="1673">
                  <c:v>41.388888888889475</c:v>
                </c:pt>
                <c:pt idx="1674">
                  <c:v>20.694444444446209</c:v>
                </c:pt>
                <c:pt idx="1675">
                  <c:v>0</c:v>
                </c:pt>
                <c:pt idx="1676">
                  <c:v>-20.694444444446209</c:v>
                </c:pt>
                <c:pt idx="1677">
                  <c:v>-62.083333333335688</c:v>
                </c:pt>
                <c:pt idx="1678">
                  <c:v>-103.47222222222223</c:v>
                </c:pt>
                <c:pt idx="1679">
                  <c:v>-124.16666666666548</c:v>
                </c:pt>
                <c:pt idx="1680">
                  <c:v>-124.16666666666548</c:v>
                </c:pt>
                <c:pt idx="1681">
                  <c:v>-82.777777777778951</c:v>
                </c:pt>
                <c:pt idx="1682">
                  <c:v>-20.694444444446209</c:v>
                </c:pt>
                <c:pt idx="1683">
                  <c:v>41.388888888889475</c:v>
                </c:pt>
                <c:pt idx="1684">
                  <c:v>124.16666666666843</c:v>
                </c:pt>
                <c:pt idx="1685">
                  <c:v>165.55555555555497</c:v>
                </c:pt>
                <c:pt idx="1686">
                  <c:v>165.55555555555497</c:v>
                </c:pt>
                <c:pt idx="1687">
                  <c:v>165.5555555555579</c:v>
                </c:pt>
                <c:pt idx="1688">
                  <c:v>124.16666666666548</c:v>
                </c:pt>
                <c:pt idx="1689">
                  <c:v>82.777777777776009</c:v>
                </c:pt>
                <c:pt idx="1690">
                  <c:v>62.083333333335688</c:v>
                </c:pt>
                <c:pt idx="1691">
                  <c:v>41.388888888889475</c:v>
                </c:pt>
                <c:pt idx="1692">
                  <c:v>41.388888888886534</c:v>
                </c:pt>
                <c:pt idx="1693">
                  <c:v>41.388888888886534</c:v>
                </c:pt>
                <c:pt idx="1694">
                  <c:v>41.388888888892417</c:v>
                </c:pt>
                <c:pt idx="1695">
                  <c:v>41.388888888892417</c:v>
                </c:pt>
                <c:pt idx="1696">
                  <c:v>41.388888888886534</c:v>
                </c:pt>
                <c:pt idx="1697">
                  <c:v>41.388888888886534</c:v>
                </c:pt>
                <c:pt idx="1698">
                  <c:v>20.694444444443267</c:v>
                </c:pt>
                <c:pt idx="1699">
                  <c:v>-20.694444444443267</c:v>
                </c:pt>
                <c:pt idx="1700">
                  <c:v>-62.083333333329804</c:v>
                </c:pt>
                <c:pt idx="1701">
                  <c:v>-82.777777777778951</c:v>
                </c:pt>
                <c:pt idx="1702">
                  <c:v>-82.777777777778951</c:v>
                </c:pt>
                <c:pt idx="1703">
                  <c:v>-103.47222222222223</c:v>
                </c:pt>
                <c:pt idx="1704">
                  <c:v>-103.47222222222223</c:v>
                </c:pt>
                <c:pt idx="1705">
                  <c:v>-82.777777777776009</c:v>
                </c:pt>
                <c:pt idx="1706">
                  <c:v>-82.777777777778951</c:v>
                </c:pt>
                <c:pt idx="1707">
                  <c:v>-62.083333333332739</c:v>
                </c:pt>
                <c:pt idx="1708">
                  <c:v>-41.388888888889475</c:v>
                </c:pt>
                <c:pt idx="1709">
                  <c:v>-41.388888888889475</c:v>
                </c:pt>
                <c:pt idx="1710">
                  <c:v>0</c:v>
                </c:pt>
                <c:pt idx="1711">
                  <c:v>41.388888888889475</c:v>
                </c:pt>
                <c:pt idx="1712">
                  <c:v>62.083333333332739</c:v>
                </c:pt>
                <c:pt idx="1713">
                  <c:v>103.47222222222223</c:v>
                </c:pt>
                <c:pt idx="1714">
                  <c:v>124.16666666666843</c:v>
                </c:pt>
                <c:pt idx="1715">
                  <c:v>144.86111111110876</c:v>
                </c:pt>
                <c:pt idx="1716">
                  <c:v>165.55555555555497</c:v>
                </c:pt>
                <c:pt idx="1717">
                  <c:v>186.25000000000117</c:v>
                </c:pt>
                <c:pt idx="1718">
                  <c:v>206.94444444444446</c:v>
                </c:pt>
                <c:pt idx="1719">
                  <c:v>227.63888888888772</c:v>
                </c:pt>
                <c:pt idx="1720">
                  <c:v>227.63888888888772</c:v>
                </c:pt>
                <c:pt idx="1721">
                  <c:v>186.25000000000117</c:v>
                </c:pt>
                <c:pt idx="1722">
                  <c:v>124.16666666666548</c:v>
                </c:pt>
                <c:pt idx="1723">
                  <c:v>62.083333333335688</c:v>
                </c:pt>
                <c:pt idx="1724">
                  <c:v>0</c:v>
                </c:pt>
                <c:pt idx="1725">
                  <c:v>-124.16666666667138</c:v>
                </c:pt>
                <c:pt idx="1726">
                  <c:v>-289.72222222221751</c:v>
                </c:pt>
                <c:pt idx="1727">
                  <c:v>-475.9722222222187</c:v>
                </c:pt>
                <c:pt idx="1728">
                  <c:v>-682.91666666666902</c:v>
                </c:pt>
                <c:pt idx="1729">
                  <c:v>-889.86111111111336</c:v>
                </c:pt>
                <c:pt idx="1730">
                  <c:v>-1014.027777777779</c:v>
                </c:pt>
                <c:pt idx="1731">
                  <c:v>-1055.4166666666654</c:v>
                </c:pt>
                <c:pt idx="1732">
                  <c:v>-1055.4166666666654</c:v>
                </c:pt>
                <c:pt idx="1733">
                  <c:v>-1014.027777777779</c:v>
                </c:pt>
                <c:pt idx="1734">
                  <c:v>-972.63888888888937</c:v>
                </c:pt>
                <c:pt idx="1735">
                  <c:v>-951.94444444444321</c:v>
                </c:pt>
                <c:pt idx="1736">
                  <c:v>-972.63888888888937</c:v>
                </c:pt>
                <c:pt idx="1737">
                  <c:v>-972.63888888888937</c:v>
                </c:pt>
                <c:pt idx="1738">
                  <c:v>-951.94444444444321</c:v>
                </c:pt>
                <c:pt idx="1739">
                  <c:v>-910.55555555555384</c:v>
                </c:pt>
                <c:pt idx="1740">
                  <c:v>-807.08333333333439</c:v>
                </c:pt>
                <c:pt idx="1741">
                  <c:v>-662.22222222222274</c:v>
                </c:pt>
                <c:pt idx="1742">
                  <c:v>-558.74999999999761</c:v>
                </c:pt>
                <c:pt idx="1743">
                  <c:v>-496.66666666666782</c:v>
                </c:pt>
                <c:pt idx="1744">
                  <c:v>-434.58333333333508</c:v>
                </c:pt>
                <c:pt idx="1745">
                  <c:v>-413.88888888888891</c:v>
                </c:pt>
                <c:pt idx="1746">
                  <c:v>-413.88888888888891</c:v>
                </c:pt>
                <c:pt idx="1747">
                  <c:v>-372.49999999999943</c:v>
                </c:pt>
                <c:pt idx="1748">
                  <c:v>-331.11111111110995</c:v>
                </c:pt>
                <c:pt idx="1749">
                  <c:v>-289.72222222222337</c:v>
                </c:pt>
                <c:pt idx="1750">
                  <c:v>-227.63888888889065</c:v>
                </c:pt>
                <c:pt idx="1751">
                  <c:v>-206.94444444444446</c:v>
                </c:pt>
                <c:pt idx="1752">
                  <c:v>-206.94444444444446</c:v>
                </c:pt>
                <c:pt idx="1753">
                  <c:v>-206.94444444444446</c:v>
                </c:pt>
                <c:pt idx="1754">
                  <c:v>-206.94444444444446</c:v>
                </c:pt>
                <c:pt idx="1755">
                  <c:v>-206.94444444444446</c:v>
                </c:pt>
                <c:pt idx="1756">
                  <c:v>-206.94444444444446</c:v>
                </c:pt>
                <c:pt idx="1757">
                  <c:v>-227.63888888888772</c:v>
                </c:pt>
                <c:pt idx="1758">
                  <c:v>-227.63888888888772</c:v>
                </c:pt>
                <c:pt idx="1759">
                  <c:v>-227.63888888888772</c:v>
                </c:pt>
                <c:pt idx="1760">
                  <c:v>-248.33333333333391</c:v>
                </c:pt>
                <c:pt idx="1761">
                  <c:v>-248.33333333333391</c:v>
                </c:pt>
                <c:pt idx="1762">
                  <c:v>-248.33333333333391</c:v>
                </c:pt>
                <c:pt idx="1763">
                  <c:v>-248.33333333333391</c:v>
                </c:pt>
                <c:pt idx="1764">
                  <c:v>-269.0277777777772</c:v>
                </c:pt>
                <c:pt idx="1765">
                  <c:v>-331.11111111110995</c:v>
                </c:pt>
                <c:pt idx="1766">
                  <c:v>-455.2777777777784</c:v>
                </c:pt>
                <c:pt idx="1767">
                  <c:v>-620.83333333333326</c:v>
                </c:pt>
                <c:pt idx="1768">
                  <c:v>-827.77777777777783</c:v>
                </c:pt>
                <c:pt idx="1769">
                  <c:v>-1055.4166666666683</c:v>
                </c:pt>
                <c:pt idx="1770">
                  <c:v>-1241.6666666666665</c:v>
                </c:pt>
                <c:pt idx="1771">
                  <c:v>-1324.4444444444428</c:v>
                </c:pt>
                <c:pt idx="1772">
                  <c:v>-1324.4444444444428</c:v>
                </c:pt>
                <c:pt idx="1773">
                  <c:v>-1283.0555555555561</c:v>
                </c:pt>
                <c:pt idx="1774">
                  <c:v>-1179.5833333333339</c:v>
                </c:pt>
                <c:pt idx="1775">
                  <c:v>-1055.416666666667</c:v>
                </c:pt>
                <c:pt idx="1776">
                  <c:v>-993.3333333333328</c:v>
                </c:pt>
                <c:pt idx="1777">
                  <c:v>-1014.0277777777775</c:v>
                </c:pt>
                <c:pt idx="1778">
                  <c:v>-1117.5000000000011</c:v>
                </c:pt>
                <c:pt idx="1779">
                  <c:v>-1283.0555555555561</c:v>
                </c:pt>
                <c:pt idx="1780">
                  <c:v>-1427.9166666666663</c:v>
                </c:pt>
                <c:pt idx="1781">
                  <c:v>-1469.3055555555559</c:v>
                </c:pt>
                <c:pt idx="1782">
                  <c:v>-1386.5277777777769</c:v>
                </c:pt>
                <c:pt idx="1783">
                  <c:v>-1220.9722222222219</c:v>
                </c:pt>
                <c:pt idx="1784">
                  <c:v>-1014.0277777777782</c:v>
                </c:pt>
                <c:pt idx="1785">
                  <c:v>-869.16666666666652</c:v>
                </c:pt>
                <c:pt idx="1786">
                  <c:v>-807.08333333333383</c:v>
                </c:pt>
                <c:pt idx="1787">
                  <c:v>-786.38888888888903</c:v>
                </c:pt>
                <c:pt idx="1788">
                  <c:v>-807.08333333333292</c:v>
                </c:pt>
                <c:pt idx="1789">
                  <c:v>-889.86111111111131</c:v>
                </c:pt>
                <c:pt idx="1790">
                  <c:v>-1034.7222222222222</c:v>
                </c:pt>
                <c:pt idx="1791">
                  <c:v>-1220.9722222222219</c:v>
                </c:pt>
                <c:pt idx="1792">
                  <c:v>-1407.2222222222224</c:v>
                </c:pt>
                <c:pt idx="1793">
                  <c:v>-1469.3055555555557</c:v>
                </c:pt>
                <c:pt idx="1794">
                  <c:v>-1800.4166666666665</c:v>
                </c:pt>
                <c:pt idx="1795">
                  <c:v>-1076.1111111111111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31-4CA4-94E9-A4D97532B672}"/>
            </c:ext>
          </c:extLst>
        </c:ser>
        <c:ser>
          <c:idx val="1"/>
          <c:order val="1"/>
          <c:tx>
            <c:strRef>
              <c:f>'My Spreedsheet '!$N$2</c:f>
              <c:strCache>
                <c:ptCount val="1"/>
                <c:pt idx="0">
                  <c:v>Rolling Resitance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'!$N$5:$N$1805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160.73099349999998</c:v>
                </c:pt>
                <c:pt idx="13">
                  <c:v>160.73099349999998</c:v>
                </c:pt>
                <c:pt idx="14">
                  <c:v>160.73099349999998</c:v>
                </c:pt>
                <c:pt idx="15">
                  <c:v>160.73099349999998</c:v>
                </c:pt>
                <c:pt idx="16">
                  <c:v>160.73099349999998</c:v>
                </c:pt>
                <c:pt idx="17">
                  <c:v>160.73099349999998</c:v>
                </c:pt>
                <c:pt idx="18">
                  <c:v>160.73099349999998</c:v>
                </c:pt>
                <c:pt idx="19">
                  <c:v>160.73099349999998</c:v>
                </c:pt>
                <c:pt idx="20">
                  <c:v>160.73099349999998</c:v>
                </c:pt>
                <c:pt idx="21">
                  <c:v>160.73099349999998</c:v>
                </c:pt>
                <c:pt idx="22">
                  <c:v>160.73099349999998</c:v>
                </c:pt>
                <c:pt idx="23">
                  <c:v>160.73099349999998</c:v>
                </c:pt>
                <c:pt idx="24">
                  <c:v>160.73099349999998</c:v>
                </c:pt>
                <c:pt idx="25">
                  <c:v>160.73099349999998</c:v>
                </c:pt>
                <c:pt idx="26">
                  <c:v>160.73099349999998</c:v>
                </c:pt>
                <c:pt idx="27">
                  <c:v>160.73099349999998</c:v>
                </c:pt>
                <c:pt idx="28">
                  <c:v>160.73099349999998</c:v>
                </c:pt>
                <c:pt idx="29">
                  <c:v>160.73099349999998</c:v>
                </c:pt>
                <c:pt idx="30">
                  <c:v>160.73099349999998</c:v>
                </c:pt>
                <c:pt idx="31">
                  <c:v>160.73099349999998</c:v>
                </c:pt>
                <c:pt idx="32">
                  <c:v>160.73099349999998</c:v>
                </c:pt>
                <c:pt idx="33">
                  <c:v>160.73099349999998</c:v>
                </c:pt>
                <c:pt idx="34">
                  <c:v>160.73099349999998</c:v>
                </c:pt>
                <c:pt idx="35">
                  <c:v>160.73099349999998</c:v>
                </c:pt>
                <c:pt idx="36">
                  <c:v>160.73099349999998</c:v>
                </c:pt>
                <c:pt idx="37">
                  <c:v>160.73099349999998</c:v>
                </c:pt>
                <c:pt idx="38">
                  <c:v>160.73099349999998</c:v>
                </c:pt>
                <c:pt idx="39">
                  <c:v>160.73099349999998</c:v>
                </c:pt>
                <c:pt idx="40">
                  <c:v>160.73099349999998</c:v>
                </c:pt>
                <c:pt idx="41">
                  <c:v>160.73099349999998</c:v>
                </c:pt>
                <c:pt idx="42">
                  <c:v>160.73099349999998</c:v>
                </c:pt>
                <c:pt idx="43">
                  <c:v>160.73099349999998</c:v>
                </c:pt>
                <c:pt idx="44">
                  <c:v>160.73099349999998</c:v>
                </c:pt>
                <c:pt idx="45">
                  <c:v>160.73099349999998</c:v>
                </c:pt>
                <c:pt idx="46">
                  <c:v>160.73099349999998</c:v>
                </c:pt>
                <c:pt idx="47">
                  <c:v>160.73099349999998</c:v>
                </c:pt>
                <c:pt idx="48">
                  <c:v>160.73099349999998</c:v>
                </c:pt>
                <c:pt idx="49">
                  <c:v>160.73099349999998</c:v>
                </c:pt>
                <c:pt idx="50">
                  <c:v>160.73099349999998</c:v>
                </c:pt>
                <c:pt idx="51">
                  <c:v>160.73099349999998</c:v>
                </c:pt>
                <c:pt idx="52">
                  <c:v>160.73099349999998</c:v>
                </c:pt>
                <c:pt idx="53">
                  <c:v>160.73099349999998</c:v>
                </c:pt>
                <c:pt idx="54">
                  <c:v>160.73099349999998</c:v>
                </c:pt>
                <c:pt idx="55">
                  <c:v>160.73099349999998</c:v>
                </c:pt>
                <c:pt idx="56">
                  <c:v>160.73099349999998</c:v>
                </c:pt>
                <c:pt idx="57">
                  <c:v>160.73099349999998</c:v>
                </c:pt>
                <c:pt idx="58">
                  <c:v>160.73099349999998</c:v>
                </c:pt>
                <c:pt idx="59">
                  <c:v>160.73099349999998</c:v>
                </c:pt>
                <c:pt idx="60">
                  <c:v>160.73099349999998</c:v>
                </c:pt>
                <c:pt idx="61">
                  <c:v>160.73099349999998</c:v>
                </c:pt>
                <c:pt idx="62">
                  <c:v>160.73099349999998</c:v>
                </c:pt>
                <c:pt idx="63">
                  <c:v>160.73099349999998</c:v>
                </c:pt>
                <c:pt idx="64">
                  <c:v>160.73099349999998</c:v>
                </c:pt>
                <c:pt idx="65">
                  <c:v>160.73099349999998</c:v>
                </c:pt>
                <c:pt idx="66">
                  <c:v>160.73099349999998</c:v>
                </c:pt>
                <c:pt idx="67">
                  <c:v>160.73099349999998</c:v>
                </c:pt>
                <c:pt idx="68">
                  <c:v>160.73099349999998</c:v>
                </c:pt>
                <c:pt idx="69">
                  <c:v>160.73099349999998</c:v>
                </c:pt>
                <c:pt idx="70">
                  <c:v>160.73099349999998</c:v>
                </c:pt>
                <c:pt idx="71">
                  <c:v>160.73099349999998</c:v>
                </c:pt>
                <c:pt idx="72">
                  <c:v>160.73099349999998</c:v>
                </c:pt>
                <c:pt idx="73">
                  <c:v>160.73099349999998</c:v>
                </c:pt>
                <c:pt idx="74">
                  <c:v>160.73099349999998</c:v>
                </c:pt>
                <c:pt idx="75">
                  <c:v>160.73099349999998</c:v>
                </c:pt>
                <c:pt idx="76">
                  <c:v>160.73099349999998</c:v>
                </c:pt>
                <c:pt idx="77">
                  <c:v>160.73099349999998</c:v>
                </c:pt>
                <c:pt idx="78">
                  <c:v>160.73099349999998</c:v>
                </c:pt>
                <c:pt idx="79">
                  <c:v>160.73099349999998</c:v>
                </c:pt>
                <c:pt idx="80">
                  <c:v>160.73099349999998</c:v>
                </c:pt>
                <c:pt idx="81">
                  <c:v>160.73099349999998</c:v>
                </c:pt>
                <c:pt idx="82">
                  <c:v>160.73099349999998</c:v>
                </c:pt>
                <c:pt idx="83">
                  <c:v>160.73099349999998</c:v>
                </c:pt>
                <c:pt idx="84">
                  <c:v>160.73099349999998</c:v>
                </c:pt>
                <c:pt idx="85">
                  <c:v>160.73099349999998</c:v>
                </c:pt>
                <c:pt idx="86">
                  <c:v>160.73099349999998</c:v>
                </c:pt>
                <c:pt idx="87">
                  <c:v>160.73099349999998</c:v>
                </c:pt>
                <c:pt idx="88">
                  <c:v>160.73099349999998</c:v>
                </c:pt>
                <c:pt idx="89">
                  <c:v>160.73099349999998</c:v>
                </c:pt>
                <c:pt idx="90">
                  <c:v>160.73099349999998</c:v>
                </c:pt>
                <c:pt idx="91">
                  <c:v>160.73099349999998</c:v>
                </c:pt>
                <c:pt idx="92">
                  <c:v>160.73099349999998</c:v>
                </c:pt>
                <c:pt idx="93">
                  <c:v>160.73099349999998</c:v>
                </c:pt>
                <c:pt idx="94">
                  <c:v>160.73099349999998</c:v>
                </c:pt>
                <c:pt idx="95">
                  <c:v>160.73099349999998</c:v>
                </c:pt>
                <c:pt idx="96">
                  <c:v>160.73099349999998</c:v>
                </c:pt>
                <c:pt idx="97">
                  <c:v>160.73099349999998</c:v>
                </c:pt>
                <c:pt idx="98">
                  <c:v>160.73099349999998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160.73099349999998</c:v>
                </c:pt>
                <c:pt idx="139">
                  <c:v>160.73099349999998</c:v>
                </c:pt>
                <c:pt idx="140">
                  <c:v>160.73099349999998</c:v>
                </c:pt>
                <c:pt idx="141">
                  <c:v>160.73099349999998</c:v>
                </c:pt>
                <c:pt idx="142">
                  <c:v>160.73099349999998</c:v>
                </c:pt>
                <c:pt idx="143">
                  <c:v>160.73099349999998</c:v>
                </c:pt>
                <c:pt idx="144">
                  <c:v>160.73099349999998</c:v>
                </c:pt>
                <c:pt idx="145">
                  <c:v>160.73099349999998</c:v>
                </c:pt>
                <c:pt idx="146">
                  <c:v>160.73099349999998</c:v>
                </c:pt>
                <c:pt idx="147">
                  <c:v>160.73099349999998</c:v>
                </c:pt>
                <c:pt idx="148">
                  <c:v>160.73099349999998</c:v>
                </c:pt>
                <c:pt idx="149">
                  <c:v>160.73099349999998</c:v>
                </c:pt>
                <c:pt idx="150">
                  <c:v>160.73099349999998</c:v>
                </c:pt>
                <c:pt idx="151">
                  <c:v>160.73099349999998</c:v>
                </c:pt>
                <c:pt idx="152">
                  <c:v>160.73099349999998</c:v>
                </c:pt>
                <c:pt idx="153">
                  <c:v>160.73099349999998</c:v>
                </c:pt>
                <c:pt idx="154">
                  <c:v>160.73099349999998</c:v>
                </c:pt>
                <c:pt idx="155">
                  <c:v>160.73099349999998</c:v>
                </c:pt>
                <c:pt idx="156">
                  <c:v>160.73099349999998</c:v>
                </c:pt>
                <c:pt idx="157">
                  <c:v>160.73099349999998</c:v>
                </c:pt>
                <c:pt idx="158">
                  <c:v>160.73099349999998</c:v>
                </c:pt>
                <c:pt idx="159">
                  <c:v>160.73099349999998</c:v>
                </c:pt>
                <c:pt idx="160">
                  <c:v>160.73099349999998</c:v>
                </c:pt>
                <c:pt idx="161">
                  <c:v>160.73099349999998</c:v>
                </c:pt>
                <c:pt idx="162">
                  <c:v>160.73099349999998</c:v>
                </c:pt>
                <c:pt idx="163">
                  <c:v>160.73099349999998</c:v>
                </c:pt>
                <c:pt idx="164">
                  <c:v>160.73099349999998</c:v>
                </c:pt>
                <c:pt idx="165">
                  <c:v>160.73099349999998</c:v>
                </c:pt>
                <c:pt idx="166">
                  <c:v>160.73099349999998</c:v>
                </c:pt>
                <c:pt idx="167">
                  <c:v>160.73099349999998</c:v>
                </c:pt>
                <c:pt idx="168">
                  <c:v>160.73099349999998</c:v>
                </c:pt>
                <c:pt idx="169">
                  <c:v>160.73099349999998</c:v>
                </c:pt>
                <c:pt idx="170">
                  <c:v>160.73099349999998</c:v>
                </c:pt>
                <c:pt idx="171">
                  <c:v>160.73099349999998</c:v>
                </c:pt>
                <c:pt idx="172">
                  <c:v>160.73099349999998</c:v>
                </c:pt>
                <c:pt idx="173">
                  <c:v>160.73099349999998</c:v>
                </c:pt>
                <c:pt idx="174">
                  <c:v>160.73099349999998</c:v>
                </c:pt>
                <c:pt idx="175">
                  <c:v>160.73099349999998</c:v>
                </c:pt>
                <c:pt idx="176">
                  <c:v>160.73099349999998</c:v>
                </c:pt>
                <c:pt idx="177">
                  <c:v>160.73099349999998</c:v>
                </c:pt>
                <c:pt idx="178">
                  <c:v>160.73099349999998</c:v>
                </c:pt>
                <c:pt idx="179">
                  <c:v>160.73099349999998</c:v>
                </c:pt>
                <c:pt idx="180">
                  <c:v>160.73099349999998</c:v>
                </c:pt>
                <c:pt idx="181">
                  <c:v>160.73099349999998</c:v>
                </c:pt>
                <c:pt idx="182">
                  <c:v>160.73099349999998</c:v>
                </c:pt>
                <c:pt idx="183">
                  <c:v>160.73099349999998</c:v>
                </c:pt>
                <c:pt idx="184">
                  <c:v>160.73099349999998</c:v>
                </c:pt>
                <c:pt idx="185">
                  <c:v>160.73099349999998</c:v>
                </c:pt>
                <c:pt idx="186">
                  <c:v>160.73099349999998</c:v>
                </c:pt>
                <c:pt idx="187">
                  <c:v>160.73099349999998</c:v>
                </c:pt>
                <c:pt idx="188">
                  <c:v>160.73099349999998</c:v>
                </c:pt>
                <c:pt idx="189">
                  <c:v>160.73099349999998</c:v>
                </c:pt>
                <c:pt idx="190">
                  <c:v>160.73099349999998</c:v>
                </c:pt>
                <c:pt idx="191">
                  <c:v>160.73099349999998</c:v>
                </c:pt>
                <c:pt idx="192">
                  <c:v>160.73099349999998</c:v>
                </c:pt>
                <c:pt idx="193">
                  <c:v>160.73099349999998</c:v>
                </c:pt>
                <c:pt idx="194">
                  <c:v>160.73099349999998</c:v>
                </c:pt>
                <c:pt idx="195">
                  <c:v>160.73099349999998</c:v>
                </c:pt>
                <c:pt idx="196">
                  <c:v>160.73099349999998</c:v>
                </c:pt>
                <c:pt idx="197">
                  <c:v>160.73099349999998</c:v>
                </c:pt>
                <c:pt idx="198">
                  <c:v>160.73099349999998</c:v>
                </c:pt>
                <c:pt idx="199">
                  <c:v>160.73099349999998</c:v>
                </c:pt>
                <c:pt idx="200">
                  <c:v>160.73099349999998</c:v>
                </c:pt>
                <c:pt idx="201">
                  <c:v>160.73099349999998</c:v>
                </c:pt>
                <c:pt idx="202">
                  <c:v>160.73099349999998</c:v>
                </c:pt>
                <c:pt idx="203">
                  <c:v>160.73099349999998</c:v>
                </c:pt>
                <c:pt idx="204">
                  <c:v>160.73099349999998</c:v>
                </c:pt>
                <c:pt idx="205">
                  <c:v>160.73099349999998</c:v>
                </c:pt>
                <c:pt idx="206">
                  <c:v>160.73099349999998</c:v>
                </c:pt>
                <c:pt idx="207">
                  <c:v>160.73099349999998</c:v>
                </c:pt>
                <c:pt idx="208">
                  <c:v>160.73099349999998</c:v>
                </c:pt>
                <c:pt idx="209">
                  <c:v>160.73099349999998</c:v>
                </c:pt>
                <c:pt idx="210">
                  <c:v>160.73099349999998</c:v>
                </c:pt>
                <c:pt idx="211">
                  <c:v>160.73099349999998</c:v>
                </c:pt>
                <c:pt idx="212">
                  <c:v>160.73099349999998</c:v>
                </c:pt>
                <c:pt idx="213">
                  <c:v>160.73099349999998</c:v>
                </c:pt>
                <c:pt idx="214">
                  <c:v>160.73099349999998</c:v>
                </c:pt>
                <c:pt idx="215">
                  <c:v>160.73099349999998</c:v>
                </c:pt>
                <c:pt idx="216">
                  <c:v>160.73099349999998</c:v>
                </c:pt>
                <c:pt idx="217">
                  <c:v>160.73099349999998</c:v>
                </c:pt>
                <c:pt idx="218">
                  <c:v>160.73099349999998</c:v>
                </c:pt>
                <c:pt idx="219">
                  <c:v>160.73099349999998</c:v>
                </c:pt>
                <c:pt idx="220">
                  <c:v>160.73099349999998</c:v>
                </c:pt>
                <c:pt idx="221">
                  <c:v>160.73099349999998</c:v>
                </c:pt>
                <c:pt idx="222">
                  <c:v>160.73099349999998</c:v>
                </c:pt>
                <c:pt idx="223">
                  <c:v>160.73099349999998</c:v>
                </c:pt>
                <c:pt idx="224">
                  <c:v>160.73099349999998</c:v>
                </c:pt>
                <c:pt idx="225">
                  <c:v>160.73099349999998</c:v>
                </c:pt>
                <c:pt idx="226">
                  <c:v>160.73099349999998</c:v>
                </c:pt>
                <c:pt idx="227">
                  <c:v>160.73099349999998</c:v>
                </c:pt>
                <c:pt idx="228">
                  <c:v>160.73099349999998</c:v>
                </c:pt>
                <c:pt idx="229">
                  <c:v>160.73099349999998</c:v>
                </c:pt>
                <c:pt idx="230">
                  <c:v>160.73099349999998</c:v>
                </c:pt>
                <c:pt idx="231">
                  <c:v>160.73099349999998</c:v>
                </c:pt>
                <c:pt idx="232">
                  <c:v>160.73099349999998</c:v>
                </c:pt>
                <c:pt idx="233">
                  <c:v>160.73099349999998</c:v>
                </c:pt>
                <c:pt idx="234">
                  <c:v>160.73099349999998</c:v>
                </c:pt>
                <c:pt idx="235">
                  <c:v>160.73099349999998</c:v>
                </c:pt>
                <c:pt idx="236">
                  <c:v>160.73099349999998</c:v>
                </c:pt>
                <c:pt idx="237">
                  <c:v>160.73099349999998</c:v>
                </c:pt>
                <c:pt idx="238">
                  <c:v>160.73099349999998</c:v>
                </c:pt>
                <c:pt idx="239">
                  <c:v>160.73099349999998</c:v>
                </c:pt>
                <c:pt idx="240">
                  <c:v>160.73099349999998</c:v>
                </c:pt>
                <c:pt idx="241">
                  <c:v>160.73099349999998</c:v>
                </c:pt>
                <c:pt idx="242">
                  <c:v>160.73099349999998</c:v>
                </c:pt>
                <c:pt idx="243">
                  <c:v>160.73099349999998</c:v>
                </c:pt>
                <c:pt idx="244">
                  <c:v>160.73099349999998</c:v>
                </c:pt>
                <c:pt idx="245">
                  <c:v>160.73099349999998</c:v>
                </c:pt>
                <c:pt idx="246">
                  <c:v>160.73099349999998</c:v>
                </c:pt>
                <c:pt idx="247">
                  <c:v>160.73099349999998</c:v>
                </c:pt>
                <c:pt idx="248">
                  <c:v>160.73099349999998</c:v>
                </c:pt>
                <c:pt idx="249">
                  <c:v>160.73099349999998</c:v>
                </c:pt>
                <c:pt idx="250">
                  <c:v>160.73099349999998</c:v>
                </c:pt>
                <c:pt idx="251">
                  <c:v>160.73099349999998</c:v>
                </c:pt>
                <c:pt idx="252">
                  <c:v>160.73099349999998</c:v>
                </c:pt>
                <c:pt idx="253">
                  <c:v>160.73099349999998</c:v>
                </c:pt>
                <c:pt idx="254">
                  <c:v>160.73099349999998</c:v>
                </c:pt>
                <c:pt idx="255">
                  <c:v>160.73099349999998</c:v>
                </c:pt>
                <c:pt idx="256">
                  <c:v>160.73099349999998</c:v>
                </c:pt>
                <c:pt idx="257">
                  <c:v>160.73099349999998</c:v>
                </c:pt>
                <c:pt idx="258">
                  <c:v>160.73099349999998</c:v>
                </c:pt>
                <c:pt idx="259">
                  <c:v>160.73099349999998</c:v>
                </c:pt>
                <c:pt idx="260">
                  <c:v>160.73099349999998</c:v>
                </c:pt>
                <c:pt idx="261">
                  <c:v>160.73099349999998</c:v>
                </c:pt>
                <c:pt idx="262">
                  <c:v>160.73099349999998</c:v>
                </c:pt>
                <c:pt idx="263">
                  <c:v>160.73099349999998</c:v>
                </c:pt>
                <c:pt idx="264">
                  <c:v>160.73099349999998</c:v>
                </c:pt>
                <c:pt idx="265">
                  <c:v>160.73099349999998</c:v>
                </c:pt>
                <c:pt idx="266">
                  <c:v>160.73099349999998</c:v>
                </c:pt>
                <c:pt idx="267">
                  <c:v>160.73099349999998</c:v>
                </c:pt>
                <c:pt idx="268">
                  <c:v>160.73099349999998</c:v>
                </c:pt>
                <c:pt idx="269">
                  <c:v>160.73099349999998</c:v>
                </c:pt>
                <c:pt idx="270">
                  <c:v>160.73099349999998</c:v>
                </c:pt>
                <c:pt idx="271">
                  <c:v>160.73099349999998</c:v>
                </c:pt>
                <c:pt idx="272">
                  <c:v>160.73099349999998</c:v>
                </c:pt>
                <c:pt idx="273">
                  <c:v>160.73099349999998</c:v>
                </c:pt>
                <c:pt idx="274">
                  <c:v>160.73099349999998</c:v>
                </c:pt>
                <c:pt idx="275">
                  <c:v>160.73099349999998</c:v>
                </c:pt>
                <c:pt idx="276">
                  <c:v>160.73099349999998</c:v>
                </c:pt>
                <c:pt idx="277">
                  <c:v>160.73099349999998</c:v>
                </c:pt>
                <c:pt idx="278">
                  <c:v>160.73099349999998</c:v>
                </c:pt>
                <c:pt idx="279">
                  <c:v>160.73099349999998</c:v>
                </c:pt>
                <c:pt idx="280">
                  <c:v>160.73099349999998</c:v>
                </c:pt>
                <c:pt idx="281">
                  <c:v>160.73099349999998</c:v>
                </c:pt>
                <c:pt idx="282">
                  <c:v>160.73099349999998</c:v>
                </c:pt>
                <c:pt idx="283">
                  <c:v>160.73099349999998</c:v>
                </c:pt>
                <c:pt idx="284">
                  <c:v>160.73099349999998</c:v>
                </c:pt>
                <c:pt idx="285">
                  <c:v>160.73099349999998</c:v>
                </c:pt>
                <c:pt idx="286">
                  <c:v>160.73099349999998</c:v>
                </c:pt>
                <c:pt idx="287">
                  <c:v>160.73099349999998</c:v>
                </c:pt>
                <c:pt idx="288">
                  <c:v>160.73099349999998</c:v>
                </c:pt>
                <c:pt idx="289">
                  <c:v>160.73099349999998</c:v>
                </c:pt>
                <c:pt idx="290">
                  <c:v>160.73099349999998</c:v>
                </c:pt>
                <c:pt idx="291">
                  <c:v>160.73099349999998</c:v>
                </c:pt>
                <c:pt idx="292">
                  <c:v>160.73099349999998</c:v>
                </c:pt>
                <c:pt idx="293">
                  <c:v>160.73099349999998</c:v>
                </c:pt>
                <c:pt idx="294">
                  <c:v>160.73099349999998</c:v>
                </c:pt>
                <c:pt idx="295">
                  <c:v>160.73099349999998</c:v>
                </c:pt>
                <c:pt idx="296">
                  <c:v>160.73099349999998</c:v>
                </c:pt>
                <c:pt idx="297">
                  <c:v>160.73099349999998</c:v>
                </c:pt>
                <c:pt idx="298">
                  <c:v>160.73099349999998</c:v>
                </c:pt>
                <c:pt idx="299">
                  <c:v>160.73099349999998</c:v>
                </c:pt>
                <c:pt idx="300">
                  <c:v>160.73099349999998</c:v>
                </c:pt>
                <c:pt idx="301">
                  <c:v>160.73099349999998</c:v>
                </c:pt>
                <c:pt idx="302">
                  <c:v>160.73099349999998</c:v>
                </c:pt>
                <c:pt idx="303">
                  <c:v>160.73099349999998</c:v>
                </c:pt>
                <c:pt idx="304">
                  <c:v>160.73099349999998</c:v>
                </c:pt>
                <c:pt idx="305">
                  <c:v>160.73099349999998</c:v>
                </c:pt>
                <c:pt idx="306">
                  <c:v>160.73099349999998</c:v>
                </c:pt>
                <c:pt idx="307">
                  <c:v>160.73099349999998</c:v>
                </c:pt>
                <c:pt idx="308">
                  <c:v>160.73099349999998</c:v>
                </c:pt>
                <c:pt idx="309">
                  <c:v>160.73099349999998</c:v>
                </c:pt>
                <c:pt idx="310">
                  <c:v>160.73099349999998</c:v>
                </c:pt>
                <c:pt idx="311">
                  <c:v>160.73099349999998</c:v>
                </c:pt>
                <c:pt idx="312">
                  <c:v>160.73099349999998</c:v>
                </c:pt>
                <c:pt idx="313">
                  <c:v>160.73099349999998</c:v>
                </c:pt>
                <c:pt idx="314">
                  <c:v>160.73099349999998</c:v>
                </c:pt>
                <c:pt idx="315">
                  <c:v>160.73099349999998</c:v>
                </c:pt>
                <c:pt idx="316">
                  <c:v>160.73099349999998</c:v>
                </c:pt>
                <c:pt idx="317">
                  <c:v>160.73099349999998</c:v>
                </c:pt>
                <c:pt idx="318">
                  <c:v>160.73099349999998</c:v>
                </c:pt>
                <c:pt idx="319">
                  <c:v>160.73099349999998</c:v>
                </c:pt>
                <c:pt idx="320">
                  <c:v>160.73099349999998</c:v>
                </c:pt>
                <c:pt idx="321">
                  <c:v>160.73099349999998</c:v>
                </c:pt>
                <c:pt idx="322">
                  <c:v>160.73099349999998</c:v>
                </c:pt>
                <c:pt idx="323">
                  <c:v>160.73099349999998</c:v>
                </c:pt>
                <c:pt idx="324">
                  <c:v>160.73099349999998</c:v>
                </c:pt>
                <c:pt idx="325">
                  <c:v>160.73099349999998</c:v>
                </c:pt>
                <c:pt idx="326">
                  <c:v>160.73099349999998</c:v>
                </c:pt>
                <c:pt idx="327">
                  <c:v>160.73099349999998</c:v>
                </c:pt>
                <c:pt idx="328">
                  <c:v>160.73099349999998</c:v>
                </c:pt>
                <c:pt idx="329">
                  <c:v>160.73099349999998</c:v>
                </c:pt>
                <c:pt idx="330">
                  <c:v>160.73099349999998</c:v>
                </c:pt>
                <c:pt idx="331">
                  <c:v>160.73099349999998</c:v>
                </c:pt>
                <c:pt idx="332">
                  <c:v>160.73099349999998</c:v>
                </c:pt>
                <c:pt idx="333">
                  <c:v>160.73099349999998</c:v>
                </c:pt>
                <c:pt idx="334">
                  <c:v>160.73099349999998</c:v>
                </c:pt>
                <c:pt idx="335">
                  <c:v>160.73099349999998</c:v>
                </c:pt>
                <c:pt idx="336">
                  <c:v>160.73099349999998</c:v>
                </c:pt>
                <c:pt idx="337">
                  <c:v>160.73099349999998</c:v>
                </c:pt>
                <c:pt idx="338">
                  <c:v>160.73099349999998</c:v>
                </c:pt>
                <c:pt idx="339">
                  <c:v>160.73099349999998</c:v>
                </c:pt>
                <c:pt idx="340">
                  <c:v>160.73099349999998</c:v>
                </c:pt>
                <c:pt idx="341">
                  <c:v>160.73099349999998</c:v>
                </c:pt>
                <c:pt idx="342">
                  <c:v>160.73099349999998</c:v>
                </c:pt>
                <c:pt idx="343">
                  <c:v>160.73099349999998</c:v>
                </c:pt>
                <c:pt idx="344">
                  <c:v>160.73099349999998</c:v>
                </c:pt>
                <c:pt idx="345">
                  <c:v>160.73099349999998</c:v>
                </c:pt>
                <c:pt idx="346">
                  <c:v>160.73099349999998</c:v>
                </c:pt>
                <c:pt idx="347">
                  <c:v>160.73099349999998</c:v>
                </c:pt>
                <c:pt idx="348">
                  <c:v>160.73099349999998</c:v>
                </c:pt>
                <c:pt idx="349">
                  <c:v>160.73099349999998</c:v>
                </c:pt>
                <c:pt idx="350">
                  <c:v>160.73099349999998</c:v>
                </c:pt>
                <c:pt idx="351">
                  <c:v>160.73099349999998</c:v>
                </c:pt>
                <c:pt idx="352">
                  <c:v>160.73099349999998</c:v>
                </c:pt>
                <c:pt idx="353">
                  <c:v>160.73099349999998</c:v>
                </c:pt>
                <c:pt idx="354">
                  <c:v>160.73099349999998</c:v>
                </c:pt>
                <c:pt idx="355">
                  <c:v>160.73099349999998</c:v>
                </c:pt>
                <c:pt idx="356">
                  <c:v>160.73099349999998</c:v>
                </c:pt>
                <c:pt idx="357">
                  <c:v>160.73099349999998</c:v>
                </c:pt>
                <c:pt idx="358">
                  <c:v>160.73099349999998</c:v>
                </c:pt>
                <c:pt idx="359">
                  <c:v>160.73099349999998</c:v>
                </c:pt>
                <c:pt idx="360">
                  <c:v>160.73099349999998</c:v>
                </c:pt>
                <c:pt idx="361">
                  <c:v>160.73099349999998</c:v>
                </c:pt>
                <c:pt idx="362">
                  <c:v>160.73099349999998</c:v>
                </c:pt>
                <c:pt idx="363">
                  <c:v>160.73099349999998</c:v>
                </c:pt>
                <c:pt idx="364">
                  <c:v>160.73099349999998</c:v>
                </c:pt>
                <c:pt idx="365">
                  <c:v>160.73099349999998</c:v>
                </c:pt>
                <c:pt idx="366">
                  <c:v>160.73099349999998</c:v>
                </c:pt>
                <c:pt idx="367">
                  <c:v>160.73099349999998</c:v>
                </c:pt>
                <c:pt idx="368">
                  <c:v>160.73099349999998</c:v>
                </c:pt>
                <c:pt idx="369">
                  <c:v>160.73099349999998</c:v>
                </c:pt>
                <c:pt idx="370">
                  <c:v>160.73099349999998</c:v>
                </c:pt>
                <c:pt idx="371">
                  <c:v>160.73099349999998</c:v>
                </c:pt>
                <c:pt idx="372">
                  <c:v>160.73099349999998</c:v>
                </c:pt>
                <c:pt idx="373">
                  <c:v>160.73099349999998</c:v>
                </c:pt>
                <c:pt idx="374">
                  <c:v>160.73099349999998</c:v>
                </c:pt>
                <c:pt idx="375">
                  <c:v>160.73099349999998</c:v>
                </c:pt>
                <c:pt idx="376">
                  <c:v>160.73099349999998</c:v>
                </c:pt>
                <c:pt idx="377">
                  <c:v>160.73099349999998</c:v>
                </c:pt>
                <c:pt idx="378">
                  <c:v>160.73099349999998</c:v>
                </c:pt>
                <c:pt idx="379">
                  <c:v>160.73099349999998</c:v>
                </c:pt>
                <c:pt idx="380">
                  <c:v>160.73099349999998</c:v>
                </c:pt>
                <c:pt idx="381">
                  <c:v>160.73099349999998</c:v>
                </c:pt>
                <c:pt idx="382">
                  <c:v>160.73099349999998</c:v>
                </c:pt>
                <c:pt idx="383">
                  <c:v>160.73099349999998</c:v>
                </c:pt>
                <c:pt idx="384">
                  <c:v>160.73099349999998</c:v>
                </c:pt>
                <c:pt idx="385">
                  <c:v>160.73099349999998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160.73099349999998</c:v>
                </c:pt>
                <c:pt idx="393">
                  <c:v>160.73099349999998</c:v>
                </c:pt>
                <c:pt idx="394">
                  <c:v>160.73099349999998</c:v>
                </c:pt>
                <c:pt idx="395">
                  <c:v>160.73099349999998</c:v>
                </c:pt>
                <c:pt idx="396">
                  <c:v>160.73099349999998</c:v>
                </c:pt>
                <c:pt idx="397">
                  <c:v>160.73099349999998</c:v>
                </c:pt>
                <c:pt idx="398">
                  <c:v>160.73099349999998</c:v>
                </c:pt>
                <c:pt idx="399">
                  <c:v>160.73099349999998</c:v>
                </c:pt>
                <c:pt idx="400">
                  <c:v>160.73099349999998</c:v>
                </c:pt>
                <c:pt idx="401">
                  <c:v>160.73099349999998</c:v>
                </c:pt>
                <c:pt idx="402">
                  <c:v>160.73099349999998</c:v>
                </c:pt>
                <c:pt idx="403">
                  <c:v>160.73099349999998</c:v>
                </c:pt>
                <c:pt idx="404">
                  <c:v>160.73099349999998</c:v>
                </c:pt>
                <c:pt idx="405">
                  <c:v>160.73099349999998</c:v>
                </c:pt>
                <c:pt idx="406">
                  <c:v>160.73099349999998</c:v>
                </c:pt>
                <c:pt idx="407">
                  <c:v>160.73099349999998</c:v>
                </c:pt>
                <c:pt idx="408">
                  <c:v>160.73099349999998</c:v>
                </c:pt>
                <c:pt idx="409">
                  <c:v>160.73099349999998</c:v>
                </c:pt>
                <c:pt idx="410">
                  <c:v>160.73099349999998</c:v>
                </c:pt>
                <c:pt idx="411">
                  <c:v>160.73099349999998</c:v>
                </c:pt>
                <c:pt idx="412">
                  <c:v>160.73099349999998</c:v>
                </c:pt>
                <c:pt idx="413">
                  <c:v>160.73099349999998</c:v>
                </c:pt>
                <c:pt idx="414">
                  <c:v>160.73099349999998</c:v>
                </c:pt>
                <c:pt idx="415">
                  <c:v>160.73099349999998</c:v>
                </c:pt>
                <c:pt idx="416">
                  <c:v>160.73099349999998</c:v>
                </c:pt>
                <c:pt idx="417">
                  <c:v>160.73099349999998</c:v>
                </c:pt>
                <c:pt idx="418">
                  <c:v>160.73099349999998</c:v>
                </c:pt>
                <c:pt idx="419">
                  <c:v>160.73099349999998</c:v>
                </c:pt>
                <c:pt idx="420">
                  <c:v>160.73099349999998</c:v>
                </c:pt>
                <c:pt idx="421">
                  <c:v>160.73099349999998</c:v>
                </c:pt>
                <c:pt idx="422">
                  <c:v>160.73099349999998</c:v>
                </c:pt>
                <c:pt idx="423">
                  <c:v>160.73099349999998</c:v>
                </c:pt>
                <c:pt idx="424">
                  <c:v>160.73099349999998</c:v>
                </c:pt>
                <c:pt idx="425">
                  <c:v>160.73099349999998</c:v>
                </c:pt>
                <c:pt idx="426">
                  <c:v>160.73099349999998</c:v>
                </c:pt>
                <c:pt idx="427">
                  <c:v>160.73099349999998</c:v>
                </c:pt>
                <c:pt idx="428">
                  <c:v>160.73099349999998</c:v>
                </c:pt>
                <c:pt idx="429">
                  <c:v>160.73099349999998</c:v>
                </c:pt>
                <c:pt idx="430">
                  <c:v>160.73099349999998</c:v>
                </c:pt>
                <c:pt idx="431">
                  <c:v>160.73099349999998</c:v>
                </c:pt>
                <c:pt idx="432">
                  <c:v>160.73099349999998</c:v>
                </c:pt>
                <c:pt idx="433">
                  <c:v>160.73099349999998</c:v>
                </c:pt>
                <c:pt idx="434">
                  <c:v>160.73099349999998</c:v>
                </c:pt>
                <c:pt idx="435">
                  <c:v>160.73099349999998</c:v>
                </c:pt>
                <c:pt idx="436">
                  <c:v>160.73099349999998</c:v>
                </c:pt>
                <c:pt idx="437">
                  <c:v>160.73099349999998</c:v>
                </c:pt>
                <c:pt idx="438">
                  <c:v>160.73099349999998</c:v>
                </c:pt>
                <c:pt idx="439">
                  <c:v>160.73099349999998</c:v>
                </c:pt>
                <c:pt idx="440">
                  <c:v>160.73099349999998</c:v>
                </c:pt>
                <c:pt idx="441">
                  <c:v>160.73099349999998</c:v>
                </c:pt>
                <c:pt idx="442">
                  <c:v>160.73099349999998</c:v>
                </c:pt>
                <c:pt idx="443">
                  <c:v>160.73099349999998</c:v>
                </c:pt>
                <c:pt idx="444">
                  <c:v>160.73099349999998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160.73099349999998</c:v>
                </c:pt>
                <c:pt idx="513">
                  <c:v>160.73099349999998</c:v>
                </c:pt>
                <c:pt idx="514">
                  <c:v>160.73099349999998</c:v>
                </c:pt>
                <c:pt idx="515">
                  <c:v>160.73099349999998</c:v>
                </c:pt>
                <c:pt idx="516">
                  <c:v>160.73099349999998</c:v>
                </c:pt>
                <c:pt idx="517">
                  <c:v>160.73099349999998</c:v>
                </c:pt>
                <c:pt idx="518">
                  <c:v>160.73099349999998</c:v>
                </c:pt>
                <c:pt idx="519">
                  <c:v>160.73099349999998</c:v>
                </c:pt>
                <c:pt idx="520">
                  <c:v>160.73099349999998</c:v>
                </c:pt>
                <c:pt idx="521">
                  <c:v>160.73099349999998</c:v>
                </c:pt>
                <c:pt idx="522">
                  <c:v>160.73099349999998</c:v>
                </c:pt>
                <c:pt idx="523">
                  <c:v>160.73099349999998</c:v>
                </c:pt>
                <c:pt idx="524">
                  <c:v>160.73099349999998</c:v>
                </c:pt>
                <c:pt idx="525">
                  <c:v>160.73099349999998</c:v>
                </c:pt>
                <c:pt idx="526">
                  <c:v>160.73099349999998</c:v>
                </c:pt>
                <c:pt idx="527">
                  <c:v>160.73099349999998</c:v>
                </c:pt>
                <c:pt idx="528">
                  <c:v>160.73099349999998</c:v>
                </c:pt>
                <c:pt idx="529">
                  <c:v>160.73099349999998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160.73099349999998</c:v>
                </c:pt>
                <c:pt idx="534">
                  <c:v>160.73099349999998</c:v>
                </c:pt>
                <c:pt idx="535">
                  <c:v>160.73099349999998</c:v>
                </c:pt>
                <c:pt idx="536">
                  <c:v>160.73099349999998</c:v>
                </c:pt>
                <c:pt idx="537">
                  <c:v>160.73099349999998</c:v>
                </c:pt>
                <c:pt idx="538">
                  <c:v>160.73099349999998</c:v>
                </c:pt>
                <c:pt idx="539">
                  <c:v>160.73099349999998</c:v>
                </c:pt>
                <c:pt idx="540">
                  <c:v>160.73099349999998</c:v>
                </c:pt>
                <c:pt idx="541">
                  <c:v>160.73099349999998</c:v>
                </c:pt>
                <c:pt idx="542">
                  <c:v>160.73099349999998</c:v>
                </c:pt>
                <c:pt idx="543">
                  <c:v>160.73099349999998</c:v>
                </c:pt>
                <c:pt idx="544">
                  <c:v>160.73099349999998</c:v>
                </c:pt>
                <c:pt idx="545">
                  <c:v>160.73099349999998</c:v>
                </c:pt>
                <c:pt idx="546">
                  <c:v>160.73099349999998</c:v>
                </c:pt>
                <c:pt idx="547">
                  <c:v>160.73099349999998</c:v>
                </c:pt>
                <c:pt idx="548">
                  <c:v>160.73099349999998</c:v>
                </c:pt>
                <c:pt idx="549">
                  <c:v>160.73099349999998</c:v>
                </c:pt>
                <c:pt idx="550">
                  <c:v>160.73099349999998</c:v>
                </c:pt>
                <c:pt idx="551">
                  <c:v>160.73099349999998</c:v>
                </c:pt>
                <c:pt idx="552">
                  <c:v>160.73099349999998</c:v>
                </c:pt>
                <c:pt idx="553">
                  <c:v>160.73099349999998</c:v>
                </c:pt>
                <c:pt idx="554">
                  <c:v>160.73099349999998</c:v>
                </c:pt>
                <c:pt idx="555">
                  <c:v>160.73099349999998</c:v>
                </c:pt>
                <c:pt idx="556">
                  <c:v>160.73099349999998</c:v>
                </c:pt>
                <c:pt idx="557">
                  <c:v>160.73099349999998</c:v>
                </c:pt>
                <c:pt idx="558">
                  <c:v>160.73099349999998</c:v>
                </c:pt>
                <c:pt idx="559">
                  <c:v>160.73099349999998</c:v>
                </c:pt>
                <c:pt idx="560">
                  <c:v>160.73099349999998</c:v>
                </c:pt>
                <c:pt idx="561">
                  <c:v>160.73099349999998</c:v>
                </c:pt>
                <c:pt idx="562">
                  <c:v>160.73099349999998</c:v>
                </c:pt>
                <c:pt idx="563">
                  <c:v>160.73099349999998</c:v>
                </c:pt>
                <c:pt idx="564">
                  <c:v>160.73099349999998</c:v>
                </c:pt>
                <c:pt idx="565">
                  <c:v>160.73099349999998</c:v>
                </c:pt>
                <c:pt idx="566">
                  <c:v>160.73099349999998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160.73099349999998</c:v>
                </c:pt>
                <c:pt idx="602">
                  <c:v>160.73099349999998</c:v>
                </c:pt>
                <c:pt idx="603">
                  <c:v>160.73099349999998</c:v>
                </c:pt>
                <c:pt idx="604">
                  <c:v>160.73099349999998</c:v>
                </c:pt>
                <c:pt idx="605">
                  <c:v>160.73099349999998</c:v>
                </c:pt>
                <c:pt idx="606">
                  <c:v>160.73099349999998</c:v>
                </c:pt>
                <c:pt idx="607">
                  <c:v>160.73099349999998</c:v>
                </c:pt>
                <c:pt idx="608">
                  <c:v>160.73099349999998</c:v>
                </c:pt>
                <c:pt idx="609">
                  <c:v>160.73099349999998</c:v>
                </c:pt>
                <c:pt idx="610">
                  <c:v>160.73099349999998</c:v>
                </c:pt>
                <c:pt idx="611">
                  <c:v>160.73099349999998</c:v>
                </c:pt>
                <c:pt idx="612">
                  <c:v>160.73099349999998</c:v>
                </c:pt>
                <c:pt idx="613">
                  <c:v>160.73099349999998</c:v>
                </c:pt>
                <c:pt idx="614">
                  <c:v>160.73099349999998</c:v>
                </c:pt>
                <c:pt idx="615">
                  <c:v>160.73099349999998</c:v>
                </c:pt>
                <c:pt idx="616">
                  <c:v>160.73099349999998</c:v>
                </c:pt>
                <c:pt idx="617">
                  <c:v>160.73099349999998</c:v>
                </c:pt>
                <c:pt idx="618">
                  <c:v>160.73099349999998</c:v>
                </c:pt>
                <c:pt idx="619">
                  <c:v>160.73099349999998</c:v>
                </c:pt>
                <c:pt idx="620">
                  <c:v>160.73099349999998</c:v>
                </c:pt>
                <c:pt idx="621">
                  <c:v>160.73099349999998</c:v>
                </c:pt>
                <c:pt idx="622">
                  <c:v>160.73099349999998</c:v>
                </c:pt>
                <c:pt idx="623">
                  <c:v>160.73099349999998</c:v>
                </c:pt>
                <c:pt idx="624">
                  <c:v>160.73099349999998</c:v>
                </c:pt>
                <c:pt idx="625">
                  <c:v>160.73099349999998</c:v>
                </c:pt>
                <c:pt idx="626">
                  <c:v>160.73099349999998</c:v>
                </c:pt>
                <c:pt idx="627">
                  <c:v>160.73099349999998</c:v>
                </c:pt>
                <c:pt idx="628">
                  <c:v>160.73099349999998</c:v>
                </c:pt>
                <c:pt idx="629">
                  <c:v>160.73099349999998</c:v>
                </c:pt>
                <c:pt idx="630">
                  <c:v>160.73099349999998</c:v>
                </c:pt>
                <c:pt idx="631">
                  <c:v>160.73099349999998</c:v>
                </c:pt>
                <c:pt idx="632">
                  <c:v>160.73099349999998</c:v>
                </c:pt>
                <c:pt idx="633">
                  <c:v>160.73099349999998</c:v>
                </c:pt>
                <c:pt idx="634">
                  <c:v>160.73099349999998</c:v>
                </c:pt>
                <c:pt idx="635">
                  <c:v>160.73099349999998</c:v>
                </c:pt>
                <c:pt idx="636">
                  <c:v>160.73099349999998</c:v>
                </c:pt>
                <c:pt idx="637">
                  <c:v>160.73099349999998</c:v>
                </c:pt>
                <c:pt idx="638">
                  <c:v>160.73099349999998</c:v>
                </c:pt>
                <c:pt idx="639">
                  <c:v>160.73099349999998</c:v>
                </c:pt>
                <c:pt idx="640">
                  <c:v>160.73099349999998</c:v>
                </c:pt>
                <c:pt idx="641">
                  <c:v>160.73099349999998</c:v>
                </c:pt>
                <c:pt idx="642">
                  <c:v>160.73099349999998</c:v>
                </c:pt>
                <c:pt idx="643">
                  <c:v>160.73099349999998</c:v>
                </c:pt>
                <c:pt idx="644">
                  <c:v>160.73099349999998</c:v>
                </c:pt>
                <c:pt idx="645">
                  <c:v>160.73099349999998</c:v>
                </c:pt>
                <c:pt idx="646">
                  <c:v>160.73099349999998</c:v>
                </c:pt>
                <c:pt idx="647">
                  <c:v>160.73099349999998</c:v>
                </c:pt>
                <c:pt idx="648">
                  <c:v>160.73099349999998</c:v>
                </c:pt>
                <c:pt idx="649">
                  <c:v>160.73099349999998</c:v>
                </c:pt>
                <c:pt idx="650">
                  <c:v>160.73099349999998</c:v>
                </c:pt>
                <c:pt idx="651">
                  <c:v>160.73099349999998</c:v>
                </c:pt>
                <c:pt idx="652">
                  <c:v>160.73099349999998</c:v>
                </c:pt>
                <c:pt idx="653">
                  <c:v>160.73099349999998</c:v>
                </c:pt>
                <c:pt idx="654">
                  <c:v>160.73099349999998</c:v>
                </c:pt>
                <c:pt idx="655">
                  <c:v>160.73099349999998</c:v>
                </c:pt>
                <c:pt idx="656">
                  <c:v>160.73099349999998</c:v>
                </c:pt>
                <c:pt idx="657">
                  <c:v>160.73099349999998</c:v>
                </c:pt>
                <c:pt idx="658">
                  <c:v>160.73099349999998</c:v>
                </c:pt>
                <c:pt idx="659">
                  <c:v>160.73099349999998</c:v>
                </c:pt>
                <c:pt idx="660">
                  <c:v>160.73099349999998</c:v>
                </c:pt>
                <c:pt idx="661">
                  <c:v>160.73099349999998</c:v>
                </c:pt>
                <c:pt idx="662">
                  <c:v>160.73099349999998</c:v>
                </c:pt>
                <c:pt idx="663">
                  <c:v>160.73099349999998</c:v>
                </c:pt>
                <c:pt idx="664">
                  <c:v>160.73099349999998</c:v>
                </c:pt>
                <c:pt idx="665">
                  <c:v>160.73099349999998</c:v>
                </c:pt>
                <c:pt idx="666">
                  <c:v>160.73099349999998</c:v>
                </c:pt>
                <c:pt idx="667">
                  <c:v>160.73099349999998</c:v>
                </c:pt>
                <c:pt idx="668">
                  <c:v>160.73099349999998</c:v>
                </c:pt>
                <c:pt idx="669">
                  <c:v>160.73099349999998</c:v>
                </c:pt>
                <c:pt idx="670">
                  <c:v>160.73099349999998</c:v>
                </c:pt>
                <c:pt idx="671">
                  <c:v>160.73099349999998</c:v>
                </c:pt>
                <c:pt idx="672">
                  <c:v>160.73099349999998</c:v>
                </c:pt>
                <c:pt idx="673">
                  <c:v>160.73099349999998</c:v>
                </c:pt>
                <c:pt idx="674">
                  <c:v>160.73099349999998</c:v>
                </c:pt>
                <c:pt idx="675">
                  <c:v>160.73099349999998</c:v>
                </c:pt>
                <c:pt idx="676">
                  <c:v>160.73099349999998</c:v>
                </c:pt>
                <c:pt idx="677">
                  <c:v>160.73099349999998</c:v>
                </c:pt>
                <c:pt idx="678">
                  <c:v>160.73099349999998</c:v>
                </c:pt>
                <c:pt idx="679">
                  <c:v>160.73099349999998</c:v>
                </c:pt>
                <c:pt idx="680">
                  <c:v>160.73099349999998</c:v>
                </c:pt>
                <c:pt idx="681">
                  <c:v>160.73099349999998</c:v>
                </c:pt>
                <c:pt idx="682">
                  <c:v>160.73099349999998</c:v>
                </c:pt>
                <c:pt idx="683">
                  <c:v>160.73099349999998</c:v>
                </c:pt>
                <c:pt idx="684">
                  <c:v>160.73099349999998</c:v>
                </c:pt>
                <c:pt idx="685">
                  <c:v>160.73099349999998</c:v>
                </c:pt>
                <c:pt idx="686">
                  <c:v>160.73099349999998</c:v>
                </c:pt>
                <c:pt idx="687">
                  <c:v>160.73099349999998</c:v>
                </c:pt>
                <c:pt idx="688">
                  <c:v>160.73099349999998</c:v>
                </c:pt>
                <c:pt idx="689">
                  <c:v>160.73099349999998</c:v>
                </c:pt>
                <c:pt idx="690">
                  <c:v>160.73099349999998</c:v>
                </c:pt>
                <c:pt idx="691">
                  <c:v>160.73099349999998</c:v>
                </c:pt>
                <c:pt idx="692">
                  <c:v>160.73099349999998</c:v>
                </c:pt>
                <c:pt idx="693">
                  <c:v>160.73099349999998</c:v>
                </c:pt>
                <c:pt idx="694">
                  <c:v>160.73099349999998</c:v>
                </c:pt>
                <c:pt idx="695">
                  <c:v>160.73099349999998</c:v>
                </c:pt>
                <c:pt idx="696">
                  <c:v>160.73099349999998</c:v>
                </c:pt>
                <c:pt idx="697">
                  <c:v>160.73099349999998</c:v>
                </c:pt>
                <c:pt idx="698">
                  <c:v>160.73099349999998</c:v>
                </c:pt>
                <c:pt idx="699">
                  <c:v>160.73099349999998</c:v>
                </c:pt>
                <c:pt idx="700">
                  <c:v>160.73099349999998</c:v>
                </c:pt>
                <c:pt idx="701">
                  <c:v>160.73099349999998</c:v>
                </c:pt>
                <c:pt idx="702">
                  <c:v>160.73099349999998</c:v>
                </c:pt>
                <c:pt idx="703">
                  <c:v>160.73099349999998</c:v>
                </c:pt>
                <c:pt idx="704">
                  <c:v>160.73099349999998</c:v>
                </c:pt>
                <c:pt idx="705">
                  <c:v>160.73099349999998</c:v>
                </c:pt>
                <c:pt idx="706">
                  <c:v>160.73099349999998</c:v>
                </c:pt>
                <c:pt idx="707">
                  <c:v>160.73099349999998</c:v>
                </c:pt>
                <c:pt idx="708">
                  <c:v>160.73099349999998</c:v>
                </c:pt>
                <c:pt idx="709">
                  <c:v>160.73099349999998</c:v>
                </c:pt>
                <c:pt idx="710">
                  <c:v>160.73099349999998</c:v>
                </c:pt>
                <c:pt idx="711">
                  <c:v>160.73099349999998</c:v>
                </c:pt>
                <c:pt idx="712">
                  <c:v>160.73099349999998</c:v>
                </c:pt>
                <c:pt idx="713">
                  <c:v>160.73099349999998</c:v>
                </c:pt>
                <c:pt idx="714">
                  <c:v>160.73099349999998</c:v>
                </c:pt>
                <c:pt idx="715">
                  <c:v>160.73099349999998</c:v>
                </c:pt>
                <c:pt idx="716">
                  <c:v>160.73099349999998</c:v>
                </c:pt>
                <c:pt idx="717">
                  <c:v>160.73099349999998</c:v>
                </c:pt>
                <c:pt idx="718">
                  <c:v>160.73099349999998</c:v>
                </c:pt>
                <c:pt idx="719">
                  <c:v>160.73099349999998</c:v>
                </c:pt>
                <c:pt idx="720">
                  <c:v>160.73099349999998</c:v>
                </c:pt>
                <c:pt idx="721">
                  <c:v>160.73099349999998</c:v>
                </c:pt>
                <c:pt idx="722">
                  <c:v>160.73099349999998</c:v>
                </c:pt>
                <c:pt idx="723">
                  <c:v>160.73099349999998</c:v>
                </c:pt>
                <c:pt idx="724">
                  <c:v>160.73099349999998</c:v>
                </c:pt>
                <c:pt idx="725">
                  <c:v>160.73099349999998</c:v>
                </c:pt>
                <c:pt idx="726">
                  <c:v>160.73099349999998</c:v>
                </c:pt>
                <c:pt idx="727">
                  <c:v>160.73099349999998</c:v>
                </c:pt>
                <c:pt idx="728">
                  <c:v>160.73099349999998</c:v>
                </c:pt>
                <c:pt idx="729">
                  <c:v>160.73099349999998</c:v>
                </c:pt>
                <c:pt idx="730">
                  <c:v>160.73099349999998</c:v>
                </c:pt>
                <c:pt idx="731">
                  <c:v>160.73099349999998</c:v>
                </c:pt>
                <c:pt idx="732">
                  <c:v>160.73099349999998</c:v>
                </c:pt>
                <c:pt idx="733">
                  <c:v>160.73099349999998</c:v>
                </c:pt>
                <c:pt idx="734">
                  <c:v>160.73099349999998</c:v>
                </c:pt>
                <c:pt idx="735">
                  <c:v>160.73099349999998</c:v>
                </c:pt>
                <c:pt idx="736">
                  <c:v>160.73099349999998</c:v>
                </c:pt>
                <c:pt idx="737">
                  <c:v>160.73099349999998</c:v>
                </c:pt>
                <c:pt idx="738">
                  <c:v>160.73099349999998</c:v>
                </c:pt>
                <c:pt idx="739">
                  <c:v>160.73099349999998</c:v>
                </c:pt>
                <c:pt idx="740">
                  <c:v>160.73099349999998</c:v>
                </c:pt>
                <c:pt idx="741">
                  <c:v>160.73099349999998</c:v>
                </c:pt>
                <c:pt idx="742">
                  <c:v>160.73099349999998</c:v>
                </c:pt>
                <c:pt idx="743">
                  <c:v>160.73099349999998</c:v>
                </c:pt>
                <c:pt idx="744">
                  <c:v>160.73099349999998</c:v>
                </c:pt>
                <c:pt idx="745">
                  <c:v>160.73099349999998</c:v>
                </c:pt>
                <c:pt idx="746">
                  <c:v>160.73099349999998</c:v>
                </c:pt>
                <c:pt idx="747">
                  <c:v>160.73099349999998</c:v>
                </c:pt>
                <c:pt idx="748">
                  <c:v>160.73099349999998</c:v>
                </c:pt>
                <c:pt idx="749">
                  <c:v>160.73099349999998</c:v>
                </c:pt>
                <c:pt idx="750">
                  <c:v>160.73099349999998</c:v>
                </c:pt>
                <c:pt idx="751">
                  <c:v>160.73099349999998</c:v>
                </c:pt>
                <c:pt idx="752">
                  <c:v>160.73099349999998</c:v>
                </c:pt>
                <c:pt idx="753">
                  <c:v>160.73099349999998</c:v>
                </c:pt>
                <c:pt idx="754">
                  <c:v>160.73099349999998</c:v>
                </c:pt>
                <c:pt idx="755">
                  <c:v>160.73099349999998</c:v>
                </c:pt>
                <c:pt idx="756">
                  <c:v>160.73099349999998</c:v>
                </c:pt>
                <c:pt idx="757">
                  <c:v>160.73099349999998</c:v>
                </c:pt>
                <c:pt idx="758">
                  <c:v>160.73099349999998</c:v>
                </c:pt>
                <c:pt idx="759">
                  <c:v>160.73099349999998</c:v>
                </c:pt>
                <c:pt idx="760">
                  <c:v>160.73099349999998</c:v>
                </c:pt>
                <c:pt idx="761">
                  <c:v>160.73099349999998</c:v>
                </c:pt>
                <c:pt idx="762">
                  <c:v>160.73099349999998</c:v>
                </c:pt>
                <c:pt idx="763">
                  <c:v>160.73099349999998</c:v>
                </c:pt>
                <c:pt idx="764">
                  <c:v>160.73099349999998</c:v>
                </c:pt>
                <c:pt idx="765">
                  <c:v>160.73099349999998</c:v>
                </c:pt>
                <c:pt idx="766">
                  <c:v>160.73099349999998</c:v>
                </c:pt>
                <c:pt idx="767">
                  <c:v>160.73099349999998</c:v>
                </c:pt>
                <c:pt idx="768">
                  <c:v>160.73099349999998</c:v>
                </c:pt>
                <c:pt idx="769">
                  <c:v>160.73099349999998</c:v>
                </c:pt>
                <c:pt idx="770">
                  <c:v>160.73099349999998</c:v>
                </c:pt>
                <c:pt idx="771">
                  <c:v>160.73099349999998</c:v>
                </c:pt>
                <c:pt idx="772">
                  <c:v>160.73099349999998</c:v>
                </c:pt>
                <c:pt idx="773">
                  <c:v>160.73099349999998</c:v>
                </c:pt>
                <c:pt idx="774">
                  <c:v>160.73099349999998</c:v>
                </c:pt>
                <c:pt idx="775">
                  <c:v>160.73099349999998</c:v>
                </c:pt>
                <c:pt idx="776">
                  <c:v>160.73099349999998</c:v>
                </c:pt>
                <c:pt idx="777">
                  <c:v>160.73099349999998</c:v>
                </c:pt>
                <c:pt idx="778">
                  <c:v>160.73099349999998</c:v>
                </c:pt>
                <c:pt idx="779">
                  <c:v>160.73099349999998</c:v>
                </c:pt>
                <c:pt idx="780">
                  <c:v>160.73099349999998</c:v>
                </c:pt>
                <c:pt idx="781">
                  <c:v>160.73099349999998</c:v>
                </c:pt>
                <c:pt idx="782">
                  <c:v>160.73099349999998</c:v>
                </c:pt>
                <c:pt idx="783">
                  <c:v>160.73099349999998</c:v>
                </c:pt>
                <c:pt idx="784">
                  <c:v>160.73099349999998</c:v>
                </c:pt>
                <c:pt idx="785">
                  <c:v>160.73099349999998</c:v>
                </c:pt>
                <c:pt idx="786">
                  <c:v>160.73099349999998</c:v>
                </c:pt>
                <c:pt idx="787">
                  <c:v>160.73099349999998</c:v>
                </c:pt>
                <c:pt idx="788">
                  <c:v>160.73099349999998</c:v>
                </c:pt>
                <c:pt idx="789">
                  <c:v>160.73099349999998</c:v>
                </c:pt>
                <c:pt idx="790">
                  <c:v>160.73099349999998</c:v>
                </c:pt>
                <c:pt idx="791">
                  <c:v>160.73099349999998</c:v>
                </c:pt>
                <c:pt idx="792">
                  <c:v>160.73099349999998</c:v>
                </c:pt>
                <c:pt idx="793">
                  <c:v>160.73099349999998</c:v>
                </c:pt>
                <c:pt idx="794">
                  <c:v>160.73099349999998</c:v>
                </c:pt>
                <c:pt idx="795">
                  <c:v>160.73099349999998</c:v>
                </c:pt>
                <c:pt idx="796">
                  <c:v>160.73099349999998</c:v>
                </c:pt>
                <c:pt idx="797">
                  <c:v>160.73099349999998</c:v>
                </c:pt>
                <c:pt idx="798">
                  <c:v>160.73099349999998</c:v>
                </c:pt>
                <c:pt idx="799">
                  <c:v>160.73099349999998</c:v>
                </c:pt>
                <c:pt idx="800">
                  <c:v>160.73099349999998</c:v>
                </c:pt>
                <c:pt idx="801">
                  <c:v>160.73099349999998</c:v>
                </c:pt>
                <c:pt idx="802">
                  <c:v>160.73099349999998</c:v>
                </c:pt>
                <c:pt idx="803">
                  <c:v>160.73099349999998</c:v>
                </c:pt>
                <c:pt idx="804">
                  <c:v>160.73099349999998</c:v>
                </c:pt>
                <c:pt idx="805">
                  <c:v>160.73099349999998</c:v>
                </c:pt>
                <c:pt idx="806">
                  <c:v>160.73099349999998</c:v>
                </c:pt>
                <c:pt idx="807">
                  <c:v>160.73099349999998</c:v>
                </c:pt>
                <c:pt idx="808">
                  <c:v>160.73099349999998</c:v>
                </c:pt>
                <c:pt idx="809">
                  <c:v>160.73099349999998</c:v>
                </c:pt>
                <c:pt idx="810">
                  <c:v>160.73099349999998</c:v>
                </c:pt>
                <c:pt idx="811">
                  <c:v>160.73099349999998</c:v>
                </c:pt>
                <c:pt idx="812">
                  <c:v>160.73099349999998</c:v>
                </c:pt>
                <c:pt idx="813">
                  <c:v>160.73099349999998</c:v>
                </c:pt>
                <c:pt idx="814">
                  <c:v>160.73099349999998</c:v>
                </c:pt>
                <c:pt idx="815">
                  <c:v>160.73099349999998</c:v>
                </c:pt>
                <c:pt idx="816">
                  <c:v>160.73099349999998</c:v>
                </c:pt>
                <c:pt idx="817">
                  <c:v>160.73099349999998</c:v>
                </c:pt>
                <c:pt idx="818">
                  <c:v>160.73099349999998</c:v>
                </c:pt>
                <c:pt idx="819">
                  <c:v>160.73099349999998</c:v>
                </c:pt>
                <c:pt idx="820">
                  <c:v>160.73099349999998</c:v>
                </c:pt>
                <c:pt idx="821">
                  <c:v>160.73099349999998</c:v>
                </c:pt>
                <c:pt idx="822">
                  <c:v>160.73099349999998</c:v>
                </c:pt>
                <c:pt idx="823">
                  <c:v>160.73099349999998</c:v>
                </c:pt>
                <c:pt idx="824">
                  <c:v>160.73099349999998</c:v>
                </c:pt>
                <c:pt idx="825">
                  <c:v>160.73099349999998</c:v>
                </c:pt>
                <c:pt idx="826">
                  <c:v>160.73099349999998</c:v>
                </c:pt>
                <c:pt idx="827">
                  <c:v>160.73099349999998</c:v>
                </c:pt>
                <c:pt idx="828">
                  <c:v>160.73099349999998</c:v>
                </c:pt>
                <c:pt idx="829">
                  <c:v>160.73099349999998</c:v>
                </c:pt>
                <c:pt idx="830">
                  <c:v>160.73099349999998</c:v>
                </c:pt>
                <c:pt idx="831">
                  <c:v>160.73099349999998</c:v>
                </c:pt>
                <c:pt idx="832">
                  <c:v>160.73099349999998</c:v>
                </c:pt>
                <c:pt idx="833">
                  <c:v>160.73099349999998</c:v>
                </c:pt>
                <c:pt idx="834">
                  <c:v>160.73099349999998</c:v>
                </c:pt>
                <c:pt idx="835">
                  <c:v>160.73099349999998</c:v>
                </c:pt>
                <c:pt idx="836">
                  <c:v>160.73099349999998</c:v>
                </c:pt>
                <c:pt idx="837">
                  <c:v>160.73099349999998</c:v>
                </c:pt>
                <c:pt idx="838">
                  <c:v>160.73099349999998</c:v>
                </c:pt>
                <c:pt idx="839">
                  <c:v>160.73099349999998</c:v>
                </c:pt>
                <c:pt idx="840">
                  <c:v>160.73099349999998</c:v>
                </c:pt>
                <c:pt idx="841">
                  <c:v>160.73099349999998</c:v>
                </c:pt>
                <c:pt idx="842">
                  <c:v>160.73099349999998</c:v>
                </c:pt>
                <c:pt idx="843">
                  <c:v>160.73099349999998</c:v>
                </c:pt>
                <c:pt idx="844">
                  <c:v>160.73099349999998</c:v>
                </c:pt>
                <c:pt idx="845">
                  <c:v>160.73099349999998</c:v>
                </c:pt>
                <c:pt idx="846">
                  <c:v>160.73099349999998</c:v>
                </c:pt>
                <c:pt idx="847">
                  <c:v>160.73099349999998</c:v>
                </c:pt>
                <c:pt idx="848">
                  <c:v>160.73099349999998</c:v>
                </c:pt>
                <c:pt idx="849">
                  <c:v>160.73099349999998</c:v>
                </c:pt>
                <c:pt idx="850">
                  <c:v>160.73099349999998</c:v>
                </c:pt>
                <c:pt idx="851">
                  <c:v>160.73099349999998</c:v>
                </c:pt>
                <c:pt idx="852">
                  <c:v>160.73099349999998</c:v>
                </c:pt>
                <c:pt idx="853">
                  <c:v>160.73099349999998</c:v>
                </c:pt>
                <c:pt idx="854">
                  <c:v>160.73099349999998</c:v>
                </c:pt>
                <c:pt idx="855">
                  <c:v>160.73099349999998</c:v>
                </c:pt>
                <c:pt idx="856">
                  <c:v>160.73099349999998</c:v>
                </c:pt>
                <c:pt idx="857">
                  <c:v>160.73099349999998</c:v>
                </c:pt>
                <c:pt idx="858">
                  <c:v>160.73099349999998</c:v>
                </c:pt>
                <c:pt idx="859">
                  <c:v>160.73099349999998</c:v>
                </c:pt>
                <c:pt idx="860">
                  <c:v>160.73099349999998</c:v>
                </c:pt>
                <c:pt idx="861">
                  <c:v>160.73099349999998</c:v>
                </c:pt>
                <c:pt idx="862">
                  <c:v>160.73099349999998</c:v>
                </c:pt>
                <c:pt idx="863">
                  <c:v>160.73099349999998</c:v>
                </c:pt>
                <c:pt idx="864">
                  <c:v>160.73099349999998</c:v>
                </c:pt>
                <c:pt idx="865">
                  <c:v>160.73099349999998</c:v>
                </c:pt>
                <c:pt idx="866">
                  <c:v>160.73099349999998</c:v>
                </c:pt>
                <c:pt idx="867">
                  <c:v>160.73099349999998</c:v>
                </c:pt>
                <c:pt idx="868">
                  <c:v>160.73099349999998</c:v>
                </c:pt>
                <c:pt idx="869">
                  <c:v>160.73099349999998</c:v>
                </c:pt>
                <c:pt idx="870">
                  <c:v>160.73099349999998</c:v>
                </c:pt>
                <c:pt idx="871">
                  <c:v>160.73099349999998</c:v>
                </c:pt>
                <c:pt idx="872">
                  <c:v>160.73099349999998</c:v>
                </c:pt>
                <c:pt idx="873">
                  <c:v>160.73099349999998</c:v>
                </c:pt>
                <c:pt idx="874">
                  <c:v>160.73099349999998</c:v>
                </c:pt>
                <c:pt idx="875">
                  <c:v>160.73099349999998</c:v>
                </c:pt>
                <c:pt idx="876">
                  <c:v>160.73099349999998</c:v>
                </c:pt>
                <c:pt idx="877">
                  <c:v>160.73099349999998</c:v>
                </c:pt>
                <c:pt idx="878">
                  <c:v>160.73099349999998</c:v>
                </c:pt>
                <c:pt idx="879">
                  <c:v>160.73099349999998</c:v>
                </c:pt>
                <c:pt idx="880">
                  <c:v>160.73099349999998</c:v>
                </c:pt>
                <c:pt idx="881">
                  <c:v>160.73099349999998</c:v>
                </c:pt>
                <c:pt idx="882">
                  <c:v>160.73099349999998</c:v>
                </c:pt>
                <c:pt idx="883">
                  <c:v>160.73099349999998</c:v>
                </c:pt>
                <c:pt idx="884">
                  <c:v>160.73099349999998</c:v>
                </c:pt>
                <c:pt idx="885">
                  <c:v>160.73099349999998</c:v>
                </c:pt>
                <c:pt idx="886">
                  <c:v>160.73099349999998</c:v>
                </c:pt>
                <c:pt idx="887">
                  <c:v>160.73099349999998</c:v>
                </c:pt>
                <c:pt idx="888">
                  <c:v>160.73099349999998</c:v>
                </c:pt>
                <c:pt idx="889">
                  <c:v>160.73099349999998</c:v>
                </c:pt>
                <c:pt idx="890">
                  <c:v>160.73099349999998</c:v>
                </c:pt>
                <c:pt idx="891">
                  <c:v>160.73099349999998</c:v>
                </c:pt>
                <c:pt idx="892">
                  <c:v>160.73099349999998</c:v>
                </c:pt>
                <c:pt idx="893">
                  <c:v>160.73099349999998</c:v>
                </c:pt>
                <c:pt idx="894">
                  <c:v>160.73099349999998</c:v>
                </c:pt>
                <c:pt idx="895">
                  <c:v>160.73099349999998</c:v>
                </c:pt>
                <c:pt idx="896">
                  <c:v>160.73099349999998</c:v>
                </c:pt>
                <c:pt idx="897">
                  <c:v>160.73099349999998</c:v>
                </c:pt>
                <c:pt idx="898">
                  <c:v>160.73099349999998</c:v>
                </c:pt>
                <c:pt idx="899">
                  <c:v>160.73099349999998</c:v>
                </c:pt>
                <c:pt idx="900">
                  <c:v>160.73099349999998</c:v>
                </c:pt>
                <c:pt idx="901">
                  <c:v>160.73099349999998</c:v>
                </c:pt>
                <c:pt idx="902">
                  <c:v>160.73099349999998</c:v>
                </c:pt>
                <c:pt idx="903">
                  <c:v>160.73099349999998</c:v>
                </c:pt>
                <c:pt idx="904">
                  <c:v>160.73099349999998</c:v>
                </c:pt>
                <c:pt idx="905">
                  <c:v>160.73099349999998</c:v>
                </c:pt>
                <c:pt idx="906">
                  <c:v>160.73099349999998</c:v>
                </c:pt>
                <c:pt idx="907">
                  <c:v>160.73099349999998</c:v>
                </c:pt>
                <c:pt idx="908">
                  <c:v>160.73099349999998</c:v>
                </c:pt>
                <c:pt idx="909">
                  <c:v>160.73099349999998</c:v>
                </c:pt>
                <c:pt idx="910">
                  <c:v>160.73099349999998</c:v>
                </c:pt>
                <c:pt idx="911">
                  <c:v>160.73099349999998</c:v>
                </c:pt>
                <c:pt idx="912">
                  <c:v>160.73099349999998</c:v>
                </c:pt>
                <c:pt idx="913">
                  <c:v>160.73099349999998</c:v>
                </c:pt>
                <c:pt idx="914">
                  <c:v>160.73099349999998</c:v>
                </c:pt>
                <c:pt idx="915">
                  <c:v>160.73099349999998</c:v>
                </c:pt>
                <c:pt idx="916">
                  <c:v>160.73099349999998</c:v>
                </c:pt>
                <c:pt idx="917">
                  <c:v>160.73099349999998</c:v>
                </c:pt>
                <c:pt idx="918">
                  <c:v>160.73099349999998</c:v>
                </c:pt>
                <c:pt idx="919">
                  <c:v>160.73099349999998</c:v>
                </c:pt>
                <c:pt idx="920">
                  <c:v>160.73099349999998</c:v>
                </c:pt>
                <c:pt idx="921">
                  <c:v>160.73099349999998</c:v>
                </c:pt>
                <c:pt idx="922">
                  <c:v>160.73099349999998</c:v>
                </c:pt>
                <c:pt idx="923">
                  <c:v>160.73099349999998</c:v>
                </c:pt>
                <c:pt idx="924">
                  <c:v>160.73099349999998</c:v>
                </c:pt>
                <c:pt idx="925">
                  <c:v>160.73099349999998</c:v>
                </c:pt>
                <c:pt idx="926">
                  <c:v>160.73099349999998</c:v>
                </c:pt>
                <c:pt idx="927">
                  <c:v>160.73099349999998</c:v>
                </c:pt>
                <c:pt idx="928">
                  <c:v>160.73099349999998</c:v>
                </c:pt>
                <c:pt idx="929">
                  <c:v>160.73099349999998</c:v>
                </c:pt>
                <c:pt idx="930">
                  <c:v>160.73099349999998</c:v>
                </c:pt>
                <c:pt idx="931">
                  <c:v>160.73099349999998</c:v>
                </c:pt>
                <c:pt idx="932">
                  <c:v>160.73099349999998</c:v>
                </c:pt>
                <c:pt idx="933">
                  <c:v>160.73099349999998</c:v>
                </c:pt>
                <c:pt idx="934">
                  <c:v>160.73099349999998</c:v>
                </c:pt>
                <c:pt idx="935">
                  <c:v>160.73099349999998</c:v>
                </c:pt>
                <c:pt idx="936">
                  <c:v>160.73099349999998</c:v>
                </c:pt>
                <c:pt idx="937">
                  <c:v>160.73099349999998</c:v>
                </c:pt>
                <c:pt idx="938">
                  <c:v>160.73099349999998</c:v>
                </c:pt>
                <c:pt idx="939">
                  <c:v>160.73099349999998</c:v>
                </c:pt>
                <c:pt idx="940">
                  <c:v>160.73099349999998</c:v>
                </c:pt>
                <c:pt idx="941">
                  <c:v>160.73099349999998</c:v>
                </c:pt>
                <c:pt idx="942">
                  <c:v>160.73099349999998</c:v>
                </c:pt>
                <c:pt idx="943">
                  <c:v>160.73099349999998</c:v>
                </c:pt>
                <c:pt idx="944">
                  <c:v>160.73099349999998</c:v>
                </c:pt>
                <c:pt idx="945">
                  <c:v>160.73099349999998</c:v>
                </c:pt>
                <c:pt idx="946">
                  <c:v>160.73099349999998</c:v>
                </c:pt>
                <c:pt idx="947">
                  <c:v>160.73099349999998</c:v>
                </c:pt>
                <c:pt idx="948">
                  <c:v>160.73099349999998</c:v>
                </c:pt>
                <c:pt idx="949">
                  <c:v>160.73099349999998</c:v>
                </c:pt>
                <c:pt idx="950">
                  <c:v>160.73099349999998</c:v>
                </c:pt>
                <c:pt idx="951">
                  <c:v>160.73099349999998</c:v>
                </c:pt>
                <c:pt idx="952">
                  <c:v>160.73099349999998</c:v>
                </c:pt>
                <c:pt idx="953">
                  <c:v>160.73099349999998</c:v>
                </c:pt>
                <c:pt idx="954">
                  <c:v>160.73099349999998</c:v>
                </c:pt>
                <c:pt idx="955">
                  <c:v>160.73099349999998</c:v>
                </c:pt>
                <c:pt idx="956">
                  <c:v>160.73099349999998</c:v>
                </c:pt>
                <c:pt idx="957">
                  <c:v>160.73099349999998</c:v>
                </c:pt>
                <c:pt idx="958">
                  <c:v>160.73099349999998</c:v>
                </c:pt>
                <c:pt idx="959">
                  <c:v>160.73099349999998</c:v>
                </c:pt>
                <c:pt idx="960">
                  <c:v>160.73099349999998</c:v>
                </c:pt>
                <c:pt idx="961">
                  <c:v>160.73099349999998</c:v>
                </c:pt>
                <c:pt idx="962">
                  <c:v>160.73099349999998</c:v>
                </c:pt>
                <c:pt idx="963">
                  <c:v>160.73099349999998</c:v>
                </c:pt>
                <c:pt idx="964">
                  <c:v>160.73099349999998</c:v>
                </c:pt>
                <c:pt idx="965">
                  <c:v>160.73099349999998</c:v>
                </c:pt>
                <c:pt idx="966">
                  <c:v>160.73099349999998</c:v>
                </c:pt>
                <c:pt idx="967">
                  <c:v>160.73099349999998</c:v>
                </c:pt>
                <c:pt idx="968">
                  <c:v>160.73099349999998</c:v>
                </c:pt>
                <c:pt idx="969">
                  <c:v>160.73099349999998</c:v>
                </c:pt>
                <c:pt idx="970">
                  <c:v>160.73099349999998</c:v>
                </c:pt>
                <c:pt idx="971">
                  <c:v>160.73099349999998</c:v>
                </c:pt>
                <c:pt idx="972">
                  <c:v>160.73099349999998</c:v>
                </c:pt>
                <c:pt idx="973">
                  <c:v>160.73099349999998</c:v>
                </c:pt>
                <c:pt idx="974">
                  <c:v>160.73099349999998</c:v>
                </c:pt>
                <c:pt idx="975">
                  <c:v>160.73099349999998</c:v>
                </c:pt>
                <c:pt idx="976">
                  <c:v>160.73099349999998</c:v>
                </c:pt>
                <c:pt idx="977">
                  <c:v>160.73099349999998</c:v>
                </c:pt>
                <c:pt idx="978">
                  <c:v>160.73099349999998</c:v>
                </c:pt>
                <c:pt idx="979">
                  <c:v>160.73099349999998</c:v>
                </c:pt>
                <c:pt idx="980">
                  <c:v>160.73099349999998</c:v>
                </c:pt>
                <c:pt idx="981">
                  <c:v>160.73099349999998</c:v>
                </c:pt>
                <c:pt idx="982">
                  <c:v>160.73099349999998</c:v>
                </c:pt>
                <c:pt idx="983">
                  <c:v>160.73099349999998</c:v>
                </c:pt>
                <c:pt idx="984">
                  <c:v>160.73099349999998</c:v>
                </c:pt>
                <c:pt idx="985">
                  <c:v>160.73099349999998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160.73099349999998</c:v>
                </c:pt>
                <c:pt idx="1028">
                  <c:v>160.73099349999998</c:v>
                </c:pt>
                <c:pt idx="1029">
                  <c:v>160.73099349999998</c:v>
                </c:pt>
                <c:pt idx="1030">
                  <c:v>160.73099349999998</c:v>
                </c:pt>
                <c:pt idx="1031">
                  <c:v>160.73099349999998</c:v>
                </c:pt>
                <c:pt idx="1032">
                  <c:v>160.73099349999998</c:v>
                </c:pt>
                <c:pt idx="1033">
                  <c:v>160.73099349999998</c:v>
                </c:pt>
                <c:pt idx="1034">
                  <c:v>160.73099349999998</c:v>
                </c:pt>
                <c:pt idx="1035">
                  <c:v>160.73099349999998</c:v>
                </c:pt>
                <c:pt idx="1036">
                  <c:v>160.73099349999998</c:v>
                </c:pt>
                <c:pt idx="1037">
                  <c:v>160.73099349999998</c:v>
                </c:pt>
                <c:pt idx="1038">
                  <c:v>160.73099349999998</c:v>
                </c:pt>
                <c:pt idx="1039">
                  <c:v>160.73099349999998</c:v>
                </c:pt>
                <c:pt idx="1040">
                  <c:v>160.73099349999998</c:v>
                </c:pt>
                <c:pt idx="1041">
                  <c:v>160.73099349999998</c:v>
                </c:pt>
                <c:pt idx="1042">
                  <c:v>160.73099349999998</c:v>
                </c:pt>
                <c:pt idx="1043">
                  <c:v>160.73099349999998</c:v>
                </c:pt>
                <c:pt idx="1044">
                  <c:v>160.73099349999998</c:v>
                </c:pt>
                <c:pt idx="1045">
                  <c:v>160.73099349999998</c:v>
                </c:pt>
                <c:pt idx="1046">
                  <c:v>160.73099349999998</c:v>
                </c:pt>
                <c:pt idx="1047">
                  <c:v>160.73099349999998</c:v>
                </c:pt>
                <c:pt idx="1048">
                  <c:v>160.73099349999998</c:v>
                </c:pt>
                <c:pt idx="1049">
                  <c:v>160.73099349999998</c:v>
                </c:pt>
                <c:pt idx="1050">
                  <c:v>160.73099349999998</c:v>
                </c:pt>
                <c:pt idx="1051">
                  <c:v>160.73099349999998</c:v>
                </c:pt>
                <c:pt idx="1052">
                  <c:v>160.73099349999998</c:v>
                </c:pt>
                <c:pt idx="1053">
                  <c:v>160.73099349999998</c:v>
                </c:pt>
                <c:pt idx="1054">
                  <c:v>160.73099349999998</c:v>
                </c:pt>
                <c:pt idx="1055">
                  <c:v>160.73099349999998</c:v>
                </c:pt>
                <c:pt idx="1056">
                  <c:v>160.73099349999998</c:v>
                </c:pt>
                <c:pt idx="1057">
                  <c:v>160.73099349999998</c:v>
                </c:pt>
                <c:pt idx="1058">
                  <c:v>160.73099349999998</c:v>
                </c:pt>
                <c:pt idx="1059">
                  <c:v>160.73099349999998</c:v>
                </c:pt>
                <c:pt idx="1060">
                  <c:v>160.73099349999998</c:v>
                </c:pt>
                <c:pt idx="1061">
                  <c:v>160.73099349999998</c:v>
                </c:pt>
                <c:pt idx="1062">
                  <c:v>160.73099349999998</c:v>
                </c:pt>
                <c:pt idx="1063">
                  <c:v>160.73099349999998</c:v>
                </c:pt>
                <c:pt idx="1064">
                  <c:v>160.73099349999998</c:v>
                </c:pt>
                <c:pt idx="1065">
                  <c:v>160.73099349999998</c:v>
                </c:pt>
                <c:pt idx="1066">
                  <c:v>160.73099349999998</c:v>
                </c:pt>
                <c:pt idx="1067">
                  <c:v>160.73099349999998</c:v>
                </c:pt>
                <c:pt idx="1068">
                  <c:v>160.73099349999998</c:v>
                </c:pt>
                <c:pt idx="1069">
                  <c:v>160.73099349999998</c:v>
                </c:pt>
                <c:pt idx="1070">
                  <c:v>160.73099349999998</c:v>
                </c:pt>
                <c:pt idx="1071">
                  <c:v>160.73099349999998</c:v>
                </c:pt>
                <c:pt idx="1072">
                  <c:v>160.73099349999998</c:v>
                </c:pt>
                <c:pt idx="1073">
                  <c:v>160.73099349999998</c:v>
                </c:pt>
                <c:pt idx="1074">
                  <c:v>160.73099349999998</c:v>
                </c:pt>
                <c:pt idx="1075">
                  <c:v>160.73099349999998</c:v>
                </c:pt>
                <c:pt idx="1076">
                  <c:v>160.73099349999998</c:v>
                </c:pt>
                <c:pt idx="1077">
                  <c:v>160.73099349999998</c:v>
                </c:pt>
                <c:pt idx="1078">
                  <c:v>160.73099349999998</c:v>
                </c:pt>
                <c:pt idx="1079">
                  <c:v>160.73099349999998</c:v>
                </c:pt>
                <c:pt idx="1080">
                  <c:v>160.73099349999998</c:v>
                </c:pt>
                <c:pt idx="1081">
                  <c:v>160.73099349999998</c:v>
                </c:pt>
                <c:pt idx="1082">
                  <c:v>160.73099349999998</c:v>
                </c:pt>
                <c:pt idx="1083">
                  <c:v>160.73099349999998</c:v>
                </c:pt>
                <c:pt idx="1084">
                  <c:v>160.73099349999998</c:v>
                </c:pt>
                <c:pt idx="1085">
                  <c:v>160.73099349999998</c:v>
                </c:pt>
                <c:pt idx="1086">
                  <c:v>160.73099349999998</c:v>
                </c:pt>
                <c:pt idx="1087">
                  <c:v>160.73099349999998</c:v>
                </c:pt>
                <c:pt idx="1088">
                  <c:v>160.73099349999998</c:v>
                </c:pt>
                <c:pt idx="1089">
                  <c:v>160.73099349999998</c:v>
                </c:pt>
                <c:pt idx="1090">
                  <c:v>160.73099349999998</c:v>
                </c:pt>
                <c:pt idx="1091">
                  <c:v>160.73099349999998</c:v>
                </c:pt>
                <c:pt idx="1092">
                  <c:v>160.73099349999998</c:v>
                </c:pt>
                <c:pt idx="1093">
                  <c:v>160.73099349999998</c:v>
                </c:pt>
                <c:pt idx="1094">
                  <c:v>160.73099349999998</c:v>
                </c:pt>
                <c:pt idx="1095">
                  <c:v>160.73099349999998</c:v>
                </c:pt>
                <c:pt idx="1096">
                  <c:v>160.73099349999998</c:v>
                </c:pt>
                <c:pt idx="1097">
                  <c:v>160.73099349999998</c:v>
                </c:pt>
                <c:pt idx="1098">
                  <c:v>160.73099349999998</c:v>
                </c:pt>
                <c:pt idx="1099">
                  <c:v>160.73099349999998</c:v>
                </c:pt>
                <c:pt idx="1100">
                  <c:v>160.73099349999998</c:v>
                </c:pt>
                <c:pt idx="1101">
                  <c:v>160.73099349999998</c:v>
                </c:pt>
                <c:pt idx="1102">
                  <c:v>160.73099349999998</c:v>
                </c:pt>
                <c:pt idx="1103">
                  <c:v>160.73099349999998</c:v>
                </c:pt>
                <c:pt idx="1104">
                  <c:v>160.73099349999998</c:v>
                </c:pt>
                <c:pt idx="1105">
                  <c:v>160.73099349999998</c:v>
                </c:pt>
                <c:pt idx="1106">
                  <c:v>160.73099349999998</c:v>
                </c:pt>
                <c:pt idx="1107">
                  <c:v>160.73099349999998</c:v>
                </c:pt>
                <c:pt idx="1108">
                  <c:v>160.73099349999998</c:v>
                </c:pt>
                <c:pt idx="1109">
                  <c:v>160.73099349999998</c:v>
                </c:pt>
                <c:pt idx="1110">
                  <c:v>160.73099349999998</c:v>
                </c:pt>
                <c:pt idx="1111">
                  <c:v>160.73099349999998</c:v>
                </c:pt>
                <c:pt idx="1112">
                  <c:v>160.73099349999998</c:v>
                </c:pt>
                <c:pt idx="1113">
                  <c:v>160.73099349999998</c:v>
                </c:pt>
                <c:pt idx="1114">
                  <c:v>160.73099349999998</c:v>
                </c:pt>
                <c:pt idx="1115">
                  <c:v>160.73099349999998</c:v>
                </c:pt>
                <c:pt idx="1116">
                  <c:v>160.73099349999998</c:v>
                </c:pt>
                <c:pt idx="1117">
                  <c:v>160.73099349999998</c:v>
                </c:pt>
                <c:pt idx="1118">
                  <c:v>160.73099349999998</c:v>
                </c:pt>
                <c:pt idx="1119">
                  <c:v>160.73099349999998</c:v>
                </c:pt>
                <c:pt idx="1120">
                  <c:v>160.73099349999998</c:v>
                </c:pt>
                <c:pt idx="1121">
                  <c:v>160.73099349999998</c:v>
                </c:pt>
                <c:pt idx="1122">
                  <c:v>160.73099349999998</c:v>
                </c:pt>
                <c:pt idx="1123">
                  <c:v>160.73099349999998</c:v>
                </c:pt>
                <c:pt idx="1124">
                  <c:v>160.73099349999998</c:v>
                </c:pt>
                <c:pt idx="1125">
                  <c:v>160.73099349999998</c:v>
                </c:pt>
                <c:pt idx="1126">
                  <c:v>160.73099349999998</c:v>
                </c:pt>
                <c:pt idx="1127">
                  <c:v>160.73099349999998</c:v>
                </c:pt>
                <c:pt idx="1128">
                  <c:v>160.73099349999998</c:v>
                </c:pt>
                <c:pt idx="1129">
                  <c:v>160.73099349999998</c:v>
                </c:pt>
                <c:pt idx="1130">
                  <c:v>160.73099349999998</c:v>
                </c:pt>
                <c:pt idx="1131">
                  <c:v>160.73099349999998</c:v>
                </c:pt>
                <c:pt idx="1132">
                  <c:v>160.73099349999998</c:v>
                </c:pt>
                <c:pt idx="1133">
                  <c:v>160.73099349999998</c:v>
                </c:pt>
                <c:pt idx="1134">
                  <c:v>160.73099349999998</c:v>
                </c:pt>
                <c:pt idx="1135">
                  <c:v>160.73099349999998</c:v>
                </c:pt>
                <c:pt idx="1136">
                  <c:v>160.73099349999998</c:v>
                </c:pt>
                <c:pt idx="1137">
                  <c:v>160.73099349999998</c:v>
                </c:pt>
                <c:pt idx="1138">
                  <c:v>160.73099349999998</c:v>
                </c:pt>
                <c:pt idx="1139">
                  <c:v>160.73099349999998</c:v>
                </c:pt>
                <c:pt idx="1140">
                  <c:v>160.73099349999998</c:v>
                </c:pt>
                <c:pt idx="1141">
                  <c:v>160.73099349999998</c:v>
                </c:pt>
                <c:pt idx="1142">
                  <c:v>160.73099349999998</c:v>
                </c:pt>
                <c:pt idx="1143">
                  <c:v>160.73099349999998</c:v>
                </c:pt>
                <c:pt idx="1144">
                  <c:v>160.73099349999998</c:v>
                </c:pt>
                <c:pt idx="1145">
                  <c:v>160.73099349999998</c:v>
                </c:pt>
                <c:pt idx="1146">
                  <c:v>160.73099349999998</c:v>
                </c:pt>
                <c:pt idx="1147">
                  <c:v>160.73099349999998</c:v>
                </c:pt>
                <c:pt idx="1148">
                  <c:v>160.73099349999998</c:v>
                </c:pt>
                <c:pt idx="1149">
                  <c:v>160.73099349999998</c:v>
                </c:pt>
                <c:pt idx="1150">
                  <c:v>160.73099349999998</c:v>
                </c:pt>
                <c:pt idx="1151">
                  <c:v>160.73099349999998</c:v>
                </c:pt>
                <c:pt idx="1152">
                  <c:v>160.73099349999998</c:v>
                </c:pt>
                <c:pt idx="1153">
                  <c:v>160.73099349999998</c:v>
                </c:pt>
                <c:pt idx="1154">
                  <c:v>160.73099349999998</c:v>
                </c:pt>
                <c:pt idx="1155">
                  <c:v>160.73099349999998</c:v>
                </c:pt>
                <c:pt idx="1156">
                  <c:v>160.73099349999998</c:v>
                </c:pt>
                <c:pt idx="1157">
                  <c:v>160.73099349999998</c:v>
                </c:pt>
                <c:pt idx="1158">
                  <c:v>160.73099349999998</c:v>
                </c:pt>
                <c:pt idx="1159">
                  <c:v>160.73099349999998</c:v>
                </c:pt>
                <c:pt idx="1160">
                  <c:v>160.73099349999998</c:v>
                </c:pt>
                <c:pt idx="1161">
                  <c:v>160.73099349999998</c:v>
                </c:pt>
                <c:pt idx="1162">
                  <c:v>160.73099349999998</c:v>
                </c:pt>
                <c:pt idx="1163">
                  <c:v>160.73099349999998</c:v>
                </c:pt>
                <c:pt idx="1164">
                  <c:v>160.73099349999998</c:v>
                </c:pt>
                <c:pt idx="1165">
                  <c:v>160.73099349999998</c:v>
                </c:pt>
                <c:pt idx="1166">
                  <c:v>160.73099349999998</c:v>
                </c:pt>
                <c:pt idx="1167">
                  <c:v>160.73099349999998</c:v>
                </c:pt>
                <c:pt idx="1168">
                  <c:v>160.73099349999998</c:v>
                </c:pt>
                <c:pt idx="1169">
                  <c:v>160.73099349999998</c:v>
                </c:pt>
                <c:pt idx="1170">
                  <c:v>160.73099349999998</c:v>
                </c:pt>
                <c:pt idx="1171">
                  <c:v>160.73099349999998</c:v>
                </c:pt>
                <c:pt idx="1172">
                  <c:v>160.73099349999998</c:v>
                </c:pt>
                <c:pt idx="1173">
                  <c:v>160.73099349999998</c:v>
                </c:pt>
                <c:pt idx="1174">
                  <c:v>160.73099349999998</c:v>
                </c:pt>
                <c:pt idx="1175">
                  <c:v>160.73099349999998</c:v>
                </c:pt>
                <c:pt idx="1176">
                  <c:v>160.73099349999998</c:v>
                </c:pt>
                <c:pt idx="1177">
                  <c:v>160.73099349999998</c:v>
                </c:pt>
                <c:pt idx="1178">
                  <c:v>160.73099349999998</c:v>
                </c:pt>
                <c:pt idx="1179">
                  <c:v>160.73099349999998</c:v>
                </c:pt>
                <c:pt idx="1180">
                  <c:v>160.73099349999998</c:v>
                </c:pt>
                <c:pt idx="1181">
                  <c:v>160.73099349999998</c:v>
                </c:pt>
                <c:pt idx="1182">
                  <c:v>160.73099349999998</c:v>
                </c:pt>
                <c:pt idx="1183">
                  <c:v>160.73099349999998</c:v>
                </c:pt>
                <c:pt idx="1184">
                  <c:v>160.73099349999998</c:v>
                </c:pt>
                <c:pt idx="1185">
                  <c:v>160.73099349999998</c:v>
                </c:pt>
                <c:pt idx="1186">
                  <c:v>160.73099349999998</c:v>
                </c:pt>
                <c:pt idx="1187">
                  <c:v>160.73099349999998</c:v>
                </c:pt>
                <c:pt idx="1188">
                  <c:v>160.73099349999998</c:v>
                </c:pt>
                <c:pt idx="1189">
                  <c:v>160.73099349999998</c:v>
                </c:pt>
                <c:pt idx="1190">
                  <c:v>160.73099349999998</c:v>
                </c:pt>
                <c:pt idx="1191">
                  <c:v>160.73099349999998</c:v>
                </c:pt>
                <c:pt idx="1192">
                  <c:v>160.73099349999998</c:v>
                </c:pt>
                <c:pt idx="1193">
                  <c:v>160.73099349999998</c:v>
                </c:pt>
                <c:pt idx="1194">
                  <c:v>160.73099349999998</c:v>
                </c:pt>
                <c:pt idx="1195">
                  <c:v>160.73099349999998</c:v>
                </c:pt>
                <c:pt idx="1196">
                  <c:v>160.73099349999998</c:v>
                </c:pt>
                <c:pt idx="1197">
                  <c:v>160.73099349999998</c:v>
                </c:pt>
                <c:pt idx="1198">
                  <c:v>160.73099349999998</c:v>
                </c:pt>
                <c:pt idx="1199">
                  <c:v>160.73099349999998</c:v>
                </c:pt>
                <c:pt idx="1200">
                  <c:v>160.73099349999998</c:v>
                </c:pt>
                <c:pt idx="1201">
                  <c:v>160.73099349999998</c:v>
                </c:pt>
                <c:pt idx="1202">
                  <c:v>160.73099349999998</c:v>
                </c:pt>
                <c:pt idx="1203">
                  <c:v>160.73099349999998</c:v>
                </c:pt>
                <c:pt idx="1204">
                  <c:v>160.73099349999998</c:v>
                </c:pt>
                <c:pt idx="1205">
                  <c:v>160.73099349999998</c:v>
                </c:pt>
                <c:pt idx="1206">
                  <c:v>160.73099349999998</c:v>
                </c:pt>
                <c:pt idx="1207">
                  <c:v>160.73099349999998</c:v>
                </c:pt>
                <c:pt idx="1208">
                  <c:v>160.73099349999998</c:v>
                </c:pt>
                <c:pt idx="1209">
                  <c:v>160.73099349999998</c:v>
                </c:pt>
                <c:pt idx="1210">
                  <c:v>160.73099349999998</c:v>
                </c:pt>
                <c:pt idx="1211">
                  <c:v>160.73099349999998</c:v>
                </c:pt>
                <c:pt idx="1212">
                  <c:v>160.73099349999998</c:v>
                </c:pt>
                <c:pt idx="1213">
                  <c:v>160.73099349999998</c:v>
                </c:pt>
                <c:pt idx="1214">
                  <c:v>160.73099349999998</c:v>
                </c:pt>
                <c:pt idx="1215">
                  <c:v>160.73099349999998</c:v>
                </c:pt>
                <c:pt idx="1216">
                  <c:v>160.73099349999998</c:v>
                </c:pt>
                <c:pt idx="1217">
                  <c:v>160.73099349999998</c:v>
                </c:pt>
                <c:pt idx="1218">
                  <c:v>160.73099349999998</c:v>
                </c:pt>
                <c:pt idx="1219">
                  <c:v>160.73099349999998</c:v>
                </c:pt>
                <c:pt idx="1220">
                  <c:v>160.73099349999998</c:v>
                </c:pt>
                <c:pt idx="1221">
                  <c:v>160.73099349999998</c:v>
                </c:pt>
                <c:pt idx="1222">
                  <c:v>160.73099349999998</c:v>
                </c:pt>
                <c:pt idx="1223">
                  <c:v>160.73099349999998</c:v>
                </c:pt>
                <c:pt idx="1224">
                  <c:v>160.73099349999998</c:v>
                </c:pt>
                <c:pt idx="1225">
                  <c:v>160.73099349999998</c:v>
                </c:pt>
                <c:pt idx="1226">
                  <c:v>160.73099349999998</c:v>
                </c:pt>
                <c:pt idx="1227">
                  <c:v>160.73099349999998</c:v>
                </c:pt>
                <c:pt idx="1228">
                  <c:v>160.73099349999998</c:v>
                </c:pt>
                <c:pt idx="1229">
                  <c:v>160.73099349999998</c:v>
                </c:pt>
                <c:pt idx="1230">
                  <c:v>160.73099349999998</c:v>
                </c:pt>
                <c:pt idx="1231">
                  <c:v>160.73099349999998</c:v>
                </c:pt>
                <c:pt idx="1232">
                  <c:v>160.73099349999998</c:v>
                </c:pt>
                <c:pt idx="1233">
                  <c:v>160.73099349999998</c:v>
                </c:pt>
                <c:pt idx="1234">
                  <c:v>160.73099349999998</c:v>
                </c:pt>
                <c:pt idx="1235">
                  <c:v>160.73099349999998</c:v>
                </c:pt>
                <c:pt idx="1236">
                  <c:v>160.73099349999998</c:v>
                </c:pt>
                <c:pt idx="1237">
                  <c:v>160.73099349999998</c:v>
                </c:pt>
                <c:pt idx="1238">
                  <c:v>160.73099349999998</c:v>
                </c:pt>
                <c:pt idx="1239">
                  <c:v>160.73099349999998</c:v>
                </c:pt>
                <c:pt idx="1240">
                  <c:v>160.73099349999998</c:v>
                </c:pt>
                <c:pt idx="1241">
                  <c:v>160.73099349999998</c:v>
                </c:pt>
                <c:pt idx="1242">
                  <c:v>160.73099349999998</c:v>
                </c:pt>
                <c:pt idx="1243">
                  <c:v>160.73099349999998</c:v>
                </c:pt>
                <c:pt idx="1244">
                  <c:v>160.73099349999998</c:v>
                </c:pt>
                <c:pt idx="1245">
                  <c:v>160.73099349999998</c:v>
                </c:pt>
                <c:pt idx="1246">
                  <c:v>160.73099349999998</c:v>
                </c:pt>
                <c:pt idx="1247">
                  <c:v>160.73099349999998</c:v>
                </c:pt>
                <c:pt idx="1248">
                  <c:v>160.73099349999998</c:v>
                </c:pt>
                <c:pt idx="1249">
                  <c:v>160.73099349999998</c:v>
                </c:pt>
                <c:pt idx="1250">
                  <c:v>160.73099349999998</c:v>
                </c:pt>
                <c:pt idx="1251">
                  <c:v>160.73099349999998</c:v>
                </c:pt>
                <c:pt idx="1252">
                  <c:v>160.73099349999998</c:v>
                </c:pt>
                <c:pt idx="1253">
                  <c:v>160.73099349999998</c:v>
                </c:pt>
                <c:pt idx="1254">
                  <c:v>160.73099349999998</c:v>
                </c:pt>
                <c:pt idx="1255">
                  <c:v>160.73099349999998</c:v>
                </c:pt>
                <c:pt idx="1256">
                  <c:v>160.73099349999998</c:v>
                </c:pt>
                <c:pt idx="1257">
                  <c:v>160.73099349999998</c:v>
                </c:pt>
                <c:pt idx="1258">
                  <c:v>160.73099349999998</c:v>
                </c:pt>
                <c:pt idx="1259">
                  <c:v>160.73099349999998</c:v>
                </c:pt>
                <c:pt idx="1260">
                  <c:v>160.73099349999998</c:v>
                </c:pt>
                <c:pt idx="1261">
                  <c:v>160.73099349999998</c:v>
                </c:pt>
                <c:pt idx="1262">
                  <c:v>160.73099349999998</c:v>
                </c:pt>
                <c:pt idx="1263">
                  <c:v>160.73099349999998</c:v>
                </c:pt>
                <c:pt idx="1264">
                  <c:v>160.73099349999998</c:v>
                </c:pt>
                <c:pt idx="1265">
                  <c:v>160.73099349999998</c:v>
                </c:pt>
                <c:pt idx="1266">
                  <c:v>160.73099349999998</c:v>
                </c:pt>
                <c:pt idx="1267">
                  <c:v>160.73099349999998</c:v>
                </c:pt>
                <c:pt idx="1268">
                  <c:v>160.73099349999998</c:v>
                </c:pt>
                <c:pt idx="1269">
                  <c:v>160.73099349999998</c:v>
                </c:pt>
                <c:pt idx="1270">
                  <c:v>160.73099349999998</c:v>
                </c:pt>
                <c:pt idx="1271">
                  <c:v>160.73099349999998</c:v>
                </c:pt>
                <c:pt idx="1272">
                  <c:v>160.73099349999998</c:v>
                </c:pt>
                <c:pt idx="1273">
                  <c:v>160.73099349999998</c:v>
                </c:pt>
                <c:pt idx="1274">
                  <c:v>160.73099349999998</c:v>
                </c:pt>
                <c:pt idx="1275">
                  <c:v>160.73099349999998</c:v>
                </c:pt>
                <c:pt idx="1276">
                  <c:v>160.73099349999998</c:v>
                </c:pt>
                <c:pt idx="1277">
                  <c:v>160.73099349999998</c:v>
                </c:pt>
                <c:pt idx="1278">
                  <c:v>160.73099349999998</c:v>
                </c:pt>
                <c:pt idx="1279">
                  <c:v>160.73099349999998</c:v>
                </c:pt>
                <c:pt idx="1280">
                  <c:v>160.73099349999998</c:v>
                </c:pt>
                <c:pt idx="1281">
                  <c:v>160.73099349999998</c:v>
                </c:pt>
                <c:pt idx="1282">
                  <c:v>160.73099349999998</c:v>
                </c:pt>
                <c:pt idx="1283">
                  <c:v>160.73099349999998</c:v>
                </c:pt>
                <c:pt idx="1284">
                  <c:v>160.73099349999998</c:v>
                </c:pt>
                <c:pt idx="1285">
                  <c:v>160.73099349999998</c:v>
                </c:pt>
                <c:pt idx="1286">
                  <c:v>160.73099349999998</c:v>
                </c:pt>
                <c:pt idx="1287">
                  <c:v>160.73099349999998</c:v>
                </c:pt>
                <c:pt idx="1288">
                  <c:v>160.73099349999998</c:v>
                </c:pt>
                <c:pt idx="1289">
                  <c:v>160.73099349999998</c:v>
                </c:pt>
                <c:pt idx="1290">
                  <c:v>160.73099349999998</c:v>
                </c:pt>
                <c:pt idx="1291">
                  <c:v>160.73099349999998</c:v>
                </c:pt>
                <c:pt idx="1292">
                  <c:v>160.73099349999998</c:v>
                </c:pt>
                <c:pt idx="1293">
                  <c:v>160.73099349999998</c:v>
                </c:pt>
                <c:pt idx="1294">
                  <c:v>160.73099349999998</c:v>
                </c:pt>
                <c:pt idx="1295">
                  <c:v>160.73099349999998</c:v>
                </c:pt>
                <c:pt idx="1296">
                  <c:v>160.73099349999998</c:v>
                </c:pt>
                <c:pt idx="1297">
                  <c:v>160.73099349999998</c:v>
                </c:pt>
                <c:pt idx="1298">
                  <c:v>160.73099349999998</c:v>
                </c:pt>
                <c:pt idx="1299">
                  <c:v>160.73099349999998</c:v>
                </c:pt>
                <c:pt idx="1300">
                  <c:v>160.73099349999998</c:v>
                </c:pt>
                <c:pt idx="1301">
                  <c:v>160.73099349999998</c:v>
                </c:pt>
                <c:pt idx="1302">
                  <c:v>160.73099349999998</c:v>
                </c:pt>
                <c:pt idx="1303">
                  <c:v>160.73099349999998</c:v>
                </c:pt>
                <c:pt idx="1304">
                  <c:v>160.73099349999998</c:v>
                </c:pt>
                <c:pt idx="1305">
                  <c:v>160.73099349999998</c:v>
                </c:pt>
                <c:pt idx="1306">
                  <c:v>160.73099349999998</c:v>
                </c:pt>
                <c:pt idx="1307">
                  <c:v>160.73099349999998</c:v>
                </c:pt>
                <c:pt idx="1308">
                  <c:v>160.73099349999998</c:v>
                </c:pt>
                <c:pt idx="1309">
                  <c:v>160.73099349999998</c:v>
                </c:pt>
                <c:pt idx="1310">
                  <c:v>160.73099349999998</c:v>
                </c:pt>
                <c:pt idx="1311">
                  <c:v>160.73099349999998</c:v>
                </c:pt>
                <c:pt idx="1312">
                  <c:v>160.73099349999998</c:v>
                </c:pt>
                <c:pt idx="1313">
                  <c:v>160.73099349999998</c:v>
                </c:pt>
                <c:pt idx="1314">
                  <c:v>160.73099349999998</c:v>
                </c:pt>
                <c:pt idx="1315">
                  <c:v>160.73099349999998</c:v>
                </c:pt>
                <c:pt idx="1316">
                  <c:v>160.73099349999998</c:v>
                </c:pt>
                <c:pt idx="1317">
                  <c:v>160.73099349999998</c:v>
                </c:pt>
                <c:pt idx="1318">
                  <c:v>160.73099349999998</c:v>
                </c:pt>
                <c:pt idx="1319">
                  <c:v>160.73099349999998</c:v>
                </c:pt>
                <c:pt idx="1320">
                  <c:v>160.73099349999998</c:v>
                </c:pt>
                <c:pt idx="1321">
                  <c:v>160.73099349999998</c:v>
                </c:pt>
                <c:pt idx="1322">
                  <c:v>160.73099349999998</c:v>
                </c:pt>
                <c:pt idx="1323">
                  <c:v>160.73099349999998</c:v>
                </c:pt>
                <c:pt idx="1324">
                  <c:v>160.73099349999998</c:v>
                </c:pt>
                <c:pt idx="1325">
                  <c:v>160.73099349999998</c:v>
                </c:pt>
                <c:pt idx="1326">
                  <c:v>160.73099349999998</c:v>
                </c:pt>
                <c:pt idx="1327">
                  <c:v>160.73099349999998</c:v>
                </c:pt>
                <c:pt idx="1328">
                  <c:v>160.73099349999998</c:v>
                </c:pt>
                <c:pt idx="1329">
                  <c:v>160.73099349999998</c:v>
                </c:pt>
                <c:pt idx="1330">
                  <c:v>160.73099349999998</c:v>
                </c:pt>
                <c:pt idx="1331">
                  <c:v>160.73099349999998</c:v>
                </c:pt>
                <c:pt idx="1332">
                  <c:v>160.73099349999998</c:v>
                </c:pt>
                <c:pt idx="1333">
                  <c:v>160.73099349999998</c:v>
                </c:pt>
                <c:pt idx="1334">
                  <c:v>160.73099349999998</c:v>
                </c:pt>
                <c:pt idx="1335">
                  <c:v>160.73099349999998</c:v>
                </c:pt>
                <c:pt idx="1336">
                  <c:v>160.73099349999998</c:v>
                </c:pt>
                <c:pt idx="1337">
                  <c:v>160.73099349999998</c:v>
                </c:pt>
                <c:pt idx="1338">
                  <c:v>160.73099349999998</c:v>
                </c:pt>
                <c:pt idx="1339">
                  <c:v>160.73099349999998</c:v>
                </c:pt>
                <c:pt idx="1340">
                  <c:v>160.73099349999998</c:v>
                </c:pt>
                <c:pt idx="1341">
                  <c:v>160.73099349999998</c:v>
                </c:pt>
                <c:pt idx="1342">
                  <c:v>160.73099349999998</c:v>
                </c:pt>
                <c:pt idx="1343">
                  <c:v>160.73099349999998</c:v>
                </c:pt>
                <c:pt idx="1344">
                  <c:v>160.73099349999998</c:v>
                </c:pt>
                <c:pt idx="1345">
                  <c:v>160.73099349999998</c:v>
                </c:pt>
                <c:pt idx="1346">
                  <c:v>160.73099349999998</c:v>
                </c:pt>
                <c:pt idx="1347">
                  <c:v>160.73099349999998</c:v>
                </c:pt>
                <c:pt idx="1348">
                  <c:v>160.73099349999998</c:v>
                </c:pt>
                <c:pt idx="1349">
                  <c:v>160.73099349999998</c:v>
                </c:pt>
                <c:pt idx="1350">
                  <c:v>160.73099349999998</c:v>
                </c:pt>
                <c:pt idx="1351">
                  <c:v>160.73099349999998</c:v>
                </c:pt>
                <c:pt idx="1352">
                  <c:v>160.73099349999998</c:v>
                </c:pt>
                <c:pt idx="1353">
                  <c:v>160.73099349999998</c:v>
                </c:pt>
                <c:pt idx="1354">
                  <c:v>160.73099349999998</c:v>
                </c:pt>
                <c:pt idx="1355">
                  <c:v>160.73099349999998</c:v>
                </c:pt>
                <c:pt idx="1356">
                  <c:v>160.73099349999998</c:v>
                </c:pt>
                <c:pt idx="1357">
                  <c:v>160.73099349999998</c:v>
                </c:pt>
                <c:pt idx="1358">
                  <c:v>160.73099349999998</c:v>
                </c:pt>
                <c:pt idx="1359">
                  <c:v>160.73099349999998</c:v>
                </c:pt>
                <c:pt idx="1360">
                  <c:v>160.73099349999998</c:v>
                </c:pt>
                <c:pt idx="1361">
                  <c:v>160.73099349999998</c:v>
                </c:pt>
                <c:pt idx="1362">
                  <c:v>160.73099349999998</c:v>
                </c:pt>
                <c:pt idx="1363">
                  <c:v>160.73099349999998</c:v>
                </c:pt>
                <c:pt idx="1364">
                  <c:v>160.73099349999998</c:v>
                </c:pt>
                <c:pt idx="1365">
                  <c:v>160.73099349999998</c:v>
                </c:pt>
                <c:pt idx="1366">
                  <c:v>160.73099349999998</c:v>
                </c:pt>
                <c:pt idx="1367">
                  <c:v>160.73099349999998</c:v>
                </c:pt>
                <c:pt idx="1368">
                  <c:v>160.73099349999998</c:v>
                </c:pt>
                <c:pt idx="1369">
                  <c:v>160.73099349999998</c:v>
                </c:pt>
                <c:pt idx="1370">
                  <c:v>160.73099349999998</c:v>
                </c:pt>
                <c:pt idx="1371">
                  <c:v>160.73099349999998</c:v>
                </c:pt>
                <c:pt idx="1372">
                  <c:v>160.73099349999998</c:v>
                </c:pt>
                <c:pt idx="1373">
                  <c:v>160.73099349999998</c:v>
                </c:pt>
                <c:pt idx="1374">
                  <c:v>160.73099349999998</c:v>
                </c:pt>
                <c:pt idx="1375">
                  <c:v>160.73099349999998</c:v>
                </c:pt>
                <c:pt idx="1376">
                  <c:v>160.73099349999998</c:v>
                </c:pt>
                <c:pt idx="1377">
                  <c:v>160.73099349999998</c:v>
                </c:pt>
                <c:pt idx="1378">
                  <c:v>160.73099349999998</c:v>
                </c:pt>
                <c:pt idx="1379">
                  <c:v>160.73099349999998</c:v>
                </c:pt>
                <c:pt idx="1380">
                  <c:v>160.73099349999998</c:v>
                </c:pt>
                <c:pt idx="1381">
                  <c:v>160.73099349999998</c:v>
                </c:pt>
                <c:pt idx="1382">
                  <c:v>160.73099349999998</c:v>
                </c:pt>
                <c:pt idx="1383">
                  <c:v>160.73099349999998</c:v>
                </c:pt>
                <c:pt idx="1384">
                  <c:v>160.73099349999998</c:v>
                </c:pt>
                <c:pt idx="1385">
                  <c:v>160.73099349999998</c:v>
                </c:pt>
                <c:pt idx="1386">
                  <c:v>160.73099349999998</c:v>
                </c:pt>
                <c:pt idx="1387">
                  <c:v>160.73099349999998</c:v>
                </c:pt>
                <c:pt idx="1388">
                  <c:v>160.73099349999998</c:v>
                </c:pt>
                <c:pt idx="1389">
                  <c:v>160.73099349999998</c:v>
                </c:pt>
                <c:pt idx="1390">
                  <c:v>160.73099349999998</c:v>
                </c:pt>
                <c:pt idx="1391">
                  <c:v>160.73099349999998</c:v>
                </c:pt>
                <c:pt idx="1392">
                  <c:v>160.73099349999998</c:v>
                </c:pt>
                <c:pt idx="1393">
                  <c:v>160.73099349999998</c:v>
                </c:pt>
                <c:pt idx="1394">
                  <c:v>160.73099349999998</c:v>
                </c:pt>
                <c:pt idx="1395">
                  <c:v>160.73099349999998</c:v>
                </c:pt>
                <c:pt idx="1396">
                  <c:v>160.73099349999998</c:v>
                </c:pt>
                <c:pt idx="1397">
                  <c:v>160.73099349999998</c:v>
                </c:pt>
                <c:pt idx="1398">
                  <c:v>160.73099349999998</c:v>
                </c:pt>
                <c:pt idx="1399">
                  <c:v>160.73099349999998</c:v>
                </c:pt>
                <c:pt idx="1400">
                  <c:v>160.73099349999998</c:v>
                </c:pt>
                <c:pt idx="1401">
                  <c:v>160.73099349999998</c:v>
                </c:pt>
                <c:pt idx="1402">
                  <c:v>160.73099349999998</c:v>
                </c:pt>
                <c:pt idx="1403">
                  <c:v>160.73099349999998</c:v>
                </c:pt>
                <c:pt idx="1404">
                  <c:v>160.73099349999998</c:v>
                </c:pt>
                <c:pt idx="1405">
                  <c:v>160.73099349999998</c:v>
                </c:pt>
                <c:pt idx="1406">
                  <c:v>160.73099349999998</c:v>
                </c:pt>
                <c:pt idx="1407">
                  <c:v>160.73099349999998</c:v>
                </c:pt>
                <c:pt idx="1408">
                  <c:v>160.73099349999998</c:v>
                </c:pt>
                <c:pt idx="1409">
                  <c:v>160.73099349999998</c:v>
                </c:pt>
                <c:pt idx="1410">
                  <c:v>160.73099349999998</c:v>
                </c:pt>
                <c:pt idx="1411">
                  <c:v>160.73099349999998</c:v>
                </c:pt>
                <c:pt idx="1412">
                  <c:v>160.73099349999998</c:v>
                </c:pt>
                <c:pt idx="1413">
                  <c:v>160.73099349999998</c:v>
                </c:pt>
                <c:pt idx="1414">
                  <c:v>160.73099349999998</c:v>
                </c:pt>
                <c:pt idx="1415">
                  <c:v>160.73099349999998</c:v>
                </c:pt>
                <c:pt idx="1416">
                  <c:v>160.73099349999998</c:v>
                </c:pt>
                <c:pt idx="1417">
                  <c:v>160.73099349999998</c:v>
                </c:pt>
                <c:pt idx="1418">
                  <c:v>160.73099349999998</c:v>
                </c:pt>
                <c:pt idx="1419">
                  <c:v>160.73099349999998</c:v>
                </c:pt>
                <c:pt idx="1420">
                  <c:v>160.73099349999998</c:v>
                </c:pt>
                <c:pt idx="1421">
                  <c:v>160.73099349999998</c:v>
                </c:pt>
                <c:pt idx="1422">
                  <c:v>160.73099349999998</c:v>
                </c:pt>
                <c:pt idx="1423">
                  <c:v>160.73099349999998</c:v>
                </c:pt>
                <c:pt idx="1424">
                  <c:v>160.73099349999998</c:v>
                </c:pt>
                <c:pt idx="1425">
                  <c:v>160.73099349999998</c:v>
                </c:pt>
                <c:pt idx="1426">
                  <c:v>160.73099349999998</c:v>
                </c:pt>
                <c:pt idx="1427">
                  <c:v>160.73099349999998</c:v>
                </c:pt>
                <c:pt idx="1428">
                  <c:v>160.73099349999998</c:v>
                </c:pt>
                <c:pt idx="1429">
                  <c:v>160.73099349999998</c:v>
                </c:pt>
                <c:pt idx="1430">
                  <c:v>160.73099349999998</c:v>
                </c:pt>
                <c:pt idx="1431">
                  <c:v>160.73099349999998</c:v>
                </c:pt>
                <c:pt idx="1432">
                  <c:v>160.73099349999998</c:v>
                </c:pt>
                <c:pt idx="1433">
                  <c:v>160.73099349999998</c:v>
                </c:pt>
                <c:pt idx="1434">
                  <c:v>160.73099349999998</c:v>
                </c:pt>
                <c:pt idx="1435">
                  <c:v>160.73099349999998</c:v>
                </c:pt>
                <c:pt idx="1436">
                  <c:v>160.73099349999998</c:v>
                </c:pt>
                <c:pt idx="1437">
                  <c:v>160.73099349999998</c:v>
                </c:pt>
                <c:pt idx="1438">
                  <c:v>160.73099349999998</c:v>
                </c:pt>
                <c:pt idx="1439">
                  <c:v>160.73099349999998</c:v>
                </c:pt>
                <c:pt idx="1440">
                  <c:v>160.73099349999998</c:v>
                </c:pt>
                <c:pt idx="1441">
                  <c:v>160.73099349999998</c:v>
                </c:pt>
                <c:pt idx="1442">
                  <c:v>160.73099349999998</c:v>
                </c:pt>
                <c:pt idx="1443">
                  <c:v>160.73099349999998</c:v>
                </c:pt>
                <c:pt idx="1444">
                  <c:v>160.73099349999998</c:v>
                </c:pt>
                <c:pt idx="1445">
                  <c:v>160.73099349999998</c:v>
                </c:pt>
                <c:pt idx="1446">
                  <c:v>160.73099349999998</c:v>
                </c:pt>
                <c:pt idx="1447">
                  <c:v>160.73099349999998</c:v>
                </c:pt>
                <c:pt idx="1448">
                  <c:v>160.73099349999998</c:v>
                </c:pt>
                <c:pt idx="1449">
                  <c:v>160.73099349999998</c:v>
                </c:pt>
                <c:pt idx="1450">
                  <c:v>160.73099349999998</c:v>
                </c:pt>
                <c:pt idx="1451">
                  <c:v>160.73099349999998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160.73099349999998</c:v>
                </c:pt>
                <c:pt idx="1480">
                  <c:v>160.73099349999998</c:v>
                </c:pt>
                <c:pt idx="1481">
                  <c:v>160.73099349999998</c:v>
                </c:pt>
                <c:pt idx="1482">
                  <c:v>160.73099349999998</c:v>
                </c:pt>
                <c:pt idx="1483">
                  <c:v>160.73099349999998</c:v>
                </c:pt>
                <c:pt idx="1484">
                  <c:v>160.73099349999998</c:v>
                </c:pt>
                <c:pt idx="1485">
                  <c:v>160.73099349999998</c:v>
                </c:pt>
                <c:pt idx="1486">
                  <c:v>160.73099349999998</c:v>
                </c:pt>
                <c:pt idx="1487">
                  <c:v>160.73099349999998</c:v>
                </c:pt>
                <c:pt idx="1488">
                  <c:v>160.73099349999998</c:v>
                </c:pt>
                <c:pt idx="1489">
                  <c:v>160.73099349999998</c:v>
                </c:pt>
                <c:pt idx="1490">
                  <c:v>160.73099349999998</c:v>
                </c:pt>
                <c:pt idx="1491">
                  <c:v>160.73099349999998</c:v>
                </c:pt>
                <c:pt idx="1492">
                  <c:v>160.73099349999998</c:v>
                </c:pt>
                <c:pt idx="1493">
                  <c:v>160.73099349999998</c:v>
                </c:pt>
                <c:pt idx="1494">
                  <c:v>160.73099349999998</c:v>
                </c:pt>
                <c:pt idx="1495">
                  <c:v>160.73099349999998</c:v>
                </c:pt>
                <c:pt idx="1496">
                  <c:v>160.73099349999998</c:v>
                </c:pt>
                <c:pt idx="1497">
                  <c:v>160.73099349999998</c:v>
                </c:pt>
                <c:pt idx="1498">
                  <c:v>160.73099349999998</c:v>
                </c:pt>
                <c:pt idx="1499">
                  <c:v>160.73099349999998</c:v>
                </c:pt>
                <c:pt idx="1500">
                  <c:v>160.73099349999998</c:v>
                </c:pt>
                <c:pt idx="1501">
                  <c:v>160.73099349999998</c:v>
                </c:pt>
                <c:pt idx="1502">
                  <c:v>160.73099349999998</c:v>
                </c:pt>
                <c:pt idx="1503">
                  <c:v>160.73099349999998</c:v>
                </c:pt>
                <c:pt idx="1504">
                  <c:v>160.73099349999998</c:v>
                </c:pt>
                <c:pt idx="1505">
                  <c:v>160.73099349999998</c:v>
                </c:pt>
                <c:pt idx="1506">
                  <c:v>160.73099349999998</c:v>
                </c:pt>
                <c:pt idx="1507">
                  <c:v>160.73099349999998</c:v>
                </c:pt>
                <c:pt idx="1508">
                  <c:v>160.73099349999998</c:v>
                </c:pt>
                <c:pt idx="1509">
                  <c:v>160.73099349999998</c:v>
                </c:pt>
                <c:pt idx="1510">
                  <c:v>160.73099349999998</c:v>
                </c:pt>
                <c:pt idx="1511">
                  <c:v>160.73099349999998</c:v>
                </c:pt>
                <c:pt idx="1512">
                  <c:v>160.73099349999998</c:v>
                </c:pt>
                <c:pt idx="1513">
                  <c:v>160.73099349999998</c:v>
                </c:pt>
                <c:pt idx="1514">
                  <c:v>160.73099349999998</c:v>
                </c:pt>
                <c:pt idx="1515">
                  <c:v>160.73099349999998</c:v>
                </c:pt>
                <c:pt idx="1516">
                  <c:v>160.73099349999998</c:v>
                </c:pt>
                <c:pt idx="1517">
                  <c:v>160.73099349999998</c:v>
                </c:pt>
                <c:pt idx="1518">
                  <c:v>160.73099349999998</c:v>
                </c:pt>
                <c:pt idx="1519">
                  <c:v>160.73099349999998</c:v>
                </c:pt>
                <c:pt idx="1520">
                  <c:v>160.73099349999998</c:v>
                </c:pt>
                <c:pt idx="1521">
                  <c:v>160.73099349999998</c:v>
                </c:pt>
                <c:pt idx="1522">
                  <c:v>160.73099349999998</c:v>
                </c:pt>
                <c:pt idx="1523">
                  <c:v>160.73099349999998</c:v>
                </c:pt>
                <c:pt idx="1524">
                  <c:v>160.73099349999998</c:v>
                </c:pt>
                <c:pt idx="1525">
                  <c:v>160.73099349999998</c:v>
                </c:pt>
                <c:pt idx="1526">
                  <c:v>160.73099349999998</c:v>
                </c:pt>
                <c:pt idx="1527">
                  <c:v>160.73099349999998</c:v>
                </c:pt>
                <c:pt idx="1528">
                  <c:v>160.73099349999998</c:v>
                </c:pt>
                <c:pt idx="1529">
                  <c:v>160.73099349999998</c:v>
                </c:pt>
                <c:pt idx="1530">
                  <c:v>160.73099349999998</c:v>
                </c:pt>
                <c:pt idx="1531">
                  <c:v>160.73099349999998</c:v>
                </c:pt>
                <c:pt idx="1532">
                  <c:v>160.73099349999998</c:v>
                </c:pt>
                <c:pt idx="1533">
                  <c:v>160.73099349999998</c:v>
                </c:pt>
                <c:pt idx="1534">
                  <c:v>160.73099349999998</c:v>
                </c:pt>
                <c:pt idx="1535">
                  <c:v>160.73099349999998</c:v>
                </c:pt>
                <c:pt idx="1536">
                  <c:v>160.73099349999998</c:v>
                </c:pt>
                <c:pt idx="1537">
                  <c:v>160.73099349999998</c:v>
                </c:pt>
                <c:pt idx="1538">
                  <c:v>160.73099349999998</c:v>
                </c:pt>
                <c:pt idx="1539">
                  <c:v>160.73099349999998</c:v>
                </c:pt>
                <c:pt idx="1540">
                  <c:v>160.73099349999998</c:v>
                </c:pt>
                <c:pt idx="1541">
                  <c:v>160.73099349999998</c:v>
                </c:pt>
                <c:pt idx="1542">
                  <c:v>160.73099349999998</c:v>
                </c:pt>
                <c:pt idx="1543">
                  <c:v>160.73099349999998</c:v>
                </c:pt>
                <c:pt idx="1544">
                  <c:v>160.73099349999998</c:v>
                </c:pt>
                <c:pt idx="1545">
                  <c:v>160.73099349999998</c:v>
                </c:pt>
                <c:pt idx="1546">
                  <c:v>160.73099349999998</c:v>
                </c:pt>
                <c:pt idx="1547">
                  <c:v>160.73099349999998</c:v>
                </c:pt>
                <c:pt idx="1548">
                  <c:v>160.73099349999998</c:v>
                </c:pt>
                <c:pt idx="1549">
                  <c:v>160.73099349999998</c:v>
                </c:pt>
                <c:pt idx="1550">
                  <c:v>160.73099349999998</c:v>
                </c:pt>
                <c:pt idx="1551">
                  <c:v>160.73099349999998</c:v>
                </c:pt>
                <c:pt idx="1552">
                  <c:v>160.73099349999998</c:v>
                </c:pt>
                <c:pt idx="1553">
                  <c:v>160.73099349999998</c:v>
                </c:pt>
                <c:pt idx="1554">
                  <c:v>160.73099349999998</c:v>
                </c:pt>
                <c:pt idx="1555">
                  <c:v>160.73099349999998</c:v>
                </c:pt>
                <c:pt idx="1556">
                  <c:v>160.73099349999998</c:v>
                </c:pt>
                <c:pt idx="1557">
                  <c:v>160.73099349999998</c:v>
                </c:pt>
                <c:pt idx="1558">
                  <c:v>160.73099349999998</c:v>
                </c:pt>
                <c:pt idx="1559">
                  <c:v>160.73099349999998</c:v>
                </c:pt>
                <c:pt idx="1560">
                  <c:v>160.73099349999998</c:v>
                </c:pt>
                <c:pt idx="1561">
                  <c:v>160.73099349999998</c:v>
                </c:pt>
                <c:pt idx="1562">
                  <c:v>160.73099349999998</c:v>
                </c:pt>
                <c:pt idx="1563">
                  <c:v>160.73099349999998</c:v>
                </c:pt>
                <c:pt idx="1564">
                  <c:v>160.73099349999998</c:v>
                </c:pt>
                <c:pt idx="1565">
                  <c:v>160.73099349999998</c:v>
                </c:pt>
                <c:pt idx="1566">
                  <c:v>160.73099349999998</c:v>
                </c:pt>
                <c:pt idx="1567">
                  <c:v>160.73099349999998</c:v>
                </c:pt>
                <c:pt idx="1568">
                  <c:v>160.73099349999998</c:v>
                </c:pt>
                <c:pt idx="1569">
                  <c:v>160.73099349999998</c:v>
                </c:pt>
                <c:pt idx="1570">
                  <c:v>160.73099349999998</c:v>
                </c:pt>
                <c:pt idx="1571">
                  <c:v>160.73099349999998</c:v>
                </c:pt>
                <c:pt idx="1572">
                  <c:v>160.73099349999998</c:v>
                </c:pt>
                <c:pt idx="1573">
                  <c:v>160.73099349999998</c:v>
                </c:pt>
                <c:pt idx="1574">
                  <c:v>160.73099349999998</c:v>
                </c:pt>
                <c:pt idx="1575">
                  <c:v>160.73099349999998</c:v>
                </c:pt>
                <c:pt idx="1576">
                  <c:v>160.73099349999998</c:v>
                </c:pt>
                <c:pt idx="1577">
                  <c:v>160.73099349999998</c:v>
                </c:pt>
                <c:pt idx="1578">
                  <c:v>160.73099349999998</c:v>
                </c:pt>
                <c:pt idx="1579">
                  <c:v>160.73099349999998</c:v>
                </c:pt>
                <c:pt idx="1580">
                  <c:v>160.73099349999998</c:v>
                </c:pt>
                <c:pt idx="1581">
                  <c:v>160.73099349999998</c:v>
                </c:pt>
                <c:pt idx="1582">
                  <c:v>160.73099349999998</c:v>
                </c:pt>
                <c:pt idx="1583">
                  <c:v>160.73099349999998</c:v>
                </c:pt>
                <c:pt idx="1584">
                  <c:v>160.73099349999998</c:v>
                </c:pt>
                <c:pt idx="1585">
                  <c:v>160.73099349999998</c:v>
                </c:pt>
                <c:pt idx="1586">
                  <c:v>160.73099349999998</c:v>
                </c:pt>
                <c:pt idx="1587">
                  <c:v>160.73099349999998</c:v>
                </c:pt>
                <c:pt idx="1588">
                  <c:v>160.73099349999998</c:v>
                </c:pt>
                <c:pt idx="1589">
                  <c:v>160.73099349999998</c:v>
                </c:pt>
                <c:pt idx="1590">
                  <c:v>160.73099349999998</c:v>
                </c:pt>
                <c:pt idx="1591">
                  <c:v>160.73099349999998</c:v>
                </c:pt>
                <c:pt idx="1592">
                  <c:v>160.73099349999998</c:v>
                </c:pt>
                <c:pt idx="1593">
                  <c:v>160.73099349999998</c:v>
                </c:pt>
                <c:pt idx="1594">
                  <c:v>160.73099349999998</c:v>
                </c:pt>
                <c:pt idx="1595">
                  <c:v>160.73099349999998</c:v>
                </c:pt>
                <c:pt idx="1596">
                  <c:v>160.73099349999998</c:v>
                </c:pt>
                <c:pt idx="1597">
                  <c:v>160.73099349999998</c:v>
                </c:pt>
                <c:pt idx="1598">
                  <c:v>160.73099349999998</c:v>
                </c:pt>
                <c:pt idx="1599">
                  <c:v>160.73099349999998</c:v>
                </c:pt>
                <c:pt idx="1600">
                  <c:v>160.73099349999998</c:v>
                </c:pt>
                <c:pt idx="1601">
                  <c:v>160.73099349999998</c:v>
                </c:pt>
                <c:pt idx="1602">
                  <c:v>160.73099349999998</c:v>
                </c:pt>
                <c:pt idx="1603">
                  <c:v>160.73099349999998</c:v>
                </c:pt>
                <c:pt idx="1604">
                  <c:v>160.73099349999998</c:v>
                </c:pt>
                <c:pt idx="1605">
                  <c:v>160.73099349999998</c:v>
                </c:pt>
                <c:pt idx="1606">
                  <c:v>160.73099349999998</c:v>
                </c:pt>
                <c:pt idx="1607">
                  <c:v>160.73099349999998</c:v>
                </c:pt>
                <c:pt idx="1608">
                  <c:v>160.73099349999998</c:v>
                </c:pt>
                <c:pt idx="1609">
                  <c:v>160.73099349999998</c:v>
                </c:pt>
                <c:pt idx="1610">
                  <c:v>160.73099349999998</c:v>
                </c:pt>
                <c:pt idx="1611">
                  <c:v>160.73099349999998</c:v>
                </c:pt>
                <c:pt idx="1612">
                  <c:v>160.73099349999998</c:v>
                </c:pt>
                <c:pt idx="1613">
                  <c:v>160.73099349999998</c:v>
                </c:pt>
                <c:pt idx="1614">
                  <c:v>160.73099349999998</c:v>
                </c:pt>
                <c:pt idx="1615">
                  <c:v>160.73099349999998</c:v>
                </c:pt>
                <c:pt idx="1616">
                  <c:v>160.73099349999998</c:v>
                </c:pt>
                <c:pt idx="1617">
                  <c:v>160.73099349999998</c:v>
                </c:pt>
                <c:pt idx="1618">
                  <c:v>160.73099349999998</c:v>
                </c:pt>
                <c:pt idx="1619">
                  <c:v>160.73099349999998</c:v>
                </c:pt>
                <c:pt idx="1620">
                  <c:v>160.73099349999998</c:v>
                </c:pt>
                <c:pt idx="1621">
                  <c:v>160.73099349999998</c:v>
                </c:pt>
                <c:pt idx="1622">
                  <c:v>160.73099349999998</c:v>
                </c:pt>
                <c:pt idx="1623">
                  <c:v>160.73099349999998</c:v>
                </c:pt>
                <c:pt idx="1624">
                  <c:v>160.73099349999998</c:v>
                </c:pt>
                <c:pt idx="1625">
                  <c:v>160.73099349999998</c:v>
                </c:pt>
                <c:pt idx="1626">
                  <c:v>160.73099349999998</c:v>
                </c:pt>
                <c:pt idx="1627">
                  <c:v>160.73099349999998</c:v>
                </c:pt>
                <c:pt idx="1628">
                  <c:v>160.73099349999998</c:v>
                </c:pt>
                <c:pt idx="1629">
                  <c:v>160.73099349999998</c:v>
                </c:pt>
                <c:pt idx="1630">
                  <c:v>160.73099349999998</c:v>
                </c:pt>
                <c:pt idx="1631">
                  <c:v>160.73099349999998</c:v>
                </c:pt>
                <c:pt idx="1632">
                  <c:v>160.73099349999998</c:v>
                </c:pt>
                <c:pt idx="1633">
                  <c:v>160.73099349999998</c:v>
                </c:pt>
                <c:pt idx="1634">
                  <c:v>160.73099349999998</c:v>
                </c:pt>
                <c:pt idx="1635">
                  <c:v>160.73099349999998</c:v>
                </c:pt>
                <c:pt idx="1636">
                  <c:v>160.73099349999998</c:v>
                </c:pt>
                <c:pt idx="1637">
                  <c:v>160.73099349999998</c:v>
                </c:pt>
                <c:pt idx="1638">
                  <c:v>160.73099349999998</c:v>
                </c:pt>
                <c:pt idx="1639">
                  <c:v>160.73099349999998</c:v>
                </c:pt>
                <c:pt idx="1640">
                  <c:v>160.73099349999998</c:v>
                </c:pt>
                <c:pt idx="1641">
                  <c:v>160.73099349999998</c:v>
                </c:pt>
                <c:pt idx="1642">
                  <c:v>160.73099349999998</c:v>
                </c:pt>
                <c:pt idx="1643">
                  <c:v>160.73099349999998</c:v>
                </c:pt>
                <c:pt idx="1644">
                  <c:v>160.73099349999998</c:v>
                </c:pt>
                <c:pt idx="1645">
                  <c:v>160.73099349999998</c:v>
                </c:pt>
                <c:pt idx="1646">
                  <c:v>160.73099349999998</c:v>
                </c:pt>
                <c:pt idx="1647">
                  <c:v>160.73099349999998</c:v>
                </c:pt>
                <c:pt idx="1648">
                  <c:v>160.73099349999998</c:v>
                </c:pt>
                <c:pt idx="1649">
                  <c:v>160.73099349999998</c:v>
                </c:pt>
                <c:pt idx="1650">
                  <c:v>160.73099349999998</c:v>
                </c:pt>
                <c:pt idx="1651">
                  <c:v>160.73099349999998</c:v>
                </c:pt>
                <c:pt idx="1652">
                  <c:v>160.73099349999998</c:v>
                </c:pt>
                <c:pt idx="1653">
                  <c:v>160.73099349999998</c:v>
                </c:pt>
                <c:pt idx="1654">
                  <c:v>160.73099349999998</c:v>
                </c:pt>
                <c:pt idx="1655">
                  <c:v>160.73099349999998</c:v>
                </c:pt>
                <c:pt idx="1656">
                  <c:v>160.73099349999998</c:v>
                </c:pt>
                <c:pt idx="1657">
                  <c:v>160.73099349999998</c:v>
                </c:pt>
                <c:pt idx="1658">
                  <c:v>160.73099349999998</c:v>
                </c:pt>
                <c:pt idx="1659">
                  <c:v>160.73099349999998</c:v>
                </c:pt>
                <c:pt idx="1660">
                  <c:v>160.73099349999998</c:v>
                </c:pt>
                <c:pt idx="1661">
                  <c:v>160.73099349999998</c:v>
                </c:pt>
                <c:pt idx="1662">
                  <c:v>160.73099349999998</c:v>
                </c:pt>
                <c:pt idx="1663">
                  <c:v>160.73099349999998</c:v>
                </c:pt>
                <c:pt idx="1664">
                  <c:v>160.73099349999998</c:v>
                </c:pt>
                <c:pt idx="1665">
                  <c:v>160.73099349999998</c:v>
                </c:pt>
                <c:pt idx="1666">
                  <c:v>160.73099349999998</c:v>
                </c:pt>
                <c:pt idx="1667">
                  <c:v>160.73099349999998</c:v>
                </c:pt>
                <c:pt idx="1668">
                  <c:v>160.73099349999998</c:v>
                </c:pt>
                <c:pt idx="1669">
                  <c:v>160.73099349999998</c:v>
                </c:pt>
                <c:pt idx="1670">
                  <c:v>160.73099349999998</c:v>
                </c:pt>
                <c:pt idx="1671">
                  <c:v>160.73099349999998</c:v>
                </c:pt>
                <c:pt idx="1672">
                  <c:v>160.73099349999998</c:v>
                </c:pt>
                <c:pt idx="1673">
                  <c:v>160.73099349999998</c:v>
                </c:pt>
                <c:pt idx="1674">
                  <c:v>160.73099349999998</c:v>
                </c:pt>
                <c:pt idx="1675">
                  <c:v>160.73099349999998</c:v>
                </c:pt>
                <c:pt idx="1676">
                  <c:v>160.73099349999998</c:v>
                </c:pt>
                <c:pt idx="1677">
                  <c:v>160.73099349999998</c:v>
                </c:pt>
                <c:pt idx="1678">
                  <c:v>160.73099349999998</c:v>
                </c:pt>
                <c:pt idx="1679">
                  <c:v>160.73099349999998</c:v>
                </c:pt>
                <c:pt idx="1680">
                  <c:v>160.73099349999998</c:v>
                </c:pt>
                <c:pt idx="1681">
                  <c:v>160.73099349999998</c:v>
                </c:pt>
                <c:pt idx="1682">
                  <c:v>160.73099349999998</c:v>
                </c:pt>
                <c:pt idx="1683">
                  <c:v>160.73099349999998</c:v>
                </c:pt>
                <c:pt idx="1684">
                  <c:v>160.73099349999998</c:v>
                </c:pt>
                <c:pt idx="1685">
                  <c:v>160.73099349999998</c:v>
                </c:pt>
                <c:pt idx="1686">
                  <c:v>160.73099349999998</c:v>
                </c:pt>
                <c:pt idx="1687">
                  <c:v>160.73099349999998</c:v>
                </c:pt>
                <c:pt idx="1688">
                  <c:v>160.73099349999998</c:v>
                </c:pt>
                <c:pt idx="1689">
                  <c:v>160.73099349999998</c:v>
                </c:pt>
                <c:pt idx="1690">
                  <c:v>160.73099349999998</c:v>
                </c:pt>
                <c:pt idx="1691">
                  <c:v>160.73099349999998</c:v>
                </c:pt>
                <c:pt idx="1692">
                  <c:v>160.73099349999998</c:v>
                </c:pt>
                <c:pt idx="1693">
                  <c:v>160.73099349999998</c:v>
                </c:pt>
                <c:pt idx="1694">
                  <c:v>160.73099349999998</c:v>
                </c:pt>
                <c:pt idx="1695">
                  <c:v>160.73099349999998</c:v>
                </c:pt>
                <c:pt idx="1696">
                  <c:v>160.73099349999998</c:v>
                </c:pt>
                <c:pt idx="1697">
                  <c:v>160.73099349999998</c:v>
                </c:pt>
                <c:pt idx="1698">
                  <c:v>160.73099349999998</c:v>
                </c:pt>
                <c:pt idx="1699">
                  <c:v>160.73099349999998</c:v>
                </c:pt>
                <c:pt idx="1700">
                  <c:v>160.73099349999998</c:v>
                </c:pt>
                <c:pt idx="1701">
                  <c:v>160.73099349999998</c:v>
                </c:pt>
                <c:pt idx="1702">
                  <c:v>160.73099349999998</c:v>
                </c:pt>
                <c:pt idx="1703">
                  <c:v>160.73099349999998</c:v>
                </c:pt>
                <c:pt idx="1704">
                  <c:v>160.73099349999998</c:v>
                </c:pt>
                <c:pt idx="1705">
                  <c:v>160.73099349999998</c:v>
                </c:pt>
                <c:pt idx="1706">
                  <c:v>160.73099349999998</c:v>
                </c:pt>
                <c:pt idx="1707">
                  <c:v>160.73099349999998</c:v>
                </c:pt>
                <c:pt idx="1708">
                  <c:v>160.73099349999998</c:v>
                </c:pt>
                <c:pt idx="1709">
                  <c:v>160.73099349999998</c:v>
                </c:pt>
                <c:pt idx="1710">
                  <c:v>160.73099349999998</c:v>
                </c:pt>
                <c:pt idx="1711">
                  <c:v>160.73099349999998</c:v>
                </c:pt>
                <c:pt idx="1712">
                  <c:v>160.73099349999998</c:v>
                </c:pt>
                <c:pt idx="1713">
                  <c:v>160.73099349999998</c:v>
                </c:pt>
                <c:pt idx="1714">
                  <c:v>160.73099349999998</c:v>
                </c:pt>
                <c:pt idx="1715">
                  <c:v>160.73099349999998</c:v>
                </c:pt>
                <c:pt idx="1716">
                  <c:v>160.73099349999998</c:v>
                </c:pt>
                <c:pt idx="1717">
                  <c:v>160.73099349999998</c:v>
                </c:pt>
                <c:pt idx="1718">
                  <c:v>160.73099349999998</c:v>
                </c:pt>
                <c:pt idx="1719">
                  <c:v>160.73099349999998</c:v>
                </c:pt>
                <c:pt idx="1720">
                  <c:v>160.73099349999998</c:v>
                </c:pt>
                <c:pt idx="1721">
                  <c:v>160.73099349999998</c:v>
                </c:pt>
                <c:pt idx="1722">
                  <c:v>160.73099349999998</c:v>
                </c:pt>
                <c:pt idx="1723">
                  <c:v>160.73099349999998</c:v>
                </c:pt>
                <c:pt idx="1724">
                  <c:v>160.73099349999998</c:v>
                </c:pt>
                <c:pt idx="1725">
                  <c:v>160.73099349999998</c:v>
                </c:pt>
                <c:pt idx="1726">
                  <c:v>160.73099349999998</c:v>
                </c:pt>
                <c:pt idx="1727">
                  <c:v>160.73099349999998</c:v>
                </c:pt>
                <c:pt idx="1728">
                  <c:v>160.73099349999998</c:v>
                </c:pt>
                <c:pt idx="1729">
                  <c:v>160.73099349999998</c:v>
                </c:pt>
                <c:pt idx="1730">
                  <c:v>160.73099349999998</c:v>
                </c:pt>
                <c:pt idx="1731">
                  <c:v>160.73099349999998</c:v>
                </c:pt>
                <c:pt idx="1732">
                  <c:v>160.73099349999998</c:v>
                </c:pt>
                <c:pt idx="1733">
                  <c:v>160.73099349999998</c:v>
                </c:pt>
                <c:pt idx="1734">
                  <c:v>160.73099349999998</c:v>
                </c:pt>
                <c:pt idx="1735">
                  <c:v>160.73099349999998</c:v>
                </c:pt>
                <c:pt idx="1736">
                  <c:v>160.73099349999998</c:v>
                </c:pt>
                <c:pt idx="1737">
                  <c:v>160.73099349999998</c:v>
                </c:pt>
                <c:pt idx="1738">
                  <c:v>160.73099349999998</c:v>
                </c:pt>
                <c:pt idx="1739">
                  <c:v>160.73099349999998</c:v>
                </c:pt>
                <c:pt idx="1740">
                  <c:v>160.73099349999998</c:v>
                </c:pt>
                <c:pt idx="1741">
                  <c:v>160.73099349999998</c:v>
                </c:pt>
                <c:pt idx="1742">
                  <c:v>160.73099349999998</c:v>
                </c:pt>
                <c:pt idx="1743">
                  <c:v>160.73099349999998</c:v>
                </c:pt>
                <c:pt idx="1744">
                  <c:v>160.73099349999998</c:v>
                </c:pt>
                <c:pt idx="1745">
                  <c:v>160.73099349999998</c:v>
                </c:pt>
                <c:pt idx="1746">
                  <c:v>160.73099349999998</c:v>
                </c:pt>
                <c:pt idx="1747">
                  <c:v>160.73099349999998</c:v>
                </c:pt>
                <c:pt idx="1748">
                  <c:v>160.73099349999998</c:v>
                </c:pt>
                <c:pt idx="1749">
                  <c:v>160.73099349999998</c:v>
                </c:pt>
                <c:pt idx="1750">
                  <c:v>160.73099349999998</c:v>
                </c:pt>
                <c:pt idx="1751">
                  <c:v>160.73099349999998</c:v>
                </c:pt>
                <c:pt idx="1752">
                  <c:v>160.73099349999998</c:v>
                </c:pt>
                <c:pt idx="1753">
                  <c:v>160.73099349999998</c:v>
                </c:pt>
                <c:pt idx="1754">
                  <c:v>160.73099349999998</c:v>
                </c:pt>
                <c:pt idx="1755">
                  <c:v>160.73099349999998</c:v>
                </c:pt>
                <c:pt idx="1756">
                  <c:v>160.73099349999998</c:v>
                </c:pt>
                <c:pt idx="1757">
                  <c:v>160.73099349999998</c:v>
                </c:pt>
                <c:pt idx="1758">
                  <c:v>160.73099349999998</c:v>
                </c:pt>
                <c:pt idx="1759">
                  <c:v>160.73099349999998</c:v>
                </c:pt>
                <c:pt idx="1760">
                  <c:v>160.73099349999998</c:v>
                </c:pt>
                <c:pt idx="1761">
                  <c:v>160.73099349999998</c:v>
                </c:pt>
                <c:pt idx="1762">
                  <c:v>160.73099349999998</c:v>
                </c:pt>
                <c:pt idx="1763">
                  <c:v>160.73099349999998</c:v>
                </c:pt>
                <c:pt idx="1764">
                  <c:v>160.73099349999998</c:v>
                </c:pt>
                <c:pt idx="1765">
                  <c:v>160.73099349999998</c:v>
                </c:pt>
                <c:pt idx="1766">
                  <c:v>160.73099349999998</c:v>
                </c:pt>
                <c:pt idx="1767">
                  <c:v>160.73099349999998</c:v>
                </c:pt>
                <c:pt idx="1768">
                  <c:v>160.73099349999998</c:v>
                </c:pt>
                <c:pt idx="1769">
                  <c:v>160.73099349999998</c:v>
                </c:pt>
                <c:pt idx="1770">
                  <c:v>160.73099349999998</c:v>
                </c:pt>
                <c:pt idx="1771">
                  <c:v>160.73099349999998</c:v>
                </c:pt>
                <c:pt idx="1772">
                  <c:v>160.73099349999998</c:v>
                </c:pt>
                <c:pt idx="1773">
                  <c:v>160.73099349999998</c:v>
                </c:pt>
                <c:pt idx="1774">
                  <c:v>160.73099349999998</c:v>
                </c:pt>
                <c:pt idx="1775">
                  <c:v>160.73099349999998</c:v>
                </c:pt>
                <c:pt idx="1776">
                  <c:v>160.73099349999998</c:v>
                </c:pt>
                <c:pt idx="1777">
                  <c:v>160.73099349999998</c:v>
                </c:pt>
                <c:pt idx="1778">
                  <c:v>160.73099349999998</c:v>
                </c:pt>
                <c:pt idx="1779">
                  <c:v>160.73099349999998</c:v>
                </c:pt>
                <c:pt idx="1780">
                  <c:v>160.73099349999998</c:v>
                </c:pt>
                <c:pt idx="1781">
                  <c:v>160.73099349999998</c:v>
                </c:pt>
                <c:pt idx="1782">
                  <c:v>160.73099349999998</c:v>
                </c:pt>
                <c:pt idx="1783">
                  <c:v>160.73099349999998</c:v>
                </c:pt>
                <c:pt idx="1784">
                  <c:v>160.73099349999998</c:v>
                </c:pt>
                <c:pt idx="1785">
                  <c:v>160.73099349999998</c:v>
                </c:pt>
                <c:pt idx="1786">
                  <c:v>160.73099349999998</c:v>
                </c:pt>
                <c:pt idx="1787">
                  <c:v>160.73099349999998</c:v>
                </c:pt>
                <c:pt idx="1788">
                  <c:v>160.73099349999998</c:v>
                </c:pt>
                <c:pt idx="1789">
                  <c:v>160.73099349999998</c:v>
                </c:pt>
                <c:pt idx="1790">
                  <c:v>160.73099349999998</c:v>
                </c:pt>
                <c:pt idx="1791">
                  <c:v>160.73099349999998</c:v>
                </c:pt>
                <c:pt idx="1792">
                  <c:v>160.73099349999998</c:v>
                </c:pt>
                <c:pt idx="1793">
                  <c:v>160.73099349999998</c:v>
                </c:pt>
                <c:pt idx="1794">
                  <c:v>160.73099349999998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31-4CA4-94E9-A4D97532B672}"/>
            </c:ext>
          </c:extLst>
        </c:ser>
        <c:ser>
          <c:idx val="2"/>
          <c:order val="2"/>
          <c:tx>
            <c:strRef>
              <c:f>'My Spreedsheet '!$O$2</c:f>
              <c:strCache>
                <c:ptCount val="1"/>
                <c:pt idx="0">
                  <c:v>Aero Force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'!$O$5:$O$1805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1.1786504236111111E-3</c:v>
                </c:pt>
                <c:pt idx="13">
                  <c:v>8.5157493105902773E-2</c:v>
                </c:pt>
                <c:pt idx="14">
                  <c:v>0.85923615881249993</c:v>
                </c:pt>
                <c:pt idx="15">
                  <c:v>2.8879882004531248</c:v>
                </c:pt>
                <c:pt idx="16">
                  <c:v>5.0567049798975692</c:v>
                </c:pt>
                <c:pt idx="17">
                  <c:v>8.4158586871892336</c:v>
                </c:pt>
                <c:pt idx="18">
                  <c:v>13.875367449355901</c:v>
                </c:pt>
                <c:pt idx="19">
                  <c:v>19.919192159027777</c:v>
                </c:pt>
                <c:pt idx="20">
                  <c:v>22.283859571397564</c:v>
                </c:pt>
                <c:pt idx="21">
                  <c:v>23.266854024689234</c:v>
                </c:pt>
                <c:pt idx="22">
                  <c:v>23.599233444147568</c:v>
                </c:pt>
                <c:pt idx="23">
                  <c:v>24.440495184</c:v>
                </c:pt>
                <c:pt idx="24">
                  <c:v>24.952324130453128</c:v>
                </c:pt>
                <c:pt idx="25">
                  <c:v>27.95287344636111</c:v>
                </c:pt>
                <c:pt idx="26">
                  <c:v>29.985161439272566</c:v>
                </c:pt>
                <c:pt idx="27">
                  <c:v>34.263662476980905</c:v>
                </c:pt>
                <c:pt idx="28">
                  <c:v>39.471824036312498</c:v>
                </c:pt>
                <c:pt idx="29">
                  <c:v>45.048313853022563</c:v>
                </c:pt>
                <c:pt idx="30">
                  <c:v>50.260306026230893</c:v>
                </c:pt>
                <c:pt idx="31">
                  <c:v>53.22343319118923</c:v>
                </c:pt>
                <c:pt idx="32">
                  <c:v>55.245997318105893</c:v>
                </c:pt>
                <c:pt idx="33">
                  <c:v>56.787672072189224</c:v>
                </c:pt>
                <c:pt idx="34">
                  <c:v>58.088607477249987</c:v>
                </c:pt>
                <c:pt idx="35">
                  <c:v>58.350562533897566</c:v>
                </c:pt>
                <c:pt idx="36">
                  <c:v>57.566465339590287</c:v>
                </c:pt>
                <c:pt idx="37">
                  <c:v>53.725538271647586</c:v>
                </c:pt>
                <c:pt idx="38">
                  <c:v>46.910581522328116</c:v>
                </c:pt>
                <c:pt idx="39">
                  <c:v>40.33931074809027</c:v>
                </c:pt>
                <c:pt idx="40">
                  <c:v>35.275828528256945</c:v>
                </c:pt>
                <c:pt idx="41">
                  <c:v>30.741855011230893</c:v>
                </c:pt>
                <c:pt idx="42">
                  <c:v>24.781125156423609</c:v>
                </c:pt>
                <c:pt idx="43">
                  <c:v>18.564038834480904</c:v>
                </c:pt>
                <c:pt idx="44">
                  <c:v>14.522151869312497</c:v>
                </c:pt>
                <c:pt idx="45">
                  <c:v>12.871157288439235</c:v>
                </c:pt>
                <c:pt idx="46">
                  <c:v>12.262679007249998</c:v>
                </c:pt>
                <c:pt idx="47">
                  <c:v>11.204545589453126</c:v>
                </c:pt>
                <c:pt idx="48">
                  <c:v>9.9760971854444431</c:v>
                </c:pt>
                <c:pt idx="49">
                  <c:v>9.3360900054236104</c:v>
                </c:pt>
                <c:pt idx="50">
                  <c:v>9.3360900054236104</c:v>
                </c:pt>
                <c:pt idx="51">
                  <c:v>8.9212050563124983</c:v>
                </c:pt>
                <c:pt idx="52">
                  <c:v>7.2631385728975681</c:v>
                </c:pt>
                <c:pt idx="53">
                  <c:v>5.0567049798975692</c:v>
                </c:pt>
                <c:pt idx="54">
                  <c:v>4.314155213022568</c:v>
                </c:pt>
                <c:pt idx="55">
                  <c:v>4.2431415249999995</c:v>
                </c:pt>
                <c:pt idx="56">
                  <c:v>4.2431415249999995</c:v>
                </c:pt>
                <c:pt idx="57">
                  <c:v>4.2431415249999995</c:v>
                </c:pt>
                <c:pt idx="58">
                  <c:v>4.4579505647031255</c:v>
                </c:pt>
                <c:pt idx="59">
                  <c:v>4.6780635313124996</c:v>
                </c:pt>
                <c:pt idx="60">
                  <c:v>6.3673642509531234</c:v>
                </c:pt>
                <c:pt idx="61">
                  <c:v>6.897756941578125</c:v>
                </c:pt>
                <c:pt idx="62">
                  <c:v>7.4493653398281259</c:v>
                </c:pt>
                <c:pt idx="63">
                  <c:v>7.7331254293124996</c:v>
                </c:pt>
                <c:pt idx="64">
                  <c:v>8.6162292592031253</c:v>
                </c:pt>
                <c:pt idx="65">
                  <c:v>9.3360900054236104</c:v>
                </c:pt>
                <c:pt idx="66">
                  <c:v>9.6534416319809022</c:v>
                </c:pt>
                <c:pt idx="67">
                  <c:v>9.9760971854444431</c:v>
                </c:pt>
                <c:pt idx="68">
                  <c:v>12.142751326647572</c:v>
                </c:pt>
                <c:pt idx="69">
                  <c:v>15.859920100111106</c:v>
                </c:pt>
                <c:pt idx="70">
                  <c:v>20.692681499522568</c:v>
                </c:pt>
                <c:pt idx="71">
                  <c:v>26.167218054590283</c:v>
                </c:pt>
                <c:pt idx="72">
                  <c:v>31.315563104923612</c:v>
                </c:pt>
                <c:pt idx="73">
                  <c:v>34.869194132111105</c:v>
                </c:pt>
                <c:pt idx="74">
                  <c:v>37.134854908897566</c:v>
                </c:pt>
                <c:pt idx="75">
                  <c:v>39.041616631694438</c:v>
                </c:pt>
                <c:pt idx="76">
                  <c:v>41.216226663256933</c:v>
                </c:pt>
                <c:pt idx="77">
                  <c:v>43.67636475993924</c:v>
                </c:pt>
                <c:pt idx="78">
                  <c:v>45.510344819078121</c:v>
                </c:pt>
                <c:pt idx="79">
                  <c:v>45.974733085980894</c:v>
                </c:pt>
                <c:pt idx="80">
                  <c:v>44.818182357812503</c:v>
                </c:pt>
                <c:pt idx="81">
                  <c:v>43.67636475993924</c:v>
                </c:pt>
                <c:pt idx="82">
                  <c:v>40.996113696647562</c:v>
                </c:pt>
                <c:pt idx="83">
                  <c:v>40.33931074809027</c:v>
                </c:pt>
                <c:pt idx="84">
                  <c:v>39.687811726439236</c:v>
                </c:pt>
                <c:pt idx="85">
                  <c:v>37.976411311355896</c:v>
                </c:pt>
                <c:pt idx="86">
                  <c:v>36.717612658939231</c:v>
                </c:pt>
                <c:pt idx="87">
                  <c:v>35.275828528256945</c:v>
                </c:pt>
                <c:pt idx="88">
                  <c:v>34.464917036812501</c:v>
                </c:pt>
                <c:pt idx="89">
                  <c:v>29.985161439272566</c:v>
                </c:pt>
                <c:pt idx="90">
                  <c:v>21.960909355328123</c:v>
                </c:pt>
                <c:pt idx="91">
                  <c:v>14.261670125694444</c:v>
                </c:pt>
                <c:pt idx="92">
                  <c:v>8.5157493105902784</c:v>
                </c:pt>
                <c:pt idx="93">
                  <c:v>5.9415767854236101</c:v>
                </c:pt>
                <c:pt idx="94">
                  <c:v>4.2431415249999995</c:v>
                </c:pt>
                <c:pt idx="95">
                  <c:v>2.4401010394809024</c:v>
                </c:pt>
                <c:pt idx="96">
                  <c:v>0.99124500625694412</c:v>
                </c:pt>
                <c:pt idx="97">
                  <c:v>0.38188273724999999</c:v>
                </c:pt>
                <c:pt idx="98">
                  <c:v>0.14261670125694445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1.1786504236111111E-3</c:v>
                </c:pt>
                <c:pt idx="139">
                  <c:v>0.10637320073090278</c:v>
                </c:pt>
                <c:pt idx="140">
                  <c:v>1.0964395565642358</c:v>
                </c:pt>
                <c:pt idx="141">
                  <c:v>4.0336364122031236</c:v>
                </c:pt>
                <c:pt idx="142">
                  <c:v>7.9252454483611103</c:v>
                </c:pt>
                <c:pt idx="143">
                  <c:v>10.525642945453122</c:v>
                </c:pt>
                <c:pt idx="144">
                  <c:v>11.668933856355903</c:v>
                </c:pt>
                <c:pt idx="145">
                  <c:v>12.748282981777777</c:v>
                </c:pt>
                <c:pt idx="146">
                  <c:v>15.317740905249998</c:v>
                </c:pt>
                <c:pt idx="147">
                  <c:v>19.010452682423608</c:v>
                </c:pt>
                <c:pt idx="148">
                  <c:v>22.609167088314233</c:v>
                </c:pt>
                <c:pt idx="149">
                  <c:v>25.124112429694438</c:v>
                </c:pt>
                <c:pt idx="150">
                  <c:v>26.167218054590283</c:v>
                </c:pt>
                <c:pt idx="151">
                  <c:v>25.469457003812494</c:v>
                </c:pt>
                <c:pt idx="152">
                  <c:v>21.80031823511111</c:v>
                </c:pt>
                <c:pt idx="153">
                  <c:v>15.050187259090277</c:v>
                </c:pt>
                <c:pt idx="154">
                  <c:v>8.8189571320642361</c:v>
                </c:pt>
                <c:pt idx="155">
                  <c:v>5.2122868358142362</c:v>
                </c:pt>
                <c:pt idx="156">
                  <c:v>4.2431415249999995</c:v>
                </c:pt>
                <c:pt idx="157">
                  <c:v>4.6780635313124996</c:v>
                </c:pt>
                <c:pt idx="158">
                  <c:v>5.8581872679531246</c:v>
                </c:pt>
                <c:pt idx="159">
                  <c:v>8.7172985330277761</c:v>
                </c:pt>
                <c:pt idx="160">
                  <c:v>11.904663941078127</c:v>
                </c:pt>
                <c:pt idx="161">
                  <c:v>16.134545648812495</c:v>
                </c:pt>
                <c:pt idx="162">
                  <c:v>19.160435948828123</c:v>
                </c:pt>
                <c:pt idx="163">
                  <c:v>22.446218667250001</c:v>
                </c:pt>
                <c:pt idx="164">
                  <c:v>25.643013278689235</c:v>
                </c:pt>
                <c:pt idx="165">
                  <c:v>28.500061905522575</c:v>
                </c:pt>
                <c:pt idx="166">
                  <c:v>30.36232957482812</c:v>
                </c:pt>
                <c:pt idx="167">
                  <c:v>32.478891073027789</c:v>
                </c:pt>
                <c:pt idx="168">
                  <c:v>36.509875521777779</c:v>
                </c:pt>
                <c:pt idx="169">
                  <c:v>40.776590055250004</c:v>
                </c:pt>
                <c:pt idx="170">
                  <c:v>42.549280292361111</c:v>
                </c:pt>
                <c:pt idx="171">
                  <c:v>41.216226663256933</c:v>
                </c:pt>
                <c:pt idx="172">
                  <c:v>36.302727709828126</c:v>
                </c:pt>
                <c:pt idx="173">
                  <c:v>28.317076427256939</c:v>
                </c:pt>
                <c:pt idx="174">
                  <c:v>21.640316440105902</c:v>
                </c:pt>
                <c:pt idx="175">
                  <c:v>18.861058741230902</c:v>
                </c:pt>
                <c:pt idx="176">
                  <c:v>18.564038834480904</c:v>
                </c:pt>
                <c:pt idx="177">
                  <c:v>19.76626226656423</c:v>
                </c:pt>
                <c:pt idx="178">
                  <c:v>22.772704834590279</c:v>
                </c:pt>
                <c:pt idx="179">
                  <c:v>25.124112429694438</c:v>
                </c:pt>
                <c:pt idx="180">
                  <c:v>25.817158878777782</c:v>
                </c:pt>
                <c:pt idx="181">
                  <c:v>25.643013278689235</c:v>
                </c:pt>
                <c:pt idx="182">
                  <c:v>25.124112429694438</c:v>
                </c:pt>
                <c:pt idx="183">
                  <c:v>23.599233444147568</c:v>
                </c:pt>
                <c:pt idx="184">
                  <c:v>20.072711376703126</c:v>
                </c:pt>
                <c:pt idx="185">
                  <c:v>16.411528498361108</c:v>
                </c:pt>
                <c:pt idx="186">
                  <c:v>12.994620920312498</c:v>
                </c:pt>
                <c:pt idx="187">
                  <c:v>10.525642945453122</c:v>
                </c:pt>
                <c:pt idx="188">
                  <c:v>8.6162292592031253</c:v>
                </c:pt>
                <c:pt idx="189">
                  <c:v>7.2631385728975681</c:v>
                </c:pt>
                <c:pt idx="190">
                  <c:v>6.1952812891059024</c:v>
                </c:pt>
                <c:pt idx="191">
                  <c:v>5.5305224501892356</c:v>
                </c:pt>
                <c:pt idx="192">
                  <c:v>4.9034804248281256</c:v>
                </c:pt>
                <c:pt idx="193">
                  <c:v>4.6041032172309029</c:v>
                </c:pt>
                <c:pt idx="194">
                  <c:v>4.385758226256943</c:v>
                </c:pt>
                <c:pt idx="195">
                  <c:v>4.2431415249999995</c:v>
                </c:pt>
                <c:pt idx="196">
                  <c:v>4.2431415249999995</c:v>
                </c:pt>
                <c:pt idx="197">
                  <c:v>4.2431415249999995</c:v>
                </c:pt>
                <c:pt idx="198">
                  <c:v>4.2431415249999995</c:v>
                </c:pt>
                <c:pt idx="199">
                  <c:v>4.6041032172309029</c:v>
                </c:pt>
                <c:pt idx="200">
                  <c:v>4.9797980397569441</c:v>
                </c:pt>
                <c:pt idx="201">
                  <c:v>5.7753870756944439</c:v>
                </c:pt>
                <c:pt idx="202">
                  <c:v>6.6299086328125014</c:v>
                </c:pt>
                <c:pt idx="203">
                  <c:v>8.0221894457031251</c:v>
                </c:pt>
                <c:pt idx="204">
                  <c:v>10.637320073090278</c:v>
                </c:pt>
                <c:pt idx="205">
                  <c:v>13.243316159694441</c:v>
                </c:pt>
                <c:pt idx="206">
                  <c:v>16.690868648756943</c:v>
                </c:pt>
                <c:pt idx="207">
                  <c:v>21.322080825730897</c:v>
                </c:pt>
                <c:pt idx="208">
                  <c:v>25.817158878777782</c:v>
                </c:pt>
                <c:pt idx="209">
                  <c:v>30.173450844444449</c:v>
                </c:pt>
                <c:pt idx="210">
                  <c:v>36.509875521777779</c:v>
                </c:pt>
                <c:pt idx="211">
                  <c:v>41.436928955078116</c:v>
                </c:pt>
                <c:pt idx="212">
                  <c:v>45.27903467344445</c:v>
                </c:pt>
                <c:pt idx="213">
                  <c:v>48.332033933203121</c:v>
                </c:pt>
                <c:pt idx="214">
                  <c:v>50.993131927111108</c:v>
                </c:pt>
                <c:pt idx="215">
                  <c:v>54.736820335105911</c:v>
                </c:pt>
                <c:pt idx="216">
                  <c:v>59.669177695312499</c:v>
                </c:pt>
                <c:pt idx="217">
                  <c:v>65.368247156078127</c:v>
                </c:pt>
                <c:pt idx="218">
                  <c:v>70.748491677256936</c:v>
                </c:pt>
                <c:pt idx="219">
                  <c:v>75.444234964923609</c:v>
                </c:pt>
                <c:pt idx="220">
                  <c:v>79.065049066256918</c:v>
                </c:pt>
                <c:pt idx="221">
                  <c:v>81.836350874772577</c:v>
                </c:pt>
                <c:pt idx="222">
                  <c:v>83.083363022953122</c:v>
                </c:pt>
                <c:pt idx="223">
                  <c:v>84.339804374522558</c:v>
                </c:pt>
                <c:pt idx="224">
                  <c:v>85.288323302923587</c:v>
                </c:pt>
                <c:pt idx="225">
                  <c:v>86.561265760423609</c:v>
                </c:pt>
                <c:pt idx="226">
                  <c:v>88.48835920302777</c:v>
                </c:pt>
                <c:pt idx="227">
                  <c:v>90.110476848522566</c:v>
                </c:pt>
                <c:pt idx="228">
                  <c:v>91.747327624312476</c:v>
                </c:pt>
                <c:pt idx="229">
                  <c:v>93.067416098756937</c:v>
                </c:pt>
                <c:pt idx="230">
                  <c:v>94.063670369314238</c:v>
                </c:pt>
                <c:pt idx="231">
                  <c:v>94.063670369314238</c:v>
                </c:pt>
                <c:pt idx="232">
                  <c:v>93.067416098756937</c:v>
                </c:pt>
                <c:pt idx="233">
                  <c:v>88.811604081703123</c:v>
                </c:pt>
                <c:pt idx="234">
                  <c:v>82.45867829843921</c:v>
                </c:pt>
                <c:pt idx="235">
                  <c:v>76.641743795312493</c:v>
                </c:pt>
                <c:pt idx="236">
                  <c:v>73.077504914312485</c:v>
                </c:pt>
                <c:pt idx="237">
                  <c:v>71.327209035250007</c:v>
                </c:pt>
                <c:pt idx="238">
                  <c:v>69.026483408361088</c:v>
                </c:pt>
                <c:pt idx="239">
                  <c:v>64.814281456980893</c:v>
                </c:pt>
                <c:pt idx="240">
                  <c:v>57.827241745814213</c:v>
                </c:pt>
                <c:pt idx="241">
                  <c:v>50.748267301605892</c:v>
                </c:pt>
                <c:pt idx="242">
                  <c:v>45.974733085980894</c:v>
                </c:pt>
                <c:pt idx="243">
                  <c:v>40.33931074809027</c:v>
                </c:pt>
                <c:pt idx="244">
                  <c:v>35.275828528256945</c:v>
                </c:pt>
                <c:pt idx="245">
                  <c:v>30.741855011230893</c:v>
                </c:pt>
                <c:pt idx="246">
                  <c:v>24.781125156423609</c:v>
                </c:pt>
                <c:pt idx="247">
                  <c:v>18.564038834480904</c:v>
                </c:pt>
                <c:pt idx="248">
                  <c:v>14.522151869312497</c:v>
                </c:pt>
                <c:pt idx="249">
                  <c:v>12.871157288439235</c:v>
                </c:pt>
                <c:pt idx="250">
                  <c:v>12.262679007249998</c:v>
                </c:pt>
                <c:pt idx="251">
                  <c:v>11.204545589453126</c:v>
                </c:pt>
                <c:pt idx="252">
                  <c:v>9.9760971854444431</c:v>
                </c:pt>
                <c:pt idx="253">
                  <c:v>9.3360900054236104</c:v>
                </c:pt>
                <c:pt idx="254">
                  <c:v>9.3360900054236104</c:v>
                </c:pt>
                <c:pt idx="255">
                  <c:v>8.9212050563124983</c:v>
                </c:pt>
                <c:pt idx="256">
                  <c:v>7.2631385728975681</c:v>
                </c:pt>
                <c:pt idx="257">
                  <c:v>6.1952812891059024</c:v>
                </c:pt>
                <c:pt idx="258">
                  <c:v>6.9882183615902775</c:v>
                </c:pt>
                <c:pt idx="259">
                  <c:v>9.4412845557308991</c:v>
                </c:pt>
                <c:pt idx="260">
                  <c:v>12.504302344090279</c:v>
                </c:pt>
                <c:pt idx="261">
                  <c:v>15.859920100111106</c:v>
                </c:pt>
                <c:pt idx="262">
                  <c:v>19.462170457272567</c:v>
                </c:pt>
                <c:pt idx="263">
                  <c:v>24.271064185605898</c:v>
                </c:pt>
                <c:pt idx="264">
                  <c:v>31.123737748480895</c:v>
                </c:pt>
                <c:pt idx="265">
                  <c:v>38.400725463855906</c:v>
                </c:pt>
                <c:pt idx="266">
                  <c:v>44.818182357812503</c:v>
                </c:pt>
                <c:pt idx="267">
                  <c:v>49.050716028999993</c:v>
                </c:pt>
                <c:pt idx="268">
                  <c:v>54.230000652953116</c:v>
                </c:pt>
                <c:pt idx="269">
                  <c:v>58.088607477249987</c:v>
                </c:pt>
                <c:pt idx="270">
                  <c:v>62.079812474203123</c:v>
                </c:pt>
                <c:pt idx="271">
                  <c:v>62.350607409027774</c:v>
                </c:pt>
                <c:pt idx="272">
                  <c:v>61.270963620999993</c:v>
                </c:pt>
                <c:pt idx="273">
                  <c:v>60.467418694703113</c:v>
                </c:pt>
                <c:pt idx="274">
                  <c:v>56.271423186647567</c:v>
                </c:pt>
                <c:pt idx="275">
                  <c:v>49.050716028999993</c:v>
                </c:pt>
                <c:pt idx="276">
                  <c:v>42.549280292361111</c:v>
                </c:pt>
                <c:pt idx="277">
                  <c:v>34.869194132111105</c:v>
                </c:pt>
                <c:pt idx="278">
                  <c:v>28.134680274203117</c:v>
                </c:pt>
                <c:pt idx="279">
                  <c:v>19.160435948828123</c:v>
                </c:pt>
                <c:pt idx="280">
                  <c:v>13.494368699923607</c:v>
                </c:pt>
                <c:pt idx="281">
                  <c:v>12.023412971256942</c:v>
                </c:pt>
                <c:pt idx="282">
                  <c:v>15.452401716147566</c:v>
                </c:pt>
                <c:pt idx="283">
                  <c:v>20.849147343256945</c:v>
                </c:pt>
                <c:pt idx="284">
                  <c:v>26.874408308756948</c:v>
                </c:pt>
                <c:pt idx="285">
                  <c:v>34.263662476980905</c:v>
                </c:pt>
                <c:pt idx="286">
                  <c:v>41.216226663256933</c:v>
                </c:pt>
                <c:pt idx="287">
                  <c:v>48.810566005189237</c:v>
                </c:pt>
                <c:pt idx="288">
                  <c:v>57.046680502777775</c:v>
                </c:pt>
                <c:pt idx="289">
                  <c:v>65.924570156022554</c:v>
                </c:pt>
                <c:pt idx="290">
                  <c:v>71.327209035250007</c:v>
                </c:pt>
                <c:pt idx="291">
                  <c:v>73.077504914312485</c:v>
                </c:pt>
                <c:pt idx="292">
                  <c:v>71.327209035250007</c:v>
                </c:pt>
                <c:pt idx="293">
                  <c:v>68.173435164272561</c:v>
                </c:pt>
                <c:pt idx="294">
                  <c:v>65.924570156022554</c:v>
                </c:pt>
                <c:pt idx="295">
                  <c:v>64.538182595249978</c:v>
                </c:pt>
                <c:pt idx="296">
                  <c:v>64.262673058730911</c:v>
                </c:pt>
                <c:pt idx="297">
                  <c:v>64.538182595249978</c:v>
                </c:pt>
                <c:pt idx="298">
                  <c:v>65.368247156078127</c:v>
                </c:pt>
                <c:pt idx="299">
                  <c:v>65.924570156022554</c:v>
                </c:pt>
                <c:pt idx="300">
                  <c:v>65.924570156022554</c:v>
                </c:pt>
                <c:pt idx="301">
                  <c:v>65.368247156078127</c:v>
                </c:pt>
                <c:pt idx="302">
                  <c:v>63.987752847423614</c:v>
                </c:pt>
                <c:pt idx="303">
                  <c:v>61.809606864590265</c:v>
                </c:pt>
                <c:pt idx="304">
                  <c:v>59.139963655111089</c:v>
                </c:pt>
                <c:pt idx="305">
                  <c:v>55.245997318105893</c:v>
                </c:pt>
                <c:pt idx="306">
                  <c:v>51.484629153756941</c:v>
                </c:pt>
                <c:pt idx="307">
                  <c:v>49.050716028999993</c:v>
                </c:pt>
                <c:pt idx="308">
                  <c:v>47.85585916206422</c:v>
                </c:pt>
                <c:pt idx="309">
                  <c:v>47.382041691772571</c:v>
                </c:pt>
                <c:pt idx="310">
                  <c:v>46.441478653730904</c:v>
                </c:pt>
                <c:pt idx="311">
                  <c:v>45.27903467344445</c:v>
                </c:pt>
                <c:pt idx="312">
                  <c:v>43.67636475993924</c:v>
                </c:pt>
                <c:pt idx="313">
                  <c:v>41.216226663256933</c:v>
                </c:pt>
                <c:pt idx="314">
                  <c:v>38.188273725000002</c:v>
                </c:pt>
                <c:pt idx="315">
                  <c:v>34.869194132111105</c:v>
                </c:pt>
                <c:pt idx="316">
                  <c:v>32.0887577828125</c:v>
                </c:pt>
                <c:pt idx="317">
                  <c:v>29.610350604564232</c:v>
                </c:pt>
                <c:pt idx="318">
                  <c:v>26.519634531250006</c:v>
                </c:pt>
                <c:pt idx="319">
                  <c:v>23.101548302777775</c:v>
                </c:pt>
                <c:pt idx="320">
                  <c:v>20.072711376703126</c:v>
                </c:pt>
                <c:pt idx="321">
                  <c:v>19.311008540444444</c:v>
                </c:pt>
                <c:pt idx="322">
                  <c:v>18.269376228578121</c:v>
                </c:pt>
                <c:pt idx="323">
                  <c:v>18.269376228578121</c:v>
                </c:pt>
                <c:pt idx="324">
                  <c:v>17.399532215953126</c:v>
                </c:pt>
                <c:pt idx="325">
                  <c:v>16.831422711772568</c:v>
                </c:pt>
                <c:pt idx="326">
                  <c:v>16.831422711772568</c:v>
                </c:pt>
                <c:pt idx="327">
                  <c:v>16.411528498361108</c:v>
                </c:pt>
                <c:pt idx="328">
                  <c:v>15.996938211855904</c:v>
                </c:pt>
                <c:pt idx="329">
                  <c:v>12.383196013064238</c:v>
                </c:pt>
                <c:pt idx="330">
                  <c:v>9.0240423057725678</c:v>
                </c:pt>
                <c:pt idx="331">
                  <c:v>8.4158586871892336</c:v>
                </c:pt>
                <c:pt idx="332">
                  <c:v>8.2178454160225662</c:v>
                </c:pt>
                <c:pt idx="333">
                  <c:v>7.4493653398281259</c:v>
                </c:pt>
                <c:pt idx="334">
                  <c:v>7.1709091772499987</c:v>
                </c:pt>
                <c:pt idx="335">
                  <c:v>6.6299086328125014</c:v>
                </c:pt>
                <c:pt idx="336">
                  <c:v>6.1952812891059024</c:v>
                </c:pt>
                <c:pt idx="337">
                  <c:v>6.0255556281059031</c:v>
                </c:pt>
                <c:pt idx="338">
                  <c:v>6.1952812891059024</c:v>
                </c:pt>
                <c:pt idx="339">
                  <c:v>6.9882183615902775</c:v>
                </c:pt>
                <c:pt idx="340">
                  <c:v>9.3360900054236104</c:v>
                </c:pt>
                <c:pt idx="341">
                  <c:v>13.118673877397571</c:v>
                </c:pt>
                <c:pt idx="342">
                  <c:v>17.114298813439238</c:v>
                </c:pt>
                <c:pt idx="343">
                  <c:v>18.416412868923612</c:v>
                </c:pt>
                <c:pt idx="344">
                  <c:v>18.861058741230902</c:v>
                </c:pt>
                <c:pt idx="345">
                  <c:v>19.160435948828123</c:v>
                </c:pt>
                <c:pt idx="346">
                  <c:v>20.536804980999996</c:v>
                </c:pt>
                <c:pt idx="347">
                  <c:v>20.849147343256945</c:v>
                </c:pt>
                <c:pt idx="348">
                  <c:v>21.640316440105902</c:v>
                </c:pt>
                <c:pt idx="349">
                  <c:v>22.609167088314233</c:v>
                </c:pt>
                <c:pt idx="350">
                  <c:v>23.266854024689234</c:v>
                </c:pt>
                <c:pt idx="351">
                  <c:v>23.432749071812498</c:v>
                </c:pt>
                <c:pt idx="352">
                  <c:v>23.266854024689234</c:v>
                </c:pt>
                <c:pt idx="353">
                  <c:v>23.101548302777775</c:v>
                </c:pt>
                <c:pt idx="354">
                  <c:v>22.936831906078119</c:v>
                </c:pt>
                <c:pt idx="355">
                  <c:v>22.936831906078119</c:v>
                </c:pt>
                <c:pt idx="356">
                  <c:v>23.266854024689234</c:v>
                </c:pt>
                <c:pt idx="357">
                  <c:v>23.432749071812498</c:v>
                </c:pt>
                <c:pt idx="358">
                  <c:v>23.101548302777775</c:v>
                </c:pt>
                <c:pt idx="359">
                  <c:v>21.322080825730897</c:v>
                </c:pt>
                <c:pt idx="360">
                  <c:v>18.416412868923612</c:v>
                </c:pt>
                <c:pt idx="361">
                  <c:v>15.859920100111106</c:v>
                </c:pt>
                <c:pt idx="362">
                  <c:v>14.132313241703125</c:v>
                </c:pt>
                <c:pt idx="363">
                  <c:v>13.118673877397571</c:v>
                </c:pt>
                <c:pt idx="364">
                  <c:v>12.625998000328124</c:v>
                </c:pt>
                <c:pt idx="365">
                  <c:v>12.625998000328124</c:v>
                </c:pt>
                <c:pt idx="366">
                  <c:v>12.748282981777777</c:v>
                </c:pt>
                <c:pt idx="367">
                  <c:v>13.243316159694441</c:v>
                </c:pt>
                <c:pt idx="368">
                  <c:v>14.391616334897572</c:v>
                </c:pt>
                <c:pt idx="369">
                  <c:v>16.2727424109809</c:v>
                </c:pt>
                <c:pt idx="370">
                  <c:v>17.399532215953126</c:v>
                </c:pt>
                <c:pt idx="371">
                  <c:v>17.687122919314234</c:v>
                </c:pt>
                <c:pt idx="372">
                  <c:v>16.690868648756943</c:v>
                </c:pt>
                <c:pt idx="373">
                  <c:v>13.368547767203127</c:v>
                </c:pt>
                <c:pt idx="374">
                  <c:v>9.2314847803281221</c:v>
                </c:pt>
                <c:pt idx="375">
                  <c:v>6.1101237959999999</c:v>
                </c:pt>
                <c:pt idx="376">
                  <c:v>4.1727171621892358</c:v>
                </c:pt>
                <c:pt idx="377">
                  <c:v>3.0656697518124996</c:v>
                </c:pt>
                <c:pt idx="378">
                  <c:v>2.3340225013559026</c:v>
                </c:pt>
                <c:pt idx="379">
                  <c:v>1.8858406777777781</c:v>
                </c:pt>
                <c:pt idx="380">
                  <c:v>1.527530949</c:v>
                </c:pt>
                <c:pt idx="381">
                  <c:v>1.0964395565642358</c:v>
                </c:pt>
                <c:pt idx="382">
                  <c:v>0.70748491677256953</c:v>
                </c:pt>
                <c:pt idx="383">
                  <c:v>0.40339310748090285</c:v>
                </c:pt>
                <c:pt idx="384">
                  <c:v>0.15587651852256942</c:v>
                </c:pt>
                <c:pt idx="385">
                  <c:v>2.3867671078125E-2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7.3665651475694456E-3</c:v>
                </c:pt>
                <c:pt idx="393">
                  <c:v>0.12994620920312502</c:v>
                </c:pt>
                <c:pt idx="394">
                  <c:v>0.678902644</c:v>
                </c:pt>
                <c:pt idx="395">
                  <c:v>2.0299306920642368</c:v>
                </c:pt>
                <c:pt idx="396">
                  <c:v>4.4579505647031255</c:v>
                </c:pt>
                <c:pt idx="397">
                  <c:v>8.1197227682569473</c:v>
                </c:pt>
                <c:pt idx="398">
                  <c:v>12.871157288439235</c:v>
                </c:pt>
                <c:pt idx="399">
                  <c:v>17.256620852090272</c:v>
                </c:pt>
                <c:pt idx="400">
                  <c:v>19.311008540444444</c:v>
                </c:pt>
                <c:pt idx="401">
                  <c:v>19.311008540444444</c:v>
                </c:pt>
                <c:pt idx="402">
                  <c:v>18.269376228578121</c:v>
                </c:pt>
                <c:pt idx="403">
                  <c:v>15.996938211855904</c:v>
                </c:pt>
                <c:pt idx="404">
                  <c:v>13.747778540999999</c:v>
                </c:pt>
                <c:pt idx="405">
                  <c:v>12.023412971256942</c:v>
                </c:pt>
                <c:pt idx="406">
                  <c:v>10.304056665814233</c:v>
                </c:pt>
                <c:pt idx="407">
                  <c:v>8.5157493105902784</c:v>
                </c:pt>
                <c:pt idx="408">
                  <c:v>6.897756941578125</c:v>
                </c:pt>
                <c:pt idx="409">
                  <c:v>5.9415767854236101</c:v>
                </c:pt>
                <c:pt idx="410">
                  <c:v>5.6931762086475697</c:v>
                </c:pt>
                <c:pt idx="411">
                  <c:v>5.7753870756944439</c:v>
                </c:pt>
                <c:pt idx="412">
                  <c:v>5.9415767854236101</c:v>
                </c:pt>
                <c:pt idx="413">
                  <c:v>6.1952812891059024</c:v>
                </c:pt>
                <c:pt idx="414">
                  <c:v>6.5418045136475707</c:v>
                </c:pt>
                <c:pt idx="415">
                  <c:v>7.4493653398281259</c:v>
                </c:pt>
                <c:pt idx="416">
                  <c:v>8.9212050563124983</c:v>
                </c:pt>
                <c:pt idx="417">
                  <c:v>10.304056665814233</c:v>
                </c:pt>
                <c:pt idx="418">
                  <c:v>10.74958652593924</c:v>
                </c:pt>
                <c:pt idx="419">
                  <c:v>10.414555143027778</c:v>
                </c:pt>
                <c:pt idx="420">
                  <c:v>9.1274688804444448</c:v>
                </c:pt>
                <c:pt idx="421">
                  <c:v>8.1197227682569473</c:v>
                </c:pt>
                <c:pt idx="422">
                  <c:v>7.7331254293124996</c:v>
                </c:pt>
                <c:pt idx="423">
                  <c:v>7.9252454483611103</c:v>
                </c:pt>
                <c:pt idx="424">
                  <c:v>8.7172985330277761</c:v>
                </c:pt>
                <c:pt idx="425">
                  <c:v>10.74958652593924</c:v>
                </c:pt>
                <c:pt idx="426">
                  <c:v>15.050187259090277</c:v>
                </c:pt>
                <c:pt idx="427">
                  <c:v>22.122089800756942</c:v>
                </c:pt>
                <c:pt idx="428">
                  <c:v>29.42382917502778</c:v>
                </c:pt>
                <c:pt idx="429">
                  <c:v>32.871381664090265</c:v>
                </c:pt>
                <c:pt idx="430">
                  <c:v>33.068510947439236</c:v>
                </c:pt>
                <c:pt idx="431">
                  <c:v>31.700981793444441</c:v>
                </c:pt>
                <c:pt idx="432">
                  <c:v>29.985161439272566</c:v>
                </c:pt>
                <c:pt idx="433">
                  <c:v>28.867800837689238</c:v>
                </c:pt>
                <c:pt idx="434">
                  <c:v>28.500061905522575</c:v>
                </c:pt>
                <c:pt idx="435">
                  <c:v>27.5910277663125</c:v>
                </c:pt>
                <c:pt idx="436">
                  <c:v>25.124112429694438</c:v>
                </c:pt>
                <c:pt idx="437">
                  <c:v>21.006202512203121</c:v>
                </c:pt>
                <c:pt idx="438">
                  <c:v>15.587651852256943</c:v>
                </c:pt>
                <c:pt idx="439">
                  <c:v>9.7604041579236096</c:v>
                </c:pt>
                <c:pt idx="440">
                  <c:v>4.9034804248281256</c:v>
                </c:pt>
                <c:pt idx="441">
                  <c:v>1.7470545903975694</c:v>
                </c:pt>
                <c:pt idx="442">
                  <c:v>0.42549280292361114</c:v>
                </c:pt>
                <c:pt idx="443">
                  <c:v>4.9797980397569441E-2</c:v>
                </c:pt>
                <c:pt idx="444">
                  <c:v>1.1786504236111111E-3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7.3665651475694456E-3</c:v>
                </c:pt>
                <c:pt idx="513">
                  <c:v>0.1841641286892361</c:v>
                </c:pt>
                <c:pt idx="514">
                  <c:v>1.2835503113124997</c:v>
                </c:pt>
                <c:pt idx="515">
                  <c:v>4.1028821245902769</c:v>
                </c:pt>
                <c:pt idx="516">
                  <c:v>8.3165573890000015</c:v>
                </c:pt>
                <c:pt idx="517">
                  <c:v>12.383196013064238</c:v>
                </c:pt>
                <c:pt idx="518">
                  <c:v>14.132313241703125</c:v>
                </c:pt>
                <c:pt idx="519">
                  <c:v>14.132313241703125</c:v>
                </c:pt>
                <c:pt idx="520">
                  <c:v>13.368547767203127</c:v>
                </c:pt>
                <c:pt idx="521">
                  <c:v>12.142751326647572</c:v>
                </c:pt>
                <c:pt idx="522">
                  <c:v>10.862442304</c:v>
                </c:pt>
                <c:pt idx="523">
                  <c:v>9.3360900054236104</c:v>
                </c:pt>
                <c:pt idx="524">
                  <c:v>7.0792691068142348</c:v>
                </c:pt>
                <c:pt idx="525">
                  <c:v>4.1727171621892358</c:v>
                </c:pt>
                <c:pt idx="526">
                  <c:v>1.7019712116944445</c:v>
                </c:pt>
                <c:pt idx="527">
                  <c:v>0.47146016944444452</c:v>
                </c:pt>
                <c:pt idx="528">
                  <c:v>0.11786504236111113</c:v>
                </c:pt>
                <c:pt idx="529">
                  <c:v>2.9466260590277783E-2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1.1786504236111111E-3</c:v>
                </c:pt>
                <c:pt idx="534">
                  <c:v>4.243141525E-2</c:v>
                </c:pt>
                <c:pt idx="535">
                  <c:v>0.30173450844444444</c:v>
                </c:pt>
                <c:pt idx="536">
                  <c:v>0.79676768636111106</c:v>
                </c:pt>
                <c:pt idx="537">
                  <c:v>1.9813113620902776</c:v>
                </c:pt>
                <c:pt idx="538">
                  <c:v>4.9797980397569441</c:v>
                </c:pt>
                <c:pt idx="539">
                  <c:v>10.414555143027778</c:v>
                </c:pt>
                <c:pt idx="540">
                  <c:v>15.723491313578126</c:v>
                </c:pt>
                <c:pt idx="541">
                  <c:v>17.687122919314234</c:v>
                </c:pt>
                <c:pt idx="542">
                  <c:v>17.687122919314234</c:v>
                </c:pt>
                <c:pt idx="543">
                  <c:v>17.399532215953126</c:v>
                </c:pt>
                <c:pt idx="544">
                  <c:v>16.411528498361108</c:v>
                </c:pt>
                <c:pt idx="545">
                  <c:v>14.653276728939238</c:v>
                </c:pt>
                <c:pt idx="546">
                  <c:v>11.904663941078127</c:v>
                </c:pt>
                <c:pt idx="547">
                  <c:v>10.084827687022567</c:v>
                </c:pt>
                <c:pt idx="548">
                  <c:v>8.7172985330277761</c:v>
                </c:pt>
                <c:pt idx="549">
                  <c:v>7.828890776230903</c:v>
                </c:pt>
                <c:pt idx="550">
                  <c:v>6.9882183615902775</c:v>
                </c:pt>
                <c:pt idx="551">
                  <c:v>6.3673642509531234</c:v>
                </c:pt>
                <c:pt idx="552">
                  <c:v>6.0255556281059031</c:v>
                </c:pt>
                <c:pt idx="553">
                  <c:v>5.5305224501892356</c:v>
                </c:pt>
                <c:pt idx="554">
                  <c:v>5.2122868358142362</c:v>
                </c:pt>
                <c:pt idx="555">
                  <c:v>5.0567049798975692</c:v>
                </c:pt>
                <c:pt idx="556">
                  <c:v>5.0567049798975692</c:v>
                </c:pt>
                <c:pt idx="557">
                  <c:v>5.2122868358142362</c:v>
                </c:pt>
                <c:pt idx="558">
                  <c:v>5.6115546668125003</c:v>
                </c:pt>
                <c:pt idx="559">
                  <c:v>6.1952812891059024</c:v>
                </c:pt>
                <c:pt idx="560">
                  <c:v>8.0221894457031251</c:v>
                </c:pt>
                <c:pt idx="561">
                  <c:v>8.5157493105902784</c:v>
                </c:pt>
                <c:pt idx="562">
                  <c:v>8.5157493105902784</c:v>
                </c:pt>
                <c:pt idx="563">
                  <c:v>8.5157493105902784</c:v>
                </c:pt>
                <c:pt idx="564">
                  <c:v>6.9882183615902775</c:v>
                </c:pt>
                <c:pt idx="565">
                  <c:v>3.0058532428142355</c:v>
                </c:pt>
                <c:pt idx="566">
                  <c:v>0.678902644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2.9466260590277783E-2</c:v>
                </c:pt>
                <c:pt idx="602">
                  <c:v>0.12994620920312502</c:v>
                </c:pt>
                <c:pt idx="603">
                  <c:v>0.678902644</c:v>
                </c:pt>
                <c:pt idx="604">
                  <c:v>2.4401010394809024</c:v>
                </c:pt>
                <c:pt idx="605">
                  <c:v>5.9415767854236101</c:v>
                </c:pt>
                <c:pt idx="606">
                  <c:v>11.551952801812499</c:v>
                </c:pt>
                <c:pt idx="607">
                  <c:v>19.160435948828123</c:v>
                </c:pt>
                <c:pt idx="608">
                  <c:v>27.410988914105896</c:v>
                </c:pt>
                <c:pt idx="609">
                  <c:v>35.684820225249993</c:v>
                </c:pt>
                <c:pt idx="610">
                  <c:v>44.359687343027772</c:v>
                </c:pt>
                <c:pt idx="611">
                  <c:v>54.230000652953116</c:v>
                </c:pt>
                <c:pt idx="612">
                  <c:v>63.439680400444423</c:v>
                </c:pt>
                <c:pt idx="613">
                  <c:v>68.741544668453116</c:v>
                </c:pt>
                <c:pt idx="614">
                  <c:v>69.884835579355908</c:v>
                </c:pt>
                <c:pt idx="615">
                  <c:v>69.312011473480894</c:v>
                </c:pt>
                <c:pt idx="616">
                  <c:v>69.026483408361088</c:v>
                </c:pt>
                <c:pt idx="617">
                  <c:v>68.45719525375695</c:v>
                </c:pt>
                <c:pt idx="618">
                  <c:v>67.325690847090272</c:v>
                </c:pt>
                <c:pt idx="619">
                  <c:v>65.0909696439236</c:v>
                </c:pt>
                <c:pt idx="620">
                  <c:v>62.079812474203123</c:v>
                </c:pt>
                <c:pt idx="621">
                  <c:v>59.404276012605891</c:v>
                </c:pt>
                <c:pt idx="622">
                  <c:v>58.088607477249987</c:v>
                </c:pt>
                <c:pt idx="623">
                  <c:v>57.827241745814213</c:v>
                </c:pt>
                <c:pt idx="624">
                  <c:v>58.350562533897566</c:v>
                </c:pt>
                <c:pt idx="625">
                  <c:v>59.934668703230912</c:v>
                </c:pt>
                <c:pt idx="626">
                  <c:v>61.53999058018924</c:v>
                </c:pt>
                <c:pt idx="627">
                  <c:v>62.350607409027774</c:v>
                </c:pt>
                <c:pt idx="628">
                  <c:v>62.350607409027774</c:v>
                </c:pt>
                <c:pt idx="629">
                  <c:v>62.350607409027774</c:v>
                </c:pt>
                <c:pt idx="630">
                  <c:v>62.621991669064229</c:v>
                </c:pt>
                <c:pt idx="631">
                  <c:v>64.262673058730911</c:v>
                </c:pt>
                <c:pt idx="632">
                  <c:v>67.04428805845312</c:v>
                </c:pt>
                <c:pt idx="633">
                  <c:v>70.460016986078102</c:v>
                </c:pt>
                <c:pt idx="634">
                  <c:v>74.552291256855895</c:v>
                </c:pt>
                <c:pt idx="635">
                  <c:v>78.45568679725001</c:v>
                </c:pt>
                <c:pt idx="636">
                  <c:v>81.526071150756934</c:v>
                </c:pt>
                <c:pt idx="637">
                  <c:v>82.770725998090271</c:v>
                </c:pt>
                <c:pt idx="638">
                  <c:v>82.770725998090271</c:v>
                </c:pt>
                <c:pt idx="639">
                  <c:v>82.45867829843921</c:v>
                </c:pt>
                <c:pt idx="640">
                  <c:v>81.836350874772577</c:v>
                </c:pt>
                <c:pt idx="641">
                  <c:v>81.526071150756934</c:v>
                </c:pt>
                <c:pt idx="642">
                  <c:v>83.083363022953122</c:v>
                </c:pt>
                <c:pt idx="643">
                  <c:v>86.8809746878281</c:v>
                </c:pt>
                <c:pt idx="644">
                  <c:v>89.784874669000004</c:v>
                </c:pt>
                <c:pt idx="645">
                  <c:v>90.763449183203107</c:v>
                </c:pt>
                <c:pt idx="646">
                  <c:v>92.0764657551059</c:v>
                </c:pt>
                <c:pt idx="647">
                  <c:v>93.398911530397555</c:v>
                </c:pt>
                <c:pt idx="648">
                  <c:v>94.730786509078129</c:v>
                </c:pt>
                <c:pt idx="649">
                  <c:v>95.400259949689229</c:v>
                </c:pt>
                <c:pt idx="650">
                  <c:v>95.065228566777762</c:v>
                </c:pt>
                <c:pt idx="651">
                  <c:v>92.406193211111102</c:v>
                </c:pt>
                <c:pt idx="652">
                  <c:v>86.561265760423609</c:v>
                </c:pt>
                <c:pt idx="653">
                  <c:v>79.983512408855887</c:v>
                </c:pt>
                <c:pt idx="654">
                  <c:v>73.960608744203114</c:v>
                </c:pt>
                <c:pt idx="655">
                  <c:v>65.64611399344443</c:v>
                </c:pt>
                <c:pt idx="656">
                  <c:v>54.991114163999995</c:v>
                </c:pt>
                <c:pt idx="657">
                  <c:v>45.27903467344445</c:v>
                </c:pt>
                <c:pt idx="658">
                  <c:v>39.256425671397572</c:v>
                </c:pt>
                <c:pt idx="659">
                  <c:v>34.666760921855897</c:v>
                </c:pt>
                <c:pt idx="660">
                  <c:v>28.317076427256939</c:v>
                </c:pt>
                <c:pt idx="661">
                  <c:v>19.919192159027777</c:v>
                </c:pt>
                <c:pt idx="662">
                  <c:v>12.625998000328124</c:v>
                </c:pt>
                <c:pt idx="663">
                  <c:v>6.9882183615902775</c:v>
                </c:pt>
                <c:pt idx="664">
                  <c:v>5.0567049798975692</c:v>
                </c:pt>
                <c:pt idx="665">
                  <c:v>4.2431415249999995</c:v>
                </c:pt>
                <c:pt idx="666">
                  <c:v>4.6041032172309029</c:v>
                </c:pt>
                <c:pt idx="667">
                  <c:v>5.7753870756944439</c:v>
                </c:pt>
                <c:pt idx="668">
                  <c:v>10.637320073090278</c:v>
                </c:pt>
                <c:pt idx="669">
                  <c:v>15.859920100111106</c:v>
                </c:pt>
                <c:pt idx="670">
                  <c:v>23.101548302777775</c:v>
                </c:pt>
                <c:pt idx="671">
                  <c:v>30.173450844444449</c:v>
                </c:pt>
                <c:pt idx="672">
                  <c:v>34.062997242361114</c:v>
                </c:pt>
                <c:pt idx="673">
                  <c:v>38.188273725000002</c:v>
                </c:pt>
                <c:pt idx="674">
                  <c:v>42.549280292361111</c:v>
                </c:pt>
                <c:pt idx="675">
                  <c:v>47.14601694444444</c:v>
                </c:pt>
                <c:pt idx="676">
                  <c:v>47.85585916206422</c:v>
                </c:pt>
                <c:pt idx="677">
                  <c:v>48.332033933203121</c:v>
                </c:pt>
                <c:pt idx="678">
                  <c:v>44.818182357812503</c:v>
                </c:pt>
                <c:pt idx="679">
                  <c:v>37.55445445970313</c:v>
                </c:pt>
                <c:pt idx="680">
                  <c:v>29.797461359312504</c:v>
                </c:pt>
                <c:pt idx="681">
                  <c:v>21.640316440105902</c:v>
                </c:pt>
                <c:pt idx="682">
                  <c:v>15.317740905249998</c:v>
                </c:pt>
                <c:pt idx="683">
                  <c:v>13.118673877397571</c:v>
                </c:pt>
                <c:pt idx="684">
                  <c:v>10.525642945453122</c:v>
                </c:pt>
                <c:pt idx="685">
                  <c:v>10.525642945453122</c:v>
                </c:pt>
                <c:pt idx="686">
                  <c:v>13.368547767203127</c:v>
                </c:pt>
                <c:pt idx="687">
                  <c:v>16.831422711772568</c:v>
                </c:pt>
                <c:pt idx="688">
                  <c:v>19.76626226656423</c:v>
                </c:pt>
                <c:pt idx="689">
                  <c:v>23.76630714169444</c:v>
                </c:pt>
                <c:pt idx="690">
                  <c:v>27.05267918532812</c:v>
                </c:pt>
                <c:pt idx="691">
                  <c:v>28.134680274203117</c:v>
                </c:pt>
                <c:pt idx="692">
                  <c:v>28.500061905522575</c:v>
                </c:pt>
                <c:pt idx="693">
                  <c:v>29.797461359312504</c:v>
                </c:pt>
                <c:pt idx="694">
                  <c:v>31.507977786578131</c:v>
                </c:pt>
                <c:pt idx="695">
                  <c:v>32.478891073027789</c:v>
                </c:pt>
                <c:pt idx="696">
                  <c:v>30.932501717249998</c:v>
                </c:pt>
                <c:pt idx="697">
                  <c:v>23.599233444147568</c:v>
                </c:pt>
                <c:pt idx="698">
                  <c:v>19.613921699312503</c:v>
                </c:pt>
                <c:pt idx="699">
                  <c:v>15.723491313578126</c:v>
                </c:pt>
                <c:pt idx="700">
                  <c:v>14.00354568292361</c:v>
                </c:pt>
                <c:pt idx="701">
                  <c:v>13.243316159694441</c:v>
                </c:pt>
                <c:pt idx="702">
                  <c:v>12.994620920312498</c:v>
                </c:pt>
                <c:pt idx="703">
                  <c:v>12.994620920312498</c:v>
                </c:pt>
                <c:pt idx="704">
                  <c:v>12.871157288439235</c:v>
                </c:pt>
                <c:pt idx="705">
                  <c:v>11.668933856355903</c:v>
                </c:pt>
                <c:pt idx="706">
                  <c:v>9.4412845557308991</c:v>
                </c:pt>
                <c:pt idx="707">
                  <c:v>6.718602077189237</c:v>
                </c:pt>
                <c:pt idx="708">
                  <c:v>4.827752135111111</c:v>
                </c:pt>
                <c:pt idx="709">
                  <c:v>4.2431415249999995</c:v>
                </c:pt>
                <c:pt idx="710">
                  <c:v>5.134201245249999</c:v>
                </c:pt>
                <c:pt idx="711">
                  <c:v>8.6162292592031253</c:v>
                </c:pt>
                <c:pt idx="712">
                  <c:v>13.118673877397571</c:v>
                </c:pt>
                <c:pt idx="713">
                  <c:v>14.00354568292361</c:v>
                </c:pt>
                <c:pt idx="714">
                  <c:v>13.243316159694441</c:v>
                </c:pt>
                <c:pt idx="715">
                  <c:v>10.084827687022567</c:v>
                </c:pt>
                <c:pt idx="716">
                  <c:v>5.6931762086475697</c:v>
                </c:pt>
                <c:pt idx="717">
                  <c:v>4.2431415249999995</c:v>
                </c:pt>
                <c:pt idx="718">
                  <c:v>4.2431415249999995</c:v>
                </c:pt>
                <c:pt idx="719">
                  <c:v>4.9797980397569441</c:v>
                </c:pt>
                <c:pt idx="720">
                  <c:v>7.5433627111111123</c:v>
                </c:pt>
                <c:pt idx="721">
                  <c:v>10.084827687022567</c:v>
                </c:pt>
                <c:pt idx="722">
                  <c:v>12.504302344090279</c:v>
                </c:pt>
                <c:pt idx="723">
                  <c:v>14.917294423828125</c:v>
                </c:pt>
                <c:pt idx="724">
                  <c:v>16.972566099999998</c:v>
                </c:pt>
                <c:pt idx="725">
                  <c:v>20.849147343256945</c:v>
                </c:pt>
                <c:pt idx="726">
                  <c:v>26.343131630314232</c:v>
                </c:pt>
                <c:pt idx="727">
                  <c:v>35.684820225249993</c:v>
                </c:pt>
                <c:pt idx="728">
                  <c:v>42.102571781812486</c:v>
                </c:pt>
                <c:pt idx="729">
                  <c:v>47.618655764312507</c:v>
                </c:pt>
                <c:pt idx="730">
                  <c:v>50.993131927111108</c:v>
                </c:pt>
                <c:pt idx="731">
                  <c:v>51.73126175489756</c:v>
                </c:pt>
                <c:pt idx="732">
                  <c:v>51.97848368124999</c:v>
                </c:pt>
                <c:pt idx="733">
                  <c:v>52.474695509590283</c:v>
                </c:pt>
                <c:pt idx="734">
                  <c:v>52.973264638777763</c:v>
                </c:pt>
                <c:pt idx="735">
                  <c:v>53.725538271647586</c:v>
                </c:pt>
                <c:pt idx="736">
                  <c:v>54.736820335105911</c:v>
                </c:pt>
                <c:pt idx="737">
                  <c:v>56.271423186647567</c:v>
                </c:pt>
                <c:pt idx="738">
                  <c:v>57.046680502777775</c:v>
                </c:pt>
                <c:pt idx="739">
                  <c:v>57.306278258578125</c:v>
                </c:pt>
                <c:pt idx="740">
                  <c:v>60.467418694703113</c:v>
                </c:pt>
                <c:pt idx="741">
                  <c:v>63.439680400444423</c:v>
                </c:pt>
                <c:pt idx="742">
                  <c:v>65.64611399344443</c:v>
                </c:pt>
                <c:pt idx="743">
                  <c:v>65.924570156022554</c:v>
                </c:pt>
                <c:pt idx="744">
                  <c:v>66.203615643812483</c:v>
                </c:pt>
                <c:pt idx="745">
                  <c:v>66.203615643812483</c:v>
                </c:pt>
                <c:pt idx="746">
                  <c:v>66.483250456814233</c:v>
                </c:pt>
                <c:pt idx="747">
                  <c:v>67.607682960939243</c:v>
                </c:pt>
                <c:pt idx="748">
                  <c:v>69.598128863812505</c:v>
                </c:pt>
                <c:pt idx="749">
                  <c:v>71.908283694090272</c:v>
                </c:pt>
                <c:pt idx="750">
                  <c:v>73.077504914312485</c:v>
                </c:pt>
                <c:pt idx="751">
                  <c:v>73.077504914312485</c:v>
                </c:pt>
                <c:pt idx="752">
                  <c:v>72.784315621439234</c:v>
                </c:pt>
                <c:pt idx="753">
                  <c:v>71.617451702064216</c:v>
                </c:pt>
                <c:pt idx="754">
                  <c:v>69.312011473480894</c:v>
                </c:pt>
                <c:pt idx="755">
                  <c:v>66.763474595027773</c:v>
                </c:pt>
                <c:pt idx="756">
                  <c:v>63.166528164772565</c:v>
                </c:pt>
                <c:pt idx="757">
                  <c:v>56.271423186647567</c:v>
                </c:pt>
                <c:pt idx="758">
                  <c:v>45.510344819078121</c:v>
                </c:pt>
                <c:pt idx="759">
                  <c:v>34.263662476980905</c:v>
                </c:pt>
                <c:pt idx="760">
                  <c:v>24.781125156423609</c:v>
                </c:pt>
                <c:pt idx="761">
                  <c:v>16.550903910953121</c:v>
                </c:pt>
                <c:pt idx="762">
                  <c:v>9.9760971854444431</c:v>
                </c:pt>
                <c:pt idx="763">
                  <c:v>6.0255556281059031</c:v>
                </c:pt>
                <c:pt idx="764">
                  <c:v>4.2431415249999995</c:v>
                </c:pt>
                <c:pt idx="765">
                  <c:v>4.827752135111111</c:v>
                </c:pt>
                <c:pt idx="766">
                  <c:v>7.5433627111111123</c:v>
                </c:pt>
                <c:pt idx="767">
                  <c:v>10.74958652593924</c:v>
                </c:pt>
                <c:pt idx="768">
                  <c:v>14.784990913777772</c:v>
                </c:pt>
                <c:pt idx="769">
                  <c:v>19.311008540444444</c:v>
                </c:pt>
                <c:pt idx="770">
                  <c:v>26.696726757397567</c:v>
                </c:pt>
                <c:pt idx="771">
                  <c:v>36.717612658939231</c:v>
                </c:pt>
                <c:pt idx="772">
                  <c:v>46.910581522328116</c:v>
                </c:pt>
                <c:pt idx="773">
                  <c:v>58.350562533897566</c:v>
                </c:pt>
                <c:pt idx="774">
                  <c:v>66.483250456814233</c:v>
                </c:pt>
                <c:pt idx="775">
                  <c:v>76.34148259989756</c:v>
                </c:pt>
                <c:pt idx="776">
                  <c:v>86.242146158230909</c:v>
                </c:pt>
                <c:pt idx="777">
                  <c:v>93.398911530397555</c:v>
                </c:pt>
                <c:pt idx="778">
                  <c:v>99.466603911147587</c:v>
                </c:pt>
                <c:pt idx="779">
                  <c:v>105.37252652125693</c:v>
                </c:pt>
                <c:pt idx="780">
                  <c:v>110.0037386982309</c:v>
                </c:pt>
                <c:pt idx="781">
                  <c:v>113.63398200295312</c:v>
                </c:pt>
                <c:pt idx="782">
                  <c:v>116.21021716636109</c:v>
                </c:pt>
                <c:pt idx="783">
                  <c:v>118.06806489657811</c:v>
                </c:pt>
                <c:pt idx="784">
                  <c:v>119.18984543725001</c:v>
                </c:pt>
                <c:pt idx="785">
                  <c:v>120.6938033777778</c:v>
                </c:pt>
                <c:pt idx="786">
                  <c:v>123.34841879435588</c:v>
                </c:pt>
                <c:pt idx="787">
                  <c:v>125.26225241969445</c:v>
                </c:pt>
                <c:pt idx="788">
                  <c:v>125.64678712039758</c:v>
                </c:pt>
                <c:pt idx="789">
                  <c:v>125.64678712039758</c:v>
                </c:pt>
                <c:pt idx="790">
                  <c:v>126.03191114631252</c:v>
                </c:pt>
                <c:pt idx="791">
                  <c:v>127.19081917532812</c:v>
                </c:pt>
                <c:pt idx="792">
                  <c:v>128.35503113125</c:v>
                </c:pt>
                <c:pt idx="793">
                  <c:v>126.80392717377777</c:v>
                </c:pt>
                <c:pt idx="794">
                  <c:v>118.81532926514757</c:v>
                </c:pt>
                <c:pt idx="795">
                  <c:v>105.02040470720311</c:v>
                </c:pt>
                <c:pt idx="796">
                  <c:v>87.843637421312494</c:v>
                </c:pt>
                <c:pt idx="797">
                  <c:v>71.617451702064216</c:v>
                </c:pt>
                <c:pt idx="798">
                  <c:v>59.404276012605891</c:v>
                </c:pt>
                <c:pt idx="799">
                  <c:v>52.72368541157811</c:v>
                </c:pt>
                <c:pt idx="800">
                  <c:v>50.503992001312497</c:v>
                </c:pt>
                <c:pt idx="801">
                  <c:v>50.260306026230893</c:v>
                </c:pt>
                <c:pt idx="802">
                  <c:v>52.226294932814241</c:v>
                </c:pt>
                <c:pt idx="803">
                  <c:v>58.876240622828135</c:v>
                </c:pt>
                <c:pt idx="804">
                  <c:v>69.026483408361088</c:v>
                </c:pt>
                <c:pt idx="805">
                  <c:v>77.848681829090268</c:v>
                </c:pt>
                <c:pt idx="806">
                  <c:v>81.836350874772577</c:v>
                </c:pt>
                <c:pt idx="807">
                  <c:v>82.770725998090271</c:v>
                </c:pt>
                <c:pt idx="808">
                  <c:v>81.21638075195311</c:v>
                </c:pt>
                <c:pt idx="809">
                  <c:v>77.546063332828098</c:v>
                </c:pt>
                <c:pt idx="810">
                  <c:v>72.784315621439234</c:v>
                </c:pt>
                <c:pt idx="811">
                  <c:v>66.203615643812483</c:v>
                </c:pt>
                <c:pt idx="812">
                  <c:v>56.271423186647567</c:v>
                </c:pt>
                <c:pt idx="813">
                  <c:v>46.441478653730904</c:v>
                </c:pt>
                <c:pt idx="814">
                  <c:v>37.134854908897566</c:v>
                </c:pt>
                <c:pt idx="815">
                  <c:v>28.500061905522575</c:v>
                </c:pt>
                <c:pt idx="816">
                  <c:v>20.381517787689234</c:v>
                </c:pt>
                <c:pt idx="817">
                  <c:v>14.132313241703125</c:v>
                </c:pt>
                <c:pt idx="818">
                  <c:v>9.5470684312500005</c:v>
                </c:pt>
                <c:pt idx="819">
                  <c:v>8.5157493105902784</c:v>
                </c:pt>
                <c:pt idx="820">
                  <c:v>9.5470684312500005</c:v>
                </c:pt>
                <c:pt idx="821">
                  <c:v>13.494368699923607</c:v>
                </c:pt>
                <c:pt idx="822">
                  <c:v>18.122928913444447</c:v>
                </c:pt>
                <c:pt idx="823">
                  <c:v>22.936831906078119</c:v>
                </c:pt>
                <c:pt idx="824">
                  <c:v>27.95287344636111</c:v>
                </c:pt>
                <c:pt idx="825">
                  <c:v>32.0887577828125</c:v>
                </c:pt>
                <c:pt idx="826">
                  <c:v>36.302727709828126</c:v>
                </c:pt>
                <c:pt idx="827">
                  <c:v>40.557655739064238</c:v>
                </c:pt>
                <c:pt idx="828">
                  <c:v>44.588640187814235</c:v>
                </c:pt>
                <c:pt idx="829">
                  <c:v>50.503992001312497</c:v>
                </c:pt>
                <c:pt idx="830">
                  <c:v>57.046680502777775</c:v>
                </c:pt>
                <c:pt idx="831">
                  <c:v>63.166528164772565</c:v>
                </c:pt>
                <c:pt idx="832">
                  <c:v>67.04428805845312</c:v>
                </c:pt>
                <c:pt idx="833">
                  <c:v>68.45719525375695</c:v>
                </c:pt>
                <c:pt idx="834">
                  <c:v>69.884835579355908</c:v>
                </c:pt>
                <c:pt idx="835">
                  <c:v>71.617451702064216</c:v>
                </c:pt>
                <c:pt idx="836">
                  <c:v>73.077504914312485</c:v>
                </c:pt>
                <c:pt idx="837">
                  <c:v>74.256155337923616</c:v>
                </c:pt>
                <c:pt idx="838">
                  <c:v>76.34148259989756</c:v>
                </c:pt>
                <c:pt idx="839">
                  <c:v>79.065049066256918</c:v>
                </c:pt>
                <c:pt idx="840">
                  <c:v>81.21638075195311</c:v>
                </c:pt>
                <c:pt idx="841">
                  <c:v>83.710405048314215</c:v>
                </c:pt>
                <c:pt idx="842">
                  <c:v>87.522160518272571</c:v>
                </c:pt>
                <c:pt idx="843">
                  <c:v>91.418778818730914</c:v>
                </c:pt>
                <c:pt idx="844">
                  <c:v>94.063670369314238</c:v>
                </c:pt>
                <c:pt idx="845">
                  <c:v>95.065228566777762</c:v>
                </c:pt>
                <c:pt idx="846">
                  <c:v>95.735880657812487</c:v>
                </c:pt>
                <c:pt idx="847">
                  <c:v>96.408890049694449</c:v>
                </c:pt>
                <c:pt idx="848">
                  <c:v>98.10172672060591</c:v>
                </c:pt>
                <c:pt idx="849">
                  <c:v>101.53159945331426</c:v>
                </c:pt>
                <c:pt idx="850">
                  <c:v>106.43242791468921</c:v>
                </c:pt>
                <c:pt idx="851">
                  <c:v>110.0037386982309</c:v>
                </c:pt>
                <c:pt idx="852">
                  <c:v>112.17481277852258</c:v>
                </c:pt>
                <c:pt idx="853">
                  <c:v>114.36710256643921</c:v>
                </c:pt>
                <c:pt idx="854">
                  <c:v>116.58060806198088</c:v>
                </c:pt>
                <c:pt idx="855">
                  <c:v>118.06806489657811</c:v>
                </c:pt>
                <c:pt idx="856">
                  <c:v>118.44140241825693</c:v>
                </c:pt>
                <c:pt idx="857">
                  <c:v>118.81532926514757</c:v>
                </c:pt>
                <c:pt idx="858">
                  <c:v>122.58701062070315</c:v>
                </c:pt>
                <c:pt idx="859">
                  <c:v>127.57830050209024</c:v>
                </c:pt>
                <c:pt idx="860">
                  <c:v>131.48552665636106</c:v>
                </c:pt>
                <c:pt idx="861">
                  <c:v>133.85814995909033</c:v>
                </c:pt>
                <c:pt idx="862">
                  <c:v>139.47677652844442</c:v>
                </c:pt>
                <c:pt idx="863">
                  <c:v>148.95813519857808</c:v>
                </c:pt>
                <c:pt idx="864">
                  <c:v>154.02868932095311</c:v>
                </c:pt>
                <c:pt idx="865">
                  <c:v>156.16646652677775</c:v>
                </c:pt>
                <c:pt idx="866">
                  <c:v>158.75124690575694</c:v>
                </c:pt>
                <c:pt idx="867">
                  <c:v>163.98445478659025</c:v>
                </c:pt>
                <c:pt idx="868">
                  <c:v>170.19712116944444</c:v>
                </c:pt>
                <c:pt idx="869">
                  <c:v>172.89505198909023</c:v>
                </c:pt>
                <c:pt idx="870">
                  <c:v>172.44392353945312</c:v>
                </c:pt>
                <c:pt idx="871">
                  <c:v>171.09407414181251</c:v>
                </c:pt>
                <c:pt idx="872">
                  <c:v>169.30252549792357</c:v>
                </c:pt>
                <c:pt idx="873">
                  <c:v>167.52040605742366</c:v>
                </c:pt>
                <c:pt idx="874">
                  <c:v>164.86490665302773</c:v>
                </c:pt>
                <c:pt idx="875">
                  <c:v>160.92143699823092</c:v>
                </c:pt>
                <c:pt idx="876">
                  <c:v>155.73773243518926</c:v>
                </c:pt>
                <c:pt idx="877">
                  <c:v>149.79733430018922</c:v>
                </c:pt>
                <c:pt idx="878">
                  <c:v>146.03950208711112</c:v>
                </c:pt>
                <c:pt idx="879">
                  <c:v>144.38467689236109</c:v>
                </c:pt>
                <c:pt idx="880">
                  <c:v>144.38467689236109</c:v>
                </c:pt>
                <c:pt idx="881">
                  <c:v>140.2888666703125</c:v>
                </c:pt>
                <c:pt idx="882">
                  <c:v>136.25198896944445</c:v>
                </c:pt>
                <c:pt idx="883">
                  <c:v>136.25198896944445</c:v>
                </c:pt>
                <c:pt idx="884">
                  <c:v>136.25198896944445</c:v>
                </c:pt>
                <c:pt idx="885">
                  <c:v>136.6530247760781</c:v>
                </c:pt>
                <c:pt idx="886">
                  <c:v>137.85966814725001</c:v>
                </c:pt>
                <c:pt idx="887">
                  <c:v>138.66704368742359</c:v>
                </c:pt>
                <c:pt idx="888">
                  <c:v>139.07161544532812</c:v>
                </c:pt>
                <c:pt idx="889">
                  <c:v>138.26306125473093</c:v>
                </c:pt>
                <c:pt idx="890">
                  <c:v>136.6530247760781</c:v>
                </c:pt>
                <c:pt idx="891">
                  <c:v>133.46123942893922</c:v>
                </c:pt>
                <c:pt idx="892">
                  <c:v>129.13411906125697</c:v>
                </c:pt>
                <c:pt idx="893">
                  <c:v>123.73000686899999</c:v>
                </c:pt>
                <c:pt idx="894">
                  <c:v>119.18984543725001</c:v>
                </c:pt>
                <c:pt idx="895">
                  <c:v>115.47120335075695</c:v>
                </c:pt>
                <c:pt idx="896">
                  <c:v>113.63398200295312</c:v>
                </c:pt>
                <c:pt idx="897">
                  <c:v>112.90321874031422</c:v>
                </c:pt>
                <c:pt idx="898">
                  <c:v>112.90321874031422</c:v>
                </c:pt>
                <c:pt idx="899">
                  <c:v>112.53872109681247</c:v>
                </c:pt>
                <c:pt idx="900">
                  <c:v>111.44876411757809</c:v>
                </c:pt>
                <c:pt idx="901">
                  <c:v>109.28476193982809</c:v>
                </c:pt>
                <c:pt idx="902">
                  <c:v>105.02040470720311</c:v>
                </c:pt>
                <c:pt idx="903">
                  <c:v>87.843637421312494</c:v>
                </c:pt>
                <c:pt idx="904">
                  <c:v>71.617451702064216</c:v>
                </c:pt>
                <c:pt idx="905">
                  <c:v>59.404276012605891</c:v>
                </c:pt>
                <c:pt idx="906">
                  <c:v>52.72368541157811</c:v>
                </c:pt>
                <c:pt idx="907">
                  <c:v>50.503992001312497</c:v>
                </c:pt>
                <c:pt idx="908">
                  <c:v>50.260306026230893</c:v>
                </c:pt>
                <c:pt idx="909">
                  <c:v>52.226294932814241</c:v>
                </c:pt>
                <c:pt idx="910">
                  <c:v>58.876240622828135</c:v>
                </c:pt>
                <c:pt idx="911">
                  <c:v>69.026483408361088</c:v>
                </c:pt>
                <c:pt idx="912">
                  <c:v>77.848681829090268</c:v>
                </c:pt>
                <c:pt idx="913">
                  <c:v>81.836350874772577</c:v>
                </c:pt>
                <c:pt idx="914">
                  <c:v>85.923615881250001</c:v>
                </c:pt>
                <c:pt idx="915">
                  <c:v>95.735880657812487</c:v>
                </c:pt>
                <c:pt idx="916">
                  <c:v>99.466603911147587</c:v>
                </c:pt>
                <c:pt idx="917">
                  <c:v>103.26863551511113</c:v>
                </c:pt>
                <c:pt idx="918">
                  <c:v>102.57205311475694</c:v>
                </c:pt>
                <c:pt idx="919">
                  <c:v>102.92004965232813</c:v>
                </c:pt>
                <c:pt idx="920">
                  <c:v>104.31792905473091</c:v>
                </c:pt>
                <c:pt idx="921">
                  <c:v>107.85388032556422</c:v>
                </c:pt>
                <c:pt idx="922">
                  <c:v>114.36710256643921</c:v>
                </c:pt>
                <c:pt idx="923">
                  <c:v>120.31692990482813</c:v>
                </c:pt>
                <c:pt idx="924">
                  <c:v>124.87830704420311</c:v>
                </c:pt>
                <c:pt idx="925">
                  <c:v>121.0712661759392</c:v>
                </c:pt>
                <c:pt idx="926">
                  <c:v>115.84041559595315</c:v>
                </c:pt>
                <c:pt idx="927">
                  <c:v>113.26830570902776</c:v>
                </c:pt>
                <c:pt idx="928">
                  <c:v>110.72507275748086</c:v>
                </c:pt>
                <c:pt idx="929">
                  <c:v>109.28476193982809</c:v>
                </c:pt>
                <c:pt idx="930">
                  <c:v>107.85388032556422</c:v>
                </c:pt>
                <c:pt idx="931">
                  <c:v>106.78690702959027</c:v>
                </c:pt>
                <c:pt idx="932">
                  <c:v>105.37252652125693</c:v>
                </c:pt>
                <c:pt idx="933">
                  <c:v>103.9675752163125</c:v>
                </c:pt>
                <c:pt idx="934">
                  <c:v>101.18596021659027</c:v>
                </c:pt>
                <c:pt idx="935">
                  <c:v>97.422824076605892</c:v>
                </c:pt>
                <c:pt idx="936">
                  <c:v>94.396933776590274</c:v>
                </c:pt>
                <c:pt idx="937">
                  <c:v>92.406193211111102</c:v>
                </c:pt>
                <c:pt idx="938">
                  <c:v>90.763449183203107</c:v>
                </c:pt>
                <c:pt idx="939">
                  <c:v>89.135438285590254</c:v>
                </c:pt>
                <c:pt idx="940">
                  <c:v>87.20127294044444</c:v>
                </c:pt>
                <c:pt idx="941">
                  <c:v>86.242146158230909</c:v>
                </c:pt>
                <c:pt idx="942">
                  <c:v>85.923615881250001</c:v>
                </c:pt>
                <c:pt idx="943">
                  <c:v>85.605674929480884</c:v>
                </c:pt>
                <c:pt idx="944">
                  <c:v>85.605674929480884</c:v>
                </c:pt>
                <c:pt idx="945">
                  <c:v>85.923615881250001</c:v>
                </c:pt>
                <c:pt idx="946">
                  <c:v>86.561265760423609</c:v>
                </c:pt>
                <c:pt idx="947">
                  <c:v>89.135438285590254</c:v>
                </c:pt>
                <c:pt idx="948">
                  <c:v>91.747327624312476</c:v>
                </c:pt>
                <c:pt idx="949">
                  <c:v>93.067416098756937</c:v>
                </c:pt>
                <c:pt idx="950">
                  <c:v>92.736509992328138</c:v>
                </c:pt>
                <c:pt idx="951">
                  <c:v>89.459861814689233</c:v>
                </c:pt>
                <c:pt idx="952">
                  <c:v>81.836350874772577</c:v>
                </c:pt>
                <c:pt idx="953">
                  <c:v>69.026483408361088</c:v>
                </c:pt>
                <c:pt idx="954">
                  <c:v>54.736820335105911</c:v>
                </c:pt>
                <c:pt idx="955">
                  <c:v>42.102571781812486</c:v>
                </c:pt>
                <c:pt idx="956">
                  <c:v>31.123737748480895</c:v>
                </c:pt>
                <c:pt idx="957">
                  <c:v>21.80031823511111</c:v>
                </c:pt>
                <c:pt idx="958">
                  <c:v>18.564038834480904</c:v>
                </c:pt>
                <c:pt idx="959">
                  <c:v>19.919192159027777</c:v>
                </c:pt>
                <c:pt idx="960">
                  <c:v>25.296490054147569</c:v>
                </c:pt>
                <c:pt idx="961">
                  <c:v>35.275828528256945</c:v>
                </c:pt>
                <c:pt idx="962">
                  <c:v>48.093651885027768</c:v>
                </c:pt>
                <c:pt idx="963">
                  <c:v>60.467418694703113</c:v>
                </c:pt>
                <c:pt idx="964">
                  <c:v>70.748491677256936</c:v>
                </c:pt>
                <c:pt idx="965">
                  <c:v>76.942594315939232</c:v>
                </c:pt>
                <c:pt idx="966">
                  <c:v>79.983512408855887</c:v>
                </c:pt>
                <c:pt idx="967">
                  <c:v>80.290845506812502</c:v>
                </c:pt>
                <c:pt idx="968">
                  <c:v>79.983512408855887</c:v>
                </c:pt>
                <c:pt idx="969">
                  <c:v>78.760073269147568</c:v>
                </c:pt>
                <c:pt idx="970">
                  <c:v>76.34148259989756</c:v>
                </c:pt>
                <c:pt idx="971">
                  <c:v>71.327209035250007</c:v>
                </c:pt>
                <c:pt idx="972">
                  <c:v>62.079812474203123</c:v>
                </c:pt>
                <c:pt idx="973">
                  <c:v>48.571005306590287</c:v>
                </c:pt>
                <c:pt idx="974">
                  <c:v>36.717612658939231</c:v>
                </c:pt>
                <c:pt idx="975">
                  <c:v>26.519634531250006</c:v>
                </c:pt>
                <c:pt idx="976">
                  <c:v>17.977070923522568</c:v>
                </c:pt>
                <c:pt idx="977">
                  <c:v>10.975887407272571</c:v>
                </c:pt>
                <c:pt idx="978">
                  <c:v>7.5433627111111123</c:v>
                </c:pt>
                <c:pt idx="979">
                  <c:v>5.134201245249999</c:v>
                </c:pt>
                <c:pt idx="980">
                  <c:v>3.3735921749809017</c:v>
                </c:pt>
                <c:pt idx="981">
                  <c:v>2.2818672201111112</c:v>
                </c:pt>
                <c:pt idx="982">
                  <c:v>1.527530949</c:v>
                </c:pt>
                <c:pt idx="983">
                  <c:v>0.89135438285590274</c:v>
                </c:pt>
                <c:pt idx="984">
                  <c:v>0.30173450844444444</c:v>
                </c:pt>
                <c:pt idx="985">
                  <c:v>3.5654175314236113E-2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1.8858406777777777E-2</c:v>
                </c:pt>
                <c:pt idx="1028">
                  <c:v>0.38188273724999999</c:v>
                </c:pt>
                <c:pt idx="1029">
                  <c:v>2.179324633256944</c:v>
                </c:pt>
                <c:pt idx="1030">
                  <c:v>6.2810281074236096</c:v>
                </c:pt>
                <c:pt idx="1031">
                  <c:v>11.78650423611111</c:v>
                </c:pt>
                <c:pt idx="1032">
                  <c:v>17.543032905027772</c:v>
                </c:pt>
                <c:pt idx="1033">
                  <c:v>23.432749071812498</c:v>
                </c:pt>
                <c:pt idx="1034">
                  <c:v>29.610350604564232</c:v>
                </c:pt>
                <c:pt idx="1035">
                  <c:v>36.096169223090271</c:v>
                </c:pt>
                <c:pt idx="1036">
                  <c:v>41.658220572111112</c:v>
                </c:pt>
                <c:pt idx="1037">
                  <c:v>46.441478653730904</c:v>
                </c:pt>
                <c:pt idx="1038">
                  <c:v>50.748267301605892</c:v>
                </c:pt>
                <c:pt idx="1039">
                  <c:v>56.01418273169444</c:v>
                </c:pt>
                <c:pt idx="1040">
                  <c:v>62.350607409027774</c:v>
                </c:pt>
                <c:pt idx="1041">
                  <c:v>69.026483408361088</c:v>
                </c:pt>
                <c:pt idx="1042">
                  <c:v>75.146331070355885</c:v>
                </c:pt>
                <c:pt idx="1043">
                  <c:v>79.370614188578116</c:v>
                </c:pt>
                <c:pt idx="1044">
                  <c:v>81.526071150756934</c:v>
                </c:pt>
                <c:pt idx="1045">
                  <c:v>82.147219923999984</c:v>
                </c:pt>
                <c:pt idx="1046">
                  <c:v>82.45867829843921</c:v>
                </c:pt>
                <c:pt idx="1047">
                  <c:v>83.083363022953122</c:v>
                </c:pt>
                <c:pt idx="1048">
                  <c:v>83.710405048314215</c:v>
                </c:pt>
                <c:pt idx="1049">
                  <c:v>83.083363022953122</c:v>
                </c:pt>
                <c:pt idx="1050">
                  <c:v>80.598767929980895</c:v>
                </c:pt>
                <c:pt idx="1051">
                  <c:v>75.742728184703125</c:v>
                </c:pt>
                <c:pt idx="1052">
                  <c:v>70.172131620111088</c:v>
                </c:pt>
                <c:pt idx="1053">
                  <c:v>63.713421961328123</c:v>
                </c:pt>
                <c:pt idx="1054">
                  <c:v>56.5292529668125</c:v>
                </c:pt>
                <c:pt idx="1055">
                  <c:v>47.85585916206422</c:v>
                </c:pt>
                <c:pt idx="1056">
                  <c:v>38.188273725000002</c:v>
                </c:pt>
                <c:pt idx="1057">
                  <c:v>27.771655943730895</c:v>
                </c:pt>
                <c:pt idx="1058">
                  <c:v>19.010452682423608</c:v>
                </c:pt>
                <c:pt idx="1059">
                  <c:v>12.994620920312498</c:v>
                </c:pt>
                <c:pt idx="1060">
                  <c:v>8.2178454160225662</c:v>
                </c:pt>
                <c:pt idx="1061">
                  <c:v>5.2909617515902774</c:v>
                </c:pt>
                <c:pt idx="1062">
                  <c:v>4.2431415249999995</c:v>
                </c:pt>
                <c:pt idx="1063">
                  <c:v>4.314155213022568</c:v>
                </c:pt>
                <c:pt idx="1064">
                  <c:v>4.827752135111111</c:v>
                </c:pt>
                <c:pt idx="1065">
                  <c:v>7.1709091772499987</c:v>
                </c:pt>
                <c:pt idx="1066">
                  <c:v>11.668933856355903</c:v>
                </c:pt>
                <c:pt idx="1067">
                  <c:v>16.134545648812495</c:v>
                </c:pt>
                <c:pt idx="1068">
                  <c:v>17.831802258812502</c:v>
                </c:pt>
                <c:pt idx="1069">
                  <c:v>18.712254125249999</c:v>
                </c:pt>
                <c:pt idx="1070">
                  <c:v>20.536804980999996</c:v>
                </c:pt>
                <c:pt idx="1071">
                  <c:v>24.440495184</c:v>
                </c:pt>
                <c:pt idx="1072">
                  <c:v>29.797461359312504</c:v>
                </c:pt>
                <c:pt idx="1073">
                  <c:v>36.717612658939231</c:v>
                </c:pt>
                <c:pt idx="1074">
                  <c:v>45.974733085980894</c:v>
                </c:pt>
                <c:pt idx="1075">
                  <c:v>58.350562533897566</c:v>
                </c:pt>
                <c:pt idx="1076">
                  <c:v>71.617451702064216</c:v>
                </c:pt>
                <c:pt idx="1077">
                  <c:v>83.710405048314215</c:v>
                </c:pt>
                <c:pt idx="1078">
                  <c:v>93.730996287249994</c:v>
                </c:pt>
                <c:pt idx="1079">
                  <c:v>102.22464590239755</c:v>
                </c:pt>
                <c:pt idx="1080">
                  <c:v>110.36411106525</c:v>
                </c:pt>
                <c:pt idx="1081">
                  <c:v>115.47120335075695</c:v>
                </c:pt>
                <c:pt idx="1082">
                  <c:v>116.95158828281249</c:v>
                </c:pt>
                <c:pt idx="1083">
                  <c:v>115.10258043077256</c:v>
                </c:pt>
                <c:pt idx="1084">
                  <c:v>109.28476193982809</c:v>
                </c:pt>
                <c:pt idx="1085">
                  <c:v>103.6178107031059</c:v>
                </c:pt>
                <c:pt idx="1086">
                  <c:v>101.18596021659027</c:v>
                </c:pt>
                <c:pt idx="1087">
                  <c:v>101.18596021659027</c:v>
                </c:pt>
                <c:pt idx="1088">
                  <c:v>101.53159945331426</c:v>
                </c:pt>
                <c:pt idx="1089">
                  <c:v>101.87782801524997</c:v>
                </c:pt>
                <c:pt idx="1090">
                  <c:v>101.87782801524997</c:v>
                </c:pt>
                <c:pt idx="1091">
                  <c:v>101.87782801524997</c:v>
                </c:pt>
                <c:pt idx="1092">
                  <c:v>102.92004965232813</c:v>
                </c:pt>
                <c:pt idx="1093">
                  <c:v>106.43242791468921</c:v>
                </c:pt>
                <c:pt idx="1094">
                  <c:v>112.17481277852258</c:v>
                </c:pt>
                <c:pt idx="1095">
                  <c:v>116.95158828281249</c:v>
                </c:pt>
                <c:pt idx="1096">
                  <c:v>119.56495093456427</c:v>
                </c:pt>
                <c:pt idx="1097">
                  <c:v>120.31692990482813</c:v>
                </c:pt>
                <c:pt idx="1098">
                  <c:v>118.81532926514757</c:v>
                </c:pt>
                <c:pt idx="1099">
                  <c:v>114.36710256643921</c:v>
                </c:pt>
                <c:pt idx="1100">
                  <c:v>107.14197546970313</c:v>
                </c:pt>
                <c:pt idx="1101">
                  <c:v>102.22464590239755</c:v>
                </c:pt>
                <c:pt idx="1102">
                  <c:v>100.49644971877775</c:v>
                </c:pt>
                <c:pt idx="1103">
                  <c:v>101.87782801524997</c:v>
                </c:pt>
                <c:pt idx="1104">
                  <c:v>106.78690702959027</c:v>
                </c:pt>
                <c:pt idx="1105">
                  <c:v>114.36710256643921</c:v>
                </c:pt>
                <c:pt idx="1106">
                  <c:v>120.31692990482813</c:v>
                </c:pt>
                <c:pt idx="1107">
                  <c:v>122.58701062070315</c:v>
                </c:pt>
                <c:pt idx="1108">
                  <c:v>122.20719052169444</c:v>
                </c:pt>
                <c:pt idx="1109">
                  <c:v>118.81532926514757</c:v>
                </c:pt>
                <c:pt idx="1110">
                  <c:v>113.26830570902776</c:v>
                </c:pt>
                <c:pt idx="1111">
                  <c:v>110.36411106525</c:v>
                </c:pt>
                <c:pt idx="1112">
                  <c:v>110.72507275748086</c:v>
                </c:pt>
                <c:pt idx="1113">
                  <c:v>115.47120335075695</c:v>
                </c:pt>
                <c:pt idx="1114">
                  <c:v>125.64678712039758</c:v>
                </c:pt>
                <c:pt idx="1115">
                  <c:v>136.25198896944445</c:v>
                </c:pt>
                <c:pt idx="1116">
                  <c:v>141.92011885659028</c:v>
                </c:pt>
                <c:pt idx="1117">
                  <c:v>143.14974591102256</c:v>
                </c:pt>
                <c:pt idx="1118">
                  <c:v>141.51142182220312</c:v>
                </c:pt>
                <c:pt idx="1119">
                  <c:v>136.6530247760781</c:v>
                </c:pt>
                <c:pt idx="1120">
                  <c:v>131.87949056045315</c:v>
                </c:pt>
                <c:pt idx="1121">
                  <c:v>129.13411906125697</c:v>
                </c:pt>
                <c:pt idx="1122">
                  <c:v>127.19081917532812</c:v>
                </c:pt>
                <c:pt idx="1123">
                  <c:v>124.1121842688559</c:v>
                </c:pt>
                <c:pt idx="1124">
                  <c:v>117.69531670011112</c:v>
                </c:pt>
                <c:pt idx="1125">
                  <c:v>107.14197546970313</c:v>
                </c:pt>
                <c:pt idx="1126">
                  <c:v>91.747327624312476</c:v>
                </c:pt>
                <c:pt idx="1127">
                  <c:v>75.146331070355885</c:v>
                </c:pt>
                <c:pt idx="1128">
                  <c:v>60.20074903636111</c:v>
                </c:pt>
                <c:pt idx="1129">
                  <c:v>47.382041691772571</c:v>
                </c:pt>
                <c:pt idx="1130">
                  <c:v>38.613766527923609</c:v>
                </c:pt>
                <c:pt idx="1131">
                  <c:v>31.894575125522561</c:v>
                </c:pt>
                <c:pt idx="1132">
                  <c:v>26.167218054590283</c:v>
                </c:pt>
                <c:pt idx="1133">
                  <c:v>20.849147343256945</c:v>
                </c:pt>
                <c:pt idx="1134">
                  <c:v>15.587651852256943</c:v>
                </c:pt>
                <c:pt idx="1135">
                  <c:v>11.089921835756943</c:v>
                </c:pt>
                <c:pt idx="1136">
                  <c:v>7.828890776230903</c:v>
                </c:pt>
                <c:pt idx="1137">
                  <c:v>6.2810281074236096</c:v>
                </c:pt>
                <c:pt idx="1138">
                  <c:v>5.9415767854236101</c:v>
                </c:pt>
                <c:pt idx="1139">
                  <c:v>6.0255556281059031</c:v>
                </c:pt>
                <c:pt idx="1140">
                  <c:v>6.2810281074236096</c:v>
                </c:pt>
                <c:pt idx="1141">
                  <c:v>6.718602077189237</c:v>
                </c:pt>
                <c:pt idx="1142">
                  <c:v>7.9252454483611103</c:v>
                </c:pt>
                <c:pt idx="1143">
                  <c:v>10.74958652593924</c:v>
                </c:pt>
                <c:pt idx="1144">
                  <c:v>14.917294423828125</c:v>
                </c:pt>
                <c:pt idx="1145">
                  <c:v>17.543032905027772</c:v>
                </c:pt>
                <c:pt idx="1146">
                  <c:v>18.122928913444447</c:v>
                </c:pt>
                <c:pt idx="1147">
                  <c:v>15.183669419564236</c:v>
                </c:pt>
                <c:pt idx="1148">
                  <c:v>8.9212050563124983</c:v>
                </c:pt>
                <c:pt idx="1149">
                  <c:v>5.6115546668125003</c:v>
                </c:pt>
                <c:pt idx="1150">
                  <c:v>4.2431415249999995</c:v>
                </c:pt>
                <c:pt idx="1151">
                  <c:v>4.2431415249999995</c:v>
                </c:pt>
                <c:pt idx="1152">
                  <c:v>4.2431415249999995</c:v>
                </c:pt>
                <c:pt idx="1153">
                  <c:v>5.6931762086475697</c:v>
                </c:pt>
                <c:pt idx="1154">
                  <c:v>10.414555143027778</c:v>
                </c:pt>
                <c:pt idx="1155">
                  <c:v>18.564038834480904</c:v>
                </c:pt>
                <c:pt idx="1156">
                  <c:v>26.167218054590283</c:v>
                </c:pt>
                <c:pt idx="1157">
                  <c:v>33.663434748756934</c:v>
                </c:pt>
                <c:pt idx="1158">
                  <c:v>42.998346103756958</c:v>
                </c:pt>
                <c:pt idx="1159">
                  <c:v>55.501469797423603</c:v>
                </c:pt>
                <c:pt idx="1160">
                  <c:v>70.460016986078102</c:v>
                </c:pt>
                <c:pt idx="1161">
                  <c:v>85.288323302923587</c:v>
                </c:pt>
                <c:pt idx="1162">
                  <c:v>98.442062030423571</c:v>
                </c:pt>
                <c:pt idx="1163">
                  <c:v>111.44876411757809</c:v>
                </c:pt>
                <c:pt idx="1164">
                  <c:v>124.49495099392358</c:v>
                </c:pt>
                <c:pt idx="1165">
                  <c:v>137.85966814725001</c:v>
                </c:pt>
                <c:pt idx="1166">
                  <c:v>151.06055289169439</c:v>
                </c:pt>
                <c:pt idx="1167">
                  <c:v>157.02570268559029</c:v>
                </c:pt>
                <c:pt idx="1168">
                  <c:v>162.66819692602257</c:v>
                </c:pt>
                <c:pt idx="1169">
                  <c:v>171.09407414181251</c:v>
                </c:pt>
                <c:pt idx="1170">
                  <c:v>178.81335042864757</c:v>
                </c:pt>
                <c:pt idx="1171">
                  <c:v>186.23413349570311</c:v>
                </c:pt>
                <c:pt idx="1172">
                  <c:v>193.32813573281248</c:v>
                </c:pt>
                <c:pt idx="1173">
                  <c:v>199.58352819352257</c:v>
                </c:pt>
                <c:pt idx="1174">
                  <c:v>205.44613540056417</c:v>
                </c:pt>
                <c:pt idx="1175">
                  <c:v>210.89474164631244</c:v>
                </c:pt>
                <c:pt idx="1176">
                  <c:v>215.40573148007812</c:v>
                </c:pt>
                <c:pt idx="1177">
                  <c:v>219.45557433560586</c:v>
                </c:pt>
                <c:pt idx="1178">
                  <c:v>223.54313400468919</c:v>
                </c:pt>
                <c:pt idx="1179">
                  <c:v>228.70562286010588</c:v>
                </c:pt>
                <c:pt idx="1180">
                  <c:v>233.92704423670304</c:v>
                </c:pt>
                <c:pt idx="1181">
                  <c:v>239.20739813448085</c:v>
                </c:pt>
                <c:pt idx="1182">
                  <c:v>244.01010394809026</c:v>
                </c:pt>
                <c:pt idx="1183">
                  <c:v>247.77854401498089</c:v>
                </c:pt>
                <c:pt idx="1184">
                  <c:v>251.0316191841475</c:v>
                </c:pt>
                <c:pt idx="1185">
                  <c:v>253.75872160177769</c:v>
                </c:pt>
                <c:pt idx="1186">
                  <c:v>255.40205495489749</c:v>
                </c:pt>
                <c:pt idx="1187">
                  <c:v>255.40205495489749</c:v>
                </c:pt>
                <c:pt idx="1188">
                  <c:v>255.40205495489749</c:v>
                </c:pt>
                <c:pt idx="1189">
                  <c:v>255.40205495489749</c:v>
                </c:pt>
                <c:pt idx="1190">
                  <c:v>255.40205495489749</c:v>
                </c:pt>
                <c:pt idx="1191">
                  <c:v>255.40205495489749</c:v>
                </c:pt>
                <c:pt idx="1192">
                  <c:v>255.40205495489749</c:v>
                </c:pt>
                <c:pt idx="1193">
                  <c:v>255.40205495489749</c:v>
                </c:pt>
                <c:pt idx="1194">
                  <c:v>255.40205495489749</c:v>
                </c:pt>
                <c:pt idx="1195">
                  <c:v>255.40205495489749</c:v>
                </c:pt>
                <c:pt idx="1196">
                  <c:v>255.95101138969446</c:v>
                </c:pt>
                <c:pt idx="1197">
                  <c:v>255.95101138969446</c:v>
                </c:pt>
                <c:pt idx="1198">
                  <c:v>256.50055714970307</c:v>
                </c:pt>
                <c:pt idx="1199">
                  <c:v>258.70463344185595</c:v>
                </c:pt>
                <c:pt idx="1200">
                  <c:v>261.47298862431251</c:v>
                </c:pt>
                <c:pt idx="1201">
                  <c:v>265.93300182725693</c:v>
                </c:pt>
                <c:pt idx="1202">
                  <c:v>270.43073184375697</c:v>
                </c:pt>
                <c:pt idx="1203">
                  <c:v>273.8287810150278</c:v>
                </c:pt>
                <c:pt idx="1204">
                  <c:v>276.10593363344435</c:v>
                </c:pt>
                <c:pt idx="1205">
                  <c:v>277.24804589392357</c:v>
                </c:pt>
                <c:pt idx="1206">
                  <c:v>277.81998601198086</c:v>
                </c:pt>
                <c:pt idx="1207">
                  <c:v>278.39251545525002</c:v>
                </c:pt>
                <c:pt idx="1208">
                  <c:v>278.96563422373083</c:v>
                </c:pt>
                <c:pt idx="1209">
                  <c:v>279.53934231742363</c:v>
                </c:pt>
                <c:pt idx="1210">
                  <c:v>279.53934231742363</c:v>
                </c:pt>
                <c:pt idx="1211">
                  <c:v>279.53934231742363</c:v>
                </c:pt>
                <c:pt idx="1212">
                  <c:v>279.53934231742363</c:v>
                </c:pt>
                <c:pt idx="1213">
                  <c:v>278.96563422373083</c:v>
                </c:pt>
                <c:pt idx="1214">
                  <c:v>278.96563422373083</c:v>
                </c:pt>
                <c:pt idx="1215">
                  <c:v>278.96563422373083</c:v>
                </c:pt>
                <c:pt idx="1216">
                  <c:v>278.96563422373083</c:v>
                </c:pt>
                <c:pt idx="1217">
                  <c:v>278.39251545525002</c:v>
                </c:pt>
                <c:pt idx="1218">
                  <c:v>277.81998601198086</c:v>
                </c:pt>
                <c:pt idx="1219">
                  <c:v>277.24804589392357</c:v>
                </c:pt>
                <c:pt idx="1220">
                  <c:v>276.67669510107811</c:v>
                </c:pt>
                <c:pt idx="1221">
                  <c:v>275.53576149102258</c:v>
                </c:pt>
                <c:pt idx="1222">
                  <c:v>273.8287810150278</c:v>
                </c:pt>
                <c:pt idx="1223">
                  <c:v>272.12710446593923</c:v>
                </c:pt>
                <c:pt idx="1224">
                  <c:v>269.86645295345312</c:v>
                </c:pt>
                <c:pt idx="1225">
                  <c:v>268.73966314848093</c:v>
                </c:pt>
                <c:pt idx="1226">
                  <c:v>267.6152306443559</c:v>
                </c:pt>
                <c:pt idx="1227">
                  <c:v>267.05389838011109</c:v>
                </c:pt>
                <c:pt idx="1228">
                  <c:v>265.93300182725693</c:v>
                </c:pt>
                <c:pt idx="1229">
                  <c:v>265.37343753864752</c:v>
                </c:pt>
                <c:pt idx="1230">
                  <c:v>264.25607693706428</c:v>
                </c:pt>
                <c:pt idx="1231">
                  <c:v>263.14107363632814</c:v>
                </c:pt>
                <c:pt idx="1232">
                  <c:v>262.58445597377772</c:v>
                </c:pt>
                <c:pt idx="1233">
                  <c:v>262.58445597377772</c:v>
                </c:pt>
                <c:pt idx="1234">
                  <c:v>262.02842763643923</c:v>
                </c:pt>
                <c:pt idx="1235">
                  <c:v>262.02842763643923</c:v>
                </c:pt>
                <c:pt idx="1236">
                  <c:v>260.91813893739749</c:v>
                </c:pt>
                <c:pt idx="1237">
                  <c:v>259.81020753920319</c:v>
                </c:pt>
                <c:pt idx="1238">
                  <c:v>257.05069223492364</c:v>
                </c:pt>
                <c:pt idx="1239">
                  <c:v>253.75872160177769</c:v>
                </c:pt>
                <c:pt idx="1240">
                  <c:v>249.40242963611109</c:v>
                </c:pt>
                <c:pt idx="1241">
                  <c:v>245.62161373977256</c:v>
                </c:pt>
                <c:pt idx="1242">
                  <c:v>241.86967477881245</c:v>
                </c:pt>
                <c:pt idx="1243">
                  <c:v>238.67671078124999</c:v>
                </c:pt>
                <c:pt idx="1244">
                  <c:v>234.97840041456419</c:v>
                </c:pt>
                <c:pt idx="1245">
                  <c:v>231.83140378352257</c:v>
                </c:pt>
                <c:pt idx="1246">
                  <c:v>228.70562286010588</c:v>
                </c:pt>
                <c:pt idx="1247">
                  <c:v>225.08569274659027</c:v>
                </c:pt>
                <c:pt idx="1248">
                  <c:v>221.4946395684531</c:v>
                </c:pt>
                <c:pt idx="1249">
                  <c:v>217.93246332569444</c:v>
                </c:pt>
                <c:pt idx="1250">
                  <c:v>214.3991640183142</c:v>
                </c:pt>
                <c:pt idx="1251">
                  <c:v>211.39360543810591</c:v>
                </c:pt>
                <c:pt idx="1252">
                  <c:v>208.40926256552257</c:v>
                </c:pt>
                <c:pt idx="1253">
                  <c:v>205.44613540056417</c:v>
                </c:pt>
                <c:pt idx="1254">
                  <c:v>202.5042239432309</c:v>
                </c:pt>
                <c:pt idx="1255">
                  <c:v>199.58352819352257</c:v>
                </c:pt>
                <c:pt idx="1256">
                  <c:v>196.68404815143927</c:v>
                </c:pt>
                <c:pt idx="1257">
                  <c:v>193.80578381698086</c:v>
                </c:pt>
                <c:pt idx="1258">
                  <c:v>190.94873519014754</c:v>
                </c:pt>
                <c:pt idx="1259">
                  <c:v>188.11290227093926</c:v>
                </c:pt>
                <c:pt idx="1260">
                  <c:v>185.76591461492362</c:v>
                </c:pt>
                <c:pt idx="1261">
                  <c:v>183.89893234392358</c:v>
                </c:pt>
                <c:pt idx="1262">
                  <c:v>182.50488355539756</c:v>
                </c:pt>
                <c:pt idx="1263">
                  <c:v>182.50488355539756</c:v>
                </c:pt>
                <c:pt idx="1264">
                  <c:v>182.96897715969445</c:v>
                </c:pt>
                <c:pt idx="1265">
                  <c:v>184.36479392385587</c:v>
                </c:pt>
                <c:pt idx="1266">
                  <c:v>185.76591461492362</c:v>
                </c:pt>
                <c:pt idx="1267">
                  <c:v>186.70294170169444</c:v>
                </c:pt>
                <c:pt idx="1268">
                  <c:v>187.64232608931246</c:v>
                </c:pt>
                <c:pt idx="1269">
                  <c:v>187.64232608931246</c:v>
                </c:pt>
                <c:pt idx="1270">
                  <c:v>186.70294170169444</c:v>
                </c:pt>
                <c:pt idx="1271">
                  <c:v>185.29828505935586</c:v>
                </c:pt>
                <c:pt idx="1272">
                  <c:v>183.43366008920313</c:v>
                </c:pt>
                <c:pt idx="1273">
                  <c:v>181.5784643224392</c:v>
                </c:pt>
                <c:pt idx="1274">
                  <c:v>180.19325541209025</c:v>
                </c:pt>
                <c:pt idx="1275">
                  <c:v>178.81335042864757</c:v>
                </c:pt>
                <c:pt idx="1276">
                  <c:v>177.89636039907811</c:v>
                </c:pt>
                <c:pt idx="1277">
                  <c:v>177.89636039907811</c:v>
                </c:pt>
                <c:pt idx="1278">
                  <c:v>178.35456075125694</c:v>
                </c:pt>
                <c:pt idx="1279">
                  <c:v>178.81335042864757</c:v>
                </c:pt>
                <c:pt idx="1280">
                  <c:v>179.73269775906422</c:v>
                </c:pt>
                <c:pt idx="1281">
                  <c:v>180.65440239032813</c:v>
                </c:pt>
                <c:pt idx="1282">
                  <c:v>180.65440239032813</c:v>
                </c:pt>
                <c:pt idx="1283">
                  <c:v>181.1161386937778</c:v>
                </c:pt>
                <c:pt idx="1284">
                  <c:v>181.1161386937778</c:v>
                </c:pt>
                <c:pt idx="1285">
                  <c:v>181.1161386937778</c:v>
                </c:pt>
                <c:pt idx="1286">
                  <c:v>180.19325541209025</c:v>
                </c:pt>
                <c:pt idx="1287">
                  <c:v>179.27272943125001</c:v>
                </c:pt>
                <c:pt idx="1288">
                  <c:v>177.89636039907811</c:v>
                </c:pt>
                <c:pt idx="1289">
                  <c:v>176.06945224248088</c:v>
                </c:pt>
                <c:pt idx="1290">
                  <c:v>174.25197328927254</c:v>
                </c:pt>
                <c:pt idx="1291">
                  <c:v>172.89505198909023</c:v>
                </c:pt>
                <c:pt idx="1292">
                  <c:v>171.09407414181251</c:v>
                </c:pt>
                <c:pt idx="1293">
                  <c:v>168.8561116499809</c:v>
                </c:pt>
                <c:pt idx="1294">
                  <c:v>166.63288228844445</c:v>
                </c:pt>
                <c:pt idx="1295">
                  <c:v>164.42438605720312</c:v>
                </c:pt>
                <c:pt idx="1296">
                  <c:v>163.10636022100002</c:v>
                </c:pt>
                <c:pt idx="1297">
                  <c:v>162.66819692602257</c:v>
                </c:pt>
                <c:pt idx="1298">
                  <c:v>163.10636022100002</c:v>
                </c:pt>
                <c:pt idx="1299">
                  <c:v>163.98445478659025</c:v>
                </c:pt>
                <c:pt idx="1300">
                  <c:v>165.30601657406427</c:v>
                </c:pt>
                <c:pt idx="1301">
                  <c:v>166.19000439177256</c:v>
                </c:pt>
                <c:pt idx="1302">
                  <c:v>167.07634951032807</c:v>
                </c:pt>
                <c:pt idx="1303">
                  <c:v>167.96505192973089</c:v>
                </c:pt>
                <c:pt idx="1304">
                  <c:v>169.30252549792357</c:v>
                </c:pt>
                <c:pt idx="1305">
                  <c:v>169.74952867107817</c:v>
                </c:pt>
                <c:pt idx="1306">
                  <c:v>170.19712116944444</c:v>
                </c:pt>
                <c:pt idx="1307">
                  <c:v>170.19712116944444</c:v>
                </c:pt>
                <c:pt idx="1308">
                  <c:v>170.19712116944444</c:v>
                </c:pt>
                <c:pt idx="1309">
                  <c:v>169.74952867107817</c:v>
                </c:pt>
                <c:pt idx="1310">
                  <c:v>169.74952867107817</c:v>
                </c:pt>
                <c:pt idx="1311">
                  <c:v>169.30252549792357</c:v>
                </c:pt>
                <c:pt idx="1312">
                  <c:v>168.8561116499809</c:v>
                </c:pt>
                <c:pt idx="1313">
                  <c:v>167.96505192973089</c:v>
                </c:pt>
                <c:pt idx="1314">
                  <c:v>166.63288228844445</c:v>
                </c:pt>
                <c:pt idx="1315">
                  <c:v>165.74771582031246</c:v>
                </c:pt>
                <c:pt idx="1316">
                  <c:v>164.42438605720312</c:v>
                </c:pt>
                <c:pt idx="1317">
                  <c:v>161.79363831170312</c:v>
                </c:pt>
                <c:pt idx="1318">
                  <c:v>160.05159298560588</c:v>
                </c:pt>
                <c:pt idx="1319">
                  <c:v>158.31897686289756</c:v>
                </c:pt>
                <c:pt idx="1320">
                  <c:v>159.18410627382815</c:v>
                </c:pt>
                <c:pt idx="1321">
                  <c:v>161.35724299236108</c:v>
                </c:pt>
                <c:pt idx="1322">
                  <c:v>165.30601657406427</c:v>
                </c:pt>
                <c:pt idx="1323">
                  <c:v>170.64530299302251</c:v>
                </c:pt>
                <c:pt idx="1324">
                  <c:v>177.89636039907811</c:v>
                </c:pt>
                <c:pt idx="1325">
                  <c:v>184.83124482899998</c:v>
                </c:pt>
                <c:pt idx="1326">
                  <c:v>190.00110024956422</c:v>
                </c:pt>
                <c:pt idx="1327">
                  <c:v>192.37460754011107</c:v>
                </c:pt>
                <c:pt idx="1328">
                  <c:v>193.32813573281248</c:v>
                </c:pt>
                <c:pt idx="1329">
                  <c:v>193.32813573281248</c:v>
                </c:pt>
                <c:pt idx="1330">
                  <c:v>193.32813573281248</c:v>
                </c:pt>
                <c:pt idx="1331">
                  <c:v>193.32813573281248</c:v>
                </c:pt>
                <c:pt idx="1332">
                  <c:v>193.32813573281248</c:v>
                </c:pt>
                <c:pt idx="1333">
                  <c:v>192.85107697385595</c:v>
                </c:pt>
                <c:pt idx="1334">
                  <c:v>191.42343664825688</c:v>
                </c:pt>
                <c:pt idx="1335">
                  <c:v>190.00110024956422</c:v>
                </c:pt>
                <c:pt idx="1336">
                  <c:v>188.58406777777776</c:v>
                </c:pt>
                <c:pt idx="1337">
                  <c:v>188.11290227093926</c:v>
                </c:pt>
                <c:pt idx="1338">
                  <c:v>187.64232608931246</c:v>
                </c:pt>
                <c:pt idx="1339">
                  <c:v>187.64232608931246</c:v>
                </c:pt>
                <c:pt idx="1340">
                  <c:v>187.64232608931246</c:v>
                </c:pt>
                <c:pt idx="1341">
                  <c:v>188.11290227093926</c:v>
                </c:pt>
                <c:pt idx="1342">
                  <c:v>188.58406777777776</c:v>
                </c:pt>
                <c:pt idx="1343">
                  <c:v>190.47462305725003</c:v>
                </c:pt>
                <c:pt idx="1344">
                  <c:v>192.37460754011107</c:v>
                </c:pt>
                <c:pt idx="1345">
                  <c:v>194.28402122636115</c:v>
                </c:pt>
                <c:pt idx="1346">
                  <c:v>195.72226940577258</c:v>
                </c:pt>
                <c:pt idx="1347">
                  <c:v>196.20286411599997</c:v>
                </c:pt>
                <c:pt idx="1348">
                  <c:v>196.20286411599997</c:v>
                </c:pt>
                <c:pt idx="1349">
                  <c:v>195.24226402075695</c:v>
                </c:pt>
                <c:pt idx="1350">
                  <c:v>191.89872743157815</c:v>
                </c:pt>
                <c:pt idx="1351">
                  <c:v>186.70294170169444</c:v>
                </c:pt>
                <c:pt idx="1352">
                  <c:v>180.19325541209025</c:v>
                </c:pt>
                <c:pt idx="1353">
                  <c:v>173.799076864</c:v>
                </c:pt>
                <c:pt idx="1354">
                  <c:v>167.07634951032807</c:v>
                </c:pt>
                <c:pt idx="1355">
                  <c:v>160.48622032931249</c:v>
                </c:pt>
                <c:pt idx="1356">
                  <c:v>153.17770371510585</c:v>
                </c:pt>
                <c:pt idx="1357">
                  <c:v>145.2109108393125</c:v>
                </c:pt>
                <c:pt idx="1358">
                  <c:v>137.05464990792362</c:v>
                </c:pt>
                <c:pt idx="1359">
                  <c:v>128.74428043364756</c:v>
                </c:pt>
                <c:pt idx="1360">
                  <c:v>119.94064575709027</c:v>
                </c:pt>
                <c:pt idx="1361">
                  <c:v>111.81149378544444</c:v>
                </c:pt>
                <c:pt idx="1362">
                  <c:v>106.78690702959027</c:v>
                </c:pt>
                <c:pt idx="1363">
                  <c:v>105.37252652125693</c:v>
                </c:pt>
                <c:pt idx="1364">
                  <c:v>107.49763323502779</c:v>
                </c:pt>
                <c:pt idx="1365">
                  <c:v>112.53872109681247</c:v>
                </c:pt>
                <c:pt idx="1366">
                  <c:v>115.47120335075695</c:v>
                </c:pt>
                <c:pt idx="1367">
                  <c:v>115.84041559595315</c:v>
                </c:pt>
                <c:pt idx="1368">
                  <c:v>112.90321874031422</c:v>
                </c:pt>
                <c:pt idx="1369">
                  <c:v>106.07853812500002</c:v>
                </c:pt>
                <c:pt idx="1370">
                  <c:v>100.49644971877775</c:v>
                </c:pt>
                <c:pt idx="1371">
                  <c:v>98.442062030423571</c:v>
                </c:pt>
                <c:pt idx="1372">
                  <c:v>98.442062030423571</c:v>
                </c:pt>
                <c:pt idx="1373">
                  <c:v>98.442062030423571</c:v>
                </c:pt>
                <c:pt idx="1374">
                  <c:v>96.746278733453124</c:v>
                </c:pt>
                <c:pt idx="1375">
                  <c:v>93.067416098756937</c:v>
                </c:pt>
                <c:pt idx="1376">
                  <c:v>86.8809746878281</c:v>
                </c:pt>
                <c:pt idx="1377">
                  <c:v>76.041810729694433</c:v>
                </c:pt>
                <c:pt idx="1378">
                  <c:v>61.002525987022565</c:v>
                </c:pt>
                <c:pt idx="1379">
                  <c:v>47.618655764312507</c:v>
                </c:pt>
                <c:pt idx="1380">
                  <c:v>35.890200061564236</c:v>
                </c:pt>
                <c:pt idx="1381">
                  <c:v>25.817158878777782</c:v>
                </c:pt>
                <c:pt idx="1382">
                  <c:v>21.960909355328123</c:v>
                </c:pt>
                <c:pt idx="1383">
                  <c:v>25.296490054147569</c:v>
                </c:pt>
                <c:pt idx="1384">
                  <c:v>31.894575125522561</c:v>
                </c:pt>
                <c:pt idx="1385">
                  <c:v>37.344360021694442</c:v>
                </c:pt>
                <c:pt idx="1386">
                  <c:v>39.687811726439236</c:v>
                </c:pt>
                <c:pt idx="1387">
                  <c:v>41.658220572111112</c:v>
                </c:pt>
                <c:pt idx="1388">
                  <c:v>45.742244289923612</c:v>
                </c:pt>
                <c:pt idx="1389">
                  <c:v>53.22343319118923</c:v>
                </c:pt>
                <c:pt idx="1390">
                  <c:v>63.713421961328123</c:v>
                </c:pt>
                <c:pt idx="1391">
                  <c:v>74.256155337923616</c:v>
                </c:pt>
                <c:pt idx="1392">
                  <c:v>82.147219923999984</c:v>
                </c:pt>
                <c:pt idx="1393">
                  <c:v>86.8809746878281</c:v>
                </c:pt>
                <c:pt idx="1394">
                  <c:v>88.811604081703123</c:v>
                </c:pt>
                <c:pt idx="1395">
                  <c:v>88.811604081703123</c:v>
                </c:pt>
                <c:pt idx="1396">
                  <c:v>88.165703649564236</c:v>
                </c:pt>
                <c:pt idx="1397">
                  <c:v>86.242146158230909</c:v>
                </c:pt>
                <c:pt idx="1398">
                  <c:v>83.39658937302778</c:v>
                </c:pt>
                <c:pt idx="1399">
                  <c:v>79.983512408855887</c:v>
                </c:pt>
                <c:pt idx="1400">
                  <c:v>75.742728184703125</c:v>
                </c:pt>
                <c:pt idx="1401">
                  <c:v>71.037555693647576</c:v>
                </c:pt>
                <c:pt idx="1402">
                  <c:v>66.203615643812483</c:v>
                </c:pt>
                <c:pt idx="1403">
                  <c:v>60.20074903636111</c:v>
                </c:pt>
                <c:pt idx="1404">
                  <c:v>51.484629153756941</c:v>
                </c:pt>
                <c:pt idx="1405">
                  <c:v>39.256425671397572</c:v>
                </c:pt>
                <c:pt idx="1406">
                  <c:v>28.683636708999995</c:v>
                </c:pt>
                <c:pt idx="1407">
                  <c:v>22.446218667250001</c:v>
                </c:pt>
                <c:pt idx="1408">
                  <c:v>21.322080825730897</c:v>
                </c:pt>
                <c:pt idx="1409">
                  <c:v>21.960909355328123</c:v>
                </c:pt>
                <c:pt idx="1410">
                  <c:v>22.283859571397564</c:v>
                </c:pt>
                <c:pt idx="1411">
                  <c:v>22.122089800756942</c:v>
                </c:pt>
                <c:pt idx="1412">
                  <c:v>21.640316440105902</c:v>
                </c:pt>
                <c:pt idx="1413">
                  <c:v>21.006202512203121</c:v>
                </c:pt>
                <c:pt idx="1414">
                  <c:v>21.163847006361109</c:v>
                </c:pt>
                <c:pt idx="1415">
                  <c:v>23.432749071812498</c:v>
                </c:pt>
                <c:pt idx="1416">
                  <c:v>28.500061905522575</c:v>
                </c:pt>
                <c:pt idx="1417">
                  <c:v>35.684820225249993</c:v>
                </c:pt>
                <c:pt idx="1418">
                  <c:v>43.449769216</c:v>
                </c:pt>
                <c:pt idx="1419">
                  <c:v>49.291455378022562</c:v>
                </c:pt>
                <c:pt idx="1420">
                  <c:v>51.238585877828122</c:v>
                </c:pt>
                <c:pt idx="1421">
                  <c:v>49.291455378022562</c:v>
                </c:pt>
                <c:pt idx="1422">
                  <c:v>43.223762997272559</c:v>
                </c:pt>
                <c:pt idx="1423">
                  <c:v>36.717612658939231</c:v>
                </c:pt>
                <c:pt idx="1424">
                  <c:v>34.666760921855897</c:v>
                </c:pt>
                <c:pt idx="1425">
                  <c:v>35.275828528256945</c:v>
                </c:pt>
                <c:pt idx="1426">
                  <c:v>38.827396917203117</c:v>
                </c:pt>
                <c:pt idx="1427">
                  <c:v>45.974733085980894</c:v>
                </c:pt>
                <c:pt idx="1428">
                  <c:v>51.484629153756941</c:v>
                </c:pt>
                <c:pt idx="1429">
                  <c:v>53.22343319118923</c:v>
                </c:pt>
                <c:pt idx="1430">
                  <c:v>51.73126175489756</c:v>
                </c:pt>
                <c:pt idx="1431">
                  <c:v>47.382041691772571</c:v>
                </c:pt>
                <c:pt idx="1432">
                  <c:v>39.471824036312498</c:v>
                </c:pt>
                <c:pt idx="1433">
                  <c:v>28.867800837689238</c:v>
                </c:pt>
                <c:pt idx="1434">
                  <c:v>19.919192159027777</c:v>
                </c:pt>
                <c:pt idx="1435">
                  <c:v>12.504302344090279</c:v>
                </c:pt>
                <c:pt idx="1436">
                  <c:v>10.74958652593924</c:v>
                </c:pt>
                <c:pt idx="1437">
                  <c:v>11.435561072480903</c:v>
                </c:pt>
                <c:pt idx="1438">
                  <c:v>13.118673877397571</c:v>
                </c:pt>
                <c:pt idx="1439">
                  <c:v>14.261670125694444</c:v>
                </c:pt>
                <c:pt idx="1440">
                  <c:v>14.391616334897572</c:v>
                </c:pt>
                <c:pt idx="1441">
                  <c:v>13.494368699923607</c:v>
                </c:pt>
                <c:pt idx="1442">
                  <c:v>11.319758668361112</c:v>
                </c:pt>
                <c:pt idx="1443">
                  <c:v>9.8679560090781244</c:v>
                </c:pt>
                <c:pt idx="1444">
                  <c:v>9.5470684312500005</c:v>
                </c:pt>
                <c:pt idx="1445">
                  <c:v>9.8679560090781244</c:v>
                </c:pt>
                <c:pt idx="1446">
                  <c:v>10.084827687022567</c:v>
                </c:pt>
                <c:pt idx="1447">
                  <c:v>9.4412845557308991</c:v>
                </c:pt>
                <c:pt idx="1448">
                  <c:v>6.6299086328125014</c:v>
                </c:pt>
                <c:pt idx="1449">
                  <c:v>2.8879882004531248</c:v>
                </c:pt>
                <c:pt idx="1450">
                  <c:v>0.6235060740902777</c:v>
                </c:pt>
                <c:pt idx="1451">
                  <c:v>4.243141525E-2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0.14261670125694445</c:v>
                </c:pt>
                <c:pt idx="1480">
                  <c:v>0.5704668050277778</c:v>
                </c:pt>
                <c:pt idx="1481">
                  <c:v>1.1695158828281249</c:v>
                </c:pt>
                <c:pt idx="1482">
                  <c:v>1.8389893234392363</c:v>
                </c:pt>
                <c:pt idx="1483">
                  <c:v>2.4940242963611108</c:v>
                </c:pt>
                <c:pt idx="1484">
                  <c:v>3.1870707454444442</c:v>
                </c:pt>
                <c:pt idx="1485">
                  <c:v>3.8969129630642358</c:v>
                </c:pt>
                <c:pt idx="1486">
                  <c:v>4.9034804248281256</c:v>
                </c:pt>
                <c:pt idx="1487">
                  <c:v>6.3673642509531234</c:v>
                </c:pt>
                <c:pt idx="1488">
                  <c:v>8.5157493105902784</c:v>
                </c:pt>
                <c:pt idx="1489">
                  <c:v>11.551952801812499</c:v>
                </c:pt>
                <c:pt idx="1490">
                  <c:v>15.723491313578126</c:v>
                </c:pt>
                <c:pt idx="1491">
                  <c:v>21.006202512203121</c:v>
                </c:pt>
                <c:pt idx="1492">
                  <c:v>27.410988914105896</c:v>
                </c:pt>
                <c:pt idx="1493">
                  <c:v>34.263662476980905</c:v>
                </c:pt>
                <c:pt idx="1494">
                  <c:v>41.436928955078116</c:v>
                </c:pt>
                <c:pt idx="1495">
                  <c:v>48.571005306590287</c:v>
                </c:pt>
                <c:pt idx="1496">
                  <c:v>55.245997318105893</c:v>
                </c:pt>
                <c:pt idx="1497">
                  <c:v>61.53999058018924</c:v>
                </c:pt>
                <c:pt idx="1498">
                  <c:v>67.04428805845312</c:v>
                </c:pt>
                <c:pt idx="1499">
                  <c:v>71.617451702064216</c:v>
                </c:pt>
                <c:pt idx="1500">
                  <c:v>75.146331070355885</c:v>
                </c:pt>
                <c:pt idx="1501">
                  <c:v>77.546063332828098</c:v>
                </c:pt>
                <c:pt idx="1502">
                  <c:v>79.983512408855887</c:v>
                </c:pt>
                <c:pt idx="1503">
                  <c:v>81.836350874772577</c:v>
                </c:pt>
                <c:pt idx="1504">
                  <c:v>84.024810048812483</c:v>
                </c:pt>
                <c:pt idx="1505">
                  <c:v>85.923615881250001</c:v>
                </c:pt>
                <c:pt idx="1506">
                  <c:v>87.522160518272571</c:v>
                </c:pt>
                <c:pt idx="1507">
                  <c:v>89.135438285590254</c:v>
                </c:pt>
                <c:pt idx="1508">
                  <c:v>91.090819338361115</c:v>
                </c:pt>
                <c:pt idx="1509">
                  <c:v>93.398911530397555</c:v>
                </c:pt>
                <c:pt idx="1510">
                  <c:v>96.408890049694449</c:v>
                </c:pt>
                <c:pt idx="1511">
                  <c:v>100.84091030507813</c:v>
                </c:pt>
                <c:pt idx="1512">
                  <c:v>106.78690702959027</c:v>
                </c:pt>
                <c:pt idx="1513">
                  <c:v>114.36710256643921</c:v>
                </c:pt>
                <c:pt idx="1514">
                  <c:v>123.34841879435588</c:v>
                </c:pt>
                <c:pt idx="1515">
                  <c:v>132.66918634427253</c:v>
                </c:pt>
                <c:pt idx="1516">
                  <c:v>141.10331411302778</c:v>
                </c:pt>
                <c:pt idx="1517">
                  <c:v>147.28680889789757</c:v>
                </c:pt>
                <c:pt idx="1518">
                  <c:v>152.32907541010593</c:v>
                </c:pt>
                <c:pt idx="1519">
                  <c:v>155.73773243518926</c:v>
                </c:pt>
                <c:pt idx="1520">
                  <c:v>158.75124690575694</c:v>
                </c:pt>
                <c:pt idx="1521">
                  <c:v>160.48622032931249</c:v>
                </c:pt>
                <c:pt idx="1522">
                  <c:v>161.79363831170312</c:v>
                </c:pt>
                <c:pt idx="1523">
                  <c:v>161.35724299236108</c:v>
                </c:pt>
                <c:pt idx="1524">
                  <c:v>159.61755496711109</c:v>
                </c:pt>
                <c:pt idx="1525">
                  <c:v>154.88203222764756</c:v>
                </c:pt>
                <c:pt idx="1526">
                  <c:v>147.70375648524995</c:v>
                </c:pt>
                <c:pt idx="1527">
                  <c:v>138.66704368742359</c:v>
                </c:pt>
                <c:pt idx="1528">
                  <c:v>129.13411906125697</c:v>
                </c:pt>
                <c:pt idx="1529">
                  <c:v>120.6938033777778</c:v>
                </c:pt>
                <c:pt idx="1530">
                  <c:v>114.0002476220903</c:v>
                </c:pt>
                <c:pt idx="1531">
                  <c:v>109.28476193982809</c:v>
                </c:pt>
                <c:pt idx="1532">
                  <c:v>106.78690702959027</c:v>
                </c:pt>
                <c:pt idx="1533">
                  <c:v>106.07853812500002</c:v>
                </c:pt>
                <c:pt idx="1534">
                  <c:v>107.49763323502779</c:v>
                </c:pt>
                <c:pt idx="1535">
                  <c:v>111.08662377492358</c:v>
                </c:pt>
                <c:pt idx="1536">
                  <c:v>117.69531670011112</c:v>
                </c:pt>
                <c:pt idx="1537">
                  <c:v>126.80392717377777</c:v>
                </c:pt>
                <c:pt idx="1538">
                  <c:v>137.85966814725001</c:v>
                </c:pt>
                <c:pt idx="1539">
                  <c:v>151.06055289169439</c:v>
                </c:pt>
                <c:pt idx="1540">
                  <c:v>165.30601657406427</c:v>
                </c:pt>
                <c:pt idx="1541">
                  <c:v>181.1161386937778</c:v>
                </c:pt>
                <c:pt idx="1542">
                  <c:v>197.16582151209025</c:v>
                </c:pt>
                <c:pt idx="1543">
                  <c:v>212.39310099732816</c:v>
                </c:pt>
                <c:pt idx="1544">
                  <c:v>225.08569274659027</c:v>
                </c:pt>
                <c:pt idx="1545">
                  <c:v>233.40225013559026</c:v>
                </c:pt>
                <c:pt idx="1546">
                  <c:v>238.67671078124999</c:v>
                </c:pt>
                <c:pt idx="1547">
                  <c:v>241.86967477881245</c:v>
                </c:pt>
                <c:pt idx="1548">
                  <c:v>244.01010394809026</c:v>
                </c:pt>
                <c:pt idx="1549">
                  <c:v>246.69890022695307</c:v>
                </c:pt>
                <c:pt idx="1550">
                  <c:v>249.40242963611109</c:v>
                </c:pt>
                <c:pt idx="1551">
                  <c:v>253.21212246782812</c:v>
                </c:pt>
                <c:pt idx="1552">
                  <c:v>257.05069223492364</c:v>
                </c:pt>
                <c:pt idx="1553">
                  <c:v>261.47298862431251</c:v>
                </c:pt>
                <c:pt idx="1554">
                  <c:v>265.37343753864752</c:v>
                </c:pt>
                <c:pt idx="1555">
                  <c:v>269.86645295345312</c:v>
                </c:pt>
                <c:pt idx="1556">
                  <c:v>274.96617867381246</c:v>
                </c:pt>
                <c:pt idx="1557">
                  <c:v>281.26400254977256</c:v>
                </c:pt>
                <c:pt idx="1558">
                  <c:v>288.21568274823085</c:v>
                </c:pt>
                <c:pt idx="1559">
                  <c:v>297.02462135169446</c:v>
                </c:pt>
                <c:pt idx="1560">
                  <c:v>306.56697518124997</c:v>
                </c:pt>
                <c:pt idx="1561">
                  <c:v>316.26019626502767</c:v>
                </c:pt>
                <c:pt idx="1562">
                  <c:v>326.10428460302774</c:v>
                </c:pt>
                <c:pt idx="1563">
                  <c:v>336.09924019524993</c:v>
                </c:pt>
                <c:pt idx="1564">
                  <c:v>346.88418623389759</c:v>
                </c:pt>
                <c:pt idx="1565">
                  <c:v>357.83944725875693</c:v>
                </c:pt>
                <c:pt idx="1566">
                  <c:v>368.96502326982818</c:v>
                </c:pt>
                <c:pt idx="1567">
                  <c:v>380.9306823703281</c:v>
                </c:pt>
                <c:pt idx="1568">
                  <c:v>391.72712025060594</c:v>
                </c:pt>
                <c:pt idx="1569">
                  <c:v>401.98579887511102</c:v>
                </c:pt>
                <c:pt idx="1570">
                  <c:v>411.68019860931253</c:v>
                </c:pt>
                <c:pt idx="1571">
                  <c:v>420.7855677943142</c:v>
                </c:pt>
                <c:pt idx="1572">
                  <c:v>429.27892274685593</c:v>
                </c:pt>
                <c:pt idx="1573">
                  <c:v>437.13904775931235</c:v>
                </c:pt>
                <c:pt idx="1574">
                  <c:v>442.90029102992344</c:v>
                </c:pt>
                <c:pt idx="1575">
                  <c:v>447.24597514177776</c:v>
                </c:pt>
                <c:pt idx="1576">
                  <c:v>450.15488438724987</c:v>
                </c:pt>
                <c:pt idx="1577">
                  <c:v>450.88358501164771</c:v>
                </c:pt>
                <c:pt idx="1578">
                  <c:v>450.15488438724987</c:v>
                </c:pt>
                <c:pt idx="1579">
                  <c:v>447.9723184653281</c:v>
                </c:pt>
                <c:pt idx="1580">
                  <c:v>445.79505647031237</c:v>
                </c:pt>
                <c:pt idx="1581">
                  <c:v>442.17807298285595</c:v>
                </c:pt>
                <c:pt idx="1582">
                  <c:v>439.29509404670307</c:v>
                </c:pt>
                <c:pt idx="1583">
                  <c:v>434.98830539882812</c:v>
                </c:pt>
                <c:pt idx="1584">
                  <c:v>429.99053294011117</c:v>
                </c:pt>
                <c:pt idx="1585">
                  <c:v>424.31415250000009</c:v>
                </c:pt>
                <c:pt idx="1586">
                  <c:v>417.973307883578</c:v>
                </c:pt>
                <c:pt idx="1587">
                  <c:v>410.98391087156409</c:v>
                </c:pt>
                <c:pt idx="1588">
                  <c:v>404.05344638073086</c:v>
                </c:pt>
                <c:pt idx="1589">
                  <c:v>397.86641564459035</c:v>
                </c:pt>
                <c:pt idx="1590">
                  <c:v>393.08728283945311</c:v>
                </c:pt>
                <c:pt idx="1591">
                  <c:v>389.01386697545314</c:v>
                </c:pt>
                <c:pt idx="1592">
                  <c:v>386.31004290368918</c:v>
                </c:pt>
                <c:pt idx="1593">
                  <c:v>383.61564803531417</c:v>
                </c:pt>
                <c:pt idx="1594">
                  <c:v>382.27198655239755</c:v>
                </c:pt>
                <c:pt idx="1595">
                  <c:v>380.9306823703281</c:v>
                </c:pt>
                <c:pt idx="1596">
                  <c:v>378.25514590873087</c:v>
                </c:pt>
                <c:pt idx="1597">
                  <c:v>375.58903865052258</c:v>
                </c:pt>
                <c:pt idx="1598">
                  <c:v>370.94603996931255</c:v>
                </c:pt>
                <c:pt idx="1599">
                  <c:v>365.67511527492366</c:v>
                </c:pt>
                <c:pt idx="1600">
                  <c:v>359.79040837243923</c:v>
                </c:pt>
                <c:pt idx="1601">
                  <c:v>353.30783104257807</c:v>
                </c:pt>
                <c:pt idx="1602">
                  <c:v>346.88418623389759</c:v>
                </c:pt>
                <c:pt idx="1603">
                  <c:v>341.78770180220317</c:v>
                </c:pt>
                <c:pt idx="1604">
                  <c:v>337.99009013732802</c:v>
                </c:pt>
                <c:pt idx="1605">
                  <c:v>334.84162019325686</c:v>
                </c:pt>
                <c:pt idx="1606">
                  <c:v>333.58635749211112</c:v>
                </c:pt>
                <c:pt idx="1607">
                  <c:v>332.33345209181249</c:v>
                </c:pt>
                <c:pt idx="1608">
                  <c:v>332.33345209181249</c:v>
                </c:pt>
                <c:pt idx="1609">
                  <c:v>332.33345209181249</c:v>
                </c:pt>
                <c:pt idx="1610">
                  <c:v>333.58635749211112</c:v>
                </c:pt>
                <c:pt idx="1611">
                  <c:v>334.21369418007811</c:v>
                </c:pt>
                <c:pt idx="1612">
                  <c:v>336.09924019524993</c:v>
                </c:pt>
                <c:pt idx="1613">
                  <c:v>338.62155210177775</c:v>
                </c:pt>
                <c:pt idx="1614">
                  <c:v>342.42269971792354</c:v>
                </c:pt>
                <c:pt idx="1615">
                  <c:v>346.88418623389759</c:v>
                </c:pt>
                <c:pt idx="1616">
                  <c:v>352.66281459825694</c:v>
                </c:pt>
                <c:pt idx="1617">
                  <c:v>359.79040837243923</c:v>
                </c:pt>
                <c:pt idx="1618">
                  <c:v>367.6472920962309</c:v>
                </c:pt>
                <c:pt idx="1619">
                  <c:v>376.25468147725695</c:v>
                </c:pt>
                <c:pt idx="1620">
                  <c:v>383.61564803531417</c:v>
                </c:pt>
                <c:pt idx="1621">
                  <c:v>390.36931496260587</c:v>
                </c:pt>
                <c:pt idx="1622">
                  <c:v>395.81467991968918</c:v>
                </c:pt>
                <c:pt idx="1623">
                  <c:v>399.92345529639749</c:v>
                </c:pt>
                <c:pt idx="1624">
                  <c:v>401.29776169032806</c:v>
                </c:pt>
                <c:pt idx="1625">
                  <c:v>400.61031383075681</c:v>
                </c:pt>
                <c:pt idx="1626">
                  <c:v>397.86641564459035</c:v>
                </c:pt>
                <c:pt idx="1627">
                  <c:v>391.04792294399999</c:v>
                </c:pt>
                <c:pt idx="1628">
                  <c:v>381.60103979875691</c:v>
                </c:pt>
                <c:pt idx="1629">
                  <c:v>369.62477284444441</c:v>
                </c:pt>
                <c:pt idx="1630">
                  <c:v>357.19030553795312</c:v>
                </c:pt>
                <c:pt idx="1631">
                  <c:v>345.6065291747031</c:v>
                </c:pt>
                <c:pt idx="1632">
                  <c:v>337.35921749809023</c:v>
                </c:pt>
                <c:pt idx="1633">
                  <c:v>331.70788337948085</c:v>
                </c:pt>
                <c:pt idx="1634">
                  <c:v>329.83471319375684</c:v>
                </c:pt>
                <c:pt idx="1635">
                  <c:v>329.21150178227259</c:v>
                </c:pt>
                <c:pt idx="1636">
                  <c:v>329.21150178227259</c:v>
                </c:pt>
                <c:pt idx="1637">
                  <c:v>328.58887969599994</c:v>
                </c:pt>
                <c:pt idx="1638">
                  <c:v>326.72454938845311</c:v>
                </c:pt>
                <c:pt idx="1639">
                  <c:v>324.24702619802258</c:v>
                </c:pt>
                <c:pt idx="1640">
                  <c:v>321.16338202725001</c:v>
                </c:pt>
                <c:pt idx="1641">
                  <c:v>318.70707454444442</c:v>
                </c:pt>
                <c:pt idx="1642">
                  <c:v>317.48245675431247</c:v>
                </c:pt>
                <c:pt idx="1643">
                  <c:v>318.09447098677254</c:v>
                </c:pt>
                <c:pt idx="1644">
                  <c:v>321.16338202725001</c:v>
                </c:pt>
                <c:pt idx="1645">
                  <c:v>325.48460914281418</c:v>
                </c:pt>
                <c:pt idx="1646">
                  <c:v>331.70788337948085</c:v>
                </c:pt>
                <c:pt idx="1647">
                  <c:v>338.62155210177775</c:v>
                </c:pt>
                <c:pt idx="1648">
                  <c:v>346.88418623389759</c:v>
                </c:pt>
                <c:pt idx="1649">
                  <c:v>355.8937900719809</c:v>
                </c:pt>
                <c:pt idx="1650">
                  <c:v>365.01890165157806</c:v>
                </c:pt>
                <c:pt idx="1651">
                  <c:v>374.25952097268924</c:v>
                </c:pt>
                <c:pt idx="1652">
                  <c:v>382.27198655239755</c:v>
                </c:pt>
                <c:pt idx="1653">
                  <c:v>389.69129630642357</c:v>
                </c:pt>
                <c:pt idx="1654">
                  <c:v>396.49800250277775</c:v>
                </c:pt>
                <c:pt idx="1655">
                  <c:v>401.98579887511102</c:v>
                </c:pt>
                <c:pt idx="1656">
                  <c:v>407.5113120609999</c:v>
                </c:pt>
                <c:pt idx="1657">
                  <c:v>413.07454206044451</c:v>
                </c:pt>
                <c:pt idx="1658">
                  <c:v>418.67548887344452</c:v>
                </c:pt>
                <c:pt idx="1659">
                  <c:v>424.31415250000009</c:v>
                </c:pt>
                <c:pt idx="1660">
                  <c:v>429.99053294011117</c:v>
                </c:pt>
                <c:pt idx="1661">
                  <c:v>435.7046301937778</c:v>
                </c:pt>
                <c:pt idx="1662">
                  <c:v>440.73540486435593</c:v>
                </c:pt>
                <c:pt idx="1663">
                  <c:v>446.52022114343919</c:v>
                </c:pt>
                <c:pt idx="1664">
                  <c:v>451.61287496125686</c:v>
                </c:pt>
                <c:pt idx="1665">
                  <c:v>456.0009904883612</c:v>
                </c:pt>
                <c:pt idx="1666">
                  <c:v>460.41032172309025</c:v>
                </c:pt>
                <c:pt idx="1667">
                  <c:v>463.36166238381259</c:v>
                </c:pt>
                <c:pt idx="1668">
                  <c:v>466.32243224792353</c:v>
                </c:pt>
                <c:pt idx="1669">
                  <c:v>468.54919756073087</c:v>
                </c:pt>
                <c:pt idx="1670">
                  <c:v>470.78126680044448</c:v>
                </c:pt>
                <c:pt idx="1671">
                  <c:v>472.27225958631243</c:v>
                </c:pt>
                <c:pt idx="1672">
                  <c:v>473.01863996706419</c:v>
                </c:pt>
                <c:pt idx="1673">
                  <c:v>473.76560967302771</c:v>
                </c:pt>
                <c:pt idx="1674">
                  <c:v>474.51316870420311</c:v>
                </c:pt>
                <c:pt idx="1675">
                  <c:v>474.51316870420311</c:v>
                </c:pt>
                <c:pt idx="1676">
                  <c:v>474.51316870420311</c:v>
                </c:pt>
                <c:pt idx="1677">
                  <c:v>473.76560967302771</c:v>
                </c:pt>
                <c:pt idx="1678">
                  <c:v>472.27225958631243</c:v>
                </c:pt>
                <c:pt idx="1679">
                  <c:v>470.03665439532796</c:v>
                </c:pt>
                <c:pt idx="1680">
                  <c:v>467.80635313124998</c:v>
                </c:pt>
                <c:pt idx="1681">
                  <c:v>465.58135579407804</c:v>
                </c:pt>
                <c:pt idx="1682">
                  <c:v>464.84086866544436</c:v>
                </c:pt>
                <c:pt idx="1683">
                  <c:v>464.84086866544436</c:v>
                </c:pt>
                <c:pt idx="1684">
                  <c:v>466.32243224792353</c:v>
                </c:pt>
                <c:pt idx="1685">
                  <c:v>469.29263131542365</c:v>
                </c:pt>
                <c:pt idx="1686">
                  <c:v>472.27225958631243</c:v>
                </c:pt>
                <c:pt idx="1687">
                  <c:v>475.26131706059027</c:v>
                </c:pt>
                <c:pt idx="1688">
                  <c:v>478.25980373825706</c:v>
                </c:pt>
                <c:pt idx="1689">
                  <c:v>479.76258302836106</c:v>
                </c:pt>
                <c:pt idx="1690">
                  <c:v>481.26771961931252</c:v>
                </c:pt>
                <c:pt idx="1691">
                  <c:v>482.02117190260589</c:v>
                </c:pt>
                <c:pt idx="1692">
                  <c:v>482.77521351111119</c:v>
                </c:pt>
                <c:pt idx="1693">
                  <c:v>483.52984444482803</c:v>
                </c:pt>
                <c:pt idx="1694">
                  <c:v>484.2850647037568</c:v>
                </c:pt>
                <c:pt idx="1695">
                  <c:v>485.04087428789762</c:v>
                </c:pt>
                <c:pt idx="1696">
                  <c:v>485.79727319724992</c:v>
                </c:pt>
                <c:pt idx="1697">
                  <c:v>486.55426143181415</c:v>
                </c:pt>
                <c:pt idx="1698">
                  <c:v>487.31183899159021</c:v>
                </c:pt>
                <c:pt idx="1699">
                  <c:v>487.31183899159021</c:v>
                </c:pt>
                <c:pt idx="1700">
                  <c:v>486.55426143181415</c:v>
                </c:pt>
                <c:pt idx="1701">
                  <c:v>485.04087428789762</c:v>
                </c:pt>
                <c:pt idx="1702">
                  <c:v>483.52984444482803</c:v>
                </c:pt>
                <c:pt idx="1703">
                  <c:v>482.02117190260589</c:v>
                </c:pt>
                <c:pt idx="1704">
                  <c:v>479.76258302836106</c:v>
                </c:pt>
                <c:pt idx="1705">
                  <c:v>478.25980373825706</c:v>
                </c:pt>
                <c:pt idx="1706">
                  <c:v>476.75938174900006</c:v>
                </c:pt>
                <c:pt idx="1707">
                  <c:v>475.26131706059027</c:v>
                </c:pt>
                <c:pt idx="1708">
                  <c:v>474.51316870420311</c:v>
                </c:pt>
                <c:pt idx="1709">
                  <c:v>473.76560967302771</c:v>
                </c:pt>
                <c:pt idx="1710">
                  <c:v>473.01863996706419</c:v>
                </c:pt>
                <c:pt idx="1711">
                  <c:v>473.76560967302771</c:v>
                </c:pt>
                <c:pt idx="1712">
                  <c:v>474.51316870420311</c:v>
                </c:pt>
                <c:pt idx="1713">
                  <c:v>476.01005474218908</c:v>
                </c:pt>
                <c:pt idx="1714">
                  <c:v>478.25980373825706</c:v>
                </c:pt>
                <c:pt idx="1715">
                  <c:v>480.51485666123085</c:v>
                </c:pt>
                <c:pt idx="1716">
                  <c:v>483.52984444482803</c:v>
                </c:pt>
                <c:pt idx="1717">
                  <c:v>486.55426143181415</c:v>
                </c:pt>
                <c:pt idx="1718">
                  <c:v>490.34804248281262</c:v>
                </c:pt>
                <c:pt idx="1719">
                  <c:v>494.15655666410584</c:v>
                </c:pt>
                <c:pt idx="1720">
                  <c:v>498.7462214136475</c:v>
                </c:pt>
                <c:pt idx="1721">
                  <c:v>502.5871484815903</c:v>
                </c:pt>
                <c:pt idx="1722">
                  <c:v>505.67049798975683</c:v>
                </c:pt>
                <c:pt idx="1723">
                  <c:v>507.21570869511106</c:v>
                </c:pt>
                <c:pt idx="1724">
                  <c:v>507.98919803560591</c:v>
                </c:pt>
                <c:pt idx="1725">
                  <c:v>507.21570869511106</c:v>
                </c:pt>
                <c:pt idx="1726">
                  <c:v>503.35710187081406</c:v>
                </c:pt>
                <c:pt idx="1727">
                  <c:v>496.44873707542359</c:v>
                </c:pt>
                <c:pt idx="1728">
                  <c:v>485.79727319724992</c:v>
                </c:pt>
                <c:pt idx="1729">
                  <c:v>471.52646853077249</c:v>
                </c:pt>
                <c:pt idx="1730">
                  <c:v>453.80428076135587</c:v>
                </c:pt>
                <c:pt idx="1731">
                  <c:v>435.7046301937778</c:v>
                </c:pt>
                <c:pt idx="1732">
                  <c:v>417.27171621892364</c:v>
                </c:pt>
                <c:pt idx="1733">
                  <c:v>399.92345529639749</c:v>
                </c:pt>
                <c:pt idx="1734">
                  <c:v>383.61564803531417</c:v>
                </c:pt>
                <c:pt idx="1735">
                  <c:v>368.3058630204236</c:v>
                </c:pt>
                <c:pt idx="1736">
                  <c:v>353.30783104257807</c:v>
                </c:pt>
                <c:pt idx="1737">
                  <c:v>337.99009013732802</c:v>
                </c:pt>
                <c:pt idx="1738">
                  <c:v>323.62911871344443</c:v>
                </c:pt>
                <c:pt idx="1739">
                  <c:v>309.57990032660587</c:v>
                </c:pt>
                <c:pt idx="1740">
                  <c:v>297.02462135169446</c:v>
                </c:pt>
                <c:pt idx="1741">
                  <c:v>286.46980680825686</c:v>
                </c:pt>
                <c:pt idx="1742">
                  <c:v>278.39251545525002</c:v>
                </c:pt>
                <c:pt idx="1743">
                  <c:v>270.99560005927259</c:v>
                </c:pt>
                <c:pt idx="1744">
                  <c:v>264.81446257524993</c:v>
                </c:pt>
                <c:pt idx="1745">
                  <c:v>259.25712582792357</c:v>
                </c:pt>
                <c:pt idx="1746">
                  <c:v>253.75872160177769</c:v>
                </c:pt>
                <c:pt idx="1747">
                  <c:v>248.31924989681249</c:v>
                </c:pt>
                <c:pt idx="1748">
                  <c:v>244.01010394809026</c:v>
                </c:pt>
                <c:pt idx="1749">
                  <c:v>239.73867481292365</c:v>
                </c:pt>
                <c:pt idx="1750">
                  <c:v>236.55985462044436</c:v>
                </c:pt>
                <c:pt idx="1751">
                  <c:v>233.92704423670304</c:v>
                </c:pt>
                <c:pt idx="1752">
                  <c:v>231.30896698325685</c:v>
                </c:pt>
                <c:pt idx="1753">
                  <c:v>228.70562286010588</c:v>
                </c:pt>
                <c:pt idx="1754">
                  <c:v>226.11701186725</c:v>
                </c:pt>
                <c:pt idx="1755">
                  <c:v>223.54313400468919</c:v>
                </c:pt>
                <c:pt idx="1756">
                  <c:v>220.98398927242357</c:v>
                </c:pt>
                <c:pt idx="1757">
                  <c:v>218.43957767045308</c:v>
                </c:pt>
                <c:pt idx="1758">
                  <c:v>215.40573148007812</c:v>
                </c:pt>
                <c:pt idx="1759">
                  <c:v>212.89373276475692</c:v>
                </c:pt>
                <c:pt idx="1760">
                  <c:v>209.89878203836113</c:v>
                </c:pt>
                <c:pt idx="1761">
                  <c:v>206.92504701959024</c:v>
                </c:pt>
                <c:pt idx="1762">
                  <c:v>203.97252770844443</c:v>
                </c:pt>
                <c:pt idx="1763">
                  <c:v>201.04122410492357</c:v>
                </c:pt>
                <c:pt idx="1764">
                  <c:v>198.1311362090278</c:v>
                </c:pt>
                <c:pt idx="1765">
                  <c:v>194.76284796095311</c:v>
                </c:pt>
                <c:pt idx="1766">
                  <c:v>190.47462305725003</c:v>
                </c:pt>
                <c:pt idx="1767">
                  <c:v>184.36479392385587</c:v>
                </c:pt>
                <c:pt idx="1768">
                  <c:v>176.52529529381249</c:v>
                </c:pt>
                <c:pt idx="1769">
                  <c:v>166.19000439177256</c:v>
                </c:pt>
                <c:pt idx="1770">
                  <c:v>154.02868932095311</c:v>
                </c:pt>
                <c:pt idx="1771">
                  <c:v>140.6957957290642</c:v>
                </c:pt>
                <c:pt idx="1772">
                  <c:v>127.96637115406426</c:v>
                </c:pt>
                <c:pt idx="1773">
                  <c:v>115.84041559595315</c:v>
                </c:pt>
                <c:pt idx="1774">
                  <c:v>105.02040470720311</c:v>
                </c:pt>
                <c:pt idx="1775">
                  <c:v>95.735880657812487</c:v>
                </c:pt>
                <c:pt idx="1776">
                  <c:v>87.843637421312494</c:v>
                </c:pt>
                <c:pt idx="1777">
                  <c:v>80.290845506812502</c:v>
                </c:pt>
                <c:pt idx="1778">
                  <c:v>72.784315621439234</c:v>
                </c:pt>
                <c:pt idx="1779">
                  <c:v>64.538182595249978</c:v>
                </c:pt>
                <c:pt idx="1780">
                  <c:v>55.757531601953119</c:v>
                </c:pt>
                <c:pt idx="1781">
                  <c:v>46.910581522328116</c:v>
                </c:pt>
                <c:pt idx="1782">
                  <c:v>39.041616631694438</c:v>
                </c:pt>
                <c:pt idx="1783">
                  <c:v>32.478891073027789</c:v>
                </c:pt>
                <c:pt idx="1784">
                  <c:v>27.410988914105896</c:v>
                </c:pt>
                <c:pt idx="1785">
                  <c:v>23.599233444147568</c:v>
                </c:pt>
                <c:pt idx="1786">
                  <c:v>20.381517787689234</c:v>
                </c:pt>
                <c:pt idx="1787">
                  <c:v>17.543032905027772</c:v>
                </c:pt>
                <c:pt idx="1788">
                  <c:v>14.917294423828125</c:v>
                </c:pt>
                <c:pt idx="1789">
                  <c:v>12.383196013064238</c:v>
                </c:pt>
                <c:pt idx="1790">
                  <c:v>9.7604041579236096</c:v>
                </c:pt>
                <c:pt idx="1791">
                  <c:v>7.0792691068142348</c:v>
                </c:pt>
                <c:pt idx="1792">
                  <c:v>4.4579505647031255</c:v>
                </c:pt>
                <c:pt idx="1793">
                  <c:v>2.2303012640781246</c:v>
                </c:pt>
                <c:pt idx="1794">
                  <c:v>0.79676768636111106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731-4CA4-94E9-A4D97532B6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0337535"/>
        <c:axId val="670340031"/>
      </c:scatterChart>
      <c:valAx>
        <c:axId val="6703375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0340031"/>
        <c:crosses val="autoZero"/>
        <c:crossBetween val="midCat"/>
      </c:valAx>
      <c:valAx>
        <c:axId val="6703400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03375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298835963890176"/>
          <c:y val="0.13301983085447655"/>
          <c:w val="0.2143681066506031"/>
          <c:h val="0.234376640419947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'My Spreedsheet '!$R$2</c:f>
              <c:strCache>
                <c:ptCount val="1"/>
                <c:pt idx="0">
                  <c:v>Power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'!$R$5:$R$1805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2.8474318205887732E-2</c:v>
                </c:pt>
                <c:pt idx="13">
                  <c:v>0.58410454043810256</c:v>
                </c:pt>
                <c:pt idx="14">
                  <c:v>2.7878020111548865</c:v>
                </c:pt>
                <c:pt idx="15">
                  <c:v>4.8320008107873571</c:v>
                </c:pt>
                <c:pt idx="16">
                  <c:v>5.8746178904561708</c:v>
                </c:pt>
                <c:pt idx="17">
                  <c:v>9.1488575993108476</c:v>
                </c:pt>
                <c:pt idx="18">
                  <c:v>12.403965965845964</c:v>
                </c:pt>
                <c:pt idx="19">
                  <c:v>9.973368624821374</c:v>
                </c:pt>
                <c:pt idx="20">
                  <c:v>4.7177639239250295</c:v>
                </c:pt>
                <c:pt idx="21">
                  <c:v>2.7284585073763559</c:v>
                </c:pt>
                <c:pt idx="22">
                  <c:v>2.5878096852677261</c:v>
                </c:pt>
                <c:pt idx="23">
                  <c:v>2.8058163539164451</c:v>
                </c:pt>
                <c:pt idx="24">
                  <c:v>4.8465420026980146</c:v>
                </c:pt>
                <c:pt idx="25">
                  <c:v>6.5717644418991084</c:v>
                </c:pt>
                <c:pt idx="26">
                  <c:v>7.7413575025637407</c:v>
                </c:pt>
                <c:pt idx="27">
                  <c:v>11.060084411090607</c:v>
                </c:pt>
                <c:pt idx="28">
                  <c:v>12.555071237545102</c:v>
                </c:pt>
                <c:pt idx="29">
                  <c:v>12.798930964738528</c:v>
                </c:pt>
                <c:pt idx="30">
                  <c:v>10.492522099811724</c:v>
                </c:pt>
                <c:pt idx="31">
                  <c:v>7.4120391422648106</c:v>
                </c:pt>
                <c:pt idx="32">
                  <c:v>6.0824377568461641</c:v>
                </c:pt>
                <c:pt idx="33">
                  <c:v>5.4284490669003729</c:v>
                </c:pt>
                <c:pt idx="34">
                  <c:v>4.2301639676083083</c:v>
                </c:pt>
                <c:pt idx="35">
                  <c:v>2.1964788022091457</c:v>
                </c:pt>
                <c:pt idx="36">
                  <c:v>-1.8932645331361351</c:v>
                </c:pt>
                <c:pt idx="37">
                  <c:v>-8.0110487604986478</c:v>
                </c:pt>
                <c:pt idx="38">
                  <c:v>-10.772354487946981</c:v>
                </c:pt>
                <c:pt idx="39">
                  <c:v>-9.2061678606600523</c:v>
                </c:pt>
                <c:pt idx="40">
                  <c:v>-7.4642970870494123</c:v>
                </c:pt>
                <c:pt idx="41">
                  <c:v>-8.6798716956106574</c:v>
                </c:pt>
                <c:pt idx="42">
                  <c:v>-10.508374599712136</c:v>
                </c:pt>
                <c:pt idx="43">
                  <c:v>-8.5613812406061971</c:v>
                </c:pt>
                <c:pt idx="44">
                  <c:v>-4.2791333813336871</c:v>
                </c:pt>
                <c:pt idx="45">
                  <c:v>-1.1547125134782288</c:v>
                </c:pt>
                <c:pt idx="46">
                  <c:v>-0.66146178171817438</c:v>
                </c:pt>
                <c:pt idx="47">
                  <c:v>-1.3105806447469441</c:v>
                </c:pt>
                <c:pt idx="48">
                  <c:v>-0.92561437600278917</c:v>
                </c:pt>
                <c:pt idx="49">
                  <c:v>0.22695206103607812</c:v>
                </c:pt>
                <c:pt idx="50">
                  <c:v>0.43159712276446888</c:v>
                </c:pt>
                <c:pt idx="51">
                  <c:v>-1.2805004847556023</c:v>
                </c:pt>
                <c:pt idx="52">
                  <c:v>-3.1481421030277641</c:v>
                </c:pt>
                <c:pt idx="53">
                  <c:v>-2.1076892083092615</c:v>
                </c:pt>
                <c:pt idx="54">
                  <c:v>-0.2103845155911061</c:v>
                </c:pt>
                <c:pt idx="55">
                  <c:v>0.48093230193518532</c:v>
                </c:pt>
                <c:pt idx="56">
                  <c:v>0.54991378341666652</c:v>
                </c:pt>
                <c:pt idx="57">
                  <c:v>0.75685822786111145</c:v>
                </c:pt>
                <c:pt idx="58">
                  <c:v>0.98863166999884666</c:v>
                </c:pt>
                <c:pt idx="59">
                  <c:v>2.3172650329429261</c:v>
                </c:pt>
                <c:pt idx="60">
                  <c:v>2.9638807941497252</c:v>
                </c:pt>
                <c:pt idx="61">
                  <c:v>1.7678388560433747</c:v>
                </c:pt>
                <c:pt idx="62">
                  <c:v>1.5654007515425734</c:v>
                </c:pt>
                <c:pt idx="63">
                  <c:v>1.8755885351819073</c:v>
                </c:pt>
                <c:pt idx="64">
                  <c:v>2.3771770858839942</c:v>
                </c:pt>
                <c:pt idx="65">
                  <c:v>1.8641125548632365</c:v>
                </c:pt>
                <c:pt idx="66">
                  <c:v>1.4809374840431981</c:v>
                </c:pt>
                <c:pt idx="67">
                  <c:v>3.1994782165898017</c:v>
                </c:pt>
                <c:pt idx="68">
                  <c:v>6.5761121351798941</c:v>
                </c:pt>
                <c:pt idx="69">
                  <c:v>9.4066105790031838</c:v>
                </c:pt>
                <c:pt idx="70">
                  <c:v>11.389530755783525</c:v>
                </c:pt>
                <c:pt idx="71">
                  <c:v>11.99664661539942</c:v>
                </c:pt>
                <c:pt idx="72">
                  <c:v>10.35947406505816</c:v>
                </c:pt>
                <c:pt idx="73">
                  <c:v>7.6037289534228858</c:v>
                </c:pt>
                <c:pt idx="74">
                  <c:v>6.0325814372420599</c:v>
                </c:pt>
                <c:pt idx="75">
                  <c:v>5.9955557740476229</c:v>
                </c:pt>
                <c:pt idx="76">
                  <c:v>6.6128451946590232</c:v>
                </c:pt>
                <c:pt idx="77">
                  <c:v>6.3910192789218776</c:v>
                </c:pt>
                <c:pt idx="78">
                  <c:v>4.5106114618351203</c:v>
                </c:pt>
                <c:pt idx="79">
                  <c:v>1.5868290370776668</c:v>
                </c:pt>
                <c:pt idx="80">
                  <c:v>-1.5115409688513022E-2</c:v>
                </c:pt>
                <c:pt idx="81">
                  <c:v>-1.5763418321892362</c:v>
                </c:pt>
                <c:pt idx="82">
                  <c:v>-1.1261446022865864</c:v>
                </c:pt>
                <c:pt idx="83">
                  <c:v>0.7903984973646434</c:v>
                </c:pt>
                <c:pt idx="84">
                  <c:v>-0.27749363066997618</c:v>
                </c:pt>
                <c:pt idx="85">
                  <c:v>-0.9076199847361508</c:v>
                </c:pt>
                <c:pt idx="86">
                  <c:v>-0.70187354392916146</c:v>
                </c:pt>
                <c:pt idx="87">
                  <c:v>-0.30401930927161819</c:v>
                </c:pt>
                <c:pt idx="88">
                  <c:v>-3.453763849900287</c:v>
                </c:pt>
                <c:pt idx="89">
                  <c:v>-10.962971201139966</c:v>
                </c:pt>
                <c:pt idx="90">
                  <c:v>-14.150940570013757</c:v>
                </c:pt>
                <c:pt idx="91">
                  <c:v>-11.956603475373841</c:v>
                </c:pt>
                <c:pt idx="92">
                  <c:v>-6.8232329737648065</c:v>
                </c:pt>
                <c:pt idx="93">
                  <c:v>-3.4239736270840386</c:v>
                </c:pt>
                <c:pt idx="94">
                  <c:v>-2.9681417721388881</c:v>
                </c:pt>
                <c:pt idx="95">
                  <c:v>-2.8308190542350777</c:v>
                </c:pt>
                <c:pt idx="96">
                  <c:v>-1.5732052206781908</c:v>
                </c:pt>
                <c:pt idx="97">
                  <c:v>-0.58388712376274998</c:v>
                </c:pt>
                <c:pt idx="98">
                  <c:v>-0.35696612709923187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3.0773700921937118E-2</c:v>
                </c:pt>
                <c:pt idx="139">
                  <c:v>0.72928839415378088</c:v>
                </c:pt>
                <c:pt idx="140">
                  <c:v>3.7106350640372017</c:v>
                </c:pt>
                <c:pt idx="141">
                  <c:v>7.4629503249924358</c:v>
                </c:pt>
                <c:pt idx="142">
                  <c:v>7.5561006440980885</c:v>
                </c:pt>
                <c:pt idx="143">
                  <c:v>4.7017015080052946</c:v>
                </c:pt>
                <c:pt idx="144">
                  <c:v>3.1264799996766488</c:v>
                </c:pt>
                <c:pt idx="145">
                  <c:v>4.4697938443638554</c:v>
                </c:pt>
                <c:pt idx="146">
                  <c:v>7.1439567993813951</c:v>
                </c:pt>
                <c:pt idx="147">
                  <c:v>8.4227050801636416</c:v>
                </c:pt>
                <c:pt idx="148">
                  <c:v>7.4615262973662579</c:v>
                </c:pt>
                <c:pt idx="149">
                  <c:v>5.0324451184667822</c:v>
                </c:pt>
                <c:pt idx="150">
                  <c:v>1.8897098870043543</c:v>
                </c:pt>
                <c:pt idx="151">
                  <c:v>-2.8734833579225709</c:v>
                </c:pt>
                <c:pt idx="152">
                  <c:v>-9.2532202125692784</c:v>
                </c:pt>
                <c:pt idx="153">
                  <c:v>-11.758082031901264</c:v>
                </c:pt>
                <c:pt idx="154">
                  <c:v>-8.4339104224255426</c:v>
                </c:pt>
                <c:pt idx="155">
                  <c:v>-3.4390189612284896</c:v>
                </c:pt>
                <c:pt idx="156">
                  <c:v>6.7043413046295561E-2</c:v>
                </c:pt>
                <c:pt idx="157">
                  <c:v>2.0999733662762603</c:v>
                </c:pt>
                <c:pt idx="158">
                  <c:v>4.3809233654152235</c:v>
                </c:pt>
                <c:pt idx="159">
                  <c:v>6.7419936915652086</c:v>
                </c:pt>
                <c:pt idx="160">
                  <c:v>8.1276092725645377</c:v>
                </c:pt>
                <c:pt idx="161">
                  <c:v>8.4133760044672776</c:v>
                </c:pt>
                <c:pt idx="162">
                  <c:v>7.430828180818092</c:v>
                </c:pt>
                <c:pt idx="163">
                  <c:v>7.7506549229118802</c:v>
                </c:pt>
                <c:pt idx="164">
                  <c:v>7.4625130802389492</c:v>
                </c:pt>
                <c:pt idx="165">
                  <c:v>6.2829482224693169</c:v>
                </c:pt>
                <c:pt idx="166">
                  <c:v>5.5789501863061082</c:v>
                </c:pt>
                <c:pt idx="167">
                  <c:v>7.6981362194574317</c:v>
                </c:pt>
                <c:pt idx="168">
                  <c:v>10.022404546484546</c:v>
                </c:pt>
                <c:pt idx="169">
                  <c:v>8.0698376226635045</c:v>
                </c:pt>
                <c:pt idx="170">
                  <c:v>2.5826189394131847</c:v>
                </c:pt>
                <c:pt idx="171">
                  <c:v>-4.1367690028718398</c:v>
                </c:pt>
                <c:pt idx="172">
                  <c:v>-10.992254551537506</c:v>
                </c:pt>
                <c:pt idx="173">
                  <c:v>-12.628258904021459</c:v>
                </c:pt>
                <c:pt idx="174">
                  <c:v>-7.5067905094323493</c:v>
                </c:pt>
                <c:pt idx="175">
                  <c:v>-1.6465861019960413</c:v>
                </c:pt>
                <c:pt idx="176">
                  <c:v>2.1158024013691095</c:v>
                </c:pt>
                <c:pt idx="177">
                  <c:v>5.3184733123205579</c:v>
                </c:pt>
                <c:pt idx="178">
                  <c:v>6.6906905963985963</c:v>
                </c:pt>
                <c:pt idx="179">
                  <c:v>4.5288803036519676</c:v>
                </c:pt>
                <c:pt idx="180">
                  <c:v>2.0443033269662485</c:v>
                </c:pt>
                <c:pt idx="181">
                  <c:v>0.8489135432019097</c:v>
                </c:pt>
                <c:pt idx="182">
                  <c:v>-0.50676784449618129</c:v>
                </c:pt>
                <c:pt idx="183">
                  <c:v>-3.5940807468310347</c:v>
                </c:pt>
                <c:pt idx="184">
                  <c:v>-5.740805084088346</c:v>
                </c:pt>
                <c:pt idx="185">
                  <c:v>-5.7575749483811158</c:v>
                </c:pt>
                <c:pt idx="186">
                  <c:v>-4.6603274344000321</c:v>
                </c:pt>
                <c:pt idx="187">
                  <c:v>-3.3380901586613687</c:v>
                </c:pt>
                <c:pt idx="188">
                  <c:v>-2.3411562474493404</c:v>
                </c:pt>
                <c:pt idx="189">
                  <c:v>-1.6138789857438156</c:v>
                </c:pt>
                <c:pt idx="190">
                  <c:v>-0.99471052901301493</c:v>
                </c:pt>
                <c:pt idx="191">
                  <c:v>-0.62734429269573011</c:v>
                </c:pt>
                <c:pt idx="192">
                  <c:v>-0.29633757954714329</c:v>
                </c:pt>
                <c:pt idx="193">
                  <c:v>7.1090227799026295E-2</c:v>
                </c:pt>
                <c:pt idx="194">
                  <c:v>0.20890646109700645</c:v>
                </c:pt>
                <c:pt idx="195">
                  <c:v>0.41195082045370407</c:v>
                </c:pt>
                <c:pt idx="196">
                  <c:v>0.54991378341666652</c:v>
                </c:pt>
                <c:pt idx="197">
                  <c:v>0.54991378341666652</c:v>
                </c:pt>
                <c:pt idx="198">
                  <c:v>0.89482119082407408</c:v>
                </c:pt>
                <c:pt idx="199">
                  <c:v>1.2926372957002616</c:v>
                </c:pt>
                <c:pt idx="200">
                  <c:v>1.7193491546343072</c:v>
                </c:pt>
                <c:pt idx="201">
                  <c:v>2.2570927145844908</c:v>
                </c:pt>
                <c:pt idx="202">
                  <c:v>2.8530083885163484</c:v>
                </c:pt>
                <c:pt idx="203">
                  <c:v>4.5674335699826205</c:v>
                </c:pt>
                <c:pt idx="204">
                  <c:v>6.0378157907715559</c:v>
                </c:pt>
                <c:pt idx="205">
                  <c:v>6.8741450087367193</c:v>
                </c:pt>
                <c:pt idx="206">
                  <c:v>8.9713121256871506</c:v>
                </c:pt>
                <c:pt idx="207">
                  <c:v>10.329083311551218</c:v>
                </c:pt>
                <c:pt idx="208">
                  <c:v>10.211710734373659</c:v>
                </c:pt>
                <c:pt idx="209">
                  <c:v>11.998162962074078</c:v>
                </c:pt>
                <c:pt idx="210">
                  <c:v>13.057589731669729</c:v>
                </c:pt>
                <c:pt idx="211">
                  <c:v>10.728601044092247</c:v>
                </c:pt>
                <c:pt idx="212">
                  <c:v>9.00340549196269</c:v>
                </c:pt>
                <c:pt idx="213">
                  <c:v>7.9394590586235321</c:v>
                </c:pt>
                <c:pt idx="214">
                  <c:v>8.6641207580219284</c:v>
                </c:pt>
                <c:pt idx="215">
                  <c:v>11.003417129217205</c:v>
                </c:pt>
                <c:pt idx="216">
                  <c:v>13.102224362163629</c:v>
                </c:pt>
                <c:pt idx="217">
                  <c:v>13.788224324509617</c:v>
                </c:pt>
                <c:pt idx="218">
                  <c:v>13.009296387752169</c:v>
                </c:pt>
                <c:pt idx="219">
                  <c:v>11.463987624781664</c:v>
                </c:pt>
                <c:pt idx="220">
                  <c:v>9.7035699087774407</c:v>
                </c:pt>
                <c:pt idx="221">
                  <c:v>7.489184149288735</c:v>
                </c:pt>
                <c:pt idx="222">
                  <c:v>6.0382062031579933</c:v>
                </c:pt>
                <c:pt idx="223">
                  <c:v>5.7948214252031542</c:v>
                </c:pt>
                <c:pt idx="224">
                  <c:v>5.8414908393819704</c:v>
                </c:pt>
                <c:pt idx="225">
                  <c:v>6.8387859280010694</c:v>
                </c:pt>
                <c:pt idx="226">
                  <c:v>7.258842122010269</c:v>
                </c:pt>
                <c:pt idx="227">
                  <c:v>7.0321003022364099</c:v>
                </c:pt>
                <c:pt idx="228">
                  <c:v>6.8002889774268604</c:v>
                </c:pt>
                <c:pt idx="229">
                  <c:v>6.22351807330406</c:v>
                </c:pt>
                <c:pt idx="230">
                  <c:v>4.9732241227637655</c:v>
                </c:pt>
                <c:pt idx="231">
                  <c:v>3.0244972709119313</c:v>
                </c:pt>
                <c:pt idx="232">
                  <c:v>-1.2069371736095333</c:v>
                </c:pt>
                <c:pt idx="233">
                  <c:v>-6.6089545535457086</c:v>
                </c:pt>
                <c:pt idx="234">
                  <c:v>-8.2861040819988556</c:v>
                </c:pt>
                <c:pt idx="235">
                  <c:v>-5.7255297401682625</c:v>
                </c:pt>
                <c:pt idx="236">
                  <c:v>-1.9185657719353364</c:v>
                </c:pt>
                <c:pt idx="237">
                  <c:v>-0.7880749357219502</c:v>
                </c:pt>
                <c:pt idx="238">
                  <c:v>-3.3102204647752562</c:v>
                </c:pt>
                <c:pt idx="239">
                  <c:v>-8.115353840761065</c:v>
                </c:pt>
                <c:pt idx="240">
                  <c:v>-11.061977827391782</c:v>
                </c:pt>
                <c:pt idx="241">
                  <c:v>-9.0130400027962967</c:v>
                </c:pt>
                <c:pt idx="242">
                  <c:v>-7.9498607777371539</c:v>
                </c:pt>
                <c:pt idx="243">
                  <c:v>-8.3553962557217858</c:v>
                </c:pt>
                <c:pt idx="244">
                  <c:v>-7.4642970870494123</c:v>
                </c:pt>
                <c:pt idx="245">
                  <c:v>-8.6798716956106574</c:v>
                </c:pt>
                <c:pt idx="246">
                  <c:v>-10.508374599712136</c:v>
                </c:pt>
                <c:pt idx="247">
                  <c:v>-8.5613812406061971</c:v>
                </c:pt>
                <c:pt idx="248">
                  <c:v>-4.2791333813336871</c:v>
                </c:pt>
                <c:pt idx="249">
                  <c:v>-1.1547125134782288</c:v>
                </c:pt>
                <c:pt idx="250">
                  <c:v>-0.66146178171817438</c:v>
                </c:pt>
                <c:pt idx="251">
                  <c:v>-1.3105806447469441</c:v>
                </c:pt>
                <c:pt idx="252">
                  <c:v>-0.92561437600278917</c:v>
                </c:pt>
                <c:pt idx="253">
                  <c:v>0.22695206103607812</c:v>
                </c:pt>
                <c:pt idx="254">
                  <c:v>0.43159712276446888</c:v>
                </c:pt>
                <c:pt idx="255">
                  <c:v>-1.2805004847556023</c:v>
                </c:pt>
                <c:pt idx="256">
                  <c:v>-1.8846313005586277</c:v>
                </c:pt>
                <c:pt idx="257">
                  <c:v>0.42228406975241817</c:v>
                </c:pt>
                <c:pt idx="258">
                  <c:v>3.7273574927165543</c:v>
                </c:pt>
                <c:pt idx="259">
                  <c:v>6.1967979628017975</c:v>
                </c:pt>
                <c:pt idx="260">
                  <c:v>7.2674559830090857</c:v>
                </c:pt>
                <c:pt idx="261">
                  <c:v>7.939604406163677</c:v>
                </c:pt>
                <c:pt idx="262">
                  <c:v>9.4118226488678118</c:v>
                </c:pt>
                <c:pt idx="263">
                  <c:v>12.693565787042964</c:v>
                </c:pt>
                <c:pt idx="264">
                  <c:v>15.557060459573481</c:v>
                </c:pt>
                <c:pt idx="265">
                  <c:v>15.485602484301138</c:v>
                </c:pt>
                <c:pt idx="266">
                  <c:v>12.763704034755921</c:v>
                </c:pt>
                <c:pt idx="267">
                  <c:v>11.524470485773104</c:v>
                </c:pt>
                <c:pt idx="268">
                  <c:v>11.439535180322693</c:v>
                </c:pt>
                <c:pt idx="269">
                  <c:v>10.355719523163858</c:v>
                </c:pt>
                <c:pt idx="270">
                  <c:v>7.0625044428377599</c:v>
                </c:pt>
                <c:pt idx="271">
                  <c:v>2.0572000856894359</c:v>
                </c:pt>
                <c:pt idx="272">
                  <c:v>0.97711738279191829</c:v>
                </c:pt>
                <c:pt idx="273">
                  <c:v>-2.1642834058092406</c:v>
                </c:pt>
                <c:pt idx="274">
                  <c:v>-8.6701720529981952</c:v>
                </c:pt>
                <c:pt idx="275">
                  <c:v>-10.99108506978245</c:v>
                </c:pt>
                <c:pt idx="276">
                  <c:v>-11.834510690216431</c:v>
                </c:pt>
                <c:pt idx="277">
                  <c:v>-12.170962404601806</c:v>
                </c:pt>
                <c:pt idx="278">
                  <c:v>-14.187733985289935</c:v>
                </c:pt>
                <c:pt idx="279">
                  <c:v>-12.651405615478208</c:v>
                </c:pt>
                <c:pt idx="280">
                  <c:v>-5.4842267049473676</c:v>
                </c:pt>
                <c:pt idx="281">
                  <c:v>2.7111265770516821</c:v>
                </c:pt>
                <c:pt idx="282">
                  <c:v>9.5456604245076555</c:v>
                </c:pt>
                <c:pt idx="283">
                  <c:v>12.504028880181354</c:v>
                </c:pt>
                <c:pt idx="284">
                  <c:v>14.59405550035865</c:v>
                </c:pt>
                <c:pt idx="285">
                  <c:v>15.960643824670848</c:v>
                </c:pt>
                <c:pt idx="286">
                  <c:v>16.287497972436803</c:v>
                </c:pt>
                <c:pt idx="287">
                  <c:v>17.810488371813303</c:v>
                </c:pt>
                <c:pt idx="288">
                  <c:v>19.355245645219117</c:v>
                </c:pt>
                <c:pt idx="289">
                  <c:v>17.116906587912624</c:v>
                </c:pt>
                <c:pt idx="290">
                  <c:v>10.242063953166936</c:v>
                </c:pt>
                <c:pt idx="291">
                  <c:v>3.234350894731322</c:v>
                </c:pt>
                <c:pt idx="292">
                  <c:v>-1.6365471579441644</c:v>
                </c:pt>
                <c:pt idx="293">
                  <c:v>-2.1950971552850902</c:v>
                </c:pt>
                <c:pt idx="294">
                  <c:v>-0.55672381332196186</c:v>
                </c:pt>
                <c:pt idx="295">
                  <c:v>1.3143326225715981</c:v>
                </c:pt>
                <c:pt idx="296">
                  <c:v>2.9186678411924261</c:v>
                </c:pt>
                <c:pt idx="297">
                  <c:v>4.0046104003493568</c:v>
                </c:pt>
                <c:pt idx="298">
                  <c:v>4.3118933059910969</c:v>
                </c:pt>
                <c:pt idx="299">
                  <c:v>3.5218062792706295</c:v>
                </c:pt>
                <c:pt idx="300">
                  <c:v>2.4341982545792953</c:v>
                </c:pt>
                <c:pt idx="301">
                  <c:v>1.0628655282133297</c:v>
                </c:pt>
                <c:pt idx="302">
                  <c:v>-0.57355579573737336</c:v>
                </c:pt>
                <c:pt idx="303">
                  <c:v>-1.9078168064727243</c:v>
                </c:pt>
                <c:pt idx="304">
                  <c:v>-3.7020996936746666</c:v>
                </c:pt>
                <c:pt idx="305">
                  <c:v>-4.8695221196970406</c:v>
                </c:pt>
                <c:pt idx="306">
                  <c:v>-3.5430781715326125</c:v>
                </c:pt>
                <c:pt idx="307">
                  <c:v>-1.1405295142268885</c:v>
                </c:pt>
                <c:pt idx="308">
                  <c:v>0.71337427347317905</c:v>
                </c:pt>
                <c:pt idx="309">
                  <c:v>0.93506927162688713</c:v>
                </c:pt>
                <c:pt idx="310">
                  <c:v>0.230728373473091</c:v>
                </c:pt>
                <c:pt idx="311">
                  <c:v>-0.46085376729657435</c:v>
                </c:pt>
                <c:pt idx="312">
                  <c:v>-1.7976574186089931</c:v>
                </c:pt>
                <c:pt idx="313">
                  <c:v>-3.2767998670693737</c:v>
                </c:pt>
                <c:pt idx="314">
                  <c:v>-4.2191406610833333</c:v>
                </c:pt>
                <c:pt idx="315">
                  <c:v>-4.0633389478116788</c:v>
                </c:pt>
                <c:pt idx="316">
                  <c:v>-3.354360613240885</c:v>
                </c:pt>
                <c:pt idx="317">
                  <c:v>-3.7907211273755497</c:v>
                </c:pt>
                <c:pt idx="318">
                  <c:v>-4.82036513677662</c:v>
                </c:pt>
                <c:pt idx="319">
                  <c:v>-4.8475061563487625</c:v>
                </c:pt>
                <c:pt idx="320">
                  <c:v>-2.2900064729772338</c:v>
                </c:pt>
                <c:pt idx="321">
                  <c:v>-0.48562724474943636</c:v>
                </c:pt>
                <c:pt idx="322">
                  <c:v>0.23612987210414274</c:v>
                </c:pt>
                <c:pt idx="323">
                  <c:v>0.37926644617822375</c:v>
                </c:pt>
                <c:pt idx="324">
                  <c:v>-0.1944939514173166</c:v>
                </c:pt>
                <c:pt idx="325">
                  <c:v>0.62926468293679572</c:v>
                </c:pt>
                <c:pt idx="326">
                  <c:v>0.76665280022075322</c:v>
                </c:pt>
                <c:pt idx="327">
                  <c:v>0.34728616272999963</c:v>
                </c:pt>
                <c:pt idx="328">
                  <c:v>-3.0082878925933301</c:v>
                </c:pt>
                <c:pt idx="329">
                  <c:v>-5.849125988729619</c:v>
                </c:pt>
                <c:pt idx="330">
                  <c:v>-2.7963296870552741</c:v>
                </c:pt>
                <c:pt idx="331">
                  <c:v>1.6859142520724076E-2</c:v>
                </c:pt>
                <c:pt idx="332">
                  <c:v>-0.17625739231239987</c:v>
                </c:pt>
                <c:pt idx="333">
                  <c:v>-0.26260850771668487</c:v>
                </c:pt>
                <c:pt idx="334">
                  <c:v>-7.9508421731917106E-2</c:v>
                </c:pt>
                <c:pt idx="335">
                  <c:v>-0.2511582781503181</c:v>
                </c:pt>
                <c:pt idx="336">
                  <c:v>8.8873575925257284E-2</c:v>
                </c:pt>
                <c:pt idx="337">
                  <c:v>0.66239407014775398</c:v>
                </c:pt>
                <c:pt idx="338">
                  <c:v>1.5892207981474786</c:v>
                </c:pt>
                <c:pt idx="339">
                  <c:v>3.6388312581486555</c:v>
                </c:pt>
                <c:pt idx="340">
                  <c:v>6.6732715054805212</c:v>
                </c:pt>
                <c:pt idx="341">
                  <c:v>8.6603758282397507</c:v>
                </c:pt>
                <c:pt idx="342">
                  <c:v>6.5935499661353365</c:v>
                </c:pt>
                <c:pt idx="343">
                  <c:v>2.968616247932339</c:v>
                </c:pt>
                <c:pt idx="344">
                  <c:v>1.9893128177570458</c:v>
                </c:pt>
                <c:pt idx="345">
                  <c:v>2.8866730882254918</c:v>
                </c:pt>
                <c:pt idx="346">
                  <c:v>2.9986490407125208</c:v>
                </c:pt>
                <c:pt idx="347">
                  <c:v>2.4120381394406127</c:v>
                </c:pt>
                <c:pt idx="348">
                  <c:v>3.0864656634071519</c:v>
                </c:pt>
                <c:pt idx="349">
                  <c:v>3.0030232109465036</c:v>
                </c:pt>
                <c:pt idx="350">
                  <c:v>2.2438635999689476</c:v>
                </c:pt>
                <c:pt idx="351">
                  <c:v>1.4426159834791978</c:v>
                </c:pt>
                <c:pt idx="352">
                  <c:v>1.1131421493516649</c:v>
                </c:pt>
                <c:pt idx="353">
                  <c:v>1.1078950782191312</c:v>
                </c:pt>
                <c:pt idx="354">
                  <c:v>1.2630437024526584</c:v>
                </c:pt>
                <c:pt idx="355">
                  <c:v>1.7441895357859984</c:v>
                </c:pt>
                <c:pt idx="356">
                  <c:v>1.9208003283640105</c:v>
                </c:pt>
                <c:pt idx="357">
                  <c:v>1.2805095019977142</c:v>
                </c:pt>
                <c:pt idx="358">
                  <c:v>-0.66262961313889035</c:v>
                </c:pt>
                <c:pt idx="359">
                  <c:v>-3.2786636020290287</c:v>
                </c:pt>
                <c:pt idx="360">
                  <c:v>-4.0732433199688938</c:v>
                </c:pt>
                <c:pt idx="361">
                  <c:v>-2.9962597913671871</c:v>
                </c:pt>
                <c:pt idx="362">
                  <c:v>-1.5799634950990809</c:v>
                </c:pt>
                <c:pt idx="363">
                  <c:v>-0.43655704213062285</c:v>
                </c:pt>
                <c:pt idx="364">
                  <c:v>0.52083047890466183</c:v>
                </c:pt>
                <c:pt idx="365">
                  <c:v>1.1157957566824439</c:v>
                </c:pt>
                <c:pt idx="366">
                  <c:v>1.6001642147342223</c:v>
                </c:pt>
                <c:pt idx="367">
                  <c:v>2.6087900704651146</c:v>
                </c:pt>
                <c:pt idx="368">
                  <c:v>3.9969988301284309</c:v>
                </c:pt>
                <c:pt idx="369">
                  <c:v>4.1273932143571734</c:v>
                </c:pt>
                <c:pt idx="370">
                  <c:v>2.5992560485826837</c:v>
                </c:pt>
                <c:pt idx="371">
                  <c:v>0.51004844661909821</c:v>
                </c:pt>
                <c:pt idx="372">
                  <c:v>-3.2050690471523531</c:v>
                </c:pt>
                <c:pt idx="373">
                  <c:v>-6.4388809549097896</c:v>
                </c:pt>
                <c:pt idx="374">
                  <c:v>-6.1849414262328306</c:v>
                </c:pt>
                <c:pt idx="375">
                  <c:v>-4.1337466419271092</c:v>
                </c:pt>
                <c:pt idx="376">
                  <c:v>-2.3279803267925789</c:v>
                </c:pt>
                <c:pt idx="377">
                  <c:v>-1.294937231897642</c:v>
                </c:pt>
                <c:pt idx="378">
                  <c:v>-0.72241488328059822</c:v>
                </c:pt>
                <c:pt idx="379">
                  <c:v>-0.42041938083950636</c:v>
                </c:pt>
                <c:pt idx="380">
                  <c:v>-0.46187183999088904</c:v>
                </c:pt>
                <c:pt idx="381">
                  <c:v>-0.53230089275292036</c:v>
                </c:pt>
                <c:pt idx="382">
                  <c:v>-0.45628281178457797</c:v>
                </c:pt>
                <c:pt idx="383">
                  <c:v>-0.38739120141885475</c:v>
                </c:pt>
                <c:pt idx="384">
                  <c:v>-0.26741178366100565</c:v>
                </c:pt>
                <c:pt idx="385">
                  <c:v>-7.880434026278603E-2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8.2683568527566795E-2</c:v>
                </c:pt>
                <c:pt idx="393">
                  <c:v>0.61292119631185005</c:v>
                </c:pt>
                <c:pt idx="394">
                  <c:v>1.9259539355994078</c:v>
                </c:pt>
                <c:pt idx="395">
                  <c:v>3.953668704850223</c:v>
                </c:pt>
                <c:pt idx="396">
                  <c:v>6.4329950959247748</c:v>
                </c:pt>
                <c:pt idx="397">
                  <c:v>8.9850863274838755</c:v>
                </c:pt>
                <c:pt idx="398">
                  <c:v>10.138705696398313</c:v>
                </c:pt>
                <c:pt idx="399">
                  <c:v>7.734767049564363</c:v>
                </c:pt>
                <c:pt idx="400">
                  <c:v>3.3405455947567435</c:v>
                </c:pt>
                <c:pt idx="401">
                  <c:v>0.25017522438636619</c:v>
                </c:pt>
                <c:pt idx="402">
                  <c:v>-2.0540553130810388</c:v>
                </c:pt>
                <c:pt idx="403">
                  <c:v>-3.2761659790130775</c:v>
                </c:pt>
                <c:pt idx="404">
                  <c:v>-2.8022940344206688</c:v>
                </c:pt>
                <c:pt idx="405">
                  <c:v>-2.3981018180100486</c:v>
                </c:pt>
                <c:pt idx="406">
                  <c:v>-2.5514444770707851</c:v>
                </c:pt>
                <c:pt idx="407">
                  <c:v>-2.523387294752458</c:v>
                </c:pt>
                <c:pt idx="408">
                  <c:v>-1.7502166995121826</c:v>
                </c:pt>
                <c:pt idx="409">
                  <c:v>-0.48536251597292818</c:v>
                </c:pt>
                <c:pt idx="410">
                  <c:v>0.48277511205406876</c:v>
                </c:pt>
                <c:pt idx="411">
                  <c:v>0.88895999853510721</c:v>
                </c:pt>
                <c:pt idx="412">
                  <c:v>1.0655711260023806</c:v>
                </c:pt>
                <c:pt idx="413">
                  <c:v>1.255810304320319</c:v>
                </c:pt>
                <c:pt idx="414">
                  <c:v>1.8914516115317945</c:v>
                </c:pt>
                <c:pt idx="415">
                  <c:v>3.0278081589499797</c:v>
                </c:pt>
                <c:pt idx="416">
                  <c:v>3.6206337745036574</c:v>
                </c:pt>
                <c:pt idx="417">
                  <c:v>2.7158664797193395</c:v>
                </c:pt>
                <c:pt idx="418">
                  <c:v>1.0195952687178707</c:v>
                </c:pt>
                <c:pt idx="419">
                  <c:v>-0.72730472745678088</c:v>
                </c:pt>
                <c:pt idx="420">
                  <c:v>-1.3953833197202958</c:v>
                </c:pt>
                <c:pt idx="421">
                  <c:v>-0.55735194412106415</c:v>
                </c:pt>
                <c:pt idx="422">
                  <c:v>0.57183853518190353</c:v>
                </c:pt>
                <c:pt idx="423">
                  <c:v>1.7110697799005585</c:v>
                </c:pt>
                <c:pt idx="424">
                  <c:v>3.4791696174911353</c:v>
                </c:pt>
                <c:pt idx="425">
                  <c:v>6.8387580773598478</c:v>
                </c:pt>
                <c:pt idx="426">
                  <c:v>11.886470437234534</c:v>
                </c:pt>
                <c:pt idx="427">
                  <c:v>15.567409578455759</c:v>
                </c:pt>
                <c:pt idx="428">
                  <c:v>12.568210850888207</c:v>
                </c:pt>
                <c:pt idx="429">
                  <c:v>5.4441704930347345</c:v>
                </c:pt>
                <c:pt idx="430">
                  <c:v>0.64797224045996415</c:v>
                </c:pt>
                <c:pt idx="431">
                  <c:v>-1.2635210152276322</c:v>
                </c:pt>
                <c:pt idx="432">
                  <c:v>-1.0606795344732916</c:v>
                </c:pt>
                <c:pt idx="433">
                  <c:v>0.2090426038557783</c:v>
                </c:pt>
                <c:pt idx="434">
                  <c:v>0.38330701876561118</c:v>
                </c:pt>
                <c:pt idx="435">
                  <c:v>-1.7414155970141254</c:v>
                </c:pt>
                <c:pt idx="436">
                  <c:v>-5.0388511778295184</c:v>
                </c:pt>
                <c:pt idx="437">
                  <c:v>-8.168111166613194</c:v>
                </c:pt>
                <c:pt idx="438">
                  <c:v>-10.111752790496382</c:v>
                </c:pt>
                <c:pt idx="439">
                  <c:v>-9.7048845390009895</c:v>
                </c:pt>
                <c:pt idx="440">
                  <c:v>-7.1927611906582545</c:v>
                </c:pt>
                <c:pt idx="441">
                  <c:v>-3.6804211810906011</c:v>
                </c:pt>
                <c:pt idx="442">
                  <c:v>-1.227915066927161</c:v>
                </c:pt>
                <c:pt idx="443">
                  <c:v>-0.21096804752096754</c:v>
                </c:pt>
                <c:pt idx="444">
                  <c:v>-6.0164225348530104E-3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9.4180482107813698E-2</c:v>
                </c:pt>
                <c:pt idx="513">
                  <c:v>0.9883862977359722</c:v>
                </c:pt>
                <c:pt idx="514">
                  <c:v>3.8254294414318504</c:v>
                </c:pt>
                <c:pt idx="515">
                  <c:v>7.4591314071398616</c:v>
                </c:pt>
                <c:pt idx="516">
                  <c:v>9.1908330152597788</c:v>
                </c:pt>
                <c:pt idx="517">
                  <c:v>6.9958007088012435</c:v>
                </c:pt>
                <c:pt idx="518">
                  <c:v>2.8262286345305436</c:v>
                </c:pt>
                <c:pt idx="519">
                  <c:v>0.3084045604564743</c:v>
                </c:pt>
                <c:pt idx="520">
                  <c:v>-0.9289851215764533</c:v>
                </c:pt>
                <c:pt idx="521">
                  <c:v>-1.4757512907460355</c:v>
                </c:pt>
                <c:pt idx="522">
                  <c:v>-1.8440942683045927</c:v>
                </c:pt>
                <c:pt idx="523">
                  <c:v>-2.9450463957540469</c:v>
                </c:pt>
                <c:pt idx="524">
                  <c:v>-4.5344473261218949</c:v>
                </c:pt>
                <c:pt idx="525">
                  <c:v>-4.8590258514839366</c:v>
                </c:pt>
                <c:pt idx="526">
                  <c:v>-3.1084594201765468</c:v>
                </c:pt>
                <c:pt idx="527">
                  <c:v>-1.1085404835771604</c:v>
                </c:pt>
                <c:pt idx="528">
                  <c:v>-0.255546930439429</c:v>
                </c:pt>
                <c:pt idx="529">
                  <c:v>-7.0313452535638518E-2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2.2725861415764274E-2</c:v>
                </c:pt>
                <c:pt idx="534">
                  <c:v>0.26053558608286109</c:v>
                </c:pt>
                <c:pt idx="535">
                  <c:v>0.87894267180997543</c:v>
                </c:pt>
                <c:pt idx="536">
                  <c:v>1.7279166427012869</c:v>
                </c:pt>
                <c:pt idx="537">
                  <c:v>4.0473354351488355</c:v>
                </c:pt>
                <c:pt idx="538">
                  <c:v>8.5197735373503587</c:v>
                </c:pt>
                <c:pt idx="539">
                  <c:v>11.808929840444454</c:v>
                </c:pt>
                <c:pt idx="540">
                  <c:v>8.7012426664426812</c:v>
                </c:pt>
                <c:pt idx="541">
                  <c:v>3.1859550824215654</c:v>
                </c:pt>
                <c:pt idx="542">
                  <c:v>0.93256002069317345</c:v>
                </c:pt>
                <c:pt idx="543">
                  <c:v>-5.4806451417314599E-2</c:v>
                </c:pt>
                <c:pt idx="544">
                  <c:v>-1.5520039607267937</c:v>
                </c:pt>
                <c:pt idx="545">
                  <c:v>-3.4002624063287628</c:v>
                </c:pt>
                <c:pt idx="546">
                  <c:v>-3.426788875583612</c:v>
                </c:pt>
                <c:pt idx="547">
                  <c:v>-2.2062435423568161</c:v>
                </c:pt>
                <c:pt idx="548">
                  <c:v>-1.3656297652249161</c:v>
                </c:pt>
                <c:pt idx="549">
                  <c:v>-0.92339552397150915</c:v>
                </c:pt>
                <c:pt idx="550">
                  <c:v>-0.69895423567850701</c:v>
                </c:pt>
                <c:pt idx="551">
                  <c:v>-0.24720716881323754</c:v>
                </c:pt>
                <c:pt idx="552">
                  <c:v>-0.15963525083990043</c:v>
                </c:pt>
                <c:pt idx="553">
                  <c:v>-0.15482114454758242</c:v>
                </c:pt>
                <c:pt idx="554">
                  <c:v>0.15434137827768427</c:v>
                </c:pt>
                <c:pt idx="555">
                  <c:v>0.45267344601172516</c:v>
                </c:pt>
                <c:pt idx="556">
                  <c:v>0.75389258181419594</c:v>
                </c:pt>
                <c:pt idx="557">
                  <c:v>1.1482495572900302</c:v>
                </c:pt>
                <c:pt idx="558">
                  <c:v>1.589590879083892</c:v>
                </c:pt>
                <c:pt idx="559">
                  <c:v>2.9228627734561203</c:v>
                </c:pt>
                <c:pt idx="560">
                  <c:v>3.1446905144270652</c:v>
                </c:pt>
                <c:pt idx="561">
                  <c:v>1.2878395570993924</c:v>
                </c:pt>
                <c:pt idx="562">
                  <c:v>0.79922072993889848</c:v>
                </c:pt>
                <c:pt idx="563">
                  <c:v>-0.76435951697468152</c:v>
                </c:pt>
                <c:pt idx="564">
                  <c:v>-5.3908446677772712</c:v>
                </c:pt>
                <c:pt idx="565">
                  <c:v>-5.6949250194777212</c:v>
                </c:pt>
                <c:pt idx="566">
                  <c:v>-2.5716386569931848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0.16537327585942324</c:v>
                </c:pt>
                <c:pt idx="602">
                  <c:v>0.55256240001555379</c:v>
                </c:pt>
                <c:pt idx="603">
                  <c:v>2.146694676340148</c:v>
                </c:pt>
                <c:pt idx="604">
                  <c:v>5.3296902050241801</c:v>
                </c:pt>
                <c:pt idx="605">
                  <c:v>9.3916359408171939</c:v>
                </c:pt>
                <c:pt idx="606">
                  <c:v>13.80915342688219</c:v>
                </c:pt>
                <c:pt idx="607">
                  <c:v>16.958895310447716</c:v>
                </c:pt>
                <c:pt idx="608">
                  <c:v>17.899478369526911</c:v>
                </c:pt>
                <c:pt idx="609">
                  <c:v>18.502528791936673</c:v>
                </c:pt>
                <c:pt idx="610">
                  <c:v>20.276671782419299</c:v>
                </c:pt>
                <c:pt idx="611">
                  <c:v>21.303887032174547</c:v>
                </c:pt>
                <c:pt idx="612">
                  <c:v>17.292644241383499</c:v>
                </c:pt>
                <c:pt idx="613">
                  <c:v>9.464717201908238</c:v>
                </c:pt>
                <c:pt idx="614">
                  <c:v>3.6796193791815419</c:v>
                </c:pt>
                <c:pt idx="615">
                  <c:v>2.2627900207075315</c:v>
                </c:pt>
                <c:pt idx="616">
                  <c:v>2.2542857080642693</c:v>
                </c:pt>
                <c:pt idx="617">
                  <c:v>1.4061214901660382</c:v>
                </c:pt>
                <c:pt idx="618">
                  <c:v>-0.26922883931734637</c:v>
                </c:pt>
                <c:pt idx="619">
                  <c:v>-2.1851407280901292</c:v>
                </c:pt>
                <c:pt idx="620">
                  <c:v>-2.7000997238289144</c:v>
                </c:pt>
                <c:pt idx="621">
                  <c:v>-1.1260096478381465</c:v>
                </c:pt>
                <c:pt idx="622">
                  <c:v>1.1673861898305238</c:v>
                </c:pt>
                <c:pt idx="623">
                  <c:v>2.9441371417440192</c:v>
                </c:pt>
                <c:pt idx="624">
                  <c:v>4.7545420738140836</c:v>
                </c:pt>
                <c:pt idx="625">
                  <c:v>5.8755151940830759</c:v>
                </c:pt>
                <c:pt idx="626">
                  <c:v>5.185946936795732</c:v>
                </c:pt>
                <c:pt idx="627">
                  <c:v>3.6437741597634954</c:v>
                </c:pt>
                <c:pt idx="628">
                  <c:v>2.8504871227264656</c:v>
                </c:pt>
                <c:pt idx="629">
                  <c:v>3.1149161350721486</c:v>
                </c:pt>
                <c:pt idx="630">
                  <c:v>4.7151860662544749</c:v>
                </c:pt>
                <c:pt idx="631">
                  <c:v>7.2139147547726772</c:v>
                </c:pt>
                <c:pt idx="632">
                  <c:v>9.0504530362050488</c:v>
                </c:pt>
                <c:pt idx="633">
                  <c:v>10.448932522065506</c:v>
                </c:pt>
                <c:pt idx="634">
                  <c:v>11.094409506463855</c:v>
                </c:pt>
                <c:pt idx="635">
                  <c:v>10.250610936112448</c:v>
                </c:pt>
                <c:pt idx="636">
                  <c:v>7.7728084693107462</c:v>
                </c:pt>
                <c:pt idx="637">
                  <c:v>4.803559265450275</c:v>
                </c:pt>
                <c:pt idx="638">
                  <c:v>3.280218216067559</c:v>
                </c:pt>
                <c:pt idx="639">
                  <c:v>2.6612570291122584</c:v>
                </c:pt>
                <c:pt idx="640">
                  <c:v>2.6420853838566334</c:v>
                </c:pt>
                <c:pt idx="641">
                  <c:v>4.7491201977058086</c:v>
                </c:pt>
                <c:pt idx="642">
                  <c:v>8.7853937031579896</c:v>
                </c:pt>
                <c:pt idx="643">
                  <c:v>10.289779131277522</c:v>
                </c:pt>
                <c:pt idx="644">
                  <c:v>7.6490210897024538</c:v>
                </c:pt>
                <c:pt idx="645">
                  <c:v>6.1104814543289967</c:v>
                </c:pt>
                <c:pt idx="646">
                  <c:v>6.4962479244210947</c:v>
                </c:pt>
                <c:pt idx="647">
                  <c:v>6.56341428638589</c:v>
                </c:pt>
                <c:pt idx="648">
                  <c:v>5.9791480351429849</c:v>
                </c:pt>
                <c:pt idx="649">
                  <c:v>4.3753839472711498</c:v>
                </c:pt>
                <c:pt idx="650">
                  <c:v>1.0972848370536088</c:v>
                </c:pt>
                <c:pt idx="651">
                  <c:v>-4.4320635153580081</c:v>
                </c:pt>
                <c:pt idx="652">
                  <c:v>-8.4279656152088034</c:v>
                </c:pt>
                <c:pt idx="653">
                  <c:v>-8.7956047277573344</c:v>
                </c:pt>
                <c:pt idx="654">
                  <c:v>-10.845761776175577</c:v>
                </c:pt>
                <c:pt idx="655">
                  <c:v>-15.753518664715573</c:v>
                </c:pt>
                <c:pt idx="656">
                  <c:v>-17.278001374698665</c:v>
                </c:pt>
                <c:pt idx="657">
                  <c:v>-12.854526606802747</c:v>
                </c:pt>
                <c:pt idx="658">
                  <c:v>-8.2534647469813684</c:v>
                </c:pt>
                <c:pt idx="659">
                  <c:v>-8.9827573521596609</c:v>
                </c:pt>
                <c:pt idx="660">
                  <c:v>-13.162865385502938</c:v>
                </c:pt>
                <c:pt idx="661">
                  <c:v>-14.089671498635417</c:v>
                </c:pt>
                <c:pt idx="662">
                  <c:v>-11.616461187762001</c:v>
                </c:pt>
                <c:pt idx="663">
                  <c:v>-6.0105283097525799</c:v>
                </c:pt>
                <c:pt idx="664">
                  <c:v>-1.9570796404080277</c:v>
                </c:pt>
                <c:pt idx="665">
                  <c:v>0.13602489452777791</c:v>
                </c:pt>
                <c:pt idx="666">
                  <c:v>2.0111943944656936</c:v>
                </c:pt>
                <c:pt idx="667">
                  <c:v>5.8786204923622689</c:v>
                </c:pt>
                <c:pt idx="668">
                  <c:v>10.95274634632711</c:v>
                </c:pt>
                <c:pt idx="669">
                  <c:v>13.140808109867381</c:v>
                </c:pt>
                <c:pt idx="670">
                  <c:v>15.594006189330248</c:v>
                </c:pt>
                <c:pt idx="671">
                  <c:v>12.733965431209878</c:v>
                </c:pt>
                <c:pt idx="672">
                  <c:v>9.6576222582457554</c:v>
                </c:pt>
                <c:pt idx="673">
                  <c:v>10.266970450027777</c:v>
                </c:pt>
                <c:pt idx="674">
                  <c:v>10.883390544351466</c:v>
                </c:pt>
                <c:pt idx="675">
                  <c:v>7.5983248074074003</c:v>
                </c:pt>
                <c:pt idx="676">
                  <c:v>3.493327977176873</c:v>
                </c:pt>
                <c:pt idx="677">
                  <c:v>-0.67460344137645856</c:v>
                </c:pt>
                <c:pt idx="678">
                  <c:v>-8.5343283726514709</c:v>
                </c:pt>
                <c:pt idx="679">
                  <c:v>-12.809502641066278</c:v>
                </c:pt>
                <c:pt idx="680">
                  <c:v>-14.037878278372373</c:v>
                </c:pt>
                <c:pt idx="681">
                  <c:v>-12.647635416839758</c:v>
                </c:pt>
                <c:pt idx="682">
                  <c:v>-6.7489135709889707</c:v>
                </c:pt>
                <c:pt idx="683">
                  <c:v>-3.7114528754639604</c:v>
                </c:pt>
                <c:pt idx="684">
                  <c:v>-1.4911109919947079</c:v>
                </c:pt>
                <c:pt idx="685">
                  <c:v>3.5065973413386309</c:v>
                </c:pt>
                <c:pt idx="686">
                  <c:v>7.1521954339791014</c:v>
                </c:pt>
                <c:pt idx="687">
                  <c:v>7.498670547134326</c:v>
                </c:pt>
                <c:pt idx="688">
                  <c:v>7.9984038678761138</c:v>
                </c:pt>
                <c:pt idx="689">
                  <c:v>8.6387503100005301</c:v>
                </c:pt>
                <c:pt idx="690">
                  <c:v>5.9349685969533619</c:v>
                </c:pt>
                <c:pt idx="691">
                  <c:v>3.0421155517470959</c:v>
                </c:pt>
                <c:pt idx="692">
                  <c:v>3.2437391175310459</c:v>
                </c:pt>
                <c:pt idx="693">
                  <c:v>4.6078161660720784</c:v>
                </c:pt>
                <c:pt idx="694">
                  <c:v>4.3778141743716068</c:v>
                </c:pt>
                <c:pt idx="695">
                  <c:v>1.2092781947660629</c:v>
                </c:pt>
                <c:pt idx="696">
                  <c:v>-7.4012785430447536</c:v>
                </c:pt>
                <c:pt idx="697">
                  <c:v>-9.2879271974483171</c:v>
                </c:pt>
                <c:pt idx="698">
                  <c:v>-6.4196577373678885</c:v>
                </c:pt>
                <c:pt idx="699">
                  <c:v>-4.1793244631869486</c:v>
                </c:pt>
                <c:pt idx="700">
                  <c:v>-1.3228960929725455</c:v>
                </c:pt>
                <c:pt idx="701">
                  <c:v>4.9577107502150344E-2</c:v>
                </c:pt>
                <c:pt idx="702">
                  <c:v>0.77196423226663835</c:v>
                </c:pt>
                <c:pt idx="703">
                  <c:v>0.89268182485922842</c:v>
                </c:pt>
                <c:pt idx="704">
                  <c:v>-0.31371328508316793</c:v>
                </c:pt>
                <c:pt idx="705">
                  <c:v>-2.4788402163727361</c:v>
                </c:pt>
                <c:pt idx="706">
                  <c:v>-4.092939691519188</c:v>
                </c:pt>
                <c:pt idx="707">
                  <c:v>-3.7245285481808628</c:v>
                </c:pt>
                <c:pt idx="708">
                  <c:v>-1.692334336507259</c:v>
                </c:pt>
                <c:pt idx="709">
                  <c:v>0.82583970934259154</c:v>
                </c:pt>
                <c:pt idx="710">
                  <c:v>4.4780334918436955</c:v>
                </c:pt>
                <c:pt idx="711">
                  <c:v>8.5699895858839952</c:v>
                </c:pt>
                <c:pt idx="712">
                  <c:v>6.7196968158940686</c:v>
                </c:pt>
                <c:pt idx="713">
                  <c:v>1.1834310675212814</c:v>
                </c:pt>
                <c:pt idx="714">
                  <c:v>-2.9971049912632819</c:v>
                </c:pt>
                <c:pt idx="715">
                  <c:v>-6.8854873695173042</c:v>
                </c:pt>
                <c:pt idx="716">
                  <c:v>-4.5511484990570423</c:v>
                </c:pt>
                <c:pt idx="717">
                  <c:v>-0.7607343647314817</c:v>
                </c:pt>
                <c:pt idx="718">
                  <c:v>1.2397285982314814</c:v>
                </c:pt>
                <c:pt idx="719">
                  <c:v>3.5875976114244308</c:v>
                </c:pt>
                <c:pt idx="720">
                  <c:v>5.8065280029135806</c:v>
                </c:pt>
                <c:pt idx="721">
                  <c:v>5.7697402539394842</c:v>
                </c:pt>
                <c:pt idx="722">
                  <c:v>5.7280192546140238</c:v>
                </c:pt>
                <c:pt idx="723">
                  <c:v>5.4953712439683677</c:v>
                </c:pt>
                <c:pt idx="724">
                  <c:v>6.8411718788148157</c:v>
                </c:pt>
                <c:pt idx="725">
                  <c:v>10.363303571539372</c:v>
                </c:pt>
                <c:pt idx="726">
                  <c:v>15.647820897301461</c:v>
                </c:pt>
                <c:pt idx="727">
                  <c:v>17.702343606751487</c:v>
                </c:pt>
                <c:pt idx="728">
                  <c:v>13.86350243545904</c:v>
                </c:pt>
                <c:pt idx="729">
                  <c:v>11.107913676044094</c:v>
                </c:pt>
                <c:pt idx="730">
                  <c:v>6.5118985357996939</c:v>
                </c:pt>
                <c:pt idx="731">
                  <c:v>3.4362659400191893</c:v>
                </c:pt>
                <c:pt idx="732">
                  <c:v>3.2059161226701485</c:v>
                </c:pt>
                <c:pt idx="733">
                  <c:v>3.4695839717852559</c:v>
                </c:pt>
                <c:pt idx="734">
                  <c:v>3.7356341020295556</c:v>
                </c:pt>
                <c:pt idx="735">
                  <c:v>4.2619064864149507</c:v>
                </c:pt>
                <c:pt idx="736">
                  <c:v>5.0572134255135053</c:v>
                </c:pt>
                <c:pt idx="737">
                  <c:v>4.8950362803351357</c:v>
                </c:pt>
                <c:pt idx="738">
                  <c:v>3.6734555217623415</c:v>
                </c:pt>
                <c:pt idx="739">
                  <c:v>5.9665468568203535</c:v>
                </c:pt>
                <c:pt idx="740">
                  <c:v>8.7727304830796342</c:v>
                </c:pt>
                <c:pt idx="741">
                  <c:v>7.957150414223026</c:v>
                </c:pt>
                <c:pt idx="742">
                  <c:v>5.4099998538029341</c:v>
                </c:pt>
                <c:pt idx="743">
                  <c:v>3.5218062792706295</c:v>
                </c:pt>
                <c:pt idx="744">
                  <c:v>3.2604492055787198</c:v>
                </c:pt>
                <c:pt idx="745">
                  <c:v>3.2604492055787198</c:v>
                </c:pt>
                <c:pt idx="746">
                  <c:v>4.3632242065289537</c:v>
                </c:pt>
                <c:pt idx="747">
                  <c:v>6.0670348278491062</c:v>
                </c:pt>
                <c:pt idx="748">
                  <c:v>7.300068151911467</c:v>
                </c:pt>
                <c:pt idx="749">
                  <c:v>6.6000130444596339</c:v>
                </c:pt>
                <c:pt idx="750">
                  <c:v>4.3794434873239103</c:v>
                </c:pt>
                <c:pt idx="751">
                  <c:v>2.9480777465831904</c:v>
                </c:pt>
                <c:pt idx="752">
                  <c:v>1.7953170608030786</c:v>
                </c:pt>
                <c:pt idx="753">
                  <c:v>-0.21890416246433245</c:v>
                </c:pt>
                <c:pt idx="754">
                  <c:v>-1.6404121397862721</c:v>
                </c:pt>
                <c:pt idx="755">
                  <c:v>-3.0118015391385922</c:v>
                </c:pt>
                <c:pt idx="756">
                  <c:v>-7.5004175222928744</c:v>
                </c:pt>
                <c:pt idx="757">
                  <c:v>-14.950361096208072</c:v>
                </c:pt>
                <c:pt idx="758">
                  <c:v>-19.436309834461177</c:v>
                </c:pt>
                <c:pt idx="759">
                  <c:v>-18.343272070390878</c:v>
                </c:pt>
                <c:pt idx="760">
                  <c:v>-15.842942500946714</c:v>
                </c:pt>
                <c:pt idx="761">
                  <c:v>-13.27416732352604</c:v>
                </c:pt>
                <c:pt idx="762">
                  <c:v>-9.0700279562497013</c:v>
                </c:pt>
                <c:pt idx="763">
                  <c:v>-4.5985935841732326</c:v>
                </c:pt>
                <c:pt idx="764">
                  <c:v>-0.48480843880555546</c:v>
                </c:pt>
                <c:pt idx="765">
                  <c:v>3.5318631943569385</c:v>
                </c:pt>
                <c:pt idx="766">
                  <c:v>6.5423304720493842</c:v>
                </c:pt>
                <c:pt idx="767">
                  <c:v>7.9367133242734242</c:v>
                </c:pt>
                <c:pt idx="768">
                  <c:v>9.46185254499437</c:v>
                </c:pt>
                <c:pt idx="769">
                  <c:v>12.611656705867858</c:v>
                </c:pt>
                <c:pt idx="770">
                  <c:v>18.350873284497801</c:v>
                </c:pt>
                <c:pt idx="771">
                  <c:v>21.822304696811571</c:v>
                </c:pt>
                <c:pt idx="772">
                  <c:v>23.402795975015991</c:v>
                </c:pt>
                <c:pt idx="773">
                  <c:v>22.149372320727657</c:v>
                </c:pt>
                <c:pt idx="774">
                  <c:v>20.473274360849938</c:v>
                </c:pt>
                <c:pt idx="775">
                  <c:v>22.663307138930964</c:v>
                </c:pt>
                <c:pt idx="776">
                  <c:v>20.504999126530638</c:v>
                </c:pt>
                <c:pt idx="777">
                  <c:v>16.919834039472299</c:v>
                </c:pt>
                <c:pt idx="778">
                  <c:v>15.888786996490403</c:v>
                </c:pt>
                <c:pt idx="779">
                  <c:v>14.733006619612357</c:v>
                </c:pt>
                <c:pt idx="780">
                  <c:v>12.673276365302703</c:v>
                </c:pt>
                <c:pt idx="781">
                  <c:v>10.801441660759259</c:v>
                </c:pt>
                <c:pt idx="782">
                  <c:v>9.1631226008835416</c:v>
                </c:pt>
                <c:pt idx="783">
                  <c:v>7.8132352953250308</c:v>
                </c:pt>
                <c:pt idx="784">
                  <c:v>7.5044811175210571</c:v>
                </c:pt>
                <c:pt idx="785">
                  <c:v>9.0500210802963039</c:v>
                </c:pt>
                <c:pt idx="786">
                  <c:v>9.5686401783643138</c:v>
                </c:pt>
                <c:pt idx="787">
                  <c:v>7.4284517501751841</c:v>
                </c:pt>
                <c:pt idx="788">
                  <c:v>5.5699489713150294</c:v>
                </c:pt>
                <c:pt idx="789">
                  <c:v>5.5699489713150836</c:v>
                </c:pt>
                <c:pt idx="790">
                  <c:v>6.7133223973709946</c:v>
                </c:pt>
                <c:pt idx="791">
                  <c:v>7.5206147479913827</c:v>
                </c:pt>
                <c:pt idx="792">
                  <c:v>4.9205123034247356</c:v>
                </c:pt>
                <c:pt idx="793">
                  <c:v>-4.187943914635853</c:v>
                </c:pt>
                <c:pt idx="794">
                  <c:v>-16.605706837645592</c:v>
                </c:pt>
                <c:pt idx="795">
                  <c:v>-26.1362314426935</c:v>
                </c:pt>
                <c:pt idx="796">
                  <c:v>-28.871988468063819</c:v>
                </c:pt>
                <c:pt idx="797">
                  <c:v>-24.307812341476669</c:v>
                </c:pt>
                <c:pt idx="798">
                  <c:v>-15.321823691048023</c:v>
                </c:pt>
                <c:pt idx="799">
                  <c:v>-6.0024978005667347</c:v>
                </c:pt>
                <c:pt idx="800">
                  <c:v>4.9341222153982262E-2</c:v>
                </c:pt>
                <c:pt idx="801">
                  <c:v>4.0824179331450692</c:v>
                </c:pt>
                <c:pt idx="802">
                  <c:v>10.718758227999807</c:v>
                </c:pt>
                <c:pt idx="803">
                  <c:v>18.915018990358444</c:v>
                </c:pt>
                <c:pt idx="804">
                  <c:v>21.730057313002522</c:v>
                </c:pt>
                <c:pt idx="805">
                  <c:v>16.111626784173996</c:v>
                </c:pt>
                <c:pt idx="806">
                  <c:v>8.3980151678072481</c:v>
                </c:pt>
                <c:pt idx="807">
                  <c:v>2.9755500061910118</c:v>
                </c:pt>
                <c:pt idx="808">
                  <c:v>-1.6020984773442106</c:v>
                </c:pt>
                <c:pt idx="809">
                  <c:v>-4.8616352734655246</c:v>
                </c:pt>
                <c:pt idx="810">
                  <c:v>-7.9184252231475334</c:v>
                </c:pt>
                <c:pt idx="811">
                  <c:v>-13.360638757384244</c:v>
                </c:pt>
                <c:pt idx="812">
                  <c:v>-16.708814028306826</c:v>
                </c:pt>
                <c:pt idx="813">
                  <c:v>-16.428874249983711</c:v>
                </c:pt>
                <c:pt idx="814">
                  <c:v>-15.598861463992511</c:v>
                </c:pt>
                <c:pt idx="815">
                  <c:v>-14.812738505925745</c:v>
                </c:pt>
                <c:pt idx="816">
                  <c:v>-12.585838536364323</c:v>
                </c:pt>
                <c:pt idx="817">
                  <c:v>-9.3852181247287163</c:v>
                </c:pt>
                <c:pt idx="818">
                  <c:v>-4.2187485792326376</c:v>
                </c:pt>
                <c:pt idx="819">
                  <c:v>0.79922072993889848</c:v>
                </c:pt>
                <c:pt idx="820">
                  <c:v>5.4041680874340265</c:v>
                </c:pt>
                <c:pt idx="821">
                  <c:v>9.4008273073983109</c:v>
                </c:pt>
                <c:pt idx="822">
                  <c:v>10.498617144527186</c:v>
                </c:pt>
                <c:pt idx="823">
                  <c:v>11.046342313563771</c:v>
                </c:pt>
                <c:pt idx="824">
                  <c:v>10.643971232022574</c:v>
                </c:pt>
                <c:pt idx="825">
                  <c:v>9.9245745719443015</c:v>
                </c:pt>
                <c:pt idx="826">
                  <c:v>10.193682948462493</c:v>
                </c:pt>
                <c:pt idx="827">
                  <c:v>10.178565740151953</c:v>
                </c:pt>
                <c:pt idx="828">
                  <c:v>11.834036381299491</c:v>
                </c:pt>
                <c:pt idx="829">
                  <c:v>14.566493999931765</c:v>
                </c:pt>
                <c:pt idx="830">
                  <c:v>15.055399966206783</c:v>
                </c:pt>
                <c:pt idx="831">
                  <c:v>12.727252230793548</c:v>
                </c:pt>
                <c:pt idx="832">
                  <c:v>8.2278488695384073</c:v>
                </c:pt>
                <c:pt idx="833">
                  <c:v>5.8393313667092519</c:v>
                </c:pt>
                <c:pt idx="834">
                  <c:v>6.1991679902926302</c:v>
                </c:pt>
                <c:pt idx="835">
                  <c:v>6.2992709918566474</c:v>
                </c:pt>
                <c:pt idx="836">
                  <c:v>5.8108092280646719</c:v>
                </c:pt>
                <c:pt idx="837">
                  <c:v>6.4510630816350005</c:v>
                </c:pt>
                <c:pt idx="838">
                  <c:v>8.0334846080667432</c:v>
                </c:pt>
                <c:pt idx="839">
                  <c:v>8.2147196001354654</c:v>
                </c:pt>
                <c:pt idx="840">
                  <c:v>8.0553089300632035</c:v>
                </c:pt>
                <c:pt idx="841">
                  <c:v>9.7469456445563658</c:v>
                </c:pt>
                <c:pt idx="842">
                  <c:v>11.277258396480349</c:v>
                </c:pt>
                <c:pt idx="843">
                  <c:v>10.305098174795672</c:v>
                </c:pt>
                <c:pt idx="844">
                  <c:v>7.5715265918995591</c:v>
                </c:pt>
                <c:pt idx="845">
                  <c:v>5.6684576765597781</c:v>
                </c:pt>
                <c:pt idx="846">
                  <c:v>5.3713736556468632</c:v>
                </c:pt>
                <c:pt idx="847">
                  <c:v>6.3873491373883633</c:v>
                </c:pt>
                <c:pt idx="848">
                  <c:v>9.1238026731654518</c:v>
                </c:pt>
                <c:pt idx="849">
                  <c:v>12.374763205470241</c:v>
                </c:pt>
                <c:pt idx="850">
                  <c:v>12.751718970469296</c:v>
                </c:pt>
                <c:pt idx="851">
                  <c:v>10.214661396166893</c:v>
                </c:pt>
                <c:pt idx="852">
                  <c:v>8.933459698347626</c:v>
                </c:pt>
                <c:pt idx="853">
                  <c:v>9.0582716810016031</c:v>
                </c:pt>
                <c:pt idx="854">
                  <c:v>8.4610292482789315</c:v>
                </c:pt>
                <c:pt idx="855">
                  <c:v>6.7216033508805726</c:v>
                </c:pt>
                <c:pt idx="856">
                  <c:v>5.6454404046591904</c:v>
                </c:pt>
                <c:pt idx="857">
                  <c:v>8.9461835944531494</c:v>
                </c:pt>
                <c:pt idx="858">
                  <c:v>13.603949888644069</c:v>
                </c:pt>
                <c:pt idx="859">
                  <c:v>13.96936771321103</c:v>
                </c:pt>
                <c:pt idx="860">
                  <c:v>11.566190491296458</c:v>
                </c:pt>
                <c:pt idx="861">
                  <c:v>13.264283161181613</c:v>
                </c:pt>
                <c:pt idx="862">
                  <c:v>20.370575654370718</c:v>
                </c:pt>
                <c:pt idx="863">
                  <c:v>20.421395014019133</c:v>
                </c:pt>
                <c:pt idx="864">
                  <c:v>13.386851870728224</c:v>
                </c:pt>
                <c:pt idx="865">
                  <c:v>11.011735055850185</c:v>
                </c:pt>
                <c:pt idx="866">
                  <c:v>14.108749012717366</c:v>
                </c:pt>
                <c:pt idx="867">
                  <c:v>17.878532468506663</c:v>
                </c:pt>
                <c:pt idx="868">
                  <c:v>15.723914519564815</c:v>
                </c:pt>
                <c:pt idx="869">
                  <c:v>9.3004798074129251</c:v>
                </c:pt>
                <c:pt idx="870">
                  <c:v>5.3209392093106382</c:v>
                </c:pt>
                <c:pt idx="871">
                  <c:v>3.9574037465665008</c:v>
                </c:pt>
                <c:pt idx="872">
                  <c:v>3.4631748969254268</c:v>
                </c:pt>
                <c:pt idx="873">
                  <c:v>2.5407067820885088</c:v>
                </c:pt>
                <c:pt idx="874">
                  <c:v>0.31539074021661362</c:v>
                </c:pt>
                <c:pt idx="875">
                  <c:v>-2.3182204776427731</c:v>
                </c:pt>
                <c:pt idx="876">
                  <c:v>-4.4748229203890997</c:v>
                </c:pt>
                <c:pt idx="877">
                  <c:v>-3.2767082423030311</c:v>
                </c:pt>
                <c:pt idx="878">
                  <c:v>0.73807981493808517</c:v>
                </c:pt>
                <c:pt idx="879">
                  <c:v>4.3232368008390969</c:v>
                </c:pt>
                <c:pt idx="880">
                  <c:v>1.9088849489872672</c:v>
                </c:pt>
                <c:pt idx="881">
                  <c:v>-2.1633230504393821</c:v>
                </c:pt>
                <c:pt idx="882">
                  <c:v>1.700727940472222</c:v>
                </c:pt>
                <c:pt idx="883">
                  <c:v>5.6096785577561734</c:v>
                </c:pt>
                <c:pt idx="884">
                  <c:v>6.0005736194845456</c:v>
                </c:pt>
                <c:pt idx="885">
                  <c:v>7.1913939753521285</c:v>
                </c:pt>
                <c:pt idx="886">
                  <c:v>7.6391947935199722</c:v>
                </c:pt>
                <c:pt idx="887">
                  <c:v>6.8882283382566332</c:v>
                </c:pt>
                <c:pt idx="888">
                  <c:v>5.3263141392252189</c:v>
                </c:pt>
                <c:pt idx="889">
                  <c:v>3.3265766900089671</c:v>
                </c:pt>
                <c:pt idx="890">
                  <c:v>0.92787545683357708</c:v>
                </c:pt>
                <c:pt idx="891">
                  <c:v>-1.8507913430537168</c:v>
                </c:pt>
                <c:pt idx="892">
                  <c:v>-4.183398640000096</c:v>
                </c:pt>
                <c:pt idx="893">
                  <c:v>-4.5647019933580069</c:v>
                </c:pt>
                <c:pt idx="894">
                  <c:v>-3.0979725861826428</c:v>
                </c:pt>
                <c:pt idx="895">
                  <c:v>-0.59495161402109642</c:v>
                </c:pt>
                <c:pt idx="896">
                  <c:v>2.2339416607592648</c:v>
                </c:pt>
                <c:pt idx="897">
                  <c:v>3.9933293098481077</c:v>
                </c:pt>
                <c:pt idx="898">
                  <c:v>4.3491587851567548</c:v>
                </c:pt>
                <c:pt idx="899">
                  <c:v>3.2701115820600997</c:v>
                </c:pt>
                <c:pt idx="900">
                  <c:v>1.4679666926336301</c:v>
                </c:pt>
                <c:pt idx="901">
                  <c:v>-1.7336918038095652</c:v>
                </c:pt>
                <c:pt idx="902">
                  <c:v>-17.213476813063867</c:v>
                </c:pt>
                <c:pt idx="903">
                  <c:v>-28.871988468063819</c:v>
                </c:pt>
                <c:pt idx="904">
                  <c:v>-24.307812341476669</c:v>
                </c:pt>
                <c:pt idx="905">
                  <c:v>-15.321823691048023</c:v>
                </c:pt>
                <c:pt idx="906">
                  <c:v>-6.0024978005667347</c:v>
                </c:pt>
                <c:pt idx="907">
                  <c:v>4.9341222153982262E-2</c:v>
                </c:pt>
                <c:pt idx="908">
                  <c:v>4.0824179331450692</c:v>
                </c:pt>
                <c:pt idx="909">
                  <c:v>10.718758227999807</c:v>
                </c:pt>
                <c:pt idx="910">
                  <c:v>18.915018990358444</c:v>
                </c:pt>
                <c:pt idx="911">
                  <c:v>21.730057313002522</c:v>
                </c:pt>
                <c:pt idx="912">
                  <c:v>16.111626784173996</c:v>
                </c:pt>
                <c:pt idx="913">
                  <c:v>11.427451896202308</c:v>
                </c:pt>
                <c:pt idx="914">
                  <c:v>17.047735807385408</c:v>
                </c:pt>
                <c:pt idx="915">
                  <c:v>17.49486902601722</c:v>
                </c:pt>
                <c:pt idx="916">
                  <c:v>11.546977582910166</c:v>
                </c:pt>
                <c:pt idx="917">
                  <c:v>7.4041050104707118</c:v>
                </c:pt>
                <c:pt idx="918">
                  <c:v>3.976085424457894</c:v>
                </c:pt>
                <c:pt idx="919">
                  <c:v>6.0269402732322028</c:v>
                </c:pt>
                <c:pt idx="920">
                  <c:v>9.1691341983968595</c:v>
                </c:pt>
                <c:pt idx="921">
                  <c:v>14.251603820926523</c:v>
                </c:pt>
                <c:pt idx="922">
                  <c:v>16.937106557544819</c:v>
                </c:pt>
                <c:pt idx="923">
                  <c:v>15.273739529324578</c:v>
                </c:pt>
                <c:pt idx="924">
                  <c:v>5.913217258915064</c:v>
                </c:pt>
                <c:pt idx="925">
                  <c:v>-3.8257801355848668</c:v>
                </c:pt>
                <c:pt idx="926">
                  <c:v>-2.7520410138010178</c:v>
                </c:pt>
                <c:pt idx="927">
                  <c:v>-0.2707836741161469</c:v>
                </c:pt>
                <c:pt idx="928">
                  <c:v>0.74610915908185205</c:v>
                </c:pt>
                <c:pt idx="929">
                  <c:v>1.7671183813756197</c:v>
                </c:pt>
                <c:pt idx="930">
                  <c:v>2.0792465678401291</c:v>
                </c:pt>
                <c:pt idx="931">
                  <c:v>2.0510940897201135</c:v>
                </c:pt>
                <c:pt idx="932">
                  <c:v>1.6702134097358026</c:v>
                </c:pt>
                <c:pt idx="933">
                  <c:v>0.27002638381917032</c:v>
                </c:pt>
                <c:pt idx="934">
                  <c:v>-2.136905821292288</c:v>
                </c:pt>
                <c:pt idx="935">
                  <c:v>-2.4874351667934094</c:v>
                </c:pt>
                <c:pt idx="936">
                  <c:v>-0.8692618470773118</c:v>
                </c:pt>
                <c:pt idx="937">
                  <c:v>0.39664018834567377</c:v>
                </c:pt>
                <c:pt idx="938">
                  <c:v>0.68681247284752889</c:v>
                </c:pt>
                <c:pt idx="939">
                  <c:v>0.3395874609218214</c:v>
                </c:pt>
                <c:pt idx="940">
                  <c:v>0.93208758176672002</c:v>
                </c:pt>
                <c:pt idx="941">
                  <c:v>2.4674914104812578</c:v>
                </c:pt>
                <c:pt idx="942">
                  <c:v>3.0789858073854077</c:v>
                </c:pt>
                <c:pt idx="943">
                  <c:v>3.3783655202204024</c:v>
                </c:pt>
                <c:pt idx="944">
                  <c:v>3.9980491621957195</c:v>
                </c:pt>
                <c:pt idx="945">
                  <c:v>4.631069140718763</c:v>
                </c:pt>
                <c:pt idx="946">
                  <c:v>6.8387859280010694</c:v>
                </c:pt>
                <c:pt idx="947">
                  <c:v>8.8760457942551412</c:v>
                </c:pt>
                <c:pt idx="948">
                  <c:v>7.7625806440935179</c:v>
                </c:pt>
                <c:pt idx="949">
                  <c:v>4.9312649868843117</c:v>
                </c:pt>
                <c:pt idx="950">
                  <c:v>0.40249591090358994</c:v>
                </c:pt>
                <c:pt idx="951">
                  <c:v>-6.9398489151063405</c:v>
                </c:pt>
                <c:pt idx="952">
                  <c:v>-16.746309677871778</c:v>
                </c:pt>
                <c:pt idx="953">
                  <c:v>-23.62066799563944</c:v>
                </c:pt>
                <c:pt idx="954">
                  <c:v>-23.682771142387733</c:v>
                </c:pt>
                <c:pt idx="955">
                  <c:v>-20.903164231207633</c:v>
                </c:pt>
                <c:pt idx="956">
                  <c:v>-18.071411762648736</c:v>
                </c:pt>
                <c:pt idx="957">
                  <c:v>-10.191368360717428</c:v>
                </c:pt>
                <c:pt idx="958">
                  <c:v>-0.48135037640866485</c:v>
                </c:pt>
                <c:pt idx="959">
                  <c:v>7.5820106001300145</c:v>
                </c:pt>
                <c:pt idx="960">
                  <c:v>15.999018438679903</c:v>
                </c:pt>
                <c:pt idx="961">
                  <c:v>23.961366493197495</c:v>
                </c:pt>
                <c:pt idx="962">
                  <c:v>27.192905588333197</c:v>
                </c:pt>
                <c:pt idx="963">
                  <c:v>25.178251316412982</c:v>
                </c:pt>
                <c:pt idx="964">
                  <c:v>19.487807190221321</c:v>
                </c:pt>
                <c:pt idx="965">
                  <c:v>12.479774939399709</c:v>
                </c:pt>
                <c:pt idx="966">
                  <c:v>6.778114408045143</c:v>
                </c:pt>
                <c:pt idx="967">
                  <c:v>3.4948166655987811</c:v>
                </c:pt>
                <c:pt idx="968">
                  <c:v>1.9862008277982257</c:v>
                </c:pt>
                <c:pt idx="969">
                  <c:v>-0.126984772602343</c:v>
                </c:pt>
                <c:pt idx="970">
                  <c:v>-3.9629698672418803</c:v>
                </c:pt>
                <c:pt idx="971">
                  <c:v>-10.969741602388622</c:v>
                </c:pt>
                <c:pt idx="972">
                  <c:v>-19.850620557162244</c:v>
                </c:pt>
                <c:pt idx="973">
                  <c:v>-22.378597210989877</c:v>
                </c:pt>
                <c:pt idx="974">
                  <c:v>-19.573482340225464</c:v>
                </c:pt>
                <c:pt idx="975">
                  <c:v>-16.719670692332173</c:v>
                </c:pt>
                <c:pt idx="976">
                  <c:v>-13.96646056415589</c:v>
                </c:pt>
                <c:pt idx="977">
                  <c:v>-8.7316941292100854</c:v>
                </c:pt>
                <c:pt idx="978">
                  <c:v>-4.8626077995555574</c:v>
                </c:pt>
                <c:pt idx="979">
                  <c:v>-3.4134479896377874</c:v>
                </c:pt>
                <c:pt idx="980">
                  <c:v>-2.2186181604783739</c:v>
                </c:pt>
                <c:pt idx="981">
                  <c:v>-1.3720488095977528</c:v>
                </c:pt>
                <c:pt idx="982">
                  <c:v>-1.0413162844353336</c:v>
                </c:pt>
                <c:pt idx="983">
                  <c:v>-1.0177374623394642</c:v>
                </c:pt>
                <c:pt idx="984">
                  <c:v>-0.66624251337521001</c:v>
                </c:pt>
                <c:pt idx="985">
                  <c:v>-0.15322253666711083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0.20127774486817285</c:v>
                </c:pt>
                <c:pt idx="1028">
                  <c:v>1.7752795429039165</c:v>
                </c:pt>
                <c:pt idx="1029">
                  <c:v>5.8272147723306809</c:v>
                </c:pt>
                <c:pt idx="1030">
                  <c:v>10.245058013556031</c:v>
                </c:pt>
                <c:pt idx="1031">
                  <c:v>12.225405851620366</c:v>
                </c:pt>
                <c:pt idx="1032">
                  <c:v>12.709814080201978</c:v>
                </c:pt>
                <c:pt idx="1033">
                  <c:v>13.276389131627347</c:v>
                </c:pt>
                <c:pt idx="1034">
                  <c:v>14.067434736821983</c:v>
                </c:pt>
                <c:pt idx="1035">
                  <c:v>13.78416068696832</c:v>
                </c:pt>
                <c:pt idx="1036">
                  <c:v>12.272515742037116</c:v>
                </c:pt>
                <c:pt idx="1037">
                  <c:v>11.184987632732344</c:v>
                </c:pt>
                <c:pt idx="1038">
                  <c:v>11.741763237944431</c:v>
                </c:pt>
                <c:pt idx="1039">
                  <c:v>13.903497134361634</c:v>
                </c:pt>
                <c:pt idx="1040">
                  <c:v>15.543079715319053</c:v>
                </c:pt>
                <c:pt idx="1041">
                  <c:v>15.609100522879077</c:v>
                </c:pt>
                <c:pt idx="1042">
                  <c:v>13.469232068432923</c:v>
                </c:pt>
                <c:pt idx="1043">
                  <c:v>9.7267078997325598</c:v>
                </c:pt>
                <c:pt idx="1044">
                  <c:v>6.2609643335082774</c:v>
                </c:pt>
                <c:pt idx="1045">
                  <c:v>4.4727693524408796</c:v>
                </c:pt>
                <c:pt idx="1046">
                  <c:v>4.4858172142974473</c:v>
                </c:pt>
                <c:pt idx="1047">
                  <c:v>4.817233980935776</c:v>
                </c:pt>
                <c:pt idx="1048">
                  <c:v>3.6190907062847621</c:v>
                </c:pt>
                <c:pt idx="1049">
                  <c:v>0.5438312031580026</c:v>
                </c:pt>
                <c:pt idx="1050">
                  <c:v>-3.7094778177440704</c:v>
                </c:pt>
                <c:pt idx="1051">
                  <c:v>-6.8702983270145062</c:v>
                </c:pt>
                <c:pt idx="1052">
                  <c:v>-8.6520168965199815</c:v>
                </c:pt>
                <c:pt idx="1053">
                  <c:v>-10.466088337328216</c:v>
                </c:pt>
                <c:pt idx="1054">
                  <c:v>-12.967176260579713</c:v>
                </c:pt>
                <c:pt idx="1055">
                  <c:v>-15.734685140107066</c:v>
                </c:pt>
                <c:pt idx="1056">
                  <c:v>-17.877473994416661</c:v>
                </c:pt>
                <c:pt idx="1057">
                  <c:v>-17.09911938144127</c:v>
                </c:pt>
                <c:pt idx="1058">
                  <c:v>-12.894872080330181</c:v>
                </c:pt>
                <c:pt idx="1059">
                  <c:v>-9.4890311381037318</c:v>
                </c:pt>
                <c:pt idx="1060">
                  <c:v>-6.5122064663864752</c:v>
                </c:pt>
                <c:pt idx="1061">
                  <c:v>-3.0024074752055001</c:v>
                </c:pt>
                <c:pt idx="1062">
                  <c:v>-0.34684547584259318</c:v>
                </c:pt>
                <c:pt idx="1063">
                  <c:v>1.1111857004582766</c:v>
                </c:pt>
                <c:pt idx="1064">
                  <c:v>3.1639619597890376</c:v>
                </c:pt>
                <c:pt idx="1065">
                  <c:v>7.0945656523421556</c:v>
                </c:pt>
                <c:pt idx="1066">
                  <c:v>9.8757431169605958</c:v>
                </c:pt>
                <c:pt idx="1067">
                  <c:v>7.4717787822450621</c:v>
                </c:pt>
                <c:pt idx="1068">
                  <c:v>3.7655957710185537</c:v>
                </c:pt>
                <c:pt idx="1069">
                  <c:v>3.8636027333767453</c:v>
                </c:pt>
                <c:pt idx="1070">
                  <c:v>6.7926305221940018</c:v>
                </c:pt>
                <c:pt idx="1071">
                  <c:v>10.421371909472002</c:v>
                </c:pt>
                <c:pt idx="1072">
                  <c:v>13.565061536442439</c:v>
                </c:pt>
                <c:pt idx="1073">
                  <c:v>17.560973678293056</c:v>
                </c:pt>
                <c:pt idx="1074">
                  <c:v>23.157913142015936</c:v>
                </c:pt>
                <c:pt idx="1075">
                  <c:v>27.777111518258511</c:v>
                </c:pt>
                <c:pt idx="1076">
                  <c:v>28.120987812844305</c:v>
                </c:pt>
                <c:pt idx="1077">
                  <c:v>25.372975737148966</c:v>
                </c:pt>
                <c:pt idx="1078">
                  <c:v>22.142497099259515</c:v>
                </c:pt>
                <c:pt idx="1079">
                  <c:v>20.554283470592942</c:v>
                </c:pt>
                <c:pt idx="1080">
                  <c:v>17.625422333164817</c:v>
                </c:pt>
                <c:pt idx="1081">
                  <c:v>11.28021042301593</c:v>
                </c:pt>
                <c:pt idx="1082">
                  <c:v>4.4972924034214348</c:v>
                </c:pt>
                <c:pt idx="1083">
                  <c:v>-2.7560722118500189</c:v>
                </c:pt>
                <c:pt idx="1084">
                  <c:v>-6.6348260630688429</c:v>
                </c:pt>
                <c:pt idx="1085">
                  <c:v>-3.4859079690371009</c:v>
                </c:pt>
                <c:pt idx="1086">
                  <c:v>1.9054089935225362</c:v>
                </c:pt>
                <c:pt idx="1087">
                  <c:v>4.6002855367324038</c:v>
                </c:pt>
                <c:pt idx="1088">
                  <c:v>4.9512061067047979</c:v>
                </c:pt>
                <c:pt idx="1089">
                  <c:v>4.6272866773416563</c:v>
                </c:pt>
                <c:pt idx="1090">
                  <c:v>4.2892774180824151</c:v>
                </c:pt>
                <c:pt idx="1091">
                  <c:v>5.303305195860208</c:v>
                </c:pt>
                <c:pt idx="1092">
                  <c:v>8.7448106436025856</c:v>
                </c:pt>
                <c:pt idx="1093">
                  <c:v>13.442683476642145</c:v>
                </c:pt>
                <c:pt idx="1094">
                  <c:v>14.963016025508129</c:v>
                </c:pt>
                <c:pt idx="1095">
                  <c:v>12.102500736754774</c:v>
                </c:pt>
                <c:pt idx="1096">
                  <c:v>8.2552712945782591</c:v>
                </c:pt>
                <c:pt idx="1097">
                  <c:v>4.2539478626579106</c:v>
                </c:pt>
                <c:pt idx="1098">
                  <c:v>-0.90954557221352861</c:v>
                </c:pt>
                <c:pt idx="1099">
                  <c:v>-6.6993980720848096</c:v>
                </c:pt>
                <c:pt idx="1100">
                  <c:v>-7.2986138808685785</c:v>
                </c:pt>
                <c:pt idx="1101">
                  <c:v>-2.1308515602712621</c:v>
                </c:pt>
                <c:pt idx="1102">
                  <c:v>3.9019797578947357</c:v>
                </c:pt>
                <c:pt idx="1103">
                  <c:v>10.373444084749098</c:v>
                </c:pt>
                <c:pt idx="1104">
                  <c:v>16.585492237868269</c:v>
                </c:pt>
                <c:pt idx="1105">
                  <c:v>18.011493131618884</c:v>
                </c:pt>
                <c:pt idx="1106">
                  <c:v>13.069781195991265</c:v>
                </c:pt>
                <c:pt idx="1107">
                  <c:v>6.9299915553107727</c:v>
                </c:pt>
                <c:pt idx="1108">
                  <c:v>1.3594435635485826</c:v>
                </c:pt>
                <c:pt idx="1109">
                  <c:v>-3.8297616215962598</c:v>
                </c:pt>
                <c:pt idx="1110">
                  <c:v>-3.4784225630050059</c:v>
                </c:pt>
                <c:pt idx="1111">
                  <c:v>2.1459778887203513</c:v>
                </c:pt>
                <c:pt idx="1112">
                  <c:v>9.5556191899460501</c:v>
                </c:pt>
                <c:pt idx="1113">
                  <c:v>19.19698511437397</c:v>
                </c:pt>
                <c:pt idx="1114">
                  <c:v>25.464783076253322</c:v>
                </c:pt>
                <c:pt idx="1115">
                  <c:v>21.636376088620406</c:v>
                </c:pt>
                <c:pt idx="1116">
                  <c:v>12.616470209195267</c:v>
                </c:pt>
                <c:pt idx="1117">
                  <c:v>5.4828013219917695</c:v>
                </c:pt>
                <c:pt idx="1118">
                  <c:v>-0.55572239393651268</c:v>
                </c:pt>
                <c:pt idx="1119">
                  <c:v>-3.7697634320552682</c:v>
                </c:pt>
                <c:pt idx="1120">
                  <c:v>-1.8691852638024717</c:v>
                </c:pt>
                <c:pt idx="1121">
                  <c:v>0.76372327358014036</c:v>
                </c:pt>
                <c:pt idx="1122">
                  <c:v>0.34481613688030383</c:v>
                </c:pt>
                <c:pt idx="1123">
                  <c:v>-4.1917816316423231</c:v>
                </c:pt>
                <c:pt idx="1124">
                  <c:v>-11.823985023400549</c:v>
                </c:pt>
                <c:pt idx="1125">
                  <c:v>-21.163891658646381</c:v>
                </c:pt>
                <c:pt idx="1126">
                  <c:v>-27.521447133684255</c:v>
                </c:pt>
                <c:pt idx="1127">
                  <c:v>-27.46265450564113</c:v>
                </c:pt>
                <c:pt idx="1128">
                  <c:v>-24.248424911611362</c:v>
                </c:pt>
                <c:pt idx="1129">
                  <c:v>-18.428032580224976</c:v>
                </c:pt>
                <c:pt idx="1130">
                  <c:v>-12.978255468608108</c:v>
                </c:pt>
                <c:pt idx="1131">
                  <c:v>-10.343566948456258</c:v>
                </c:pt>
                <c:pt idx="1132">
                  <c:v>-9.2450509154647751</c:v>
                </c:pt>
                <c:pt idx="1133">
                  <c:v>-9.0561331568556902</c:v>
                </c:pt>
                <c:pt idx="1134">
                  <c:v>-8.3929642102494721</c:v>
                </c:pt>
                <c:pt idx="1135">
                  <c:v>-6.5459203142708882</c:v>
                </c:pt>
                <c:pt idx="1136">
                  <c:v>-3.7343908943418795</c:v>
                </c:pt>
                <c:pt idx="1137">
                  <c:v>-1.0851503197773018</c:v>
                </c:pt>
                <c:pt idx="1138">
                  <c:v>0.41254643464435686</c:v>
                </c:pt>
                <c:pt idx="1139">
                  <c:v>0.99120579854281599</c:v>
                </c:pt>
                <c:pt idx="1140">
                  <c:v>1.3487462851609702</c:v>
                </c:pt>
                <c:pt idx="1141">
                  <c:v>2.2647885814487649</c:v>
                </c:pt>
                <c:pt idx="1142">
                  <c:v>4.5393105206413011</c:v>
                </c:pt>
                <c:pt idx="1143">
                  <c:v>7.6073267501993538</c:v>
                </c:pt>
                <c:pt idx="1144">
                  <c:v>7.9528365217461445</c:v>
                </c:pt>
                <c:pt idx="1145">
                  <c:v>4.4343356851402502</c:v>
                </c:pt>
                <c:pt idx="1146">
                  <c:v>-1.1914445838678756</c:v>
                </c:pt>
                <c:pt idx="1147">
                  <c:v>-8.5470180359732435</c:v>
                </c:pt>
                <c:pt idx="1148">
                  <c:v>-8.082074558829671</c:v>
                </c:pt>
                <c:pt idx="1149">
                  <c:v>-3.6461035653605518</c:v>
                </c:pt>
                <c:pt idx="1150">
                  <c:v>-0.69175288325000051</c:v>
                </c:pt>
                <c:pt idx="1151">
                  <c:v>0.54991378341666652</c:v>
                </c:pt>
                <c:pt idx="1152">
                  <c:v>1.860561931564815</c:v>
                </c:pt>
                <c:pt idx="1153">
                  <c:v>6.0760235688441924</c:v>
                </c:pt>
                <c:pt idx="1154">
                  <c:v>12.997710704641985</c:v>
                </c:pt>
                <c:pt idx="1155">
                  <c:v>17.121574006307384</c:v>
                </c:pt>
                <c:pt idx="1156">
                  <c:v>16.450550936387067</c:v>
                </c:pt>
                <c:pt idx="1157">
                  <c:v>18.146166205965184</c:v>
                </c:pt>
                <c:pt idx="1158">
                  <c:v>23.242535399869499</c:v>
                </c:pt>
                <c:pt idx="1159">
                  <c:v>29.301486116172011</c:v>
                </c:pt>
                <c:pt idx="1160">
                  <c:v>32.3746964109544</c:v>
                </c:pt>
                <c:pt idx="1161">
                  <c:v>31.2013828146906</c:v>
                </c:pt>
                <c:pt idx="1162">
                  <c:v>29.745249181695264</c:v>
                </c:pt>
                <c:pt idx="1163">
                  <c:v>30.103904192633635</c:v>
                </c:pt>
                <c:pt idx="1164">
                  <c:v>30.931741590399565</c:v>
                </c:pt>
                <c:pt idx="1165">
                  <c:v>31.624055904631064</c:v>
                </c:pt>
                <c:pt idx="1166">
                  <c:v>25.134304706629848</c:v>
                </c:pt>
                <c:pt idx="1167">
                  <c:v>17.773608005985594</c:v>
                </c:pt>
                <c:pt idx="1168">
                  <c:v>20.34213082215684</c:v>
                </c:pt>
                <c:pt idx="1169">
                  <c:v>22.792797265085067</c:v>
                </c:pt>
                <c:pt idx="1170">
                  <c:v>22.124920201493037</c:v>
                </c:pt>
                <c:pt idx="1171">
                  <c:v>21.829218313747674</c:v>
                </c:pt>
                <c:pt idx="1172">
                  <c:v>21.003830407738267</c:v>
                </c:pt>
                <c:pt idx="1173">
                  <c:v>20.064640161061487</c:v>
                </c:pt>
                <c:pt idx="1174">
                  <c:v>19.533186338542389</c:v>
                </c:pt>
                <c:pt idx="1175">
                  <c:v>18.459593664827228</c:v>
                </c:pt>
                <c:pt idx="1176">
                  <c:v>17.28862916272131</c:v>
                </c:pt>
                <c:pt idx="1177">
                  <c:v>17.051386025861547</c:v>
                </c:pt>
                <c:pt idx="1178">
                  <c:v>18.309729584905099</c:v>
                </c:pt>
                <c:pt idx="1179">
                  <c:v>19.659160281232342</c:v>
                </c:pt>
                <c:pt idx="1180">
                  <c:v>20.011536433983398</c:v>
                </c:pt>
                <c:pt idx="1181">
                  <c:v>19.850352369642017</c:v>
                </c:pt>
                <c:pt idx="1182">
                  <c:v>18.600708605246524</c:v>
                </c:pt>
                <c:pt idx="1183">
                  <c:v>17.258381058984973</c:v>
                </c:pt>
                <c:pt idx="1184">
                  <c:v>16.393544054219767</c:v>
                </c:pt>
                <c:pt idx="1185">
                  <c:v>14.952278088055683</c:v>
                </c:pt>
                <c:pt idx="1186">
                  <c:v>12.367206984578953</c:v>
                </c:pt>
                <c:pt idx="1187">
                  <c:v>10.761663003097485</c:v>
                </c:pt>
                <c:pt idx="1188">
                  <c:v>10.761663003097485</c:v>
                </c:pt>
                <c:pt idx="1189">
                  <c:v>10.761663003097485</c:v>
                </c:pt>
                <c:pt idx="1190">
                  <c:v>10.761663003097485</c:v>
                </c:pt>
                <c:pt idx="1191">
                  <c:v>10.761663003097485</c:v>
                </c:pt>
                <c:pt idx="1192">
                  <c:v>10.761663003097485</c:v>
                </c:pt>
                <c:pt idx="1193">
                  <c:v>10.761663003097485</c:v>
                </c:pt>
                <c:pt idx="1194">
                  <c:v>10.761663003097485</c:v>
                </c:pt>
                <c:pt idx="1195">
                  <c:v>11.296844330258025</c:v>
                </c:pt>
                <c:pt idx="1196">
                  <c:v>11.323190299428308</c:v>
                </c:pt>
                <c:pt idx="1197">
                  <c:v>11.323190299428232</c:v>
                </c:pt>
                <c:pt idx="1198">
                  <c:v>13.494906113597397</c:v>
                </c:pt>
                <c:pt idx="1199">
                  <c:v>15.764650901236671</c:v>
                </c:pt>
                <c:pt idx="1200">
                  <c:v>18.087231050771347</c:v>
                </c:pt>
                <c:pt idx="1201">
                  <c:v>19.996843086568013</c:v>
                </c:pt>
                <c:pt idx="1202">
                  <c:v>19.183522826894698</c:v>
                </c:pt>
                <c:pt idx="1203">
                  <c:v>17.178057418803643</c:v>
                </c:pt>
                <c:pt idx="1204">
                  <c:v>15.084763299958507</c:v>
                </c:pt>
                <c:pt idx="1205">
                  <c:v>13.473902820706627</c:v>
                </c:pt>
                <c:pt idx="1206">
                  <c:v>12.945044783812362</c:v>
                </c:pt>
                <c:pt idx="1207">
                  <c:v>12.973834741791768</c:v>
                </c:pt>
                <c:pt idx="1208">
                  <c:v>13.002672435113318</c:v>
                </c:pt>
                <c:pt idx="1209">
                  <c:v>12.471658221529479</c:v>
                </c:pt>
                <c:pt idx="1210">
                  <c:v>11.911758530171406</c:v>
                </c:pt>
                <c:pt idx="1211">
                  <c:v>11.911758530171406</c:v>
                </c:pt>
                <c:pt idx="1212">
                  <c:v>11.351858838813332</c:v>
                </c:pt>
                <c:pt idx="1213">
                  <c:v>11.32469789807622</c:v>
                </c:pt>
                <c:pt idx="1214">
                  <c:v>11.884022743755279</c:v>
                </c:pt>
                <c:pt idx="1215">
                  <c:v>11.884022743755279</c:v>
                </c:pt>
                <c:pt idx="1216">
                  <c:v>11.3246978980763</c:v>
                </c:pt>
                <c:pt idx="1217">
                  <c:v>10.738834741791736</c:v>
                </c:pt>
                <c:pt idx="1218">
                  <c:v>10.712344166528379</c:v>
                </c:pt>
                <c:pt idx="1219">
                  <c:v>10.68590127749683</c:v>
                </c:pt>
                <c:pt idx="1220">
                  <c:v>10.10248056262348</c:v>
                </c:pt>
                <c:pt idx="1221">
                  <c:v>8.9392309218730528</c:v>
                </c:pt>
                <c:pt idx="1222">
                  <c:v>8.3116376657171784</c:v>
                </c:pt>
                <c:pt idx="1223">
                  <c:v>7.6879195657635906</c:v>
                </c:pt>
                <c:pt idx="1224">
                  <c:v>8.145951562665438</c:v>
                </c:pt>
                <c:pt idx="1225">
                  <c:v>9.1969916478200098</c:v>
                </c:pt>
                <c:pt idx="1226">
                  <c:v>9.6957926373029171</c:v>
                </c:pt>
                <c:pt idx="1227">
                  <c:v>9.6707745482370271</c:v>
                </c:pt>
                <c:pt idx="1228">
                  <c:v>9.620878580395221</c:v>
                </c:pt>
                <c:pt idx="1229">
                  <c:v>9.5960006033984371</c:v>
                </c:pt>
                <c:pt idx="1230">
                  <c:v>9.002005559676201</c:v>
                </c:pt>
                <c:pt idx="1231">
                  <c:v>9.4969542623286287</c:v>
                </c:pt>
                <c:pt idx="1232">
                  <c:v>10.55761746521366</c:v>
                </c:pt>
                <c:pt idx="1233">
                  <c:v>10.557617465213582</c:v>
                </c:pt>
                <c:pt idx="1234">
                  <c:v>10.531868695015261</c:v>
                </c:pt>
                <c:pt idx="1235">
                  <c:v>9.9897892197066493</c:v>
                </c:pt>
                <c:pt idx="1236">
                  <c:v>8.8577206870751048</c:v>
                </c:pt>
                <c:pt idx="1237">
                  <c:v>7.1906556789577962</c:v>
                </c:pt>
                <c:pt idx="1238">
                  <c:v>4.9331492292831891</c:v>
                </c:pt>
                <c:pt idx="1239">
                  <c:v>3.2162287053396219</c:v>
                </c:pt>
                <c:pt idx="1240">
                  <c:v>2.5483171097746915</c:v>
                </c:pt>
                <c:pt idx="1241">
                  <c:v>2.9578761533617333</c:v>
                </c:pt>
                <c:pt idx="1242">
                  <c:v>3.36158441094272</c:v>
                </c:pt>
                <c:pt idx="1243">
                  <c:v>3.2594981625868193</c:v>
                </c:pt>
                <c:pt idx="1244">
                  <c:v>3.1424078669486319</c:v>
                </c:pt>
                <c:pt idx="1245">
                  <c:v>3.5536438812171482</c:v>
                </c:pt>
                <c:pt idx="1246">
                  <c:v>2.9466718553064317</c:v>
                </c:pt>
                <c:pt idx="1247">
                  <c:v>2.3329600432583111</c:v>
                </c:pt>
                <c:pt idx="1248">
                  <c:v>2.2277904778800321</c:v>
                </c:pt>
                <c:pt idx="1249">
                  <c:v>2.12470727108292</c:v>
                </c:pt>
                <c:pt idx="1250">
                  <c:v>2.5140369421855007</c:v>
                </c:pt>
                <c:pt idx="1251">
                  <c:v>2.9125333879789408</c:v>
                </c:pt>
                <c:pt idx="1252">
                  <c:v>2.8221839449380739</c:v>
                </c:pt>
                <c:pt idx="1253">
                  <c:v>2.7333213694066592</c:v>
                </c:pt>
                <c:pt idx="1254">
                  <c:v>2.6459350535306831</c:v>
                </c:pt>
                <c:pt idx="1255">
                  <c:v>2.5600143894565348</c:v>
                </c:pt>
                <c:pt idx="1256">
                  <c:v>2.4755487693303353</c:v>
                </c:pt>
                <c:pt idx="1257">
                  <c:v>2.3925275852982684</c:v>
                </c:pt>
                <c:pt idx="1258">
                  <c:v>2.3109402295065928</c:v>
                </c:pt>
                <c:pt idx="1259">
                  <c:v>2.6900777916321994</c:v>
                </c:pt>
                <c:pt idx="1260">
                  <c:v>3.5343345845346787</c:v>
                </c:pt>
                <c:pt idx="1261">
                  <c:v>4.3838156566367052</c:v>
                </c:pt>
                <c:pt idx="1262">
                  <c:v>6.1463069974795834</c:v>
                </c:pt>
                <c:pt idx="1263">
                  <c:v>7.9559211950104096</c:v>
                </c:pt>
                <c:pt idx="1264">
                  <c:v>9.3351240491312986</c:v>
                </c:pt>
                <c:pt idx="1265">
                  <c:v>10.310738921822352</c:v>
                </c:pt>
                <c:pt idx="1266">
                  <c:v>9.9243191524359418</c:v>
                </c:pt>
                <c:pt idx="1267">
                  <c:v>9.5124589869905147</c:v>
                </c:pt>
                <c:pt idx="1268">
                  <c:v>8.6397289546001428</c:v>
                </c:pt>
                <c:pt idx="1269">
                  <c:v>6.8048215471927085</c:v>
                </c:pt>
                <c:pt idx="1270">
                  <c:v>5.3942645425461082</c:v>
                </c:pt>
                <c:pt idx="1271">
                  <c:v>4.431287688512775</c:v>
                </c:pt>
                <c:pt idx="1272">
                  <c:v>3.9145160652374553</c:v>
                </c:pt>
                <c:pt idx="1273">
                  <c:v>4.3054708935664463</c:v>
                </c:pt>
                <c:pt idx="1274">
                  <c:v>4.7084563698867266</c:v>
                </c:pt>
                <c:pt idx="1275">
                  <c:v>5.1083384113695933</c:v>
                </c:pt>
                <c:pt idx="1276">
                  <c:v>6.4153968698032378</c:v>
                </c:pt>
                <c:pt idx="1277">
                  <c:v>7.7553621475810015</c:v>
                </c:pt>
                <c:pt idx="1278">
                  <c:v>8.22247546563983</c:v>
                </c:pt>
                <c:pt idx="1279">
                  <c:v>8.6907766829745174</c:v>
                </c:pt>
                <c:pt idx="1280">
                  <c:v>9.1819885366047824</c:v>
                </c:pt>
                <c:pt idx="1281">
                  <c:v>8.3253406939479824</c:v>
                </c:pt>
                <c:pt idx="1282">
                  <c:v>7.8752365272813414</c:v>
                </c:pt>
                <c:pt idx="1283">
                  <c:v>7.895349891232434</c:v>
                </c:pt>
                <c:pt idx="1284">
                  <c:v>7.4446708788867166</c:v>
                </c:pt>
                <c:pt idx="1285">
                  <c:v>6.5433128541953458</c:v>
                </c:pt>
                <c:pt idx="1286">
                  <c:v>5.6075150118619845</c:v>
                </c:pt>
                <c:pt idx="1287">
                  <c:v>5.1248491820289352</c:v>
                </c:pt>
                <c:pt idx="1288">
                  <c:v>4.1821214068402748</c:v>
                </c:pt>
                <c:pt idx="1289">
                  <c:v>3.6770083365137141</c:v>
                </c:pt>
                <c:pt idx="1290">
                  <c:v>4.0612140837918247</c:v>
                </c:pt>
                <c:pt idx="1291">
                  <c:v>4.0164983259314315</c:v>
                </c:pt>
                <c:pt idx="1292">
                  <c:v>3.0813389317517359</c:v>
                </c:pt>
                <c:pt idx="1293">
                  <c:v>2.578902615391419</c:v>
                </c:pt>
                <c:pt idx="1294">
                  <c:v>2.5154281214079997</c:v>
                </c:pt>
                <c:pt idx="1295">
                  <c:v>3.3116963480341988</c:v>
                </c:pt>
                <c:pt idx="1296">
                  <c:v>4.9818979028265682</c:v>
                </c:pt>
                <c:pt idx="1297">
                  <c:v>6.6745999579592983</c:v>
                </c:pt>
                <c:pt idx="1298">
                  <c:v>7.9756941991228771</c:v>
                </c:pt>
                <c:pt idx="1299">
                  <c:v>8.8730000610992814</c:v>
                </c:pt>
                <c:pt idx="1300">
                  <c:v>8.9361781941644072</c:v>
                </c:pt>
                <c:pt idx="1301">
                  <c:v>8.5467716813286394</c:v>
                </c:pt>
                <c:pt idx="1302">
                  <c:v>8.5880721098179045</c:v>
                </c:pt>
                <c:pt idx="1303">
                  <c:v>9.063528946589571</c:v>
                </c:pt>
                <c:pt idx="1304">
                  <c:v>8.6919711932217343</c:v>
                </c:pt>
                <c:pt idx="1305">
                  <c:v>7.8402467498476529</c:v>
                </c:pt>
                <c:pt idx="1306">
                  <c:v>7.423142914626518</c:v>
                </c:pt>
                <c:pt idx="1307">
                  <c:v>6.9862601985771597</c:v>
                </c:pt>
                <c:pt idx="1308">
                  <c:v>6.5493774825278024</c:v>
                </c:pt>
                <c:pt idx="1309">
                  <c:v>6.5313231387365525</c:v>
                </c:pt>
                <c:pt idx="1310">
                  <c:v>6.5313231387364903</c:v>
                </c:pt>
                <c:pt idx="1311">
                  <c:v>6.0775730450735512</c:v>
                </c:pt>
                <c:pt idx="1312">
                  <c:v>5.6250098684778527</c:v>
                </c:pt>
                <c:pt idx="1313">
                  <c:v>4.7234440700463622</c:v>
                </c:pt>
                <c:pt idx="1314">
                  <c:v>4.6768478744944195</c:v>
                </c:pt>
                <c:pt idx="1315">
                  <c:v>4.645968481210212</c:v>
                </c:pt>
                <c:pt idx="1316">
                  <c:v>2.8822866258119402</c:v>
                </c:pt>
                <c:pt idx="1317">
                  <c:v>2.3790255233094073</c:v>
                </c:pt>
                <c:pt idx="1318">
                  <c:v>3.1778422720957638</c:v>
                </c:pt>
                <c:pt idx="1319">
                  <c:v>5.6534881311235523</c:v>
                </c:pt>
                <c:pt idx="1320">
                  <c:v>9.4891809722341875</c:v>
                </c:pt>
                <c:pt idx="1321">
                  <c:v>12.576103873577567</c:v>
                </c:pt>
                <c:pt idx="1322">
                  <c:v>15.825128811448332</c:v>
                </c:pt>
                <c:pt idx="1323">
                  <c:v>19.253738440372548</c:v>
                </c:pt>
                <c:pt idx="1324">
                  <c:v>21.155014925358842</c:v>
                </c:pt>
                <c:pt idx="1325">
                  <c:v>19.439591465460197</c:v>
                </c:pt>
                <c:pt idx="1326">
                  <c:v>15.208891486197814</c:v>
                </c:pt>
                <c:pt idx="1327">
                  <c:v>11.176586206060776</c:v>
                </c:pt>
                <c:pt idx="1328">
                  <c:v>8.8975804077382925</c:v>
                </c:pt>
                <c:pt idx="1329">
                  <c:v>7.9663304077382797</c:v>
                </c:pt>
                <c:pt idx="1330">
                  <c:v>7.9663304077382797</c:v>
                </c:pt>
                <c:pt idx="1331">
                  <c:v>7.9663304077382797</c:v>
                </c:pt>
                <c:pt idx="1332">
                  <c:v>7.5007054077383071</c:v>
                </c:pt>
                <c:pt idx="1333">
                  <c:v>6.0855742441979528</c:v>
                </c:pt>
                <c:pt idx="1334">
                  <c:v>5.104392704615563</c:v>
                </c:pt>
                <c:pt idx="1335">
                  <c:v>5.0536677207657688</c:v>
                </c:pt>
                <c:pt idx="1336">
                  <c:v>5.9230507444444838</c:v>
                </c:pt>
                <c:pt idx="1337">
                  <c:v>6.8237930694099385</c:v>
                </c:pt>
                <c:pt idx="1338">
                  <c:v>7.2635483990445335</c:v>
                </c:pt>
                <c:pt idx="1339">
                  <c:v>7.7222752508964261</c:v>
                </c:pt>
                <c:pt idx="1340">
                  <c:v>8.181002102748316</c:v>
                </c:pt>
                <c:pt idx="1341">
                  <c:v>8.6609998595334226</c:v>
                </c:pt>
                <c:pt idx="1342">
                  <c:v>10.061939633333333</c:v>
                </c:pt>
                <c:pt idx="1343">
                  <c:v>11.540999510519311</c:v>
                </c:pt>
                <c:pt idx="1344">
                  <c:v>11.641061514702724</c:v>
                </c:pt>
                <c:pt idx="1345">
                  <c:v>11.274983727223001</c:v>
                </c:pt>
                <c:pt idx="1346">
                  <c:v>9.9437027265858919</c:v>
                </c:pt>
                <c:pt idx="1347">
                  <c:v>8.559574846703379</c:v>
                </c:pt>
                <c:pt idx="1348">
                  <c:v>7.1523526244812379</c:v>
                </c:pt>
                <c:pt idx="1349">
                  <c:v>3.8376314339416</c:v>
                </c:pt>
                <c:pt idx="1350">
                  <c:v>-0.44542542245050909</c:v>
                </c:pt>
                <c:pt idx="1351">
                  <c:v>-3.7572786673304357</c:v>
                </c:pt>
                <c:pt idx="1352">
                  <c:v>-5.1811886918416823</c:v>
                </c:pt>
                <c:pt idx="1353">
                  <c:v>-5.6663214618643227</c:v>
                </c:pt>
                <c:pt idx="1354">
                  <c:v>-6.1291269642561907</c:v>
                </c:pt>
                <c:pt idx="1355">
                  <c:v>-6.9906026720546617</c:v>
                </c:pt>
                <c:pt idx="1356">
                  <c:v>-8.633800814108552</c:v>
                </c:pt>
                <c:pt idx="1357">
                  <c:v>-9.7722578653833736</c:v>
                </c:pt>
                <c:pt idx="1358">
                  <c:v>-10.432451298648694</c:v>
                </c:pt>
                <c:pt idx="1359">
                  <c:v>-11.403724059780057</c:v>
                </c:pt>
                <c:pt idx="1360">
                  <c:v>-11.529694282054876</c:v>
                </c:pt>
                <c:pt idx="1361">
                  <c:v>-8.0842729953379315</c:v>
                </c:pt>
                <c:pt idx="1362">
                  <c:v>-1.7555339966996448</c:v>
                </c:pt>
                <c:pt idx="1363">
                  <c:v>5.1077905702296302</c:v>
                </c:pt>
                <c:pt idx="1364">
                  <c:v>11.444416095467936</c:v>
                </c:pt>
                <c:pt idx="1365">
                  <c:v>12.506731952430473</c:v>
                </c:pt>
                <c:pt idx="1366">
                  <c:v>8.0415298674604063</c:v>
                </c:pt>
                <c:pt idx="1367">
                  <c:v>2.2939543565693219</c:v>
                </c:pt>
                <c:pt idx="1368">
                  <c:v>-4.9024075728679408</c:v>
                </c:pt>
                <c:pt idx="1369">
                  <c:v>-7.6249337321759265</c:v>
                </c:pt>
                <c:pt idx="1370">
                  <c:v>-3.147927649512678</c:v>
                </c:pt>
                <c:pt idx="1371">
                  <c:v>2.1676025767569809</c:v>
                </c:pt>
                <c:pt idx="1372">
                  <c:v>4.1611673915717997</c:v>
                </c:pt>
                <c:pt idx="1373">
                  <c:v>2.4998633792261207</c:v>
                </c:pt>
                <c:pt idx="1374">
                  <c:v>-1.1720052688027047</c:v>
                </c:pt>
                <c:pt idx="1375">
                  <c:v>-5.7298229760786645</c:v>
                </c:pt>
                <c:pt idx="1376">
                  <c:v>-13.120811146500275</c:v>
                </c:pt>
                <c:pt idx="1377">
                  <c:v>-22.356773885993316</c:v>
                </c:pt>
                <c:pt idx="1378">
                  <c:v>-24.92234178302666</c:v>
                </c:pt>
                <c:pt idx="1379">
                  <c:v>-22.16875299062259</c:v>
                </c:pt>
                <c:pt idx="1380">
                  <c:v>-19.359707811799776</c:v>
                </c:pt>
                <c:pt idx="1381">
                  <c:v>-11.397888031058441</c:v>
                </c:pt>
                <c:pt idx="1382">
                  <c:v>0.91461498554179255</c:v>
                </c:pt>
                <c:pt idx="1383">
                  <c:v>10.946124920161378</c:v>
                </c:pt>
                <c:pt idx="1384">
                  <c:v>13.675210057716582</c:v>
                </c:pt>
                <c:pt idx="1385">
                  <c:v>9.7352575082824444</c:v>
                </c:pt>
                <c:pt idx="1386">
                  <c:v>6.2625256594534839</c:v>
                </c:pt>
                <c:pt idx="1387">
                  <c:v>7.9496762358642616</c:v>
                </c:pt>
                <c:pt idx="1388">
                  <c:v>13.357705559268727</c:v>
                </c:pt>
                <c:pt idx="1389">
                  <c:v>19.871819234857409</c:v>
                </c:pt>
                <c:pt idx="1390">
                  <c:v>23.481423236745865</c:v>
                </c:pt>
                <c:pt idx="1391">
                  <c:v>21.456834686573259</c:v>
                </c:pt>
                <c:pt idx="1392">
                  <c:v>16.006473056144575</c:v>
                </c:pt>
                <c:pt idx="1393">
                  <c:v>10.289779131277522</c:v>
                </c:pt>
                <c:pt idx="1394">
                  <c:v>5.699066279787643</c:v>
                </c:pt>
                <c:pt idx="1395">
                  <c:v>3.1743440575654298</c:v>
                </c:pt>
                <c:pt idx="1396">
                  <c:v>1.2663223458867516</c:v>
                </c:pt>
                <c:pt idx="1397">
                  <c:v>-0.95341522532121492</c:v>
                </c:pt>
                <c:pt idx="1398">
                  <c:v>-2.5086948555677258</c:v>
                </c:pt>
                <c:pt idx="1399">
                  <c:v>-4.0036911475104162</c:v>
                </c:pt>
                <c:pt idx="1400">
                  <c:v>-5.4130645307182084</c:v>
                </c:pt>
                <c:pt idx="1401">
                  <c:v>-6.1531590466459125</c:v>
                </c:pt>
                <c:pt idx="1402">
                  <c:v>-7.6386248684953539</c:v>
                </c:pt>
                <c:pt idx="1403">
                  <c:v>-11.776573059759519</c:v>
                </c:pt>
                <c:pt idx="1404">
                  <c:v>-18.440778788816569</c:v>
                </c:pt>
                <c:pt idx="1405">
                  <c:v>-20.2131290988332</c:v>
                </c:pt>
                <c:pt idx="1406">
                  <c:v>-14.320721353003478</c:v>
                </c:pt>
                <c:pt idx="1407">
                  <c:v>-5.4179098919029363</c:v>
                </c:pt>
                <c:pt idx="1408">
                  <c:v>0.89644056463763599</c:v>
                </c:pt>
                <c:pt idx="1409">
                  <c:v>2.3270108188751286</c:v>
                </c:pt>
                <c:pt idx="1410">
                  <c:v>1.5561126893571227</c:v>
                </c:pt>
                <c:pt idx="1411">
                  <c:v>0.7616842698137879</c:v>
                </c:pt>
                <c:pt idx="1412">
                  <c:v>0.28236844118493393</c:v>
                </c:pt>
                <c:pt idx="1413">
                  <c:v>0.88743281486828296</c:v>
                </c:pt>
                <c:pt idx="1414">
                  <c:v>3.6649856645103172</c:v>
                </c:pt>
                <c:pt idx="1415">
                  <c:v>8.4131946871829033</c:v>
                </c:pt>
                <c:pt idx="1416">
                  <c:v>13.434028469382891</c:v>
                </c:pt>
                <c:pt idx="1417">
                  <c:v>16.502065828973706</c:v>
                </c:pt>
                <c:pt idx="1418">
                  <c:v>15.643113320822522</c:v>
                </c:pt>
                <c:pt idx="1419">
                  <c:v>10.144780507160506</c:v>
                </c:pt>
                <c:pt idx="1420">
                  <c:v>2.4553142944598423</c:v>
                </c:pt>
                <c:pt idx="1421">
                  <c:v>-5.6077156348148245</c:v>
                </c:pt>
                <c:pt idx="1422">
                  <c:v>-10.159438130721922</c:v>
                </c:pt>
                <c:pt idx="1423">
                  <c:v>-6.1807277105958347</c:v>
                </c:pt>
                <c:pt idx="1424">
                  <c:v>0.48150190709960433</c:v>
                </c:pt>
                <c:pt idx="1425">
                  <c:v>5.8617754438147909</c:v>
                </c:pt>
                <c:pt idx="1426">
                  <c:v>12.236993862632719</c:v>
                </c:pt>
                <c:pt idx="1427">
                  <c:v>14.756543543250499</c:v>
                </c:pt>
                <c:pt idx="1428">
                  <c:v>9.6726239889612131</c:v>
                </c:pt>
                <c:pt idx="1429">
                  <c:v>2.7701602842401232</c:v>
                </c:pt>
                <c:pt idx="1430">
                  <c:v>-3.3078235661536435</c:v>
                </c:pt>
                <c:pt idx="1431">
                  <c:v>-9.899047240718799</c:v>
                </c:pt>
                <c:pt idx="1432">
                  <c:v>-16.479234318010455</c:v>
                </c:pt>
                <c:pt idx="1433">
                  <c:v>-17.42377375416892</c:v>
                </c:pt>
                <c:pt idx="1434">
                  <c:v>-14.687511004808256</c:v>
                </c:pt>
                <c:pt idx="1435">
                  <c:v>-7.1795656219291839</c:v>
                </c:pt>
                <c:pt idx="1436">
                  <c:v>-7.8359978195713775E-2</c:v>
                </c:pt>
                <c:pt idx="1437">
                  <c:v>3.207025621163607</c:v>
                </c:pt>
                <c:pt idx="1438">
                  <c:v>3.8086782973755504</c:v>
                </c:pt>
                <c:pt idx="1439">
                  <c:v>2.3340601048730707</c:v>
                </c:pt>
                <c:pt idx="1440">
                  <c:v>0.31281287333830454</c:v>
                </c:pt>
                <c:pt idx="1441">
                  <c:v>-2.0397513963053924</c:v>
                </c:pt>
                <c:pt idx="1442">
                  <c:v>-2.5560415838734891</c:v>
                </c:pt>
                <c:pt idx="1443">
                  <c:v>-0.81593682147700253</c:v>
                </c:pt>
                <c:pt idx="1444">
                  <c:v>0.85139030965625007</c:v>
                </c:pt>
                <c:pt idx="1445">
                  <c:v>1.3931951229674435</c:v>
                </c:pt>
                <c:pt idx="1446">
                  <c:v>0.45241772307528333</c:v>
                </c:pt>
                <c:pt idx="1447">
                  <c:v>-2.7552737964574612</c:v>
                </c:pt>
                <c:pt idx="1448">
                  <c:v>-6.2008110559280949</c:v>
                </c:pt>
                <c:pt idx="1449">
                  <c:v>-5.4686589114348658</c:v>
                </c:pt>
                <c:pt idx="1450">
                  <c:v>-2.0943572135071808</c:v>
                </c:pt>
                <c:pt idx="1451">
                  <c:v>-0.26372367317639811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0.65476226796249659</c:v>
                </c:pt>
                <c:pt idx="1480">
                  <c:v>1.2341678341999722</c:v>
                </c:pt>
                <c:pt idx="1481">
                  <c:v>1.5508606136421714</c:v>
                </c:pt>
                <c:pt idx="1482">
                  <c:v>1.6737222462576085</c:v>
                </c:pt>
                <c:pt idx="1483">
                  <c:v>1.7392756627635397</c:v>
                </c:pt>
                <c:pt idx="1484">
                  <c:v>1.8485719386843706</c:v>
                </c:pt>
                <c:pt idx="1485">
                  <c:v>2.1785760283619484</c:v>
                </c:pt>
                <c:pt idx="1486">
                  <c:v>2.9664864945269298</c:v>
                </c:pt>
                <c:pt idx="1487">
                  <c:v>4.1469132015571324</c:v>
                </c:pt>
                <c:pt idx="1488">
                  <c:v>5.783132766975938</c:v>
                </c:pt>
                <c:pt idx="1489">
                  <c:v>7.8905423157710821</c:v>
                </c:pt>
                <c:pt idx="1490">
                  <c:v>10.294714888664902</c:v>
                </c:pt>
                <c:pt idx="1491">
                  <c:v>12.705685129683095</c:v>
                </c:pt>
                <c:pt idx="1492">
                  <c:v>14.568247659650376</c:v>
                </c:pt>
                <c:pt idx="1493">
                  <c:v>15.56859907158443</c:v>
                </c:pt>
                <c:pt idx="1494">
                  <c:v>16.117779284832991</c:v>
                </c:pt>
                <c:pt idx="1495">
                  <c:v>15.896927480368145</c:v>
                </c:pt>
                <c:pt idx="1496">
                  <c:v>15.292040380302964</c:v>
                </c:pt>
                <c:pt idx="1497">
                  <c:v>14.38060357259822</c:v>
                </c:pt>
                <c:pt idx="1498">
                  <c:v>12.889272480649488</c:v>
                </c:pt>
                <c:pt idx="1499">
                  <c:v>11.117052627659122</c:v>
                </c:pt>
                <c:pt idx="1500">
                  <c:v>9.1147760499144059</c:v>
                </c:pt>
                <c:pt idx="1501">
                  <c:v>8.1137813932011369</c:v>
                </c:pt>
                <c:pt idx="1502">
                  <c:v>7.6765982043414516</c:v>
                </c:pt>
                <c:pt idx="1503">
                  <c:v>7.4891841492887155</c:v>
                </c:pt>
                <c:pt idx="1504">
                  <c:v>7.6211231230110803</c:v>
                </c:pt>
                <c:pt idx="1505">
                  <c:v>7.1144024740520884</c:v>
                </c:pt>
                <c:pt idx="1506">
                  <c:v>6.8911858656161327</c:v>
                </c:pt>
                <c:pt idx="1507">
                  <c:v>7.2952201769712133</c:v>
                </c:pt>
                <c:pt idx="1508">
                  <c:v>8.0442325661825826</c:v>
                </c:pt>
                <c:pt idx="1509">
                  <c:v>9.1525192246574871</c:v>
                </c:pt>
                <c:pt idx="1510">
                  <c:v>11.319525063314291</c:v>
                </c:pt>
                <c:pt idx="1511">
                  <c:v>14.339085103499185</c:v>
                </c:pt>
                <c:pt idx="1512">
                  <c:v>17.623663534164557</c:v>
                </c:pt>
                <c:pt idx="1513">
                  <c:v>20.876523995816431</c:v>
                </c:pt>
                <c:pt idx="1514">
                  <c:v>22.95794573391985</c:v>
                </c:pt>
                <c:pt idx="1515">
                  <c:v>22.826118629875186</c:v>
                </c:pt>
                <c:pt idx="1516">
                  <c:v>20.12248169078379</c:v>
                </c:pt>
                <c:pt idx="1517">
                  <c:v>17.02235656375872</c:v>
                </c:pt>
                <c:pt idx="1518">
                  <c:v>14.518786129374369</c:v>
                </c:pt>
                <c:pt idx="1519">
                  <c:v>12.659602233931924</c:v>
                </c:pt>
                <c:pt idx="1520">
                  <c:v>11.155191913951922</c:v>
                </c:pt>
                <c:pt idx="1521">
                  <c:v>9.5546056612786341</c:v>
                </c:pt>
                <c:pt idx="1522">
                  <c:v>7.4905533010871972</c:v>
                </c:pt>
                <c:pt idx="1523">
                  <c:v>4.4937736266639652</c:v>
                </c:pt>
                <c:pt idx="1524">
                  <c:v>0.20305180569797529</c:v>
                </c:pt>
                <c:pt idx="1525">
                  <c:v>-5.3132716269354834</c:v>
                </c:pt>
                <c:pt idx="1526">
                  <c:v>-9.8067554725123269</c:v>
                </c:pt>
                <c:pt idx="1527">
                  <c:v>-12.434634316064317</c:v>
                </c:pt>
                <c:pt idx="1528">
                  <c:v>-12.174903269629706</c:v>
                </c:pt>
                <c:pt idx="1529">
                  <c:v>-9.7129418826666676</c:v>
                </c:pt>
                <c:pt idx="1530">
                  <c:v>-6.3374290499954951</c:v>
                </c:pt>
                <c:pt idx="1531">
                  <c:v>-2.4338538408466124</c:v>
                </c:pt>
                <c:pt idx="1532">
                  <c:v>1.358979892189264</c:v>
                </c:pt>
                <c:pt idx="1533">
                  <c:v>5.1366403418981337</c:v>
                </c:pt>
                <c:pt idx="1534">
                  <c:v>9.361175354727191</c:v>
                </c:pt>
                <c:pt idx="1535">
                  <c:v>14.518747385991455</c:v>
                </c:pt>
                <c:pt idx="1536">
                  <c:v>20.146632260550081</c:v>
                </c:pt>
                <c:pt idx="1537">
                  <c:v>24.848661023635767</c:v>
                </c:pt>
                <c:pt idx="1538">
                  <c:v>29.264889237964415</c:v>
                </c:pt>
                <c:pt idx="1539">
                  <c:v>32.954505323913821</c:v>
                </c:pt>
                <c:pt idx="1540">
                  <c:v>36.061421249720006</c:v>
                </c:pt>
                <c:pt idx="1541">
                  <c:v>38.541522730738535</c:v>
                </c:pt>
                <c:pt idx="1542">
                  <c:v>38.696755716416696</c:v>
                </c:pt>
                <c:pt idx="1543">
                  <c:v>36.129972858191664</c:v>
                </c:pt>
                <c:pt idx="1544">
                  <c:v>29.965791833381701</c:v>
                </c:pt>
                <c:pt idx="1545">
                  <c:v>23.045778646669966</c:v>
                </c:pt>
                <c:pt idx="1546">
                  <c:v>18.262970384808995</c:v>
                </c:pt>
                <c:pt idx="1547">
                  <c:v>15.340218670201962</c:v>
                </c:pt>
                <c:pt idx="1548">
                  <c:v>14.938941629937867</c:v>
                </c:pt>
                <c:pt idx="1549">
                  <c:v>15.615347761856352</c:v>
                </c:pt>
                <c:pt idx="1550">
                  <c:v>16.827483776441372</c:v>
                </c:pt>
                <c:pt idx="1551">
                  <c:v>18.119382458393826</c:v>
                </c:pt>
                <c:pt idx="1552">
                  <c:v>18.892701698419039</c:v>
                </c:pt>
                <c:pt idx="1553">
                  <c:v>19.170240310030621</c:v>
                </c:pt>
                <c:pt idx="1554">
                  <c:v>19.415514492287308</c:v>
                </c:pt>
                <c:pt idx="1555">
                  <c:v>20.798879803406081</c:v>
                </c:pt>
                <c:pt idx="1556">
                  <c:v>22.797225971849151</c:v>
                </c:pt>
                <c:pt idx="1557">
                  <c:v>24.912610340326143</c:v>
                </c:pt>
                <c:pt idx="1558">
                  <c:v>27.683667022486134</c:v>
                </c:pt>
                <c:pt idx="1559">
                  <c:v>30.65779239444414</c:v>
                </c:pt>
                <c:pt idx="1560">
                  <c:v>32.003072075598311</c:v>
                </c:pt>
                <c:pt idx="1561">
                  <c:v>32.78403041163309</c:v>
                </c:pt>
                <c:pt idx="1562">
                  <c:v>33.578013620615657</c:v>
                </c:pt>
                <c:pt idx="1563">
                  <c:v>34.999158044070171</c:v>
                </c:pt>
                <c:pt idx="1564">
                  <c:v>36.505014599078763</c:v>
                </c:pt>
                <c:pt idx="1565">
                  <c:v>37.412335282238772</c:v>
                </c:pt>
                <c:pt idx="1566">
                  <c:v>38.978548873114015</c:v>
                </c:pt>
                <c:pt idx="1567">
                  <c:v>39.329865522163729</c:v>
                </c:pt>
                <c:pt idx="1568">
                  <c:v>38.240714803672923</c:v>
                </c:pt>
                <c:pt idx="1569">
                  <c:v>37.728206547676479</c:v>
                </c:pt>
                <c:pt idx="1570">
                  <c:v>37.139792474255785</c:v>
                </c:pt>
                <c:pt idx="1571">
                  <c:v>36.476633847902313</c:v>
                </c:pt>
                <c:pt idx="1572">
                  <c:v>35.740012253671573</c:v>
                </c:pt>
                <c:pt idx="1573">
                  <c:v>33.531015099643703</c:v>
                </c:pt>
                <c:pt idx="1574">
                  <c:v>30.423649979948106</c:v>
                </c:pt>
                <c:pt idx="1575">
                  <c:v>27.888421692284048</c:v>
                </c:pt>
                <c:pt idx="1576">
                  <c:v>24.526294770425206</c:v>
                </c:pt>
                <c:pt idx="1577">
                  <c:v>21.01575648941412</c:v>
                </c:pt>
                <c:pt idx="1578">
                  <c:v>18.13171143709183</c:v>
                </c:pt>
                <c:pt idx="1579">
                  <c:v>16.595380101479194</c:v>
                </c:pt>
                <c:pt idx="1580">
                  <c:v>15.06649189250421</c:v>
                </c:pt>
                <c:pt idx="1581">
                  <c:v>14.177982123374919</c:v>
                </c:pt>
                <c:pt idx="1582">
                  <c:v>13.332019061884935</c:v>
                </c:pt>
                <c:pt idx="1583">
                  <c:v>11.025838837835467</c:v>
                </c:pt>
                <c:pt idx="1584">
                  <c:v>9.4057852946200278</c:v>
                </c:pt>
                <c:pt idx="1585">
                  <c:v>7.7746530148147999</c:v>
                </c:pt>
                <c:pt idx="1586">
                  <c:v>6.137284433736296</c:v>
                </c:pt>
                <c:pt idx="1587">
                  <c:v>5.1775701190288705</c:v>
                </c:pt>
                <c:pt idx="1588">
                  <c:v>5.5814412404414862</c:v>
                </c:pt>
                <c:pt idx="1589">
                  <c:v>7.3427521754140059</c:v>
                </c:pt>
                <c:pt idx="1590">
                  <c:v>9.1370284955204379</c:v>
                </c:pt>
                <c:pt idx="1591">
                  <c:v>10.941046611656363</c:v>
                </c:pt>
                <c:pt idx="1592">
                  <c:v>12.133357654753063</c:v>
                </c:pt>
                <c:pt idx="1593">
                  <c:v>13.317370870142447</c:v>
                </c:pt>
                <c:pt idx="1594">
                  <c:v>14.561014038633166</c:v>
                </c:pt>
                <c:pt idx="1595">
                  <c:v>13.185884040682252</c:v>
                </c:pt>
                <c:pt idx="1596">
                  <c:v>11.75269031960134</c:v>
                </c:pt>
                <c:pt idx="1597">
                  <c:v>9.6805836317329366</c:v>
                </c:pt>
                <c:pt idx="1598">
                  <c:v>6.8959480986824646</c:v>
                </c:pt>
                <c:pt idx="1599">
                  <c:v>5.4029171190659842</c:v>
                </c:pt>
                <c:pt idx="1600">
                  <c:v>3.9082302210536928</c:v>
                </c:pt>
                <c:pt idx="1601">
                  <c:v>3.0462272094663776</c:v>
                </c:pt>
                <c:pt idx="1602">
                  <c:v>4.0722213892022081</c:v>
                </c:pt>
                <c:pt idx="1603">
                  <c:v>6.366161152976062</c:v>
                </c:pt>
                <c:pt idx="1604">
                  <c:v>8.064695293766011</c:v>
                </c:pt>
                <c:pt idx="1605">
                  <c:v>10.384957270904717</c:v>
                </c:pt>
                <c:pt idx="1606">
                  <c:v>12.163280719445904</c:v>
                </c:pt>
                <c:pt idx="1607">
                  <c:v>13.32442892273623</c:v>
                </c:pt>
                <c:pt idx="1608">
                  <c:v>14.545401144958468</c:v>
                </c:pt>
                <c:pt idx="1609">
                  <c:v>15.766373367180709</c:v>
                </c:pt>
                <c:pt idx="1610">
                  <c:v>16.444731336729788</c:v>
                </c:pt>
                <c:pt idx="1611">
                  <c:v>17.090956269794852</c:v>
                </c:pt>
                <c:pt idx="1612">
                  <c:v>19.036843229255393</c:v>
                </c:pt>
                <c:pt idx="1613">
                  <c:v>21.031954814709728</c:v>
                </c:pt>
                <c:pt idx="1614">
                  <c:v>23.122545159260145</c:v>
                </c:pt>
                <c:pt idx="1615">
                  <c:v>25.278278487967675</c:v>
                </c:pt>
                <c:pt idx="1616">
                  <c:v>28.179090847331597</c:v>
                </c:pt>
                <c:pt idx="1617">
                  <c:v>30.586818184016675</c:v>
                </c:pt>
                <c:pt idx="1618">
                  <c:v>32.446969614502805</c:v>
                </c:pt>
                <c:pt idx="1619">
                  <c:v>32.445198501600878</c:v>
                </c:pt>
                <c:pt idx="1620">
                  <c:v>31.026641703475704</c:v>
                </c:pt>
                <c:pt idx="1621">
                  <c:v>29.529554306679501</c:v>
                </c:pt>
                <c:pt idx="1622">
                  <c:v>27.245124751360461</c:v>
                </c:pt>
                <c:pt idx="1623">
                  <c:v>23.500962640834011</c:v>
                </c:pt>
                <c:pt idx="1624">
                  <c:v>18.889943721493832</c:v>
                </c:pt>
                <c:pt idx="1625">
                  <c:v>14.829870923237536</c:v>
                </c:pt>
                <c:pt idx="1626">
                  <c:v>8.6786935334387163</c:v>
                </c:pt>
                <c:pt idx="1627">
                  <c:v>1.7635919928746298</c:v>
                </c:pt>
                <c:pt idx="1628">
                  <c:v>-3.7898620831917826</c:v>
                </c:pt>
                <c:pt idx="1629">
                  <c:v>-7.3216477631111321</c:v>
                </c:pt>
                <c:pt idx="1630">
                  <c:v>-7.5777286970152122</c:v>
                </c:pt>
                <c:pt idx="1631">
                  <c:v>-4.0669735076841285</c:v>
                </c:pt>
                <c:pt idx="1632">
                  <c:v>1.2724806540481559</c:v>
                </c:pt>
                <c:pt idx="1633">
                  <c:v>7.1943328250683853</c:v>
                </c:pt>
                <c:pt idx="1634">
                  <c:v>11.98443413314188</c:v>
                </c:pt>
                <c:pt idx="1635">
                  <c:v>13.77764415932182</c:v>
                </c:pt>
                <c:pt idx="1636">
                  <c:v>13.777644159321733</c:v>
                </c:pt>
                <c:pt idx="1637">
                  <c:v>11.925234798934483</c:v>
                </c:pt>
                <c:pt idx="1638">
                  <c:v>10.020887129487321</c:v>
                </c:pt>
                <c:pt idx="1639">
                  <c:v>8.7046025739785442</c:v>
                </c:pt>
                <c:pt idx="1640">
                  <c:v>8.5736868902902152</c:v>
                </c:pt>
                <c:pt idx="1641">
                  <c:v>10.263396039802418</c:v>
                </c:pt>
                <c:pt idx="1642">
                  <c:v>13.191798000851229</c:v>
                </c:pt>
                <c:pt idx="1643">
                  <c:v>17.403022896345142</c:v>
                </c:pt>
                <c:pt idx="1644">
                  <c:v>21.176603556956849</c:v>
                </c:pt>
                <c:pt idx="1645">
                  <c:v>24.465562146291223</c:v>
                </c:pt>
                <c:pt idx="1646">
                  <c:v>27.321404584327713</c:v>
                </c:pt>
                <c:pt idx="1647">
                  <c:v>29.65923876532705</c:v>
                </c:pt>
                <c:pt idx="1648">
                  <c:v>32.139061666979984</c:v>
                </c:pt>
                <c:pt idx="1649">
                  <c:v>33.460557821945862</c:v>
                </c:pt>
                <c:pt idx="1650">
                  <c:v>34.168924999177015</c:v>
                </c:pt>
                <c:pt idx="1651">
                  <c:v>33.59230335893983</c:v>
                </c:pt>
                <c:pt idx="1652">
                  <c:v>32.239243205299758</c:v>
                </c:pt>
                <c:pt idx="1653">
                  <c:v>31.465457405853307</c:v>
                </c:pt>
                <c:pt idx="1654">
                  <c:v>29.957934315645041</c:v>
                </c:pt>
                <c:pt idx="1655">
                  <c:v>28.999749757552944</c:v>
                </c:pt>
                <c:pt idx="1656">
                  <c:v>29.378878277955682</c:v>
                </c:pt>
                <c:pt idx="1657">
                  <c:v>29.76170304608678</c:v>
                </c:pt>
                <c:pt idx="1658">
                  <c:v>30.148249206488586</c:v>
                </c:pt>
                <c:pt idx="1659">
                  <c:v>30.53854190370367</c:v>
                </c:pt>
                <c:pt idx="1660">
                  <c:v>30.932606282274307</c:v>
                </c:pt>
                <c:pt idx="1661">
                  <c:v>30.631455141063899</c:v>
                </c:pt>
                <c:pt idx="1662">
                  <c:v>30.978694125915016</c:v>
                </c:pt>
                <c:pt idx="1663">
                  <c:v>31.379143385909448</c:v>
                </c:pt>
                <c:pt idx="1664">
                  <c:v>30.309391612331321</c:v>
                </c:pt>
                <c:pt idx="1665">
                  <c:v>29.892812631894135</c:v>
                </c:pt>
                <c:pt idx="1666">
                  <c:v>28.75297776623384</c:v>
                </c:pt>
                <c:pt idx="1667">
                  <c:v>27.506079365137971</c:v>
                </c:pt>
                <c:pt idx="1668">
                  <c:v>26.974124649129518</c:v>
                </c:pt>
                <c:pt idx="1669">
                  <c:v>26.391569099840289</c:v>
                </c:pt>
                <c:pt idx="1670">
                  <c:v>25.806121830795856</c:v>
                </c:pt>
                <c:pt idx="1671">
                  <c:v>24.443878289090854</c:v>
                </c:pt>
                <c:pt idx="1672">
                  <c:v>23.761125217360924</c:v>
                </c:pt>
                <c:pt idx="1673">
                  <c:v>23.806188998180861</c:v>
                </c:pt>
                <c:pt idx="1674">
                  <c:v>23.121835884364888</c:v>
                </c:pt>
                <c:pt idx="1675">
                  <c:v>22.39235671769816</c:v>
                </c:pt>
                <c:pt idx="1676">
                  <c:v>21.662877551031432</c:v>
                </c:pt>
                <c:pt idx="1677">
                  <c:v>20.161667393242485</c:v>
                </c:pt>
                <c:pt idx="1678">
                  <c:v>18.621841252053837</c:v>
                </c:pt>
                <c:pt idx="1679">
                  <c:v>17.773251091438905</c:v>
                </c:pt>
                <c:pt idx="1680">
                  <c:v>17.652973798760456</c:v>
                </c:pt>
                <c:pt idx="1681">
                  <c:v>18.978415455444104</c:v>
                </c:pt>
                <c:pt idx="1682">
                  <c:v>21.103501018265931</c:v>
                </c:pt>
                <c:pt idx="1683">
                  <c:v>23.269519536784536</c:v>
                </c:pt>
                <c:pt idx="1684">
                  <c:v>26.250968784932127</c:v>
                </c:pt>
                <c:pt idx="1685">
                  <c:v>27.889470156338195</c:v>
                </c:pt>
                <c:pt idx="1686">
                  <c:v>28.082651437239001</c:v>
                </c:pt>
                <c:pt idx="1687">
                  <c:v>28.27682749909745</c:v>
                </c:pt>
                <c:pt idx="1688">
                  <c:v>27.007294694857539</c:v>
                </c:pt>
                <c:pt idx="1689">
                  <c:v>25.635951335961966</c:v>
                </c:pt>
                <c:pt idx="1690">
                  <c:v>24.994912649069011</c:v>
                </c:pt>
                <c:pt idx="1691">
                  <c:v>24.306011345522851</c:v>
                </c:pt>
                <c:pt idx="1692">
                  <c:v>24.351825631999919</c:v>
                </c:pt>
                <c:pt idx="1693">
                  <c:v>24.397702779833008</c:v>
                </c:pt>
                <c:pt idx="1694">
                  <c:v>24.443642838132675</c:v>
                </c:pt>
                <c:pt idx="1695">
                  <c:v>24.489645856008934</c:v>
                </c:pt>
                <c:pt idx="1696">
                  <c:v>24.535711882572201</c:v>
                </c:pt>
                <c:pt idx="1697">
                  <c:v>24.581840966933342</c:v>
                </c:pt>
                <c:pt idx="1698">
                  <c:v>23.888781614992752</c:v>
                </c:pt>
                <c:pt idx="1699">
                  <c:v>22.410278528573084</c:v>
                </c:pt>
                <c:pt idx="1700">
                  <c:v>20.888457479279232</c:v>
                </c:pt>
                <c:pt idx="1701">
                  <c:v>20.06448381897173</c:v>
                </c:pt>
                <c:pt idx="1702">
                  <c:v>19.979438890944159</c:v>
                </c:pt>
                <c:pt idx="1703">
                  <c:v>19.159417981325298</c:v>
                </c:pt>
                <c:pt idx="1704">
                  <c:v>19.034423558184255</c:v>
                </c:pt>
                <c:pt idx="1705">
                  <c:v>19.683760744240359</c:v>
                </c:pt>
                <c:pt idx="1706">
                  <c:v>19.599845110649813</c:v>
                </c:pt>
                <c:pt idx="1707">
                  <c:v>20.24623336329492</c:v>
                </c:pt>
                <c:pt idx="1708">
                  <c:v>20.933398384364807</c:v>
                </c:pt>
                <c:pt idx="1709">
                  <c:v>20.890571714230198</c:v>
                </c:pt>
                <c:pt idx="1710">
                  <c:v>22.304466266743621</c:v>
                </c:pt>
                <c:pt idx="1711">
                  <c:v>23.806188998180861</c:v>
                </c:pt>
                <c:pt idx="1712">
                  <c:v>24.580794217698138</c:v>
                </c:pt>
                <c:pt idx="1713">
                  <c:v>26.133640743340745</c:v>
                </c:pt>
                <c:pt idx="1714">
                  <c:v>27.007294694857642</c:v>
                </c:pt>
                <c:pt idx="1715">
                  <c:v>27.884960820688271</c:v>
                </c:pt>
                <c:pt idx="1716">
                  <c:v>28.815966668721956</c:v>
                </c:pt>
                <c:pt idx="1717">
                  <c:v>29.752577849649519</c:v>
                </c:pt>
                <c:pt idx="1718">
                  <c:v>30.745841381976714</c:v>
                </c:pt>
                <c:pt idx="1719">
                  <c:v>31.746437182600737</c:v>
                </c:pt>
                <c:pt idx="1720">
                  <c:v>32.05939030686384</c:v>
                </c:pt>
                <c:pt idx="1721">
                  <c:v>30.820444261887737</c:v>
                </c:pt>
                <c:pt idx="1722">
                  <c:v>28.767896866247586</c:v>
                </c:pt>
                <c:pt idx="1723">
                  <c:v>26.605539072592279</c:v>
                </c:pt>
                <c:pt idx="1724">
                  <c:v>24.389711430173627</c:v>
                </c:pt>
                <c:pt idx="1725">
                  <c:v>19.817761294814243</c:v>
                </c:pt>
                <c:pt idx="1726">
                  <c:v>13.591561005700433</c:v>
                </c:pt>
                <c:pt idx="1727">
                  <c:v>6.5335373845127771</c:v>
                </c:pt>
                <c:pt idx="1728">
                  <c:v>-1.297852932242616</c:v>
                </c:pt>
                <c:pt idx="1729">
                  <c:v>-9.0519060024064242</c:v>
                </c:pt>
                <c:pt idx="1730">
                  <c:v>-13.771394357330031</c:v>
                </c:pt>
                <c:pt idx="1731">
                  <c:v>-15.503359673750872</c:v>
                </c:pt>
                <c:pt idx="1732">
                  <c:v>-15.781183576883688</c:v>
                </c:pt>
                <c:pt idx="1733">
                  <c:v>-14.671664673980818</c:v>
                </c:pt>
                <c:pt idx="1734">
                  <c:v>-13.574484839734149</c:v>
                </c:pt>
                <c:pt idx="1735">
                  <c:v>-13.133630091640388</c:v>
                </c:pt>
                <c:pt idx="1736">
                  <c:v>-13.949085290533636</c:v>
                </c:pt>
                <c:pt idx="1737">
                  <c:v>-14.09905470623395</c:v>
                </c:pt>
                <c:pt idx="1738">
                  <c:v>-13.6118994493913</c:v>
                </c:pt>
                <c:pt idx="1739">
                  <c:v>-12.534743840893658</c:v>
                </c:pt>
                <c:pt idx="1740">
                  <c:v>-9.7423619265435164</c:v>
                </c:pt>
                <c:pt idx="1741">
                  <c:v>-5.8891978335325099</c:v>
                </c:pt>
                <c:pt idx="1742">
                  <c:v>-3.229915258208186</c:v>
                </c:pt>
                <c:pt idx="1743">
                  <c:v>-1.7299313919442227</c:v>
                </c:pt>
                <c:pt idx="1744">
                  <c:v>-0.23799743446290997</c:v>
                </c:pt>
                <c:pt idx="1745">
                  <c:v>0.15891883755040259</c:v>
                </c:pt>
                <c:pt idx="1746">
                  <c:v>1.5487964598910315E-2</c:v>
                </c:pt>
                <c:pt idx="1747">
                  <c:v>0.93203120661873262</c:v>
                </c:pt>
                <c:pt idx="1748">
                  <c:v>1.861202432407002</c:v>
                </c:pt>
                <c:pt idx="1749">
                  <c:v>2.7748387881614347</c:v>
                </c:pt>
                <c:pt idx="1750">
                  <c:v>4.2224487630964465</c:v>
                </c:pt>
                <c:pt idx="1751">
                  <c:v>4.6459114339833985</c:v>
                </c:pt>
                <c:pt idx="1752">
                  <c:v>4.5554063113996595</c:v>
                </c:pt>
                <c:pt idx="1753">
                  <c:v>4.4659889849360468</c:v>
                </c:pt>
                <c:pt idx="1754">
                  <c:v>4.377653315788268</c:v>
                </c:pt>
                <c:pt idx="1755">
                  <c:v>4.2903931651520315</c:v>
                </c:pt>
                <c:pt idx="1756">
                  <c:v>4.2042023942230529</c:v>
                </c:pt>
                <c:pt idx="1757">
                  <c:v>3.6241327345674375</c:v>
                </c:pt>
                <c:pt idx="1758">
                  <c:v>3.5268236071657717</c:v>
                </c:pt>
                <c:pt idx="1759">
                  <c:v>3.4468878269302445</c:v>
                </c:pt>
                <c:pt idx="1760">
                  <c:v>2.8671721450289716</c:v>
                </c:pt>
                <c:pt idx="1761">
                  <c:v>2.7775674617245216</c:v>
                </c:pt>
                <c:pt idx="1762">
                  <c:v>2.6894443420025538</c:v>
                </c:pt>
                <c:pt idx="1763">
                  <c:v>2.6027921780092513</c:v>
                </c:pt>
                <c:pt idx="1764">
                  <c:v>2.0462269051007076</c:v>
                </c:pt>
                <c:pt idx="1765">
                  <c:v>0.55064332706729102</c:v>
                </c:pt>
                <c:pt idx="1766">
                  <c:v>-2.3242782672584683</c:v>
                </c:pt>
                <c:pt idx="1767">
                  <c:v>-6.0585666337332409</c:v>
                </c:pt>
                <c:pt idx="1768">
                  <c:v>-10.546212013155255</c:v>
                </c:pt>
                <c:pt idx="1769">
                  <c:v>-15.1972290902763</c:v>
                </c:pt>
                <c:pt idx="1770">
                  <c:v>-18.615381925568077</c:v>
                </c:pt>
                <c:pt idx="1771">
                  <c:v>-19.636255548717404</c:v>
                </c:pt>
                <c:pt idx="1772">
                  <c:v>-18.959925710607209</c:v>
                </c:pt>
                <c:pt idx="1773">
                  <c:v>-17.529598884171417</c:v>
                </c:pt>
                <c:pt idx="1774">
                  <c:v>-15.154379590841671</c:v>
                </c:pt>
                <c:pt idx="1775">
                  <c:v>-12.650038381390196</c:v>
                </c:pt>
                <c:pt idx="1776">
                  <c:v>-11.295506986582311</c:v>
                </c:pt>
                <c:pt idx="1777">
                  <c:v>-11.208586112178994</c:v>
                </c:pt>
                <c:pt idx="1778">
                  <c:v>-12.203899760184591</c:v>
                </c:pt>
                <c:pt idx="1779">
                  <c:v>-13.751222932983978</c:v>
                </c:pt>
                <c:pt idx="1780">
                  <c:v>-14.638090043906949</c:v>
                </c:pt>
                <c:pt idx="1781">
                  <c:v>-13.983442450909939</c:v>
                </c:pt>
                <c:pt idx="1782">
                  <c:v>-11.999413361754833</c:v>
                </c:pt>
                <c:pt idx="1783">
                  <c:v>-9.4782526694314573</c:v>
                </c:pt>
                <c:pt idx="1784">
                  <c:v>-6.9970879884977784</c:v>
                </c:pt>
                <c:pt idx="1785">
                  <c:v>-5.3835753455964683</c:v>
                </c:pt>
                <c:pt idx="1786">
                  <c:v>-4.5730646166112363</c:v>
                </c:pt>
                <c:pt idx="1787">
                  <c:v>-4.1216674012795043</c:v>
                </c:pt>
                <c:pt idx="1788">
                  <c:v>-3.9464690338094051</c:v>
                </c:pt>
                <c:pt idx="1789">
                  <c:v>-4.081475525766658</c:v>
                </c:pt>
                <c:pt idx="1790">
                  <c:v>-4.3691669464083978</c:v>
                </c:pt>
                <c:pt idx="1791">
                  <c:v>-4.5344473261218941</c:v>
                </c:pt>
                <c:pt idx="1792">
                  <c:v>-4.2436137003715242</c:v>
                </c:pt>
                <c:pt idx="1793">
                  <c:v>-3.1569986302460702</c:v>
                </c:pt>
                <c:pt idx="1794">
                  <c:v>-2.367283974582663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B05-47C2-BF6D-BFC7E7BED1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5669791"/>
        <c:axId val="1855666047"/>
      </c:scatterChart>
      <c:valAx>
        <c:axId val="18556697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5666047"/>
        <c:crosses val="autoZero"/>
        <c:crossBetween val="midCat"/>
      </c:valAx>
      <c:valAx>
        <c:axId val="1855666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56697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'My Spreedsheet '!$F$3</c:f>
              <c:strCache>
                <c:ptCount val="1"/>
                <c:pt idx="0">
                  <c:v>m/s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'!$F$5:$F$1805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2C8-470F-9405-0413D40579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8279311"/>
        <c:axId val="1908275151"/>
      </c:scatterChart>
      <c:valAx>
        <c:axId val="19082793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8275151"/>
        <c:crosses val="autoZero"/>
        <c:crossBetween val="midCat"/>
      </c:valAx>
      <c:valAx>
        <c:axId val="1908275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82793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'My Spreedsheet '!$U$2</c:f>
              <c:strCache>
                <c:ptCount val="1"/>
                <c:pt idx="0">
                  <c:v>Tractive Energy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'!$U$5:$U$1805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2.8474318205887732E-2</c:v>
                </c:pt>
                <c:pt idx="13">
                  <c:v>0.58410454043810256</c:v>
                </c:pt>
                <c:pt idx="14">
                  <c:v>2.7878020111548865</c:v>
                </c:pt>
                <c:pt idx="15">
                  <c:v>4.8320008107873571</c:v>
                </c:pt>
                <c:pt idx="16">
                  <c:v>5.8746178904561708</c:v>
                </c:pt>
                <c:pt idx="17">
                  <c:v>9.1488575993108476</c:v>
                </c:pt>
                <c:pt idx="18">
                  <c:v>12.403965965845964</c:v>
                </c:pt>
                <c:pt idx="19">
                  <c:v>9.973368624821374</c:v>
                </c:pt>
                <c:pt idx="20">
                  <c:v>4.7177639239250295</c:v>
                </c:pt>
                <c:pt idx="21">
                  <c:v>2.7284585073763559</c:v>
                </c:pt>
                <c:pt idx="22">
                  <c:v>2.5878096852677261</c:v>
                </c:pt>
                <c:pt idx="23">
                  <c:v>2.8058163539164451</c:v>
                </c:pt>
                <c:pt idx="24">
                  <c:v>4.8465420026980146</c:v>
                </c:pt>
                <c:pt idx="25">
                  <c:v>6.5717644418991084</c:v>
                </c:pt>
                <c:pt idx="26">
                  <c:v>7.7413575025637407</c:v>
                </c:pt>
                <c:pt idx="27">
                  <c:v>11.060084411090607</c:v>
                </c:pt>
                <c:pt idx="28">
                  <c:v>12.555071237545102</c:v>
                </c:pt>
                <c:pt idx="29">
                  <c:v>12.798930964738528</c:v>
                </c:pt>
                <c:pt idx="30">
                  <c:v>10.492522099811724</c:v>
                </c:pt>
                <c:pt idx="31">
                  <c:v>7.4120391422648106</c:v>
                </c:pt>
                <c:pt idx="32">
                  <c:v>6.0824377568461641</c:v>
                </c:pt>
                <c:pt idx="33">
                  <c:v>5.4284490669003729</c:v>
                </c:pt>
                <c:pt idx="34">
                  <c:v>4.2301639676083083</c:v>
                </c:pt>
                <c:pt idx="35">
                  <c:v>2.1964788022091457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0.22695206103607812</c:v>
                </c:pt>
                <c:pt idx="50">
                  <c:v>0.43159712276446888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0.48093230193518532</c:v>
                </c:pt>
                <c:pt idx="56">
                  <c:v>0.54991378341666652</c:v>
                </c:pt>
                <c:pt idx="57">
                  <c:v>0.75685822786111145</c:v>
                </c:pt>
                <c:pt idx="58">
                  <c:v>0.98863166999884666</c:v>
                </c:pt>
                <c:pt idx="59">
                  <c:v>2.3172650329429261</c:v>
                </c:pt>
                <c:pt idx="60">
                  <c:v>2.9638807941497252</c:v>
                </c:pt>
                <c:pt idx="61">
                  <c:v>1.7678388560433747</c:v>
                </c:pt>
                <c:pt idx="62">
                  <c:v>1.5654007515425734</c:v>
                </c:pt>
                <c:pt idx="63">
                  <c:v>1.8755885351819073</c:v>
                </c:pt>
                <c:pt idx="64">
                  <c:v>2.3771770858839942</c:v>
                </c:pt>
                <c:pt idx="65">
                  <c:v>1.8641125548632365</c:v>
                </c:pt>
                <c:pt idx="66">
                  <c:v>1.4809374840431981</c:v>
                </c:pt>
                <c:pt idx="67">
                  <c:v>3.1994782165898017</c:v>
                </c:pt>
                <c:pt idx="68">
                  <c:v>6.5761121351798941</c:v>
                </c:pt>
                <c:pt idx="69">
                  <c:v>9.4066105790031838</c:v>
                </c:pt>
                <c:pt idx="70">
                  <c:v>11.389530755783525</c:v>
                </c:pt>
                <c:pt idx="71">
                  <c:v>11.99664661539942</c:v>
                </c:pt>
                <c:pt idx="72">
                  <c:v>10.35947406505816</c:v>
                </c:pt>
                <c:pt idx="73">
                  <c:v>7.6037289534228858</c:v>
                </c:pt>
                <c:pt idx="74">
                  <c:v>6.0325814372420599</c:v>
                </c:pt>
                <c:pt idx="75">
                  <c:v>5.9955557740476229</c:v>
                </c:pt>
                <c:pt idx="76">
                  <c:v>6.6128451946590232</c:v>
                </c:pt>
                <c:pt idx="77">
                  <c:v>6.3910192789218776</c:v>
                </c:pt>
                <c:pt idx="78">
                  <c:v>4.5106114618351203</c:v>
                </c:pt>
                <c:pt idx="79">
                  <c:v>1.5868290370776668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0.7903984973646434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3.0773700921937118E-2</c:v>
                </c:pt>
                <c:pt idx="139">
                  <c:v>0.72928839415378088</c:v>
                </c:pt>
                <c:pt idx="140">
                  <c:v>3.7106350640372017</c:v>
                </c:pt>
                <c:pt idx="141">
                  <c:v>7.4629503249924358</c:v>
                </c:pt>
                <c:pt idx="142">
                  <c:v>7.5561006440980885</c:v>
                </c:pt>
                <c:pt idx="143">
                  <c:v>4.7017015080052946</c:v>
                </c:pt>
                <c:pt idx="144">
                  <c:v>3.1264799996766488</c:v>
                </c:pt>
                <c:pt idx="145">
                  <c:v>4.4697938443638554</c:v>
                </c:pt>
                <c:pt idx="146">
                  <c:v>7.1439567993813951</c:v>
                </c:pt>
                <c:pt idx="147">
                  <c:v>8.4227050801636416</c:v>
                </c:pt>
                <c:pt idx="148">
                  <c:v>7.4615262973662579</c:v>
                </c:pt>
                <c:pt idx="149">
                  <c:v>5.0324451184667822</c:v>
                </c:pt>
                <c:pt idx="150">
                  <c:v>1.8897098870043543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6.7043413046295561E-2</c:v>
                </c:pt>
                <c:pt idx="157">
                  <c:v>2.0999733662762603</c:v>
                </c:pt>
                <c:pt idx="158">
                  <c:v>4.3809233654152235</c:v>
                </c:pt>
                <c:pt idx="159">
                  <c:v>6.7419936915652086</c:v>
                </c:pt>
                <c:pt idx="160">
                  <c:v>8.1276092725645377</c:v>
                </c:pt>
                <c:pt idx="161">
                  <c:v>8.4133760044672776</c:v>
                </c:pt>
                <c:pt idx="162">
                  <c:v>7.430828180818092</c:v>
                </c:pt>
                <c:pt idx="163">
                  <c:v>7.7506549229118802</c:v>
                </c:pt>
                <c:pt idx="164">
                  <c:v>7.4625130802389492</c:v>
                </c:pt>
                <c:pt idx="165">
                  <c:v>6.2829482224693169</c:v>
                </c:pt>
                <c:pt idx="166">
                  <c:v>5.5789501863061082</c:v>
                </c:pt>
                <c:pt idx="167">
                  <c:v>7.6981362194574317</c:v>
                </c:pt>
                <c:pt idx="168">
                  <c:v>10.022404546484546</c:v>
                </c:pt>
                <c:pt idx="169">
                  <c:v>8.0698376226635045</c:v>
                </c:pt>
                <c:pt idx="170">
                  <c:v>2.5826189394131847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2.1158024013691095</c:v>
                </c:pt>
                <c:pt idx="177">
                  <c:v>5.3184733123205579</c:v>
                </c:pt>
                <c:pt idx="178">
                  <c:v>6.6906905963985963</c:v>
                </c:pt>
                <c:pt idx="179">
                  <c:v>4.5288803036519676</c:v>
                </c:pt>
                <c:pt idx="180">
                  <c:v>2.0443033269662485</c:v>
                </c:pt>
                <c:pt idx="181">
                  <c:v>0.8489135432019097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7.1090227799026295E-2</c:v>
                </c:pt>
                <c:pt idx="194">
                  <c:v>0.20890646109700645</c:v>
                </c:pt>
                <c:pt idx="195">
                  <c:v>0.41195082045370407</c:v>
                </c:pt>
                <c:pt idx="196">
                  <c:v>0.54991378341666652</c:v>
                </c:pt>
                <c:pt idx="197">
                  <c:v>0.54991378341666652</c:v>
                </c:pt>
                <c:pt idx="198">
                  <c:v>0.89482119082407408</c:v>
                </c:pt>
                <c:pt idx="199">
                  <c:v>1.2926372957002616</c:v>
                </c:pt>
                <c:pt idx="200">
                  <c:v>1.7193491546343072</c:v>
                </c:pt>
                <c:pt idx="201">
                  <c:v>2.2570927145844908</c:v>
                </c:pt>
                <c:pt idx="202">
                  <c:v>2.8530083885163484</c:v>
                </c:pt>
                <c:pt idx="203">
                  <c:v>4.5674335699826205</c:v>
                </c:pt>
                <c:pt idx="204">
                  <c:v>6.0378157907715559</c:v>
                </c:pt>
                <c:pt idx="205">
                  <c:v>6.8741450087367193</c:v>
                </c:pt>
                <c:pt idx="206">
                  <c:v>8.9713121256871506</c:v>
                </c:pt>
                <c:pt idx="207">
                  <c:v>10.329083311551218</c:v>
                </c:pt>
                <c:pt idx="208">
                  <c:v>10.211710734373659</c:v>
                </c:pt>
                <c:pt idx="209">
                  <c:v>11.998162962074078</c:v>
                </c:pt>
                <c:pt idx="210">
                  <c:v>13.057589731669729</c:v>
                </c:pt>
                <c:pt idx="211">
                  <c:v>10.728601044092247</c:v>
                </c:pt>
                <c:pt idx="212">
                  <c:v>9.00340549196269</c:v>
                </c:pt>
                <c:pt idx="213">
                  <c:v>7.9394590586235321</c:v>
                </c:pt>
                <c:pt idx="214">
                  <c:v>8.6641207580219284</c:v>
                </c:pt>
                <c:pt idx="215">
                  <c:v>11.003417129217205</c:v>
                </c:pt>
                <c:pt idx="216">
                  <c:v>13.102224362163629</c:v>
                </c:pt>
                <c:pt idx="217">
                  <c:v>13.788224324509617</c:v>
                </c:pt>
                <c:pt idx="218">
                  <c:v>13.009296387752169</c:v>
                </c:pt>
                <c:pt idx="219">
                  <c:v>11.463987624781664</c:v>
                </c:pt>
                <c:pt idx="220">
                  <c:v>9.7035699087774407</c:v>
                </c:pt>
                <c:pt idx="221">
                  <c:v>7.489184149288735</c:v>
                </c:pt>
                <c:pt idx="222">
                  <c:v>6.0382062031579933</c:v>
                </c:pt>
                <c:pt idx="223">
                  <c:v>5.7948214252031542</c:v>
                </c:pt>
                <c:pt idx="224">
                  <c:v>5.8414908393819704</c:v>
                </c:pt>
                <c:pt idx="225">
                  <c:v>6.8387859280010694</c:v>
                </c:pt>
                <c:pt idx="226">
                  <c:v>7.258842122010269</c:v>
                </c:pt>
                <c:pt idx="227">
                  <c:v>7.0321003022364099</c:v>
                </c:pt>
                <c:pt idx="228">
                  <c:v>6.8002889774268604</c:v>
                </c:pt>
                <c:pt idx="229">
                  <c:v>6.22351807330406</c:v>
                </c:pt>
                <c:pt idx="230">
                  <c:v>4.9732241227637655</c:v>
                </c:pt>
                <c:pt idx="231">
                  <c:v>3.0244972709119313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0.22695206103607812</c:v>
                </c:pt>
                <c:pt idx="254">
                  <c:v>0.43159712276446888</c:v>
                </c:pt>
                <c:pt idx="255">
                  <c:v>0</c:v>
                </c:pt>
                <c:pt idx="256">
                  <c:v>0</c:v>
                </c:pt>
                <c:pt idx="257">
                  <c:v>0.42228406975241817</c:v>
                </c:pt>
                <c:pt idx="258">
                  <c:v>3.7273574927165543</c:v>
                </c:pt>
                <c:pt idx="259">
                  <c:v>6.1967979628017975</c:v>
                </c:pt>
                <c:pt idx="260">
                  <c:v>7.2674559830090857</c:v>
                </c:pt>
                <c:pt idx="261">
                  <c:v>7.939604406163677</c:v>
                </c:pt>
                <c:pt idx="262">
                  <c:v>9.4118226488678118</c:v>
                </c:pt>
                <c:pt idx="263">
                  <c:v>12.693565787042964</c:v>
                </c:pt>
                <c:pt idx="264">
                  <c:v>15.557060459573481</c:v>
                </c:pt>
                <c:pt idx="265">
                  <c:v>15.485602484301138</c:v>
                </c:pt>
                <c:pt idx="266">
                  <c:v>12.763704034755921</c:v>
                </c:pt>
                <c:pt idx="267">
                  <c:v>11.524470485773104</c:v>
                </c:pt>
                <c:pt idx="268">
                  <c:v>11.439535180322693</c:v>
                </c:pt>
                <c:pt idx="269">
                  <c:v>10.355719523163858</c:v>
                </c:pt>
                <c:pt idx="270">
                  <c:v>7.0625044428377599</c:v>
                </c:pt>
                <c:pt idx="271">
                  <c:v>2.0572000856894359</c:v>
                </c:pt>
                <c:pt idx="272">
                  <c:v>0.97711738279191829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2.7111265770516821</c:v>
                </c:pt>
                <c:pt idx="282">
                  <c:v>9.5456604245076555</c:v>
                </c:pt>
                <c:pt idx="283">
                  <c:v>12.504028880181354</c:v>
                </c:pt>
                <c:pt idx="284">
                  <c:v>14.59405550035865</c:v>
                </c:pt>
                <c:pt idx="285">
                  <c:v>15.960643824670848</c:v>
                </c:pt>
                <c:pt idx="286">
                  <c:v>16.287497972436803</c:v>
                </c:pt>
                <c:pt idx="287">
                  <c:v>17.810488371813303</c:v>
                </c:pt>
                <c:pt idx="288">
                  <c:v>19.355245645219117</c:v>
                </c:pt>
                <c:pt idx="289">
                  <c:v>17.116906587912624</c:v>
                </c:pt>
                <c:pt idx="290">
                  <c:v>10.242063953166936</c:v>
                </c:pt>
                <c:pt idx="291">
                  <c:v>3.234350894731322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1.3143326225715981</c:v>
                </c:pt>
                <c:pt idx="296">
                  <c:v>2.9186678411924261</c:v>
                </c:pt>
                <c:pt idx="297">
                  <c:v>4.0046104003493568</c:v>
                </c:pt>
                <c:pt idx="298">
                  <c:v>4.3118933059910969</c:v>
                </c:pt>
                <c:pt idx="299">
                  <c:v>3.5218062792706295</c:v>
                </c:pt>
                <c:pt idx="300">
                  <c:v>2.4341982545792953</c:v>
                </c:pt>
                <c:pt idx="301">
                  <c:v>1.0628655282133297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0.71337427347317905</c:v>
                </c:pt>
                <c:pt idx="309">
                  <c:v>0.93506927162688713</c:v>
                </c:pt>
                <c:pt idx="310">
                  <c:v>0.230728373473091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0.23612987210414274</c:v>
                </c:pt>
                <c:pt idx="323">
                  <c:v>0.37926644617822375</c:v>
                </c:pt>
                <c:pt idx="324">
                  <c:v>0</c:v>
                </c:pt>
                <c:pt idx="325">
                  <c:v>0.62926468293679572</c:v>
                </c:pt>
                <c:pt idx="326">
                  <c:v>0.76665280022075322</c:v>
                </c:pt>
                <c:pt idx="327">
                  <c:v>0.34728616272999963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1.6859142520724076E-2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8.8873575925257284E-2</c:v>
                </c:pt>
                <c:pt idx="337">
                  <c:v>0.66239407014775398</c:v>
                </c:pt>
                <c:pt idx="338">
                  <c:v>1.5892207981474786</c:v>
                </c:pt>
                <c:pt idx="339">
                  <c:v>3.6388312581486555</c:v>
                </c:pt>
                <c:pt idx="340">
                  <c:v>6.6732715054805212</c:v>
                </c:pt>
                <c:pt idx="341">
                  <c:v>8.6603758282397507</c:v>
                </c:pt>
                <c:pt idx="342">
                  <c:v>6.5935499661353365</c:v>
                </c:pt>
                <c:pt idx="343">
                  <c:v>2.968616247932339</c:v>
                </c:pt>
                <c:pt idx="344">
                  <c:v>1.9893128177570458</c:v>
                </c:pt>
                <c:pt idx="345">
                  <c:v>2.8866730882254918</c:v>
                </c:pt>
                <c:pt idx="346">
                  <c:v>2.9986490407125208</c:v>
                </c:pt>
                <c:pt idx="347">
                  <c:v>2.4120381394406127</c:v>
                </c:pt>
                <c:pt idx="348">
                  <c:v>3.0864656634071519</c:v>
                </c:pt>
                <c:pt idx="349">
                  <c:v>3.0030232109465036</c:v>
                </c:pt>
                <c:pt idx="350">
                  <c:v>2.2438635999689476</c:v>
                </c:pt>
                <c:pt idx="351">
                  <c:v>1.4426159834791978</c:v>
                </c:pt>
                <c:pt idx="352">
                  <c:v>1.1131421493516649</c:v>
                </c:pt>
                <c:pt idx="353">
                  <c:v>1.1078950782191312</c:v>
                </c:pt>
                <c:pt idx="354">
                  <c:v>1.2630437024526584</c:v>
                </c:pt>
                <c:pt idx="355">
                  <c:v>1.7441895357859984</c:v>
                </c:pt>
                <c:pt idx="356">
                  <c:v>1.9208003283640105</c:v>
                </c:pt>
                <c:pt idx="357">
                  <c:v>1.2805095019977142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0.52083047890466183</c:v>
                </c:pt>
                <c:pt idx="365">
                  <c:v>1.1157957566824439</c:v>
                </c:pt>
                <c:pt idx="366">
                  <c:v>1.6001642147342223</c:v>
                </c:pt>
                <c:pt idx="367">
                  <c:v>2.6087900704651146</c:v>
                </c:pt>
                <c:pt idx="368">
                  <c:v>3.9969988301284309</c:v>
                </c:pt>
                <c:pt idx="369">
                  <c:v>4.1273932143571734</c:v>
                </c:pt>
                <c:pt idx="370">
                  <c:v>2.5992560485826837</c:v>
                </c:pt>
                <c:pt idx="371">
                  <c:v>0.51004844661909821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8.2683568527566795E-2</c:v>
                </c:pt>
                <c:pt idx="393">
                  <c:v>0.61292119631185005</c:v>
                </c:pt>
                <c:pt idx="394">
                  <c:v>1.9259539355994078</c:v>
                </c:pt>
                <c:pt idx="395">
                  <c:v>3.953668704850223</c:v>
                </c:pt>
                <c:pt idx="396">
                  <c:v>6.4329950959247748</c:v>
                </c:pt>
                <c:pt idx="397">
                  <c:v>8.9850863274838755</c:v>
                </c:pt>
                <c:pt idx="398">
                  <c:v>10.138705696398313</c:v>
                </c:pt>
                <c:pt idx="399">
                  <c:v>7.734767049564363</c:v>
                </c:pt>
                <c:pt idx="400">
                  <c:v>3.3405455947567435</c:v>
                </c:pt>
                <c:pt idx="401">
                  <c:v>0.25017522438636619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0.48277511205406876</c:v>
                </c:pt>
                <c:pt idx="411">
                  <c:v>0.88895999853510721</c:v>
                </c:pt>
                <c:pt idx="412">
                  <c:v>1.0655711260023806</c:v>
                </c:pt>
                <c:pt idx="413">
                  <c:v>1.255810304320319</c:v>
                </c:pt>
                <c:pt idx="414">
                  <c:v>1.8914516115317945</c:v>
                </c:pt>
                <c:pt idx="415">
                  <c:v>3.0278081589499797</c:v>
                </c:pt>
                <c:pt idx="416">
                  <c:v>3.6206337745036574</c:v>
                </c:pt>
                <c:pt idx="417">
                  <c:v>2.7158664797193395</c:v>
                </c:pt>
                <c:pt idx="418">
                  <c:v>1.0195952687178707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0.57183853518190353</c:v>
                </c:pt>
                <c:pt idx="423">
                  <c:v>1.7110697799005585</c:v>
                </c:pt>
                <c:pt idx="424">
                  <c:v>3.4791696174911353</c:v>
                </c:pt>
                <c:pt idx="425">
                  <c:v>6.8387580773598478</c:v>
                </c:pt>
                <c:pt idx="426">
                  <c:v>11.886470437234534</c:v>
                </c:pt>
                <c:pt idx="427">
                  <c:v>15.567409578455759</c:v>
                </c:pt>
                <c:pt idx="428">
                  <c:v>12.568210850888207</c:v>
                </c:pt>
                <c:pt idx="429">
                  <c:v>5.4441704930347345</c:v>
                </c:pt>
                <c:pt idx="430">
                  <c:v>0.64797224045996415</c:v>
                </c:pt>
                <c:pt idx="431">
                  <c:v>0</c:v>
                </c:pt>
                <c:pt idx="432">
                  <c:v>0</c:v>
                </c:pt>
                <c:pt idx="433">
                  <c:v>0.2090426038557783</c:v>
                </c:pt>
                <c:pt idx="434">
                  <c:v>0.38330701876561118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9.4180482107813698E-2</c:v>
                </c:pt>
                <c:pt idx="513">
                  <c:v>0.9883862977359722</c:v>
                </c:pt>
                <c:pt idx="514">
                  <c:v>3.8254294414318504</c:v>
                </c:pt>
                <c:pt idx="515">
                  <c:v>7.4591314071398616</c:v>
                </c:pt>
                <c:pt idx="516">
                  <c:v>9.1908330152597788</c:v>
                </c:pt>
                <c:pt idx="517">
                  <c:v>6.9958007088012435</c:v>
                </c:pt>
                <c:pt idx="518">
                  <c:v>2.8262286345305436</c:v>
                </c:pt>
                <c:pt idx="519">
                  <c:v>0.3084045604564743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2.2725861415764274E-2</c:v>
                </c:pt>
                <c:pt idx="534">
                  <c:v>0.26053558608286109</c:v>
                </c:pt>
                <c:pt idx="535">
                  <c:v>0.87894267180997543</c:v>
                </c:pt>
                <c:pt idx="536">
                  <c:v>1.7279166427012869</c:v>
                </c:pt>
                <c:pt idx="537">
                  <c:v>4.0473354351488355</c:v>
                </c:pt>
                <c:pt idx="538">
                  <c:v>8.5197735373503587</c:v>
                </c:pt>
                <c:pt idx="539">
                  <c:v>11.808929840444454</c:v>
                </c:pt>
                <c:pt idx="540">
                  <c:v>8.7012426664426812</c:v>
                </c:pt>
                <c:pt idx="541">
                  <c:v>3.1859550824215654</c:v>
                </c:pt>
                <c:pt idx="542">
                  <c:v>0.93256002069317345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0.15434137827768427</c:v>
                </c:pt>
                <c:pt idx="555">
                  <c:v>0.45267344601172516</c:v>
                </c:pt>
                <c:pt idx="556">
                  <c:v>0.75389258181419594</c:v>
                </c:pt>
                <c:pt idx="557">
                  <c:v>1.1482495572900302</c:v>
                </c:pt>
                <c:pt idx="558">
                  <c:v>1.589590879083892</c:v>
                </c:pt>
                <c:pt idx="559">
                  <c:v>2.9228627734561203</c:v>
                </c:pt>
                <c:pt idx="560">
                  <c:v>3.1446905144270652</c:v>
                </c:pt>
                <c:pt idx="561">
                  <c:v>1.2878395570993924</c:v>
                </c:pt>
                <c:pt idx="562">
                  <c:v>0.79922072993889848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0.16537327585942324</c:v>
                </c:pt>
                <c:pt idx="602">
                  <c:v>0.55256240001555379</c:v>
                </c:pt>
                <c:pt idx="603">
                  <c:v>2.146694676340148</c:v>
                </c:pt>
                <c:pt idx="604">
                  <c:v>5.3296902050241801</c:v>
                </c:pt>
                <c:pt idx="605">
                  <c:v>9.3916359408171939</c:v>
                </c:pt>
                <c:pt idx="606">
                  <c:v>13.80915342688219</c:v>
                </c:pt>
                <c:pt idx="607">
                  <c:v>16.958895310447716</c:v>
                </c:pt>
                <c:pt idx="608">
                  <c:v>17.899478369526911</c:v>
                </c:pt>
                <c:pt idx="609">
                  <c:v>18.502528791936673</c:v>
                </c:pt>
                <c:pt idx="610">
                  <c:v>20.276671782419299</c:v>
                </c:pt>
                <c:pt idx="611">
                  <c:v>21.303887032174547</c:v>
                </c:pt>
                <c:pt idx="612">
                  <c:v>17.292644241383499</c:v>
                </c:pt>
                <c:pt idx="613">
                  <c:v>9.464717201908238</c:v>
                </c:pt>
                <c:pt idx="614">
                  <c:v>3.6796193791815419</c:v>
                </c:pt>
                <c:pt idx="615">
                  <c:v>2.2627900207075315</c:v>
                </c:pt>
                <c:pt idx="616">
                  <c:v>2.2542857080642693</c:v>
                </c:pt>
                <c:pt idx="617">
                  <c:v>1.4061214901660382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1.1673861898305238</c:v>
                </c:pt>
                <c:pt idx="623">
                  <c:v>2.9441371417440192</c:v>
                </c:pt>
                <c:pt idx="624">
                  <c:v>4.7545420738140836</c:v>
                </c:pt>
                <c:pt idx="625">
                  <c:v>5.8755151940830759</c:v>
                </c:pt>
                <c:pt idx="626">
                  <c:v>5.185946936795732</c:v>
                </c:pt>
                <c:pt idx="627">
                  <c:v>3.6437741597634954</c:v>
                </c:pt>
                <c:pt idx="628">
                  <c:v>2.8504871227264656</c:v>
                </c:pt>
                <c:pt idx="629">
                  <c:v>3.1149161350721486</c:v>
                </c:pt>
                <c:pt idx="630">
                  <c:v>4.7151860662544749</c:v>
                </c:pt>
                <c:pt idx="631">
                  <c:v>7.2139147547726772</c:v>
                </c:pt>
                <c:pt idx="632">
                  <c:v>9.0504530362050488</c:v>
                </c:pt>
                <c:pt idx="633">
                  <c:v>10.448932522065506</c:v>
                </c:pt>
                <c:pt idx="634">
                  <c:v>11.094409506463855</c:v>
                </c:pt>
                <c:pt idx="635">
                  <c:v>10.250610936112448</c:v>
                </c:pt>
                <c:pt idx="636">
                  <c:v>7.7728084693107462</c:v>
                </c:pt>
                <c:pt idx="637">
                  <c:v>4.803559265450275</c:v>
                </c:pt>
                <c:pt idx="638">
                  <c:v>3.280218216067559</c:v>
                </c:pt>
                <c:pt idx="639">
                  <c:v>2.6612570291122584</c:v>
                </c:pt>
                <c:pt idx="640">
                  <c:v>2.6420853838566334</c:v>
                </c:pt>
                <c:pt idx="641">
                  <c:v>4.7491201977058086</c:v>
                </c:pt>
                <c:pt idx="642">
                  <c:v>8.7853937031579896</c:v>
                </c:pt>
                <c:pt idx="643">
                  <c:v>10.289779131277522</c:v>
                </c:pt>
                <c:pt idx="644">
                  <c:v>7.6490210897024538</c:v>
                </c:pt>
                <c:pt idx="645">
                  <c:v>6.1104814543289967</c:v>
                </c:pt>
                <c:pt idx="646">
                  <c:v>6.4962479244210947</c:v>
                </c:pt>
                <c:pt idx="647">
                  <c:v>6.56341428638589</c:v>
                </c:pt>
                <c:pt idx="648">
                  <c:v>5.9791480351429849</c:v>
                </c:pt>
                <c:pt idx="649">
                  <c:v>4.3753839472711498</c:v>
                </c:pt>
                <c:pt idx="650">
                  <c:v>1.0972848370536088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0.13602489452777791</c:v>
                </c:pt>
                <c:pt idx="666">
                  <c:v>2.0111943944656936</c:v>
                </c:pt>
                <c:pt idx="667">
                  <c:v>5.8786204923622689</c:v>
                </c:pt>
                <c:pt idx="668">
                  <c:v>10.95274634632711</c:v>
                </c:pt>
                <c:pt idx="669">
                  <c:v>13.140808109867381</c:v>
                </c:pt>
                <c:pt idx="670">
                  <c:v>15.594006189330248</c:v>
                </c:pt>
                <c:pt idx="671">
                  <c:v>12.733965431209878</c:v>
                </c:pt>
                <c:pt idx="672">
                  <c:v>9.6576222582457554</c:v>
                </c:pt>
                <c:pt idx="673">
                  <c:v>10.266970450027777</c:v>
                </c:pt>
                <c:pt idx="674">
                  <c:v>10.883390544351466</c:v>
                </c:pt>
                <c:pt idx="675">
                  <c:v>7.5983248074074003</c:v>
                </c:pt>
                <c:pt idx="676">
                  <c:v>3.493327977176873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3.5065973413386309</c:v>
                </c:pt>
                <c:pt idx="686">
                  <c:v>7.1521954339791014</c:v>
                </c:pt>
                <c:pt idx="687">
                  <c:v>7.498670547134326</c:v>
                </c:pt>
                <c:pt idx="688">
                  <c:v>7.9984038678761138</c:v>
                </c:pt>
                <c:pt idx="689">
                  <c:v>8.6387503100005301</c:v>
                </c:pt>
                <c:pt idx="690">
                  <c:v>5.9349685969533619</c:v>
                </c:pt>
                <c:pt idx="691">
                  <c:v>3.0421155517470959</c:v>
                </c:pt>
                <c:pt idx="692">
                  <c:v>3.2437391175310459</c:v>
                </c:pt>
                <c:pt idx="693">
                  <c:v>4.6078161660720784</c:v>
                </c:pt>
                <c:pt idx="694">
                  <c:v>4.3778141743716068</c:v>
                </c:pt>
                <c:pt idx="695">
                  <c:v>1.2092781947660629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4.9577107502150344E-2</c:v>
                </c:pt>
                <c:pt idx="702">
                  <c:v>0.77196423226663835</c:v>
                </c:pt>
                <c:pt idx="703">
                  <c:v>0.89268182485922842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0.82583970934259154</c:v>
                </c:pt>
                <c:pt idx="710">
                  <c:v>4.4780334918436955</c:v>
                </c:pt>
                <c:pt idx="711">
                  <c:v>8.5699895858839952</c:v>
                </c:pt>
                <c:pt idx="712">
                  <c:v>6.7196968158940686</c:v>
                </c:pt>
                <c:pt idx="713">
                  <c:v>1.1834310675212814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1.2397285982314814</c:v>
                </c:pt>
                <c:pt idx="719">
                  <c:v>3.5875976114244308</c:v>
                </c:pt>
                <c:pt idx="720">
                  <c:v>5.8065280029135806</c:v>
                </c:pt>
                <c:pt idx="721">
                  <c:v>5.7697402539394842</c:v>
                </c:pt>
                <c:pt idx="722">
                  <c:v>5.7280192546140238</c:v>
                </c:pt>
                <c:pt idx="723">
                  <c:v>5.4953712439683677</c:v>
                </c:pt>
                <c:pt idx="724">
                  <c:v>6.8411718788148157</c:v>
                </c:pt>
                <c:pt idx="725">
                  <c:v>10.363303571539372</c:v>
                </c:pt>
                <c:pt idx="726">
                  <c:v>15.647820897301461</c:v>
                </c:pt>
                <c:pt idx="727">
                  <c:v>17.702343606751487</c:v>
                </c:pt>
                <c:pt idx="728">
                  <c:v>13.86350243545904</c:v>
                </c:pt>
                <c:pt idx="729">
                  <c:v>11.107913676044094</c:v>
                </c:pt>
                <c:pt idx="730">
                  <c:v>6.5118985357996939</c:v>
                </c:pt>
                <c:pt idx="731">
                  <c:v>3.4362659400191893</c:v>
                </c:pt>
                <c:pt idx="732">
                  <c:v>3.2059161226701485</c:v>
                </c:pt>
                <c:pt idx="733">
                  <c:v>3.4695839717852559</c:v>
                </c:pt>
                <c:pt idx="734">
                  <c:v>3.7356341020295556</c:v>
                </c:pt>
                <c:pt idx="735">
                  <c:v>4.2619064864149507</c:v>
                </c:pt>
                <c:pt idx="736">
                  <c:v>5.0572134255135053</c:v>
                </c:pt>
                <c:pt idx="737">
                  <c:v>4.8950362803351357</c:v>
                </c:pt>
                <c:pt idx="738">
                  <c:v>3.6734555217623415</c:v>
                </c:pt>
                <c:pt idx="739">
                  <c:v>5.9665468568203535</c:v>
                </c:pt>
                <c:pt idx="740">
                  <c:v>8.7727304830796342</c:v>
                </c:pt>
                <c:pt idx="741">
                  <c:v>7.957150414223026</c:v>
                </c:pt>
                <c:pt idx="742">
                  <c:v>5.4099998538029341</c:v>
                </c:pt>
                <c:pt idx="743">
                  <c:v>3.5218062792706295</c:v>
                </c:pt>
                <c:pt idx="744">
                  <c:v>3.2604492055787198</c:v>
                </c:pt>
                <c:pt idx="745">
                  <c:v>3.2604492055787198</c:v>
                </c:pt>
                <c:pt idx="746">
                  <c:v>4.3632242065289537</c:v>
                </c:pt>
                <c:pt idx="747">
                  <c:v>6.0670348278491062</c:v>
                </c:pt>
                <c:pt idx="748">
                  <c:v>7.300068151911467</c:v>
                </c:pt>
                <c:pt idx="749">
                  <c:v>6.6000130444596339</c:v>
                </c:pt>
                <c:pt idx="750">
                  <c:v>4.3794434873239103</c:v>
                </c:pt>
                <c:pt idx="751">
                  <c:v>2.9480777465831904</c:v>
                </c:pt>
                <c:pt idx="752">
                  <c:v>1.7953170608030786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3.5318631943569385</c:v>
                </c:pt>
                <c:pt idx="766">
                  <c:v>6.5423304720493842</c:v>
                </c:pt>
                <c:pt idx="767">
                  <c:v>7.9367133242734242</c:v>
                </c:pt>
                <c:pt idx="768">
                  <c:v>9.46185254499437</c:v>
                </c:pt>
                <c:pt idx="769">
                  <c:v>12.611656705867858</c:v>
                </c:pt>
                <c:pt idx="770">
                  <c:v>18.350873284497801</c:v>
                </c:pt>
                <c:pt idx="771">
                  <c:v>21.822304696811571</c:v>
                </c:pt>
                <c:pt idx="772">
                  <c:v>23.402795975015991</c:v>
                </c:pt>
                <c:pt idx="773">
                  <c:v>22.149372320727657</c:v>
                </c:pt>
                <c:pt idx="774">
                  <c:v>20.473274360849938</c:v>
                </c:pt>
                <c:pt idx="775">
                  <c:v>22.663307138930964</c:v>
                </c:pt>
                <c:pt idx="776">
                  <c:v>20.504999126530638</c:v>
                </c:pt>
                <c:pt idx="777">
                  <c:v>16.919834039472299</c:v>
                </c:pt>
                <c:pt idx="778">
                  <c:v>15.888786996490403</c:v>
                </c:pt>
                <c:pt idx="779">
                  <c:v>14.733006619612357</c:v>
                </c:pt>
                <c:pt idx="780">
                  <c:v>12.673276365302703</c:v>
                </c:pt>
                <c:pt idx="781">
                  <c:v>10.801441660759259</c:v>
                </c:pt>
                <c:pt idx="782">
                  <c:v>9.1631226008835416</c:v>
                </c:pt>
                <c:pt idx="783">
                  <c:v>7.8132352953250308</c:v>
                </c:pt>
                <c:pt idx="784">
                  <c:v>7.5044811175210571</c:v>
                </c:pt>
                <c:pt idx="785">
                  <c:v>9.0500210802963039</c:v>
                </c:pt>
                <c:pt idx="786">
                  <c:v>9.5686401783643138</c:v>
                </c:pt>
                <c:pt idx="787">
                  <c:v>7.4284517501751841</c:v>
                </c:pt>
                <c:pt idx="788">
                  <c:v>5.5699489713150294</c:v>
                </c:pt>
                <c:pt idx="789">
                  <c:v>5.5699489713150836</c:v>
                </c:pt>
                <c:pt idx="790">
                  <c:v>6.7133223973709946</c:v>
                </c:pt>
                <c:pt idx="791">
                  <c:v>7.5206147479913827</c:v>
                </c:pt>
                <c:pt idx="792">
                  <c:v>4.9205123034247356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4.9341222153982262E-2</c:v>
                </c:pt>
                <c:pt idx="801">
                  <c:v>4.0824179331450692</c:v>
                </c:pt>
                <c:pt idx="802">
                  <c:v>10.718758227999807</c:v>
                </c:pt>
                <c:pt idx="803">
                  <c:v>18.915018990358444</c:v>
                </c:pt>
                <c:pt idx="804">
                  <c:v>21.730057313002522</c:v>
                </c:pt>
                <c:pt idx="805">
                  <c:v>16.111626784173996</c:v>
                </c:pt>
                <c:pt idx="806">
                  <c:v>8.3980151678072481</c:v>
                </c:pt>
                <c:pt idx="807">
                  <c:v>2.9755500061910118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0.79922072993889848</c:v>
                </c:pt>
                <c:pt idx="820">
                  <c:v>5.4041680874340265</c:v>
                </c:pt>
                <c:pt idx="821">
                  <c:v>9.4008273073983109</c:v>
                </c:pt>
                <c:pt idx="822">
                  <c:v>10.498617144527186</c:v>
                </c:pt>
                <c:pt idx="823">
                  <c:v>11.046342313563771</c:v>
                </c:pt>
                <c:pt idx="824">
                  <c:v>10.643971232022574</c:v>
                </c:pt>
                <c:pt idx="825">
                  <c:v>9.9245745719443015</c:v>
                </c:pt>
                <c:pt idx="826">
                  <c:v>10.193682948462493</c:v>
                </c:pt>
                <c:pt idx="827">
                  <c:v>10.178565740151953</c:v>
                </c:pt>
                <c:pt idx="828">
                  <c:v>11.834036381299491</c:v>
                </c:pt>
                <c:pt idx="829">
                  <c:v>14.566493999931765</c:v>
                </c:pt>
                <c:pt idx="830">
                  <c:v>15.055399966206783</c:v>
                </c:pt>
                <c:pt idx="831">
                  <c:v>12.727252230793548</c:v>
                </c:pt>
                <c:pt idx="832">
                  <c:v>8.2278488695384073</c:v>
                </c:pt>
                <c:pt idx="833">
                  <c:v>5.8393313667092519</c:v>
                </c:pt>
                <c:pt idx="834">
                  <c:v>6.1991679902926302</c:v>
                </c:pt>
                <c:pt idx="835">
                  <c:v>6.2992709918566474</c:v>
                </c:pt>
                <c:pt idx="836">
                  <c:v>5.8108092280646719</c:v>
                </c:pt>
                <c:pt idx="837">
                  <c:v>6.4510630816350005</c:v>
                </c:pt>
                <c:pt idx="838">
                  <c:v>8.0334846080667432</c:v>
                </c:pt>
                <c:pt idx="839">
                  <c:v>8.2147196001354654</c:v>
                </c:pt>
                <c:pt idx="840">
                  <c:v>8.0553089300632035</c:v>
                </c:pt>
                <c:pt idx="841">
                  <c:v>9.7469456445563658</c:v>
                </c:pt>
                <c:pt idx="842">
                  <c:v>11.277258396480349</c:v>
                </c:pt>
                <c:pt idx="843">
                  <c:v>10.305098174795672</c:v>
                </c:pt>
                <c:pt idx="844">
                  <c:v>7.5715265918995591</c:v>
                </c:pt>
                <c:pt idx="845">
                  <c:v>5.6684576765597781</c:v>
                </c:pt>
                <c:pt idx="846">
                  <c:v>5.3713736556468632</c:v>
                </c:pt>
                <c:pt idx="847">
                  <c:v>6.3873491373883633</c:v>
                </c:pt>
                <c:pt idx="848">
                  <c:v>9.1238026731654518</c:v>
                </c:pt>
                <c:pt idx="849">
                  <c:v>12.374763205470241</c:v>
                </c:pt>
                <c:pt idx="850">
                  <c:v>12.751718970469296</c:v>
                </c:pt>
                <c:pt idx="851">
                  <c:v>10.214661396166893</c:v>
                </c:pt>
                <c:pt idx="852">
                  <c:v>8.933459698347626</c:v>
                </c:pt>
                <c:pt idx="853">
                  <c:v>9.0582716810016031</c:v>
                </c:pt>
                <c:pt idx="854">
                  <c:v>8.4610292482789315</c:v>
                </c:pt>
                <c:pt idx="855">
                  <c:v>6.7216033508805726</c:v>
                </c:pt>
                <c:pt idx="856">
                  <c:v>5.6454404046591904</c:v>
                </c:pt>
                <c:pt idx="857">
                  <c:v>8.9461835944531494</c:v>
                </c:pt>
                <c:pt idx="858">
                  <c:v>13.603949888644069</c:v>
                </c:pt>
                <c:pt idx="859">
                  <c:v>13.96936771321103</c:v>
                </c:pt>
                <c:pt idx="860">
                  <c:v>11.566190491296458</c:v>
                </c:pt>
                <c:pt idx="861">
                  <c:v>13.264283161181613</c:v>
                </c:pt>
                <c:pt idx="862">
                  <c:v>20.370575654370718</c:v>
                </c:pt>
                <c:pt idx="863">
                  <c:v>20.421395014019133</c:v>
                </c:pt>
                <c:pt idx="864">
                  <c:v>13.386851870728224</c:v>
                </c:pt>
                <c:pt idx="865">
                  <c:v>11.011735055850185</c:v>
                </c:pt>
                <c:pt idx="866">
                  <c:v>14.108749012717366</c:v>
                </c:pt>
                <c:pt idx="867">
                  <c:v>17.878532468506663</c:v>
                </c:pt>
                <c:pt idx="868">
                  <c:v>15.723914519564815</c:v>
                </c:pt>
                <c:pt idx="869">
                  <c:v>9.3004798074129251</c:v>
                </c:pt>
                <c:pt idx="870">
                  <c:v>5.3209392093106382</c:v>
                </c:pt>
                <c:pt idx="871">
                  <c:v>3.9574037465665008</c:v>
                </c:pt>
                <c:pt idx="872">
                  <c:v>3.4631748969254268</c:v>
                </c:pt>
                <c:pt idx="873">
                  <c:v>2.5407067820885088</c:v>
                </c:pt>
                <c:pt idx="874">
                  <c:v>0.31539074021661362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0.73807981493808517</c:v>
                </c:pt>
                <c:pt idx="879">
                  <c:v>4.3232368008390969</c:v>
                </c:pt>
                <c:pt idx="880">
                  <c:v>1.9088849489872672</c:v>
                </c:pt>
                <c:pt idx="881">
                  <c:v>0</c:v>
                </c:pt>
                <c:pt idx="882">
                  <c:v>1.700727940472222</c:v>
                </c:pt>
                <c:pt idx="883">
                  <c:v>5.6096785577561734</c:v>
                </c:pt>
                <c:pt idx="884">
                  <c:v>6.0005736194845456</c:v>
                </c:pt>
                <c:pt idx="885">
                  <c:v>7.1913939753521285</c:v>
                </c:pt>
                <c:pt idx="886">
                  <c:v>7.6391947935199722</c:v>
                </c:pt>
                <c:pt idx="887">
                  <c:v>6.8882283382566332</c:v>
                </c:pt>
                <c:pt idx="888">
                  <c:v>5.3263141392252189</c:v>
                </c:pt>
                <c:pt idx="889">
                  <c:v>3.3265766900089671</c:v>
                </c:pt>
                <c:pt idx="890">
                  <c:v>0.92787545683357708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2.2339416607592648</c:v>
                </c:pt>
                <c:pt idx="897">
                  <c:v>3.9933293098481077</c:v>
                </c:pt>
                <c:pt idx="898">
                  <c:v>4.3491587851567548</c:v>
                </c:pt>
                <c:pt idx="899">
                  <c:v>3.2701115820600997</c:v>
                </c:pt>
                <c:pt idx="900">
                  <c:v>1.4679666926336301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4.9341222153982262E-2</c:v>
                </c:pt>
                <c:pt idx="908">
                  <c:v>4.0824179331450692</c:v>
                </c:pt>
                <c:pt idx="909">
                  <c:v>10.718758227999807</c:v>
                </c:pt>
                <c:pt idx="910">
                  <c:v>18.915018990358444</c:v>
                </c:pt>
                <c:pt idx="911">
                  <c:v>21.730057313002522</c:v>
                </c:pt>
                <c:pt idx="912">
                  <c:v>16.111626784173996</c:v>
                </c:pt>
                <c:pt idx="913">
                  <c:v>11.427451896202308</c:v>
                </c:pt>
                <c:pt idx="914">
                  <c:v>17.047735807385408</c:v>
                </c:pt>
                <c:pt idx="915">
                  <c:v>17.49486902601722</c:v>
                </c:pt>
                <c:pt idx="916">
                  <c:v>11.546977582910166</c:v>
                </c:pt>
                <c:pt idx="917">
                  <c:v>7.4041050104707118</c:v>
                </c:pt>
                <c:pt idx="918">
                  <c:v>3.976085424457894</c:v>
                </c:pt>
                <c:pt idx="919">
                  <c:v>6.0269402732322028</c:v>
                </c:pt>
                <c:pt idx="920">
                  <c:v>9.1691341983968595</c:v>
                </c:pt>
                <c:pt idx="921">
                  <c:v>14.251603820926523</c:v>
                </c:pt>
                <c:pt idx="922">
                  <c:v>16.937106557544819</c:v>
                </c:pt>
                <c:pt idx="923">
                  <c:v>15.273739529324578</c:v>
                </c:pt>
                <c:pt idx="924">
                  <c:v>5.913217258915064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0.74610915908185205</c:v>
                </c:pt>
                <c:pt idx="929">
                  <c:v>1.7671183813756197</c:v>
                </c:pt>
                <c:pt idx="930">
                  <c:v>2.0792465678401291</c:v>
                </c:pt>
                <c:pt idx="931">
                  <c:v>2.0510940897201135</c:v>
                </c:pt>
                <c:pt idx="932">
                  <c:v>1.6702134097358026</c:v>
                </c:pt>
                <c:pt idx="933">
                  <c:v>0.27002638381917032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0.39664018834567377</c:v>
                </c:pt>
                <c:pt idx="938">
                  <c:v>0.68681247284752889</c:v>
                </c:pt>
                <c:pt idx="939">
                  <c:v>0.3395874609218214</c:v>
                </c:pt>
                <c:pt idx="940">
                  <c:v>0.93208758176672002</c:v>
                </c:pt>
                <c:pt idx="941">
                  <c:v>2.4674914104812578</c:v>
                </c:pt>
                <c:pt idx="942">
                  <c:v>3.0789858073854077</c:v>
                </c:pt>
                <c:pt idx="943">
                  <c:v>3.3783655202204024</c:v>
                </c:pt>
                <c:pt idx="944">
                  <c:v>3.9980491621957195</c:v>
                </c:pt>
                <c:pt idx="945">
                  <c:v>4.631069140718763</c:v>
                </c:pt>
                <c:pt idx="946">
                  <c:v>6.8387859280010694</c:v>
                </c:pt>
                <c:pt idx="947">
                  <c:v>8.8760457942551412</c:v>
                </c:pt>
                <c:pt idx="948">
                  <c:v>7.7625806440935179</c:v>
                </c:pt>
                <c:pt idx="949">
                  <c:v>4.9312649868843117</c:v>
                </c:pt>
                <c:pt idx="950">
                  <c:v>0.40249591090358994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7.5820106001300145</c:v>
                </c:pt>
                <c:pt idx="960">
                  <c:v>15.999018438679903</c:v>
                </c:pt>
                <c:pt idx="961">
                  <c:v>23.961366493197495</c:v>
                </c:pt>
                <c:pt idx="962">
                  <c:v>27.192905588333197</c:v>
                </c:pt>
                <c:pt idx="963">
                  <c:v>25.178251316412982</c:v>
                </c:pt>
                <c:pt idx="964">
                  <c:v>19.487807190221321</c:v>
                </c:pt>
                <c:pt idx="965">
                  <c:v>12.479774939399709</c:v>
                </c:pt>
                <c:pt idx="966">
                  <c:v>6.778114408045143</c:v>
                </c:pt>
                <c:pt idx="967">
                  <c:v>3.4948166655987811</c:v>
                </c:pt>
                <c:pt idx="968">
                  <c:v>1.9862008277982257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0.20127774486817285</c:v>
                </c:pt>
                <c:pt idx="1028">
                  <c:v>1.7752795429039165</c:v>
                </c:pt>
                <c:pt idx="1029">
                  <c:v>5.8272147723306809</c:v>
                </c:pt>
                <c:pt idx="1030">
                  <c:v>10.245058013556031</c:v>
                </c:pt>
                <c:pt idx="1031">
                  <c:v>12.225405851620366</c:v>
                </c:pt>
                <c:pt idx="1032">
                  <c:v>12.709814080201978</c:v>
                </c:pt>
                <c:pt idx="1033">
                  <c:v>13.276389131627347</c:v>
                </c:pt>
                <c:pt idx="1034">
                  <c:v>14.067434736821983</c:v>
                </c:pt>
                <c:pt idx="1035">
                  <c:v>13.78416068696832</c:v>
                </c:pt>
                <c:pt idx="1036">
                  <c:v>12.272515742037116</c:v>
                </c:pt>
                <c:pt idx="1037">
                  <c:v>11.184987632732344</c:v>
                </c:pt>
                <c:pt idx="1038">
                  <c:v>11.741763237944431</c:v>
                </c:pt>
                <c:pt idx="1039">
                  <c:v>13.903497134361634</c:v>
                </c:pt>
                <c:pt idx="1040">
                  <c:v>15.543079715319053</c:v>
                </c:pt>
                <c:pt idx="1041">
                  <c:v>15.609100522879077</c:v>
                </c:pt>
                <c:pt idx="1042">
                  <c:v>13.469232068432923</c:v>
                </c:pt>
                <c:pt idx="1043">
                  <c:v>9.7267078997325598</c:v>
                </c:pt>
                <c:pt idx="1044">
                  <c:v>6.2609643335082774</c:v>
                </c:pt>
                <c:pt idx="1045">
                  <c:v>4.4727693524408796</c:v>
                </c:pt>
                <c:pt idx="1046">
                  <c:v>4.4858172142974473</c:v>
                </c:pt>
                <c:pt idx="1047">
                  <c:v>4.817233980935776</c:v>
                </c:pt>
                <c:pt idx="1048">
                  <c:v>3.6190907062847621</c:v>
                </c:pt>
                <c:pt idx="1049">
                  <c:v>0.5438312031580026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1.1111857004582766</c:v>
                </c:pt>
                <c:pt idx="1064">
                  <c:v>3.1639619597890376</c:v>
                </c:pt>
                <c:pt idx="1065">
                  <c:v>7.0945656523421556</c:v>
                </c:pt>
                <c:pt idx="1066">
                  <c:v>9.8757431169605958</c:v>
                </c:pt>
                <c:pt idx="1067">
                  <c:v>7.4717787822450621</c:v>
                </c:pt>
                <c:pt idx="1068">
                  <c:v>3.7655957710185537</c:v>
                </c:pt>
                <c:pt idx="1069">
                  <c:v>3.8636027333767453</c:v>
                </c:pt>
                <c:pt idx="1070">
                  <c:v>6.7926305221940018</c:v>
                </c:pt>
                <c:pt idx="1071">
                  <c:v>10.421371909472002</c:v>
                </c:pt>
                <c:pt idx="1072">
                  <c:v>13.565061536442439</c:v>
                </c:pt>
                <c:pt idx="1073">
                  <c:v>17.560973678293056</c:v>
                </c:pt>
                <c:pt idx="1074">
                  <c:v>23.157913142015936</c:v>
                </c:pt>
                <c:pt idx="1075">
                  <c:v>27.777111518258511</c:v>
                </c:pt>
                <c:pt idx="1076">
                  <c:v>28.120987812844305</c:v>
                </c:pt>
                <c:pt idx="1077">
                  <c:v>25.372975737148966</c:v>
                </c:pt>
                <c:pt idx="1078">
                  <c:v>22.142497099259515</c:v>
                </c:pt>
                <c:pt idx="1079">
                  <c:v>20.554283470592942</c:v>
                </c:pt>
                <c:pt idx="1080">
                  <c:v>17.625422333164817</c:v>
                </c:pt>
                <c:pt idx="1081">
                  <c:v>11.28021042301593</c:v>
                </c:pt>
                <c:pt idx="1082">
                  <c:v>4.4972924034214348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1.9054089935225362</c:v>
                </c:pt>
                <c:pt idx="1087">
                  <c:v>4.6002855367324038</c:v>
                </c:pt>
                <c:pt idx="1088">
                  <c:v>4.9512061067047979</c:v>
                </c:pt>
                <c:pt idx="1089">
                  <c:v>4.6272866773416563</c:v>
                </c:pt>
                <c:pt idx="1090">
                  <c:v>4.2892774180824151</c:v>
                </c:pt>
                <c:pt idx="1091">
                  <c:v>5.303305195860208</c:v>
                </c:pt>
                <c:pt idx="1092">
                  <c:v>8.7448106436025856</c:v>
                </c:pt>
                <c:pt idx="1093">
                  <c:v>13.442683476642145</c:v>
                </c:pt>
                <c:pt idx="1094">
                  <c:v>14.963016025508129</c:v>
                </c:pt>
                <c:pt idx="1095">
                  <c:v>12.102500736754774</c:v>
                </c:pt>
                <c:pt idx="1096">
                  <c:v>8.2552712945782591</c:v>
                </c:pt>
                <c:pt idx="1097">
                  <c:v>4.2539478626579106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3.9019797578947357</c:v>
                </c:pt>
                <c:pt idx="1103">
                  <c:v>10.373444084749098</c:v>
                </c:pt>
                <c:pt idx="1104">
                  <c:v>16.585492237868269</c:v>
                </c:pt>
                <c:pt idx="1105">
                  <c:v>18.011493131618884</c:v>
                </c:pt>
                <c:pt idx="1106">
                  <c:v>13.069781195991265</c:v>
                </c:pt>
                <c:pt idx="1107">
                  <c:v>6.9299915553107727</c:v>
                </c:pt>
                <c:pt idx="1108">
                  <c:v>1.3594435635485826</c:v>
                </c:pt>
                <c:pt idx="1109">
                  <c:v>0</c:v>
                </c:pt>
                <c:pt idx="1110">
                  <c:v>0</c:v>
                </c:pt>
                <c:pt idx="1111">
                  <c:v>2.1459778887203513</c:v>
                </c:pt>
                <c:pt idx="1112">
                  <c:v>9.5556191899460501</c:v>
                </c:pt>
                <c:pt idx="1113">
                  <c:v>19.19698511437397</c:v>
                </c:pt>
                <c:pt idx="1114">
                  <c:v>25.464783076253322</c:v>
                </c:pt>
                <c:pt idx="1115">
                  <c:v>21.636376088620406</c:v>
                </c:pt>
                <c:pt idx="1116">
                  <c:v>12.616470209195267</c:v>
                </c:pt>
                <c:pt idx="1117">
                  <c:v>5.4828013219917695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0.76372327358014036</c:v>
                </c:pt>
                <c:pt idx="1122">
                  <c:v>0.34481613688030383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0.41254643464435686</c:v>
                </c:pt>
                <c:pt idx="1139">
                  <c:v>0.99120579854281599</c:v>
                </c:pt>
                <c:pt idx="1140">
                  <c:v>1.3487462851609702</c:v>
                </c:pt>
                <c:pt idx="1141">
                  <c:v>2.2647885814487649</c:v>
                </c:pt>
                <c:pt idx="1142">
                  <c:v>4.5393105206413011</c:v>
                </c:pt>
                <c:pt idx="1143">
                  <c:v>7.6073267501993538</c:v>
                </c:pt>
                <c:pt idx="1144">
                  <c:v>7.9528365217461445</c:v>
                </c:pt>
                <c:pt idx="1145">
                  <c:v>4.4343356851402502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0.54991378341666652</c:v>
                </c:pt>
                <c:pt idx="1152">
                  <c:v>1.860561931564815</c:v>
                </c:pt>
                <c:pt idx="1153">
                  <c:v>6.0760235688441924</c:v>
                </c:pt>
                <c:pt idx="1154">
                  <c:v>12.997710704641985</c:v>
                </c:pt>
                <c:pt idx="1155">
                  <c:v>17.121574006307384</c:v>
                </c:pt>
                <c:pt idx="1156">
                  <c:v>16.450550936387067</c:v>
                </c:pt>
                <c:pt idx="1157">
                  <c:v>18.146166205965184</c:v>
                </c:pt>
                <c:pt idx="1158">
                  <c:v>23.242535399869499</c:v>
                </c:pt>
                <c:pt idx="1159">
                  <c:v>29.301486116172011</c:v>
                </c:pt>
                <c:pt idx="1160">
                  <c:v>32.3746964109544</c:v>
                </c:pt>
                <c:pt idx="1161">
                  <c:v>31.2013828146906</c:v>
                </c:pt>
                <c:pt idx="1162">
                  <c:v>29.745249181695264</c:v>
                </c:pt>
                <c:pt idx="1163">
                  <c:v>30.103904192633635</c:v>
                </c:pt>
                <c:pt idx="1164">
                  <c:v>30.931741590399565</c:v>
                </c:pt>
                <c:pt idx="1165">
                  <c:v>31.624055904631064</c:v>
                </c:pt>
                <c:pt idx="1166">
                  <c:v>25.134304706629848</c:v>
                </c:pt>
                <c:pt idx="1167">
                  <c:v>17.773608005985594</c:v>
                </c:pt>
                <c:pt idx="1168">
                  <c:v>20.34213082215684</c:v>
                </c:pt>
                <c:pt idx="1169">
                  <c:v>22.792797265085067</c:v>
                </c:pt>
                <c:pt idx="1170">
                  <c:v>22.124920201493037</c:v>
                </c:pt>
                <c:pt idx="1171">
                  <c:v>21.829218313747674</c:v>
                </c:pt>
                <c:pt idx="1172">
                  <c:v>21.003830407738267</c:v>
                </c:pt>
                <c:pt idx="1173">
                  <c:v>20.064640161061487</c:v>
                </c:pt>
                <c:pt idx="1174">
                  <c:v>19.533186338542389</c:v>
                </c:pt>
                <c:pt idx="1175">
                  <c:v>18.459593664827228</c:v>
                </c:pt>
                <c:pt idx="1176">
                  <c:v>17.28862916272131</c:v>
                </c:pt>
                <c:pt idx="1177">
                  <c:v>17.051386025861547</c:v>
                </c:pt>
                <c:pt idx="1178">
                  <c:v>18.309729584905099</c:v>
                </c:pt>
                <c:pt idx="1179">
                  <c:v>19.659160281232342</c:v>
                </c:pt>
                <c:pt idx="1180">
                  <c:v>20.011536433983398</c:v>
                </c:pt>
                <c:pt idx="1181">
                  <c:v>19.850352369642017</c:v>
                </c:pt>
                <c:pt idx="1182">
                  <c:v>18.600708605246524</c:v>
                </c:pt>
                <c:pt idx="1183">
                  <c:v>17.258381058984973</c:v>
                </c:pt>
                <c:pt idx="1184">
                  <c:v>16.393544054219767</c:v>
                </c:pt>
                <c:pt idx="1185">
                  <c:v>14.952278088055683</c:v>
                </c:pt>
                <c:pt idx="1186">
                  <c:v>12.367206984578953</c:v>
                </c:pt>
                <c:pt idx="1187">
                  <c:v>10.761663003097485</c:v>
                </c:pt>
                <c:pt idx="1188">
                  <c:v>10.761663003097485</c:v>
                </c:pt>
                <c:pt idx="1189">
                  <c:v>10.761663003097485</c:v>
                </c:pt>
                <c:pt idx="1190">
                  <c:v>10.761663003097485</c:v>
                </c:pt>
                <c:pt idx="1191">
                  <c:v>10.761663003097485</c:v>
                </c:pt>
                <c:pt idx="1192">
                  <c:v>10.761663003097485</c:v>
                </c:pt>
                <c:pt idx="1193">
                  <c:v>10.761663003097485</c:v>
                </c:pt>
                <c:pt idx="1194">
                  <c:v>10.761663003097485</c:v>
                </c:pt>
                <c:pt idx="1195">
                  <c:v>11.296844330258025</c:v>
                </c:pt>
                <c:pt idx="1196">
                  <c:v>11.323190299428308</c:v>
                </c:pt>
                <c:pt idx="1197">
                  <c:v>11.323190299428232</c:v>
                </c:pt>
                <c:pt idx="1198">
                  <c:v>13.494906113597397</c:v>
                </c:pt>
                <c:pt idx="1199">
                  <c:v>15.764650901236671</c:v>
                </c:pt>
                <c:pt idx="1200">
                  <c:v>18.087231050771347</c:v>
                </c:pt>
                <c:pt idx="1201">
                  <c:v>19.996843086568013</c:v>
                </c:pt>
                <c:pt idx="1202">
                  <c:v>19.183522826894698</c:v>
                </c:pt>
                <c:pt idx="1203">
                  <c:v>17.178057418803643</c:v>
                </c:pt>
                <c:pt idx="1204">
                  <c:v>15.084763299958507</c:v>
                </c:pt>
                <c:pt idx="1205">
                  <c:v>13.473902820706627</c:v>
                </c:pt>
                <c:pt idx="1206">
                  <c:v>12.945044783812362</c:v>
                </c:pt>
                <c:pt idx="1207">
                  <c:v>12.973834741791768</c:v>
                </c:pt>
                <c:pt idx="1208">
                  <c:v>13.002672435113318</c:v>
                </c:pt>
                <c:pt idx="1209">
                  <c:v>12.471658221529479</c:v>
                </c:pt>
                <c:pt idx="1210">
                  <c:v>11.911758530171406</c:v>
                </c:pt>
                <c:pt idx="1211">
                  <c:v>11.911758530171406</c:v>
                </c:pt>
                <c:pt idx="1212">
                  <c:v>11.351858838813332</c:v>
                </c:pt>
                <c:pt idx="1213">
                  <c:v>11.32469789807622</c:v>
                </c:pt>
                <c:pt idx="1214">
                  <c:v>11.884022743755279</c:v>
                </c:pt>
                <c:pt idx="1215">
                  <c:v>11.884022743755279</c:v>
                </c:pt>
                <c:pt idx="1216">
                  <c:v>11.3246978980763</c:v>
                </c:pt>
                <c:pt idx="1217">
                  <c:v>10.738834741791736</c:v>
                </c:pt>
                <c:pt idx="1218">
                  <c:v>10.712344166528379</c:v>
                </c:pt>
                <c:pt idx="1219">
                  <c:v>10.68590127749683</c:v>
                </c:pt>
                <c:pt idx="1220">
                  <c:v>10.10248056262348</c:v>
                </c:pt>
                <c:pt idx="1221">
                  <c:v>8.9392309218730528</c:v>
                </c:pt>
                <c:pt idx="1222">
                  <c:v>8.3116376657171784</c:v>
                </c:pt>
                <c:pt idx="1223">
                  <c:v>7.6879195657635906</c:v>
                </c:pt>
                <c:pt idx="1224">
                  <c:v>8.145951562665438</c:v>
                </c:pt>
                <c:pt idx="1225">
                  <c:v>9.1969916478200098</c:v>
                </c:pt>
                <c:pt idx="1226">
                  <c:v>9.6957926373029171</c:v>
                </c:pt>
                <c:pt idx="1227">
                  <c:v>9.6707745482370271</c:v>
                </c:pt>
                <c:pt idx="1228">
                  <c:v>9.620878580395221</c:v>
                </c:pt>
                <c:pt idx="1229">
                  <c:v>9.5960006033984371</c:v>
                </c:pt>
                <c:pt idx="1230">
                  <c:v>9.002005559676201</c:v>
                </c:pt>
                <c:pt idx="1231">
                  <c:v>9.4969542623286287</c:v>
                </c:pt>
                <c:pt idx="1232">
                  <c:v>10.55761746521366</c:v>
                </c:pt>
                <c:pt idx="1233">
                  <c:v>10.557617465213582</c:v>
                </c:pt>
                <c:pt idx="1234">
                  <c:v>10.531868695015261</c:v>
                </c:pt>
                <c:pt idx="1235">
                  <c:v>9.9897892197066493</c:v>
                </c:pt>
                <c:pt idx="1236">
                  <c:v>8.8577206870751048</c:v>
                </c:pt>
                <c:pt idx="1237">
                  <c:v>7.1906556789577962</c:v>
                </c:pt>
                <c:pt idx="1238">
                  <c:v>4.9331492292831891</c:v>
                </c:pt>
                <c:pt idx="1239">
                  <c:v>3.2162287053396219</c:v>
                </c:pt>
                <c:pt idx="1240">
                  <c:v>2.5483171097746915</c:v>
                </c:pt>
                <c:pt idx="1241">
                  <c:v>2.9578761533617333</c:v>
                </c:pt>
                <c:pt idx="1242">
                  <c:v>3.36158441094272</c:v>
                </c:pt>
                <c:pt idx="1243">
                  <c:v>3.2594981625868193</c:v>
                </c:pt>
                <c:pt idx="1244">
                  <c:v>3.1424078669486319</c:v>
                </c:pt>
                <c:pt idx="1245">
                  <c:v>3.5536438812171482</c:v>
                </c:pt>
                <c:pt idx="1246">
                  <c:v>2.9466718553064317</c:v>
                </c:pt>
                <c:pt idx="1247">
                  <c:v>2.3329600432583111</c:v>
                </c:pt>
                <c:pt idx="1248">
                  <c:v>2.2277904778800321</c:v>
                </c:pt>
                <c:pt idx="1249">
                  <c:v>2.12470727108292</c:v>
                </c:pt>
                <c:pt idx="1250">
                  <c:v>2.5140369421855007</c:v>
                </c:pt>
                <c:pt idx="1251">
                  <c:v>2.9125333879789408</c:v>
                </c:pt>
                <c:pt idx="1252">
                  <c:v>2.8221839449380739</c:v>
                </c:pt>
                <c:pt idx="1253">
                  <c:v>2.7333213694066592</c:v>
                </c:pt>
                <c:pt idx="1254">
                  <c:v>2.6459350535306831</c:v>
                </c:pt>
                <c:pt idx="1255">
                  <c:v>2.5600143894565348</c:v>
                </c:pt>
                <c:pt idx="1256">
                  <c:v>2.4755487693303353</c:v>
                </c:pt>
                <c:pt idx="1257">
                  <c:v>2.3925275852982684</c:v>
                </c:pt>
                <c:pt idx="1258">
                  <c:v>2.3109402295065928</c:v>
                </c:pt>
                <c:pt idx="1259">
                  <c:v>2.6900777916321994</c:v>
                </c:pt>
                <c:pt idx="1260">
                  <c:v>3.5343345845346787</c:v>
                </c:pt>
                <c:pt idx="1261">
                  <c:v>4.3838156566367052</c:v>
                </c:pt>
                <c:pt idx="1262">
                  <c:v>6.1463069974795834</c:v>
                </c:pt>
                <c:pt idx="1263">
                  <c:v>7.9559211950104096</c:v>
                </c:pt>
                <c:pt idx="1264">
                  <c:v>9.3351240491312986</c:v>
                </c:pt>
                <c:pt idx="1265">
                  <c:v>10.310738921822352</c:v>
                </c:pt>
                <c:pt idx="1266">
                  <c:v>9.9243191524359418</c:v>
                </c:pt>
                <c:pt idx="1267">
                  <c:v>9.5124589869905147</c:v>
                </c:pt>
                <c:pt idx="1268">
                  <c:v>8.6397289546001428</c:v>
                </c:pt>
                <c:pt idx="1269">
                  <c:v>6.8048215471927085</c:v>
                </c:pt>
                <c:pt idx="1270">
                  <c:v>5.3942645425461082</c:v>
                </c:pt>
                <c:pt idx="1271">
                  <c:v>4.431287688512775</c:v>
                </c:pt>
                <c:pt idx="1272">
                  <c:v>3.9145160652374553</c:v>
                </c:pt>
                <c:pt idx="1273">
                  <c:v>4.3054708935664463</c:v>
                </c:pt>
                <c:pt idx="1274">
                  <c:v>4.7084563698867266</c:v>
                </c:pt>
                <c:pt idx="1275">
                  <c:v>5.1083384113695933</c:v>
                </c:pt>
                <c:pt idx="1276">
                  <c:v>6.4153968698032378</c:v>
                </c:pt>
                <c:pt idx="1277">
                  <c:v>7.7553621475810015</c:v>
                </c:pt>
                <c:pt idx="1278">
                  <c:v>8.22247546563983</c:v>
                </c:pt>
                <c:pt idx="1279">
                  <c:v>8.6907766829745174</c:v>
                </c:pt>
                <c:pt idx="1280">
                  <c:v>9.1819885366047824</c:v>
                </c:pt>
                <c:pt idx="1281">
                  <c:v>8.3253406939479824</c:v>
                </c:pt>
                <c:pt idx="1282">
                  <c:v>7.8752365272813414</c:v>
                </c:pt>
                <c:pt idx="1283">
                  <c:v>7.895349891232434</c:v>
                </c:pt>
                <c:pt idx="1284">
                  <c:v>7.4446708788867166</c:v>
                </c:pt>
                <c:pt idx="1285">
                  <c:v>6.5433128541953458</c:v>
                </c:pt>
                <c:pt idx="1286">
                  <c:v>5.6075150118619845</c:v>
                </c:pt>
                <c:pt idx="1287">
                  <c:v>5.1248491820289352</c:v>
                </c:pt>
                <c:pt idx="1288">
                  <c:v>4.1821214068402748</c:v>
                </c:pt>
                <c:pt idx="1289">
                  <c:v>3.6770083365137141</c:v>
                </c:pt>
                <c:pt idx="1290">
                  <c:v>4.0612140837918247</c:v>
                </c:pt>
                <c:pt idx="1291">
                  <c:v>4.0164983259314315</c:v>
                </c:pt>
                <c:pt idx="1292">
                  <c:v>3.0813389317517359</c:v>
                </c:pt>
                <c:pt idx="1293">
                  <c:v>2.578902615391419</c:v>
                </c:pt>
                <c:pt idx="1294">
                  <c:v>2.5154281214079997</c:v>
                </c:pt>
                <c:pt idx="1295">
                  <c:v>3.3116963480341988</c:v>
                </c:pt>
                <c:pt idx="1296">
                  <c:v>4.9818979028265682</c:v>
                </c:pt>
                <c:pt idx="1297">
                  <c:v>6.6745999579592983</c:v>
                </c:pt>
                <c:pt idx="1298">
                  <c:v>7.9756941991228771</c:v>
                </c:pt>
                <c:pt idx="1299">
                  <c:v>8.8730000610992814</c:v>
                </c:pt>
                <c:pt idx="1300">
                  <c:v>8.9361781941644072</c:v>
                </c:pt>
                <c:pt idx="1301">
                  <c:v>8.5467716813286394</c:v>
                </c:pt>
                <c:pt idx="1302">
                  <c:v>8.5880721098179045</c:v>
                </c:pt>
                <c:pt idx="1303">
                  <c:v>9.063528946589571</c:v>
                </c:pt>
                <c:pt idx="1304">
                  <c:v>8.6919711932217343</c:v>
                </c:pt>
                <c:pt idx="1305">
                  <c:v>7.8402467498476529</c:v>
                </c:pt>
                <c:pt idx="1306">
                  <c:v>7.423142914626518</c:v>
                </c:pt>
                <c:pt idx="1307">
                  <c:v>6.9862601985771597</c:v>
                </c:pt>
                <c:pt idx="1308">
                  <c:v>6.5493774825278024</c:v>
                </c:pt>
                <c:pt idx="1309">
                  <c:v>6.5313231387365525</c:v>
                </c:pt>
                <c:pt idx="1310">
                  <c:v>6.5313231387364903</c:v>
                </c:pt>
                <c:pt idx="1311">
                  <c:v>6.0775730450735512</c:v>
                </c:pt>
                <c:pt idx="1312">
                  <c:v>5.6250098684778527</c:v>
                </c:pt>
                <c:pt idx="1313">
                  <c:v>4.7234440700463622</c:v>
                </c:pt>
                <c:pt idx="1314">
                  <c:v>4.6768478744944195</c:v>
                </c:pt>
                <c:pt idx="1315">
                  <c:v>4.645968481210212</c:v>
                </c:pt>
                <c:pt idx="1316">
                  <c:v>2.8822866258119402</c:v>
                </c:pt>
                <c:pt idx="1317">
                  <c:v>2.3790255233094073</c:v>
                </c:pt>
                <c:pt idx="1318">
                  <c:v>3.1778422720957638</c:v>
                </c:pt>
                <c:pt idx="1319">
                  <c:v>5.6534881311235523</c:v>
                </c:pt>
                <c:pt idx="1320">
                  <c:v>9.4891809722341875</c:v>
                </c:pt>
                <c:pt idx="1321">
                  <c:v>12.576103873577567</c:v>
                </c:pt>
                <c:pt idx="1322">
                  <c:v>15.825128811448332</c:v>
                </c:pt>
                <c:pt idx="1323">
                  <c:v>19.253738440372548</c:v>
                </c:pt>
                <c:pt idx="1324">
                  <c:v>21.155014925358842</c:v>
                </c:pt>
                <c:pt idx="1325">
                  <c:v>19.439591465460197</c:v>
                </c:pt>
                <c:pt idx="1326">
                  <c:v>15.208891486197814</c:v>
                </c:pt>
                <c:pt idx="1327">
                  <c:v>11.176586206060776</c:v>
                </c:pt>
                <c:pt idx="1328">
                  <c:v>8.8975804077382925</c:v>
                </c:pt>
                <c:pt idx="1329">
                  <c:v>7.9663304077382797</c:v>
                </c:pt>
                <c:pt idx="1330">
                  <c:v>7.9663304077382797</c:v>
                </c:pt>
                <c:pt idx="1331">
                  <c:v>7.9663304077382797</c:v>
                </c:pt>
                <c:pt idx="1332">
                  <c:v>7.5007054077383071</c:v>
                </c:pt>
                <c:pt idx="1333">
                  <c:v>6.0855742441979528</c:v>
                </c:pt>
                <c:pt idx="1334">
                  <c:v>5.104392704615563</c:v>
                </c:pt>
                <c:pt idx="1335">
                  <c:v>5.0536677207657688</c:v>
                </c:pt>
                <c:pt idx="1336">
                  <c:v>5.9230507444444838</c:v>
                </c:pt>
                <c:pt idx="1337">
                  <c:v>6.8237930694099385</c:v>
                </c:pt>
                <c:pt idx="1338">
                  <c:v>7.2635483990445335</c:v>
                </c:pt>
                <c:pt idx="1339">
                  <c:v>7.7222752508964261</c:v>
                </c:pt>
                <c:pt idx="1340">
                  <c:v>8.181002102748316</c:v>
                </c:pt>
                <c:pt idx="1341">
                  <c:v>8.6609998595334226</c:v>
                </c:pt>
                <c:pt idx="1342">
                  <c:v>10.061939633333333</c:v>
                </c:pt>
                <c:pt idx="1343">
                  <c:v>11.540999510519311</c:v>
                </c:pt>
                <c:pt idx="1344">
                  <c:v>11.641061514702724</c:v>
                </c:pt>
                <c:pt idx="1345">
                  <c:v>11.274983727223001</c:v>
                </c:pt>
                <c:pt idx="1346">
                  <c:v>9.9437027265858919</c:v>
                </c:pt>
                <c:pt idx="1347">
                  <c:v>8.559574846703379</c:v>
                </c:pt>
                <c:pt idx="1348">
                  <c:v>7.1523526244812379</c:v>
                </c:pt>
                <c:pt idx="1349">
                  <c:v>3.8376314339416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5.1077905702296302</c:v>
                </c:pt>
                <c:pt idx="1364">
                  <c:v>11.444416095467936</c:v>
                </c:pt>
                <c:pt idx="1365">
                  <c:v>12.506731952430473</c:v>
                </c:pt>
                <c:pt idx="1366">
                  <c:v>8.0415298674604063</c:v>
                </c:pt>
                <c:pt idx="1367">
                  <c:v>2.2939543565693219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2.1676025767569809</c:v>
                </c:pt>
                <c:pt idx="1372">
                  <c:v>4.1611673915717997</c:v>
                </c:pt>
                <c:pt idx="1373">
                  <c:v>2.4998633792261207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0.91461498554179255</c:v>
                </c:pt>
                <c:pt idx="1383">
                  <c:v>10.946124920161378</c:v>
                </c:pt>
                <c:pt idx="1384">
                  <c:v>13.675210057716582</c:v>
                </c:pt>
                <c:pt idx="1385">
                  <c:v>9.7352575082824444</c:v>
                </c:pt>
                <c:pt idx="1386">
                  <c:v>6.2625256594534839</c:v>
                </c:pt>
                <c:pt idx="1387">
                  <c:v>7.9496762358642616</c:v>
                </c:pt>
                <c:pt idx="1388">
                  <c:v>13.357705559268727</c:v>
                </c:pt>
                <c:pt idx="1389">
                  <c:v>19.871819234857409</c:v>
                </c:pt>
                <c:pt idx="1390">
                  <c:v>23.481423236745865</c:v>
                </c:pt>
                <c:pt idx="1391">
                  <c:v>21.456834686573259</c:v>
                </c:pt>
                <c:pt idx="1392">
                  <c:v>16.006473056144575</c:v>
                </c:pt>
                <c:pt idx="1393">
                  <c:v>10.289779131277522</c:v>
                </c:pt>
                <c:pt idx="1394">
                  <c:v>5.699066279787643</c:v>
                </c:pt>
                <c:pt idx="1395">
                  <c:v>3.1743440575654298</c:v>
                </c:pt>
                <c:pt idx="1396">
                  <c:v>1.2663223458867516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0.89644056463763599</c:v>
                </c:pt>
                <c:pt idx="1409">
                  <c:v>2.3270108188751286</c:v>
                </c:pt>
                <c:pt idx="1410">
                  <c:v>1.5561126893571227</c:v>
                </c:pt>
                <c:pt idx="1411">
                  <c:v>0.7616842698137879</c:v>
                </c:pt>
                <c:pt idx="1412">
                  <c:v>0.28236844118493393</c:v>
                </c:pt>
                <c:pt idx="1413">
                  <c:v>0.88743281486828296</c:v>
                </c:pt>
                <c:pt idx="1414">
                  <c:v>3.6649856645103172</c:v>
                </c:pt>
                <c:pt idx="1415">
                  <c:v>8.4131946871829033</c:v>
                </c:pt>
                <c:pt idx="1416">
                  <c:v>13.434028469382891</c:v>
                </c:pt>
                <c:pt idx="1417">
                  <c:v>16.502065828973706</c:v>
                </c:pt>
                <c:pt idx="1418">
                  <c:v>15.643113320822522</c:v>
                </c:pt>
                <c:pt idx="1419">
                  <c:v>10.144780507160506</c:v>
                </c:pt>
                <c:pt idx="1420">
                  <c:v>2.4553142944598423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0.48150190709960433</c:v>
                </c:pt>
                <c:pt idx="1425">
                  <c:v>5.8617754438147909</c:v>
                </c:pt>
                <c:pt idx="1426">
                  <c:v>12.236993862632719</c:v>
                </c:pt>
                <c:pt idx="1427">
                  <c:v>14.756543543250499</c:v>
                </c:pt>
                <c:pt idx="1428">
                  <c:v>9.6726239889612131</c:v>
                </c:pt>
                <c:pt idx="1429">
                  <c:v>2.7701602842401232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3.207025621163607</c:v>
                </c:pt>
                <c:pt idx="1438">
                  <c:v>3.8086782973755504</c:v>
                </c:pt>
                <c:pt idx="1439">
                  <c:v>2.3340601048730707</c:v>
                </c:pt>
                <c:pt idx="1440">
                  <c:v>0.31281287333830454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0.85139030965625007</c:v>
                </c:pt>
                <c:pt idx="1445">
                  <c:v>1.3931951229674435</c:v>
                </c:pt>
                <c:pt idx="1446">
                  <c:v>0.45241772307528333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0.65476226796249659</c:v>
                </c:pt>
                <c:pt idx="1480">
                  <c:v>1.2341678341999722</c:v>
                </c:pt>
                <c:pt idx="1481">
                  <c:v>1.5508606136421714</c:v>
                </c:pt>
                <c:pt idx="1482">
                  <c:v>1.6737222462576085</c:v>
                </c:pt>
                <c:pt idx="1483">
                  <c:v>1.7392756627635397</c:v>
                </c:pt>
                <c:pt idx="1484">
                  <c:v>1.8485719386843706</c:v>
                </c:pt>
                <c:pt idx="1485">
                  <c:v>2.1785760283619484</c:v>
                </c:pt>
                <c:pt idx="1486">
                  <c:v>2.9664864945269298</c:v>
                </c:pt>
                <c:pt idx="1487">
                  <c:v>4.1469132015571324</c:v>
                </c:pt>
                <c:pt idx="1488">
                  <c:v>5.783132766975938</c:v>
                </c:pt>
                <c:pt idx="1489">
                  <c:v>7.8905423157710821</c:v>
                </c:pt>
                <c:pt idx="1490">
                  <c:v>10.294714888664902</c:v>
                </c:pt>
                <c:pt idx="1491">
                  <c:v>12.705685129683095</c:v>
                </c:pt>
                <c:pt idx="1492">
                  <c:v>14.568247659650376</c:v>
                </c:pt>
                <c:pt idx="1493">
                  <c:v>15.56859907158443</c:v>
                </c:pt>
                <c:pt idx="1494">
                  <c:v>16.117779284832991</c:v>
                </c:pt>
                <c:pt idx="1495">
                  <c:v>15.896927480368145</c:v>
                </c:pt>
                <c:pt idx="1496">
                  <c:v>15.292040380302964</c:v>
                </c:pt>
                <c:pt idx="1497">
                  <c:v>14.38060357259822</c:v>
                </c:pt>
                <c:pt idx="1498">
                  <c:v>12.889272480649488</c:v>
                </c:pt>
                <c:pt idx="1499">
                  <c:v>11.117052627659122</c:v>
                </c:pt>
                <c:pt idx="1500">
                  <c:v>9.1147760499144059</c:v>
                </c:pt>
                <c:pt idx="1501">
                  <c:v>8.1137813932011369</c:v>
                </c:pt>
                <c:pt idx="1502">
                  <c:v>7.6765982043414516</c:v>
                </c:pt>
                <c:pt idx="1503">
                  <c:v>7.4891841492887155</c:v>
                </c:pt>
                <c:pt idx="1504">
                  <c:v>7.6211231230110803</c:v>
                </c:pt>
                <c:pt idx="1505">
                  <c:v>7.1144024740520884</c:v>
                </c:pt>
                <c:pt idx="1506">
                  <c:v>6.8911858656161327</c:v>
                </c:pt>
                <c:pt idx="1507">
                  <c:v>7.2952201769712133</c:v>
                </c:pt>
                <c:pt idx="1508">
                  <c:v>8.0442325661825826</c:v>
                </c:pt>
                <c:pt idx="1509">
                  <c:v>9.1525192246574871</c:v>
                </c:pt>
                <c:pt idx="1510">
                  <c:v>11.319525063314291</c:v>
                </c:pt>
                <c:pt idx="1511">
                  <c:v>14.339085103499185</c:v>
                </c:pt>
                <c:pt idx="1512">
                  <c:v>17.623663534164557</c:v>
                </c:pt>
                <c:pt idx="1513">
                  <c:v>20.876523995816431</c:v>
                </c:pt>
                <c:pt idx="1514">
                  <c:v>22.95794573391985</c:v>
                </c:pt>
                <c:pt idx="1515">
                  <c:v>22.826118629875186</c:v>
                </c:pt>
                <c:pt idx="1516">
                  <c:v>20.12248169078379</c:v>
                </c:pt>
                <c:pt idx="1517">
                  <c:v>17.02235656375872</c:v>
                </c:pt>
                <c:pt idx="1518">
                  <c:v>14.518786129374369</c:v>
                </c:pt>
                <c:pt idx="1519">
                  <c:v>12.659602233931924</c:v>
                </c:pt>
                <c:pt idx="1520">
                  <c:v>11.155191913951922</c:v>
                </c:pt>
                <c:pt idx="1521">
                  <c:v>9.5546056612786341</c:v>
                </c:pt>
                <c:pt idx="1522">
                  <c:v>7.4905533010871972</c:v>
                </c:pt>
                <c:pt idx="1523">
                  <c:v>4.4937736266639652</c:v>
                </c:pt>
                <c:pt idx="1524">
                  <c:v>0.20305180569797529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1.358979892189264</c:v>
                </c:pt>
                <c:pt idx="1533">
                  <c:v>5.1366403418981337</c:v>
                </c:pt>
                <c:pt idx="1534">
                  <c:v>9.361175354727191</c:v>
                </c:pt>
                <c:pt idx="1535">
                  <c:v>14.518747385991455</c:v>
                </c:pt>
                <c:pt idx="1536">
                  <c:v>20.146632260550081</c:v>
                </c:pt>
                <c:pt idx="1537">
                  <c:v>24.848661023635767</c:v>
                </c:pt>
                <c:pt idx="1538">
                  <c:v>29.264889237964415</c:v>
                </c:pt>
                <c:pt idx="1539">
                  <c:v>32.954505323913821</c:v>
                </c:pt>
                <c:pt idx="1540">
                  <c:v>36.061421249720006</c:v>
                </c:pt>
                <c:pt idx="1541">
                  <c:v>38.541522730738535</c:v>
                </c:pt>
                <c:pt idx="1542">
                  <c:v>38.696755716416696</c:v>
                </c:pt>
                <c:pt idx="1543">
                  <c:v>36.129972858191664</c:v>
                </c:pt>
                <c:pt idx="1544">
                  <c:v>29.965791833381701</c:v>
                </c:pt>
                <c:pt idx="1545">
                  <c:v>23.045778646669966</c:v>
                </c:pt>
                <c:pt idx="1546">
                  <c:v>18.262970384808995</c:v>
                </c:pt>
                <c:pt idx="1547">
                  <c:v>15.340218670201962</c:v>
                </c:pt>
                <c:pt idx="1548">
                  <c:v>14.938941629937867</c:v>
                </c:pt>
                <c:pt idx="1549">
                  <c:v>15.615347761856352</c:v>
                </c:pt>
                <c:pt idx="1550">
                  <c:v>16.827483776441372</c:v>
                </c:pt>
                <c:pt idx="1551">
                  <c:v>18.119382458393826</c:v>
                </c:pt>
                <c:pt idx="1552">
                  <c:v>18.892701698419039</c:v>
                </c:pt>
                <c:pt idx="1553">
                  <c:v>19.170240310030621</c:v>
                </c:pt>
                <c:pt idx="1554">
                  <c:v>19.415514492287308</c:v>
                </c:pt>
                <c:pt idx="1555">
                  <c:v>20.798879803406081</c:v>
                </c:pt>
                <c:pt idx="1556">
                  <c:v>22.797225971849151</c:v>
                </c:pt>
                <c:pt idx="1557">
                  <c:v>24.912610340326143</c:v>
                </c:pt>
                <c:pt idx="1558">
                  <c:v>27.683667022486134</c:v>
                </c:pt>
                <c:pt idx="1559">
                  <c:v>30.65779239444414</c:v>
                </c:pt>
                <c:pt idx="1560">
                  <c:v>32.003072075598311</c:v>
                </c:pt>
                <c:pt idx="1561">
                  <c:v>32.78403041163309</c:v>
                </c:pt>
                <c:pt idx="1562">
                  <c:v>33.578013620615657</c:v>
                </c:pt>
                <c:pt idx="1563">
                  <c:v>34.999158044070171</c:v>
                </c:pt>
                <c:pt idx="1564">
                  <c:v>36.505014599078763</c:v>
                </c:pt>
                <c:pt idx="1565">
                  <c:v>37.412335282238772</c:v>
                </c:pt>
                <c:pt idx="1566">
                  <c:v>38.978548873114015</c:v>
                </c:pt>
                <c:pt idx="1567">
                  <c:v>39.329865522163729</c:v>
                </c:pt>
                <c:pt idx="1568">
                  <c:v>38.240714803672923</c:v>
                </c:pt>
                <c:pt idx="1569">
                  <c:v>37.728206547676479</c:v>
                </c:pt>
                <c:pt idx="1570">
                  <c:v>37.139792474255785</c:v>
                </c:pt>
                <c:pt idx="1571">
                  <c:v>36.476633847902313</c:v>
                </c:pt>
                <c:pt idx="1572">
                  <c:v>35.740012253671573</c:v>
                </c:pt>
                <c:pt idx="1573">
                  <c:v>33.531015099643703</c:v>
                </c:pt>
                <c:pt idx="1574">
                  <c:v>30.423649979948106</c:v>
                </c:pt>
                <c:pt idx="1575">
                  <c:v>27.888421692284048</c:v>
                </c:pt>
                <c:pt idx="1576">
                  <c:v>24.526294770425206</c:v>
                </c:pt>
                <c:pt idx="1577">
                  <c:v>21.01575648941412</c:v>
                </c:pt>
                <c:pt idx="1578">
                  <c:v>18.13171143709183</c:v>
                </c:pt>
                <c:pt idx="1579">
                  <c:v>16.595380101479194</c:v>
                </c:pt>
                <c:pt idx="1580">
                  <c:v>15.06649189250421</c:v>
                </c:pt>
                <c:pt idx="1581">
                  <c:v>14.177982123374919</c:v>
                </c:pt>
                <c:pt idx="1582">
                  <c:v>13.332019061884935</c:v>
                </c:pt>
                <c:pt idx="1583">
                  <c:v>11.025838837835467</c:v>
                </c:pt>
                <c:pt idx="1584">
                  <c:v>9.4057852946200278</c:v>
                </c:pt>
                <c:pt idx="1585">
                  <c:v>7.7746530148147999</c:v>
                </c:pt>
                <c:pt idx="1586">
                  <c:v>6.137284433736296</c:v>
                </c:pt>
                <c:pt idx="1587">
                  <c:v>5.1775701190288705</c:v>
                </c:pt>
                <c:pt idx="1588">
                  <c:v>5.5814412404414862</c:v>
                </c:pt>
                <c:pt idx="1589">
                  <c:v>7.3427521754140059</c:v>
                </c:pt>
                <c:pt idx="1590">
                  <c:v>9.1370284955204379</c:v>
                </c:pt>
                <c:pt idx="1591">
                  <c:v>10.941046611656363</c:v>
                </c:pt>
                <c:pt idx="1592">
                  <c:v>12.133357654753063</c:v>
                </c:pt>
                <c:pt idx="1593">
                  <c:v>13.317370870142447</c:v>
                </c:pt>
                <c:pt idx="1594">
                  <c:v>14.561014038633166</c:v>
                </c:pt>
                <c:pt idx="1595">
                  <c:v>13.185884040682252</c:v>
                </c:pt>
                <c:pt idx="1596">
                  <c:v>11.75269031960134</c:v>
                </c:pt>
                <c:pt idx="1597">
                  <c:v>9.6805836317329366</c:v>
                </c:pt>
                <c:pt idx="1598">
                  <c:v>6.8959480986824646</c:v>
                </c:pt>
                <c:pt idx="1599">
                  <c:v>5.4029171190659842</c:v>
                </c:pt>
                <c:pt idx="1600">
                  <c:v>3.9082302210536928</c:v>
                </c:pt>
                <c:pt idx="1601">
                  <c:v>3.0462272094663776</c:v>
                </c:pt>
                <c:pt idx="1602">
                  <c:v>4.0722213892022081</c:v>
                </c:pt>
                <c:pt idx="1603">
                  <c:v>6.366161152976062</c:v>
                </c:pt>
                <c:pt idx="1604">
                  <c:v>8.064695293766011</c:v>
                </c:pt>
                <c:pt idx="1605">
                  <c:v>10.384957270904717</c:v>
                </c:pt>
                <c:pt idx="1606">
                  <c:v>12.163280719445904</c:v>
                </c:pt>
                <c:pt idx="1607">
                  <c:v>13.32442892273623</c:v>
                </c:pt>
                <c:pt idx="1608">
                  <c:v>14.545401144958468</c:v>
                </c:pt>
                <c:pt idx="1609">
                  <c:v>15.766373367180709</c:v>
                </c:pt>
                <c:pt idx="1610">
                  <c:v>16.444731336729788</c:v>
                </c:pt>
                <c:pt idx="1611">
                  <c:v>17.090956269794852</c:v>
                </c:pt>
                <c:pt idx="1612">
                  <c:v>19.036843229255393</c:v>
                </c:pt>
                <c:pt idx="1613">
                  <c:v>21.031954814709728</c:v>
                </c:pt>
                <c:pt idx="1614">
                  <c:v>23.122545159260145</c:v>
                </c:pt>
                <c:pt idx="1615">
                  <c:v>25.278278487967675</c:v>
                </c:pt>
                <c:pt idx="1616">
                  <c:v>28.179090847331597</c:v>
                </c:pt>
                <c:pt idx="1617">
                  <c:v>30.586818184016675</c:v>
                </c:pt>
                <c:pt idx="1618">
                  <c:v>32.446969614502805</c:v>
                </c:pt>
                <c:pt idx="1619">
                  <c:v>32.445198501600878</c:v>
                </c:pt>
                <c:pt idx="1620">
                  <c:v>31.026641703475704</c:v>
                </c:pt>
                <c:pt idx="1621">
                  <c:v>29.529554306679501</c:v>
                </c:pt>
                <c:pt idx="1622">
                  <c:v>27.245124751360461</c:v>
                </c:pt>
                <c:pt idx="1623">
                  <c:v>23.500962640834011</c:v>
                </c:pt>
                <c:pt idx="1624">
                  <c:v>18.889943721493832</c:v>
                </c:pt>
                <c:pt idx="1625">
                  <c:v>14.829870923237536</c:v>
                </c:pt>
                <c:pt idx="1626">
                  <c:v>8.6786935334387163</c:v>
                </c:pt>
                <c:pt idx="1627">
                  <c:v>1.7635919928746298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1.2724806540481559</c:v>
                </c:pt>
                <c:pt idx="1633">
                  <c:v>7.1943328250683853</c:v>
                </c:pt>
                <c:pt idx="1634">
                  <c:v>11.98443413314188</c:v>
                </c:pt>
                <c:pt idx="1635">
                  <c:v>13.77764415932182</c:v>
                </c:pt>
                <c:pt idx="1636">
                  <c:v>13.777644159321733</c:v>
                </c:pt>
                <c:pt idx="1637">
                  <c:v>11.925234798934483</c:v>
                </c:pt>
                <c:pt idx="1638">
                  <c:v>10.020887129487321</c:v>
                </c:pt>
                <c:pt idx="1639">
                  <c:v>8.7046025739785442</c:v>
                </c:pt>
                <c:pt idx="1640">
                  <c:v>8.5736868902902152</c:v>
                </c:pt>
                <c:pt idx="1641">
                  <c:v>10.263396039802418</c:v>
                </c:pt>
                <c:pt idx="1642">
                  <c:v>13.191798000851229</c:v>
                </c:pt>
                <c:pt idx="1643">
                  <c:v>17.403022896345142</c:v>
                </c:pt>
                <c:pt idx="1644">
                  <c:v>21.176603556956849</c:v>
                </c:pt>
                <c:pt idx="1645">
                  <c:v>24.465562146291223</c:v>
                </c:pt>
                <c:pt idx="1646">
                  <c:v>27.321404584327713</c:v>
                </c:pt>
                <c:pt idx="1647">
                  <c:v>29.65923876532705</c:v>
                </c:pt>
                <c:pt idx="1648">
                  <c:v>32.139061666979984</c:v>
                </c:pt>
                <c:pt idx="1649">
                  <c:v>33.460557821945862</c:v>
                </c:pt>
                <c:pt idx="1650">
                  <c:v>34.168924999177015</c:v>
                </c:pt>
                <c:pt idx="1651">
                  <c:v>33.59230335893983</c:v>
                </c:pt>
                <c:pt idx="1652">
                  <c:v>32.239243205299758</c:v>
                </c:pt>
                <c:pt idx="1653">
                  <c:v>31.465457405853307</c:v>
                </c:pt>
                <c:pt idx="1654">
                  <c:v>29.957934315645041</c:v>
                </c:pt>
                <c:pt idx="1655">
                  <c:v>28.999749757552944</c:v>
                </c:pt>
                <c:pt idx="1656">
                  <c:v>29.378878277955682</c:v>
                </c:pt>
                <c:pt idx="1657">
                  <c:v>29.76170304608678</c:v>
                </c:pt>
                <c:pt idx="1658">
                  <c:v>30.148249206488586</c:v>
                </c:pt>
                <c:pt idx="1659">
                  <c:v>30.53854190370367</c:v>
                </c:pt>
                <c:pt idx="1660">
                  <c:v>30.932606282274307</c:v>
                </c:pt>
                <c:pt idx="1661">
                  <c:v>30.631455141063899</c:v>
                </c:pt>
                <c:pt idx="1662">
                  <c:v>30.978694125915016</c:v>
                </c:pt>
                <c:pt idx="1663">
                  <c:v>31.379143385909448</c:v>
                </c:pt>
                <c:pt idx="1664">
                  <c:v>30.309391612331321</c:v>
                </c:pt>
                <c:pt idx="1665">
                  <c:v>29.892812631894135</c:v>
                </c:pt>
                <c:pt idx="1666">
                  <c:v>28.75297776623384</c:v>
                </c:pt>
                <c:pt idx="1667">
                  <c:v>27.506079365137971</c:v>
                </c:pt>
                <c:pt idx="1668">
                  <c:v>26.974124649129518</c:v>
                </c:pt>
                <c:pt idx="1669">
                  <c:v>26.391569099840289</c:v>
                </c:pt>
                <c:pt idx="1670">
                  <c:v>25.806121830795856</c:v>
                </c:pt>
                <c:pt idx="1671">
                  <c:v>24.443878289090854</c:v>
                </c:pt>
                <c:pt idx="1672">
                  <c:v>23.761125217360924</c:v>
                </c:pt>
                <c:pt idx="1673">
                  <c:v>23.806188998180861</c:v>
                </c:pt>
                <c:pt idx="1674">
                  <c:v>23.121835884364888</c:v>
                </c:pt>
                <c:pt idx="1675">
                  <c:v>22.39235671769816</c:v>
                </c:pt>
                <c:pt idx="1676">
                  <c:v>21.662877551031432</c:v>
                </c:pt>
                <c:pt idx="1677">
                  <c:v>20.161667393242485</c:v>
                </c:pt>
                <c:pt idx="1678">
                  <c:v>18.621841252053837</c:v>
                </c:pt>
                <c:pt idx="1679">
                  <c:v>17.773251091438905</c:v>
                </c:pt>
                <c:pt idx="1680">
                  <c:v>17.652973798760456</c:v>
                </c:pt>
                <c:pt idx="1681">
                  <c:v>18.978415455444104</c:v>
                </c:pt>
                <c:pt idx="1682">
                  <c:v>21.103501018265931</c:v>
                </c:pt>
                <c:pt idx="1683">
                  <c:v>23.269519536784536</c:v>
                </c:pt>
                <c:pt idx="1684">
                  <c:v>26.250968784932127</c:v>
                </c:pt>
                <c:pt idx="1685">
                  <c:v>27.889470156338195</c:v>
                </c:pt>
                <c:pt idx="1686">
                  <c:v>28.082651437239001</c:v>
                </c:pt>
                <c:pt idx="1687">
                  <c:v>28.27682749909745</c:v>
                </c:pt>
                <c:pt idx="1688">
                  <c:v>27.007294694857539</c:v>
                </c:pt>
                <c:pt idx="1689">
                  <c:v>25.635951335961966</c:v>
                </c:pt>
                <c:pt idx="1690">
                  <c:v>24.994912649069011</c:v>
                </c:pt>
                <c:pt idx="1691">
                  <c:v>24.306011345522851</c:v>
                </c:pt>
                <c:pt idx="1692">
                  <c:v>24.351825631999919</c:v>
                </c:pt>
                <c:pt idx="1693">
                  <c:v>24.397702779833008</c:v>
                </c:pt>
                <c:pt idx="1694">
                  <c:v>24.443642838132675</c:v>
                </c:pt>
                <c:pt idx="1695">
                  <c:v>24.489645856008934</c:v>
                </c:pt>
                <c:pt idx="1696">
                  <c:v>24.535711882572201</c:v>
                </c:pt>
                <c:pt idx="1697">
                  <c:v>24.581840966933342</c:v>
                </c:pt>
                <c:pt idx="1698">
                  <c:v>23.888781614992752</c:v>
                </c:pt>
                <c:pt idx="1699">
                  <c:v>22.410278528573084</c:v>
                </c:pt>
                <c:pt idx="1700">
                  <c:v>20.888457479279232</c:v>
                </c:pt>
                <c:pt idx="1701">
                  <c:v>20.06448381897173</c:v>
                </c:pt>
                <c:pt idx="1702">
                  <c:v>19.979438890944159</c:v>
                </c:pt>
                <c:pt idx="1703">
                  <c:v>19.159417981325298</c:v>
                </c:pt>
                <c:pt idx="1704">
                  <c:v>19.034423558184255</c:v>
                </c:pt>
                <c:pt idx="1705">
                  <c:v>19.683760744240359</c:v>
                </c:pt>
                <c:pt idx="1706">
                  <c:v>19.599845110649813</c:v>
                </c:pt>
                <c:pt idx="1707">
                  <c:v>20.24623336329492</c:v>
                </c:pt>
                <c:pt idx="1708">
                  <c:v>20.933398384364807</c:v>
                </c:pt>
                <c:pt idx="1709">
                  <c:v>20.890571714230198</c:v>
                </c:pt>
                <c:pt idx="1710">
                  <c:v>22.304466266743621</c:v>
                </c:pt>
                <c:pt idx="1711">
                  <c:v>23.806188998180861</c:v>
                </c:pt>
                <c:pt idx="1712">
                  <c:v>24.580794217698138</c:v>
                </c:pt>
                <c:pt idx="1713">
                  <c:v>26.133640743340745</c:v>
                </c:pt>
                <c:pt idx="1714">
                  <c:v>27.007294694857642</c:v>
                </c:pt>
                <c:pt idx="1715">
                  <c:v>27.884960820688271</c:v>
                </c:pt>
                <c:pt idx="1716">
                  <c:v>28.815966668721956</c:v>
                </c:pt>
                <c:pt idx="1717">
                  <c:v>29.752577849649519</c:v>
                </c:pt>
                <c:pt idx="1718">
                  <c:v>30.745841381976714</c:v>
                </c:pt>
                <c:pt idx="1719">
                  <c:v>31.746437182600737</c:v>
                </c:pt>
                <c:pt idx="1720">
                  <c:v>32.05939030686384</c:v>
                </c:pt>
                <c:pt idx="1721">
                  <c:v>30.820444261887737</c:v>
                </c:pt>
                <c:pt idx="1722">
                  <c:v>28.767896866247586</c:v>
                </c:pt>
                <c:pt idx="1723">
                  <c:v>26.605539072592279</c:v>
                </c:pt>
                <c:pt idx="1724">
                  <c:v>24.389711430173627</c:v>
                </c:pt>
                <c:pt idx="1725">
                  <c:v>19.817761294814243</c:v>
                </c:pt>
                <c:pt idx="1726">
                  <c:v>13.591561005700433</c:v>
                </c:pt>
                <c:pt idx="1727">
                  <c:v>6.5335373845127771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0.15891883755040259</c:v>
                </c:pt>
                <c:pt idx="1746">
                  <c:v>1.5487964598910315E-2</c:v>
                </c:pt>
                <c:pt idx="1747">
                  <c:v>0.93203120661873262</c:v>
                </c:pt>
                <c:pt idx="1748">
                  <c:v>1.861202432407002</c:v>
                </c:pt>
                <c:pt idx="1749">
                  <c:v>2.7748387881614347</c:v>
                </c:pt>
                <c:pt idx="1750">
                  <c:v>4.2224487630964465</c:v>
                </c:pt>
                <c:pt idx="1751">
                  <c:v>4.6459114339833985</c:v>
                </c:pt>
                <c:pt idx="1752">
                  <c:v>4.5554063113996595</c:v>
                </c:pt>
                <c:pt idx="1753">
                  <c:v>4.4659889849360468</c:v>
                </c:pt>
                <c:pt idx="1754">
                  <c:v>4.377653315788268</c:v>
                </c:pt>
                <c:pt idx="1755">
                  <c:v>4.2903931651520315</c:v>
                </c:pt>
                <c:pt idx="1756">
                  <c:v>4.2042023942230529</c:v>
                </c:pt>
                <c:pt idx="1757">
                  <c:v>3.6241327345674375</c:v>
                </c:pt>
                <c:pt idx="1758">
                  <c:v>3.5268236071657717</c:v>
                </c:pt>
                <c:pt idx="1759">
                  <c:v>3.4468878269302445</c:v>
                </c:pt>
                <c:pt idx="1760">
                  <c:v>2.8671721450289716</c:v>
                </c:pt>
                <c:pt idx="1761">
                  <c:v>2.7775674617245216</c:v>
                </c:pt>
                <c:pt idx="1762">
                  <c:v>2.6894443420025538</c:v>
                </c:pt>
                <c:pt idx="1763">
                  <c:v>2.6027921780092513</c:v>
                </c:pt>
                <c:pt idx="1764">
                  <c:v>2.0462269051007076</c:v>
                </c:pt>
                <c:pt idx="1765">
                  <c:v>0.55064332706729102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B0-4C1C-848E-C5F567B1030F}"/>
            </c:ext>
          </c:extLst>
        </c:ser>
        <c:ser>
          <c:idx val="1"/>
          <c:order val="1"/>
          <c:tx>
            <c:strRef>
              <c:f>'My Spreedsheet '!$W$2</c:f>
              <c:strCache>
                <c:ptCount val="1"/>
                <c:pt idx="0">
                  <c:v>Braking Energy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'My Spreedsheet '!$C$5:$C$1805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'My Spreedsheet '!$W$5:$W$1805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-1.8932645331361351</c:v>
                </c:pt>
                <c:pt idx="37">
                  <c:v>-8.0110487604986478</c:v>
                </c:pt>
                <c:pt idx="38">
                  <c:v>-10.772354487946981</c:v>
                </c:pt>
                <c:pt idx="39">
                  <c:v>-9.2061678606600523</c:v>
                </c:pt>
                <c:pt idx="40">
                  <c:v>-7.4642970870494123</c:v>
                </c:pt>
                <c:pt idx="41">
                  <c:v>-8.6798716956106574</c:v>
                </c:pt>
                <c:pt idx="42">
                  <c:v>-10.508374599712136</c:v>
                </c:pt>
                <c:pt idx="43">
                  <c:v>-8.5613812406061971</c:v>
                </c:pt>
                <c:pt idx="44">
                  <c:v>-4.2791333813336871</c:v>
                </c:pt>
                <c:pt idx="45">
                  <c:v>-1.1547125134782288</c:v>
                </c:pt>
                <c:pt idx="46">
                  <c:v>-0.66146178171817438</c:v>
                </c:pt>
                <c:pt idx="47">
                  <c:v>-1.3105806447469441</c:v>
                </c:pt>
                <c:pt idx="48">
                  <c:v>-0.92561437600278917</c:v>
                </c:pt>
                <c:pt idx="49">
                  <c:v>0</c:v>
                </c:pt>
                <c:pt idx="50">
                  <c:v>0</c:v>
                </c:pt>
                <c:pt idx="51">
                  <c:v>-1.2805004847556023</c:v>
                </c:pt>
                <c:pt idx="52">
                  <c:v>-3.1481421030277641</c:v>
                </c:pt>
                <c:pt idx="53">
                  <c:v>-2.1076892083092615</c:v>
                </c:pt>
                <c:pt idx="54">
                  <c:v>-0.2103845155911061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-1.5115409688513022E-2</c:v>
                </c:pt>
                <c:pt idx="81">
                  <c:v>-1.5763418321892362</c:v>
                </c:pt>
                <c:pt idx="82">
                  <c:v>-1.1261446022865864</c:v>
                </c:pt>
                <c:pt idx="83">
                  <c:v>0</c:v>
                </c:pt>
                <c:pt idx="84">
                  <c:v>-0.27749363066997618</c:v>
                </c:pt>
                <c:pt idx="85">
                  <c:v>-0.9076199847361508</c:v>
                </c:pt>
                <c:pt idx="86">
                  <c:v>-0.70187354392916146</c:v>
                </c:pt>
                <c:pt idx="87">
                  <c:v>-0.30401930927161819</c:v>
                </c:pt>
                <c:pt idx="88">
                  <c:v>-3.453763849900287</c:v>
                </c:pt>
                <c:pt idx="89">
                  <c:v>-10.962971201139966</c:v>
                </c:pt>
                <c:pt idx="90">
                  <c:v>-14.150940570013757</c:v>
                </c:pt>
                <c:pt idx="91">
                  <c:v>-11.956603475373841</c:v>
                </c:pt>
                <c:pt idx="92">
                  <c:v>-6.8232329737648065</c:v>
                </c:pt>
                <c:pt idx="93">
                  <c:v>-3.4239736270840386</c:v>
                </c:pt>
                <c:pt idx="94">
                  <c:v>-2.9681417721388881</c:v>
                </c:pt>
                <c:pt idx="95">
                  <c:v>-2.8308190542350777</c:v>
                </c:pt>
                <c:pt idx="96">
                  <c:v>-1.5732052206781908</c:v>
                </c:pt>
                <c:pt idx="97">
                  <c:v>-0.58388712376274998</c:v>
                </c:pt>
                <c:pt idx="98">
                  <c:v>-0.35696612709923187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-2.8734833579225709</c:v>
                </c:pt>
                <c:pt idx="152">
                  <c:v>-9.2532202125692784</c:v>
                </c:pt>
                <c:pt idx="153">
                  <c:v>-11.758082031901264</c:v>
                </c:pt>
                <c:pt idx="154">
                  <c:v>-8.4339104224255426</c:v>
                </c:pt>
                <c:pt idx="155">
                  <c:v>-3.4390189612284896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-4.1367690028718398</c:v>
                </c:pt>
                <c:pt idx="172">
                  <c:v>-10.992254551537506</c:v>
                </c:pt>
                <c:pt idx="173">
                  <c:v>-12.628258904021459</c:v>
                </c:pt>
                <c:pt idx="174">
                  <c:v>-7.5067905094323493</c:v>
                </c:pt>
                <c:pt idx="175">
                  <c:v>-1.6465861019960413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-0.50676784449618129</c:v>
                </c:pt>
                <c:pt idx="183">
                  <c:v>-3.5940807468310347</c:v>
                </c:pt>
                <c:pt idx="184">
                  <c:v>-5.740805084088346</c:v>
                </c:pt>
                <c:pt idx="185">
                  <c:v>-5.7575749483811158</c:v>
                </c:pt>
                <c:pt idx="186">
                  <c:v>-4.6603274344000321</c:v>
                </c:pt>
                <c:pt idx="187">
                  <c:v>-3.3380901586613687</c:v>
                </c:pt>
                <c:pt idx="188">
                  <c:v>-2.3411562474493404</c:v>
                </c:pt>
                <c:pt idx="189">
                  <c:v>-1.6138789857438156</c:v>
                </c:pt>
                <c:pt idx="190">
                  <c:v>-0.99471052901301493</c:v>
                </c:pt>
                <c:pt idx="191">
                  <c:v>-0.62734429269573011</c:v>
                </c:pt>
                <c:pt idx="192">
                  <c:v>-0.29633757954714329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-1.2069371736095333</c:v>
                </c:pt>
                <c:pt idx="233">
                  <c:v>-6.6089545535457086</c:v>
                </c:pt>
                <c:pt idx="234">
                  <c:v>-8.2861040819988556</c:v>
                </c:pt>
                <c:pt idx="235">
                  <c:v>-5.7255297401682625</c:v>
                </c:pt>
                <c:pt idx="236">
                  <c:v>-1.9185657719353364</c:v>
                </c:pt>
                <c:pt idx="237">
                  <c:v>-0.7880749357219502</c:v>
                </c:pt>
                <c:pt idx="238">
                  <c:v>-3.3102204647752562</c:v>
                </c:pt>
                <c:pt idx="239">
                  <c:v>-8.115353840761065</c:v>
                </c:pt>
                <c:pt idx="240">
                  <c:v>-11.061977827391782</c:v>
                </c:pt>
                <c:pt idx="241">
                  <c:v>-9.0130400027962967</c:v>
                </c:pt>
                <c:pt idx="242">
                  <c:v>-7.9498607777371539</c:v>
                </c:pt>
                <c:pt idx="243">
                  <c:v>-8.3553962557217858</c:v>
                </c:pt>
                <c:pt idx="244">
                  <c:v>-7.4642970870494123</c:v>
                </c:pt>
                <c:pt idx="245">
                  <c:v>-8.6798716956106574</c:v>
                </c:pt>
                <c:pt idx="246">
                  <c:v>-10.508374599712136</c:v>
                </c:pt>
                <c:pt idx="247">
                  <c:v>-8.5613812406061971</c:v>
                </c:pt>
                <c:pt idx="248">
                  <c:v>-4.2791333813336871</c:v>
                </c:pt>
                <c:pt idx="249">
                  <c:v>-1.1547125134782288</c:v>
                </c:pt>
                <c:pt idx="250">
                  <c:v>-0.66146178171817438</c:v>
                </c:pt>
                <c:pt idx="251">
                  <c:v>-1.3105806447469441</c:v>
                </c:pt>
                <c:pt idx="252">
                  <c:v>-0.92561437600278917</c:v>
                </c:pt>
                <c:pt idx="253">
                  <c:v>0</c:v>
                </c:pt>
                <c:pt idx="254">
                  <c:v>0</c:v>
                </c:pt>
                <c:pt idx="255">
                  <c:v>-1.2805004847556023</c:v>
                </c:pt>
                <c:pt idx="256">
                  <c:v>-1.8846313005586277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-2.1642834058092406</c:v>
                </c:pt>
                <c:pt idx="274">
                  <c:v>-8.6701720529981952</c:v>
                </c:pt>
                <c:pt idx="275">
                  <c:v>-10.99108506978245</c:v>
                </c:pt>
                <c:pt idx="276">
                  <c:v>-11.834510690216431</c:v>
                </c:pt>
                <c:pt idx="277">
                  <c:v>-12.170962404601806</c:v>
                </c:pt>
                <c:pt idx="278">
                  <c:v>-14.187733985289935</c:v>
                </c:pt>
                <c:pt idx="279">
                  <c:v>-12.651405615478208</c:v>
                </c:pt>
                <c:pt idx="280">
                  <c:v>-5.4842267049473676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-1.6365471579441644</c:v>
                </c:pt>
                <c:pt idx="293">
                  <c:v>-2.1950971552850902</c:v>
                </c:pt>
                <c:pt idx="294">
                  <c:v>-0.55672381332196186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-0.57355579573737336</c:v>
                </c:pt>
                <c:pt idx="303">
                  <c:v>-1.9078168064727243</c:v>
                </c:pt>
                <c:pt idx="304">
                  <c:v>-3.7020996936746666</c:v>
                </c:pt>
                <c:pt idx="305">
                  <c:v>-4.8695221196970406</c:v>
                </c:pt>
                <c:pt idx="306">
                  <c:v>-3.5430781715326125</c:v>
                </c:pt>
                <c:pt idx="307">
                  <c:v>-1.1405295142268885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-0.46085376729657435</c:v>
                </c:pt>
                <c:pt idx="312">
                  <c:v>-1.7976574186089931</c:v>
                </c:pt>
                <c:pt idx="313">
                  <c:v>-3.2767998670693737</c:v>
                </c:pt>
                <c:pt idx="314">
                  <c:v>-4.2191406610833333</c:v>
                </c:pt>
                <c:pt idx="315">
                  <c:v>-4.0633389478116788</c:v>
                </c:pt>
                <c:pt idx="316">
                  <c:v>-3.354360613240885</c:v>
                </c:pt>
                <c:pt idx="317">
                  <c:v>-3.7907211273755497</c:v>
                </c:pt>
                <c:pt idx="318">
                  <c:v>-4.82036513677662</c:v>
                </c:pt>
                <c:pt idx="319">
                  <c:v>-4.8475061563487625</c:v>
                </c:pt>
                <c:pt idx="320">
                  <c:v>-2.2900064729772338</c:v>
                </c:pt>
                <c:pt idx="321">
                  <c:v>-0.48562724474943636</c:v>
                </c:pt>
                <c:pt idx="322">
                  <c:v>0</c:v>
                </c:pt>
                <c:pt idx="323">
                  <c:v>0</c:v>
                </c:pt>
                <c:pt idx="324">
                  <c:v>-0.1944939514173166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-3.0082878925933301</c:v>
                </c:pt>
                <c:pt idx="329">
                  <c:v>-5.849125988729619</c:v>
                </c:pt>
                <c:pt idx="330">
                  <c:v>-2.7963296870552741</c:v>
                </c:pt>
                <c:pt idx="331">
                  <c:v>0</c:v>
                </c:pt>
                <c:pt idx="332">
                  <c:v>-0.17625739231239987</c:v>
                </c:pt>
                <c:pt idx="333">
                  <c:v>-0.26260850771668487</c:v>
                </c:pt>
                <c:pt idx="334">
                  <c:v>-7.9508421731917106E-2</c:v>
                </c:pt>
                <c:pt idx="335">
                  <c:v>-0.2511582781503181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-0.66262961313889035</c:v>
                </c:pt>
                <c:pt idx="359">
                  <c:v>-3.2786636020290287</c:v>
                </c:pt>
                <c:pt idx="360">
                  <c:v>-4.0732433199688938</c:v>
                </c:pt>
                <c:pt idx="361">
                  <c:v>-2.9962597913671871</c:v>
                </c:pt>
                <c:pt idx="362">
                  <c:v>-1.5799634950990809</c:v>
                </c:pt>
                <c:pt idx="363">
                  <c:v>-0.43655704213062285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-3.2050690471523531</c:v>
                </c:pt>
                <c:pt idx="373">
                  <c:v>-6.4388809549097896</c:v>
                </c:pt>
                <c:pt idx="374">
                  <c:v>-6.1849414262328306</c:v>
                </c:pt>
                <c:pt idx="375">
                  <c:v>-4.1337466419271092</c:v>
                </c:pt>
                <c:pt idx="376">
                  <c:v>-2.3279803267925789</c:v>
                </c:pt>
                <c:pt idx="377">
                  <c:v>-1.294937231897642</c:v>
                </c:pt>
                <c:pt idx="378">
                  <c:v>-0.72241488328059822</c:v>
                </c:pt>
                <c:pt idx="379">
                  <c:v>-0.42041938083950636</c:v>
                </c:pt>
                <c:pt idx="380">
                  <c:v>-0.46187183999088904</c:v>
                </c:pt>
                <c:pt idx="381">
                  <c:v>-0.53230089275292036</c:v>
                </c:pt>
                <c:pt idx="382">
                  <c:v>-0.45628281178457797</c:v>
                </c:pt>
                <c:pt idx="383">
                  <c:v>-0.38739120141885475</c:v>
                </c:pt>
                <c:pt idx="384">
                  <c:v>-0.26741178366100565</c:v>
                </c:pt>
                <c:pt idx="385">
                  <c:v>-7.880434026278603E-2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-2.0540553130810388</c:v>
                </c:pt>
                <c:pt idx="403">
                  <c:v>-3.2761659790130775</c:v>
                </c:pt>
                <c:pt idx="404">
                  <c:v>-2.8022940344206688</c:v>
                </c:pt>
                <c:pt idx="405">
                  <c:v>-2.3981018180100486</c:v>
                </c:pt>
                <c:pt idx="406">
                  <c:v>-2.5514444770707851</c:v>
                </c:pt>
                <c:pt idx="407">
                  <c:v>-2.523387294752458</c:v>
                </c:pt>
                <c:pt idx="408">
                  <c:v>-1.7502166995121826</c:v>
                </c:pt>
                <c:pt idx="409">
                  <c:v>-0.48536251597292818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-0.72730472745678088</c:v>
                </c:pt>
                <c:pt idx="420">
                  <c:v>-1.3953833197202958</c:v>
                </c:pt>
                <c:pt idx="421">
                  <c:v>-0.55735194412106415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-1.2635210152276322</c:v>
                </c:pt>
                <c:pt idx="432">
                  <c:v>-1.0606795344732916</c:v>
                </c:pt>
                <c:pt idx="433">
                  <c:v>0</c:v>
                </c:pt>
                <c:pt idx="434">
                  <c:v>0</c:v>
                </c:pt>
                <c:pt idx="435">
                  <c:v>-1.7414155970141254</c:v>
                </c:pt>
                <c:pt idx="436">
                  <c:v>-5.0388511778295184</c:v>
                </c:pt>
                <c:pt idx="437">
                  <c:v>-8.168111166613194</c:v>
                </c:pt>
                <c:pt idx="438">
                  <c:v>-10.111752790496382</c:v>
                </c:pt>
                <c:pt idx="439">
                  <c:v>-9.7048845390009895</c:v>
                </c:pt>
                <c:pt idx="440">
                  <c:v>-7.1927611906582545</c:v>
                </c:pt>
                <c:pt idx="441">
                  <c:v>-3.6804211810906011</c:v>
                </c:pt>
                <c:pt idx="442">
                  <c:v>-1.227915066927161</c:v>
                </c:pt>
                <c:pt idx="443">
                  <c:v>-0.21096804752096754</c:v>
                </c:pt>
                <c:pt idx="444">
                  <c:v>-6.0164225348530104E-3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-0.9289851215764533</c:v>
                </c:pt>
                <c:pt idx="521">
                  <c:v>-1.4757512907460355</c:v>
                </c:pt>
                <c:pt idx="522">
                  <c:v>-1.8440942683045927</c:v>
                </c:pt>
                <c:pt idx="523">
                  <c:v>-2.9450463957540469</c:v>
                </c:pt>
                <c:pt idx="524">
                  <c:v>-4.5344473261218949</c:v>
                </c:pt>
                <c:pt idx="525">
                  <c:v>-4.8590258514839366</c:v>
                </c:pt>
                <c:pt idx="526">
                  <c:v>-3.1084594201765468</c:v>
                </c:pt>
                <c:pt idx="527">
                  <c:v>-1.1085404835771604</c:v>
                </c:pt>
                <c:pt idx="528">
                  <c:v>-0.255546930439429</c:v>
                </c:pt>
                <c:pt idx="529">
                  <c:v>-7.0313452535638518E-2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-5.4806451417314599E-2</c:v>
                </c:pt>
                <c:pt idx="544">
                  <c:v>-1.5520039607267937</c:v>
                </c:pt>
                <c:pt idx="545">
                  <c:v>-3.4002624063287628</c:v>
                </c:pt>
                <c:pt idx="546">
                  <c:v>-3.426788875583612</c:v>
                </c:pt>
                <c:pt idx="547">
                  <c:v>-2.2062435423568161</c:v>
                </c:pt>
                <c:pt idx="548">
                  <c:v>-1.3656297652249161</c:v>
                </c:pt>
                <c:pt idx="549">
                  <c:v>-0.92339552397150915</c:v>
                </c:pt>
                <c:pt idx="550">
                  <c:v>-0.69895423567850701</c:v>
                </c:pt>
                <c:pt idx="551">
                  <c:v>-0.24720716881323754</c:v>
                </c:pt>
                <c:pt idx="552">
                  <c:v>-0.15963525083990043</c:v>
                </c:pt>
                <c:pt idx="553">
                  <c:v>-0.15482114454758242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-0.76435951697468152</c:v>
                </c:pt>
                <c:pt idx="564">
                  <c:v>-5.3908446677772712</c:v>
                </c:pt>
                <c:pt idx="565">
                  <c:v>-5.6949250194777212</c:v>
                </c:pt>
                <c:pt idx="566">
                  <c:v>-2.5716386569931848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-0.26922883931734637</c:v>
                </c:pt>
                <c:pt idx="619">
                  <c:v>-2.1851407280901292</c:v>
                </c:pt>
                <c:pt idx="620">
                  <c:v>-2.7000997238289144</c:v>
                </c:pt>
                <c:pt idx="621">
                  <c:v>-1.1260096478381465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-4.4320635153580081</c:v>
                </c:pt>
                <c:pt idx="652">
                  <c:v>-8.4279656152088034</c:v>
                </c:pt>
                <c:pt idx="653">
                  <c:v>-8.7956047277573344</c:v>
                </c:pt>
                <c:pt idx="654">
                  <c:v>-10.845761776175577</c:v>
                </c:pt>
                <c:pt idx="655">
                  <c:v>-15.753518664715573</c:v>
                </c:pt>
                <c:pt idx="656">
                  <c:v>-17.278001374698665</c:v>
                </c:pt>
                <c:pt idx="657">
                  <c:v>-12.854526606802747</c:v>
                </c:pt>
                <c:pt idx="658">
                  <c:v>-8.2534647469813684</c:v>
                </c:pt>
                <c:pt idx="659">
                  <c:v>-8.9827573521596609</c:v>
                </c:pt>
                <c:pt idx="660">
                  <c:v>-13.162865385502938</c:v>
                </c:pt>
                <c:pt idx="661">
                  <c:v>-14.089671498635417</c:v>
                </c:pt>
                <c:pt idx="662">
                  <c:v>-11.616461187762001</c:v>
                </c:pt>
                <c:pt idx="663">
                  <c:v>-6.0105283097525799</c:v>
                </c:pt>
                <c:pt idx="664">
                  <c:v>-1.9570796404080277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-0.67460344137645856</c:v>
                </c:pt>
                <c:pt idx="678">
                  <c:v>-8.5343283726514709</c:v>
                </c:pt>
                <c:pt idx="679">
                  <c:v>-12.809502641066278</c:v>
                </c:pt>
                <c:pt idx="680">
                  <c:v>-14.037878278372373</c:v>
                </c:pt>
                <c:pt idx="681">
                  <c:v>-12.647635416839758</c:v>
                </c:pt>
                <c:pt idx="682">
                  <c:v>-6.7489135709889707</c:v>
                </c:pt>
                <c:pt idx="683">
                  <c:v>-3.7114528754639604</c:v>
                </c:pt>
                <c:pt idx="684">
                  <c:v>-1.4911109919947079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-7.4012785430447536</c:v>
                </c:pt>
                <c:pt idx="697">
                  <c:v>-9.2879271974483171</c:v>
                </c:pt>
                <c:pt idx="698">
                  <c:v>-6.4196577373678885</c:v>
                </c:pt>
                <c:pt idx="699">
                  <c:v>-4.1793244631869486</c:v>
                </c:pt>
                <c:pt idx="700">
                  <c:v>-1.3228960929725455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-0.31371328508316793</c:v>
                </c:pt>
                <c:pt idx="705">
                  <c:v>-2.4788402163727361</c:v>
                </c:pt>
                <c:pt idx="706">
                  <c:v>-4.092939691519188</c:v>
                </c:pt>
                <c:pt idx="707">
                  <c:v>-3.7245285481808628</c:v>
                </c:pt>
                <c:pt idx="708">
                  <c:v>-1.692334336507259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-2.9971049912632819</c:v>
                </c:pt>
                <c:pt idx="715">
                  <c:v>-6.8854873695173042</c:v>
                </c:pt>
                <c:pt idx="716">
                  <c:v>-4.5511484990570423</c:v>
                </c:pt>
                <c:pt idx="717">
                  <c:v>-0.7607343647314817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-0.21890416246433245</c:v>
                </c:pt>
                <c:pt idx="754">
                  <c:v>-1.6404121397862721</c:v>
                </c:pt>
                <c:pt idx="755">
                  <c:v>-3.0118015391385922</c:v>
                </c:pt>
                <c:pt idx="756">
                  <c:v>-7.5004175222928744</c:v>
                </c:pt>
                <c:pt idx="757">
                  <c:v>-14.950361096208072</c:v>
                </c:pt>
                <c:pt idx="758">
                  <c:v>-19.436309834461177</c:v>
                </c:pt>
                <c:pt idx="759">
                  <c:v>-18.343272070390878</c:v>
                </c:pt>
                <c:pt idx="760">
                  <c:v>-15.842942500946714</c:v>
                </c:pt>
                <c:pt idx="761">
                  <c:v>-13.27416732352604</c:v>
                </c:pt>
                <c:pt idx="762">
                  <c:v>-9.0700279562497013</c:v>
                </c:pt>
                <c:pt idx="763">
                  <c:v>-4.5985935841732326</c:v>
                </c:pt>
                <c:pt idx="764">
                  <c:v>-0.48480843880555546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-4.187943914635853</c:v>
                </c:pt>
                <c:pt idx="794">
                  <c:v>-16.605706837645592</c:v>
                </c:pt>
                <c:pt idx="795">
                  <c:v>-26.1362314426935</c:v>
                </c:pt>
                <c:pt idx="796">
                  <c:v>-28.871988468063819</c:v>
                </c:pt>
                <c:pt idx="797">
                  <c:v>-24.307812341476669</c:v>
                </c:pt>
                <c:pt idx="798">
                  <c:v>-15.321823691048023</c:v>
                </c:pt>
                <c:pt idx="799">
                  <c:v>-6.0024978005667347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-1.6020984773442106</c:v>
                </c:pt>
                <c:pt idx="809">
                  <c:v>-4.8616352734655246</c:v>
                </c:pt>
                <c:pt idx="810">
                  <c:v>-7.9184252231475334</c:v>
                </c:pt>
                <c:pt idx="811">
                  <c:v>-13.360638757384244</c:v>
                </c:pt>
                <c:pt idx="812">
                  <c:v>-16.708814028306826</c:v>
                </c:pt>
                <c:pt idx="813">
                  <c:v>-16.428874249983711</c:v>
                </c:pt>
                <c:pt idx="814">
                  <c:v>-15.598861463992511</c:v>
                </c:pt>
                <c:pt idx="815">
                  <c:v>-14.812738505925745</c:v>
                </c:pt>
                <c:pt idx="816">
                  <c:v>-12.585838536364323</c:v>
                </c:pt>
                <c:pt idx="817">
                  <c:v>-9.3852181247287163</c:v>
                </c:pt>
                <c:pt idx="818">
                  <c:v>-4.2187485792326376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-2.3182204776427731</c:v>
                </c:pt>
                <c:pt idx="876">
                  <c:v>-4.4748229203890997</c:v>
                </c:pt>
                <c:pt idx="877">
                  <c:v>-3.2767082423030311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-2.1633230504393821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-1.8507913430537168</c:v>
                </c:pt>
                <c:pt idx="892">
                  <c:v>-4.183398640000096</c:v>
                </c:pt>
                <c:pt idx="893">
                  <c:v>-4.5647019933580069</c:v>
                </c:pt>
                <c:pt idx="894">
                  <c:v>-3.0979725861826428</c:v>
                </c:pt>
                <c:pt idx="895">
                  <c:v>-0.59495161402109642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-1.7336918038095652</c:v>
                </c:pt>
                <c:pt idx="902">
                  <c:v>-17.213476813063867</c:v>
                </c:pt>
                <c:pt idx="903">
                  <c:v>-28.871988468063819</c:v>
                </c:pt>
                <c:pt idx="904">
                  <c:v>-24.307812341476669</c:v>
                </c:pt>
                <c:pt idx="905">
                  <c:v>-15.321823691048023</c:v>
                </c:pt>
                <c:pt idx="906">
                  <c:v>-6.0024978005667347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-3.8257801355848668</c:v>
                </c:pt>
                <c:pt idx="926">
                  <c:v>-2.7520410138010178</c:v>
                </c:pt>
                <c:pt idx="927">
                  <c:v>-0.2707836741161469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-2.136905821292288</c:v>
                </c:pt>
                <c:pt idx="935">
                  <c:v>-2.4874351667934094</c:v>
                </c:pt>
                <c:pt idx="936">
                  <c:v>-0.8692618470773118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-6.9398489151063405</c:v>
                </c:pt>
                <c:pt idx="952">
                  <c:v>-16.746309677871778</c:v>
                </c:pt>
                <c:pt idx="953">
                  <c:v>-23.62066799563944</c:v>
                </c:pt>
                <c:pt idx="954">
                  <c:v>-23.682771142387733</c:v>
                </c:pt>
                <c:pt idx="955">
                  <c:v>-20.903164231207633</c:v>
                </c:pt>
                <c:pt idx="956">
                  <c:v>-18.071411762648736</c:v>
                </c:pt>
                <c:pt idx="957">
                  <c:v>-10.191368360717428</c:v>
                </c:pt>
                <c:pt idx="958">
                  <c:v>-0.48135037640866485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-0.126984772602343</c:v>
                </c:pt>
                <c:pt idx="970">
                  <c:v>-3.9629698672418803</c:v>
                </c:pt>
                <c:pt idx="971">
                  <c:v>-10.969741602388622</c:v>
                </c:pt>
                <c:pt idx="972">
                  <c:v>-19.850620557162244</c:v>
                </c:pt>
                <c:pt idx="973">
                  <c:v>-22.378597210989877</c:v>
                </c:pt>
                <c:pt idx="974">
                  <c:v>-19.573482340225464</c:v>
                </c:pt>
                <c:pt idx="975">
                  <c:v>-16.719670692332173</c:v>
                </c:pt>
                <c:pt idx="976">
                  <c:v>-13.96646056415589</c:v>
                </c:pt>
                <c:pt idx="977">
                  <c:v>-8.7316941292100854</c:v>
                </c:pt>
                <c:pt idx="978">
                  <c:v>-4.8626077995555574</c:v>
                </c:pt>
                <c:pt idx="979">
                  <c:v>-3.4134479896377874</c:v>
                </c:pt>
                <c:pt idx="980">
                  <c:v>-2.2186181604783739</c:v>
                </c:pt>
                <c:pt idx="981">
                  <c:v>-1.3720488095977528</c:v>
                </c:pt>
                <c:pt idx="982">
                  <c:v>-1.0413162844353336</c:v>
                </c:pt>
                <c:pt idx="983">
                  <c:v>-1.0177374623394642</c:v>
                </c:pt>
                <c:pt idx="984">
                  <c:v>-0.66624251337521001</c:v>
                </c:pt>
                <c:pt idx="985">
                  <c:v>-0.15322253666711083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-3.7094778177440704</c:v>
                </c:pt>
                <c:pt idx="1051">
                  <c:v>-6.8702983270145062</c:v>
                </c:pt>
                <c:pt idx="1052">
                  <c:v>-8.6520168965199815</c:v>
                </c:pt>
                <c:pt idx="1053">
                  <c:v>-10.466088337328216</c:v>
                </c:pt>
                <c:pt idx="1054">
                  <c:v>-12.967176260579713</c:v>
                </c:pt>
                <c:pt idx="1055">
                  <c:v>-15.734685140107066</c:v>
                </c:pt>
                <c:pt idx="1056">
                  <c:v>-17.877473994416661</c:v>
                </c:pt>
                <c:pt idx="1057">
                  <c:v>-17.09911938144127</c:v>
                </c:pt>
                <c:pt idx="1058">
                  <c:v>-12.894872080330181</c:v>
                </c:pt>
                <c:pt idx="1059">
                  <c:v>-9.4890311381037318</c:v>
                </c:pt>
                <c:pt idx="1060">
                  <c:v>-6.5122064663864752</c:v>
                </c:pt>
                <c:pt idx="1061">
                  <c:v>-3.0024074752055001</c:v>
                </c:pt>
                <c:pt idx="1062">
                  <c:v>-0.34684547584259318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-2.7560722118500189</c:v>
                </c:pt>
                <c:pt idx="1084">
                  <c:v>-6.6348260630688429</c:v>
                </c:pt>
                <c:pt idx="1085">
                  <c:v>-3.4859079690371009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-0.90954557221352861</c:v>
                </c:pt>
                <c:pt idx="1099">
                  <c:v>-6.6993980720848096</c:v>
                </c:pt>
                <c:pt idx="1100">
                  <c:v>-7.2986138808685785</c:v>
                </c:pt>
                <c:pt idx="1101">
                  <c:v>-2.1308515602712621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-3.8297616215962598</c:v>
                </c:pt>
                <c:pt idx="1110">
                  <c:v>-3.4784225630050059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-0.55572239393651268</c:v>
                </c:pt>
                <c:pt idx="1119">
                  <c:v>-3.7697634320552682</c:v>
                </c:pt>
                <c:pt idx="1120">
                  <c:v>-1.8691852638024717</c:v>
                </c:pt>
                <c:pt idx="1121">
                  <c:v>0</c:v>
                </c:pt>
                <c:pt idx="1122">
                  <c:v>0</c:v>
                </c:pt>
                <c:pt idx="1123">
                  <c:v>-4.1917816316423231</c:v>
                </c:pt>
                <c:pt idx="1124">
                  <c:v>-11.823985023400549</c:v>
                </c:pt>
                <c:pt idx="1125">
                  <c:v>-21.163891658646381</c:v>
                </c:pt>
                <c:pt idx="1126">
                  <c:v>-27.521447133684255</c:v>
                </c:pt>
                <c:pt idx="1127">
                  <c:v>-27.46265450564113</c:v>
                </c:pt>
                <c:pt idx="1128">
                  <c:v>-24.248424911611362</c:v>
                </c:pt>
                <c:pt idx="1129">
                  <c:v>-18.428032580224976</c:v>
                </c:pt>
                <c:pt idx="1130">
                  <c:v>-12.978255468608108</c:v>
                </c:pt>
                <c:pt idx="1131">
                  <c:v>-10.343566948456258</c:v>
                </c:pt>
                <c:pt idx="1132">
                  <c:v>-9.2450509154647751</c:v>
                </c:pt>
                <c:pt idx="1133">
                  <c:v>-9.0561331568556902</c:v>
                </c:pt>
                <c:pt idx="1134">
                  <c:v>-8.3929642102494721</c:v>
                </c:pt>
                <c:pt idx="1135">
                  <c:v>-6.5459203142708882</c:v>
                </c:pt>
                <c:pt idx="1136">
                  <c:v>-3.7343908943418795</c:v>
                </c:pt>
                <c:pt idx="1137">
                  <c:v>-1.0851503197773018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-1.1914445838678756</c:v>
                </c:pt>
                <c:pt idx="1147">
                  <c:v>-8.5470180359732435</c:v>
                </c:pt>
                <c:pt idx="1148">
                  <c:v>-8.082074558829671</c:v>
                </c:pt>
                <c:pt idx="1149">
                  <c:v>-3.6461035653605518</c:v>
                </c:pt>
                <c:pt idx="1150">
                  <c:v>-0.69175288325000051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-0.44542542245050909</c:v>
                </c:pt>
                <c:pt idx="1351">
                  <c:v>-3.7572786673304357</c:v>
                </c:pt>
                <c:pt idx="1352">
                  <c:v>-5.1811886918416823</c:v>
                </c:pt>
                <c:pt idx="1353">
                  <c:v>-5.6663214618643227</c:v>
                </c:pt>
                <c:pt idx="1354">
                  <c:v>-6.1291269642561907</c:v>
                </c:pt>
                <c:pt idx="1355">
                  <c:v>-6.9906026720546617</c:v>
                </c:pt>
                <c:pt idx="1356">
                  <c:v>-8.633800814108552</c:v>
                </c:pt>
                <c:pt idx="1357">
                  <c:v>-9.7722578653833736</c:v>
                </c:pt>
                <c:pt idx="1358">
                  <c:v>-10.432451298648694</c:v>
                </c:pt>
                <c:pt idx="1359">
                  <c:v>-11.403724059780057</c:v>
                </c:pt>
                <c:pt idx="1360">
                  <c:v>-11.529694282054876</c:v>
                </c:pt>
                <c:pt idx="1361">
                  <c:v>-8.0842729953379315</c:v>
                </c:pt>
                <c:pt idx="1362">
                  <c:v>-1.7555339966996448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-4.9024075728679408</c:v>
                </c:pt>
                <c:pt idx="1369">
                  <c:v>-7.6249337321759265</c:v>
                </c:pt>
                <c:pt idx="1370">
                  <c:v>-3.147927649512678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-1.1720052688027047</c:v>
                </c:pt>
                <c:pt idx="1375">
                  <c:v>-5.7298229760786645</c:v>
                </c:pt>
                <c:pt idx="1376">
                  <c:v>-13.120811146500275</c:v>
                </c:pt>
                <c:pt idx="1377">
                  <c:v>-22.356773885993316</c:v>
                </c:pt>
                <c:pt idx="1378">
                  <c:v>-24.92234178302666</c:v>
                </c:pt>
                <c:pt idx="1379">
                  <c:v>-22.16875299062259</c:v>
                </c:pt>
                <c:pt idx="1380">
                  <c:v>-19.359707811799776</c:v>
                </c:pt>
                <c:pt idx="1381">
                  <c:v>-11.397888031058441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-0.95341522532121492</c:v>
                </c:pt>
                <c:pt idx="1398">
                  <c:v>-2.5086948555677258</c:v>
                </c:pt>
                <c:pt idx="1399">
                  <c:v>-4.0036911475104162</c:v>
                </c:pt>
                <c:pt idx="1400">
                  <c:v>-5.4130645307182084</c:v>
                </c:pt>
                <c:pt idx="1401">
                  <c:v>-6.1531590466459125</c:v>
                </c:pt>
                <c:pt idx="1402">
                  <c:v>-7.6386248684953539</c:v>
                </c:pt>
                <c:pt idx="1403">
                  <c:v>-11.776573059759519</c:v>
                </c:pt>
                <c:pt idx="1404">
                  <c:v>-18.440778788816569</c:v>
                </c:pt>
                <c:pt idx="1405">
                  <c:v>-20.2131290988332</c:v>
                </c:pt>
                <c:pt idx="1406">
                  <c:v>-14.320721353003478</c:v>
                </c:pt>
                <c:pt idx="1407">
                  <c:v>-5.4179098919029363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-5.6077156348148245</c:v>
                </c:pt>
                <c:pt idx="1422">
                  <c:v>-10.159438130721922</c:v>
                </c:pt>
                <c:pt idx="1423">
                  <c:v>-6.1807277105958347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-3.3078235661536435</c:v>
                </c:pt>
                <c:pt idx="1431">
                  <c:v>-9.899047240718799</c:v>
                </c:pt>
                <c:pt idx="1432">
                  <c:v>-16.479234318010455</c:v>
                </c:pt>
                <c:pt idx="1433">
                  <c:v>-17.42377375416892</c:v>
                </c:pt>
                <c:pt idx="1434">
                  <c:v>-14.687511004808256</c:v>
                </c:pt>
                <c:pt idx="1435">
                  <c:v>-7.1795656219291839</c:v>
                </c:pt>
                <c:pt idx="1436">
                  <c:v>-7.8359978195713775E-2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-2.0397513963053924</c:v>
                </c:pt>
                <c:pt idx="1442">
                  <c:v>-2.5560415838734891</c:v>
                </c:pt>
                <c:pt idx="1443">
                  <c:v>-0.81593682147700253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-2.7552737964574612</c:v>
                </c:pt>
                <c:pt idx="1448">
                  <c:v>-6.2008110559280949</c:v>
                </c:pt>
                <c:pt idx="1449">
                  <c:v>-5.4686589114348658</c:v>
                </c:pt>
                <c:pt idx="1450">
                  <c:v>-2.0943572135071808</c:v>
                </c:pt>
                <c:pt idx="1451">
                  <c:v>-0.26372367317639811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-5.3132716269354834</c:v>
                </c:pt>
                <c:pt idx="1526">
                  <c:v>-9.8067554725123269</c:v>
                </c:pt>
                <c:pt idx="1527">
                  <c:v>-12.434634316064317</c:v>
                </c:pt>
                <c:pt idx="1528">
                  <c:v>-12.174903269629706</c:v>
                </c:pt>
                <c:pt idx="1529">
                  <c:v>-9.7129418826666676</c:v>
                </c:pt>
                <c:pt idx="1530">
                  <c:v>-6.3374290499954951</c:v>
                </c:pt>
                <c:pt idx="1531">
                  <c:v>-2.4338538408466124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-3.7898620831917826</c:v>
                </c:pt>
                <c:pt idx="1629">
                  <c:v>-7.3216477631111321</c:v>
                </c:pt>
                <c:pt idx="1630">
                  <c:v>-7.5777286970152122</c:v>
                </c:pt>
                <c:pt idx="1631">
                  <c:v>-4.0669735076841285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-1.297852932242616</c:v>
                </c:pt>
                <c:pt idx="1729">
                  <c:v>-9.0519060024064242</c:v>
                </c:pt>
                <c:pt idx="1730">
                  <c:v>-13.771394357330031</c:v>
                </c:pt>
                <c:pt idx="1731">
                  <c:v>-15.503359673750872</c:v>
                </c:pt>
                <c:pt idx="1732">
                  <c:v>-15.781183576883688</c:v>
                </c:pt>
                <c:pt idx="1733">
                  <c:v>-14.671664673980818</c:v>
                </c:pt>
                <c:pt idx="1734">
                  <c:v>-13.574484839734149</c:v>
                </c:pt>
                <c:pt idx="1735">
                  <c:v>-13.133630091640388</c:v>
                </c:pt>
                <c:pt idx="1736">
                  <c:v>-13.949085290533636</c:v>
                </c:pt>
                <c:pt idx="1737">
                  <c:v>-14.09905470623395</c:v>
                </c:pt>
                <c:pt idx="1738">
                  <c:v>-13.6118994493913</c:v>
                </c:pt>
                <c:pt idx="1739">
                  <c:v>-12.534743840893658</c:v>
                </c:pt>
                <c:pt idx="1740">
                  <c:v>-9.7423619265435164</c:v>
                </c:pt>
                <c:pt idx="1741">
                  <c:v>-5.8891978335325099</c:v>
                </c:pt>
                <c:pt idx="1742">
                  <c:v>-3.229915258208186</c:v>
                </c:pt>
                <c:pt idx="1743">
                  <c:v>-1.7299313919442227</c:v>
                </c:pt>
                <c:pt idx="1744">
                  <c:v>-0.23799743446290997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-2.3242782672584683</c:v>
                </c:pt>
                <c:pt idx="1767">
                  <c:v>-6.0585666337332409</c:v>
                </c:pt>
                <c:pt idx="1768">
                  <c:v>-10.546212013155255</c:v>
                </c:pt>
                <c:pt idx="1769">
                  <c:v>-15.1972290902763</c:v>
                </c:pt>
                <c:pt idx="1770">
                  <c:v>-18.615381925568077</c:v>
                </c:pt>
                <c:pt idx="1771">
                  <c:v>-19.636255548717404</c:v>
                </c:pt>
                <c:pt idx="1772">
                  <c:v>-18.959925710607209</c:v>
                </c:pt>
                <c:pt idx="1773">
                  <c:v>-17.529598884171417</c:v>
                </c:pt>
                <c:pt idx="1774">
                  <c:v>-15.154379590841671</c:v>
                </c:pt>
                <c:pt idx="1775">
                  <c:v>-12.650038381390196</c:v>
                </c:pt>
                <c:pt idx="1776">
                  <c:v>-11.295506986582311</c:v>
                </c:pt>
                <c:pt idx="1777">
                  <c:v>-11.208586112178994</c:v>
                </c:pt>
                <c:pt idx="1778">
                  <c:v>-12.203899760184591</c:v>
                </c:pt>
                <c:pt idx="1779">
                  <c:v>-13.751222932983978</c:v>
                </c:pt>
                <c:pt idx="1780">
                  <c:v>-14.638090043906949</c:v>
                </c:pt>
                <c:pt idx="1781">
                  <c:v>-13.983442450909939</c:v>
                </c:pt>
                <c:pt idx="1782">
                  <c:v>-11.999413361754833</c:v>
                </c:pt>
                <c:pt idx="1783">
                  <c:v>-9.4782526694314573</c:v>
                </c:pt>
                <c:pt idx="1784">
                  <c:v>-6.9970879884977784</c:v>
                </c:pt>
                <c:pt idx="1785">
                  <c:v>-5.3835753455964683</c:v>
                </c:pt>
                <c:pt idx="1786">
                  <c:v>-4.5730646166112363</c:v>
                </c:pt>
                <c:pt idx="1787">
                  <c:v>-4.1216674012795043</c:v>
                </c:pt>
                <c:pt idx="1788">
                  <c:v>-3.9464690338094051</c:v>
                </c:pt>
                <c:pt idx="1789">
                  <c:v>-4.081475525766658</c:v>
                </c:pt>
                <c:pt idx="1790">
                  <c:v>-4.3691669464083978</c:v>
                </c:pt>
                <c:pt idx="1791">
                  <c:v>-4.5344473261218941</c:v>
                </c:pt>
                <c:pt idx="1792">
                  <c:v>-4.2436137003715242</c:v>
                </c:pt>
                <c:pt idx="1793">
                  <c:v>-3.1569986302460702</c:v>
                </c:pt>
                <c:pt idx="1794">
                  <c:v>-2.367283974582663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4B0-4C1C-848E-C5F567B103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3705023"/>
        <c:axId val="1283680063"/>
      </c:scatterChart>
      <c:valAx>
        <c:axId val="12837050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3680063"/>
        <c:crosses val="autoZero"/>
        <c:crossBetween val="midCat"/>
      </c:valAx>
      <c:valAx>
        <c:axId val="1283680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37050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2692859957390827E-2"/>
          <c:y val="3.2210098318835492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[1]WLTC_class_3!$C$8:$C$1808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[1]WLTC_class_3!$E$8:$E$1808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0D2-4945-B6FD-D1474A6446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[1]WLTC_class_3!$F$7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[1]WLTC_class_3!$C$8:$C$1808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[1]WLTC_class_3!$F$8:$F$1808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0D2-4945-B6FD-D1474A6446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printSettings>
    <c:headerFooter/>
    <c:pageMargins b="0.75" l="0.7" r="0.7" t="0.75" header="0.3" footer="0.3"/>
    <c:pageSetup/>
  </c:printSettings>
  <c:userShapes r:id="rId2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[1]WLTC_class_3!$C$8:$C$1808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[1]WLTC_class_3!$E$8:$E$1808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60D-4146-B2C8-114555D54A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[1]WLTC_class_3!$F$7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[1]WLTC_class_3!$C$8:$C$1808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[1]WLTC_class_3!$F$8:$F$1808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60D-4146-B2C8-114555D54A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printSettings>
    <c:headerFooter/>
    <c:pageMargins b="0.75" l="0.7" r="0.7" t="0.75" header="0.3" footer="0.3"/>
    <c:pageSetup/>
  </c:printSettings>
  <c:userShapes r:id="rId2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[1]WLTC_class_3!$C$8:$C$1808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[1]WLTC_class_3!$E$8:$E$1808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8C-4B04-A4F0-CB179C4F81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[1]WLTC_class_3!$F$7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[1]WLTC_class_3!$C$8:$C$1808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[1]WLTC_class_3!$F$8:$F$1808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08C-4B04-A4F0-CB179C4F81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printSettings>
    <c:headerFooter/>
    <c:pageMargins b="0.75" l="0.7" r="0.7" t="0.75" header="0.3" footer="0.3"/>
    <c:pageSetup/>
  </c:printSettings>
  <c:userShapes r:id="rId2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Full WLTC</a:t>
            </a:r>
            <a:r>
              <a:rPr lang="en-GB" baseline="0"/>
              <a:t> Class 3, Version 5 </a:t>
            </a:r>
          </a:p>
        </c:rich>
      </c:tx>
      <c:layout>
        <c:manualLayout>
          <c:xMode val="edge"/>
          <c:yMode val="edge"/>
          <c:x val="0.37013851606617354"/>
          <c:y val="1.4115241408777283E-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071711206553725E-2"/>
          <c:y val="3.9361177236566361E-2"/>
          <c:w val="0.84027678358387015"/>
          <c:h val="0.8454228468534456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D7F-44E8-A5C6-CC378F630B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9083664"/>
        <c:axId val="1399087824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D7F-44E8-A5C6-CC378F630B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847743"/>
        <c:axId val="81860223"/>
      </c:scatterChart>
      <c:valAx>
        <c:axId val="1399083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 (s)</a:t>
                </a:r>
              </a:p>
            </c:rich>
          </c:tx>
          <c:layout>
            <c:manualLayout>
              <c:xMode val="edge"/>
              <c:yMode val="edge"/>
              <c:x val="0.4672380796150481"/>
              <c:y val="0.935109819121447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cross"/>
        <c:minorTickMark val="cross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9087824"/>
        <c:crosses val="autoZero"/>
        <c:crossBetween val="midCat"/>
      </c:valAx>
      <c:valAx>
        <c:axId val="1399087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Vehicle</a:t>
                </a:r>
                <a:r>
                  <a:rPr lang="en-GB" sz="1400" baseline="0"/>
                  <a:t> Speed (km/h)</a:t>
                </a:r>
                <a:endParaRPr lang="en-GB" sz="1400"/>
              </a:p>
            </c:rich>
          </c:tx>
          <c:layout>
            <c:manualLayout>
              <c:xMode val="edge"/>
              <c:yMode val="edge"/>
              <c:x val="3.0721834486598268E-3"/>
              <c:y val="0.315905715273962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9083664"/>
        <c:crosses val="autoZero"/>
        <c:crossBetween val="midCat"/>
      </c:valAx>
      <c:valAx>
        <c:axId val="8186022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Acceleration (m/s^2)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847743"/>
        <c:crosses val="max"/>
        <c:crossBetween val="midCat"/>
      </c:valAx>
      <c:valAx>
        <c:axId val="81847743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81860223"/>
        <c:crosses val="max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209822138709931"/>
          <c:y val="4.9297798530997576E-2"/>
          <c:w val="7.8101387894694979E-2"/>
          <c:h val="0.10901239089299886"/>
        </c:manualLayout>
      </c:layout>
      <c:overlay val="0"/>
      <c:spPr>
        <a:noFill/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B4DC247-9C4F-42B6-BED0-942AEAB4D9F0}">
  <sheetPr/>
  <sheetViews>
    <sheetView zoomScale="86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BACFD86-6131-4EA5-9D1C-DE0061D2BA70}">
  <sheetPr/>
  <sheetViews>
    <sheetView zoomScale="86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4750B39-64DD-4DB4-B971-3FD91AF9362C}">
  <sheetPr/>
  <sheetViews>
    <sheetView zoomScale="85" workbookViewId="0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8199719-1F34-40DB-AAF9-6D0C25B5096C}">
  <sheetPr/>
  <sheetViews>
    <sheetView zoomScale="70"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6C406FB-D6E7-40A2-9F11-D014A7C3C5DA}">
  <sheetPr/>
  <sheetViews>
    <sheetView zoomScale="86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F6B2103-ED33-4FFF-8781-894619615079}">
  <sheetPr/>
  <sheetViews>
    <sheetView zoomScale="86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72DF2E1-ACFD-460F-A110-C20738B2CE5C}">
  <sheetPr/>
  <sheetViews>
    <sheetView zoomScale="86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4050978-9A42-44D7-8F06-240075ACE382}">
  <sheetPr/>
  <sheetViews>
    <sheetView zoomScale="86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B149319-98EF-4DE2-AA48-A1016233F06B}">
  <sheetPr/>
  <sheetViews>
    <sheetView zoomScale="86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E1C7DB8-0E63-4327-BBAD-7D3D64AF84F9}">
  <sheetPr/>
  <sheetViews>
    <sheetView zoomScale="86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E8B7858-4E04-4025-9578-A8D780CE60B4}">
  <sheetPr/>
  <sheetViews>
    <sheetView zoomScale="8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chart" Target="../charts/chart15.xml"/><Relationship Id="rId1" Type="http://schemas.openxmlformats.org/officeDocument/2006/relationships/chart" Target="../charts/chart14.xml"/><Relationship Id="rId5" Type="http://schemas.openxmlformats.org/officeDocument/2006/relationships/chart" Target="../charts/chart18.xml"/><Relationship Id="rId4" Type="http://schemas.openxmlformats.org/officeDocument/2006/relationships/chart" Target="../charts/chart17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53</xdr:col>
      <xdr:colOff>578222</xdr:colOff>
      <xdr:row>9</xdr:row>
      <xdr:rowOff>17930</xdr:rowOff>
    </xdr:from>
    <xdr:to>
      <xdr:col>61</xdr:col>
      <xdr:colOff>699245</xdr:colOff>
      <xdr:row>26</xdr:row>
      <xdr:rowOff>35860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9E82ED6-D7CD-EDE4-C1BB-1A88438466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46</xdr:col>
      <xdr:colOff>569260</xdr:colOff>
      <xdr:row>9</xdr:row>
      <xdr:rowOff>161365</xdr:rowOff>
    </xdr:from>
    <xdr:to>
      <xdr:col>53</xdr:col>
      <xdr:colOff>103096</xdr:colOff>
      <xdr:row>25</xdr:row>
      <xdr:rowOff>35859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F670D4-D4BE-295F-25ED-1B139A3DEC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160020</xdr:colOff>
      <xdr:row>4</xdr:row>
      <xdr:rowOff>12360</xdr:rowOff>
    </xdr:from>
    <xdr:to>
      <xdr:col>20</xdr:col>
      <xdr:colOff>229227</xdr:colOff>
      <xdr:row>26</xdr:row>
      <xdr:rowOff>30910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4DA312C-5000-3389-8C36-B8BF201FD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61120" y="957240"/>
          <a:ext cx="6165207" cy="42247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4628" cy="606941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7B9ADF8-5A24-3B19-3DD6-38B48607E4F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4628" cy="606941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FE2DAAA-E7D9-D272-7BDE-0A02BF58519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7435" cy="606910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EDDD9DE-3926-8456-623E-30159E75907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85514" cy="606334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41A66A0-A37E-3186-EE40-2B9EA180083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94628" cy="606941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4D1F6C1-2E24-4320-4D73-919237EFD46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4628" cy="606941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627D08A-E853-B505-996F-A2DB585BFF6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94628" cy="606941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D44B0FF-7162-8025-85EE-654C8847853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94628" cy="606941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60DC746-9012-499E-2AC5-6E369F359AB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294628" cy="606941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D5FF29-2E97-4DB5-975D-491DC406C6D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94628" cy="606941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462B10-989E-F955-6241-04F924AC6C4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294628" cy="606941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DAA54E9-0E09-42EF-B68B-22F8BA9C1AF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289560</xdr:colOff>
      <xdr:row>0</xdr:row>
      <xdr:rowOff>175260</xdr:rowOff>
    </xdr:from>
    <xdr:to>
      <xdr:col>10</xdr:col>
      <xdr:colOff>396240</xdr:colOff>
      <xdr:row>13</xdr:row>
      <xdr:rowOff>167640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9F5207A-1B78-2813-5A91-1AED89E563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342900</xdr:colOff>
      <xdr:row>0</xdr:row>
      <xdr:rowOff>83820</xdr:rowOff>
    </xdr:from>
    <xdr:to>
      <xdr:col>21</xdr:col>
      <xdr:colOff>434340</xdr:colOff>
      <xdr:row>15</xdr:row>
      <xdr:rowOff>83820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C94A2C5-9837-1FAE-67CF-38FAA08E96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121920</xdr:colOff>
      <xdr:row>14</xdr:row>
      <xdr:rowOff>160020</xdr:rowOff>
    </xdr:from>
    <xdr:to>
      <xdr:col>8</xdr:col>
      <xdr:colOff>426720</xdr:colOff>
      <xdr:row>29</xdr:row>
      <xdr:rowOff>160020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78E5F53-6EAD-2E43-278C-A0FB291BFD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464820</xdr:colOff>
      <xdr:row>16</xdr:row>
      <xdr:rowOff>30480</xdr:rowOff>
    </xdr:from>
    <xdr:to>
      <xdr:col>18</xdr:col>
      <xdr:colOff>160020</xdr:colOff>
      <xdr:row>31</xdr:row>
      <xdr:rowOff>30480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3179D76-54F9-BA33-CE1D-E2DCBCC9CD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278130</xdr:colOff>
      <xdr:row>32</xdr:row>
      <xdr:rowOff>30480</xdr:rowOff>
    </xdr:from>
    <xdr:to>
      <xdr:col>14</xdr:col>
      <xdr:colOff>182880</xdr:colOff>
      <xdr:row>51</xdr:row>
      <xdr:rowOff>30480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0EFF035-F959-9800-37E8-B65394D796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493123" y="202474"/>
    <xdr:ext cx="8983980" cy="57890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F36A6B3-7CED-4E96-95EA-69C8D11ED38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609600" y="182880"/>
    <xdr:ext cx="9285514" cy="606334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55EE6CB-4F3E-4099-8A0E-1284E690D33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609600" y="182880"/>
    <xdr:ext cx="9277350" cy="60579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DEF4764-B946-40D9-A26A-0E60357C921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541020</xdr:colOff>
      <xdr:row>1</xdr:row>
      <xdr:rowOff>114300</xdr:rowOff>
    </xdr:from>
    <xdr:to>
      <xdr:col>14</xdr:col>
      <xdr:colOff>53340</xdr:colOff>
      <xdr:row>23</xdr:row>
      <xdr:rowOff>22860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898CFC6-4CEA-5477-D616-770BFCD53F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LTP-for%20assign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anations"/>
      <sheetName val="WLTC_class_3"/>
      <sheetName val="WLTC_class_2"/>
      <sheetName val="WLTC_class_1"/>
      <sheetName val="dia_class3_600"/>
      <sheetName val="dia_class3_600_1200"/>
      <sheetName val="dia_class3_1200_1800"/>
      <sheetName val="dia_class2_700"/>
      <sheetName val="dia_class2_700_1400"/>
      <sheetName val="dia_class1_500"/>
      <sheetName val="dia_class1_500_1000"/>
      <sheetName val="Tabelle4"/>
      <sheetName val="Tabelle5"/>
      <sheetName val="Tabelle6"/>
      <sheetName val="Tabelle7"/>
      <sheetName val="Tabelle8"/>
      <sheetName val="Tabelle9"/>
      <sheetName val="Tabelle10"/>
      <sheetName val="Tabelle11"/>
      <sheetName val="Tabelle12"/>
      <sheetName val="Tabelle13"/>
      <sheetName val="Tabelle14"/>
      <sheetName val="Tabelle15"/>
    </sheetNames>
    <sheetDataSet>
      <sheetData sheetId="0"/>
      <sheetData sheetId="1">
        <row r="7">
          <cell r="E7" t="str">
            <v>km/h</v>
          </cell>
          <cell r="F7" t="str">
            <v>m/s²</v>
          </cell>
        </row>
        <row r="8">
          <cell r="C8">
            <v>0</v>
          </cell>
          <cell r="E8">
            <v>0</v>
          </cell>
          <cell r="F8">
            <v>0</v>
          </cell>
        </row>
        <row r="9">
          <cell r="C9">
            <v>1</v>
          </cell>
          <cell r="E9">
            <v>0</v>
          </cell>
          <cell r="F9">
            <v>0</v>
          </cell>
        </row>
        <row r="10">
          <cell r="C10">
            <v>2</v>
          </cell>
          <cell r="E10">
            <v>0</v>
          </cell>
          <cell r="F10">
            <v>0</v>
          </cell>
        </row>
        <row r="11">
          <cell r="C11">
            <v>3</v>
          </cell>
          <cell r="E11">
            <v>0</v>
          </cell>
          <cell r="F11">
            <v>0</v>
          </cell>
        </row>
        <row r="12">
          <cell r="C12">
            <v>4</v>
          </cell>
          <cell r="E12">
            <v>0</v>
          </cell>
          <cell r="F12">
            <v>0</v>
          </cell>
        </row>
        <row r="13">
          <cell r="C13">
            <v>5</v>
          </cell>
          <cell r="E13">
            <v>0</v>
          </cell>
          <cell r="F13">
            <v>0</v>
          </cell>
        </row>
        <row r="14">
          <cell r="C14">
            <v>6</v>
          </cell>
          <cell r="E14">
            <v>0</v>
          </cell>
          <cell r="F14">
            <v>0</v>
          </cell>
        </row>
        <row r="15">
          <cell r="C15">
            <v>7</v>
          </cell>
          <cell r="E15">
            <v>0</v>
          </cell>
          <cell r="F15">
            <v>0</v>
          </cell>
        </row>
        <row r="16">
          <cell r="C16">
            <v>8</v>
          </cell>
          <cell r="E16">
            <v>0</v>
          </cell>
          <cell r="F16">
            <v>0</v>
          </cell>
        </row>
        <row r="17">
          <cell r="C17">
            <v>9</v>
          </cell>
          <cell r="E17">
            <v>0</v>
          </cell>
          <cell r="F17">
            <v>0</v>
          </cell>
        </row>
        <row r="18">
          <cell r="C18">
            <v>10</v>
          </cell>
          <cell r="E18">
            <v>0</v>
          </cell>
          <cell r="F18">
            <v>0</v>
          </cell>
        </row>
        <row r="19">
          <cell r="C19">
            <v>11</v>
          </cell>
          <cell r="E19">
            <v>0</v>
          </cell>
          <cell r="F19">
            <v>2.777777777777778E-2</v>
          </cell>
        </row>
        <row r="20">
          <cell r="C20">
            <v>12</v>
          </cell>
          <cell r="E20">
            <v>0.2</v>
          </cell>
          <cell r="F20">
            <v>0.2361111111111111</v>
          </cell>
        </row>
        <row r="21">
          <cell r="C21">
            <v>13</v>
          </cell>
          <cell r="E21">
            <v>1.7</v>
          </cell>
          <cell r="F21">
            <v>0.72222222222222221</v>
          </cell>
        </row>
        <row r="22">
          <cell r="C22">
            <v>14</v>
          </cell>
          <cell r="E22">
            <v>5.4</v>
          </cell>
          <cell r="F22">
            <v>1.1388888888888891</v>
          </cell>
        </row>
        <row r="23">
          <cell r="C23">
            <v>15</v>
          </cell>
          <cell r="E23">
            <v>9.9</v>
          </cell>
          <cell r="F23">
            <v>1.0694444444444444</v>
          </cell>
        </row>
        <row r="24">
          <cell r="C24">
            <v>16</v>
          </cell>
          <cell r="E24">
            <v>13.1</v>
          </cell>
          <cell r="F24">
            <v>0.97222222222222199</v>
          </cell>
        </row>
        <row r="25">
          <cell r="C25">
            <v>17</v>
          </cell>
          <cell r="E25">
            <v>16.899999999999999</v>
          </cell>
          <cell r="F25">
            <v>1.1944444444444444</v>
          </cell>
        </row>
        <row r="26">
          <cell r="C26">
            <v>18</v>
          </cell>
          <cell r="E26">
            <v>21.7</v>
          </cell>
          <cell r="F26">
            <v>1.2638888888888891</v>
          </cell>
        </row>
        <row r="27">
          <cell r="C27">
            <v>19</v>
          </cell>
          <cell r="E27">
            <v>26</v>
          </cell>
          <cell r="F27">
            <v>0.80555555555555558</v>
          </cell>
        </row>
        <row r="28">
          <cell r="C28">
            <v>20</v>
          </cell>
          <cell r="E28">
            <v>27.5</v>
          </cell>
          <cell r="F28">
            <v>0.29166666666666685</v>
          </cell>
        </row>
        <row r="29">
          <cell r="C29">
            <v>21</v>
          </cell>
          <cell r="E29">
            <v>28.1</v>
          </cell>
          <cell r="F29">
            <v>0.1111111111111112</v>
          </cell>
        </row>
        <row r="30">
          <cell r="C30">
            <v>22</v>
          </cell>
          <cell r="E30">
            <v>28.3</v>
          </cell>
          <cell r="F30">
            <v>9.7222222222222127E-2</v>
          </cell>
        </row>
        <row r="31">
          <cell r="C31">
            <v>23</v>
          </cell>
          <cell r="E31">
            <v>28.8</v>
          </cell>
          <cell r="F31">
            <v>0.1111111111111112</v>
          </cell>
        </row>
        <row r="32">
          <cell r="C32">
            <v>24</v>
          </cell>
          <cell r="E32">
            <v>29.1</v>
          </cell>
          <cell r="F32">
            <v>0.27777777777777779</v>
          </cell>
        </row>
        <row r="33">
          <cell r="C33">
            <v>25</v>
          </cell>
          <cell r="E33">
            <v>30.8</v>
          </cell>
          <cell r="F33">
            <v>0.38888888888888851</v>
          </cell>
        </row>
        <row r="34">
          <cell r="C34">
            <v>26</v>
          </cell>
          <cell r="E34">
            <v>31.9</v>
          </cell>
          <cell r="F34">
            <v>0.45833333333333343</v>
          </cell>
        </row>
        <row r="35">
          <cell r="C35">
            <v>27</v>
          </cell>
          <cell r="E35">
            <v>34.1</v>
          </cell>
          <cell r="F35">
            <v>0.65277777777777812</v>
          </cell>
        </row>
        <row r="36">
          <cell r="C36">
            <v>28</v>
          </cell>
          <cell r="E36">
            <v>36.6</v>
          </cell>
          <cell r="F36">
            <v>0.69444444444444442</v>
          </cell>
        </row>
        <row r="37">
          <cell r="C37">
            <v>29</v>
          </cell>
          <cell r="E37">
            <v>39.1</v>
          </cell>
          <cell r="F37">
            <v>0.65277777777777712</v>
          </cell>
        </row>
        <row r="38">
          <cell r="C38">
            <v>30</v>
          </cell>
          <cell r="E38">
            <v>41.3</v>
          </cell>
          <cell r="F38">
            <v>0.47222222222222199</v>
          </cell>
        </row>
        <row r="39">
          <cell r="C39">
            <v>31</v>
          </cell>
          <cell r="E39">
            <v>42.5</v>
          </cell>
          <cell r="F39">
            <v>0.27777777777777779</v>
          </cell>
        </row>
        <row r="40">
          <cell r="C40">
            <v>32</v>
          </cell>
          <cell r="E40">
            <v>43.3</v>
          </cell>
          <cell r="F40">
            <v>0.19444444444444425</v>
          </cell>
        </row>
        <row r="41">
          <cell r="C41">
            <v>33</v>
          </cell>
          <cell r="E41">
            <v>43.9</v>
          </cell>
          <cell r="F41">
            <v>0.15277777777777798</v>
          </cell>
        </row>
        <row r="42">
          <cell r="C42">
            <v>34</v>
          </cell>
          <cell r="E42">
            <v>44.4</v>
          </cell>
          <cell r="F42">
            <v>8.3333333333333523E-2</v>
          </cell>
        </row>
        <row r="43">
          <cell r="C43">
            <v>35</v>
          </cell>
          <cell r="E43">
            <v>44.5</v>
          </cell>
          <cell r="F43">
            <v>-2.7777777777777186E-2</v>
          </cell>
        </row>
        <row r="44">
          <cell r="C44">
            <v>36</v>
          </cell>
          <cell r="E44">
            <v>44.2</v>
          </cell>
          <cell r="F44">
            <v>-0.24999999999999961</v>
          </cell>
        </row>
        <row r="45">
          <cell r="C45">
            <v>37</v>
          </cell>
          <cell r="E45">
            <v>42.7</v>
          </cell>
          <cell r="F45">
            <v>-0.59722222222222276</v>
          </cell>
        </row>
        <row r="46">
          <cell r="C46">
            <v>38</v>
          </cell>
          <cell r="E46">
            <v>39.9</v>
          </cell>
          <cell r="F46">
            <v>-0.79166666666666707</v>
          </cell>
        </row>
        <row r="47">
          <cell r="C47">
            <v>39</v>
          </cell>
          <cell r="E47">
            <v>37</v>
          </cell>
          <cell r="F47">
            <v>-0.73611111111111072</v>
          </cell>
        </row>
        <row r="48">
          <cell r="C48">
            <v>40</v>
          </cell>
          <cell r="E48">
            <v>34.6</v>
          </cell>
          <cell r="F48">
            <v>-0.65277777777777812</v>
          </cell>
        </row>
        <row r="49">
          <cell r="C49">
            <v>41</v>
          </cell>
          <cell r="E49">
            <v>32.299999999999997</v>
          </cell>
          <cell r="F49">
            <v>-0.7777777777777779</v>
          </cell>
        </row>
        <row r="50">
          <cell r="C50">
            <v>42</v>
          </cell>
          <cell r="E50">
            <v>29</v>
          </cell>
          <cell r="F50">
            <v>-0.99999999999999933</v>
          </cell>
        </row>
        <row r="51">
          <cell r="C51">
            <v>43</v>
          </cell>
          <cell r="E51">
            <v>25.1</v>
          </cell>
          <cell r="F51">
            <v>-0.94444444444444453</v>
          </cell>
        </row>
        <row r="52">
          <cell r="C52">
            <v>44</v>
          </cell>
          <cell r="E52">
            <v>22.2</v>
          </cell>
          <cell r="F52">
            <v>-0.5833333333333337</v>
          </cell>
        </row>
        <row r="53">
          <cell r="C53">
            <v>45</v>
          </cell>
          <cell r="E53">
            <v>20.9</v>
          </cell>
          <cell r="F53">
            <v>-0.25000000000000011</v>
          </cell>
        </row>
        <row r="54">
          <cell r="C54">
            <v>46</v>
          </cell>
          <cell r="E54">
            <v>20.399999999999999</v>
          </cell>
          <cell r="F54">
            <v>-0.19444444444444425</v>
          </cell>
        </row>
        <row r="55">
          <cell r="C55">
            <v>47</v>
          </cell>
          <cell r="E55">
            <v>19.5</v>
          </cell>
          <cell r="F55">
            <v>-0.27777777777777779</v>
          </cell>
        </row>
        <row r="56">
          <cell r="C56">
            <v>48</v>
          </cell>
          <cell r="E56">
            <v>18.399999999999999</v>
          </cell>
          <cell r="F56">
            <v>-0.23611111111111099</v>
          </cell>
        </row>
        <row r="57">
          <cell r="C57">
            <v>49</v>
          </cell>
          <cell r="E57">
            <v>17.8</v>
          </cell>
          <cell r="F57">
            <v>-8.3333333333333037E-2</v>
          </cell>
        </row>
        <row r="58">
          <cell r="C58">
            <v>50</v>
          </cell>
          <cell r="E58">
            <v>17.8</v>
          </cell>
          <cell r="F58">
            <v>-5.5555555555555851E-2</v>
          </cell>
        </row>
        <row r="59">
          <cell r="C59">
            <v>51</v>
          </cell>
          <cell r="E59">
            <v>17.399999999999999</v>
          </cell>
          <cell r="F59">
            <v>-0.29166666666666685</v>
          </cell>
        </row>
        <row r="60">
          <cell r="C60">
            <v>52</v>
          </cell>
          <cell r="E60">
            <v>15.7</v>
          </cell>
          <cell r="F60">
            <v>-0.5972222222222221</v>
          </cell>
        </row>
        <row r="61">
          <cell r="C61">
            <v>53</v>
          </cell>
          <cell r="E61">
            <v>13.1</v>
          </cell>
          <cell r="F61">
            <v>-0.49999999999999994</v>
          </cell>
        </row>
        <row r="62">
          <cell r="C62">
            <v>54</v>
          </cell>
          <cell r="E62">
            <v>12.1</v>
          </cell>
          <cell r="F62">
            <v>-0.15277777777777773</v>
          </cell>
        </row>
        <row r="63">
          <cell r="C63">
            <v>55</v>
          </cell>
          <cell r="E63">
            <v>12</v>
          </cell>
          <cell r="F63">
            <v>-1.388888888888884E-2</v>
          </cell>
        </row>
        <row r="64">
          <cell r="C64">
            <v>56</v>
          </cell>
          <cell r="E64">
            <v>12</v>
          </cell>
          <cell r="F64">
            <v>0</v>
          </cell>
        </row>
        <row r="65">
          <cell r="C65">
            <v>57</v>
          </cell>
          <cell r="E65">
            <v>12</v>
          </cell>
          <cell r="F65">
            <v>4.1666666666666761E-2</v>
          </cell>
        </row>
        <row r="66">
          <cell r="C66">
            <v>58</v>
          </cell>
          <cell r="E66">
            <v>12.3</v>
          </cell>
          <cell r="F66">
            <v>8.3333333333333287E-2</v>
          </cell>
        </row>
        <row r="67">
          <cell r="C67">
            <v>59</v>
          </cell>
          <cell r="E67">
            <v>12.6</v>
          </cell>
          <cell r="F67">
            <v>0.33333333333333315</v>
          </cell>
        </row>
        <row r="68">
          <cell r="C68">
            <v>60</v>
          </cell>
          <cell r="E68">
            <v>14.7</v>
          </cell>
          <cell r="F68">
            <v>0.37500000000000011</v>
          </cell>
        </row>
        <row r="69">
          <cell r="C69">
            <v>61</v>
          </cell>
          <cell r="E69">
            <v>15.3</v>
          </cell>
          <cell r="F69">
            <v>0.16666666666666682</v>
          </cell>
        </row>
        <row r="70">
          <cell r="C70">
            <v>62</v>
          </cell>
          <cell r="E70">
            <v>15.9</v>
          </cell>
          <cell r="F70">
            <v>0.12499999999999981</v>
          </cell>
        </row>
        <row r="71">
          <cell r="C71">
            <v>63</v>
          </cell>
          <cell r="E71">
            <v>16.2</v>
          </cell>
          <cell r="F71">
            <v>0.16666666666666682</v>
          </cell>
        </row>
        <row r="72">
          <cell r="C72">
            <v>64</v>
          </cell>
          <cell r="E72">
            <v>17.100000000000001</v>
          </cell>
          <cell r="F72">
            <v>0.2222222222222224</v>
          </cell>
        </row>
        <row r="73">
          <cell r="C73">
            <v>65</v>
          </cell>
          <cell r="E73">
            <v>17.8</v>
          </cell>
          <cell r="F73">
            <v>0.1388888888888889</v>
          </cell>
        </row>
        <row r="74">
          <cell r="C74">
            <v>66</v>
          </cell>
          <cell r="E74">
            <v>18.100000000000001</v>
          </cell>
          <cell r="F74">
            <v>8.3333333333333037E-2</v>
          </cell>
        </row>
        <row r="75">
          <cell r="C75">
            <v>67</v>
          </cell>
          <cell r="E75">
            <v>18.399999999999999</v>
          </cell>
          <cell r="F75">
            <v>0.30555555555555547</v>
          </cell>
        </row>
        <row r="76">
          <cell r="C76">
            <v>68</v>
          </cell>
          <cell r="E76">
            <v>20.3</v>
          </cell>
          <cell r="F76">
            <v>0.66666666666666674</v>
          </cell>
        </row>
        <row r="77">
          <cell r="C77">
            <v>69</v>
          </cell>
          <cell r="E77">
            <v>23.2</v>
          </cell>
          <cell r="F77">
            <v>0.86111111111111094</v>
          </cell>
        </row>
        <row r="78">
          <cell r="C78">
            <v>70</v>
          </cell>
          <cell r="E78">
            <v>26.5</v>
          </cell>
          <cell r="F78">
            <v>0.91666666666666685</v>
          </cell>
        </row>
        <row r="79">
          <cell r="C79">
            <v>71</v>
          </cell>
          <cell r="E79">
            <v>29.8</v>
          </cell>
          <cell r="F79">
            <v>0.84722222222222243</v>
          </cell>
        </row>
        <row r="80">
          <cell r="C80">
            <v>72</v>
          </cell>
          <cell r="E80">
            <v>32.6</v>
          </cell>
          <cell r="F80">
            <v>0.63888888888888862</v>
          </cell>
        </row>
        <row r="81">
          <cell r="C81">
            <v>73</v>
          </cell>
          <cell r="E81">
            <v>34.4</v>
          </cell>
          <cell r="F81">
            <v>0.40277777777777757</v>
          </cell>
        </row>
        <row r="82">
          <cell r="C82">
            <v>74</v>
          </cell>
          <cell r="E82">
            <v>35.5</v>
          </cell>
          <cell r="F82">
            <v>0.27777777777777779</v>
          </cell>
        </row>
        <row r="83">
          <cell r="C83">
            <v>75</v>
          </cell>
          <cell r="E83">
            <v>36.4</v>
          </cell>
          <cell r="F83">
            <v>0.26388888888888867</v>
          </cell>
        </row>
        <row r="84">
          <cell r="C84">
            <v>76</v>
          </cell>
          <cell r="E84">
            <v>37.4</v>
          </cell>
          <cell r="F84">
            <v>0.29166666666666685</v>
          </cell>
        </row>
        <row r="85">
          <cell r="C85">
            <v>77</v>
          </cell>
          <cell r="E85">
            <v>38.5</v>
          </cell>
          <cell r="F85">
            <v>0.26388888888888867</v>
          </cell>
        </row>
        <row r="86">
          <cell r="C86">
            <v>78</v>
          </cell>
          <cell r="E86">
            <v>39.299999999999997</v>
          </cell>
          <cell r="F86">
            <v>0.1388888888888889</v>
          </cell>
        </row>
        <row r="87">
          <cell r="C87">
            <v>79</v>
          </cell>
          <cell r="E87">
            <v>39.5</v>
          </cell>
          <cell r="F87">
            <v>-4.1666666666666269E-2</v>
          </cell>
        </row>
        <row r="88">
          <cell r="C88">
            <v>80</v>
          </cell>
          <cell r="E88">
            <v>39</v>
          </cell>
          <cell r="F88">
            <v>-0.1388888888888889</v>
          </cell>
        </row>
        <row r="89">
          <cell r="C89">
            <v>81</v>
          </cell>
          <cell r="E89">
            <v>38.5</v>
          </cell>
          <cell r="F89">
            <v>-0.23611111111111149</v>
          </cell>
        </row>
        <row r="90">
          <cell r="C90">
            <v>82</v>
          </cell>
          <cell r="E90">
            <v>37.299999999999997</v>
          </cell>
          <cell r="F90">
            <v>-0.20833333333333331</v>
          </cell>
        </row>
        <row r="91">
          <cell r="C91">
            <v>83</v>
          </cell>
          <cell r="E91">
            <v>37</v>
          </cell>
          <cell r="F91">
            <v>-8.3333333333332538E-2</v>
          </cell>
        </row>
        <row r="92">
          <cell r="C92">
            <v>84</v>
          </cell>
          <cell r="E92">
            <v>36.700000000000003</v>
          </cell>
          <cell r="F92">
            <v>-0.15277777777777798</v>
          </cell>
        </row>
        <row r="93">
          <cell r="C93">
            <v>85</v>
          </cell>
          <cell r="E93">
            <v>35.9</v>
          </cell>
          <cell r="F93">
            <v>-0.19444444444444522</v>
          </cell>
        </row>
        <row r="94">
          <cell r="C94">
            <v>86</v>
          </cell>
          <cell r="E94">
            <v>35.299999999999997</v>
          </cell>
          <cell r="F94">
            <v>-0.18055555555555516</v>
          </cell>
        </row>
        <row r="95">
          <cell r="C95">
            <v>87</v>
          </cell>
          <cell r="E95">
            <v>34.6</v>
          </cell>
          <cell r="F95">
            <v>-0.15277777777777699</v>
          </cell>
        </row>
        <row r="96">
          <cell r="C96">
            <v>88</v>
          </cell>
          <cell r="E96">
            <v>34.200000000000003</v>
          </cell>
          <cell r="F96">
            <v>-0.37500000000000039</v>
          </cell>
        </row>
        <row r="97">
          <cell r="C97">
            <v>89</v>
          </cell>
          <cell r="E97">
            <v>31.9</v>
          </cell>
          <cell r="F97">
            <v>-0.95833333333333359</v>
          </cell>
        </row>
        <row r="98">
          <cell r="C98">
            <v>90</v>
          </cell>
          <cell r="E98">
            <v>27.3</v>
          </cell>
          <cell r="F98">
            <v>-1.3749999999999998</v>
          </cell>
        </row>
        <row r="99">
          <cell r="C99">
            <v>91</v>
          </cell>
          <cell r="E99">
            <v>22</v>
          </cell>
          <cell r="F99">
            <v>-1.4305555555555556</v>
          </cell>
        </row>
        <row r="100">
          <cell r="C100">
            <v>92</v>
          </cell>
          <cell r="E100">
            <v>17</v>
          </cell>
          <cell r="F100">
            <v>-1.0833333333333335</v>
          </cell>
        </row>
        <row r="101">
          <cell r="C101">
            <v>93</v>
          </cell>
          <cell r="E101">
            <v>14.2</v>
          </cell>
          <cell r="F101">
            <v>-0.69444444444444442</v>
          </cell>
        </row>
        <row r="102">
          <cell r="C102">
            <v>94</v>
          </cell>
          <cell r="E102">
            <v>12</v>
          </cell>
          <cell r="F102">
            <v>-0.70833333333333326</v>
          </cell>
        </row>
        <row r="103">
          <cell r="C103">
            <v>95</v>
          </cell>
          <cell r="E103">
            <v>9.1</v>
          </cell>
          <cell r="F103">
            <v>-0.86111111111111116</v>
          </cell>
        </row>
        <row r="104">
          <cell r="C104">
            <v>96</v>
          </cell>
          <cell r="E104">
            <v>5.8</v>
          </cell>
          <cell r="F104">
            <v>-0.76388888888888884</v>
          </cell>
        </row>
        <row r="105">
          <cell r="C105">
            <v>97</v>
          </cell>
          <cell r="E105">
            <v>3.6</v>
          </cell>
          <cell r="F105">
            <v>-0.49999999999999994</v>
          </cell>
        </row>
        <row r="106">
          <cell r="C106">
            <v>98</v>
          </cell>
          <cell r="E106">
            <v>2.2000000000000002</v>
          </cell>
          <cell r="F106">
            <v>-0.5</v>
          </cell>
        </row>
        <row r="107">
          <cell r="C107">
            <v>99</v>
          </cell>
          <cell r="E107">
            <v>0</v>
          </cell>
          <cell r="F107">
            <v>-0.30555555555555558</v>
          </cell>
        </row>
        <row r="108">
          <cell r="C108">
            <v>100</v>
          </cell>
          <cell r="E108">
            <v>0</v>
          </cell>
          <cell r="F108">
            <v>0</v>
          </cell>
        </row>
        <row r="109">
          <cell r="C109">
            <v>101</v>
          </cell>
          <cell r="E109">
            <v>0</v>
          </cell>
          <cell r="F109">
            <v>0</v>
          </cell>
        </row>
        <row r="110">
          <cell r="C110">
            <v>102</v>
          </cell>
          <cell r="E110">
            <v>0</v>
          </cell>
          <cell r="F110">
            <v>0</v>
          </cell>
        </row>
        <row r="111">
          <cell r="C111">
            <v>103</v>
          </cell>
          <cell r="E111">
            <v>0</v>
          </cell>
          <cell r="F111">
            <v>0</v>
          </cell>
        </row>
        <row r="112">
          <cell r="C112">
            <v>104</v>
          </cell>
          <cell r="E112">
            <v>0</v>
          </cell>
          <cell r="F112">
            <v>0</v>
          </cell>
        </row>
        <row r="113">
          <cell r="C113">
            <v>105</v>
          </cell>
          <cell r="E113">
            <v>0</v>
          </cell>
          <cell r="F113">
            <v>0</v>
          </cell>
        </row>
        <row r="114">
          <cell r="C114">
            <v>106</v>
          </cell>
          <cell r="E114">
            <v>0</v>
          </cell>
          <cell r="F114">
            <v>0</v>
          </cell>
        </row>
        <row r="115">
          <cell r="C115">
            <v>107</v>
          </cell>
          <cell r="E115">
            <v>0</v>
          </cell>
          <cell r="F115">
            <v>0</v>
          </cell>
        </row>
        <row r="116">
          <cell r="C116">
            <v>108</v>
          </cell>
          <cell r="E116">
            <v>0</v>
          </cell>
          <cell r="F116">
            <v>0</v>
          </cell>
        </row>
        <row r="117">
          <cell r="C117">
            <v>109</v>
          </cell>
          <cell r="E117">
            <v>0</v>
          </cell>
          <cell r="F117">
            <v>0</v>
          </cell>
        </row>
        <row r="118">
          <cell r="C118">
            <v>110</v>
          </cell>
          <cell r="E118">
            <v>0</v>
          </cell>
          <cell r="F118">
            <v>0</v>
          </cell>
        </row>
        <row r="119">
          <cell r="C119">
            <v>111</v>
          </cell>
          <cell r="E119">
            <v>0</v>
          </cell>
          <cell r="F119">
            <v>0</v>
          </cell>
        </row>
        <row r="120">
          <cell r="C120">
            <v>112</v>
          </cell>
          <cell r="E120">
            <v>0</v>
          </cell>
          <cell r="F120">
            <v>0</v>
          </cell>
        </row>
        <row r="121">
          <cell r="C121">
            <v>113</v>
          </cell>
          <cell r="E121">
            <v>0</v>
          </cell>
          <cell r="F121">
            <v>0</v>
          </cell>
        </row>
        <row r="122">
          <cell r="C122">
            <v>114</v>
          </cell>
          <cell r="E122">
            <v>0</v>
          </cell>
          <cell r="F122">
            <v>0</v>
          </cell>
        </row>
        <row r="123">
          <cell r="C123">
            <v>115</v>
          </cell>
          <cell r="E123">
            <v>0</v>
          </cell>
          <cell r="F123">
            <v>0</v>
          </cell>
        </row>
        <row r="124">
          <cell r="C124">
            <v>116</v>
          </cell>
          <cell r="E124">
            <v>0</v>
          </cell>
          <cell r="F124">
            <v>0</v>
          </cell>
        </row>
        <row r="125">
          <cell r="C125">
            <v>117</v>
          </cell>
          <cell r="E125">
            <v>0</v>
          </cell>
          <cell r="F125">
            <v>0</v>
          </cell>
        </row>
        <row r="126">
          <cell r="C126">
            <v>118</v>
          </cell>
          <cell r="E126">
            <v>0</v>
          </cell>
          <cell r="F126">
            <v>0</v>
          </cell>
        </row>
        <row r="127">
          <cell r="C127">
            <v>119</v>
          </cell>
          <cell r="E127">
            <v>0</v>
          </cell>
          <cell r="F127">
            <v>0</v>
          </cell>
        </row>
        <row r="128">
          <cell r="C128">
            <v>120</v>
          </cell>
          <cell r="E128">
            <v>0</v>
          </cell>
          <cell r="F128">
            <v>0</v>
          </cell>
        </row>
        <row r="129">
          <cell r="C129">
            <v>121</v>
          </cell>
          <cell r="E129">
            <v>0</v>
          </cell>
          <cell r="F129">
            <v>0</v>
          </cell>
        </row>
        <row r="130">
          <cell r="C130">
            <v>122</v>
          </cell>
          <cell r="E130">
            <v>0</v>
          </cell>
          <cell r="F130">
            <v>0</v>
          </cell>
        </row>
        <row r="131">
          <cell r="C131">
            <v>123</v>
          </cell>
          <cell r="E131">
            <v>0</v>
          </cell>
          <cell r="F131">
            <v>0</v>
          </cell>
        </row>
        <row r="132">
          <cell r="C132">
            <v>124</v>
          </cell>
          <cell r="E132">
            <v>0</v>
          </cell>
          <cell r="F132">
            <v>0</v>
          </cell>
        </row>
        <row r="133">
          <cell r="C133">
            <v>125</v>
          </cell>
          <cell r="E133">
            <v>0</v>
          </cell>
          <cell r="F133">
            <v>0</v>
          </cell>
        </row>
        <row r="134">
          <cell r="C134">
            <v>126</v>
          </cell>
          <cell r="E134">
            <v>0</v>
          </cell>
          <cell r="F134">
            <v>0</v>
          </cell>
        </row>
        <row r="135">
          <cell r="C135">
            <v>127</v>
          </cell>
          <cell r="E135">
            <v>0</v>
          </cell>
          <cell r="F135">
            <v>0</v>
          </cell>
        </row>
        <row r="136">
          <cell r="C136">
            <v>128</v>
          </cell>
          <cell r="E136">
            <v>0</v>
          </cell>
          <cell r="F136">
            <v>0</v>
          </cell>
        </row>
        <row r="137">
          <cell r="C137">
            <v>129</v>
          </cell>
          <cell r="E137">
            <v>0</v>
          </cell>
          <cell r="F137">
            <v>0</v>
          </cell>
        </row>
        <row r="138">
          <cell r="C138">
            <v>130</v>
          </cell>
          <cell r="E138">
            <v>0</v>
          </cell>
          <cell r="F138">
            <v>0</v>
          </cell>
        </row>
        <row r="139">
          <cell r="C139">
            <v>131</v>
          </cell>
          <cell r="E139">
            <v>0</v>
          </cell>
          <cell r="F139">
            <v>0</v>
          </cell>
        </row>
        <row r="140">
          <cell r="C140">
            <v>132</v>
          </cell>
          <cell r="E140">
            <v>0</v>
          </cell>
          <cell r="F140">
            <v>0</v>
          </cell>
        </row>
        <row r="141">
          <cell r="C141">
            <v>133</v>
          </cell>
          <cell r="E141">
            <v>0</v>
          </cell>
          <cell r="F141">
            <v>0</v>
          </cell>
        </row>
        <row r="142">
          <cell r="C142">
            <v>134</v>
          </cell>
          <cell r="E142">
            <v>0</v>
          </cell>
          <cell r="F142">
            <v>0</v>
          </cell>
        </row>
        <row r="143">
          <cell r="C143">
            <v>135</v>
          </cell>
          <cell r="E143">
            <v>0</v>
          </cell>
          <cell r="F143">
            <v>0</v>
          </cell>
        </row>
        <row r="144">
          <cell r="C144">
            <v>136</v>
          </cell>
          <cell r="E144">
            <v>0</v>
          </cell>
          <cell r="F144">
            <v>0</v>
          </cell>
        </row>
        <row r="145">
          <cell r="C145">
            <v>137</v>
          </cell>
          <cell r="E145">
            <v>0</v>
          </cell>
          <cell r="F145">
            <v>2.777777777777778E-2</v>
          </cell>
        </row>
        <row r="146">
          <cell r="C146">
            <v>138</v>
          </cell>
          <cell r="E146">
            <v>0.2</v>
          </cell>
          <cell r="F146">
            <v>0.2638888888888889</v>
          </cell>
        </row>
        <row r="147">
          <cell r="C147">
            <v>139</v>
          </cell>
          <cell r="E147">
            <v>1.9</v>
          </cell>
          <cell r="F147">
            <v>0.81944444444444431</v>
          </cell>
        </row>
        <row r="148">
          <cell r="C148">
            <v>140</v>
          </cell>
          <cell r="E148">
            <v>6.1</v>
          </cell>
          <cell r="F148">
            <v>1.3611111111111109</v>
          </cell>
        </row>
        <row r="149">
          <cell r="C149">
            <v>141</v>
          </cell>
          <cell r="E149">
            <v>11.7</v>
          </cell>
          <cell r="F149">
            <v>1.4305555555555554</v>
          </cell>
        </row>
        <row r="150">
          <cell r="C150">
            <v>142</v>
          </cell>
          <cell r="E150">
            <v>16.399999999999999</v>
          </cell>
          <cell r="F150">
            <v>0.99999999999999989</v>
          </cell>
        </row>
        <row r="151">
          <cell r="C151">
            <v>143</v>
          </cell>
          <cell r="E151">
            <v>18.899999999999999</v>
          </cell>
          <cell r="F151">
            <v>0.4861111111111111</v>
          </cell>
        </row>
        <row r="152">
          <cell r="C152">
            <v>144</v>
          </cell>
          <cell r="E152">
            <v>19.899999999999999</v>
          </cell>
          <cell r="F152">
            <v>0.26388888888888917</v>
          </cell>
        </row>
        <row r="153">
          <cell r="C153">
            <v>145</v>
          </cell>
          <cell r="E153">
            <v>20.8</v>
          </cell>
          <cell r="F153">
            <v>0.40277777777777807</v>
          </cell>
        </row>
        <row r="154">
          <cell r="C154">
            <v>146</v>
          </cell>
          <cell r="E154">
            <v>22.8</v>
          </cell>
          <cell r="F154">
            <v>0.63888888888888862</v>
          </cell>
        </row>
        <row r="155">
          <cell r="C155">
            <v>147</v>
          </cell>
          <cell r="E155">
            <v>25.4</v>
          </cell>
          <cell r="F155">
            <v>0.68055555555555536</v>
          </cell>
        </row>
        <row r="156">
          <cell r="C156">
            <v>148</v>
          </cell>
          <cell r="E156">
            <v>27.7</v>
          </cell>
          <cell r="F156">
            <v>0.5277777777777779</v>
          </cell>
        </row>
        <row r="157">
          <cell r="C157">
            <v>149</v>
          </cell>
          <cell r="E157">
            <v>29.2</v>
          </cell>
          <cell r="F157">
            <v>0.29166666666666685</v>
          </cell>
        </row>
        <row r="158">
          <cell r="C158">
            <v>150</v>
          </cell>
          <cell r="E158">
            <v>29.8</v>
          </cell>
          <cell r="F158">
            <v>2.7777777777777679E-2</v>
          </cell>
        </row>
        <row r="159">
          <cell r="C159">
            <v>151</v>
          </cell>
          <cell r="E159">
            <v>29.4</v>
          </cell>
          <cell r="F159">
            <v>-0.36111111111111133</v>
          </cell>
        </row>
        <row r="160">
          <cell r="C160">
            <v>152</v>
          </cell>
          <cell r="E160">
            <v>27.2</v>
          </cell>
          <cell r="F160">
            <v>-0.94444444444444398</v>
          </cell>
        </row>
        <row r="161">
          <cell r="C161">
            <v>153</v>
          </cell>
          <cell r="E161">
            <v>22.6</v>
          </cell>
          <cell r="F161">
            <v>-1.3749999999999998</v>
          </cell>
        </row>
        <row r="162">
          <cell r="C162">
            <v>154</v>
          </cell>
          <cell r="E162">
            <v>17.3</v>
          </cell>
          <cell r="F162">
            <v>-1.2916666666666667</v>
          </cell>
        </row>
        <row r="163">
          <cell r="C163">
            <v>155</v>
          </cell>
          <cell r="E163">
            <v>13.3</v>
          </cell>
          <cell r="F163">
            <v>-0.73611111111111116</v>
          </cell>
        </row>
        <row r="164">
          <cell r="C164">
            <v>156</v>
          </cell>
          <cell r="E164">
            <v>12</v>
          </cell>
          <cell r="F164">
            <v>-9.7222222222222363E-2</v>
          </cell>
        </row>
        <row r="165">
          <cell r="C165">
            <v>157</v>
          </cell>
          <cell r="E165">
            <v>12.6</v>
          </cell>
          <cell r="F165">
            <v>0.29166666666666663</v>
          </cell>
        </row>
        <row r="166">
          <cell r="C166">
            <v>158</v>
          </cell>
          <cell r="E166">
            <v>14.1</v>
          </cell>
          <cell r="F166">
            <v>0.63888888888888884</v>
          </cell>
        </row>
        <row r="167">
          <cell r="C167">
            <v>159</v>
          </cell>
          <cell r="E167">
            <v>17.2</v>
          </cell>
          <cell r="F167">
            <v>0.83333333333333359</v>
          </cell>
        </row>
        <row r="168">
          <cell r="C168">
            <v>160</v>
          </cell>
          <cell r="E168">
            <v>20.100000000000001</v>
          </cell>
          <cell r="F168">
            <v>0.86111111111111094</v>
          </cell>
        </row>
        <row r="169">
          <cell r="C169">
            <v>161</v>
          </cell>
          <cell r="E169">
            <v>23.4</v>
          </cell>
          <cell r="F169">
            <v>0.74999999999999978</v>
          </cell>
        </row>
        <row r="170">
          <cell r="C170">
            <v>162</v>
          </cell>
          <cell r="E170">
            <v>25.5</v>
          </cell>
          <cell r="F170">
            <v>0.5833333333333337</v>
          </cell>
        </row>
        <row r="171">
          <cell r="C171">
            <v>163</v>
          </cell>
          <cell r="E171">
            <v>27.6</v>
          </cell>
          <cell r="F171">
            <v>0.55555555555555558</v>
          </cell>
        </row>
        <row r="172">
          <cell r="C172">
            <v>164</v>
          </cell>
          <cell r="E172">
            <v>29.5</v>
          </cell>
          <cell r="F172">
            <v>0.4861111111111111</v>
          </cell>
        </row>
        <row r="173">
          <cell r="C173">
            <v>165</v>
          </cell>
          <cell r="E173">
            <v>31.1</v>
          </cell>
          <cell r="F173">
            <v>0.36111111111111133</v>
          </cell>
        </row>
        <row r="174">
          <cell r="C174">
            <v>166</v>
          </cell>
          <cell r="E174">
            <v>32.1</v>
          </cell>
          <cell r="F174">
            <v>0.29166666666666685</v>
          </cell>
        </row>
        <row r="175">
          <cell r="C175">
            <v>167</v>
          </cell>
          <cell r="E175">
            <v>33.200000000000003</v>
          </cell>
          <cell r="F175">
            <v>0.43055555555555575</v>
          </cell>
        </row>
        <row r="176">
          <cell r="C176">
            <v>168</v>
          </cell>
          <cell r="E176">
            <v>35.200000000000003</v>
          </cell>
          <cell r="F176">
            <v>0.55555555555555558</v>
          </cell>
        </row>
        <row r="177">
          <cell r="C177">
            <v>169</v>
          </cell>
          <cell r="E177">
            <v>37.200000000000003</v>
          </cell>
          <cell r="F177">
            <v>0.38888888888888851</v>
          </cell>
        </row>
        <row r="178">
          <cell r="C178">
            <v>170</v>
          </cell>
          <cell r="E178">
            <v>38</v>
          </cell>
          <cell r="F178">
            <v>2.7777777777777186E-2</v>
          </cell>
        </row>
        <row r="179">
          <cell r="C179">
            <v>171</v>
          </cell>
          <cell r="E179">
            <v>37.4</v>
          </cell>
          <cell r="F179">
            <v>-0.40277777777777757</v>
          </cell>
        </row>
        <row r="180">
          <cell r="C180">
            <v>172</v>
          </cell>
          <cell r="E180">
            <v>35.1</v>
          </cell>
          <cell r="F180">
            <v>-0.88888888888888862</v>
          </cell>
        </row>
        <row r="181">
          <cell r="C181">
            <v>173</v>
          </cell>
          <cell r="E181">
            <v>31</v>
          </cell>
          <cell r="F181">
            <v>-1.1111111111111112</v>
          </cell>
        </row>
        <row r="182">
          <cell r="C182">
            <v>174</v>
          </cell>
          <cell r="E182">
            <v>27.1</v>
          </cell>
          <cell r="F182">
            <v>-0.79166666666666652</v>
          </cell>
        </row>
        <row r="183">
          <cell r="C183">
            <v>175</v>
          </cell>
          <cell r="E183">
            <v>25.3</v>
          </cell>
          <cell r="F183">
            <v>-0.27777777777777779</v>
          </cell>
        </row>
        <row r="184">
          <cell r="C184">
            <v>176</v>
          </cell>
          <cell r="E184">
            <v>25.1</v>
          </cell>
          <cell r="F184">
            <v>8.3333333333333037E-2</v>
          </cell>
        </row>
        <row r="185">
          <cell r="C185">
            <v>177</v>
          </cell>
          <cell r="E185">
            <v>25.9</v>
          </cell>
          <cell r="F185">
            <v>0.37499999999999989</v>
          </cell>
        </row>
        <row r="186">
          <cell r="C186">
            <v>178</v>
          </cell>
          <cell r="E186">
            <v>27.8</v>
          </cell>
          <cell r="F186">
            <v>0.45833333333333343</v>
          </cell>
        </row>
        <row r="187">
          <cell r="C187">
            <v>179</v>
          </cell>
          <cell r="E187">
            <v>29.2</v>
          </cell>
          <cell r="F187">
            <v>0.25000000000000011</v>
          </cell>
        </row>
        <row r="188">
          <cell r="C188">
            <v>180</v>
          </cell>
          <cell r="E188">
            <v>29.6</v>
          </cell>
          <cell r="F188">
            <v>4.1666666666666761E-2</v>
          </cell>
        </row>
        <row r="189">
          <cell r="C189">
            <v>181</v>
          </cell>
          <cell r="E189">
            <v>29.5</v>
          </cell>
          <cell r="F189">
            <v>-5.5555555555555851E-2</v>
          </cell>
        </row>
        <row r="190">
          <cell r="C190">
            <v>182</v>
          </cell>
          <cell r="E190">
            <v>29.2</v>
          </cell>
          <cell r="F190">
            <v>-0.16666666666666657</v>
          </cell>
        </row>
        <row r="191">
          <cell r="C191">
            <v>183</v>
          </cell>
          <cell r="E191">
            <v>28.3</v>
          </cell>
          <cell r="F191">
            <v>-0.43055555555555525</v>
          </cell>
        </row>
        <row r="192">
          <cell r="C192">
            <v>184</v>
          </cell>
          <cell r="E192">
            <v>26.1</v>
          </cell>
          <cell r="F192">
            <v>-0.65277777777777768</v>
          </cell>
        </row>
        <row r="193">
          <cell r="C193">
            <v>185</v>
          </cell>
          <cell r="E193">
            <v>23.6</v>
          </cell>
          <cell r="F193">
            <v>-0.70833333333333348</v>
          </cell>
        </row>
        <row r="194">
          <cell r="C194">
            <v>186</v>
          </cell>
          <cell r="E194">
            <v>21</v>
          </cell>
          <cell r="F194">
            <v>-0.65277777777777812</v>
          </cell>
        </row>
        <row r="195">
          <cell r="C195">
            <v>187</v>
          </cell>
          <cell r="E195">
            <v>18.899999999999999</v>
          </cell>
          <cell r="F195">
            <v>-0.54166666666666641</v>
          </cell>
        </row>
        <row r="196">
          <cell r="C196">
            <v>188</v>
          </cell>
          <cell r="E196">
            <v>17.100000000000001</v>
          </cell>
          <cell r="F196">
            <v>-0.44444444444444431</v>
          </cell>
        </row>
        <row r="197">
          <cell r="C197">
            <v>189</v>
          </cell>
          <cell r="E197">
            <v>15.7</v>
          </cell>
          <cell r="F197">
            <v>-0.36111111111111133</v>
          </cell>
        </row>
        <row r="198">
          <cell r="C198">
            <v>190</v>
          </cell>
          <cell r="E198">
            <v>14.5</v>
          </cell>
          <cell r="F198">
            <v>-0.27777777777777779</v>
          </cell>
        </row>
        <row r="199">
          <cell r="C199">
            <v>191</v>
          </cell>
          <cell r="E199">
            <v>13.7</v>
          </cell>
          <cell r="F199">
            <v>-0.22222222222222215</v>
          </cell>
        </row>
        <row r="200">
          <cell r="C200">
            <v>192</v>
          </cell>
          <cell r="E200">
            <v>12.9</v>
          </cell>
          <cell r="F200">
            <v>-0.16666666666666657</v>
          </cell>
        </row>
        <row r="201">
          <cell r="C201">
            <v>193</v>
          </cell>
          <cell r="E201">
            <v>12.5</v>
          </cell>
          <cell r="F201">
            <v>-9.7222222222222363E-2</v>
          </cell>
        </row>
        <row r="202">
          <cell r="C202">
            <v>194</v>
          </cell>
          <cell r="E202">
            <v>12.2</v>
          </cell>
          <cell r="F202">
            <v>-6.9444444444444448E-2</v>
          </cell>
        </row>
        <row r="203">
          <cell r="C203">
            <v>195</v>
          </cell>
          <cell r="E203">
            <v>12</v>
          </cell>
          <cell r="F203">
            <v>-2.7777777777777679E-2</v>
          </cell>
        </row>
        <row r="204">
          <cell r="C204">
            <v>196</v>
          </cell>
          <cell r="E204">
            <v>12</v>
          </cell>
          <cell r="F204">
            <v>0</v>
          </cell>
        </row>
        <row r="205">
          <cell r="C205">
            <v>197</v>
          </cell>
          <cell r="E205">
            <v>12</v>
          </cell>
          <cell r="F205">
            <v>0</v>
          </cell>
        </row>
        <row r="206">
          <cell r="C206">
            <v>198</v>
          </cell>
          <cell r="E206">
            <v>12</v>
          </cell>
          <cell r="F206">
            <v>6.9444444444444448E-2</v>
          </cell>
        </row>
        <row r="207">
          <cell r="C207">
            <v>199</v>
          </cell>
          <cell r="E207">
            <v>12.5</v>
          </cell>
          <cell r="F207">
            <v>0.1388888888888889</v>
          </cell>
        </row>
        <row r="208">
          <cell r="C208">
            <v>200</v>
          </cell>
          <cell r="E208">
            <v>13</v>
          </cell>
          <cell r="F208">
            <v>0.20833333333333331</v>
          </cell>
        </row>
        <row r="209">
          <cell r="C209">
            <v>201</v>
          </cell>
          <cell r="E209">
            <v>14</v>
          </cell>
          <cell r="F209">
            <v>0.27777777777777779</v>
          </cell>
        </row>
        <row r="210">
          <cell r="C210">
            <v>202</v>
          </cell>
          <cell r="E210">
            <v>15</v>
          </cell>
          <cell r="F210">
            <v>0.34722222222222221</v>
          </cell>
        </row>
        <row r="211">
          <cell r="C211">
            <v>203</v>
          </cell>
          <cell r="E211">
            <v>16.5</v>
          </cell>
          <cell r="F211">
            <v>0.55555555555555558</v>
          </cell>
        </row>
        <row r="212">
          <cell r="C212">
            <v>204</v>
          </cell>
          <cell r="E212">
            <v>19</v>
          </cell>
          <cell r="F212">
            <v>0.65277777777777768</v>
          </cell>
        </row>
        <row r="213">
          <cell r="C213">
            <v>205</v>
          </cell>
          <cell r="E213">
            <v>21.2</v>
          </cell>
          <cell r="F213">
            <v>0.66666666666666674</v>
          </cell>
        </row>
        <row r="214">
          <cell r="C214">
            <v>206</v>
          </cell>
          <cell r="E214">
            <v>23.8</v>
          </cell>
          <cell r="F214">
            <v>0.79166666666666652</v>
          </cell>
        </row>
        <row r="215">
          <cell r="C215">
            <v>207</v>
          </cell>
          <cell r="E215">
            <v>26.9</v>
          </cell>
          <cell r="F215">
            <v>0.80555555555555558</v>
          </cell>
        </row>
        <row r="216">
          <cell r="C216">
            <v>208</v>
          </cell>
          <cell r="E216">
            <v>29.6</v>
          </cell>
          <cell r="F216">
            <v>0.70833333333333348</v>
          </cell>
        </row>
        <row r="217">
          <cell r="C217">
            <v>209</v>
          </cell>
          <cell r="E217">
            <v>32</v>
          </cell>
          <cell r="F217">
            <v>0.7777777777777779</v>
          </cell>
        </row>
        <row r="218">
          <cell r="C218">
            <v>210</v>
          </cell>
          <cell r="E218">
            <v>35.200000000000003</v>
          </cell>
          <cell r="F218">
            <v>0.76388888888888884</v>
          </cell>
        </row>
        <row r="219">
          <cell r="C219">
            <v>211</v>
          </cell>
          <cell r="E219">
            <v>37.5</v>
          </cell>
          <cell r="F219">
            <v>0.55555555555555558</v>
          </cell>
        </row>
        <row r="220">
          <cell r="C220">
            <v>212</v>
          </cell>
          <cell r="E220">
            <v>39.200000000000003</v>
          </cell>
          <cell r="F220">
            <v>0.41666666666666663</v>
          </cell>
        </row>
        <row r="221">
          <cell r="C221">
            <v>213</v>
          </cell>
          <cell r="E221">
            <v>40.5</v>
          </cell>
          <cell r="F221">
            <v>0.33333333333333315</v>
          </cell>
        </row>
        <row r="222">
          <cell r="C222">
            <v>214</v>
          </cell>
          <cell r="E222">
            <v>41.6</v>
          </cell>
          <cell r="F222">
            <v>0.36111111111111133</v>
          </cell>
        </row>
        <row r="223">
          <cell r="C223">
            <v>215</v>
          </cell>
          <cell r="E223">
            <v>43.1</v>
          </cell>
          <cell r="F223">
            <v>0.47222222222222199</v>
          </cell>
        </row>
        <row r="224">
          <cell r="C224">
            <v>216</v>
          </cell>
          <cell r="E224">
            <v>45</v>
          </cell>
          <cell r="F224">
            <v>0.55555555555555558</v>
          </cell>
        </row>
        <row r="225">
          <cell r="C225">
            <v>217</v>
          </cell>
          <cell r="E225">
            <v>47.1</v>
          </cell>
          <cell r="F225">
            <v>0.55555555555555558</v>
          </cell>
        </row>
        <row r="226">
          <cell r="C226">
            <v>218</v>
          </cell>
          <cell r="E226">
            <v>49</v>
          </cell>
          <cell r="F226">
            <v>0.4861111111111111</v>
          </cell>
        </row>
        <row r="227">
          <cell r="C227">
            <v>219</v>
          </cell>
          <cell r="E227">
            <v>50.6</v>
          </cell>
          <cell r="F227">
            <v>0.38888888888888851</v>
          </cell>
        </row>
        <row r="228">
          <cell r="C228">
            <v>220</v>
          </cell>
          <cell r="E228">
            <v>51.8</v>
          </cell>
          <cell r="F228">
            <v>0.29166666666666685</v>
          </cell>
        </row>
        <row r="229">
          <cell r="C229">
            <v>221</v>
          </cell>
          <cell r="E229">
            <v>52.7</v>
          </cell>
          <cell r="F229">
            <v>0.18055555555555614</v>
          </cell>
        </row>
        <row r="230">
          <cell r="C230">
            <v>222</v>
          </cell>
          <cell r="E230">
            <v>53.1</v>
          </cell>
          <cell r="F230">
            <v>0.11111111111111072</v>
          </cell>
        </row>
        <row r="231">
          <cell r="C231">
            <v>223</v>
          </cell>
          <cell r="E231">
            <v>53.5</v>
          </cell>
          <cell r="F231">
            <v>9.7222222222221627E-2</v>
          </cell>
        </row>
        <row r="232">
          <cell r="C232">
            <v>224</v>
          </cell>
          <cell r="E232">
            <v>53.8</v>
          </cell>
          <cell r="F232">
            <v>9.7222222222222612E-2</v>
          </cell>
        </row>
        <row r="233">
          <cell r="C233">
            <v>225</v>
          </cell>
          <cell r="E233">
            <v>54.2</v>
          </cell>
          <cell r="F233">
            <v>0.1388888888888889</v>
          </cell>
        </row>
        <row r="234">
          <cell r="C234">
            <v>226</v>
          </cell>
          <cell r="E234">
            <v>54.8</v>
          </cell>
          <cell r="F234">
            <v>0.15277777777777699</v>
          </cell>
        </row>
        <row r="235">
          <cell r="C235">
            <v>227</v>
          </cell>
          <cell r="E235">
            <v>55.3</v>
          </cell>
          <cell r="F235">
            <v>0.1388888888888889</v>
          </cell>
        </row>
        <row r="236">
          <cell r="C236">
            <v>228</v>
          </cell>
          <cell r="E236">
            <v>55.8</v>
          </cell>
          <cell r="F236">
            <v>0.12500000000000078</v>
          </cell>
        </row>
        <row r="237">
          <cell r="C237">
            <v>229</v>
          </cell>
          <cell r="E237">
            <v>56.2</v>
          </cell>
          <cell r="F237">
            <v>9.7222222222222612E-2</v>
          </cell>
        </row>
        <row r="238">
          <cell r="C238">
            <v>230</v>
          </cell>
          <cell r="E238">
            <v>56.5</v>
          </cell>
          <cell r="F238">
            <v>4.1666666666666269E-2</v>
          </cell>
        </row>
        <row r="239">
          <cell r="C239">
            <v>231</v>
          </cell>
          <cell r="E239">
            <v>56.5</v>
          </cell>
          <cell r="F239">
            <v>-4.1666666666666269E-2</v>
          </cell>
        </row>
        <row r="240">
          <cell r="C240">
            <v>232</v>
          </cell>
          <cell r="E240">
            <v>56.2</v>
          </cell>
          <cell r="F240">
            <v>-0.2222222222222224</v>
          </cell>
        </row>
        <row r="241">
          <cell r="C241">
            <v>233</v>
          </cell>
          <cell r="E241">
            <v>54.9</v>
          </cell>
          <cell r="F241">
            <v>-0.45833333333333393</v>
          </cell>
        </row>
        <row r="242">
          <cell r="C242">
            <v>234</v>
          </cell>
          <cell r="E242">
            <v>52.9</v>
          </cell>
          <cell r="F242">
            <v>-0.54166666666666641</v>
          </cell>
        </row>
        <row r="243">
          <cell r="C243">
            <v>235</v>
          </cell>
          <cell r="E243">
            <v>51</v>
          </cell>
          <cell r="F243">
            <v>-0.43055555555555575</v>
          </cell>
        </row>
        <row r="244">
          <cell r="C244">
            <v>236</v>
          </cell>
          <cell r="E244">
            <v>49.8</v>
          </cell>
          <cell r="F244">
            <v>-0.24999999999999961</v>
          </cell>
        </row>
        <row r="245">
          <cell r="C245">
            <v>237</v>
          </cell>
          <cell r="E245">
            <v>49.2</v>
          </cell>
          <cell r="F245">
            <v>-0.19444444444444425</v>
          </cell>
        </row>
        <row r="246">
          <cell r="C246">
            <v>238</v>
          </cell>
          <cell r="E246">
            <v>48.4</v>
          </cell>
          <cell r="F246">
            <v>-0.31944444444444503</v>
          </cell>
        </row>
        <row r="247">
          <cell r="C247">
            <v>239</v>
          </cell>
          <cell r="E247">
            <v>46.9</v>
          </cell>
          <cell r="F247">
            <v>-0.56944444444444464</v>
          </cell>
        </row>
        <row r="248">
          <cell r="C248">
            <v>240</v>
          </cell>
          <cell r="E248">
            <v>44.3</v>
          </cell>
          <cell r="F248">
            <v>-0.74999999999999978</v>
          </cell>
        </row>
        <row r="249">
          <cell r="C249">
            <v>241</v>
          </cell>
          <cell r="E249">
            <v>41.5</v>
          </cell>
          <cell r="F249">
            <v>-0.6666666666666663</v>
          </cell>
        </row>
        <row r="250">
          <cell r="C250">
            <v>242</v>
          </cell>
          <cell r="E250">
            <v>39.5</v>
          </cell>
          <cell r="F250">
            <v>-0.625</v>
          </cell>
        </row>
        <row r="251">
          <cell r="C251">
            <v>243</v>
          </cell>
          <cell r="E251">
            <v>37</v>
          </cell>
          <cell r="F251">
            <v>-0.68055555555555536</v>
          </cell>
        </row>
        <row r="252">
          <cell r="C252">
            <v>244</v>
          </cell>
          <cell r="E252">
            <v>34.6</v>
          </cell>
          <cell r="F252">
            <v>-0.65277777777777812</v>
          </cell>
        </row>
        <row r="253">
          <cell r="C253">
            <v>245</v>
          </cell>
          <cell r="E253">
            <v>32.299999999999997</v>
          </cell>
          <cell r="F253">
            <v>-0.7777777777777779</v>
          </cell>
        </row>
        <row r="254">
          <cell r="C254">
            <v>246</v>
          </cell>
          <cell r="E254">
            <v>29</v>
          </cell>
          <cell r="F254">
            <v>-0.99999999999999933</v>
          </cell>
        </row>
        <row r="255">
          <cell r="C255">
            <v>247</v>
          </cell>
          <cell r="E255">
            <v>25.1</v>
          </cell>
          <cell r="F255">
            <v>-0.94444444444444453</v>
          </cell>
        </row>
        <row r="256">
          <cell r="C256">
            <v>248</v>
          </cell>
          <cell r="E256">
            <v>22.2</v>
          </cell>
          <cell r="F256">
            <v>-0.5833333333333337</v>
          </cell>
        </row>
        <row r="257">
          <cell r="C257">
            <v>249</v>
          </cell>
          <cell r="E257">
            <v>20.9</v>
          </cell>
          <cell r="F257">
            <v>-0.25000000000000011</v>
          </cell>
        </row>
        <row r="258">
          <cell r="C258">
            <v>250</v>
          </cell>
          <cell r="E258">
            <v>20.399999999999999</v>
          </cell>
          <cell r="F258">
            <v>-0.19444444444444425</v>
          </cell>
        </row>
        <row r="259">
          <cell r="C259">
            <v>251</v>
          </cell>
          <cell r="E259">
            <v>19.5</v>
          </cell>
          <cell r="F259">
            <v>-0.27777777777777779</v>
          </cell>
        </row>
        <row r="260">
          <cell r="C260">
            <v>252</v>
          </cell>
          <cell r="E260">
            <v>18.399999999999999</v>
          </cell>
          <cell r="F260">
            <v>-0.23611111111111099</v>
          </cell>
        </row>
        <row r="261">
          <cell r="C261">
            <v>253</v>
          </cell>
          <cell r="E261">
            <v>17.8</v>
          </cell>
          <cell r="F261">
            <v>-8.3333333333333037E-2</v>
          </cell>
        </row>
        <row r="262">
          <cell r="C262">
            <v>254</v>
          </cell>
          <cell r="E262">
            <v>17.8</v>
          </cell>
          <cell r="F262">
            <v>-5.5555555555555851E-2</v>
          </cell>
        </row>
        <row r="263">
          <cell r="C263">
            <v>255</v>
          </cell>
          <cell r="E263">
            <v>17.399999999999999</v>
          </cell>
          <cell r="F263">
            <v>-0.29166666666666685</v>
          </cell>
        </row>
        <row r="264">
          <cell r="C264">
            <v>256</v>
          </cell>
          <cell r="E264">
            <v>15.7</v>
          </cell>
          <cell r="F264">
            <v>-0.40277777777777757</v>
          </cell>
        </row>
        <row r="265">
          <cell r="C265">
            <v>257</v>
          </cell>
          <cell r="E265">
            <v>14.5</v>
          </cell>
          <cell r="F265">
            <v>-4.1666666666666519E-2</v>
          </cell>
        </row>
        <row r="266">
          <cell r="C266">
            <v>258</v>
          </cell>
          <cell r="E266">
            <v>15.4</v>
          </cell>
          <cell r="F266">
            <v>0.47222222222222199</v>
          </cell>
        </row>
        <row r="267">
          <cell r="C267">
            <v>259</v>
          </cell>
          <cell r="E267">
            <v>17.899999999999999</v>
          </cell>
          <cell r="F267">
            <v>0.72222222222222232</v>
          </cell>
        </row>
        <row r="268">
          <cell r="C268">
            <v>260</v>
          </cell>
          <cell r="E268">
            <v>20.6</v>
          </cell>
          <cell r="F268">
            <v>0.73611111111111116</v>
          </cell>
        </row>
        <row r="269">
          <cell r="C269">
            <v>261</v>
          </cell>
          <cell r="E269">
            <v>23.2</v>
          </cell>
          <cell r="F269">
            <v>0.70833333333333304</v>
          </cell>
        </row>
        <row r="270">
          <cell r="C270">
            <v>262</v>
          </cell>
          <cell r="E270">
            <v>25.7</v>
          </cell>
          <cell r="F270">
            <v>0.76388888888888884</v>
          </cell>
        </row>
        <row r="271">
          <cell r="C271">
            <v>263</v>
          </cell>
          <cell r="E271">
            <v>28.7</v>
          </cell>
          <cell r="F271">
            <v>0.94444444444444453</v>
          </cell>
        </row>
        <row r="272">
          <cell r="C272">
            <v>264</v>
          </cell>
          <cell r="E272">
            <v>32.5</v>
          </cell>
          <cell r="F272">
            <v>1.0277777777777781</v>
          </cell>
        </row>
        <row r="273">
          <cell r="C273">
            <v>265</v>
          </cell>
          <cell r="E273">
            <v>36.1</v>
          </cell>
          <cell r="F273">
            <v>0.90277777777777779</v>
          </cell>
        </row>
        <row r="274">
          <cell r="C274">
            <v>266</v>
          </cell>
          <cell r="E274">
            <v>39</v>
          </cell>
          <cell r="F274">
            <v>0.65277777777777712</v>
          </cell>
        </row>
        <row r="275">
          <cell r="C275">
            <v>267</v>
          </cell>
          <cell r="E275">
            <v>40.799999999999997</v>
          </cell>
          <cell r="F275">
            <v>0.54166666666666641</v>
          </cell>
        </row>
        <row r="276">
          <cell r="C276">
            <v>268</v>
          </cell>
          <cell r="E276">
            <v>42.9</v>
          </cell>
          <cell r="F276">
            <v>0.50000000000000022</v>
          </cell>
        </row>
        <row r="277">
          <cell r="C277">
            <v>269</v>
          </cell>
          <cell r="E277">
            <v>44.4</v>
          </cell>
          <cell r="F277">
            <v>0.41666666666666663</v>
          </cell>
        </row>
        <row r="278">
          <cell r="C278">
            <v>270</v>
          </cell>
          <cell r="E278">
            <v>45.9</v>
          </cell>
          <cell r="F278">
            <v>0.2222222222222224</v>
          </cell>
        </row>
        <row r="279">
          <cell r="C279">
            <v>271</v>
          </cell>
          <cell r="E279">
            <v>46</v>
          </cell>
          <cell r="F279">
            <v>-4.1666666666666269E-2</v>
          </cell>
        </row>
        <row r="280">
          <cell r="C280">
            <v>272</v>
          </cell>
          <cell r="E280">
            <v>45.6</v>
          </cell>
          <cell r="F280">
            <v>-9.7222222222222612E-2</v>
          </cell>
        </row>
        <row r="281">
          <cell r="C281">
            <v>273</v>
          </cell>
          <cell r="E281">
            <v>45.3</v>
          </cell>
          <cell r="F281">
            <v>-0.26388888888888867</v>
          </cell>
        </row>
        <row r="282">
          <cell r="C282">
            <v>274</v>
          </cell>
          <cell r="E282">
            <v>43.7</v>
          </cell>
          <cell r="F282">
            <v>-0.625</v>
          </cell>
        </row>
        <row r="283">
          <cell r="C283">
            <v>275</v>
          </cell>
          <cell r="E283">
            <v>40.799999999999997</v>
          </cell>
          <cell r="F283">
            <v>-0.79166666666666707</v>
          </cell>
        </row>
        <row r="284">
          <cell r="C284">
            <v>276</v>
          </cell>
          <cell r="E284">
            <v>38</v>
          </cell>
          <cell r="F284">
            <v>-0.88888888888888862</v>
          </cell>
        </row>
        <row r="285">
          <cell r="C285">
            <v>277</v>
          </cell>
          <cell r="E285">
            <v>34.4</v>
          </cell>
          <cell r="F285">
            <v>-0.98611111111111127</v>
          </cell>
        </row>
        <row r="286">
          <cell r="C286">
            <v>278</v>
          </cell>
          <cell r="E286">
            <v>30.9</v>
          </cell>
          <cell r="F286">
            <v>-1.2361111111111109</v>
          </cell>
        </row>
        <row r="287">
          <cell r="C287">
            <v>279</v>
          </cell>
          <cell r="E287">
            <v>25.5</v>
          </cell>
          <cell r="F287">
            <v>-1.3194444444444444</v>
          </cell>
        </row>
        <row r="288">
          <cell r="C288">
            <v>280</v>
          </cell>
          <cell r="E288">
            <v>21.4</v>
          </cell>
          <cell r="F288">
            <v>-0.73611111111111116</v>
          </cell>
        </row>
        <row r="289">
          <cell r="C289">
            <v>281</v>
          </cell>
          <cell r="E289">
            <v>20.2</v>
          </cell>
          <cell r="F289">
            <v>0.20833333333333331</v>
          </cell>
        </row>
        <row r="290">
          <cell r="C290">
            <v>282</v>
          </cell>
          <cell r="E290">
            <v>22.9</v>
          </cell>
          <cell r="F290">
            <v>0.88888888888888917</v>
          </cell>
        </row>
        <row r="291">
          <cell r="C291">
            <v>283</v>
          </cell>
          <cell r="E291">
            <v>26.6</v>
          </cell>
          <cell r="F291">
            <v>1.0138888888888891</v>
          </cell>
        </row>
        <row r="292">
          <cell r="C292">
            <v>284</v>
          </cell>
          <cell r="E292">
            <v>30.2</v>
          </cell>
          <cell r="F292">
            <v>1.0416666666666667</v>
          </cell>
        </row>
        <row r="293">
          <cell r="C293">
            <v>285</v>
          </cell>
          <cell r="E293">
            <v>34.1</v>
          </cell>
          <cell r="F293">
            <v>0.99999999999999989</v>
          </cell>
        </row>
        <row r="294">
          <cell r="C294">
            <v>286</v>
          </cell>
          <cell r="E294">
            <v>37.4</v>
          </cell>
          <cell r="F294">
            <v>0.91666666666666685</v>
          </cell>
        </row>
        <row r="295">
          <cell r="C295">
            <v>287</v>
          </cell>
          <cell r="E295">
            <v>40.700000000000003</v>
          </cell>
          <cell r="F295">
            <v>0.91666666666666685</v>
          </cell>
        </row>
        <row r="296">
          <cell r="C296">
            <v>288</v>
          </cell>
          <cell r="E296">
            <v>44</v>
          </cell>
          <cell r="F296">
            <v>0.91666666666666585</v>
          </cell>
        </row>
        <row r="297">
          <cell r="C297">
            <v>289</v>
          </cell>
          <cell r="E297">
            <v>47.3</v>
          </cell>
          <cell r="F297">
            <v>0.72222222222222265</v>
          </cell>
        </row>
        <row r="298">
          <cell r="C298">
            <v>290</v>
          </cell>
          <cell r="E298">
            <v>49.2</v>
          </cell>
          <cell r="F298">
            <v>0.34722222222222221</v>
          </cell>
        </row>
        <row r="299">
          <cell r="C299">
            <v>291</v>
          </cell>
          <cell r="E299">
            <v>49.8</v>
          </cell>
          <cell r="F299">
            <v>0</v>
          </cell>
        </row>
        <row r="300">
          <cell r="C300">
            <v>292</v>
          </cell>
          <cell r="E300">
            <v>49.2</v>
          </cell>
          <cell r="F300">
            <v>-0.23611111111111052</v>
          </cell>
        </row>
        <row r="301">
          <cell r="C301">
            <v>293</v>
          </cell>
          <cell r="E301">
            <v>48.1</v>
          </cell>
          <cell r="F301">
            <v>-0.26388888888888967</v>
          </cell>
        </row>
        <row r="302">
          <cell r="C302">
            <v>294</v>
          </cell>
          <cell r="E302">
            <v>47.3</v>
          </cell>
          <cell r="F302">
            <v>-0.18055555555555614</v>
          </cell>
        </row>
        <row r="303">
          <cell r="C303">
            <v>295</v>
          </cell>
          <cell r="E303">
            <v>46.8</v>
          </cell>
          <cell r="F303">
            <v>-8.3333333333332538E-2</v>
          </cell>
        </row>
        <row r="304">
          <cell r="C304">
            <v>296</v>
          </cell>
          <cell r="E304">
            <v>46.7</v>
          </cell>
          <cell r="F304">
            <v>0</v>
          </cell>
        </row>
        <row r="305">
          <cell r="C305">
            <v>297</v>
          </cell>
          <cell r="E305">
            <v>46.8</v>
          </cell>
          <cell r="F305">
            <v>5.5555555555555358E-2</v>
          </cell>
        </row>
        <row r="306">
          <cell r="C306">
            <v>298</v>
          </cell>
          <cell r="E306">
            <v>47.1</v>
          </cell>
          <cell r="F306">
            <v>6.9444444444444448E-2</v>
          </cell>
        </row>
        <row r="307">
          <cell r="C307">
            <v>299</v>
          </cell>
          <cell r="E307">
            <v>47.3</v>
          </cell>
          <cell r="F307">
            <v>2.7777777777777186E-2</v>
          </cell>
        </row>
        <row r="308">
          <cell r="C308">
            <v>300</v>
          </cell>
          <cell r="E308">
            <v>47.3</v>
          </cell>
          <cell r="F308">
            <v>-2.7777777777777186E-2</v>
          </cell>
        </row>
        <row r="309">
          <cell r="C309">
            <v>301</v>
          </cell>
          <cell r="E309">
            <v>47.1</v>
          </cell>
          <cell r="F309">
            <v>-9.7222222222221627E-2</v>
          </cell>
        </row>
        <row r="310">
          <cell r="C310">
            <v>302</v>
          </cell>
          <cell r="E310">
            <v>46.6</v>
          </cell>
          <cell r="F310">
            <v>-0.18055555555555614</v>
          </cell>
        </row>
        <row r="311">
          <cell r="C311">
            <v>303</v>
          </cell>
          <cell r="E311">
            <v>45.8</v>
          </cell>
          <cell r="F311">
            <v>-0.25000000000000061</v>
          </cell>
        </row>
        <row r="312">
          <cell r="C312">
            <v>304</v>
          </cell>
          <cell r="E312">
            <v>44.8</v>
          </cell>
          <cell r="F312">
            <v>-0.34722222222222221</v>
          </cell>
        </row>
        <row r="313">
          <cell r="C313">
            <v>305</v>
          </cell>
          <cell r="E313">
            <v>43.3</v>
          </cell>
          <cell r="F313">
            <v>-0.41666666666666663</v>
          </cell>
        </row>
        <row r="314">
          <cell r="C314">
            <v>306</v>
          </cell>
          <cell r="E314">
            <v>41.8</v>
          </cell>
          <cell r="F314">
            <v>-0.34722222222222221</v>
          </cell>
        </row>
        <row r="315">
          <cell r="C315">
            <v>307</v>
          </cell>
          <cell r="E315">
            <v>40.799999999999997</v>
          </cell>
          <cell r="F315">
            <v>-0.20833333333333331</v>
          </cell>
        </row>
        <row r="316">
          <cell r="C316">
            <v>308</v>
          </cell>
          <cell r="E316">
            <v>40.299999999999997</v>
          </cell>
          <cell r="F316">
            <v>-9.7222222222221627E-2</v>
          </cell>
        </row>
        <row r="317">
          <cell r="C317">
            <v>309</v>
          </cell>
          <cell r="E317">
            <v>40.1</v>
          </cell>
          <cell r="F317">
            <v>-8.3333333333332538E-2</v>
          </cell>
        </row>
        <row r="318">
          <cell r="C318">
            <v>310</v>
          </cell>
          <cell r="E318">
            <v>39.700000000000003</v>
          </cell>
          <cell r="F318">
            <v>-0.12499999999999981</v>
          </cell>
        </row>
        <row r="319">
          <cell r="C319">
            <v>311</v>
          </cell>
          <cell r="E319">
            <v>39.200000000000003</v>
          </cell>
          <cell r="F319">
            <v>-0.16666666666666705</v>
          </cell>
        </row>
        <row r="320">
          <cell r="C320">
            <v>312</v>
          </cell>
          <cell r="E320">
            <v>38.5</v>
          </cell>
          <cell r="F320">
            <v>-0.25000000000000061</v>
          </cell>
        </row>
        <row r="321">
          <cell r="C321">
            <v>313</v>
          </cell>
          <cell r="E321">
            <v>37.4</v>
          </cell>
          <cell r="F321">
            <v>-0.34722222222222221</v>
          </cell>
        </row>
        <row r="322">
          <cell r="C322">
            <v>314</v>
          </cell>
          <cell r="E322">
            <v>36</v>
          </cell>
          <cell r="F322">
            <v>-0.41666666666666663</v>
          </cell>
        </row>
        <row r="323">
          <cell r="C323">
            <v>315</v>
          </cell>
          <cell r="E323">
            <v>34.4</v>
          </cell>
          <cell r="F323">
            <v>-0.41666666666666663</v>
          </cell>
        </row>
        <row r="324">
          <cell r="C324">
            <v>316</v>
          </cell>
          <cell r="E324">
            <v>33</v>
          </cell>
          <cell r="F324">
            <v>-0.37499999999999989</v>
          </cell>
        </row>
        <row r="325">
          <cell r="C325">
            <v>317</v>
          </cell>
          <cell r="E325">
            <v>31.7</v>
          </cell>
          <cell r="F325">
            <v>-0.41666666666666663</v>
          </cell>
        </row>
        <row r="326">
          <cell r="C326">
            <v>318</v>
          </cell>
          <cell r="E326">
            <v>30</v>
          </cell>
          <cell r="F326">
            <v>-0.51388888888888873</v>
          </cell>
        </row>
        <row r="327">
          <cell r="C327">
            <v>319</v>
          </cell>
          <cell r="E327">
            <v>28</v>
          </cell>
          <cell r="F327">
            <v>-0.54166666666666641</v>
          </cell>
        </row>
        <row r="328">
          <cell r="C328">
            <v>320</v>
          </cell>
          <cell r="E328">
            <v>26.1</v>
          </cell>
          <cell r="F328">
            <v>-0.33333333333333315</v>
          </cell>
        </row>
        <row r="329">
          <cell r="C329">
            <v>321</v>
          </cell>
          <cell r="E329">
            <v>25.6</v>
          </cell>
          <cell r="F329">
            <v>-0.16666666666666705</v>
          </cell>
        </row>
        <row r="330">
          <cell r="C330">
            <v>322</v>
          </cell>
          <cell r="E330">
            <v>24.9</v>
          </cell>
          <cell r="F330">
            <v>-9.7222222222222612E-2</v>
          </cell>
        </row>
        <row r="331">
          <cell r="C331">
            <v>323</v>
          </cell>
          <cell r="E331">
            <v>24.9</v>
          </cell>
          <cell r="F331">
            <v>-8.3333333333333037E-2</v>
          </cell>
        </row>
        <row r="332">
          <cell r="C332">
            <v>324</v>
          </cell>
          <cell r="E332">
            <v>24.3</v>
          </cell>
          <cell r="F332">
            <v>-0.1388888888888889</v>
          </cell>
        </row>
        <row r="333">
          <cell r="C333">
            <v>325</v>
          </cell>
          <cell r="E333">
            <v>23.9</v>
          </cell>
          <cell r="F333">
            <v>-5.5555555555555851E-2</v>
          </cell>
        </row>
        <row r="334">
          <cell r="C334">
            <v>326</v>
          </cell>
          <cell r="E334">
            <v>23.9</v>
          </cell>
          <cell r="F334">
            <v>-4.1666666666666269E-2</v>
          </cell>
        </row>
        <row r="335">
          <cell r="C335">
            <v>327</v>
          </cell>
          <cell r="E335">
            <v>23.6</v>
          </cell>
          <cell r="F335">
            <v>-8.3333333333333037E-2</v>
          </cell>
        </row>
        <row r="336">
          <cell r="C336">
            <v>328</v>
          </cell>
          <cell r="E336">
            <v>23.3</v>
          </cell>
          <cell r="F336">
            <v>-0.43055555555555575</v>
          </cell>
        </row>
        <row r="337">
          <cell r="C337">
            <v>329</v>
          </cell>
          <cell r="E337">
            <v>20.5</v>
          </cell>
          <cell r="F337">
            <v>-0.80555555555555558</v>
          </cell>
        </row>
        <row r="338">
          <cell r="C338">
            <v>330</v>
          </cell>
          <cell r="E338">
            <v>17.5</v>
          </cell>
          <cell r="F338">
            <v>-0.50000000000000022</v>
          </cell>
        </row>
        <row r="339">
          <cell r="C339">
            <v>331</v>
          </cell>
          <cell r="E339">
            <v>16.899999999999999</v>
          </cell>
          <cell r="F339">
            <v>-0.1111111111111112</v>
          </cell>
        </row>
        <row r="340">
          <cell r="C340">
            <v>332</v>
          </cell>
          <cell r="E340">
            <v>16.7</v>
          </cell>
          <cell r="F340">
            <v>-0.13888888888888865</v>
          </cell>
        </row>
        <row r="341">
          <cell r="C341">
            <v>333</v>
          </cell>
          <cell r="E341">
            <v>15.9</v>
          </cell>
          <cell r="F341">
            <v>-0.15277777777777773</v>
          </cell>
        </row>
        <row r="342">
          <cell r="C342">
            <v>334</v>
          </cell>
          <cell r="E342">
            <v>15.6</v>
          </cell>
          <cell r="F342">
            <v>-0.12500000000000006</v>
          </cell>
        </row>
        <row r="343">
          <cell r="C343">
            <v>335</v>
          </cell>
          <cell r="E343">
            <v>15</v>
          </cell>
          <cell r="F343">
            <v>-0.15277777777777773</v>
          </cell>
        </row>
        <row r="344">
          <cell r="C344">
            <v>336</v>
          </cell>
          <cell r="E344">
            <v>14.5</v>
          </cell>
          <cell r="F344">
            <v>-9.7222222222222127E-2</v>
          </cell>
        </row>
        <row r="345">
          <cell r="C345">
            <v>337</v>
          </cell>
          <cell r="E345">
            <v>14.3</v>
          </cell>
          <cell r="F345">
            <v>0</v>
          </cell>
        </row>
        <row r="346">
          <cell r="C346">
            <v>338</v>
          </cell>
          <cell r="E346">
            <v>14.5</v>
          </cell>
          <cell r="F346">
            <v>0.15277777777777773</v>
          </cell>
        </row>
        <row r="347">
          <cell r="C347">
            <v>339</v>
          </cell>
          <cell r="E347">
            <v>15.4</v>
          </cell>
          <cell r="F347">
            <v>0.45833333333333343</v>
          </cell>
        </row>
        <row r="348">
          <cell r="C348">
            <v>340</v>
          </cell>
          <cell r="E348">
            <v>17.8</v>
          </cell>
          <cell r="F348">
            <v>0.79166666666666674</v>
          </cell>
        </row>
        <row r="349">
          <cell r="C349">
            <v>341</v>
          </cell>
          <cell r="E349">
            <v>21.1</v>
          </cell>
          <cell r="F349">
            <v>0.87500000000000011</v>
          </cell>
        </row>
        <row r="350">
          <cell r="C350">
            <v>342</v>
          </cell>
          <cell r="E350">
            <v>24.1</v>
          </cell>
          <cell r="F350">
            <v>0.54166666666666641</v>
          </cell>
        </row>
        <row r="351">
          <cell r="C351">
            <v>343</v>
          </cell>
          <cell r="E351">
            <v>25</v>
          </cell>
          <cell r="F351">
            <v>0.16666666666666657</v>
          </cell>
        </row>
        <row r="352">
          <cell r="C352">
            <v>344</v>
          </cell>
          <cell r="E352">
            <v>25.3</v>
          </cell>
          <cell r="F352">
            <v>6.9444444444444448E-2</v>
          </cell>
        </row>
        <row r="353">
          <cell r="C353">
            <v>345</v>
          </cell>
          <cell r="E353">
            <v>25.5</v>
          </cell>
          <cell r="F353">
            <v>0.15277777777777748</v>
          </cell>
        </row>
        <row r="354">
          <cell r="C354">
            <v>346</v>
          </cell>
          <cell r="E354">
            <v>26.4</v>
          </cell>
          <cell r="F354">
            <v>0.15277777777777798</v>
          </cell>
        </row>
        <row r="355">
          <cell r="C355">
            <v>347</v>
          </cell>
          <cell r="E355">
            <v>26.6</v>
          </cell>
          <cell r="F355">
            <v>9.7222222222222612E-2</v>
          </cell>
        </row>
        <row r="356">
          <cell r="C356">
            <v>348</v>
          </cell>
          <cell r="E356">
            <v>27.1</v>
          </cell>
          <cell r="F356">
            <v>0.15277777777777748</v>
          </cell>
        </row>
        <row r="357">
          <cell r="C357">
            <v>349</v>
          </cell>
          <cell r="E357">
            <v>27.7</v>
          </cell>
          <cell r="F357">
            <v>0.1388888888888889</v>
          </cell>
        </row>
        <row r="358">
          <cell r="C358">
            <v>350</v>
          </cell>
          <cell r="E358">
            <v>28.1</v>
          </cell>
          <cell r="F358">
            <v>6.9444444444444448E-2</v>
          </cell>
        </row>
        <row r="359">
          <cell r="C359">
            <v>351</v>
          </cell>
          <cell r="E359">
            <v>28.2</v>
          </cell>
          <cell r="F359">
            <v>0</v>
          </cell>
        </row>
        <row r="360">
          <cell r="C360">
            <v>352</v>
          </cell>
          <cell r="E360">
            <v>28.1</v>
          </cell>
          <cell r="F360">
            <v>-2.7777777777777679E-2</v>
          </cell>
        </row>
        <row r="361">
          <cell r="C361">
            <v>353</v>
          </cell>
          <cell r="E361">
            <v>28</v>
          </cell>
          <cell r="F361">
            <v>-2.7777777777778172E-2</v>
          </cell>
        </row>
        <row r="362">
          <cell r="C362">
            <v>354</v>
          </cell>
          <cell r="E362">
            <v>27.9</v>
          </cell>
          <cell r="F362">
            <v>-1.3888888888889086E-2</v>
          </cell>
        </row>
        <row r="363">
          <cell r="C363">
            <v>355</v>
          </cell>
          <cell r="E363">
            <v>27.9</v>
          </cell>
          <cell r="F363">
            <v>2.7777777777778172E-2</v>
          </cell>
        </row>
        <row r="364">
          <cell r="C364">
            <v>356</v>
          </cell>
          <cell r="E364">
            <v>28.1</v>
          </cell>
          <cell r="F364">
            <v>4.1666666666666761E-2</v>
          </cell>
        </row>
        <row r="365">
          <cell r="C365">
            <v>357</v>
          </cell>
          <cell r="E365">
            <v>28.2</v>
          </cell>
          <cell r="F365">
            <v>-1.3888888888889086E-2</v>
          </cell>
        </row>
        <row r="366">
          <cell r="C366">
            <v>358</v>
          </cell>
          <cell r="E366">
            <v>28</v>
          </cell>
          <cell r="F366">
            <v>-0.18055555555555566</v>
          </cell>
        </row>
        <row r="367">
          <cell r="C367">
            <v>359</v>
          </cell>
          <cell r="E367">
            <v>26.9</v>
          </cell>
          <cell r="F367">
            <v>-0.41666666666666663</v>
          </cell>
        </row>
        <row r="368">
          <cell r="C368">
            <v>360</v>
          </cell>
          <cell r="E368">
            <v>25</v>
          </cell>
          <cell r="F368">
            <v>-0.51388888888888873</v>
          </cell>
        </row>
        <row r="369">
          <cell r="C369">
            <v>361</v>
          </cell>
          <cell r="E369">
            <v>23.2</v>
          </cell>
          <cell r="F369">
            <v>-0.43055555555555575</v>
          </cell>
        </row>
        <row r="370">
          <cell r="C370">
            <v>362</v>
          </cell>
          <cell r="E370">
            <v>21.9</v>
          </cell>
          <cell r="F370">
            <v>-0.29166666666666635</v>
          </cell>
        </row>
        <row r="371">
          <cell r="C371">
            <v>363</v>
          </cell>
          <cell r="E371">
            <v>21.1</v>
          </cell>
          <cell r="F371">
            <v>-0.16666666666666657</v>
          </cell>
        </row>
        <row r="372">
          <cell r="C372">
            <v>364</v>
          </cell>
          <cell r="E372">
            <v>20.7</v>
          </cell>
          <cell r="F372">
            <v>-5.5555555555555851E-2</v>
          </cell>
        </row>
        <row r="373">
          <cell r="C373">
            <v>365</v>
          </cell>
          <cell r="E373">
            <v>20.7</v>
          </cell>
          <cell r="F373">
            <v>1.3888888888889086E-2</v>
          </cell>
        </row>
        <row r="374">
          <cell r="C374">
            <v>366</v>
          </cell>
          <cell r="E374">
            <v>20.8</v>
          </cell>
          <cell r="F374">
            <v>6.9444444444444448E-2</v>
          </cell>
        </row>
        <row r="375">
          <cell r="C375">
            <v>367</v>
          </cell>
          <cell r="E375">
            <v>21.2</v>
          </cell>
          <cell r="F375">
            <v>0.18055555555555566</v>
          </cell>
        </row>
        <row r="376">
          <cell r="C376">
            <v>368</v>
          </cell>
          <cell r="E376">
            <v>22.1</v>
          </cell>
          <cell r="F376">
            <v>0.31944444444444453</v>
          </cell>
        </row>
        <row r="377">
          <cell r="C377">
            <v>369</v>
          </cell>
          <cell r="E377">
            <v>23.5</v>
          </cell>
          <cell r="F377">
            <v>0.30555555555555547</v>
          </cell>
        </row>
        <row r="378">
          <cell r="C378">
            <v>370</v>
          </cell>
          <cell r="E378">
            <v>24.3</v>
          </cell>
          <cell r="F378">
            <v>0.1388888888888889</v>
          </cell>
        </row>
        <row r="379">
          <cell r="C379">
            <v>371</v>
          </cell>
          <cell r="E379">
            <v>24.5</v>
          </cell>
          <cell r="F379">
            <v>-6.9444444444444448E-2</v>
          </cell>
        </row>
        <row r="380">
          <cell r="C380">
            <v>372</v>
          </cell>
          <cell r="E380">
            <v>23.8</v>
          </cell>
          <cell r="F380">
            <v>-0.44444444444444431</v>
          </cell>
        </row>
        <row r="381">
          <cell r="C381">
            <v>373</v>
          </cell>
          <cell r="E381">
            <v>21.3</v>
          </cell>
          <cell r="F381">
            <v>-0.84722222222222243</v>
          </cell>
        </row>
        <row r="382">
          <cell r="C382">
            <v>374</v>
          </cell>
          <cell r="E382">
            <v>17.7</v>
          </cell>
          <cell r="F382">
            <v>-0.95833333333333337</v>
          </cell>
        </row>
        <row r="383">
          <cell r="C383">
            <v>375</v>
          </cell>
          <cell r="E383">
            <v>14.4</v>
          </cell>
          <cell r="F383">
            <v>-0.80555555555555536</v>
          </cell>
        </row>
        <row r="384">
          <cell r="C384">
            <v>376</v>
          </cell>
          <cell r="E384">
            <v>11.9</v>
          </cell>
          <cell r="F384">
            <v>-0.58333333333333348</v>
          </cell>
        </row>
        <row r="385">
          <cell r="C385">
            <v>377</v>
          </cell>
          <cell r="E385">
            <v>10.199999999999999</v>
          </cell>
          <cell r="F385">
            <v>-0.41666666666666663</v>
          </cell>
        </row>
        <row r="386">
          <cell r="C386">
            <v>378</v>
          </cell>
          <cell r="E386">
            <v>8.9</v>
          </cell>
          <cell r="F386">
            <v>-0.30555555555555547</v>
          </cell>
        </row>
        <row r="387">
          <cell r="C387">
            <v>379</v>
          </cell>
          <cell r="E387">
            <v>8</v>
          </cell>
          <cell r="F387">
            <v>-0.23611111111111113</v>
          </cell>
        </row>
        <row r="388">
          <cell r="C388">
            <v>380</v>
          </cell>
          <cell r="E388">
            <v>7.2</v>
          </cell>
          <cell r="F388">
            <v>-0.26388888888888895</v>
          </cell>
        </row>
        <row r="389">
          <cell r="C389">
            <v>381</v>
          </cell>
          <cell r="E389">
            <v>6.1</v>
          </cell>
          <cell r="F389">
            <v>-0.31944444444444442</v>
          </cell>
        </row>
        <row r="390">
          <cell r="C390">
            <v>382</v>
          </cell>
          <cell r="E390">
            <v>4.9000000000000004</v>
          </cell>
          <cell r="F390">
            <v>-0.33333333333333326</v>
          </cell>
        </row>
        <row r="391">
          <cell r="C391">
            <v>383</v>
          </cell>
          <cell r="E391">
            <v>3.7</v>
          </cell>
          <cell r="F391">
            <v>-0.36111111111111116</v>
          </cell>
        </row>
        <row r="392">
          <cell r="C392">
            <v>384</v>
          </cell>
          <cell r="E392">
            <v>2.2999999999999998</v>
          </cell>
          <cell r="F392">
            <v>-0.3888888888888889</v>
          </cell>
        </row>
        <row r="393">
          <cell r="C393">
            <v>385</v>
          </cell>
          <cell r="E393">
            <v>0.9</v>
          </cell>
          <cell r="F393">
            <v>-0.31944444444444442</v>
          </cell>
        </row>
        <row r="394">
          <cell r="C394">
            <v>386</v>
          </cell>
          <cell r="E394">
            <v>0</v>
          </cell>
          <cell r="F394">
            <v>-0.125</v>
          </cell>
        </row>
        <row r="395">
          <cell r="C395">
            <v>387</v>
          </cell>
          <cell r="E395">
            <v>0</v>
          </cell>
          <cell r="F395">
            <v>0</v>
          </cell>
        </row>
        <row r="396">
          <cell r="C396">
            <v>388</v>
          </cell>
          <cell r="E396">
            <v>0</v>
          </cell>
          <cell r="F396">
            <v>0</v>
          </cell>
        </row>
        <row r="397">
          <cell r="C397">
            <v>389</v>
          </cell>
          <cell r="E397">
            <v>0</v>
          </cell>
          <cell r="F397">
            <v>0</v>
          </cell>
        </row>
        <row r="398">
          <cell r="C398">
            <v>390</v>
          </cell>
          <cell r="E398">
            <v>0</v>
          </cell>
          <cell r="F398">
            <v>0</v>
          </cell>
        </row>
        <row r="399">
          <cell r="C399">
            <v>391</v>
          </cell>
          <cell r="E399">
            <v>0</v>
          </cell>
          <cell r="F399">
            <v>6.9444444444444448E-2</v>
          </cell>
        </row>
        <row r="400">
          <cell r="C400">
            <v>392</v>
          </cell>
          <cell r="E400">
            <v>0.5</v>
          </cell>
          <cell r="F400">
            <v>0.29166666666666669</v>
          </cell>
        </row>
        <row r="401">
          <cell r="C401">
            <v>393</v>
          </cell>
          <cell r="E401">
            <v>2.1</v>
          </cell>
          <cell r="F401">
            <v>0.59722222222222221</v>
          </cell>
        </row>
        <row r="402">
          <cell r="C402">
            <v>394</v>
          </cell>
          <cell r="E402">
            <v>4.8</v>
          </cell>
          <cell r="F402">
            <v>0.86111111111111127</v>
          </cell>
        </row>
        <row r="403">
          <cell r="C403">
            <v>395</v>
          </cell>
          <cell r="E403">
            <v>8.3000000000000007</v>
          </cell>
          <cell r="F403">
            <v>1.0416666666666667</v>
          </cell>
        </row>
        <row r="404">
          <cell r="C404">
            <v>396</v>
          </cell>
          <cell r="E404">
            <v>12.3</v>
          </cell>
          <cell r="F404">
            <v>1.1527777777777779</v>
          </cell>
        </row>
        <row r="405">
          <cell r="C405">
            <v>397</v>
          </cell>
          <cell r="E405">
            <v>16.600000000000001</v>
          </cell>
          <cell r="F405">
            <v>1.1944444444444442</v>
          </cell>
        </row>
        <row r="406">
          <cell r="C406">
            <v>398</v>
          </cell>
          <cell r="E406">
            <v>20.9</v>
          </cell>
          <cell r="F406">
            <v>1.0555555555555551</v>
          </cell>
        </row>
        <row r="407">
          <cell r="C407">
            <v>399</v>
          </cell>
          <cell r="E407">
            <v>24.2</v>
          </cell>
          <cell r="F407">
            <v>0.65277777777777812</v>
          </cell>
        </row>
        <row r="408">
          <cell r="C408">
            <v>400</v>
          </cell>
          <cell r="E408">
            <v>25.6</v>
          </cell>
          <cell r="F408">
            <v>0.19444444444444473</v>
          </cell>
        </row>
        <row r="409">
          <cell r="C409">
            <v>401</v>
          </cell>
          <cell r="E409">
            <v>25.6</v>
          </cell>
          <cell r="F409">
            <v>-9.7222222222222612E-2</v>
          </cell>
        </row>
        <row r="410">
          <cell r="C410">
            <v>402</v>
          </cell>
          <cell r="E410">
            <v>24.9</v>
          </cell>
          <cell r="F410">
            <v>-0.31944444444444453</v>
          </cell>
        </row>
        <row r="411">
          <cell r="C411">
            <v>403</v>
          </cell>
          <cell r="E411">
            <v>23.3</v>
          </cell>
          <cell r="F411">
            <v>-0.45833333333333293</v>
          </cell>
        </row>
        <row r="412">
          <cell r="C412">
            <v>404</v>
          </cell>
          <cell r="E412">
            <v>21.6</v>
          </cell>
          <cell r="F412">
            <v>-0.43055555555555575</v>
          </cell>
        </row>
        <row r="413">
          <cell r="C413">
            <v>405</v>
          </cell>
          <cell r="E413">
            <v>20.2</v>
          </cell>
          <cell r="F413">
            <v>-0.40277777777777807</v>
          </cell>
        </row>
        <row r="414">
          <cell r="C414">
            <v>406</v>
          </cell>
          <cell r="E414">
            <v>18.7</v>
          </cell>
          <cell r="F414">
            <v>-0.44444444444444431</v>
          </cell>
        </row>
        <row r="415">
          <cell r="C415">
            <v>407</v>
          </cell>
          <cell r="E415">
            <v>17</v>
          </cell>
          <cell r="F415">
            <v>-0.47222222222222199</v>
          </cell>
        </row>
        <row r="416">
          <cell r="C416">
            <v>408</v>
          </cell>
          <cell r="E416">
            <v>15.3</v>
          </cell>
          <cell r="F416">
            <v>-0.38888888888888895</v>
          </cell>
        </row>
        <row r="417">
          <cell r="C417">
            <v>409</v>
          </cell>
          <cell r="E417">
            <v>14.2</v>
          </cell>
          <cell r="F417">
            <v>-0.19444444444444448</v>
          </cell>
        </row>
        <row r="418">
          <cell r="C418">
            <v>410</v>
          </cell>
          <cell r="E418">
            <v>13.9</v>
          </cell>
          <cell r="F418">
            <v>-2.7777777777777679E-2</v>
          </cell>
        </row>
        <row r="419">
          <cell r="C419">
            <v>411</v>
          </cell>
          <cell r="E419">
            <v>14</v>
          </cell>
          <cell r="F419">
            <v>4.1666666666666519E-2</v>
          </cell>
        </row>
        <row r="420">
          <cell r="C420">
            <v>412</v>
          </cell>
          <cell r="E420">
            <v>14.2</v>
          </cell>
          <cell r="F420">
            <v>6.9444444444444448E-2</v>
          </cell>
        </row>
        <row r="421">
          <cell r="C421">
            <v>413</v>
          </cell>
          <cell r="E421">
            <v>14.5</v>
          </cell>
          <cell r="F421">
            <v>9.7222222222222363E-2</v>
          </cell>
        </row>
        <row r="422">
          <cell r="C422">
            <v>414</v>
          </cell>
          <cell r="E422">
            <v>14.9</v>
          </cell>
          <cell r="F422">
            <v>0.19444444444444448</v>
          </cell>
        </row>
        <row r="423">
          <cell r="C423">
            <v>415</v>
          </cell>
          <cell r="E423">
            <v>15.9</v>
          </cell>
          <cell r="F423">
            <v>0.34722222222222199</v>
          </cell>
        </row>
        <row r="424">
          <cell r="C424">
            <v>416</v>
          </cell>
          <cell r="E424">
            <v>17.399999999999999</v>
          </cell>
          <cell r="F424">
            <v>0.38888888888888873</v>
          </cell>
        </row>
        <row r="425">
          <cell r="C425">
            <v>417</v>
          </cell>
          <cell r="E425">
            <v>18.7</v>
          </cell>
          <cell r="F425">
            <v>0.23611111111111149</v>
          </cell>
        </row>
        <row r="426">
          <cell r="C426">
            <v>418</v>
          </cell>
          <cell r="E426">
            <v>19.100000000000001</v>
          </cell>
          <cell r="F426">
            <v>1.3888888888889086E-2</v>
          </cell>
        </row>
        <row r="427">
          <cell r="C427">
            <v>419</v>
          </cell>
          <cell r="E427">
            <v>18.8</v>
          </cell>
          <cell r="F427">
            <v>-0.20833333333333331</v>
          </cell>
        </row>
        <row r="428">
          <cell r="C428">
            <v>420</v>
          </cell>
          <cell r="E428">
            <v>17.600000000000001</v>
          </cell>
          <cell r="F428">
            <v>-0.30555555555555547</v>
          </cell>
        </row>
        <row r="429">
          <cell r="C429">
            <v>421</v>
          </cell>
          <cell r="E429">
            <v>16.600000000000001</v>
          </cell>
          <cell r="F429">
            <v>-0.19444444444444473</v>
          </cell>
        </row>
        <row r="430">
          <cell r="C430">
            <v>422</v>
          </cell>
          <cell r="E430">
            <v>16.2</v>
          </cell>
          <cell r="F430">
            <v>-2.7777777777778172E-2</v>
          </cell>
        </row>
        <row r="431">
          <cell r="C431">
            <v>423</v>
          </cell>
          <cell r="E431">
            <v>16.399999999999999</v>
          </cell>
          <cell r="F431">
            <v>0.1388888888888889</v>
          </cell>
        </row>
        <row r="432">
          <cell r="C432">
            <v>424</v>
          </cell>
          <cell r="E432">
            <v>17.2</v>
          </cell>
          <cell r="F432">
            <v>0.37500000000000039</v>
          </cell>
        </row>
        <row r="433">
          <cell r="C433">
            <v>425</v>
          </cell>
          <cell r="E433">
            <v>19.100000000000001</v>
          </cell>
          <cell r="F433">
            <v>0.75000000000000022</v>
          </cell>
        </row>
        <row r="434">
          <cell r="C434">
            <v>426</v>
          </cell>
          <cell r="E434">
            <v>22.6</v>
          </cell>
          <cell r="F434">
            <v>1.1527777777777775</v>
          </cell>
        </row>
        <row r="435">
          <cell r="C435">
            <v>427</v>
          </cell>
          <cell r="E435">
            <v>27.4</v>
          </cell>
          <cell r="F435">
            <v>1.25</v>
          </cell>
        </row>
        <row r="436">
          <cell r="C436">
            <v>428</v>
          </cell>
          <cell r="E436">
            <v>31.6</v>
          </cell>
          <cell r="F436">
            <v>0.83333333333333326</v>
          </cell>
        </row>
        <row r="437">
          <cell r="C437">
            <v>429</v>
          </cell>
          <cell r="E437">
            <v>33.4</v>
          </cell>
          <cell r="F437">
            <v>0.26388888888888867</v>
          </cell>
        </row>
        <row r="438">
          <cell r="C438">
            <v>430</v>
          </cell>
          <cell r="E438">
            <v>33.5</v>
          </cell>
          <cell r="F438">
            <v>-8.3333333333333523E-2</v>
          </cell>
        </row>
        <row r="439">
          <cell r="C439">
            <v>431</v>
          </cell>
          <cell r="E439">
            <v>32.799999999999997</v>
          </cell>
          <cell r="F439">
            <v>-0.2222222222222224</v>
          </cell>
        </row>
        <row r="440">
          <cell r="C440">
            <v>432</v>
          </cell>
          <cell r="E440">
            <v>31.9</v>
          </cell>
          <cell r="F440">
            <v>-0.20833333333333284</v>
          </cell>
        </row>
        <row r="441">
          <cell r="C441">
            <v>433</v>
          </cell>
          <cell r="E441">
            <v>31.3</v>
          </cell>
          <cell r="F441">
            <v>-0.11111111111111072</v>
          </cell>
        </row>
        <row r="442">
          <cell r="C442">
            <v>434</v>
          </cell>
          <cell r="E442">
            <v>31.1</v>
          </cell>
          <cell r="F442">
            <v>-9.7222222222222127E-2</v>
          </cell>
        </row>
        <row r="443">
          <cell r="C443">
            <v>435</v>
          </cell>
          <cell r="E443">
            <v>30.6</v>
          </cell>
          <cell r="F443">
            <v>-0.26388888888888917</v>
          </cell>
        </row>
        <row r="444">
          <cell r="C444">
            <v>436</v>
          </cell>
          <cell r="E444">
            <v>29.2</v>
          </cell>
          <cell r="F444">
            <v>-0.54166666666666696</v>
          </cell>
        </row>
        <row r="445">
          <cell r="C445">
            <v>437</v>
          </cell>
          <cell r="E445">
            <v>26.7</v>
          </cell>
          <cell r="F445">
            <v>-0.86111111111111094</v>
          </cell>
        </row>
        <row r="446">
          <cell r="C446">
            <v>438</v>
          </cell>
          <cell r="E446">
            <v>23</v>
          </cell>
          <cell r="F446">
            <v>-1.1805555555555556</v>
          </cell>
        </row>
        <row r="447">
          <cell r="C447">
            <v>439</v>
          </cell>
          <cell r="E447">
            <v>18.2</v>
          </cell>
          <cell r="F447">
            <v>-1.4027777777777777</v>
          </cell>
        </row>
        <row r="448">
          <cell r="C448">
            <v>440</v>
          </cell>
          <cell r="E448">
            <v>12.9</v>
          </cell>
          <cell r="F448">
            <v>-1.4583333333333333</v>
          </cell>
        </row>
        <row r="449">
          <cell r="C449">
            <v>441</v>
          </cell>
          <cell r="E449">
            <v>7.7</v>
          </cell>
          <cell r="F449">
            <v>-1.2638888888888891</v>
          </cell>
        </row>
        <row r="450">
          <cell r="C450">
            <v>442</v>
          </cell>
          <cell r="E450">
            <v>3.8</v>
          </cell>
          <cell r="F450">
            <v>-0.88888888888888895</v>
          </cell>
        </row>
        <row r="451">
          <cell r="C451">
            <v>443</v>
          </cell>
          <cell r="E451">
            <v>1.3</v>
          </cell>
          <cell r="F451">
            <v>-0.49999999999999994</v>
          </cell>
        </row>
        <row r="452">
          <cell r="C452">
            <v>444</v>
          </cell>
          <cell r="E452">
            <v>0.2</v>
          </cell>
          <cell r="F452">
            <v>-0.18055555555555555</v>
          </cell>
        </row>
        <row r="453">
          <cell r="C453">
            <v>445</v>
          </cell>
          <cell r="E453">
            <v>0</v>
          </cell>
          <cell r="F453">
            <v>-2.777777777777778E-2</v>
          </cell>
        </row>
        <row r="454">
          <cell r="C454">
            <v>446</v>
          </cell>
          <cell r="E454">
            <v>0</v>
          </cell>
          <cell r="F454">
            <v>0</v>
          </cell>
        </row>
        <row r="455">
          <cell r="C455">
            <v>447</v>
          </cell>
          <cell r="E455">
            <v>0</v>
          </cell>
          <cell r="F455">
            <v>0</v>
          </cell>
        </row>
        <row r="456">
          <cell r="C456">
            <v>448</v>
          </cell>
          <cell r="E456">
            <v>0</v>
          </cell>
          <cell r="F456">
            <v>0</v>
          </cell>
        </row>
        <row r="457">
          <cell r="C457">
            <v>449</v>
          </cell>
          <cell r="E457">
            <v>0</v>
          </cell>
          <cell r="F457">
            <v>0</v>
          </cell>
        </row>
        <row r="458">
          <cell r="C458">
            <v>450</v>
          </cell>
          <cell r="E458">
            <v>0</v>
          </cell>
          <cell r="F458">
            <v>0</v>
          </cell>
        </row>
        <row r="459">
          <cell r="C459">
            <v>451</v>
          </cell>
          <cell r="E459">
            <v>0</v>
          </cell>
          <cell r="F459">
            <v>0</v>
          </cell>
        </row>
        <row r="460">
          <cell r="C460">
            <v>452</v>
          </cell>
          <cell r="E460">
            <v>0</v>
          </cell>
          <cell r="F460">
            <v>0</v>
          </cell>
        </row>
        <row r="461">
          <cell r="C461">
            <v>453</v>
          </cell>
          <cell r="E461">
            <v>0</v>
          </cell>
          <cell r="F461">
            <v>0</v>
          </cell>
        </row>
        <row r="462">
          <cell r="C462">
            <v>454</v>
          </cell>
          <cell r="E462">
            <v>0</v>
          </cell>
          <cell r="F462">
            <v>0</v>
          </cell>
        </row>
        <row r="463">
          <cell r="C463">
            <v>455</v>
          </cell>
          <cell r="E463">
            <v>0</v>
          </cell>
          <cell r="F463">
            <v>0</v>
          </cell>
        </row>
        <row r="464">
          <cell r="C464">
            <v>456</v>
          </cell>
          <cell r="E464">
            <v>0</v>
          </cell>
          <cell r="F464">
            <v>0</v>
          </cell>
        </row>
        <row r="465">
          <cell r="C465">
            <v>457</v>
          </cell>
          <cell r="E465">
            <v>0</v>
          </cell>
          <cell r="F465">
            <v>0</v>
          </cell>
        </row>
        <row r="466">
          <cell r="C466">
            <v>458</v>
          </cell>
          <cell r="E466">
            <v>0</v>
          </cell>
          <cell r="F466">
            <v>0</v>
          </cell>
        </row>
        <row r="467">
          <cell r="C467">
            <v>459</v>
          </cell>
          <cell r="E467">
            <v>0</v>
          </cell>
          <cell r="F467">
            <v>0</v>
          </cell>
        </row>
        <row r="468">
          <cell r="C468">
            <v>460</v>
          </cell>
          <cell r="E468">
            <v>0</v>
          </cell>
          <cell r="F468">
            <v>0</v>
          </cell>
        </row>
        <row r="469">
          <cell r="C469">
            <v>461</v>
          </cell>
          <cell r="E469">
            <v>0</v>
          </cell>
          <cell r="F469">
            <v>0</v>
          </cell>
        </row>
        <row r="470">
          <cell r="C470">
            <v>462</v>
          </cell>
          <cell r="E470">
            <v>0</v>
          </cell>
          <cell r="F470">
            <v>0</v>
          </cell>
        </row>
        <row r="471">
          <cell r="C471">
            <v>463</v>
          </cell>
          <cell r="E471">
            <v>0</v>
          </cell>
          <cell r="F471">
            <v>0</v>
          </cell>
        </row>
        <row r="472">
          <cell r="C472">
            <v>464</v>
          </cell>
          <cell r="E472">
            <v>0</v>
          </cell>
          <cell r="F472">
            <v>0</v>
          </cell>
        </row>
        <row r="473">
          <cell r="C473">
            <v>465</v>
          </cell>
          <cell r="E473">
            <v>0</v>
          </cell>
          <cell r="F473">
            <v>0</v>
          </cell>
        </row>
        <row r="474">
          <cell r="C474">
            <v>466</v>
          </cell>
          <cell r="E474">
            <v>0</v>
          </cell>
          <cell r="F474">
            <v>0</v>
          </cell>
        </row>
        <row r="475">
          <cell r="C475">
            <v>467</v>
          </cell>
          <cell r="E475">
            <v>0</v>
          </cell>
          <cell r="F475">
            <v>0</v>
          </cell>
        </row>
        <row r="476">
          <cell r="C476">
            <v>468</v>
          </cell>
          <cell r="E476">
            <v>0</v>
          </cell>
          <cell r="F476">
            <v>0</v>
          </cell>
        </row>
        <row r="477">
          <cell r="C477">
            <v>469</v>
          </cell>
          <cell r="E477">
            <v>0</v>
          </cell>
          <cell r="F477">
            <v>0</v>
          </cell>
        </row>
        <row r="478">
          <cell r="C478">
            <v>470</v>
          </cell>
          <cell r="E478">
            <v>0</v>
          </cell>
          <cell r="F478">
            <v>0</v>
          </cell>
        </row>
        <row r="479">
          <cell r="C479">
            <v>471</v>
          </cell>
          <cell r="E479">
            <v>0</v>
          </cell>
          <cell r="F479">
            <v>0</v>
          </cell>
        </row>
        <row r="480">
          <cell r="C480">
            <v>472</v>
          </cell>
          <cell r="E480">
            <v>0</v>
          </cell>
          <cell r="F480">
            <v>0</v>
          </cell>
        </row>
        <row r="481">
          <cell r="C481">
            <v>473</v>
          </cell>
          <cell r="E481">
            <v>0</v>
          </cell>
          <cell r="F481">
            <v>0</v>
          </cell>
        </row>
        <row r="482">
          <cell r="C482">
            <v>474</v>
          </cell>
          <cell r="E482">
            <v>0</v>
          </cell>
          <cell r="F482">
            <v>0</v>
          </cell>
        </row>
        <row r="483">
          <cell r="C483">
            <v>475</v>
          </cell>
          <cell r="E483">
            <v>0</v>
          </cell>
          <cell r="F483">
            <v>0</v>
          </cell>
        </row>
        <row r="484">
          <cell r="C484">
            <v>476</v>
          </cell>
          <cell r="E484">
            <v>0</v>
          </cell>
          <cell r="F484">
            <v>0</v>
          </cell>
        </row>
        <row r="485">
          <cell r="C485">
            <v>477</v>
          </cell>
          <cell r="E485">
            <v>0</v>
          </cell>
          <cell r="F485">
            <v>0</v>
          </cell>
        </row>
        <row r="486">
          <cell r="C486">
            <v>478</v>
          </cell>
          <cell r="E486">
            <v>0</v>
          </cell>
          <cell r="F486">
            <v>0</v>
          </cell>
        </row>
        <row r="487">
          <cell r="C487">
            <v>479</v>
          </cell>
          <cell r="E487">
            <v>0</v>
          </cell>
          <cell r="F487">
            <v>0</v>
          </cell>
        </row>
        <row r="488">
          <cell r="C488">
            <v>480</v>
          </cell>
          <cell r="E488">
            <v>0</v>
          </cell>
          <cell r="F488">
            <v>0</v>
          </cell>
        </row>
        <row r="489">
          <cell r="C489">
            <v>481</v>
          </cell>
          <cell r="E489">
            <v>0</v>
          </cell>
          <cell r="F489">
            <v>0</v>
          </cell>
        </row>
        <row r="490">
          <cell r="C490">
            <v>482</v>
          </cell>
          <cell r="E490">
            <v>0</v>
          </cell>
          <cell r="F490">
            <v>0</v>
          </cell>
        </row>
        <row r="491">
          <cell r="C491">
            <v>483</v>
          </cell>
          <cell r="E491">
            <v>0</v>
          </cell>
          <cell r="F491">
            <v>0</v>
          </cell>
        </row>
        <row r="492">
          <cell r="C492">
            <v>484</v>
          </cell>
          <cell r="E492">
            <v>0</v>
          </cell>
          <cell r="F492">
            <v>0</v>
          </cell>
        </row>
        <row r="493">
          <cell r="C493">
            <v>485</v>
          </cell>
          <cell r="E493">
            <v>0</v>
          </cell>
          <cell r="F493">
            <v>0</v>
          </cell>
        </row>
        <row r="494">
          <cell r="C494">
            <v>486</v>
          </cell>
          <cell r="E494">
            <v>0</v>
          </cell>
          <cell r="F494">
            <v>0</v>
          </cell>
        </row>
        <row r="495">
          <cell r="C495">
            <v>487</v>
          </cell>
          <cell r="E495">
            <v>0</v>
          </cell>
          <cell r="F495">
            <v>0</v>
          </cell>
        </row>
        <row r="496">
          <cell r="C496">
            <v>488</v>
          </cell>
          <cell r="E496">
            <v>0</v>
          </cell>
          <cell r="F496">
            <v>0</v>
          </cell>
        </row>
        <row r="497">
          <cell r="C497">
            <v>489</v>
          </cell>
          <cell r="E497">
            <v>0</v>
          </cell>
          <cell r="F497">
            <v>0</v>
          </cell>
        </row>
        <row r="498">
          <cell r="C498">
            <v>490</v>
          </cell>
          <cell r="E498">
            <v>0</v>
          </cell>
          <cell r="F498">
            <v>0</v>
          </cell>
        </row>
        <row r="499">
          <cell r="C499">
            <v>491</v>
          </cell>
          <cell r="E499">
            <v>0</v>
          </cell>
          <cell r="F499">
            <v>0</v>
          </cell>
        </row>
        <row r="500">
          <cell r="C500">
            <v>492</v>
          </cell>
          <cell r="E500">
            <v>0</v>
          </cell>
          <cell r="F500">
            <v>0</v>
          </cell>
        </row>
        <row r="501">
          <cell r="C501">
            <v>493</v>
          </cell>
          <cell r="E501">
            <v>0</v>
          </cell>
          <cell r="F501">
            <v>0</v>
          </cell>
        </row>
        <row r="502">
          <cell r="C502">
            <v>494</v>
          </cell>
          <cell r="E502">
            <v>0</v>
          </cell>
          <cell r="F502">
            <v>0</v>
          </cell>
        </row>
        <row r="503">
          <cell r="C503">
            <v>495</v>
          </cell>
          <cell r="E503">
            <v>0</v>
          </cell>
          <cell r="F503">
            <v>0</v>
          </cell>
        </row>
        <row r="504">
          <cell r="C504">
            <v>496</v>
          </cell>
          <cell r="E504">
            <v>0</v>
          </cell>
          <cell r="F504">
            <v>0</v>
          </cell>
        </row>
        <row r="505">
          <cell r="C505">
            <v>497</v>
          </cell>
          <cell r="E505">
            <v>0</v>
          </cell>
          <cell r="F505">
            <v>0</v>
          </cell>
        </row>
        <row r="506">
          <cell r="C506">
            <v>498</v>
          </cell>
          <cell r="E506">
            <v>0</v>
          </cell>
          <cell r="F506">
            <v>0</v>
          </cell>
        </row>
        <row r="507">
          <cell r="C507">
            <v>499</v>
          </cell>
          <cell r="E507">
            <v>0</v>
          </cell>
          <cell r="F507">
            <v>0</v>
          </cell>
        </row>
        <row r="508">
          <cell r="C508">
            <v>500</v>
          </cell>
          <cell r="E508">
            <v>0</v>
          </cell>
          <cell r="F508">
            <v>0</v>
          </cell>
        </row>
        <row r="509">
          <cell r="C509">
            <v>501</v>
          </cell>
          <cell r="E509">
            <v>0</v>
          </cell>
          <cell r="F509">
            <v>0</v>
          </cell>
        </row>
        <row r="510">
          <cell r="C510">
            <v>502</v>
          </cell>
          <cell r="E510">
            <v>0</v>
          </cell>
          <cell r="F510">
            <v>0</v>
          </cell>
        </row>
        <row r="511">
          <cell r="C511">
            <v>503</v>
          </cell>
          <cell r="E511">
            <v>0</v>
          </cell>
          <cell r="F511">
            <v>0</v>
          </cell>
        </row>
        <row r="512">
          <cell r="C512">
            <v>504</v>
          </cell>
          <cell r="E512">
            <v>0</v>
          </cell>
          <cell r="F512">
            <v>0</v>
          </cell>
        </row>
        <row r="513">
          <cell r="C513">
            <v>505</v>
          </cell>
          <cell r="E513">
            <v>0</v>
          </cell>
          <cell r="F513">
            <v>0</v>
          </cell>
        </row>
        <row r="514">
          <cell r="C514">
            <v>506</v>
          </cell>
          <cell r="E514">
            <v>0</v>
          </cell>
          <cell r="F514">
            <v>0</v>
          </cell>
        </row>
        <row r="515">
          <cell r="C515">
            <v>507</v>
          </cell>
          <cell r="E515">
            <v>0</v>
          </cell>
          <cell r="F515">
            <v>0</v>
          </cell>
        </row>
        <row r="516">
          <cell r="C516">
            <v>508</v>
          </cell>
          <cell r="E516">
            <v>0</v>
          </cell>
          <cell r="F516">
            <v>0</v>
          </cell>
        </row>
        <row r="517">
          <cell r="C517">
            <v>509</v>
          </cell>
          <cell r="E517">
            <v>0</v>
          </cell>
          <cell r="F517">
            <v>0</v>
          </cell>
        </row>
        <row r="518">
          <cell r="C518">
            <v>510</v>
          </cell>
          <cell r="E518">
            <v>0</v>
          </cell>
          <cell r="F518">
            <v>0</v>
          </cell>
        </row>
        <row r="519">
          <cell r="C519">
            <v>511</v>
          </cell>
          <cell r="E519">
            <v>0</v>
          </cell>
          <cell r="F519">
            <v>6.9444444444444448E-2</v>
          </cell>
        </row>
        <row r="520">
          <cell r="C520">
            <v>512</v>
          </cell>
          <cell r="E520">
            <v>0.5</v>
          </cell>
          <cell r="F520">
            <v>0.34722222222222221</v>
          </cell>
        </row>
        <row r="521">
          <cell r="C521">
            <v>513</v>
          </cell>
          <cell r="E521">
            <v>2.5</v>
          </cell>
          <cell r="F521">
            <v>0.8472222222222221</v>
          </cell>
        </row>
        <row r="522">
          <cell r="C522">
            <v>514</v>
          </cell>
          <cell r="E522">
            <v>6.6</v>
          </cell>
          <cell r="F522">
            <v>1.2916666666666667</v>
          </cell>
        </row>
        <row r="523">
          <cell r="C523">
            <v>515</v>
          </cell>
          <cell r="E523">
            <v>11.8</v>
          </cell>
          <cell r="F523">
            <v>1.4166666666666667</v>
          </cell>
        </row>
        <row r="524">
          <cell r="C524">
            <v>516</v>
          </cell>
          <cell r="E524">
            <v>16.8</v>
          </cell>
          <cell r="F524">
            <v>1.2083333333333333</v>
          </cell>
        </row>
        <row r="525">
          <cell r="C525">
            <v>517</v>
          </cell>
          <cell r="E525">
            <v>20.5</v>
          </cell>
          <cell r="F525">
            <v>0.70833333333333304</v>
          </cell>
        </row>
        <row r="526">
          <cell r="C526">
            <v>518</v>
          </cell>
          <cell r="E526">
            <v>21.9</v>
          </cell>
          <cell r="F526">
            <v>0.19444444444444425</v>
          </cell>
        </row>
        <row r="527">
          <cell r="C527">
            <v>519</v>
          </cell>
          <cell r="E527">
            <v>21.9</v>
          </cell>
          <cell r="F527">
            <v>-8.3333333333333037E-2</v>
          </cell>
        </row>
        <row r="528">
          <cell r="C528">
            <v>520</v>
          </cell>
          <cell r="E528">
            <v>21.3</v>
          </cell>
          <cell r="F528">
            <v>-0.22222222222222193</v>
          </cell>
        </row>
        <row r="529">
          <cell r="C529">
            <v>521</v>
          </cell>
          <cell r="E529">
            <v>20.3</v>
          </cell>
          <cell r="F529">
            <v>-0.29166666666666685</v>
          </cell>
        </row>
        <row r="530">
          <cell r="C530">
            <v>522</v>
          </cell>
          <cell r="E530">
            <v>19.2</v>
          </cell>
          <cell r="F530">
            <v>-0.34722222222222221</v>
          </cell>
        </row>
        <row r="531">
          <cell r="C531">
            <v>523</v>
          </cell>
          <cell r="E531">
            <v>17.8</v>
          </cell>
          <cell r="F531">
            <v>-0.51388888888888873</v>
          </cell>
        </row>
        <row r="532">
          <cell r="C532">
            <v>524</v>
          </cell>
          <cell r="E532">
            <v>15.5</v>
          </cell>
          <cell r="F532">
            <v>-0.81944444444444442</v>
          </cell>
        </row>
        <row r="533">
          <cell r="C533">
            <v>525</v>
          </cell>
          <cell r="E533">
            <v>11.9</v>
          </cell>
          <cell r="F533">
            <v>-1.0972222222222223</v>
          </cell>
        </row>
        <row r="534">
          <cell r="C534">
            <v>526</v>
          </cell>
          <cell r="E534">
            <v>7.6</v>
          </cell>
          <cell r="F534">
            <v>-1.0972222222222223</v>
          </cell>
        </row>
        <row r="535">
          <cell r="C535">
            <v>527</v>
          </cell>
          <cell r="E535">
            <v>4</v>
          </cell>
          <cell r="F535">
            <v>-0.77777777777777768</v>
          </cell>
        </row>
        <row r="536">
          <cell r="C536">
            <v>528</v>
          </cell>
          <cell r="E536">
            <v>2</v>
          </cell>
          <cell r="F536">
            <v>-0.41666666666666663</v>
          </cell>
        </row>
        <row r="537">
          <cell r="C537">
            <v>529</v>
          </cell>
          <cell r="E537">
            <v>1</v>
          </cell>
          <cell r="F537">
            <v>-0.27777777777777779</v>
          </cell>
        </row>
        <row r="538">
          <cell r="C538">
            <v>530</v>
          </cell>
          <cell r="E538">
            <v>0</v>
          </cell>
          <cell r="F538">
            <v>-0.1388888888888889</v>
          </cell>
        </row>
        <row r="539">
          <cell r="C539">
            <v>531</v>
          </cell>
          <cell r="E539">
            <v>0</v>
          </cell>
          <cell r="F539">
            <v>0</v>
          </cell>
        </row>
        <row r="540">
          <cell r="C540">
            <v>532</v>
          </cell>
          <cell r="E540">
            <v>0</v>
          </cell>
          <cell r="F540">
            <v>2.777777777777778E-2</v>
          </cell>
        </row>
        <row r="541">
          <cell r="C541">
            <v>533</v>
          </cell>
          <cell r="E541">
            <v>0.2</v>
          </cell>
          <cell r="F541">
            <v>0.16666666666666666</v>
          </cell>
        </row>
        <row r="542">
          <cell r="C542">
            <v>534</v>
          </cell>
          <cell r="E542">
            <v>1.2</v>
          </cell>
          <cell r="F542">
            <v>0.41666666666666663</v>
          </cell>
        </row>
        <row r="543">
          <cell r="C543">
            <v>535</v>
          </cell>
          <cell r="E543">
            <v>3.2</v>
          </cell>
          <cell r="F543">
            <v>0.55555555555555558</v>
          </cell>
        </row>
        <row r="544">
          <cell r="C544">
            <v>536</v>
          </cell>
          <cell r="E544">
            <v>5.2</v>
          </cell>
          <cell r="F544">
            <v>0.69444444444444431</v>
          </cell>
        </row>
        <row r="545">
          <cell r="C545">
            <v>537</v>
          </cell>
          <cell r="E545">
            <v>8.1999999999999993</v>
          </cell>
          <cell r="F545">
            <v>1.0833333333333333</v>
          </cell>
        </row>
        <row r="546">
          <cell r="C546">
            <v>538</v>
          </cell>
          <cell r="E546">
            <v>13</v>
          </cell>
          <cell r="F546">
            <v>1.4722222222222223</v>
          </cell>
        </row>
        <row r="547">
          <cell r="C547">
            <v>539</v>
          </cell>
          <cell r="E547">
            <v>18.8</v>
          </cell>
          <cell r="F547">
            <v>1.4027777777777779</v>
          </cell>
        </row>
        <row r="548">
          <cell r="C548">
            <v>540</v>
          </cell>
          <cell r="E548">
            <v>23.1</v>
          </cell>
          <cell r="F548">
            <v>0.79166666666666652</v>
          </cell>
        </row>
        <row r="549">
          <cell r="C549">
            <v>541</v>
          </cell>
          <cell r="E549">
            <v>24.5</v>
          </cell>
          <cell r="F549">
            <v>0.19444444444444425</v>
          </cell>
        </row>
        <row r="550">
          <cell r="C550">
            <v>542</v>
          </cell>
          <cell r="E550">
            <v>24.5</v>
          </cell>
          <cell r="F550">
            <v>-2.7777777777777679E-2</v>
          </cell>
        </row>
        <row r="551">
          <cell r="C551">
            <v>543</v>
          </cell>
          <cell r="E551">
            <v>24.3</v>
          </cell>
          <cell r="F551">
            <v>-0.12499999999999981</v>
          </cell>
        </row>
        <row r="552">
          <cell r="C552">
            <v>544</v>
          </cell>
          <cell r="E552">
            <v>23.6</v>
          </cell>
          <cell r="F552">
            <v>-0.27777777777777779</v>
          </cell>
        </row>
        <row r="553">
          <cell r="C553">
            <v>545</v>
          </cell>
          <cell r="E553">
            <v>22.3</v>
          </cell>
          <cell r="F553">
            <v>-0.4861111111111111</v>
          </cell>
        </row>
        <row r="554">
          <cell r="C554">
            <v>546</v>
          </cell>
          <cell r="E554">
            <v>20.100000000000001</v>
          </cell>
          <cell r="F554">
            <v>-0.5277777777777779</v>
          </cell>
        </row>
        <row r="555">
          <cell r="C555">
            <v>547</v>
          </cell>
          <cell r="E555">
            <v>18.5</v>
          </cell>
          <cell r="F555">
            <v>-0.40277777777777807</v>
          </cell>
        </row>
        <row r="556">
          <cell r="C556">
            <v>548</v>
          </cell>
          <cell r="E556">
            <v>17.2</v>
          </cell>
          <cell r="F556">
            <v>-0.30555555555555547</v>
          </cell>
        </row>
        <row r="557">
          <cell r="C557">
            <v>549</v>
          </cell>
          <cell r="E557">
            <v>16.3</v>
          </cell>
          <cell r="F557">
            <v>-0.24999999999999983</v>
          </cell>
        </row>
        <row r="558">
          <cell r="C558">
            <v>550</v>
          </cell>
          <cell r="E558">
            <v>15.4</v>
          </cell>
          <cell r="F558">
            <v>-0.2222222222222224</v>
          </cell>
        </row>
        <row r="559">
          <cell r="C559">
            <v>551</v>
          </cell>
          <cell r="E559">
            <v>14.7</v>
          </cell>
          <cell r="F559">
            <v>-0.15277777777777773</v>
          </cell>
        </row>
        <row r="560">
          <cell r="C560">
            <v>552</v>
          </cell>
          <cell r="E560">
            <v>14.3</v>
          </cell>
          <cell r="F560">
            <v>-0.1388888888888889</v>
          </cell>
        </row>
        <row r="561">
          <cell r="C561">
            <v>553</v>
          </cell>
          <cell r="E561">
            <v>13.7</v>
          </cell>
          <cell r="F561">
            <v>-0.1388888888888889</v>
          </cell>
        </row>
        <row r="562">
          <cell r="C562">
            <v>554</v>
          </cell>
          <cell r="E562">
            <v>13.3</v>
          </cell>
          <cell r="F562">
            <v>-8.3333333333333287E-2</v>
          </cell>
        </row>
        <row r="563">
          <cell r="C563">
            <v>555</v>
          </cell>
          <cell r="E563">
            <v>13.1</v>
          </cell>
          <cell r="F563">
            <v>-2.7777777777777925E-2</v>
          </cell>
        </row>
        <row r="564">
          <cell r="C564">
            <v>556</v>
          </cell>
          <cell r="E564">
            <v>13.1</v>
          </cell>
          <cell r="F564">
            <v>2.7777777777777925E-2</v>
          </cell>
        </row>
        <row r="565">
          <cell r="C565">
            <v>557</v>
          </cell>
          <cell r="E565">
            <v>13.3</v>
          </cell>
          <cell r="F565">
            <v>9.7222222222222363E-2</v>
          </cell>
        </row>
        <row r="566">
          <cell r="C566">
            <v>558</v>
          </cell>
          <cell r="E566">
            <v>13.8</v>
          </cell>
          <cell r="F566">
            <v>0.16666666666666657</v>
          </cell>
        </row>
        <row r="567">
          <cell r="C567">
            <v>559</v>
          </cell>
          <cell r="E567">
            <v>14.5</v>
          </cell>
          <cell r="F567">
            <v>0.37499999999999989</v>
          </cell>
        </row>
        <row r="568">
          <cell r="C568">
            <v>560</v>
          </cell>
          <cell r="E568">
            <v>16.5</v>
          </cell>
          <cell r="F568">
            <v>0.34722222222222221</v>
          </cell>
        </row>
        <row r="569">
          <cell r="C569">
            <v>561</v>
          </cell>
          <cell r="E569">
            <v>17</v>
          </cell>
          <cell r="F569">
            <v>6.9444444444444448E-2</v>
          </cell>
        </row>
        <row r="570">
          <cell r="C570">
            <v>562</v>
          </cell>
          <cell r="E570">
            <v>17</v>
          </cell>
          <cell r="F570">
            <v>0</v>
          </cell>
        </row>
        <row r="571">
          <cell r="C571">
            <v>563</v>
          </cell>
          <cell r="E571">
            <v>17</v>
          </cell>
          <cell r="F571">
            <v>-0.22222222222222215</v>
          </cell>
        </row>
        <row r="572">
          <cell r="C572">
            <v>564</v>
          </cell>
          <cell r="E572">
            <v>15.4</v>
          </cell>
          <cell r="F572">
            <v>-0.95833333333333337</v>
          </cell>
        </row>
        <row r="573">
          <cell r="C573">
            <v>565</v>
          </cell>
          <cell r="E573">
            <v>10.1</v>
          </cell>
          <cell r="F573">
            <v>-1.4722222222222223</v>
          </cell>
        </row>
        <row r="574">
          <cell r="C574">
            <v>566</v>
          </cell>
          <cell r="E574">
            <v>4.8</v>
          </cell>
          <cell r="F574">
            <v>-1.4027777777777777</v>
          </cell>
        </row>
        <row r="575">
          <cell r="C575">
            <v>567</v>
          </cell>
          <cell r="E575">
            <v>0</v>
          </cell>
          <cell r="F575">
            <v>-0.66666666666666663</v>
          </cell>
        </row>
        <row r="576">
          <cell r="C576">
            <v>568</v>
          </cell>
          <cell r="E576">
            <v>0</v>
          </cell>
          <cell r="F576">
            <v>0</v>
          </cell>
        </row>
        <row r="577">
          <cell r="C577">
            <v>569</v>
          </cell>
          <cell r="E577">
            <v>0</v>
          </cell>
          <cell r="F577">
            <v>0</v>
          </cell>
        </row>
        <row r="578">
          <cell r="C578">
            <v>570</v>
          </cell>
          <cell r="E578">
            <v>0</v>
          </cell>
          <cell r="F578">
            <v>0</v>
          </cell>
        </row>
        <row r="579">
          <cell r="C579">
            <v>571</v>
          </cell>
          <cell r="E579">
            <v>0</v>
          </cell>
          <cell r="F579">
            <v>0</v>
          </cell>
        </row>
        <row r="580">
          <cell r="C580">
            <v>572</v>
          </cell>
          <cell r="E580">
            <v>0</v>
          </cell>
          <cell r="F580">
            <v>0</v>
          </cell>
        </row>
        <row r="581">
          <cell r="C581">
            <v>573</v>
          </cell>
          <cell r="E581">
            <v>0</v>
          </cell>
          <cell r="F581">
            <v>0</v>
          </cell>
        </row>
        <row r="582">
          <cell r="C582">
            <v>574</v>
          </cell>
          <cell r="E582">
            <v>0</v>
          </cell>
          <cell r="F582">
            <v>0</v>
          </cell>
        </row>
        <row r="583">
          <cell r="C583">
            <v>575</v>
          </cell>
          <cell r="E583">
            <v>0</v>
          </cell>
          <cell r="F583">
            <v>0</v>
          </cell>
        </row>
        <row r="584">
          <cell r="C584">
            <v>576</v>
          </cell>
          <cell r="E584">
            <v>0</v>
          </cell>
          <cell r="F584">
            <v>0</v>
          </cell>
        </row>
        <row r="585">
          <cell r="C585">
            <v>577</v>
          </cell>
          <cell r="E585">
            <v>0</v>
          </cell>
          <cell r="F585">
            <v>0</v>
          </cell>
        </row>
        <row r="586">
          <cell r="C586">
            <v>578</v>
          </cell>
          <cell r="E586">
            <v>0</v>
          </cell>
          <cell r="F586">
            <v>0</v>
          </cell>
        </row>
        <row r="587">
          <cell r="C587">
            <v>579</v>
          </cell>
          <cell r="E587">
            <v>0</v>
          </cell>
          <cell r="F587">
            <v>0</v>
          </cell>
        </row>
        <row r="588">
          <cell r="C588">
            <v>580</v>
          </cell>
          <cell r="E588">
            <v>0</v>
          </cell>
          <cell r="F588">
            <v>0</v>
          </cell>
        </row>
        <row r="589">
          <cell r="C589">
            <v>581</v>
          </cell>
          <cell r="E589">
            <v>0</v>
          </cell>
          <cell r="F589">
            <v>0</v>
          </cell>
        </row>
        <row r="590">
          <cell r="C590">
            <v>582</v>
          </cell>
          <cell r="E590">
            <v>0</v>
          </cell>
          <cell r="F590">
            <v>0</v>
          </cell>
        </row>
        <row r="591">
          <cell r="C591">
            <v>583</v>
          </cell>
          <cell r="E591">
            <v>0</v>
          </cell>
          <cell r="F591">
            <v>0</v>
          </cell>
        </row>
        <row r="592">
          <cell r="C592">
            <v>584</v>
          </cell>
          <cell r="E592">
            <v>0</v>
          </cell>
          <cell r="F592">
            <v>0</v>
          </cell>
        </row>
        <row r="593">
          <cell r="C593">
            <v>585</v>
          </cell>
          <cell r="E593">
            <v>0</v>
          </cell>
          <cell r="F593">
            <v>0</v>
          </cell>
        </row>
        <row r="594">
          <cell r="C594">
            <v>586</v>
          </cell>
          <cell r="E594">
            <v>0</v>
          </cell>
          <cell r="F594">
            <v>0</v>
          </cell>
        </row>
        <row r="595">
          <cell r="C595">
            <v>587</v>
          </cell>
          <cell r="E595">
            <v>0</v>
          </cell>
          <cell r="F595">
            <v>0</v>
          </cell>
        </row>
        <row r="596">
          <cell r="C596">
            <v>588</v>
          </cell>
          <cell r="E596">
            <v>0</v>
          </cell>
          <cell r="F596">
            <v>0</v>
          </cell>
        </row>
        <row r="597">
          <cell r="C597">
            <v>589</v>
          </cell>
          <cell r="E597">
            <v>0</v>
          </cell>
          <cell r="F597">
            <v>0</v>
          </cell>
        </row>
        <row r="598">
          <cell r="C598">
            <v>590</v>
          </cell>
          <cell r="E598">
            <v>0</v>
          </cell>
          <cell r="F598">
            <v>0</v>
          </cell>
        </row>
        <row r="599">
          <cell r="C599">
            <v>591</v>
          </cell>
          <cell r="E599">
            <v>0</v>
          </cell>
          <cell r="F599">
            <v>0</v>
          </cell>
        </row>
        <row r="600">
          <cell r="C600">
            <v>592</v>
          </cell>
          <cell r="E600">
            <v>0</v>
          </cell>
          <cell r="F600">
            <v>0</v>
          </cell>
        </row>
        <row r="601">
          <cell r="C601">
            <v>593</v>
          </cell>
          <cell r="E601">
            <v>0</v>
          </cell>
          <cell r="F601">
            <v>0</v>
          </cell>
        </row>
        <row r="602">
          <cell r="C602">
            <v>594</v>
          </cell>
          <cell r="E602">
            <v>0</v>
          </cell>
          <cell r="F602">
            <v>0</v>
          </cell>
        </row>
        <row r="603">
          <cell r="C603">
            <v>595</v>
          </cell>
          <cell r="E603">
            <v>0</v>
          </cell>
          <cell r="F603">
            <v>0</v>
          </cell>
        </row>
        <row r="604">
          <cell r="C604">
            <v>596</v>
          </cell>
          <cell r="E604">
            <v>0</v>
          </cell>
          <cell r="F604">
            <v>0</v>
          </cell>
        </row>
        <row r="605">
          <cell r="C605">
            <v>597</v>
          </cell>
          <cell r="E605">
            <v>0</v>
          </cell>
          <cell r="F605">
            <v>0</v>
          </cell>
        </row>
        <row r="606">
          <cell r="C606">
            <v>598</v>
          </cell>
          <cell r="E606">
            <v>0</v>
          </cell>
          <cell r="F606">
            <v>0</v>
          </cell>
        </row>
        <row r="607">
          <cell r="C607">
            <v>599</v>
          </cell>
          <cell r="E607">
            <v>0</v>
          </cell>
          <cell r="F607">
            <v>0</v>
          </cell>
        </row>
        <row r="608">
          <cell r="C608">
            <v>600</v>
          </cell>
          <cell r="E608">
            <v>0</v>
          </cell>
          <cell r="F608">
            <v>0.1388888888888889</v>
          </cell>
        </row>
        <row r="609">
          <cell r="C609">
            <v>601</v>
          </cell>
          <cell r="E609">
            <v>1</v>
          </cell>
          <cell r="F609">
            <v>0.29166666666666669</v>
          </cell>
        </row>
        <row r="610">
          <cell r="C610">
            <v>602</v>
          </cell>
          <cell r="E610">
            <v>2.1</v>
          </cell>
          <cell r="F610">
            <v>0.52777777777777779</v>
          </cell>
        </row>
        <row r="611">
          <cell r="C611">
            <v>603</v>
          </cell>
          <cell r="E611">
            <v>4.8</v>
          </cell>
          <cell r="F611">
            <v>0.97222222222222221</v>
          </cell>
        </row>
        <row r="612">
          <cell r="C612">
            <v>604</v>
          </cell>
          <cell r="E612">
            <v>9.1</v>
          </cell>
          <cell r="F612">
            <v>1.3055555555555554</v>
          </cell>
        </row>
        <row r="613">
          <cell r="C613">
            <v>605</v>
          </cell>
          <cell r="E613">
            <v>14.2</v>
          </cell>
          <cell r="F613">
            <v>1.4861111111111112</v>
          </cell>
        </row>
        <row r="614">
          <cell r="C614">
            <v>606</v>
          </cell>
          <cell r="E614">
            <v>19.8</v>
          </cell>
          <cell r="F614">
            <v>1.5694444444444444</v>
          </cell>
        </row>
        <row r="615">
          <cell r="C615">
            <v>607</v>
          </cell>
          <cell r="E615">
            <v>25.5</v>
          </cell>
          <cell r="F615">
            <v>1.4861111111111109</v>
          </cell>
        </row>
        <row r="616">
          <cell r="C616">
            <v>608</v>
          </cell>
          <cell r="E616">
            <v>30.5</v>
          </cell>
          <cell r="F616">
            <v>1.2916666666666663</v>
          </cell>
        </row>
        <row r="617">
          <cell r="C617">
            <v>609</v>
          </cell>
          <cell r="E617">
            <v>34.799999999999997</v>
          </cell>
          <cell r="F617">
            <v>1.1527777777777775</v>
          </cell>
        </row>
        <row r="618">
          <cell r="C618">
            <v>610</v>
          </cell>
          <cell r="E618">
            <v>38.799999999999997</v>
          </cell>
          <cell r="F618">
            <v>1.1250000000000002</v>
          </cell>
        </row>
        <row r="619">
          <cell r="C619">
            <v>611</v>
          </cell>
          <cell r="E619">
            <v>42.9</v>
          </cell>
          <cell r="F619">
            <v>1.0555555555555558</v>
          </cell>
        </row>
        <row r="620">
          <cell r="C620">
            <v>612</v>
          </cell>
          <cell r="E620">
            <v>46.4</v>
          </cell>
          <cell r="F620">
            <v>0.74999999999999978</v>
          </cell>
        </row>
        <row r="621">
          <cell r="C621">
            <v>613</v>
          </cell>
          <cell r="E621">
            <v>48.3</v>
          </cell>
          <cell r="F621">
            <v>0.31944444444444503</v>
          </cell>
        </row>
        <row r="622">
          <cell r="C622">
            <v>614</v>
          </cell>
          <cell r="E622">
            <v>48.7</v>
          </cell>
          <cell r="F622">
            <v>2.7777777777778172E-2</v>
          </cell>
        </row>
        <row r="623">
          <cell r="C623">
            <v>615</v>
          </cell>
          <cell r="E623">
            <v>48.5</v>
          </cell>
          <cell r="F623">
            <v>-4.1666666666667261E-2</v>
          </cell>
        </row>
        <row r="624">
          <cell r="C624">
            <v>616</v>
          </cell>
          <cell r="E624">
            <v>48.4</v>
          </cell>
          <cell r="F624">
            <v>-4.1666666666666269E-2</v>
          </cell>
        </row>
        <row r="625">
          <cell r="C625">
            <v>617</v>
          </cell>
          <cell r="E625">
            <v>48.2</v>
          </cell>
          <cell r="F625">
            <v>-8.3333333333333523E-2</v>
          </cell>
        </row>
        <row r="626">
          <cell r="C626">
            <v>618</v>
          </cell>
          <cell r="E626">
            <v>47.8</v>
          </cell>
          <cell r="F626">
            <v>-0.16666666666666705</v>
          </cell>
        </row>
        <row r="627">
          <cell r="C627">
            <v>619</v>
          </cell>
          <cell r="E627">
            <v>47</v>
          </cell>
          <cell r="F627">
            <v>-0.26388888888888867</v>
          </cell>
        </row>
        <row r="628">
          <cell r="C628">
            <v>620</v>
          </cell>
          <cell r="E628">
            <v>45.9</v>
          </cell>
          <cell r="F628">
            <v>-0.29166666666666685</v>
          </cell>
        </row>
        <row r="629">
          <cell r="C629">
            <v>621</v>
          </cell>
          <cell r="E629">
            <v>44.9</v>
          </cell>
          <cell r="F629">
            <v>-0.20833333333333331</v>
          </cell>
        </row>
        <row r="630">
          <cell r="C630">
            <v>622</v>
          </cell>
          <cell r="E630">
            <v>44.4</v>
          </cell>
          <cell r="F630">
            <v>-8.3333333333333523E-2</v>
          </cell>
        </row>
        <row r="631">
          <cell r="C631">
            <v>623</v>
          </cell>
          <cell r="E631">
            <v>44.3</v>
          </cell>
          <cell r="F631">
            <v>1.3888888888889086E-2</v>
          </cell>
        </row>
        <row r="632">
          <cell r="C632">
            <v>624</v>
          </cell>
          <cell r="E632">
            <v>44.5</v>
          </cell>
          <cell r="F632">
            <v>0.1111111111111117</v>
          </cell>
        </row>
        <row r="633">
          <cell r="C633">
            <v>625</v>
          </cell>
          <cell r="E633">
            <v>45.1</v>
          </cell>
          <cell r="F633">
            <v>0.16666666666666705</v>
          </cell>
        </row>
        <row r="634">
          <cell r="C634">
            <v>626</v>
          </cell>
          <cell r="E634">
            <v>45.7</v>
          </cell>
          <cell r="F634">
            <v>0.12499999999999981</v>
          </cell>
        </row>
        <row r="635">
          <cell r="C635">
            <v>627</v>
          </cell>
          <cell r="E635">
            <v>46</v>
          </cell>
          <cell r="F635">
            <v>4.1666666666666269E-2</v>
          </cell>
        </row>
        <row r="636">
          <cell r="C636">
            <v>628</v>
          </cell>
          <cell r="E636">
            <v>46</v>
          </cell>
          <cell r="F636">
            <v>0</v>
          </cell>
        </row>
        <row r="637">
          <cell r="C637">
            <v>629</v>
          </cell>
          <cell r="E637">
            <v>46</v>
          </cell>
          <cell r="F637">
            <v>1.3888888888889086E-2</v>
          </cell>
        </row>
        <row r="638">
          <cell r="C638">
            <v>630</v>
          </cell>
          <cell r="E638">
            <v>46.1</v>
          </cell>
          <cell r="F638">
            <v>9.7222222222222612E-2</v>
          </cell>
        </row>
        <row r="639">
          <cell r="C639">
            <v>631</v>
          </cell>
          <cell r="E639">
            <v>46.7</v>
          </cell>
          <cell r="F639">
            <v>0.2222222222222224</v>
          </cell>
        </row>
        <row r="640">
          <cell r="C640">
            <v>632</v>
          </cell>
          <cell r="E640">
            <v>47.7</v>
          </cell>
          <cell r="F640">
            <v>0.30555555555555497</v>
          </cell>
        </row>
        <row r="641">
          <cell r="C641">
            <v>633</v>
          </cell>
          <cell r="E641">
            <v>48.9</v>
          </cell>
          <cell r="F641">
            <v>0.36111111111111033</v>
          </cell>
        </row>
        <row r="642">
          <cell r="C642">
            <v>634</v>
          </cell>
          <cell r="E642">
            <v>50.3</v>
          </cell>
          <cell r="F642">
            <v>0.37500000000000039</v>
          </cell>
        </row>
        <row r="643">
          <cell r="C643">
            <v>635</v>
          </cell>
          <cell r="E643">
            <v>51.6</v>
          </cell>
          <cell r="F643">
            <v>0.31944444444444503</v>
          </cell>
        </row>
        <row r="644">
          <cell r="C644">
            <v>636</v>
          </cell>
          <cell r="E644">
            <v>52.6</v>
          </cell>
          <cell r="F644">
            <v>0.19444444444444425</v>
          </cell>
        </row>
        <row r="645">
          <cell r="C645">
            <v>637</v>
          </cell>
          <cell r="E645">
            <v>53</v>
          </cell>
          <cell r="F645">
            <v>5.5555555555555358E-2</v>
          </cell>
        </row>
        <row r="646">
          <cell r="C646">
            <v>638</v>
          </cell>
          <cell r="E646">
            <v>53</v>
          </cell>
          <cell r="F646">
            <v>-1.3888888888889086E-2</v>
          </cell>
        </row>
        <row r="647">
          <cell r="C647">
            <v>639</v>
          </cell>
          <cell r="E647">
            <v>52.9</v>
          </cell>
          <cell r="F647">
            <v>-4.1666666666666269E-2</v>
          </cell>
        </row>
        <row r="648">
          <cell r="C648">
            <v>640</v>
          </cell>
          <cell r="E648">
            <v>52.7</v>
          </cell>
          <cell r="F648">
            <v>-4.1666666666666269E-2</v>
          </cell>
        </row>
        <row r="649">
          <cell r="C649">
            <v>641</v>
          </cell>
          <cell r="E649">
            <v>52.6</v>
          </cell>
          <cell r="F649">
            <v>5.5555555555555358E-2</v>
          </cell>
        </row>
        <row r="650">
          <cell r="C650">
            <v>642</v>
          </cell>
          <cell r="E650">
            <v>53.1</v>
          </cell>
          <cell r="F650">
            <v>0.23611111111111052</v>
          </cell>
        </row>
        <row r="651">
          <cell r="C651">
            <v>643</v>
          </cell>
          <cell r="E651">
            <v>54.3</v>
          </cell>
          <cell r="F651">
            <v>0.29166666666666685</v>
          </cell>
        </row>
        <row r="652">
          <cell r="C652">
            <v>644</v>
          </cell>
          <cell r="E652">
            <v>55.2</v>
          </cell>
          <cell r="F652">
            <v>0.16666666666666705</v>
          </cell>
        </row>
        <row r="653">
          <cell r="C653">
            <v>645</v>
          </cell>
          <cell r="E653">
            <v>55.5</v>
          </cell>
          <cell r="F653">
            <v>9.7222222222221627E-2</v>
          </cell>
        </row>
        <row r="654">
          <cell r="C654">
            <v>646</v>
          </cell>
          <cell r="E654">
            <v>55.9</v>
          </cell>
          <cell r="F654">
            <v>0.11111111111111072</v>
          </cell>
        </row>
        <row r="655">
          <cell r="C655">
            <v>647</v>
          </cell>
          <cell r="E655">
            <v>56.3</v>
          </cell>
          <cell r="F655">
            <v>0.1111111111111117</v>
          </cell>
        </row>
        <row r="656">
          <cell r="C656">
            <v>648</v>
          </cell>
          <cell r="E656">
            <v>56.7</v>
          </cell>
          <cell r="F656">
            <v>8.3333333333333523E-2</v>
          </cell>
        </row>
        <row r="657">
          <cell r="C657">
            <v>649</v>
          </cell>
          <cell r="E657">
            <v>56.9</v>
          </cell>
          <cell r="F657">
            <v>1.3888888888888099E-2</v>
          </cell>
        </row>
        <row r="658">
          <cell r="C658">
            <v>650</v>
          </cell>
          <cell r="E658">
            <v>56.8</v>
          </cell>
          <cell r="F658">
            <v>-0.12499999999999981</v>
          </cell>
        </row>
        <row r="659">
          <cell r="C659">
            <v>651</v>
          </cell>
          <cell r="E659">
            <v>56</v>
          </cell>
          <cell r="F659">
            <v>-0.36111111111111033</v>
          </cell>
        </row>
        <row r="660">
          <cell r="C660">
            <v>652</v>
          </cell>
          <cell r="E660">
            <v>54.2</v>
          </cell>
          <cell r="F660">
            <v>-0.54166666666666641</v>
          </cell>
        </row>
        <row r="661">
          <cell r="C661">
            <v>653</v>
          </cell>
          <cell r="E661">
            <v>52.1</v>
          </cell>
          <cell r="F661">
            <v>-0.56944444444444464</v>
          </cell>
        </row>
        <row r="662">
          <cell r="C662">
            <v>654</v>
          </cell>
          <cell r="E662">
            <v>50.1</v>
          </cell>
          <cell r="F662">
            <v>-0.68055555555555536</v>
          </cell>
        </row>
        <row r="663">
          <cell r="C663">
            <v>655</v>
          </cell>
          <cell r="E663">
            <v>47.2</v>
          </cell>
          <cell r="F663">
            <v>-0.95833333333333315</v>
          </cell>
        </row>
        <row r="664">
          <cell r="C664">
            <v>656</v>
          </cell>
          <cell r="E664">
            <v>43.2</v>
          </cell>
          <cell r="F664">
            <v>-1.1111111111111112</v>
          </cell>
        </row>
        <row r="665">
          <cell r="C665">
            <v>657</v>
          </cell>
          <cell r="E665">
            <v>39.200000000000003</v>
          </cell>
          <cell r="F665">
            <v>-0.93055555555555591</v>
          </cell>
        </row>
        <row r="666">
          <cell r="C666">
            <v>658</v>
          </cell>
          <cell r="E666">
            <v>36.5</v>
          </cell>
          <cell r="F666">
            <v>-0.68055555555555636</v>
          </cell>
        </row>
        <row r="667">
          <cell r="C667">
            <v>659</v>
          </cell>
          <cell r="E667">
            <v>34.299999999999997</v>
          </cell>
          <cell r="F667">
            <v>-0.76388888888888884</v>
          </cell>
        </row>
        <row r="668">
          <cell r="C668">
            <v>660</v>
          </cell>
          <cell r="E668">
            <v>31</v>
          </cell>
          <cell r="F668">
            <v>-1.1527777777777775</v>
          </cell>
        </row>
        <row r="669">
          <cell r="C669">
            <v>661</v>
          </cell>
          <cell r="E669">
            <v>26</v>
          </cell>
          <cell r="F669">
            <v>-1.4305555555555556</v>
          </cell>
        </row>
        <row r="670">
          <cell r="C670">
            <v>662</v>
          </cell>
          <cell r="E670">
            <v>20.7</v>
          </cell>
          <cell r="F670">
            <v>-1.4722222222222221</v>
          </cell>
        </row>
        <row r="671">
          <cell r="C671">
            <v>663</v>
          </cell>
          <cell r="E671">
            <v>15.4</v>
          </cell>
          <cell r="F671">
            <v>-1.0555555555555556</v>
          </cell>
        </row>
        <row r="672">
          <cell r="C672">
            <v>664</v>
          </cell>
          <cell r="E672">
            <v>13.1</v>
          </cell>
          <cell r="F672">
            <v>-0.47222222222222227</v>
          </cell>
        </row>
        <row r="673">
          <cell r="C673">
            <v>665</v>
          </cell>
          <cell r="E673">
            <v>12</v>
          </cell>
          <cell r="F673">
            <v>-8.3333333333333287E-2</v>
          </cell>
        </row>
        <row r="674">
          <cell r="C674">
            <v>666</v>
          </cell>
          <cell r="E674">
            <v>12.5</v>
          </cell>
          <cell r="F674">
            <v>0.27777777777777779</v>
          </cell>
        </row>
        <row r="675">
          <cell r="C675">
            <v>667</v>
          </cell>
          <cell r="E675">
            <v>14</v>
          </cell>
          <cell r="F675">
            <v>0.90277777777777779</v>
          </cell>
        </row>
        <row r="676">
          <cell r="C676">
            <v>668</v>
          </cell>
          <cell r="E676">
            <v>19</v>
          </cell>
          <cell r="F676">
            <v>1.2777777777777777</v>
          </cell>
        </row>
        <row r="677">
          <cell r="C677">
            <v>669</v>
          </cell>
          <cell r="E677">
            <v>23.2</v>
          </cell>
          <cell r="F677">
            <v>1.25</v>
          </cell>
        </row>
        <row r="678">
          <cell r="C678">
            <v>670</v>
          </cell>
          <cell r="E678">
            <v>28</v>
          </cell>
          <cell r="F678">
            <v>1.2222222222222223</v>
          </cell>
        </row>
        <row r="679">
          <cell r="C679">
            <v>671</v>
          </cell>
          <cell r="E679">
            <v>32</v>
          </cell>
          <cell r="F679">
            <v>0.83333333333333326</v>
          </cell>
        </row>
        <row r="680">
          <cell r="C680">
            <v>672</v>
          </cell>
          <cell r="E680">
            <v>34</v>
          </cell>
          <cell r="F680">
            <v>0.55555555555555558</v>
          </cell>
        </row>
        <row r="681">
          <cell r="C681">
            <v>673</v>
          </cell>
          <cell r="E681">
            <v>36</v>
          </cell>
          <cell r="F681">
            <v>0.55555555555555558</v>
          </cell>
        </row>
        <row r="682">
          <cell r="C682">
            <v>674</v>
          </cell>
          <cell r="E682">
            <v>38</v>
          </cell>
          <cell r="F682">
            <v>0.55555555555555558</v>
          </cell>
        </row>
        <row r="683">
          <cell r="C683">
            <v>675</v>
          </cell>
          <cell r="E683">
            <v>40</v>
          </cell>
          <cell r="F683">
            <v>0.31944444444444403</v>
          </cell>
        </row>
        <row r="684">
          <cell r="C684">
            <v>676</v>
          </cell>
          <cell r="E684">
            <v>40.299999999999997</v>
          </cell>
          <cell r="F684">
            <v>6.9444444444444448E-2</v>
          </cell>
        </row>
        <row r="685">
          <cell r="C685">
            <v>677</v>
          </cell>
          <cell r="E685">
            <v>40.5</v>
          </cell>
          <cell r="F685">
            <v>-0.18055555555555516</v>
          </cell>
        </row>
        <row r="686">
          <cell r="C686">
            <v>678</v>
          </cell>
          <cell r="E686">
            <v>39</v>
          </cell>
          <cell r="F686">
            <v>-0.6666666666666663</v>
          </cell>
        </row>
        <row r="687">
          <cell r="C687">
            <v>679</v>
          </cell>
          <cell r="E687">
            <v>35.700000000000003</v>
          </cell>
          <cell r="F687">
            <v>-0.99999999999999989</v>
          </cell>
        </row>
        <row r="688">
          <cell r="C688">
            <v>680</v>
          </cell>
          <cell r="E688">
            <v>31.8</v>
          </cell>
          <cell r="F688">
            <v>-1.1944444444444446</v>
          </cell>
        </row>
        <row r="689">
          <cell r="C689">
            <v>681</v>
          </cell>
          <cell r="E689">
            <v>27.1</v>
          </cell>
          <cell r="F689">
            <v>-1.25</v>
          </cell>
        </row>
        <row r="690">
          <cell r="C690">
            <v>682</v>
          </cell>
          <cell r="E690">
            <v>22.8</v>
          </cell>
          <cell r="F690">
            <v>-0.83333333333333326</v>
          </cell>
        </row>
        <row r="691">
          <cell r="C691">
            <v>683</v>
          </cell>
          <cell r="E691">
            <v>21.1</v>
          </cell>
          <cell r="F691">
            <v>-0.54166666666666696</v>
          </cell>
        </row>
        <row r="692">
          <cell r="C692">
            <v>684</v>
          </cell>
          <cell r="E692">
            <v>18.899999999999999</v>
          </cell>
          <cell r="F692">
            <v>-0.30555555555555597</v>
          </cell>
        </row>
        <row r="693">
          <cell r="C693">
            <v>685</v>
          </cell>
          <cell r="E693">
            <v>18.899999999999999</v>
          </cell>
          <cell r="F693">
            <v>0.33333333333333365</v>
          </cell>
        </row>
        <row r="694">
          <cell r="C694">
            <v>686</v>
          </cell>
          <cell r="E694">
            <v>21.3</v>
          </cell>
          <cell r="F694">
            <v>0.69444444444444442</v>
          </cell>
        </row>
        <row r="695">
          <cell r="C695">
            <v>687</v>
          </cell>
          <cell r="E695">
            <v>23.9</v>
          </cell>
          <cell r="F695">
            <v>0.63888888888888862</v>
          </cell>
        </row>
        <row r="696">
          <cell r="C696">
            <v>688</v>
          </cell>
          <cell r="E696">
            <v>25.9</v>
          </cell>
          <cell r="F696">
            <v>0.625</v>
          </cell>
        </row>
        <row r="697">
          <cell r="C697">
            <v>689</v>
          </cell>
          <cell r="E697">
            <v>28.4</v>
          </cell>
          <cell r="F697">
            <v>0.61111111111111138</v>
          </cell>
        </row>
        <row r="698">
          <cell r="C698">
            <v>690</v>
          </cell>
          <cell r="E698">
            <v>30.3</v>
          </cell>
          <cell r="F698">
            <v>0.34722222222222221</v>
          </cell>
        </row>
        <row r="699">
          <cell r="C699">
            <v>691</v>
          </cell>
          <cell r="E699">
            <v>30.9</v>
          </cell>
          <cell r="F699">
            <v>0.1111111111111112</v>
          </cell>
        </row>
        <row r="700">
          <cell r="C700">
            <v>692</v>
          </cell>
          <cell r="E700">
            <v>31.1</v>
          </cell>
          <cell r="F700">
            <v>0.12500000000000031</v>
          </cell>
        </row>
        <row r="701">
          <cell r="C701">
            <v>693</v>
          </cell>
          <cell r="E701">
            <v>31.8</v>
          </cell>
          <cell r="F701">
            <v>0.2222222222222224</v>
          </cell>
        </row>
        <row r="702">
          <cell r="C702">
            <v>694</v>
          </cell>
          <cell r="E702">
            <v>32.700000000000003</v>
          </cell>
          <cell r="F702">
            <v>0.19444444444444473</v>
          </cell>
        </row>
        <row r="703">
          <cell r="C703">
            <v>695</v>
          </cell>
          <cell r="E703">
            <v>33.200000000000003</v>
          </cell>
          <cell r="F703">
            <v>-4.1666666666667261E-2</v>
          </cell>
        </row>
        <row r="704">
          <cell r="C704">
            <v>696</v>
          </cell>
          <cell r="E704">
            <v>32.4</v>
          </cell>
          <cell r="F704">
            <v>-0.6805555555555558</v>
          </cell>
        </row>
        <row r="705">
          <cell r="C705">
            <v>697</v>
          </cell>
          <cell r="E705">
            <v>28.3</v>
          </cell>
          <cell r="F705">
            <v>-0.9166666666666663</v>
          </cell>
        </row>
        <row r="706">
          <cell r="C706">
            <v>698</v>
          </cell>
          <cell r="E706">
            <v>25.8</v>
          </cell>
          <cell r="F706">
            <v>-0.7222222222222221</v>
          </cell>
        </row>
        <row r="707">
          <cell r="C707">
            <v>699</v>
          </cell>
          <cell r="E707">
            <v>23.1</v>
          </cell>
          <cell r="F707">
            <v>-0.55555555555555558</v>
          </cell>
        </row>
        <row r="708">
          <cell r="C708">
            <v>700</v>
          </cell>
          <cell r="E708">
            <v>21.8</v>
          </cell>
          <cell r="F708">
            <v>-0.26388888888888917</v>
          </cell>
        </row>
        <row r="709">
          <cell r="C709">
            <v>701</v>
          </cell>
          <cell r="E709">
            <v>21.2</v>
          </cell>
          <cell r="F709">
            <v>-0.1111111111111112</v>
          </cell>
        </row>
        <row r="710">
          <cell r="C710">
            <v>702</v>
          </cell>
          <cell r="E710">
            <v>21</v>
          </cell>
          <cell r="F710">
            <v>-2.7777777777777679E-2</v>
          </cell>
        </row>
        <row r="711">
          <cell r="C711">
            <v>703</v>
          </cell>
          <cell r="E711">
            <v>21</v>
          </cell>
          <cell r="F711">
            <v>-1.3888888888889086E-2</v>
          </cell>
        </row>
        <row r="712">
          <cell r="C712">
            <v>704</v>
          </cell>
          <cell r="E712">
            <v>20.9</v>
          </cell>
          <cell r="F712">
            <v>-0.15277777777777798</v>
          </cell>
        </row>
        <row r="713">
          <cell r="C713">
            <v>705</v>
          </cell>
          <cell r="E713">
            <v>19.899999999999999</v>
          </cell>
          <cell r="F713">
            <v>-0.41666666666666663</v>
          </cell>
        </row>
        <row r="714">
          <cell r="C714">
            <v>706</v>
          </cell>
          <cell r="E714">
            <v>17.899999999999999</v>
          </cell>
          <cell r="F714">
            <v>-0.66666666666666652</v>
          </cell>
        </row>
        <row r="715">
          <cell r="C715">
            <v>707</v>
          </cell>
          <cell r="E715">
            <v>15.1</v>
          </cell>
          <cell r="F715">
            <v>-0.70833333333333304</v>
          </cell>
        </row>
        <row r="716">
          <cell r="C716">
            <v>708</v>
          </cell>
          <cell r="E716">
            <v>12.8</v>
          </cell>
          <cell r="F716">
            <v>-0.43055555555555547</v>
          </cell>
        </row>
        <row r="717">
          <cell r="C717">
            <v>709</v>
          </cell>
          <cell r="E717">
            <v>12</v>
          </cell>
          <cell r="F717">
            <v>5.5555555555555358E-2</v>
          </cell>
        </row>
        <row r="718">
          <cell r="C718">
            <v>710</v>
          </cell>
          <cell r="E718">
            <v>13.2</v>
          </cell>
          <cell r="F718">
            <v>0.70833333333333348</v>
          </cell>
        </row>
        <row r="719">
          <cell r="C719">
            <v>711</v>
          </cell>
          <cell r="E719">
            <v>17.100000000000001</v>
          </cell>
          <cell r="F719">
            <v>1.0972222222222225</v>
          </cell>
        </row>
        <row r="720">
          <cell r="C720">
            <v>712</v>
          </cell>
          <cell r="E720">
            <v>21.1</v>
          </cell>
          <cell r="F720">
            <v>0.65277777777777768</v>
          </cell>
        </row>
        <row r="721">
          <cell r="C721">
            <v>713</v>
          </cell>
          <cell r="E721">
            <v>21.8</v>
          </cell>
          <cell r="F721">
            <v>1.3888888888888593E-2</v>
          </cell>
        </row>
        <row r="722">
          <cell r="C722">
            <v>714</v>
          </cell>
          <cell r="E722">
            <v>21.2</v>
          </cell>
          <cell r="F722">
            <v>-0.45833333333333343</v>
          </cell>
        </row>
        <row r="723">
          <cell r="C723">
            <v>715</v>
          </cell>
          <cell r="E723">
            <v>18.5</v>
          </cell>
          <cell r="F723">
            <v>-1.0138888888888886</v>
          </cell>
        </row>
        <row r="724">
          <cell r="C724">
            <v>716</v>
          </cell>
          <cell r="E724">
            <v>13.9</v>
          </cell>
          <cell r="F724">
            <v>-0.90277777777777779</v>
          </cell>
        </row>
        <row r="725">
          <cell r="C725">
            <v>717</v>
          </cell>
          <cell r="E725">
            <v>12</v>
          </cell>
          <cell r="F725">
            <v>-0.26388888888888895</v>
          </cell>
        </row>
        <row r="726">
          <cell r="C726">
            <v>718</v>
          </cell>
          <cell r="E726">
            <v>12</v>
          </cell>
          <cell r="F726">
            <v>0.1388888888888889</v>
          </cell>
        </row>
        <row r="727">
          <cell r="C727">
            <v>719</v>
          </cell>
          <cell r="E727">
            <v>13</v>
          </cell>
          <cell r="F727">
            <v>0.55555555555555558</v>
          </cell>
        </row>
        <row r="728">
          <cell r="C728">
            <v>720</v>
          </cell>
          <cell r="E728">
            <v>16</v>
          </cell>
          <cell r="F728">
            <v>0.76388888888888884</v>
          </cell>
        </row>
        <row r="729">
          <cell r="C729">
            <v>721</v>
          </cell>
          <cell r="E729">
            <v>18.5</v>
          </cell>
          <cell r="F729">
            <v>0.63888888888888906</v>
          </cell>
        </row>
        <row r="730">
          <cell r="C730">
            <v>722</v>
          </cell>
          <cell r="E730">
            <v>20.6</v>
          </cell>
          <cell r="F730">
            <v>0.55555555555555558</v>
          </cell>
        </row>
        <row r="731">
          <cell r="C731">
            <v>723</v>
          </cell>
          <cell r="E731">
            <v>22.5</v>
          </cell>
          <cell r="F731">
            <v>0.47222222222222199</v>
          </cell>
        </row>
        <row r="732">
          <cell r="C732">
            <v>724</v>
          </cell>
          <cell r="E732">
            <v>24</v>
          </cell>
          <cell r="F732">
            <v>0.56944444444444464</v>
          </cell>
        </row>
        <row r="733">
          <cell r="C733">
            <v>725</v>
          </cell>
          <cell r="E733">
            <v>26.6</v>
          </cell>
          <cell r="F733">
            <v>0.8194444444444442</v>
          </cell>
        </row>
        <row r="734">
          <cell r="C734">
            <v>726</v>
          </cell>
          <cell r="E734">
            <v>29.9</v>
          </cell>
          <cell r="F734">
            <v>1.1388888888888882</v>
          </cell>
        </row>
        <row r="735">
          <cell r="C735">
            <v>727</v>
          </cell>
          <cell r="E735">
            <v>34.799999999999997</v>
          </cell>
          <cell r="F735">
            <v>1.0972222222222221</v>
          </cell>
        </row>
        <row r="736">
          <cell r="C736">
            <v>728</v>
          </cell>
          <cell r="E736">
            <v>37.799999999999997</v>
          </cell>
          <cell r="F736">
            <v>0.75000000000000078</v>
          </cell>
        </row>
        <row r="737">
          <cell r="C737">
            <v>729</v>
          </cell>
          <cell r="E737">
            <v>40.200000000000003</v>
          </cell>
          <cell r="F737">
            <v>0.52777777777777835</v>
          </cell>
        </row>
        <row r="738">
          <cell r="C738">
            <v>730</v>
          </cell>
          <cell r="E738">
            <v>41.6</v>
          </cell>
          <cell r="F738">
            <v>0.23611111111111052</v>
          </cell>
        </row>
        <row r="739">
          <cell r="C739">
            <v>731</v>
          </cell>
          <cell r="E739">
            <v>41.9</v>
          </cell>
          <cell r="F739">
            <v>5.5555555555555358E-2</v>
          </cell>
        </row>
        <row r="740">
          <cell r="C740">
            <v>732</v>
          </cell>
          <cell r="E740">
            <v>42</v>
          </cell>
          <cell r="F740">
            <v>4.1666666666667261E-2</v>
          </cell>
        </row>
        <row r="741">
          <cell r="C741">
            <v>733</v>
          </cell>
          <cell r="E741">
            <v>42.2</v>
          </cell>
          <cell r="F741">
            <v>5.5555555555555358E-2</v>
          </cell>
        </row>
        <row r="742">
          <cell r="C742">
            <v>734</v>
          </cell>
          <cell r="E742">
            <v>42.4</v>
          </cell>
          <cell r="F742">
            <v>6.9444444444444448E-2</v>
          </cell>
        </row>
        <row r="743">
          <cell r="C743">
            <v>735</v>
          </cell>
          <cell r="E743">
            <v>42.7</v>
          </cell>
          <cell r="F743">
            <v>9.7222222222222612E-2</v>
          </cell>
        </row>
        <row r="744">
          <cell r="C744">
            <v>736</v>
          </cell>
          <cell r="E744">
            <v>43.1</v>
          </cell>
          <cell r="F744">
            <v>0.1388888888888889</v>
          </cell>
        </row>
        <row r="745">
          <cell r="C745">
            <v>737</v>
          </cell>
          <cell r="E745">
            <v>43.7</v>
          </cell>
          <cell r="F745">
            <v>0.12499999999999981</v>
          </cell>
        </row>
        <row r="746">
          <cell r="C746">
            <v>738</v>
          </cell>
          <cell r="E746">
            <v>44</v>
          </cell>
          <cell r="F746">
            <v>5.5555555555555358E-2</v>
          </cell>
        </row>
        <row r="747">
          <cell r="C747">
            <v>739</v>
          </cell>
          <cell r="E747">
            <v>44.1</v>
          </cell>
          <cell r="F747">
            <v>0.18055555555555516</v>
          </cell>
        </row>
        <row r="748">
          <cell r="C748">
            <v>740</v>
          </cell>
          <cell r="E748">
            <v>45.3</v>
          </cell>
          <cell r="F748">
            <v>0.31944444444444403</v>
          </cell>
        </row>
        <row r="749">
          <cell r="C749">
            <v>741</v>
          </cell>
          <cell r="E749">
            <v>46.4</v>
          </cell>
          <cell r="F749">
            <v>0.26388888888888967</v>
          </cell>
        </row>
        <row r="750">
          <cell r="C750">
            <v>742</v>
          </cell>
          <cell r="E750">
            <v>47.2</v>
          </cell>
          <cell r="F750">
            <v>0.12499999999999981</v>
          </cell>
        </row>
        <row r="751">
          <cell r="C751">
            <v>743</v>
          </cell>
          <cell r="E751">
            <v>47.3</v>
          </cell>
          <cell r="F751">
            <v>2.7777777777777186E-2</v>
          </cell>
        </row>
        <row r="752">
          <cell r="C752">
            <v>744</v>
          </cell>
          <cell r="E752">
            <v>47.4</v>
          </cell>
          <cell r="F752">
            <v>1.3888888888889086E-2</v>
          </cell>
        </row>
        <row r="753">
          <cell r="C753">
            <v>745</v>
          </cell>
          <cell r="E753">
            <v>47.4</v>
          </cell>
          <cell r="F753">
            <v>1.3888888888889086E-2</v>
          </cell>
        </row>
        <row r="754">
          <cell r="C754">
            <v>746</v>
          </cell>
          <cell r="E754">
            <v>47.5</v>
          </cell>
          <cell r="F754">
            <v>6.9444444444444448E-2</v>
          </cell>
        </row>
        <row r="755">
          <cell r="C755">
            <v>747</v>
          </cell>
          <cell r="E755">
            <v>47.9</v>
          </cell>
          <cell r="F755">
            <v>0.15277777777777798</v>
          </cell>
        </row>
        <row r="756">
          <cell r="C756">
            <v>748</v>
          </cell>
          <cell r="E756">
            <v>48.6</v>
          </cell>
          <cell r="F756">
            <v>0.20833333333333331</v>
          </cell>
        </row>
        <row r="757">
          <cell r="C757">
            <v>749</v>
          </cell>
          <cell r="E757">
            <v>49.4</v>
          </cell>
          <cell r="F757">
            <v>0.16666666666666607</v>
          </cell>
        </row>
        <row r="758">
          <cell r="C758">
            <v>750</v>
          </cell>
          <cell r="E758">
            <v>49.8</v>
          </cell>
          <cell r="F758">
            <v>5.5555555555555358E-2</v>
          </cell>
        </row>
        <row r="759">
          <cell r="C759">
            <v>751</v>
          </cell>
          <cell r="E759">
            <v>49.8</v>
          </cell>
          <cell r="F759">
            <v>-1.3888888888888099E-2</v>
          </cell>
        </row>
        <row r="760">
          <cell r="C760">
            <v>752</v>
          </cell>
          <cell r="E760">
            <v>49.7</v>
          </cell>
          <cell r="F760">
            <v>-6.9444444444444448E-2</v>
          </cell>
        </row>
        <row r="761">
          <cell r="C761">
            <v>753</v>
          </cell>
          <cell r="E761">
            <v>49.3</v>
          </cell>
          <cell r="F761">
            <v>-0.16666666666666705</v>
          </cell>
        </row>
        <row r="762">
          <cell r="C762">
            <v>754</v>
          </cell>
          <cell r="E762">
            <v>48.5</v>
          </cell>
          <cell r="F762">
            <v>-0.23611111111111052</v>
          </cell>
        </row>
        <row r="763">
          <cell r="C763">
            <v>755</v>
          </cell>
          <cell r="E763">
            <v>47.6</v>
          </cell>
          <cell r="F763">
            <v>-0.30555555555555597</v>
          </cell>
        </row>
        <row r="764">
          <cell r="C764">
            <v>756</v>
          </cell>
          <cell r="E764">
            <v>46.3</v>
          </cell>
          <cell r="F764">
            <v>-0.54166666666666641</v>
          </cell>
        </row>
        <row r="765">
          <cell r="C765">
            <v>757</v>
          </cell>
          <cell r="E765">
            <v>43.7</v>
          </cell>
          <cell r="F765">
            <v>-0.97222222222222221</v>
          </cell>
        </row>
        <row r="766">
          <cell r="C766">
            <v>758</v>
          </cell>
          <cell r="E766">
            <v>39.299999999999997</v>
          </cell>
          <cell r="F766">
            <v>-1.3333333333333335</v>
          </cell>
        </row>
        <row r="767">
          <cell r="C767">
            <v>759</v>
          </cell>
          <cell r="E767">
            <v>34.1</v>
          </cell>
          <cell r="F767">
            <v>-1.4305555555555551</v>
          </cell>
        </row>
        <row r="768">
          <cell r="C768">
            <v>760</v>
          </cell>
          <cell r="E768">
            <v>29</v>
          </cell>
          <cell r="F768">
            <v>-1.4444444444444446</v>
          </cell>
        </row>
        <row r="769">
          <cell r="C769">
            <v>761</v>
          </cell>
          <cell r="E769">
            <v>23.7</v>
          </cell>
          <cell r="F769">
            <v>-1.4722222222222223</v>
          </cell>
        </row>
        <row r="770">
          <cell r="C770">
            <v>762</v>
          </cell>
          <cell r="E770">
            <v>18.399999999999999</v>
          </cell>
          <cell r="F770">
            <v>-1.3055555555555554</v>
          </cell>
        </row>
        <row r="771">
          <cell r="C771">
            <v>763</v>
          </cell>
          <cell r="E771">
            <v>14.3</v>
          </cell>
          <cell r="F771">
            <v>-0.88888888888888862</v>
          </cell>
        </row>
        <row r="772">
          <cell r="C772">
            <v>764</v>
          </cell>
          <cell r="E772">
            <v>12</v>
          </cell>
          <cell r="F772">
            <v>-0.20833333333333331</v>
          </cell>
        </row>
        <row r="773">
          <cell r="C773">
            <v>765</v>
          </cell>
          <cell r="E773">
            <v>12.8</v>
          </cell>
          <cell r="F773">
            <v>0.55555555555555558</v>
          </cell>
        </row>
        <row r="774">
          <cell r="C774">
            <v>766</v>
          </cell>
          <cell r="E774">
            <v>16</v>
          </cell>
          <cell r="F774">
            <v>0.87500000000000011</v>
          </cell>
        </row>
        <row r="775">
          <cell r="C775">
            <v>767</v>
          </cell>
          <cell r="E775">
            <v>19.100000000000001</v>
          </cell>
          <cell r="F775">
            <v>0.88888888888888862</v>
          </cell>
        </row>
        <row r="776">
          <cell r="C776">
            <v>768</v>
          </cell>
          <cell r="E776">
            <v>22.4</v>
          </cell>
          <cell r="F776">
            <v>0.90277777777777779</v>
          </cell>
        </row>
        <row r="777">
          <cell r="C777">
            <v>769</v>
          </cell>
          <cell r="E777">
            <v>25.6</v>
          </cell>
          <cell r="F777">
            <v>1.0694444444444449</v>
          </cell>
        </row>
        <row r="778">
          <cell r="C778">
            <v>770</v>
          </cell>
          <cell r="E778">
            <v>30.1</v>
          </cell>
          <cell r="F778">
            <v>1.3472222222222217</v>
          </cell>
        </row>
        <row r="779">
          <cell r="C779">
            <v>771</v>
          </cell>
          <cell r="E779">
            <v>35.299999999999997</v>
          </cell>
          <cell r="F779">
            <v>1.3611111111111107</v>
          </cell>
        </row>
        <row r="780">
          <cell r="C780">
            <v>772</v>
          </cell>
          <cell r="E780">
            <v>39.9</v>
          </cell>
          <cell r="F780">
            <v>1.2777777777777781</v>
          </cell>
        </row>
        <row r="781">
          <cell r="C781">
            <v>773</v>
          </cell>
          <cell r="E781">
            <v>44.5</v>
          </cell>
          <cell r="F781">
            <v>1.0555555555555558</v>
          </cell>
        </row>
        <row r="782">
          <cell r="C782">
            <v>774</v>
          </cell>
          <cell r="E782">
            <v>47.5</v>
          </cell>
          <cell r="F782">
            <v>0.88888888888888862</v>
          </cell>
        </row>
        <row r="783">
          <cell r="C783">
            <v>775</v>
          </cell>
          <cell r="E783">
            <v>50.9</v>
          </cell>
          <cell r="F783">
            <v>0.91666666666666685</v>
          </cell>
        </row>
        <row r="784">
          <cell r="C784">
            <v>776</v>
          </cell>
          <cell r="E784">
            <v>54.1</v>
          </cell>
          <cell r="F784">
            <v>0.74999999999999978</v>
          </cell>
        </row>
        <row r="785">
          <cell r="C785">
            <v>777</v>
          </cell>
          <cell r="E785">
            <v>56.3</v>
          </cell>
          <cell r="F785">
            <v>0.55555555555555558</v>
          </cell>
        </row>
        <row r="786">
          <cell r="C786">
            <v>778</v>
          </cell>
          <cell r="E786">
            <v>58.1</v>
          </cell>
          <cell r="F786">
            <v>0.4861111111111111</v>
          </cell>
        </row>
        <row r="787">
          <cell r="C787">
            <v>779</v>
          </cell>
          <cell r="E787">
            <v>59.8</v>
          </cell>
          <cell r="F787">
            <v>0.41666666666666663</v>
          </cell>
        </row>
        <row r="788">
          <cell r="C788">
            <v>780</v>
          </cell>
          <cell r="E788">
            <v>61.1</v>
          </cell>
          <cell r="F788">
            <v>0.31944444444444503</v>
          </cell>
        </row>
        <row r="789">
          <cell r="C789">
            <v>781</v>
          </cell>
          <cell r="E789">
            <v>62.1</v>
          </cell>
          <cell r="F789">
            <v>0.23611111111111052</v>
          </cell>
        </row>
        <row r="790">
          <cell r="C790">
            <v>782</v>
          </cell>
          <cell r="E790">
            <v>62.8</v>
          </cell>
          <cell r="F790">
            <v>0.16666666666666607</v>
          </cell>
        </row>
        <row r="791">
          <cell r="C791">
            <v>783</v>
          </cell>
          <cell r="E791">
            <v>63.3</v>
          </cell>
          <cell r="F791">
            <v>0.1111111111111117</v>
          </cell>
        </row>
        <row r="792">
          <cell r="C792">
            <v>784</v>
          </cell>
          <cell r="E792">
            <v>63.6</v>
          </cell>
          <cell r="F792">
            <v>9.7222222222222612E-2</v>
          </cell>
        </row>
        <row r="793">
          <cell r="C793">
            <v>785</v>
          </cell>
          <cell r="E793">
            <v>64</v>
          </cell>
          <cell r="F793">
            <v>0.15277777777777798</v>
          </cell>
        </row>
        <row r="794">
          <cell r="C794">
            <v>786</v>
          </cell>
          <cell r="E794">
            <v>64.7</v>
          </cell>
          <cell r="F794">
            <v>0.16666666666666705</v>
          </cell>
        </row>
        <row r="795">
          <cell r="C795">
            <v>787</v>
          </cell>
          <cell r="E795">
            <v>65.2</v>
          </cell>
          <cell r="F795">
            <v>8.3333333333332538E-2</v>
          </cell>
        </row>
        <row r="796">
          <cell r="C796">
            <v>788</v>
          </cell>
          <cell r="E796">
            <v>65.3</v>
          </cell>
          <cell r="F796">
            <v>1.3888888888888099E-2</v>
          </cell>
        </row>
        <row r="797">
          <cell r="C797">
            <v>789</v>
          </cell>
          <cell r="E797">
            <v>65.3</v>
          </cell>
          <cell r="F797">
            <v>1.3888888888890073E-2</v>
          </cell>
        </row>
        <row r="798">
          <cell r="C798">
            <v>790</v>
          </cell>
          <cell r="E798">
            <v>65.400000000000006</v>
          </cell>
          <cell r="F798">
            <v>5.5555555555556344E-2</v>
          </cell>
        </row>
        <row r="799">
          <cell r="C799">
            <v>791</v>
          </cell>
          <cell r="E799">
            <v>65.7</v>
          </cell>
          <cell r="F799">
            <v>8.3333333333332538E-2</v>
          </cell>
        </row>
        <row r="800">
          <cell r="C800">
            <v>792</v>
          </cell>
          <cell r="E800">
            <v>66</v>
          </cell>
          <cell r="F800">
            <v>-1.3888888888890073E-2</v>
          </cell>
        </row>
        <row r="801">
          <cell r="C801">
            <v>793</v>
          </cell>
          <cell r="E801">
            <v>65.599999999999994</v>
          </cell>
          <cell r="F801">
            <v>-0.34722222222222221</v>
          </cell>
        </row>
        <row r="802">
          <cell r="C802">
            <v>794</v>
          </cell>
          <cell r="E802">
            <v>63.5</v>
          </cell>
          <cell r="F802">
            <v>-0.8194444444444432</v>
          </cell>
        </row>
        <row r="803">
          <cell r="C803">
            <v>795</v>
          </cell>
          <cell r="E803">
            <v>59.7</v>
          </cell>
          <cell r="F803">
            <v>-1.2361111111111109</v>
          </cell>
        </row>
        <row r="804">
          <cell r="C804">
            <v>796</v>
          </cell>
          <cell r="E804">
            <v>54.6</v>
          </cell>
          <cell r="F804">
            <v>-1.4444444444444453</v>
          </cell>
        </row>
        <row r="805">
          <cell r="C805">
            <v>797</v>
          </cell>
          <cell r="E805">
            <v>49.3</v>
          </cell>
          <cell r="F805">
            <v>-1.3472222222222225</v>
          </cell>
        </row>
        <row r="806">
          <cell r="C806">
            <v>798</v>
          </cell>
          <cell r="E806">
            <v>44.9</v>
          </cell>
          <cell r="F806">
            <v>-0.97222222222222221</v>
          </cell>
        </row>
        <row r="807">
          <cell r="C807">
            <v>799</v>
          </cell>
          <cell r="E807">
            <v>42.3</v>
          </cell>
          <cell r="F807">
            <v>-0.4861111111111111</v>
          </cell>
        </row>
        <row r="808">
          <cell r="C808">
            <v>800</v>
          </cell>
          <cell r="E808">
            <v>41.4</v>
          </cell>
          <cell r="F808">
            <v>-0.1388888888888889</v>
          </cell>
        </row>
        <row r="809">
          <cell r="C809">
            <v>801</v>
          </cell>
          <cell r="E809">
            <v>41.3</v>
          </cell>
          <cell r="F809">
            <v>9.7222222222222612E-2</v>
          </cell>
        </row>
        <row r="810">
          <cell r="C810">
            <v>802</v>
          </cell>
          <cell r="E810">
            <v>42.1</v>
          </cell>
          <cell r="F810">
            <v>0.47222222222222299</v>
          </cell>
        </row>
        <row r="811">
          <cell r="C811">
            <v>803</v>
          </cell>
          <cell r="E811">
            <v>44.7</v>
          </cell>
          <cell r="F811">
            <v>0.87499999999999956</v>
          </cell>
        </row>
        <row r="812">
          <cell r="C812">
            <v>804</v>
          </cell>
          <cell r="E812">
            <v>48.4</v>
          </cell>
          <cell r="F812">
            <v>0.93055555555555491</v>
          </cell>
        </row>
        <row r="813">
          <cell r="C813">
            <v>805</v>
          </cell>
          <cell r="E813">
            <v>51.4</v>
          </cell>
          <cell r="F813">
            <v>0.59722222222222276</v>
          </cell>
        </row>
        <row r="814">
          <cell r="C814">
            <v>806</v>
          </cell>
          <cell r="E814">
            <v>52.7</v>
          </cell>
          <cell r="F814">
            <v>0.2222222222222224</v>
          </cell>
        </row>
        <row r="815">
          <cell r="C815">
            <v>807</v>
          </cell>
          <cell r="E815">
            <v>53</v>
          </cell>
          <cell r="F815">
            <v>-2.7777777777778172E-2</v>
          </cell>
        </row>
        <row r="816">
          <cell r="C816">
            <v>808</v>
          </cell>
          <cell r="E816">
            <v>52.5</v>
          </cell>
          <cell r="F816">
            <v>-0.23611111111111149</v>
          </cell>
        </row>
        <row r="817">
          <cell r="C817">
            <v>809</v>
          </cell>
          <cell r="E817">
            <v>51.3</v>
          </cell>
          <cell r="F817">
            <v>-0.38888888888888851</v>
          </cell>
        </row>
        <row r="818">
          <cell r="C818">
            <v>810</v>
          </cell>
          <cell r="E818">
            <v>49.7</v>
          </cell>
          <cell r="F818">
            <v>-0.54166666666666641</v>
          </cell>
        </row>
        <row r="819">
          <cell r="C819">
            <v>811</v>
          </cell>
          <cell r="E819">
            <v>47.4</v>
          </cell>
          <cell r="F819">
            <v>-0.83333333333333326</v>
          </cell>
        </row>
        <row r="820">
          <cell r="C820">
            <v>812</v>
          </cell>
          <cell r="E820">
            <v>43.7</v>
          </cell>
          <cell r="F820">
            <v>-1.0694444444444438</v>
          </cell>
        </row>
        <row r="821">
          <cell r="C821">
            <v>813</v>
          </cell>
          <cell r="E821">
            <v>39.700000000000003</v>
          </cell>
          <cell r="F821">
            <v>-1.1388888888888893</v>
          </cell>
        </row>
        <row r="822">
          <cell r="C822">
            <v>814</v>
          </cell>
          <cell r="E822">
            <v>35.5</v>
          </cell>
          <cell r="F822">
            <v>-1.1944444444444446</v>
          </cell>
        </row>
        <row r="823">
          <cell r="C823">
            <v>815</v>
          </cell>
          <cell r="E823">
            <v>31.1</v>
          </cell>
          <cell r="F823">
            <v>-1.2777777777777777</v>
          </cell>
        </row>
        <row r="824">
          <cell r="C824">
            <v>816</v>
          </cell>
          <cell r="E824">
            <v>26.3</v>
          </cell>
          <cell r="F824">
            <v>-1.2777777777777781</v>
          </cell>
        </row>
        <row r="825">
          <cell r="C825">
            <v>817</v>
          </cell>
          <cell r="E825">
            <v>21.9</v>
          </cell>
          <cell r="F825">
            <v>-1.1527777777777779</v>
          </cell>
        </row>
        <row r="826">
          <cell r="C826">
            <v>818</v>
          </cell>
          <cell r="E826">
            <v>18</v>
          </cell>
          <cell r="F826">
            <v>-0.68055555555555536</v>
          </cell>
        </row>
        <row r="827">
          <cell r="C827">
            <v>819</v>
          </cell>
          <cell r="E827">
            <v>17</v>
          </cell>
          <cell r="F827">
            <v>0</v>
          </cell>
        </row>
        <row r="828">
          <cell r="C828">
            <v>820</v>
          </cell>
          <cell r="E828">
            <v>18</v>
          </cell>
          <cell r="F828">
            <v>0.61111111111111094</v>
          </cell>
        </row>
        <row r="829">
          <cell r="C829">
            <v>821</v>
          </cell>
          <cell r="E829">
            <v>21.4</v>
          </cell>
          <cell r="F829">
            <v>0.94444444444444453</v>
          </cell>
        </row>
        <row r="830">
          <cell r="C830">
            <v>822</v>
          </cell>
          <cell r="E830">
            <v>24.8</v>
          </cell>
          <cell r="F830">
            <v>0.90277777777777779</v>
          </cell>
        </row>
        <row r="831">
          <cell r="C831">
            <v>823</v>
          </cell>
          <cell r="E831">
            <v>27.9</v>
          </cell>
          <cell r="F831">
            <v>0.83333333333333326</v>
          </cell>
        </row>
        <row r="832">
          <cell r="C832">
            <v>824</v>
          </cell>
          <cell r="E832">
            <v>30.8</v>
          </cell>
          <cell r="F832">
            <v>0.70833333333333348</v>
          </cell>
        </row>
        <row r="833">
          <cell r="C833">
            <v>825</v>
          </cell>
          <cell r="E833">
            <v>33</v>
          </cell>
          <cell r="F833">
            <v>0.59722222222222232</v>
          </cell>
        </row>
        <row r="834">
          <cell r="C834">
            <v>826</v>
          </cell>
          <cell r="E834">
            <v>35.1</v>
          </cell>
          <cell r="F834">
            <v>0.56944444444444464</v>
          </cell>
        </row>
        <row r="835">
          <cell r="C835">
            <v>827</v>
          </cell>
          <cell r="E835">
            <v>37.1</v>
          </cell>
          <cell r="F835">
            <v>0.52777777777777735</v>
          </cell>
        </row>
        <row r="836">
          <cell r="C836">
            <v>828</v>
          </cell>
          <cell r="E836">
            <v>38.9</v>
          </cell>
          <cell r="F836">
            <v>0.59722222222222177</v>
          </cell>
        </row>
        <row r="837">
          <cell r="C837">
            <v>829</v>
          </cell>
          <cell r="E837">
            <v>41.4</v>
          </cell>
          <cell r="F837">
            <v>0.70833333333333348</v>
          </cell>
        </row>
        <row r="838">
          <cell r="C838">
            <v>830</v>
          </cell>
          <cell r="E838">
            <v>44</v>
          </cell>
          <cell r="F838">
            <v>0.68055555555555536</v>
          </cell>
        </row>
        <row r="839">
          <cell r="C839">
            <v>831</v>
          </cell>
          <cell r="E839">
            <v>46.3</v>
          </cell>
          <cell r="F839">
            <v>0.51388888888888928</v>
          </cell>
        </row>
        <row r="840">
          <cell r="C840">
            <v>832</v>
          </cell>
          <cell r="E840">
            <v>47.7</v>
          </cell>
          <cell r="F840">
            <v>0.26388888888888967</v>
          </cell>
        </row>
        <row r="841">
          <cell r="C841">
            <v>833</v>
          </cell>
          <cell r="E841">
            <v>48.2</v>
          </cell>
          <cell r="F841">
            <v>0.1388888888888889</v>
          </cell>
        </row>
        <row r="842">
          <cell r="C842">
            <v>834</v>
          </cell>
          <cell r="E842">
            <v>48.7</v>
          </cell>
          <cell r="F842">
            <v>0.15277777777777699</v>
          </cell>
        </row>
        <row r="843">
          <cell r="C843">
            <v>835</v>
          </cell>
          <cell r="E843">
            <v>49.3</v>
          </cell>
          <cell r="F843">
            <v>0.15277777777777699</v>
          </cell>
        </row>
        <row r="844">
          <cell r="C844">
            <v>836</v>
          </cell>
          <cell r="E844">
            <v>49.8</v>
          </cell>
          <cell r="F844">
            <v>0.12500000000000078</v>
          </cell>
        </row>
        <row r="845">
          <cell r="C845">
            <v>837</v>
          </cell>
          <cell r="E845">
            <v>50.2</v>
          </cell>
          <cell r="F845">
            <v>0.15277777777777798</v>
          </cell>
        </row>
        <row r="846">
          <cell r="C846">
            <v>838</v>
          </cell>
          <cell r="E846">
            <v>50.9</v>
          </cell>
          <cell r="F846">
            <v>0.22222222222222143</v>
          </cell>
        </row>
        <row r="847">
          <cell r="C847">
            <v>839</v>
          </cell>
          <cell r="E847">
            <v>51.8</v>
          </cell>
          <cell r="F847">
            <v>0.2222222222222224</v>
          </cell>
        </row>
        <row r="848">
          <cell r="C848">
            <v>840</v>
          </cell>
          <cell r="E848">
            <v>52.5</v>
          </cell>
          <cell r="F848">
            <v>0.20833333333333331</v>
          </cell>
        </row>
        <row r="849">
          <cell r="C849">
            <v>841</v>
          </cell>
          <cell r="E849">
            <v>53.3</v>
          </cell>
          <cell r="F849">
            <v>0.27777777777777779</v>
          </cell>
        </row>
        <row r="850">
          <cell r="C850">
            <v>842</v>
          </cell>
          <cell r="E850">
            <v>54.5</v>
          </cell>
          <cell r="F850">
            <v>0.33333333333333409</v>
          </cell>
        </row>
        <row r="851">
          <cell r="C851">
            <v>843</v>
          </cell>
          <cell r="E851">
            <v>55.7</v>
          </cell>
          <cell r="F851">
            <v>0.27777777777777779</v>
          </cell>
        </row>
        <row r="852">
          <cell r="C852">
            <v>844</v>
          </cell>
          <cell r="E852">
            <v>56.5</v>
          </cell>
          <cell r="F852">
            <v>0.15277777777777699</v>
          </cell>
        </row>
        <row r="853">
          <cell r="C853">
            <v>845</v>
          </cell>
          <cell r="E853">
            <v>56.8</v>
          </cell>
          <cell r="F853">
            <v>6.9444444444444448E-2</v>
          </cell>
        </row>
        <row r="854">
          <cell r="C854">
            <v>846</v>
          </cell>
          <cell r="E854">
            <v>57</v>
          </cell>
          <cell r="F854">
            <v>5.5555555555556344E-2</v>
          </cell>
        </row>
        <row r="855">
          <cell r="C855">
            <v>847</v>
          </cell>
          <cell r="E855">
            <v>57.2</v>
          </cell>
          <cell r="F855">
            <v>9.7222222222222612E-2</v>
          </cell>
        </row>
        <row r="856">
          <cell r="C856">
            <v>848</v>
          </cell>
          <cell r="E856">
            <v>57.7</v>
          </cell>
          <cell r="F856">
            <v>0.20833333333333331</v>
          </cell>
        </row>
        <row r="857">
          <cell r="C857">
            <v>849</v>
          </cell>
          <cell r="E857">
            <v>58.7</v>
          </cell>
          <cell r="F857">
            <v>0.33333333333333315</v>
          </cell>
        </row>
        <row r="858">
          <cell r="C858">
            <v>850</v>
          </cell>
          <cell r="E858">
            <v>60.1</v>
          </cell>
          <cell r="F858">
            <v>0.33333333333333315</v>
          </cell>
        </row>
        <row r="859">
          <cell r="C859">
            <v>851</v>
          </cell>
          <cell r="E859">
            <v>61.1</v>
          </cell>
          <cell r="F859">
            <v>0.2222222222222224</v>
          </cell>
        </row>
        <row r="860">
          <cell r="C860">
            <v>852</v>
          </cell>
          <cell r="E860">
            <v>61.7</v>
          </cell>
          <cell r="F860">
            <v>0.16666666666666607</v>
          </cell>
        </row>
        <row r="861">
          <cell r="C861">
            <v>853</v>
          </cell>
          <cell r="E861">
            <v>62.3</v>
          </cell>
          <cell r="F861">
            <v>0.16666666666666607</v>
          </cell>
        </row>
        <row r="862">
          <cell r="C862">
            <v>854</v>
          </cell>
          <cell r="E862">
            <v>62.9</v>
          </cell>
          <cell r="F862">
            <v>0.1388888888888889</v>
          </cell>
        </row>
        <row r="863">
          <cell r="C863">
            <v>855</v>
          </cell>
          <cell r="E863">
            <v>63.3</v>
          </cell>
          <cell r="F863">
            <v>6.9444444444444448E-2</v>
          </cell>
        </row>
        <row r="864">
          <cell r="C864">
            <v>856</v>
          </cell>
          <cell r="E864">
            <v>63.4</v>
          </cell>
          <cell r="F864">
            <v>2.7777777777778172E-2</v>
          </cell>
        </row>
        <row r="865">
          <cell r="C865">
            <v>857</v>
          </cell>
          <cell r="E865">
            <v>63.5</v>
          </cell>
          <cell r="F865">
            <v>0.15277777777777798</v>
          </cell>
        </row>
        <row r="866">
          <cell r="C866">
            <v>858</v>
          </cell>
          <cell r="E866">
            <v>64.5</v>
          </cell>
          <cell r="F866">
            <v>0.31944444444444403</v>
          </cell>
        </row>
        <row r="867">
          <cell r="C867">
            <v>859</v>
          </cell>
          <cell r="E867">
            <v>65.8</v>
          </cell>
          <cell r="F867">
            <v>0.31944444444444403</v>
          </cell>
        </row>
        <row r="868">
          <cell r="C868">
            <v>860</v>
          </cell>
          <cell r="E868">
            <v>66.8</v>
          </cell>
          <cell r="F868">
            <v>0.2222222222222234</v>
          </cell>
        </row>
        <row r="869">
          <cell r="C869">
            <v>861</v>
          </cell>
          <cell r="E869">
            <v>67.400000000000006</v>
          </cell>
          <cell r="F869">
            <v>0.27777777777777779</v>
          </cell>
        </row>
        <row r="870">
          <cell r="C870">
            <v>862</v>
          </cell>
          <cell r="E870">
            <v>68.8</v>
          </cell>
          <cell r="F870">
            <v>0.51388888888888729</v>
          </cell>
        </row>
        <row r="871">
          <cell r="C871">
            <v>863</v>
          </cell>
          <cell r="E871">
            <v>71.099999999999994</v>
          </cell>
          <cell r="F871">
            <v>0.4861111111111111</v>
          </cell>
        </row>
        <row r="872">
          <cell r="C872">
            <v>864</v>
          </cell>
          <cell r="E872">
            <v>72.3</v>
          </cell>
          <cell r="F872">
            <v>0.23611111111111149</v>
          </cell>
        </row>
        <row r="873">
          <cell r="C873">
            <v>865</v>
          </cell>
          <cell r="E873">
            <v>72.8</v>
          </cell>
          <cell r="F873">
            <v>0.15277777777777896</v>
          </cell>
        </row>
        <row r="874">
          <cell r="C874">
            <v>866</v>
          </cell>
          <cell r="E874">
            <v>73.400000000000006</v>
          </cell>
          <cell r="F874">
            <v>0.24999999999999961</v>
          </cell>
        </row>
        <row r="875">
          <cell r="C875">
            <v>867</v>
          </cell>
          <cell r="E875">
            <v>74.599999999999994</v>
          </cell>
          <cell r="F875">
            <v>0.36111111111111033</v>
          </cell>
        </row>
        <row r="876">
          <cell r="C876">
            <v>868</v>
          </cell>
          <cell r="E876">
            <v>76</v>
          </cell>
          <cell r="F876">
            <v>0.27777777777777779</v>
          </cell>
        </row>
        <row r="877">
          <cell r="C877">
            <v>869</v>
          </cell>
          <cell r="E877">
            <v>76.599999999999994</v>
          </cell>
          <cell r="F877">
            <v>6.9444444444444448E-2</v>
          </cell>
        </row>
        <row r="878">
          <cell r="C878">
            <v>870</v>
          </cell>
          <cell r="E878">
            <v>76.5</v>
          </cell>
          <cell r="F878">
            <v>-5.5555555555554373E-2</v>
          </cell>
        </row>
        <row r="879">
          <cell r="C879">
            <v>871</v>
          </cell>
          <cell r="E879">
            <v>76.2</v>
          </cell>
          <cell r="F879">
            <v>-9.7222222222222612E-2</v>
          </cell>
        </row>
        <row r="880">
          <cell r="C880">
            <v>872</v>
          </cell>
          <cell r="E880">
            <v>75.8</v>
          </cell>
          <cell r="F880">
            <v>-0.11111111111111072</v>
          </cell>
        </row>
        <row r="881">
          <cell r="C881">
            <v>873</v>
          </cell>
          <cell r="E881">
            <v>75.400000000000006</v>
          </cell>
          <cell r="F881">
            <v>-0.1388888888888889</v>
          </cell>
        </row>
        <row r="882">
          <cell r="C882">
            <v>874</v>
          </cell>
          <cell r="E882">
            <v>74.8</v>
          </cell>
          <cell r="F882">
            <v>-0.20833333333333331</v>
          </cell>
        </row>
        <row r="883">
          <cell r="C883">
            <v>875</v>
          </cell>
          <cell r="E883">
            <v>73.900000000000006</v>
          </cell>
          <cell r="F883">
            <v>-0.29166666666666585</v>
          </cell>
        </row>
        <row r="884">
          <cell r="C884">
            <v>876</v>
          </cell>
          <cell r="E884">
            <v>72.7</v>
          </cell>
          <cell r="F884">
            <v>-0.36111111111111227</v>
          </cell>
        </row>
        <row r="885">
          <cell r="C885">
            <v>877</v>
          </cell>
          <cell r="E885">
            <v>71.3</v>
          </cell>
          <cell r="F885">
            <v>-0.31944444444444403</v>
          </cell>
        </row>
        <row r="886">
          <cell r="C886">
            <v>878</v>
          </cell>
          <cell r="E886">
            <v>70.400000000000006</v>
          </cell>
          <cell r="F886">
            <v>-0.18055555555555516</v>
          </cell>
        </row>
        <row r="887">
          <cell r="C887">
            <v>879</v>
          </cell>
          <cell r="E887">
            <v>70</v>
          </cell>
          <cell r="F887">
            <v>-5.5555555555556344E-2</v>
          </cell>
        </row>
        <row r="888">
          <cell r="C888">
            <v>880</v>
          </cell>
          <cell r="E888">
            <v>70</v>
          </cell>
          <cell r="F888">
            <v>-0.1388888888888889</v>
          </cell>
        </row>
        <row r="889">
          <cell r="C889">
            <v>881</v>
          </cell>
          <cell r="E889">
            <v>69</v>
          </cell>
          <cell r="F889">
            <v>-0.27777777777777779</v>
          </cell>
        </row>
        <row r="890">
          <cell r="C890">
            <v>882</v>
          </cell>
          <cell r="E890">
            <v>68</v>
          </cell>
          <cell r="F890">
            <v>-0.1388888888888889</v>
          </cell>
        </row>
        <row r="891">
          <cell r="C891">
            <v>883</v>
          </cell>
          <cell r="E891">
            <v>68</v>
          </cell>
          <cell r="F891">
            <v>0</v>
          </cell>
        </row>
        <row r="892">
          <cell r="C892">
            <v>884</v>
          </cell>
          <cell r="E892">
            <v>68</v>
          </cell>
          <cell r="F892">
            <v>1.3888888888888099E-2</v>
          </cell>
        </row>
        <row r="893">
          <cell r="C893">
            <v>885</v>
          </cell>
          <cell r="E893">
            <v>68.099999999999994</v>
          </cell>
          <cell r="F893">
            <v>5.5555555555556344E-2</v>
          </cell>
        </row>
        <row r="894">
          <cell r="C894">
            <v>886</v>
          </cell>
          <cell r="E894">
            <v>68.400000000000006</v>
          </cell>
          <cell r="F894">
            <v>6.9444444444444448E-2</v>
          </cell>
        </row>
        <row r="895">
          <cell r="C895">
            <v>887</v>
          </cell>
          <cell r="E895">
            <v>68.599999999999994</v>
          </cell>
          <cell r="F895">
            <v>4.1666666666666269E-2</v>
          </cell>
        </row>
        <row r="896">
          <cell r="C896">
            <v>888</v>
          </cell>
          <cell r="E896">
            <v>68.7</v>
          </cell>
          <cell r="F896">
            <v>-1.3888888888888099E-2</v>
          </cell>
        </row>
        <row r="897">
          <cell r="C897">
            <v>889</v>
          </cell>
          <cell r="E897">
            <v>68.5</v>
          </cell>
          <cell r="F897">
            <v>-8.3333333333334522E-2</v>
          </cell>
        </row>
        <row r="898">
          <cell r="C898">
            <v>890</v>
          </cell>
          <cell r="E898">
            <v>68.099999999999994</v>
          </cell>
          <cell r="F898">
            <v>-0.16666666666666705</v>
          </cell>
        </row>
        <row r="899">
          <cell r="C899">
            <v>891</v>
          </cell>
          <cell r="E899">
            <v>67.3</v>
          </cell>
          <cell r="F899">
            <v>-0.26388888888888767</v>
          </cell>
        </row>
        <row r="900">
          <cell r="C900">
            <v>892</v>
          </cell>
          <cell r="E900">
            <v>66.2</v>
          </cell>
          <cell r="F900">
            <v>-0.34722222222222221</v>
          </cell>
        </row>
        <row r="901">
          <cell r="C901">
            <v>893</v>
          </cell>
          <cell r="E901">
            <v>64.8</v>
          </cell>
          <cell r="F901">
            <v>-0.36111111111111133</v>
          </cell>
        </row>
        <row r="902">
          <cell r="C902">
            <v>894</v>
          </cell>
          <cell r="E902">
            <v>63.6</v>
          </cell>
          <cell r="F902">
            <v>-0.30555555555555497</v>
          </cell>
        </row>
        <row r="903">
          <cell r="C903">
            <v>895</v>
          </cell>
          <cell r="E903">
            <v>62.6</v>
          </cell>
          <cell r="F903">
            <v>-0.20833333333333331</v>
          </cell>
        </row>
        <row r="904">
          <cell r="C904">
            <v>896</v>
          </cell>
          <cell r="E904">
            <v>62.1</v>
          </cell>
          <cell r="F904">
            <v>-9.7222222222222612E-2</v>
          </cell>
        </row>
        <row r="905">
          <cell r="C905">
            <v>897</v>
          </cell>
          <cell r="E905">
            <v>61.9</v>
          </cell>
          <cell r="F905">
            <v>-2.7777777777778172E-2</v>
          </cell>
        </row>
        <row r="906">
          <cell r="C906">
            <v>898</v>
          </cell>
          <cell r="E906">
            <v>61.9</v>
          </cell>
          <cell r="F906">
            <v>-1.3888888888889086E-2</v>
          </cell>
        </row>
        <row r="907">
          <cell r="C907">
            <v>899</v>
          </cell>
          <cell r="E907">
            <v>61.8</v>
          </cell>
          <cell r="F907">
            <v>-5.5555555555555358E-2</v>
          </cell>
        </row>
        <row r="908">
          <cell r="C908">
            <v>900</v>
          </cell>
          <cell r="E908">
            <v>61.5</v>
          </cell>
          <cell r="F908">
            <v>-0.12499999999999981</v>
          </cell>
        </row>
        <row r="909">
          <cell r="C909">
            <v>901</v>
          </cell>
          <cell r="E909">
            <v>60.9</v>
          </cell>
          <cell r="F909">
            <v>-0.24999999999999961</v>
          </cell>
        </row>
        <row r="910">
          <cell r="C910">
            <v>902</v>
          </cell>
          <cell r="E910">
            <v>59.7</v>
          </cell>
          <cell r="F910">
            <v>-0.87499999999999956</v>
          </cell>
        </row>
        <row r="911">
          <cell r="C911">
            <v>903</v>
          </cell>
          <cell r="E911">
            <v>54.6</v>
          </cell>
          <cell r="F911">
            <v>-1.4444444444444453</v>
          </cell>
        </row>
        <row r="912">
          <cell r="C912">
            <v>904</v>
          </cell>
          <cell r="E912">
            <v>49.3</v>
          </cell>
          <cell r="F912">
            <v>-1.3472222222222225</v>
          </cell>
        </row>
        <row r="913">
          <cell r="C913">
            <v>905</v>
          </cell>
          <cell r="E913">
            <v>44.9</v>
          </cell>
          <cell r="F913">
            <v>-0.97222222222222221</v>
          </cell>
        </row>
        <row r="914">
          <cell r="C914">
            <v>906</v>
          </cell>
          <cell r="E914">
            <v>42.3</v>
          </cell>
          <cell r="F914">
            <v>-0.4861111111111111</v>
          </cell>
        </row>
        <row r="915">
          <cell r="C915">
            <v>907</v>
          </cell>
          <cell r="E915">
            <v>41.4</v>
          </cell>
          <cell r="F915">
            <v>-0.1388888888888889</v>
          </cell>
        </row>
        <row r="916">
          <cell r="C916">
            <v>908</v>
          </cell>
          <cell r="E916">
            <v>41.3</v>
          </cell>
          <cell r="F916">
            <v>9.7222222222222612E-2</v>
          </cell>
        </row>
        <row r="917">
          <cell r="C917">
            <v>909</v>
          </cell>
          <cell r="E917">
            <v>42.1</v>
          </cell>
          <cell r="F917">
            <v>0.47222222222222299</v>
          </cell>
        </row>
        <row r="918">
          <cell r="C918">
            <v>910</v>
          </cell>
          <cell r="E918">
            <v>44.7</v>
          </cell>
          <cell r="F918">
            <v>0.87499999999999956</v>
          </cell>
        </row>
        <row r="919">
          <cell r="C919">
            <v>911</v>
          </cell>
          <cell r="E919">
            <v>48.4</v>
          </cell>
          <cell r="F919">
            <v>0.93055555555555491</v>
          </cell>
        </row>
        <row r="920">
          <cell r="C920">
            <v>912</v>
          </cell>
          <cell r="E920">
            <v>51.4</v>
          </cell>
          <cell r="F920">
            <v>0.59722222222222276</v>
          </cell>
        </row>
        <row r="921">
          <cell r="C921">
            <v>913</v>
          </cell>
          <cell r="E921">
            <v>52.7</v>
          </cell>
          <cell r="F921">
            <v>0.36111111111111133</v>
          </cell>
        </row>
        <row r="922">
          <cell r="C922">
            <v>914</v>
          </cell>
          <cell r="E922">
            <v>54</v>
          </cell>
          <cell r="F922">
            <v>0.59722222222222177</v>
          </cell>
        </row>
        <row r="923">
          <cell r="C923">
            <v>915</v>
          </cell>
          <cell r="E923">
            <v>57</v>
          </cell>
          <cell r="F923">
            <v>0.56944444444444464</v>
          </cell>
        </row>
        <row r="924">
          <cell r="C924">
            <v>916</v>
          </cell>
          <cell r="E924">
            <v>58.1</v>
          </cell>
          <cell r="F924">
            <v>0.30555555555555597</v>
          </cell>
        </row>
        <row r="925">
          <cell r="C925">
            <v>917</v>
          </cell>
          <cell r="E925">
            <v>59.2</v>
          </cell>
          <cell r="F925">
            <v>0.12499999999999981</v>
          </cell>
        </row>
        <row r="926">
          <cell r="C926">
            <v>918</v>
          </cell>
          <cell r="E926">
            <v>59</v>
          </cell>
          <cell r="F926">
            <v>-1.3888888888889086E-2</v>
          </cell>
        </row>
        <row r="927">
          <cell r="C927">
            <v>919</v>
          </cell>
          <cell r="E927">
            <v>59.1</v>
          </cell>
          <cell r="F927">
            <v>6.9444444444444448E-2</v>
          </cell>
        </row>
        <row r="928">
          <cell r="C928">
            <v>920</v>
          </cell>
          <cell r="E928">
            <v>59.5</v>
          </cell>
          <cell r="F928">
            <v>0.19444444444444425</v>
          </cell>
        </row>
        <row r="929">
          <cell r="C929">
            <v>921</v>
          </cell>
          <cell r="E929">
            <v>60.5</v>
          </cell>
          <cell r="F929">
            <v>0.38888888888888851</v>
          </cell>
        </row>
        <row r="930">
          <cell r="C930">
            <v>922</v>
          </cell>
          <cell r="E930">
            <v>62.3</v>
          </cell>
          <cell r="F930">
            <v>0.47222222222222199</v>
          </cell>
        </row>
        <row r="931">
          <cell r="C931">
            <v>923</v>
          </cell>
          <cell r="E931">
            <v>63.9</v>
          </cell>
          <cell r="F931">
            <v>0.38888888888888851</v>
          </cell>
        </row>
        <row r="932">
          <cell r="C932">
            <v>924</v>
          </cell>
          <cell r="E932">
            <v>65.099999999999994</v>
          </cell>
          <cell r="F932">
            <v>2.7777777777777186E-2</v>
          </cell>
        </row>
        <row r="933">
          <cell r="C933">
            <v>925</v>
          </cell>
          <cell r="E933">
            <v>64.099999999999994</v>
          </cell>
          <cell r="F933">
            <v>-0.33333333333333215</v>
          </cell>
        </row>
        <row r="934">
          <cell r="C934">
            <v>926</v>
          </cell>
          <cell r="E934">
            <v>62.7</v>
          </cell>
          <cell r="F934">
            <v>-0.29166666666666585</v>
          </cell>
        </row>
        <row r="935">
          <cell r="C935">
            <v>927</v>
          </cell>
          <cell r="E935">
            <v>62</v>
          </cell>
          <cell r="F935">
            <v>-0.19444444444444522</v>
          </cell>
        </row>
        <row r="936">
          <cell r="C936">
            <v>928</v>
          </cell>
          <cell r="E936">
            <v>61.3</v>
          </cell>
          <cell r="F936">
            <v>-0.15277777777777798</v>
          </cell>
        </row>
        <row r="937">
          <cell r="C937">
            <v>929</v>
          </cell>
          <cell r="E937">
            <v>60.9</v>
          </cell>
          <cell r="F937">
            <v>-0.11111111111111072</v>
          </cell>
        </row>
        <row r="938">
          <cell r="C938">
            <v>930</v>
          </cell>
          <cell r="E938">
            <v>60.5</v>
          </cell>
          <cell r="F938">
            <v>-9.7222222222221627E-2</v>
          </cell>
        </row>
        <row r="939">
          <cell r="C939">
            <v>931</v>
          </cell>
          <cell r="E939">
            <v>60.2</v>
          </cell>
          <cell r="F939">
            <v>-9.7222222222222612E-2</v>
          </cell>
        </row>
        <row r="940">
          <cell r="C940">
            <v>932</v>
          </cell>
          <cell r="E940">
            <v>59.8</v>
          </cell>
          <cell r="F940">
            <v>-0.1111111111111117</v>
          </cell>
        </row>
        <row r="941">
          <cell r="C941">
            <v>933</v>
          </cell>
          <cell r="E941">
            <v>59.4</v>
          </cell>
          <cell r="F941">
            <v>-0.16666666666666607</v>
          </cell>
        </row>
        <row r="942">
          <cell r="C942">
            <v>934</v>
          </cell>
          <cell r="E942">
            <v>58.6</v>
          </cell>
          <cell r="F942">
            <v>-0.26388888888888867</v>
          </cell>
        </row>
        <row r="943">
          <cell r="C943">
            <v>935</v>
          </cell>
          <cell r="E943">
            <v>57.5</v>
          </cell>
          <cell r="F943">
            <v>-0.27777777777777779</v>
          </cell>
        </row>
        <row r="944">
          <cell r="C944">
            <v>936</v>
          </cell>
          <cell r="E944">
            <v>56.6</v>
          </cell>
          <cell r="F944">
            <v>-0.20833333333333331</v>
          </cell>
        </row>
        <row r="945">
          <cell r="C945">
            <v>937</v>
          </cell>
          <cell r="E945">
            <v>56</v>
          </cell>
          <cell r="F945">
            <v>-0.15277777777777798</v>
          </cell>
        </row>
        <row r="946">
          <cell r="C946">
            <v>938</v>
          </cell>
          <cell r="E946">
            <v>55.5</v>
          </cell>
          <cell r="F946">
            <v>-0.1388888888888889</v>
          </cell>
        </row>
        <row r="947">
          <cell r="C947">
            <v>939</v>
          </cell>
          <cell r="E947">
            <v>55</v>
          </cell>
          <cell r="F947">
            <v>-0.15277777777777798</v>
          </cell>
        </row>
        <row r="948">
          <cell r="C948">
            <v>940</v>
          </cell>
          <cell r="E948">
            <v>54.4</v>
          </cell>
          <cell r="F948">
            <v>-0.12499999999999981</v>
          </cell>
        </row>
        <row r="949">
          <cell r="C949">
            <v>941</v>
          </cell>
          <cell r="E949">
            <v>54.1</v>
          </cell>
          <cell r="F949">
            <v>-5.5555555555555358E-2</v>
          </cell>
        </row>
        <row r="950">
          <cell r="C950">
            <v>942</v>
          </cell>
          <cell r="E950">
            <v>54</v>
          </cell>
          <cell r="F950">
            <v>-2.7777777777778172E-2</v>
          </cell>
        </row>
        <row r="951">
          <cell r="C951">
            <v>943</v>
          </cell>
          <cell r="E951">
            <v>53.9</v>
          </cell>
          <cell r="F951">
            <v>-1.3888888888889086E-2</v>
          </cell>
        </row>
        <row r="952">
          <cell r="C952">
            <v>944</v>
          </cell>
          <cell r="E952">
            <v>53.9</v>
          </cell>
          <cell r="F952">
            <v>1.3888888888889086E-2</v>
          </cell>
        </row>
        <row r="953">
          <cell r="C953">
            <v>945</v>
          </cell>
          <cell r="E953">
            <v>54</v>
          </cell>
          <cell r="F953">
            <v>4.1666666666667261E-2</v>
          </cell>
        </row>
        <row r="954">
          <cell r="C954">
            <v>946</v>
          </cell>
          <cell r="E954">
            <v>54.2</v>
          </cell>
          <cell r="F954">
            <v>0.1388888888888889</v>
          </cell>
        </row>
        <row r="955">
          <cell r="C955">
            <v>947</v>
          </cell>
          <cell r="E955">
            <v>55</v>
          </cell>
          <cell r="F955">
            <v>0.22222222222222143</v>
          </cell>
        </row>
        <row r="956">
          <cell r="C956">
            <v>948</v>
          </cell>
          <cell r="E956">
            <v>55.8</v>
          </cell>
          <cell r="F956">
            <v>0.16666666666666705</v>
          </cell>
        </row>
        <row r="957">
          <cell r="C957">
            <v>949</v>
          </cell>
          <cell r="E957">
            <v>56.2</v>
          </cell>
          <cell r="F957">
            <v>4.1666666666667261E-2</v>
          </cell>
        </row>
        <row r="958">
          <cell r="C958">
            <v>950</v>
          </cell>
          <cell r="E958">
            <v>56.1</v>
          </cell>
          <cell r="F958">
            <v>-0.15277777777777798</v>
          </cell>
        </row>
        <row r="959">
          <cell r="C959">
            <v>951</v>
          </cell>
          <cell r="E959">
            <v>55.1</v>
          </cell>
          <cell r="F959">
            <v>-0.47222222222222199</v>
          </cell>
        </row>
        <row r="960">
          <cell r="C960">
            <v>952</v>
          </cell>
          <cell r="E960">
            <v>52.7</v>
          </cell>
          <cell r="F960">
            <v>-0.93055555555555591</v>
          </cell>
        </row>
        <row r="961">
          <cell r="C961">
            <v>953</v>
          </cell>
          <cell r="E961">
            <v>48.4</v>
          </cell>
          <cell r="F961">
            <v>-1.3333333333333335</v>
          </cell>
        </row>
        <row r="962">
          <cell r="C962">
            <v>954</v>
          </cell>
          <cell r="E962">
            <v>43.1</v>
          </cell>
          <cell r="F962">
            <v>-1.4722222222222223</v>
          </cell>
        </row>
        <row r="963">
          <cell r="C963">
            <v>955</v>
          </cell>
          <cell r="E963">
            <v>37.799999999999997</v>
          </cell>
          <cell r="F963">
            <v>-1.4722222222222223</v>
          </cell>
        </row>
        <row r="964">
          <cell r="C964">
            <v>956</v>
          </cell>
          <cell r="E964">
            <v>32.5</v>
          </cell>
          <cell r="F964">
            <v>-1.4722222222222219</v>
          </cell>
        </row>
        <row r="965">
          <cell r="C965">
            <v>957</v>
          </cell>
          <cell r="E965">
            <v>27.2</v>
          </cell>
          <cell r="F965">
            <v>-1.0277777777777775</v>
          </cell>
        </row>
        <row r="966">
          <cell r="C966">
            <v>958</v>
          </cell>
          <cell r="E966">
            <v>25.1</v>
          </cell>
          <cell r="F966">
            <v>-0.16666666666666657</v>
          </cell>
        </row>
        <row r="967">
          <cell r="C967">
            <v>959</v>
          </cell>
          <cell r="E967">
            <v>26</v>
          </cell>
          <cell r="F967">
            <v>0.58333333333333326</v>
          </cell>
        </row>
        <row r="968">
          <cell r="C968">
            <v>960</v>
          </cell>
          <cell r="E968">
            <v>29.3</v>
          </cell>
          <cell r="F968">
            <v>1.1944444444444446</v>
          </cell>
        </row>
        <row r="969">
          <cell r="C969">
            <v>961</v>
          </cell>
          <cell r="E969">
            <v>34.6</v>
          </cell>
          <cell r="F969">
            <v>1.5416666666666663</v>
          </cell>
        </row>
        <row r="970">
          <cell r="C970">
            <v>962</v>
          </cell>
          <cell r="E970">
            <v>40.4</v>
          </cell>
          <cell r="F970">
            <v>1.4861111111111105</v>
          </cell>
        </row>
        <row r="971">
          <cell r="C971">
            <v>963</v>
          </cell>
          <cell r="E971">
            <v>45.3</v>
          </cell>
          <cell r="F971">
            <v>1.1944444444444446</v>
          </cell>
        </row>
        <row r="972">
          <cell r="C972">
            <v>964</v>
          </cell>
          <cell r="E972">
            <v>49</v>
          </cell>
          <cell r="F972">
            <v>0.80555555555555614</v>
          </cell>
        </row>
        <row r="973">
          <cell r="C973">
            <v>965</v>
          </cell>
          <cell r="E973">
            <v>51.1</v>
          </cell>
          <cell r="F973">
            <v>0.43055555555555575</v>
          </cell>
        </row>
        <row r="974">
          <cell r="C974">
            <v>966</v>
          </cell>
          <cell r="E974">
            <v>52.1</v>
          </cell>
          <cell r="F974">
            <v>0.15277777777777798</v>
          </cell>
        </row>
        <row r="975">
          <cell r="C975">
            <v>967</v>
          </cell>
          <cell r="E975">
            <v>52.2</v>
          </cell>
          <cell r="F975">
            <v>0</v>
          </cell>
        </row>
        <row r="976">
          <cell r="C976">
            <v>968</v>
          </cell>
          <cell r="E976">
            <v>52.1</v>
          </cell>
          <cell r="F976">
            <v>-6.9444444444444448E-2</v>
          </cell>
        </row>
        <row r="977">
          <cell r="C977">
            <v>969</v>
          </cell>
          <cell r="E977">
            <v>51.7</v>
          </cell>
          <cell r="F977">
            <v>-0.16666666666666705</v>
          </cell>
        </row>
        <row r="978">
          <cell r="C978">
            <v>970</v>
          </cell>
          <cell r="E978">
            <v>50.9</v>
          </cell>
          <cell r="F978">
            <v>-0.34722222222222221</v>
          </cell>
        </row>
        <row r="979">
          <cell r="C979">
            <v>971</v>
          </cell>
          <cell r="E979">
            <v>49.2</v>
          </cell>
          <cell r="F979">
            <v>-0.69444444444444442</v>
          </cell>
        </row>
        <row r="980">
          <cell r="C980">
            <v>972</v>
          </cell>
          <cell r="E980">
            <v>45.9</v>
          </cell>
          <cell r="F980">
            <v>-1.1944444444444446</v>
          </cell>
        </row>
        <row r="981">
          <cell r="C981">
            <v>973</v>
          </cell>
          <cell r="E981">
            <v>40.6</v>
          </cell>
          <cell r="F981">
            <v>-1.4722222222222223</v>
          </cell>
        </row>
        <row r="982">
          <cell r="C982">
            <v>974</v>
          </cell>
          <cell r="E982">
            <v>35.299999999999997</v>
          </cell>
          <cell r="F982">
            <v>-1.4722222222222223</v>
          </cell>
        </row>
        <row r="983">
          <cell r="C983">
            <v>975</v>
          </cell>
          <cell r="E983">
            <v>30</v>
          </cell>
          <cell r="F983">
            <v>-1.4722222222222219</v>
          </cell>
        </row>
        <row r="984">
          <cell r="C984">
            <v>976</v>
          </cell>
          <cell r="E984">
            <v>24.7</v>
          </cell>
          <cell r="F984">
            <v>-1.4861111111111109</v>
          </cell>
        </row>
        <row r="985">
          <cell r="C985">
            <v>977</v>
          </cell>
          <cell r="E985">
            <v>19.3</v>
          </cell>
          <cell r="F985">
            <v>-1.2083333333333333</v>
          </cell>
        </row>
        <row r="986">
          <cell r="C986">
            <v>978</v>
          </cell>
          <cell r="E986">
            <v>16</v>
          </cell>
          <cell r="F986">
            <v>-0.84722222222222243</v>
          </cell>
        </row>
        <row r="987">
          <cell r="C987">
            <v>979</v>
          </cell>
          <cell r="E987">
            <v>13.2</v>
          </cell>
          <cell r="F987">
            <v>-0.73611111111111116</v>
          </cell>
        </row>
        <row r="988">
          <cell r="C988">
            <v>980</v>
          </cell>
          <cell r="E988">
            <v>10.7</v>
          </cell>
          <cell r="F988">
            <v>-0.61111111111111094</v>
          </cell>
        </row>
        <row r="989">
          <cell r="C989">
            <v>981</v>
          </cell>
          <cell r="E989">
            <v>8.8000000000000007</v>
          </cell>
          <cell r="F989">
            <v>-0.48611111111111099</v>
          </cell>
        </row>
        <row r="990">
          <cell r="C990">
            <v>982</v>
          </cell>
          <cell r="E990">
            <v>7.2</v>
          </cell>
          <cell r="F990">
            <v>-0.45833333333333343</v>
          </cell>
        </row>
        <row r="991">
          <cell r="C991">
            <v>983</v>
          </cell>
          <cell r="E991">
            <v>5.5</v>
          </cell>
          <cell r="F991">
            <v>-0.55555555555555558</v>
          </cell>
        </row>
        <row r="992">
          <cell r="C992">
            <v>984</v>
          </cell>
          <cell r="E992">
            <v>3.2</v>
          </cell>
          <cell r="F992">
            <v>-0.61111111111111116</v>
          </cell>
        </row>
        <row r="993">
          <cell r="C993">
            <v>985</v>
          </cell>
          <cell r="E993">
            <v>1.1000000000000001</v>
          </cell>
          <cell r="F993">
            <v>-0.44444444444444448</v>
          </cell>
        </row>
        <row r="994">
          <cell r="C994">
            <v>986</v>
          </cell>
          <cell r="E994">
            <v>0</v>
          </cell>
          <cell r="F994">
            <v>-0.15277777777777779</v>
          </cell>
        </row>
        <row r="995">
          <cell r="C995">
            <v>987</v>
          </cell>
          <cell r="E995">
            <v>0</v>
          </cell>
          <cell r="F995">
            <v>0</v>
          </cell>
        </row>
        <row r="996">
          <cell r="C996">
            <v>988</v>
          </cell>
          <cell r="E996">
            <v>0</v>
          </cell>
          <cell r="F996">
            <v>0</v>
          </cell>
        </row>
        <row r="997">
          <cell r="C997">
            <v>989</v>
          </cell>
          <cell r="E997">
            <v>0</v>
          </cell>
          <cell r="F997">
            <v>0</v>
          </cell>
        </row>
        <row r="998">
          <cell r="C998">
            <v>990</v>
          </cell>
          <cell r="E998">
            <v>0</v>
          </cell>
          <cell r="F998">
            <v>0</v>
          </cell>
        </row>
        <row r="999">
          <cell r="C999">
            <v>991</v>
          </cell>
          <cell r="E999">
            <v>0</v>
          </cell>
          <cell r="F999">
            <v>0</v>
          </cell>
        </row>
        <row r="1000">
          <cell r="C1000">
            <v>992</v>
          </cell>
          <cell r="E1000">
            <v>0</v>
          </cell>
          <cell r="F1000">
            <v>0</v>
          </cell>
        </row>
        <row r="1001">
          <cell r="C1001">
            <v>993</v>
          </cell>
          <cell r="E1001">
            <v>0</v>
          </cell>
          <cell r="F1001">
            <v>0</v>
          </cell>
        </row>
        <row r="1002">
          <cell r="C1002">
            <v>994</v>
          </cell>
          <cell r="E1002">
            <v>0</v>
          </cell>
          <cell r="F1002">
            <v>0</v>
          </cell>
        </row>
        <row r="1003">
          <cell r="C1003">
            <v>995</v>
          </cell>
          <cell r="E1003">
            <v>0</v>
          </cell>
          <cell r="F1003">
            <v>0</v>
          </cell>
        </row>
        <row r="1004">
          <cell r="C1004">
            <v>996</v>
          </cell>
          <cell r="E1004">
            <v>0</v>
          </cell>
          <cell r="F1004">
            <v>0</v>
          </cell>
        </row>
        <row r="1005">
          <cell r="C1005">
            <v>997</v>
          </cell>
          <cell r="E1005">
            <v>0</v>
          </cell>
          <cell r="F1005">
            <v>0</v>
          </cell>
        </row>
        <row r="1006">
          <cell r="C1006">
            <v>998</v>
          </cell>
          <cell r="E1006">
            <v>0</v>
          </cell>
          <cell r="F1006">
            <v>0</v>
          </cell>
        </row>
        <row r="1007">
          <cell r="C1007">
            <v>999</v>
          </cell>
          <cell r="E1007">
            <v>0</v>
          </cell>
          <cell r="F1007">
            <v>0</v>
          </cell>
        </row>
        <row r="1008">
          <cell r="C1008">
            <v>1000</v>
          </cell>
          <cell r="E1008">
            <v>0</v>
          </cell>
          <cell r="F1008">
            <v>0</v>
          </cell>
        </row>
        <row r="1009">
          <cell r="C1009">
            <v>1001</v>
          </cell>
          <cell r="E1009">
            <v>0</v>
          </cell>
          <cell r="F1009">
            <v>0</v>
          </cell>
        </row>
        <row r="1010">
          <cell r="C1010">
            <v>1002</v>
          </cell>
          <cell r="E1010">
            <v>0</v>
          </cell>
          <cell r="F1010">
            <v>0</v>
          </cell>
        </row>
        <row r="1011">
          <cell r="C1011">
            <v>1003</v>
          </cell>
          <cell r="E1011">
            <v>0</v>
          </cell>
          <cell r="F1011">
            <v>0</v>
          </cell>
        </row>
        <row r="1012">
          <cell r="C1012">
            <v>1004</v>
          </cell>
          <cell r="E1012">
            <v>0</v>
          </cell>
          <cell r="F1012">
            <v>0</v>
          </cell>
        </row>
        <row r="1013">
          <cell r="C1013">
            <v>1005</v>
          </cell>
          <cell r="E1013">
            <v>0</v>
          </cell>
          <cell r="F1013">
            <v>0</v>
          </cell>
        </row>
        <row r="1014">
          <cell r="C1014">
            <v>1006</v>
          </cell>
          <cell r="E1014">
            <v>0</v>
          </cell>
          <cell r="F1014">
            <v>0</v>
          </cell>
        </row>
        <row r="1015">
          <cell r="C1015">
            <v>1007</v>
          </cell>
          <cell r="E1015">
            <v>0</v>
          </cell>
          <cell r="F1015">
            <v>0</v>
          </cell>
        </row>
        <row r="1016">
          <cell r="C1016">
            <v>1008</v>
          </cell>
          <cell r="E1016">
            <v>0</v>
          </cell>
          <cell r="F1016">
            <v>0</v>
          </cell>
        </row>
        <row r="1017">
          <cell r="C1017">
            <v>1009</v>
          </cell>
          <cell r="E1017">
            <v>0</v>
          </cell>
          <cell r="F1017">
            <v>0</v>
          </cell>
        </row>
        <row r="1018">
          <cell r="C1018">
            <v>1010</v>
          </cell>
          <cell r="E1018">
            <v>0</v>
          </cell>
          <cell r="F1018">
            <v>0</v>
          </cell>
        </row>
        <row r="1019">
          <cell r="C1019">
            <v>1011</v>
          </cell>
          <cell r="E1019">
            <v>0</v>
          </cell>
          <cell r="F1019">
            <v>0</v>
          </cell>
        </row>
        <row r="1020">
          <cell r="C1020">
            <v>1012</v>
          </cell>
          <cell r="E1020">
            <v>0</v>
          </cell>
          <cell r="F1020">
            <v>0</v>
          </cell>
        </row>
        <row r="1021">
          <cell r="C1021">
            <v>1013</v>
          </cell>
          <cell r="E1021">
            <v>0</v>
          </cell>
          <cell r="F1021">
            <v>0</v>
          </cell>
        </row>
        <row r="1022">
          <cell r="C1022">
            <v>1014</v>
          </cell>
          <cell r="E1022">
            <v>0</v>
          </cell>
          <cell r="F1022">
            <v>0</v>
          </cell>
        </row>
        <row r="1023">
          <cell r="C1023">
            <v>1015</v>
          </cell>
          <cell r="E1023">
            <v>0</v>
          </cell>
          <cell r="F1023">
            <v>0</v>
          </cell>
        </row>
        <row r="1024">
          <cell r="C1024">
            <v>1016</v>
          </cell>
          <cell r="E1024">
            <v>0</v>
          </cell>
          <cell r="F1024">
            <v>0</v>
          </cell>
        </row>
        <row r="1025">
          <cell r="C1025">
            <v>1017</v>
          </cell>
          <cell r="E1025">
            <v>0</v>
          </cell>
          <cell r="F1025">
            <v>0</v>
          </cell>
        </row>
        <row r="1026">
          <cell r="C1026">
            <v>1018</v>
          </cell>
          <cell r="E1026">
            <v>0</v>
          </cell>
          <cell r="F1026">
            <v>0</v>
          </cell>
        </row>
        <row r="1027">
          <cell r="C1027">
            <v>1019</v>
          </cell>
          <cell r="E1027">
            <v>0</v>
          </cell>
          <cell r="F1027">
            <v>0</v>
          </cell>
        </row>
        <row r="1028">
          <cell r="C1028">
            <v>1020</v>
          </cell>
          <cell r="E1028">
            <v>0</v>
          </cell>
          <cell r="F1028">
            <v>0</v>
          </cell>
        </row>
        <row r="1029">
          <cell r="C1029">
            <v>1021</v>
          </cell>
          <cell r="E1029">
            <v>0</v>
          </cell>
          <cell r="F1029">
            <v>0</v>
          </cell>
        </row>
        <row r="1030">
          <cell r="C1030">
            <v>1022</v>
          </cell>
          <cell r="E1030">
            <v>0</v>
          </cell>
          <cell r="F1030">
            <v>0</v>
          </cell>
        </row>
        <row r="1031">
          <cell r="C1031">
            <v>1023</v>
          </cell>
          <cell r="E1031">
            <v>0</v>
          </cell>
          <cell r="F1031">
            <v>0</v>
          </cell>
        </row>
        <row r="1032">
          <cell r="C1032">
            <v>1024</v>
          </cell>
          <cell r="E1032">
            <v>0</v>
          </cell>
          <cell r="F1032">
            <v>0</v>
          </cell>
        </row>
        <row r="1033">
          <cell r="C1033">
            <v>1025</v>
          </cell>
          <cell r="E1033">
            <v>0</v>
          </cell>
          <cell r="F1033">
            <v>0</v>
          </cell>
        </row>
        <row r="1034">
          <cell r="C1034">
            <v>1026</v>
          </cell>
          <cell r="E1034">
            <v>0</v>
          </cell>
          <cell r="F1034">
            <v>0.11111111111111112</v>
          </cell>
        </row>
        <row r="1035">
          <cell r="C1035">
            <v>1027</v>
          </cell>
          <cell r="E1035">
            <v>0.8</v>
          </cell>
          <cell r="F1035">
            <v>0.5</v>
          </cell>
        </row>
        <row r="1036">
          <cell r="C1036">
            <v>1028</v>
          </cell>
          <cell r="E1036">
            <v>3.6</v>
          </cell>
          <cell r="F1036">
            <v>1.0833333333333333</v>
          </cell>
        </row>
        <row r="1037">
          <cell r="C1037">
            <v>1029</v>
          </cell>
          <cell r="E1037">
            <v>8.6</v>
          </cell>
          <cell r="F1037">
            <v>1.5277777777777777</v>
          </cell>
        </row>
        <row r="1038">
          <cell r="C1038">
            <v>1030</v>
          </cell>
          <cell r="E1038">
            <v>14.6</v>
          </cell>
          <cell r="F1038">
            <v>1.5833333333333333</v>
          </cell>
        </row>
        <row r="1039">
          <cell r="C1039">
            <v>1031</v>
          </cell>
          <cell r="E1039">
            <v>20</v>
          </cell>
          <cell r="F1039">
            <v>1.3611111111111109</v>
          </cell>
        </row>
        <row r="1040">
          <cell r="C1040">
            <v>1032</v>
          </cell>
          <cell r="E1040">
            <v>24.4</v>
          </cell>
          <cell r="F1040">
            <v>1.1388888888888888</v>
          </cell>
        </row>
        <row r="1041">
          <cell r="C1041">
            <v>1033</v>
          </cell>
          <cell r="E1041">
            <v>28.2</v>
          </cell>
          <cell r="F1041">
            <v>1.0138888888888891</v>
          </cell>
        </row>
        <row r="1042">
          <cell r="C1042">
            <v>1034</v>
          </cell>
          <cell r="E1042">
            <v>31.7</v>
          </cell>
          <cell r="F1042">
            <v>0.94444444444444453</v>
          </cell>
        </row>
        <row r="1043">
          <cell r="C1043">
            <v>1035</v>
          </cell>
          <cell r="E1043">
            <v>35</v>
          </cell>
          <cell r="F1043">
            <v>0.81944444444444475</v>
          </cell>
        </row>
        <row r="1044">
          <cell r="C1044">
            <v>1036</v>
          </cell>
          <cell r="E1044">
            <v>37.6</v>
          </cell>
          <cell r="F1044">
            <v>0.65277777777777812</v>
          </cell>
        </row>
        <row r="1045">
          <cell r="C1045">
            <v>1037</v>
          </cell>
          <cell r="E1045">
            <v>39.700000000000003</v>
          </cell>
          <cell r="F1045">
            <v>0.54166666666666641</v>
          </cell>
        </row>
        <row r="1046">
          <cell r="C1046">
            <v>1038</v>
          </cell>
          <cell r="E1046">
            <v>41.5</v>
          </cell>
          <cell r="F1046">
            <v>0.54166666666666641</v>
          </cell>
        </row>
        <row r="1047">
          <cell r="C1047">
            <v>1039</v>
          </cell>
          <cell r="E1047">
            <v>43.6</v>
          </cell>
          <cell r="F1047">
            <v>0.625</v>
          </cell>
        </row>
        <row r="1048">
          <cell r="C1048">
            <v>1040</v>
          </cell>
          <cell r="E1048">
            <v>46</v>
          </cell>
          <cell r="F1048">
            <v>0.6666666666666663</v>
          </cell>
        </row>
        <row r="1049">
          <cell r="C1049">
            <v>1041</v>
          </cell>
          <cell r="E1049">
            <v>48.4</v>
          </cell>
          <cell r="F1049">
            <v>0.625</v>
          </cell>
        </row>
        <row r="1050">
          <cell r="C1050">
            <v>1042</v>
          </cell>
          <cell r="E1050">
            <v>50.5</v>
          </cell>
          <cell r="F1050">
            <v>0.4861111111111111</v>
          </cell>
        </row>
        <row r="1051">
          <cell r="C1051">
            <v>1043</v>
          </cell>
          <cell r="E1051">
            <v>51.9</v>
          </cell>
          <cell r="F1051">
            <v>0.29166666666666685</v>
          </cell>
        </row>
        <row r="1052">
          <cell r="C1052">
            <v>1044</v>
          </cell>
          <cell r="E1052">
            <v>52.6</v>
          </cell>
          <cell r="F1052">
            <v>0.12499999999999981</v>
          </cell>
        </row>
        <row r="1053">
          <cell r="C1053">
            <v>1045</v>
          </cell>
          <cell r="E1053">
            <v>52.8</v>
          </cell>
          <cell r="F1053">
            <v>4.1666666666666269E-2</v>
          </cell>
        </row>
        <row r="1054">
          <cell r="C1054">
            <v>1046</v>
          </cell>
          <cell r="E1054">
            <v>52.9</v>
          </cell>
          <cell r="F1054">
            <v>4.1666666666667261E-2</v>
          </cell>
        </row>
        <row r="1055">
          <cell r="C1055">
            <v>1047</v>
          </cell>
          <cell r="E1055">
            <v>53.1</v>
          </cell>
          <cell r="F1055">
            <v>5.5555555555555358E-2</v>
          </cell>
        </row>
        <row r="1056">
          <cell r="C1056">
            <v>1048</v>
          </cell>
          <cell r="E1056">
            <v>53.3</v>
          </cell>
          <cell r="F1056">
            <v>0</v>
          </cell>
        </row>
        <row r="1057">
          <cell r="C1057">
            <v>1049</v>
          </cell>
          <cell r="E1057">
            <v>53.1</v>
          </cell>
          <cell r="F1057">
            <v>-0.1388888888888889</v>
          </cell>
        </row>
        <row r="1058">
          <cell r="C1058">
            <v>1050</v>
          </cell>
          <cell r="E1058">
            <v>52.3</v>
          </cell>
          <cell r="F1058">
            <v>-0.33333333333333315</v>
          </cell>
        </row>
        <row r="1059">
          <cell r="C1059">
            <v>1051</v>
          </cell>
          <cell r="E1059">
            <v>50.7</v>
          </cell>
          <cell r="F1059">
            <v>-0.4861111111111111</v>
          </cell>
        </row>
        <row r="1060">
          <cell r="C1060">
            <v>1052</v>
          </cell>
          <cell r="E1060">
            <v>48.8</v>
          </cell>
          <cell r="F1060">
            <v>-0.5833333333333337</v>
          </cell>
        </row>
        <row r="1061">
          <cell r="C1061">
            <v>1053</v>
          </cell>
          <cell r="E1061">
            <v>46.5</v>
          </cell>
          <cell r="F1061">
            <v>-0.69444444444444442</v>
          </cell>
        </row>
        <row r="1062">
          <cell r="C1062">
            <v>1054</v>
          </cell>
          <cell r="E1062">
            <v>43.8</v>
          </cell>
          <cell r="F1062">
            <v>-0.86111111111111149</v>
          </cell>
        </row>
        <row r="1063">
          <cell r="C1063">
            <v>1055</v>
          </cell>
          <cell r="E1063">
            <v>40.299999999999997</v>
          </cell>
          <cell r="F1063">
            <v>-1.0833333333333328</v>
          </cell>
        </row>
        <row r="1064">
          <cell r="C1064">
            <v>1056</v>
          </cell>
          <cell r="E1064">
            <v>36</v>
          </cell>
          <cell r="F1064">
            <v>-1.333333333333333</v>
          </cell>
        </row>
        <row r="1065">
          <cell r="C1065">
            <v>1057</v>
          </cell>
          <cell r="E1065">
            <v>30.7</v>
          </cell>
          <cell r="F1065">
            <v>-1.4722222222222223</v>
          </cell>
        </row>
        <row r="1066">
          <cell r="C1066">
            <v>1058</v>
          </cell>
          <cell r="E1066">
            <v>25.4</v>
          </cell>
          <cell r="F1066">
            <v>-1.3472222222222221</v>
          </cell>
        </row>
        <row r="1067">
          <cell r="C1067">
            <v>1059</v>
          </cell>
          <cell r="E1067">
            <v>21</v>
          </cell>
          <cell r="F1067">
            <v>-1.2083333333333333</v>
          </cell>
        </row>
        <row r="1068">
          <cell r="C1068">
            <v>1060</v>
          </cell>
          <cell r="E1068">
            <v>16.7</v>
          </cell>
          <cell r="F1068">
            <v>-1.0555555555555556</v>
          </cell>
        </row>
        <row r="1069">
          <cell r="C1069">
            <v>1061</v>
          </cell>
          <cell r="E1069">
            <v>13.4</v>
          </cell>
          <cell r="F1069">
            <v>-0.65277777777777768</v>
          </cell>
        </row>
        <row r="1070">
          <cell r="C1070">
            <v>1062</v>
          </cell>
          <cell r="E1070">
            <v>12</v>
          </cell>
          <cell r="F1070">
            <v>-0.18055555555555566</v>
          </cell>
        </row>
        <row r="1071">
          <cell r="C1071">
            <v>1063</v>
          </cell>
          <cell r="E1071">
            <v>12.1</v>
          </cell>
          <cell r="F1071">
            <v>0.1111111111111112</v>
          </cell>
        </row>
        <row r="1072">
          <cell r="C1072">
            <v>1064</v>
          </cell>
          <cell r="E1072">
            <v>12.8</v>
          </cell>
          <cell r="F1072">
            <v>0.4861111111111111</v>
          </cell>
        </row>
        <row r="1073">
          <cell r="C1073">
            <v>1065</v>
          </cell>
          <cell r="E1073">
            <v>15.6</v>
          </cell>
          <cell r="F1073">
            <v>0.98611111111111083</v>
          </cell>
        </row>
        <row r="1074">
          <cell r="C1074">
            <v>1066</v>
          </cell>
          <cell r="E1074">
            <v>19.899999999999999</v>
          </cell>
          <cell r="F1074">
            <v>1.0833333333333333</v>
          </cell>
        </row>
        <row r="1075">
          <cell r="C1075">
            <v>1067</v>
          </cell>
          <cell r="E1075">
            <v>23.4</v>
          </cell>
          <cell r="F1075">
            <v>0.65277777777777812</v>
          </cell>
        </row>
        <row r="1076">
          <cell r="C1076">
            <v>1068</v>
          </cell>
          <cell r="E1076">
            <v>24.6</v>
          </cell>
          <cell r="F1076">
            <v>0.25000000000000011</v>
          </cell>
        </row>
        <row r="1077">
          <cell r="C1077">
            <v>1069</v>
          </cell>
          <cell r="E1077">
            <v>25.2</v>
          </cell>
          <cell r="F1077">
            <v>0.24999999999999961</v>
          </cell>
        </row>
        <row r="1078">
          <cell r="C1078">
            <v>1070</v>
          </cell>
          <cell r="E1078">
            <v>26.4</v>
          </cell>
          <cell r="F1078">
            <v>0.50000000000000022</v>
          </cell>
        </row>
        <row r="1079">
          <cell r="C1079">
            <v>1071</v>
          </cell>
          <cell r="E1079">
            <v>28.8</v>
          </cell>
          <cell r="F1079">
            <v>0.75000000000000022</v>
          </cell>
        </row>
        <row r="1080">
          <cell r="C1080">
            <v>1072</v>
          </cell>
          <cell r="E1080">
            <v>31.8</v>
          </cell>
          <cell r="F1080">
            <v>0.90277777777777724</v>
          </cell>
        </row>
        <row r="1081">
          <cell r="C1081">
            <v>1073</v>
          </cell>
          <cell r="E1081">
            <v>35.299999999999997</v>
          </cell>
          <cell r="F1081">
            <v>1.0694444444444444</v>
          </cell>
        </row>
        <row r="1082">
          <cell r="C1082">
            <v>1074</v>
          </cell>
          <cell r="E1082">
            <v>39.5</v>
          </cell>
          <cell r="F1082">
            <v>1.2777777777777781</v>
          </cell>
        </row>
        <row r="1083">
          <cell r="C1083">
            <v>1075</v>
          </cell>
          <cell r="E1083">
            <v>44.5</v>
          </cell>
          <cell r="F1083">
            <v>1.3611111111111107</v>
          </cell>
        </row>
        <row r="1084">
          <cell r="C1084">
            <v>1076</v>
          </cell>
          <cell r="E1084">
            <v>49.3</v>
          </cell>
          <cell r="F1084">
            <v>1.2222222222222219</v>
          </cell>
        </row>
        <row r="1085">
          <cell r="C1085">
            <v>1077</v>
          </cell>
          <cell r="E1085">
            <v>53.3</v>
          </cell>
          <cell r="F1085">
            <v>0.98611111111111127</v>
          </cell>
        </row>
        <row r="1086">
          <cell r="C1086">
            <v>1078</v>
          </cell>
          <cell r="E1086">
            <v>56.4</v>
          </cell>
          <cell r="F1086">
            <v>0.7777777777777779</v>
          </cell>
        </row>
        <row r="1087">
          <cell r="C1087">
            <v>1079</v>
          </cell>
          <cell r="E1087">
            <v>58.9</v>
          </cell>
          <cell r="F1087">
            <v>0.6666666666666673</v>
          </cell>
        </row>
        <row r="1088">
          <cell r="C1088">
            <v>1080</v>
          </cell>
          <cell r="E1088">
            <v>61.2</v>
          </cell>
          <cell r="F1088">
            <v>0.51388888888888928</v>
          </cell>
        </row>
        <row r="1089">
          <cell r="C1089">
            <v>1081</v>
          </cell>
          <cell r="E1089">
            <v>62.6</v>
          </cell>
          <cell r="F1089">
            <v>0.24999999999999961</v>
          </cell>
        </row>
        <row r="1090">
          <cell r="C1090">
            <v>1082</v>
          </cell>
          <cell r="E1090">
            <v>63</v>
          </cell>
          <cell r="F1090">
            <v>-1.3888888888889086E-2</v>
          </cell>
        </row>
        <row r="1091">
          <cell r="C1091">
            <v>1083</v>
          </cell>
          <cell r="E1091">
            <v>62.5</v>
          </cell>
          <cell r="F1091">
            <v>-0.29166666666666685</v>
          </cell>
        </row>
        <row r="1092">
          <cell r="C1092">
            <v>1084</v>
          </cell>
          <cell r="E1092">
            <v>60.9</v>
          </cell>
          <cell r="F1092">
            <v>-0.44444444444444481</v>
          </cell>
        </row>
        <row r="1093">
          <cell r="C1093">
            <v>1085</v>
          </cell>
          <cell r="E1093">
            <v>59.3</v>
          </cell>
          <cell r="F1093">
            <v>-0.31944444444444403</v>
          </cell>
        </row>
        <row r="1094">
          <cell r="C1094">
            <v>1086</v>
          </cell>
          <cell r="E1094">
            <v>58.6</v>
          </cell>
          <cell r="F1094">
            <v>-9.7222222222221627E-2</v>
          </cell>
        </row>
        <row r="1095">
          <cell r="C1095">
            <v>1087</v>
          </cell>
          <cell r="E1095">
            <v>58.6</v>
          </cell>
          <cell r="F1095">
            <v>1.3888888888889086E-2</v>
          </cell>
        </row>
        <row r="1096">
          <cell r="C1096">
            <v>1088</v>
          </cell>
          <cell r="E1096">
            <v>58.7</v>
          </cell>
          <cell r="F1096">
            <v>2.7777777777777186E-2</v>
          </cell>
        </row>
        <row r="1097">
          <cell r="C1097">
            <v>1089</v>
          </cell>
          <cell r="E1097">
            <v>58.8</v>
          </cell>
          <cell r="F1097">
            <v>1.3888888888888099E-2</v>
          </cell>
        </row>
        <row r="1098">
          <cell r="C1098">
            <v>1090</v>
          </cell>
          <cell r="E1098">
            <v>58.8</v>
          </cell>
          <cell r="F1098">
            <v>0</v>
          </cell>
        </row>
        <row r="1099">
          <cell r="C1099">
            <v>1091</v>
          </cell>
          <cell r="E1099">
            <v>58.8</v>
          </cell>
          <cell r="F1099">
            <v>4.1666666666667261E-2</v>
          </cell>
        </row>
        <row r="1100">
          <cell r="C1100">
            <v>1092</v>
          </cell>
          <cell r="E1100">
            <v>59.1</v>
          </cell>
          <cell r="F1100">
            <v>0.18055555555555614</v>
          </cell>
        </row>
        <row r="1101">
          <cell r="C1101">
            <v>1093</v>
          </cell>
          <cell r="E1101">
            <v>60.1</v>
          </cell>
          <cell r="F1101">
            <v>0.36111111111111133</v>
          </cell>
        </row>
        <row r="1102">
          <cell r="C1102">
            <v>1094</v>
          </cell>
          <cell r="E1102">
            <v>61.7</v>
          </cell>
          <cell r="F1102">
            <v>0.40277777777777757</v>
          </cell>
        </row>
        <row r="1103">
          <cell r="C1103">
            <v>1095</v>
          </cell>
          <cell r="E1103">
            <v>63</v>
          </cell>
          <cell r="F1103">
            <v>0.27777777777777779</v>
          </cell>
        </row>
        <row r="1104">
          <cell r="C1104">
            <v>1096</v>
          </cell>
          <cell r="E1104">
            <v>63.7</v>
          </cell>
          <cell r="F1104">
            <v>0.12499999999999981</v>
          </cell>
        </row>
        <row r="1105">
          <cell r="C1105">
            <v>1097</v>
          </cell>
          <cell r="E1105">
            <v>63.9</v>
          </cell>
          <cell r="F1105">
            <v>-2.7777777777778172E-2</v>
          </cell>
        </row>
        <row r="1106">
          <cell r="C1106">
            <v>1098</v>
          </cell>
          <cell r="E1106">
            <v>63.5</v>
          </cell>
          <cell r="F1106">
            <v>-0.2222222222222224</v>
          </cell>
        </row>
        <row r="1107">
          <cell r="C1107">
            <v>1099</v>
          </cell>
          <cell r="E1107">
            <v>62.3</v>
          </cell>
          <cell r="F1107">
            <v>-0.44444444444444481</v>
          </cell>
        </row>
        <row r="1108">
          <cell r="C1108">
            <v>1100</v>
          </cell>
          <cell r="E1108">
            <v>60.3</v>
          </cell>
          <cell r="F1108">
            <v>-0.47222222222222199</v>
          </cell>
        </row>
        <row r="1109">
          <cell r="C1109">
            <v>1101</v>
          </cell>
          <cell r="E1109">
            <v>58.9</v>
          </cell>
          <cell r="F1109">
            <v>-0.26388888888888867</v>
          </cell>
        </row>
        <row r="1110">
          <cell r="C1110">
            <v>1102</v>
          </cell>
          <cell r="E1110">
            <v>58.4</v>
          </cell>
          <cell r="F1110">
            <v>-1.3888888888889086E-2</v>
          </cell>
        </row>
        <row r="1111">
          <cell r="C1111">
            <v>1103</v>
          </cell>
          <cell r="E1111">
            <v>58.8</v>
          </cell>
          <cell r="F1111">
            <v>0.25000000000000061</v>
          </cell>
        </row>
        <row r="1112">
          <cell r="C1112">
            <v>1104</v>
          </cell>
          <cell r="E1112">
            <v>60.2</v>
          </cell>
          <cell r="F1112">
            <v>0.4861111111111111</v>
          </cell>
        </row>
        <row r="1113">
          <cell r="C1113">
            <v>1105</v>
          </cell>
          <cell r="E1113">
            <v>62.3</v>
          </cell>
          <cell r="F1113">
            <v>0.51388888888888828</v>
          </cell>
        </row>
        <row r="1114">
          <cell r="C1114">
            <v>1106</v>
          </cell>
          <cell r="E1114">
            <v>63.9</v>
          </cell>
          <cell r="F1114">
            <v>0.30555555555555597</v>
          </cell>
        </row>
        <row r="1115">
          <cell r="C1115">
            <v>1107</v>
          </cell>
          <cell r="E1115">
            <v>64.5</v>
          </cell>
          <cell r="F1115">
            <v>6.9444444444445433E-2</v>
          </cell>
        </row>
        <row r="1116">
          <cell r="C1116">
            <v>1108</v>
          </cell>
          <cell r="E1116">
            <v>64.400000000000006</v>
          </cell>
          <cell r="F1116">
            <v>-0.1388888888888889</v>
          </cell>
        </row>
        <row r="1117">
          <cell r="C1117">
            <v>1109</v>
          </cell>
          <cell r="E1117">
            <v>63.5</v>
          </cell>
          <cell r="F1117">
            <v>-0.33333333333333409</v>
          </cell>
        </row>
        <row r="1118">
          <cell r="C1118">
            <v>1110</v>
          </cell>
          <cell r="E1118">
            <v>62</v>
          </cell>
          <cell r="F1118">
            <v>-0.31944444444444403</v>
          </cell>
        </row>
        <row r="1119">
          <cell r="C1119">
            <v>1111</v>
          </cell>
          <cell r="E1119">
            <v>61.2</v>
          </cell>
          <cell r="F1119">
            <v>-9.7222222222222612E-2</v>
          </cell>
        </row>
        <row r="1120">
          <cell r="C1120">
            <v>1112</v>
          </cell>
          <cell r="E1120">
            <v>61.3</v>
          </cell>
          <cell r="F1120">
            <v>0.19444444444444425</v>
          </cell>
        </row>
        <row r="1121">
          <cell r="C1121">
            <v>1113</v>
          </cell>
          <cell r="E1121">
            <v>62.6</v>
          </cell>
          <cell r="F1121">
            <v>0.55555555555555558</v>
          </cell>
        </row>
        <row r="1122">
          <cell r="C1122">
            <v>1114</v>
          </cell>
          <cell r="E1122">
            <v>65.3</v>
          </cell>
          <cell r="F1122">
            <v>0.74999999999999978</v>
          </cell>
        </row>
        <row r="1123">
          <cell r="C1123">
            <v>1115</v>
          </cell>
          <cell r="E1123">
            <v>68</v>
          </cell>
          <cell r="F1123">
            <v>0.56944444444444564</v>
          </cell>
        </row>
        <row r="1124">
          <cell r="C1124">
            <v>1116</v>
          </cell>
          <cell r="E1124">
            <v>69.400000000000006</v>
          </cell>
          <cell r="F1124">
            <v>0.23611111111111149</v>
          </cell>
        </row>
        <row r="1125">
          <cell r="C1125">
            <v>1117</v>
          </cell>
          <cell r="E1125">
            <v>69.7</v>
          </cell>
          <cell r="F1125">
            <v>-1.3888888888890073E-2</v>
          </cell>
        </row>
        <row r="1126">
          <cell r="C1126">
            <v>1118</v>
          </cell>
          <cell r="E1126">
            <v>69.3</v>
          </cell>
          <cell r="F1126">
            <v>-0.2222222222222234</v>
          </cell>
        </row>
        <row r="1127">
          <cell r="C1127">
            <v>1119</v>
          </cell>
          <cell r="E1127">
            <v>68.099999999999994</v>
          </cell>
          <cell r="F1127">
            <v>-0.33333333333333215</v>
          </cell>
        </row>
        <row r="1128">
          <cell r="C1128">
            <v>1120</v>
          </cell>
          <cell r="E1128">
            <v>66.900000000000006</v>
          </cell>
          <cell r="F1128">
            <v>-0.26388888888888767</v>
          </cell>
        </row>
        <row r="1129">
          <cell r="C1129">
            <v>1121</v>
          </cell>
          <cell r="E1129">
            <v>66.2</v>
          </cell>
          <cell r="F1129">
            <v>-0.16666666666666705</v>
          </cell>
        </row>
        <row r="1130">
          <cell r="C1130">
            <v>1122</v>
          </cell>
          <cell r="E1130">
            <v>65.7</v>
          </cell>
          <cell r="F1130">
            <v>-0.18055555555555516</v>
          </cell>
        </row>
        <row r="1131">
          <cell r="C1131">
            <v>1123</v>
          </cell>
          <cell r="E1131">
            <v>64.900000000000006</v>
          </cell>
          <cell r="F1131">
            <v>-0.34722222222222221</v>
          </cell>
        </row>
        <row r="1132">
          <cell r="C1132">
            <v>1124</v>
          </cell>
          <cell r="E1132">
            <v>63.2</v>
          </cell>
          <cell r="F1132">
            <v>-0.63888888888889006</v>
          </cell>
        </row>
        <row r="1133">
          <cell r="C1133">
            <v>1125</v>
          </cell>
          <cell r="E1133">
            <v>60.3</v>
          </cell>
          <cell r="F1133">
            <v>-1.0277777777777786</v>
          </cell>
        </row>
        <row r="1134">
          <cell r="C1134">
            <v>1126</v>
          </cell>
          <cell r="E1134">
            <v>55.8</v>
          </cell>
          <cell r="F1134">
            <v>-1.3611111111111107</v>
          </cell>
        </row>
        <row r="1135">
          <cell r="C1135">
            <v>1127</v>
          </cell>
          <cell r="E1135">
            <v>50.5</v>
          </cell>
          <cell r="F1135">
            <v>-1.4722222222222214</v>
          </cell>
        </row>
        <row r="1136">
          <cell r="C1136">
            <v>1128</v>
          </cell>
          <cell r="E1136">
            <v>45.2</v>
          </cell>
          <cell r="F1136">
            <v>-1.4444444444444442</v>
          </cell>
        </row>
        <row r="1137">
          <cell r="C1137">
            <v>1129</v>
          </cell>
          <cell r="E1137">
            <v>40.1</v>
          </cell>
          <cell r="F1137">
            <v>-1.25</v>
          </cell>
        </row>
        <row r="1138">
          <cell r="C1138">
            <v>1130</v>
          </cell>
          <cell r="E1138">
            <v>36.200000000000003</v>
          </cell>
          <cell r="F1138">
            <v>-1.0000000000000004</v>
          </cell>
        </row>
        <row r="1139">
          <cell r="C1139">
            <v>1131</v>
          </cell>
          <cell r="E1139">
            <v>32.9</v>
          </cell>
          <cell r="F1139">
            <v>-0.88888888888888917</v>
          </cell>
        </row>
        <row r="1140">
          <cell r="C1140">
            <v>1132</v>
          </cell>
          <cell r="E1140">
            <v>29.8</v>
          </cell>
          <cell r="F1140">
            <v>-0.87499999999999956</v>
          </cell>
        </row>
        <row r="1141">
          <cell r="C1141">
            <v>1133</v>
          </cell>
          <cell r="E1141">
            <v>26.6</v>
          </cell>
          <cell r="F1141">
            <v>-0.94444444444444453</v>
          </cell>
        </row>
        <row r="1142">
          <cell r="C1142">
            <v>1134</v>
          </cell>
          <cell r="E1142">
            <v>23</v>
          </cell>
          <cell r="F1142">
            <v>-1.0000000000000004</v>
          </cell>
        </row>
        <row r="1143">
          <cell r="C1143">
            <v>1135</v>
          </cell>
          <cell r="E1143">
            <v>19.399999999999999</v>
          </cell>
          <cell r="F1143">
            <v>-0.93055555555555547</v>
          </cell>
        </row>
        <row r="1144">
          <cell r="C1144">
            <v>1136</v>
          </cell>
          <cell r="E1144">
            <v>16.3</v>
          </cell>
          <cell r="F1144">
            <v>-0.66666666666666652</v>
          </cell>
        </row>
        <row r="1145">
          <cell r="C1145">
            <v>1137</v>
          </cell>
          <cell r="E1145">
            <v>14.6</v>
          </cell>
          <cell r="F1145">
            <v>-0.29166666666666685</v>
          </cell>
        </row>
        <row r="1146">
          <cell r="C1146">
            <v>1138</v>
          </cell>
          <cell r="E1146">
            <v>14.2</v>
          </cell>
          <cell r="F1146">
            <v>-4.1666666666666519E-2</v>
          </cell>
        </row>
        <row r="1147">
          <cell r="C1147">
            <v>1139</v>
          </cell>
          <cell r="E1147">
            <v>14.3</v>
          </cell>
          <cell r="F1147">
            <v>5.5555555555555601E-2</v>
          </cell>
        </row>
        <row r="1148">
          <cell r="C1148">
            <v>1140</v>
          </cell>
          <cell r="E1148">
            <v>14.6</v>
          </cell>
          <cell r="F1148">
            <v>0.11111111111111097</v>
          </cell>
        </row>
        <row r="1149">
          <cell r="C1149">
            <v>1141</v>
          </cell>
          <cell r="E1149">
            <v>15.1</v>
          </cell>
          <cell r="F1149">
            <v>0.24999999999999983</v>
          </cell>
        </row>
        <row r="1150">
          <cell r="C1150">
            <v>1142</v>
          </cell>
          <cell r="E1150">
            <v>16.399999999999999</v>
          </cell>
          <cell r="F1150">
            <v>0.5555555555555558</v>
          </cell>
        </row>
        <row r="1151">
          <cell r="C1151">
            <v>1143</v>
          </cell>
          <cell r="E1151">
            <v>19.100000000000001</v>
          </cell>
          <cell r="F1151">
            <v>0.84722222222222243</v>
          </cell>
        </row>
        <row r="1152">
          <cell r="C1152">
            <v>1144</v>
          </cell>
          <cell r="E1152">
            <v>22.5</v>
          </cell>
          <cell r="F1152">
            <v>0.73611111111111072</v>
          </cell>
        </row>
        <row r="1153">
          <cell r="C1153">
            <v>1145</v>
          </cell>
          <cell r="E1153">
            <v>24.4</v>
          </cell>
          <cell r="F1153">
            <v>0.31944444444444453</v>
          </cell>
        </row>
        <row r="1154">
          <cell r="C1154">
            <v>1146</v>
          </cell>
          <cell r="E1154">
            <v>24.8</v>
          </cell>
          <cell r="F1154">
            <v>-0.23611111111111099</v>
          </cell>
        </row>
        <row r="1155">
          <cell r="C1155">
            <v>1147</v>
          </cell>
          <cell r="E1155">
            <v>22.7</v>
          </cell>
          <cell r="F1155">
            <v>-1.0277777777777781</v>
          </cell>
        </row>
        <row r="1156">
          <cell r="C1156">
            <v>1148</v>
          </cell>
          <cell r="E1156">
            <v>17.399999999999999</v>
          </cell>
          <cell r="F1156">
            <v>-1.2361111111111109</v>
          </cell>
        </row>
        <row r="1157">
          <cell r="C1157">
            <v>1149</v>
          </cell>
          <cell r="E1157">
            <v>13.8</v>
          </cell>
          <cell r="F1157">
            <v>-0.74999999999999978</v>
          </cell>
        </row>
        <row r="1158">
          <cell r="C1158">
            <v>1150</v>
          </cell>
          <cell r="E1158">
            <v>12</v>
          </cell>
          <cell r="F1158">
            <v>-0.25000000000000011</v>
          </cell>
        </row>
        <row r="1159">
          <cell r="C1159">
            <v>1151</v>
          </cell>
          <cell r="E1159">
            <v>12</v>
          </cell>
          <cell r="F1159">
            <v>0</v>
          </cell>
        </row>
        <row r="1160">
          <cell r="C1160">
            <v>1152</v>
          </cell>
          <cell r="E1160">
            <v>12</v>
          </cell>
          <cell r="F1160">
            <v>0.26388888888888895</v>
          </cell>
        </row>
        <row r="1161">
          <cell r="C1161">
            <v>1153</v>
          </cell>
          <cell r="E1161">
            <v>13.9</v>
          </cell>
          <cell r="F1161">
            <v>0.94444444444444453</v>
          </cell>
        </row>
        <row r="1162">
          <cell r="C1162">
            <v>1154</v>
          </cell>
          <cell r="E1162">
            <v>18.8</v>
          </cell>
          <cell r="F1162">
            <v>1.5555555555555556</v>
          </cell>
        </row>
        <row r="1163">
          <cell r="C1163">
            <v>1155</v>
          </cell>
          <cell r="E1163">
            <v>25.1</v>
          </cell>
          <cell r="F1163">
            <v>1.5277777777777777</v>
          </cell>
        </row>
        <row r="1164">
          <cell r="C1164">
            <v>1156</v>
          </cell>
          <cell r="E1164">
            <v>29.8</v>
          </cell>
          <cell r="F1164">
            <v>1.2083333333333328</v>
          </cell>
        </row>
        <row r="1165">
          <cell r="C1165">
            <v>1157</v>
          </cell>
          <cell r="E1165">
            <v>33.799999999999997</v>
          </cell>
          <cell r="F1165">
            <v>1.166666666666667</v>
          </cell>
        </row>
        <row r="1166">
          <cell r="C1166">
            <v>1158</v>
          </cell>
          <cell r="E1166">
            <v>38.200000000000003</v>
          </cell>
          <cell r="F1166">
            <v>1.3333333333333335</v>
          </cell>
        </row>
        <row r="1167">
          <cell r="C1167">
            <v>1159</v>
          </cell>
          <cell r="E1167">
            <v>43.4</v>
          </cell>
          <cell r="F1167">
            <v>1.4861111111111105</v>
          </cell>
        </row>
        <row r="1168">
          <cell r="C1168">
            <v>1160</v>
          </cell>
          <cell r="E1168">
            <v>48.9</v>
          </cell>
          <cell r="F1168">
            <v>1.4444444444444442</v>
          </cell>
        </row>
        <row r="1169">
          <cell r="C1169">
            <v>1161</v>
          </cell>
          <cell r="E1169">
            <v>53.8</v>
          </cell>
          <cell r="F1169">
            <v>1.2361111111111109</v>
          </cell>
        </row>
        <row r="1170">
          <cell r="C1170">
            <v>1162</v>
          </cell>
          <cell r="E1170">
            <v>57.8</v>
          </cell>
          <cell r="F1170">
            <v>1.0694444444444449</v>
          </cell>
        </row>
        <row r="1171">
          <cell r="C1171">
            <v>1163</v>
          </cell>
          <cell r="E1171">
            <v>61.5</v>
          </cell>
          <cell r="F1171">
            <v>1.0000000000000004</v>
          </cell>
        </row>
        <row r="1172">
          <cell r="C1172">
            <v>1164</v>
          </cell>
          <cell r="E1172">
            <v>65</v>
          </cell>
          <cell r="F1172">
            <v>0.95833333333333415</v>
          </cell>
        </row>
        <row r="1173">
          <cell r="C1173">
            <v>1165</v>
          </cell>
          <cell r="E1173">
            <v>68.400000000000006</v>
          </cell>
          <cell r="F1173">
            <v>0.91666666666666585</v>
          </cell>
        </row>
        <row r="1174">
          <cell r="C1174">
            <v>1166</v>
          </cell>
          <cell r="E1174">
            <v>71.599999999999994</v>
          </cell>
          <cell r="F1174">
            <v>0.63888888888888806</v>
          </cell>
        </row>
        <row r="1175">
          <cell r="C1175">
            <v>1167</v>
          </cell>
          <cell r="E1175">
            <v>73</v>
          </cell>
          <cell r="F1175">
            <v>0.37500000000000039</v>
          </cell>
        </row>
        <row r="1176">
          <cell r="C1176">
            <v>1168</v>
          </cell>
          <cell r="E1176">
            <v>74.3</v>
          </cell>
          <cell r="F1176">
            <v>0.44444444444444481</v>
          </cell>
        </row>
        <row r="1177">
          <cell r="C1177">
            <v>1169</v>
          </cell>
          <cell r="E1177">
            <v>76.2</v>
          </cell>
          <cell r="F1177">
            <v>0.50000000000000122</v>
          </cell>
        </row>
        <row r="1178">
          <cell r="C1178">
            <v>1170</v>
          </cell>
          <cell r="E1178">
            <v>77.900000000000006</v>
          </cell>
          <cell r="F1178">
            <v>0.45833333333333293</v>
          </cell>
        </row>
        <row r="1179">
          <cell r="C1179">
            <v>1171</v>
          </cell>
          <cell r="E1179">
            <v>79.5</v>
          </cell>
          <cell r="F1179">
            <v>0.43055555555555475</v>
          </cell>
        </row>
        <row r="1180">
          <cell r="C1180">
            <v>1172</v>
          </cell>
          <cell r="E1180">
            <v>81</v>
          </cell>
          <cell r="F1180">
            <v>0.38888888888888851</v>
          </cell>
        </row>
        <row r="1181">
          <cell r="C1181">
            <v>1173</v>
          </cell>
          <cell r="E1181">
            <v>82.3</v>
          </cell>
          <cell r="F1181">
            <v>0.34722222222222221</v>
          </cell>
        </row>
        <row r="1182">
          <cell r="C1182">
            <v>1174</v>
          </cell>
          <cell r="E1182">
            <v>83.5</v>
          </cell>
          <cell r="F1182">
            <v>0.31944444444444403</v>
          </cell>
        </row>
        <row r="1183">
          <cell r="C1183">
            <v>1175</v>
          </cell>
          <cell r="E1183">
            <v>84.6</v>
          </cell>
          <cell r="F1183">
            <v>0.27777777777777779</v>
          </cell>
        </row>
        <row r="1184">
          <cell r="C1184">
            <v>1176</v>
          </cell>
          <cell r="E1184">
            <v>85.5</v>
          </cell>
          <cell r="F1184">
            <v>0.23611111111111149</v>
          </cell>
        </row>
        <row r="1185">
          <cell r="C1185">
            <v>1177</v>
          </cell>
          <cell r="E1185">
            <v>86.3</v>
          </cell>
          <cell r="F1185">
            <v>0.22222222222222143</v>
          </cell>
        </row>
        <row r="1186">
          <cell r="C1186">
            <v>1178</v>
          </cell>
          <cell r="E1186">
            <v>87.1</v>
          </cell>
          <cell r="F1186">
            <v>0.24999999999999961</v>
          </cell>
        </row>
        <row r="1187">
          <cell r="C1187">
            <v>1179</v>
          </cell>
          <cell r="E1187">
            <v>88.1</v>
          </cell>
          <cell r="F1187">
            <v>0.27777777777777779</v>
          </cell>
        </row>
        <row r="1188">
          <cell r="C1188">
            <v>1180</v>
          </cell>
          <cell r="E1188">
            <v>89.1</v>
          </cell>
          <cell r="F1188">
            <v>0.27777777777777779</v>
          </cell>
        </row>
        <row r="1189">
          <cell r="C1189">
            <v>1181</v>
          </cell>
          <cell r="E1189">
            <v>90.1</v>
          </cell>
          <cell r="F1189">
            <v>0.26388888888888967</v>
          </cell>
        </row>
        <row r="1190">
          <cell r="C1190">
            <v>1182</v>
          </cell>
          <cell r="E1190">
            <v>91</v>
          </cell>
          <cell r="F1190">
            <v>0.2222222222222234</v>
          </cell>
        </row>
        <row r="1191">
          <cell r="C1191">
            <v>1183</v>
          </cell>
          <cell r="E1191">
            <v>91.7</v>
          </cell>
          <cell r="F1191">
            <v>0.18055555555555516</v>
          </cell>
        </row>
        <row r="1192">
          <cell r="C1192">
            <v>1184</v>
          </cell>
          <cell r="E1192">
            <v>92.3</v>
          </cell>
          <cell r="F1192">
            <v>0.15277777777777699</v>
          </cell>
        </row>
        <row r="1193">
          <cell r="C1193">
            <v>1185</v>
          </cell>
          <cell r="E1193">
            <v>92.8</v>
          </cell>
          <cell r="F1193">
            <v>0.11111111111111072</v>
          </cell>
        </row>
        <row r="1194">
          <cell r="C1194">
            <v>1186</v>
          </cell>
          <cell r="E1194">
            <v>93.1</v>
          </cell>
          <cell r="F1194">
            <v>4.1666666666666269E-2</v>
          </cell>
        </row>
        <row r="1195">
          <cell r="C1195">
            <v>1187</v>
          </cell>
          <cell r="E1195">
            <v>93.1</v>
          </cell>
          <cell r="F1195">
            <v>0</v>
          </cell>
        </row>
        <row r="1196">
          <cell r="C1196">
            <v>1188</v>
          </cell>
          <cell r="E1196">
            <v>93.1</v>
          </cell>
          <cell r="F1196">
            <v>0</v>
          </cell>
        </row>
        <row r="1197">
          <cell r="C1197">
            <v>1189</v>
          </cell>
          <cell r="E1197">
            <v>93.1</v>
          </cell>
          <cell r="F1197">
            <v>0</v>
          </cell>
        </row>
        <row r="1198">
          <cell r="C1198">
            <v>1190</v>
          </cell>
          <cell r="E1198">
            <v>93.1</v>
          </cell>
          <cell r="F1198">
            <v>0</v>
          </cell>
        </row>
        <row r="1199">
          <cell r="C1199">
            <v>1191</v>
          </cell>
          <cell r="E1199">
            <v>93.1</v>
          </cell>
          <cell r="F1199">
            <v>0</v>
          </cell>
        </row>
        <row r="1200">
          <cell r="C1200">
            <v>1192</v>
          </cell>
          <cell r="E1200">
            <v>93.1</v>
          </cell>
          <cell r="F1200">
            <v>0</v>
          </cell>
        </row>
        <row r="1201">
          <cell r="C1201">
            <v>1193</v>
          </cell>
          <cell r="E1201">
            <v>93.1</v>
          </cell>
          <cell r="F1201">
            <v>0</v>
          </cell>
        </row>
        <row r="1202">
          <cell r="C1202">
            <v>1194</v>
          </cell>
          <cell r="E1202">
            <v>93.1</v>
          </cell>
          <cell r="F1202">
            <v>0</v>
          </cell>
        </row>
        <row r="1203">
          <cell r="C1203">
            <v>1195</v>
          </cell>
          <cell r="E1203">
            <v>93.1</v>
          </cell>
          <cell r="F1203">
            <v>1.3888888888890073E-2</v>
          </cell>
        </row>
        <row r="1204">
          <cell r="C1204">
            <v>1196</v>
          </cell>
          <cell r="E1204">
            <v>93.2</v>
          </cell>
          <cell r="F1204">
            <v>1.3888888888890073E-2</v>
          </cell>
        </row>
        <row r="1205">
          <cell r="C1205">
            <v>1197</v>
          </cell>
          <cell r="E1205">
            <v>93.2</v>
          </cell>
          <cell r="F1205">
            <v>1.3888888888888099E-2</v>
          </cell>
        </row>
        <row r="1206">
          <cell r="C1206">
            <v>1198</v>
          </cell>
          <cell r="E1206">
            <v>93.3</v>
          </cell>
          <cell r="F1206">
            <v>6.9444444444444448E-2</v>
          </cell>
        </row>
        <row r="1207">
          <cell r="C1207">
            <v>1199</v>
          </cell>
          <cell r="E1207">
            <v>93.7</v>
          </cell>
          <cell r="F1207">
            <v>0.12500000000000078</v>
          </cell>
        </row>
        <row r="1208">
          <cell r="C1208">
            <v>1200</v>
          </cell>
          <cell r="E1208">
            <v>94.2</v>
          </cell>
          <cell r="F1208">
            <v>0.18055555555555516</v>
          </cell>
        </row>
        <row r="1209">
          <cell r="C1209">
            <v>1201</v>
          </cell>
          <cell r="E1209">
            <v>95</v>
          </cell>
          <cell r="F1209">
            <v>0.22222222222222143</v>
          </cell>
        </row>
        <row r="1210">
          <cell r="C1210">
            <v>1202</v>
          </cell>
          <cell r="E1210">
            <v>95.8</v>
          </cell>
          <cell r="F1210">
            <v>0.19444444444444522</v>
          </cell>
        </row>
        <row r="1211">
          <cell r="C1211">
            <v>1203</v>
          </cell>
          <cell r="E1211">
            <v>96.4</v>
          </cell>
          <cell r="F1211">
            <v>0.1388888888888889</v>
          </cell>
        </row>
        <row r="1212">
          <cell r="C1212">
            <v>1204</v>
          </cell>
          <cell r="E1212">
            <v>96.8</v>
          </cell>
          <cell r="F1212">
            <v>8.3333333333332538E-2</v>
          </cell>
        </row>
        <row r="1213">
          <cell r="C1213">
            <v>1205</v>
          </cell>
          <cell r="E1213">
            <v>97</v>
          </cell>
          <cell r="F1213">
            <v>4.1666666666666269E-2</v>
          </cell>
        </row>
        <row r="1214">
          <cell r="C1214">
            <v>1206</v>
          </cell>
          <cell r="E1214">
            <v>97.1</v>
          </cell>
          <cell r="F1214">
            <v>2.7777777777778172E-2</v>
          </cell>
        </row>
        <row r="1215">
          <cell r="C1215">
            <v>1207</v>
          </cell>
          <cell r="E1215">
            <v>97.2</v>
          </cell>
          <cell r="F1215">
            <v>2.7777777777778172E-2</v>
          </cell>
        </row>
        <row r="1216">
          <cell r="C1216">
            <v>1208</v>
          </cell>
          <cell r="E1216">
            <v>97.3</v>
          </cell>
          <cell r="F1216">
            <v>2.7777777777778172E-2</v>
          </cell>
        </row>
        <row r="1217">
          <cell r="C1217">
            <v>1209</v>
          </cell>
          <cell r="E1217">
            <v>97.4</v>
          </cell>
          <cell r="F1217">
            <v>1.3888888888890073E-2</v>
          </cell>
        </row>
        <row r="1218">
          <cell r="C1218">
            <v>1210</v>
          </cell>
          <cell r="E1218">
            <v>97.4</v>
          </cell>
          <cell r="F1218">
            <v>0</v>
          </cell>
        </row>
        <row r="1219">
          <cell r="C1219">
            <v>1211</v>
          </cell>
          <cell r="E1219">
            <v>97.4</v>
          </cell>
          <cell r="F1219">
            <v>0</v>
          </cell>
        </row>
        <row r="1220">
          <cell r="C1220">
            <v>1212</v>
          </cell>
          <cell r="E1220">
            <v>97.4</v>
          </cell>
          <cell r="F1220">
            <v>-1.3888888888890073E-2</v>
          </cell>
        </row>
        <row r="1221">
          <cell r="C1221">
            <v>1213</v>
          </cell>
          <cell r="E1221">
            <v>97.3</v>
          </cell>
          <cell r="F1221">
            <v>-1.3888888888890073E-2</v>
          </cell>
        </row>
        <row r="1222">
          <cell r="C1222">
            <v>1214</v>
          </cell>
          <cell r="E1222">
            <v>97.3</v>
          </cell>
          <cell r="F1222">
            <v>0</v>
          </cell>
        </row>
        <row r="1223">
          <cell r="C1223">
            <v>1215</v>
          </cell>
          <cell r="E1223">
            <v>97.3</v>
          </cell>
          <cell r="F1223">
            <v>0</v>
          </cell>
        </row>
        <row r="1224">
          <cell r="C1224">
            <v>1216</v>
          </cell>
          <cell r="E1224">
            <v>97.3</v>
          </cell>
          <cell r="F1224">
            <v>-1.3888888888888099E-2</v>
          </cell>
        </row>
        <row r="1225">
          <cell r="C1225">
            <v>1217</v>
          </cell>
          <cell r="E1225">
            <v>97.2</v>
          </cell>
          <cell r="F1225">
            <v>-2.7777777777778172E-2</v>
          </cell>
        </row>
        <row r="1226">
          <cell r="C1226">
            <v>1218</v>
          </cell>
          <cell r="E1226">
            <v>97.1</v>
          </cell>
          <cell r="F1226">
            <v>-2.7777777777778172E-2</v>
          </cell>
        </row>
        <row r="1227">
          <cell r="C1227">
            <v>1219</v>
          </cell>
          <cell r="E1227">
            <v>97</v>
          </cell>
          <cell r="F1227">
            <v>-2.7777777777776198E-2</v>
          </cell>
        </row>
        <row r="1228">
          <cell r="C1228">
            <v>1220</v>
          </cell>
          <cell r="E1228">
            <v>96.9</v>
          </cell>
          <cell r="F1228">
            <v>-4.1666666666666269E-2</v>
          </cell>
        </row>
        <row r="1229">
          <cell r="C1229">
            <v>1221</v>
          </cell>
          <cell r="E1229">
            <v>96.7</v>
          </cell>
          <cell r="F1229">
            <v>-6.9444444444444448E-2</v>
          </cell>
        </row>
        <row r="1230">
          <cell r="C1230">
            <v>1222</v>
          </cell>
          <cell r="E1230">
            <v>96.4</v>
          </cell>
          <cell r="F1230">
            <v>-8.3333333333334522E-2</v>
          </cell>
        </row>
        <row r="1231">
          <cell r="C1231">
            <v>1223</v>
          </cell>
          <cell r="E1231">
            <v>96.1</v>
          </cell>
          <cell r="F1231">
            <v>-9.7222222222222612E-2</v>
          </cell>
        </row>
        <row r="1232">
          <cell r="C1232">
            <v>1224</v>
          </cell>
          <cell r="E1232">
            <v>95.7</v>
          </cell>
          <cell r="F1232">
            <v>-8.3333333333332538E-2</v>
          </cell>
        </row>
        <row r="1233">
          <cell r="C1233">
            <v>1225</v>
          </cell>
          <cell r="E1233">
            <v>95.5</v>
          </cell>
          <cell r="F1233">
            <v>-5.5555555555556344E-2</v>
          </cell>
        </row>
        <row r="1234">
          <cell r="C1234">
            <v>1226</v>
          </cell>
          <cell r="E1234">
            <v>95.3</v>
          </cell>
          <cell r="F1234">
            <v>-4.1666666666666269E-2</v>
          </cell>
        </row>
        <row r="1235">
          <cell r="C1235">
            <v>1227</v>
          </cell>
          <cell r="E1235">
            <v>95.2</v>
          </cell>
          <cell r="F1235">
            <v>-4.1666666666666269E-2</v>
          </cell>
        </row>
        <row r="1236">
          <cell r="C1236">
            <v>1228</v>
          </cell>
          <cell r="E1236">
            <v>95</v>
          </cell>
          <cell r="F1236">
            <v>-4.1666666666666269E-2</v>
          </cell>
        </row>
        <row r="1237">
          <cell r="C1237">
            <v>1229</v>
          </cell>
          <cell r="E1237">
            <v>94.9</v>
          </cell>
          <cell r="F1237">
            <v>-4.1666666666666269E-2</v>
          </cell>
        </row>
        <row r="1238">
          <cell r="C1238">
            <v>1230</v>
          </cell>
          <cell r="E1238">
            <v>94.7</v>
          </cell>
          <cell r="F1238">
            <v>-5.5555555555556344E-2</v>
          </cell>
        </row>
        <row r="1239">
          <cell r="C1239">
            <v>1231</v>
          </cell>
          <cell r="E1239">
            <v>94.5</v>
          </cell>
          <cell r="F1239">
            <v>-4.1666666666666269E-2</v>
          </cell>
        </row>
        <row r="1240">
          <cell r="C1240">
            <v>1232</v>
          </cell>
          <cell r="E1240">
            <v>94.4</v>
          </cell>
          <cell r="F1240">
            <v>-1.3888888888888099E-2</v>
          </cell>
        </row>
        <row r="1241">
          <cell r="C1241">
            <v>1233</v>
          </cell>
          <cell r="E1241">
            <v>94.4</v>
          </cell>
          <cell r="F1241">
            <v>-1.3888888888890073E-2</v>
          </cell>
        </row>
        <row r="1242">
          <cell r="C1242">
            <v>1234</v>
          </cell>
          <cell r="E1242">
            <v>94.3</v>
          </cell>
          <cell r="F1242">
            <v>-1.3888888888890073E-2</v>
          </cell>
        </row>
        <row r="1243">
          <cell r="C1243">
            <v>1235</v>
          </cell>
          <cell r="E1243">
            <v>94.3</v>
          </cell>
          <cell r="F1243">
            <v>-2.7777777777778172E-2</v>
          </cell>
        </row>
        <row r="1244">
          <cell r="C1244">
            <v>1236</v>
          </cell>
          <cell r="E1244">
            <v>94.1</v>
          </cell>
          <cell r="F1244">
            <v>-5.5555555555554373E-2</v>
          </cell>
        </row>
        <row r="1245">
          <cell r="C1245">
            <v>1237</v>
          </cell>
          <cell r="E1245">
            <v>93.9</v>
          </cell>
          <cell r="F1245">
            <v>-9.7222222222220642E-2</v>
          </cell>
        </row>
        <row r="1246">
          <cell r="C1246">
            <v>1238</v>
          </cell>
          <cell r="E1246">
            <v>93.4</v>
          </cell>
          <cell r="F1246">
            <v>-0.15277777777777896</v>
          </cell>
        </row>
        <row r="1247">
          <cell r="C1247">
            <v>1239</v>
          </cell>
          <cell r="E1247">
            <v>92.8</v>
          </cell>
          <cell r="F1247">
            <v>-0.19444444444444522</v>
          </cell>
        </row>
        <row r="1248">
          <cell r="C1248">
            <v>1240</v>
          </cell>
          <cell r="E1248">
            <v>92</v>
          </cell>
          <cell r="F1248">
            <v>-0.20833333333333331</v>
          </cell>
        </row>
        <row r="1249">
          <cell r="C1249">
            <v>1241</v>
          </cell>
          <cell r="E1249">
            <v>91.3</v>
          </cell>
          <cell r="F1249">
            <v>-0.19444444444444522</v>
          </cell>
        </row>
        <row r="1250">
          <cell r="C1250">
            <v>1242</v>
          </cell>
          <cell r="E1250">
            <v>90.6</v>
          </cell>
          <cell r="F1250">
            <v>-0.18055555555555516</v>
          </cell>
        </row>
        <row r="1251">
          <cell r="C1251">
            <v>1243</v>
          </cell>
          <cell r="E1251">
            <v>90</v>
          </cell>
          <cell r="F1251">
            <v>-0.18055555555555516</v>
          </cell>
        </row>
        <row r="1252">
          <cell r="C1252">
            <v>1244</v>
          </cell>
          <cell r="E1252">
            <v>89.3</v>
          </cell>
          <cell r="F1252">
            <v>-0.18055555555555516</v>
          </cell>
        </row>
        <row r="1253">
          <cell r="C1253">
            <v>1245</v>
          </cell>
          <cell r="E1253">
            <v>88.7</v>
          </cell>
          <cell r="F1253">
            <v>-0.16666666666666705</v>
          </cell>
        </row>
        <row r="1254">
          <cell r="C1254">
            <v>1246</v>
          </cell>
          <cell r="E1254">
            <v>88.1</v>
          </cell>
          <cell r="F1254">
            <v>-0.18055555555555516</v>
          </cell>
        </row>
        <row r="1255">
          <cell r="C1255">
            <v>1247</v>
          </cell>
          <cell r="E1255">
            <v>87.4</v>
          </cell>
          <cell r="F1255">
            <v>-0.19444444444444325</v>
          </cell>
        </row>
        <row r="1256">
          <cell r="C1256">
            <v>1248</v>
          </cell>
          <cell r="E1256">
            <v>86.7</v>
          </cell>
          <cell r="F1256">
            <v>-0.19444444444444522</v>
          </cell>
        </row>
        <row r="1257">
          <cell r="C1257">
            <v>1249</v>
          </cell>
          <cell r="E1257">
            <v>86</v>
          </cell>
          <cell r="F1257">
            <v>-0.19444444444444522</v>
          </cell>
        </row>
        <row r="1258">
          <cell r="C1258">
            <v>1250</v>
          </cell>
          <cell r="E1258">
            <v>85.3</v>
          </cell>
          <cell r="F1258">
            <v>-0.18055555555555516</v>
          </cell>
        </row>
        <row r="1259">
          <cell r="C1259">
            <v>1251</v>
          </cell>
          <cell r="E1259">
            <v>84.7</v>
          </cell>
          <cell r="F1259">
            <v>-0.16666666666666705</v>
          </cell>
        </row>
        <row r="1260">
          <cell r="C1260">
            <v>1252</v>
          </cell>
          <cell r="E1260">
            <v>84.1</v>
          </cell>
          <cell r="F1260">
            <v>-0.16666666666666705</v>
          </cell>
        </row>
        <row r="1261">
          <cell r="C1261">
            <v>1253</v>
          </cell>
          <cell r="E1261">
            <v>83.5</v>
          </cell>
          <cell r="F1261">
            <v>-0.16666666666666508</v>
          </cell>
        </row>
        <row r="1262">
          <cell r="C1262">
            <v>1254</v>
          </cell>
          <cell r="E1262">
            <v>82.9</v>
          </cell>
          <cell r="F1262">
            <v>-0.16666666666666705</v>
          </cell>
        </row>
        <row r="1263">
          <cell r="C1263">
            <v>1255</v>
          </cell>
          <cell r="E1263">
            <v>82.3</v>
          </cell>
          <cell r="F1263">
            <v>-0.16666666666666705</v>
          </cell>
        </row>
        <row r="1264">
          <cell r="C1264">
            <v>1256</v>
          </cell>
          <cell r="E1264">
            <v>81.7</v>
          </cell>
          <cell r="F1264">
            <v>-0.16666666666666705</v>
          </cell>
        </row>
        <row r="1265">
          <cell r="C1265">
            <v>1257</v>
          </cell>
          <cell r="E1265">
            <v>81.099999999999994</v>
          </cell>
          <cell r="F1265">
            <v>-0.16666666666666705</v>
          </cell>
        </row>
        <row r="1266">
          <cell r="C1266">
            <v>1258</v>
          </cell>
          <cell r="E1266">
            <v>80.5</v>
          </cell>
          <cell r="F1266">
            <v>-0.16666666666666508</v>
          </cell>
        </row>
        <row r="1267">
          <cell r="C1267">
            <v>1259</v>
          </cell>
          <cell r="E1267">
            <v>79.900000000000006</v>
          </cell>
          <cell r="F1267">
            <v>-0.15277777777777699</v>
          </cell>
        </row>
        <row r="1268">
          <cell r="C1268">
            <v>1260</v>
          </cell>
          <cell r="E1268">
            <v>79.400000000000006</v>
          </cell>
          <cell r="F1268">
            <v>-0.12500000000000078</v>
          </cell>
        </row>
        <row r="1269">
          <cell r="C1269">
            <v>1261</v>
          </cell>
          <cell r="E1269">
            <v>79</v>
          </cell>
          <cell r="F1269">
            <v>-9.7222222222222612E-2</v>
          </cell>
        </row>
        <row r="1270">
          <cell r="C1270">
            <v>1262</v>
          </cell>
          <cell r="E1270">
            <v>78.7</v>
          </cell>
          <cell r="F1270">
            <v>-4.1666666666666269E-2</v>
          </cell>
        </row>
        <row r="1271">
          <cell r="C1271">
            <v>1263</v>
          </cell>
          <cell r="E1271">
            <v>78.7</v>
          </cell>
          <cell r="F1271">
            <v>1.3888888888888099E-2</v>
          </cell>
        </row>
        <row r="1272">
          <cell r="C1272">
            <v>1264</v>
          </cell>
          <cell r="E1272">
            <v>78.8</v>
          </cell>
          <cell r="F1272">
            <v>5.5555555555554373E-2</v>
          </cell>
        </row>
        <row r="1273">
          <cell r="C1273">
            <v>1265</v>
          </cell>
          <cell r="E1273">
            <v>79.099999999999994</v>
          </cell>
          <cell r="F1273">
            <v>8.3333333333334522E-2</v>
          </cell>
        </row>
        <row r="1274">
          <cell r="C1274">
            <v>1266</v>
          </cell>
          <cell r="E1274">
            <v>79.400000000000006</v>
          </cell>
          <cell r="F1274">
            <v>6.9444444444444448E-2</v>
          </cell>
        </row>
        <row r="1275">
          <cell r="C1275">
            <v>1267</v>
          </cell>
          <cell r="E1275">
            <v>79.599999999999994</v>
          </cell>
          <cell r="F1275">
            <v>5.5555555555554373E-2</v>
          </cell>
        </row>
        <row r="1276">
          <cell r="C1276">
            <v>1268</v>
          </cell>
          <cell r="E1276">
            <v>79.8</v>
          </cell>
          <cell r="F1276">
            <v>2.7777777777778172E-2</v>
          </cell>
        </row>
        <row r="1277">
          <cell r="C1277">
            <v>1269</v>
          </cell>
          <cell r="E1277">
            <v>79.8</v>
          </cell>
          <cell r="F1277">
            <v>-2.7777777777778172E-2</v>
          </cell>
        </row>
        <row r="1278">
          <cell r="C1278">
            <v>1270</v>
          </cell>
          <cell r="E1278">
            <v>79.599999999999994</v>
          </cell>
          <cell r="F1278">
            <v>-6.9444444444444448E-2</v>
          </cell>
        </row>
        <row r="1279">
          <cell r="C1279">
            <v>1271</v>
          </cell>
          <cell r="E1279">
            <v>79.3</v>
          </cell>
          <cell r="F1279">
            <v>-9.7222222222220642E-2</v>
          </cell>
        </row>
        <row r="1280">
          <cell r="C1280">
            <v>1272</v>
          </cell>
          <cell r="E1280">
            <v>78.900000000000006</v>
          </cell>
          <cell r="F1280">
            <v>-0.11111111111111072</v>
          </cell>
        </row>
        <row r="1281">
          <cell r="C1281">
            <v>1273</v>
          </cell>
          <cell r="E1281">
            <v>78.5</v>
          </cell>
          <cell r="F1281">
            <v>-9.7222222222222612E-2</v>
          </cell>
        </row>
        <row r="1282">
          <cell r="C1282">
            <v>1274</v>
          </cell>
          <cell r="E1282">
            <v>78.2</v>
          </cell>
          <cell r="F1282">
            <v>-8.3333333333332538E-2</v>
          </cell>
        </row>
        <row r="1283">
          <cell r="C1283">
            <v>1275</v>
          </cell>
          <cell r="E1283">
            <v>77.900000000000006</v>
          </cell>
          <cell r="F1283">
            <v>-6.9444444444444448E-2</v>
          </cell>
        </row>
        <row r="1284">
          <cell r="C1284">
            <v>1276</v>
          </cell>
          <cell r="E1284">
            <v>77.7</v>
          </cell>
          <cell r="F1284">
            <v>-2.7777777777778172E-2</v>
          </cell>
        </row>
        <row r="1285">
          <cell r="C1285">
            <v>1277</v>
          </cell>
          <cell r="E1285">
            <v>77.7</v>
          </cell>
          <cell r="F1285">
            <v>1.3888888888888099E-2</v>
          </cell>
        </row>
        <row r="1286">
          <cell r="C1286">
            <v>1278</v>
          </cell>
          <cell r="E1286">
            <v>77.8</v>
          </cell>
          <cell r="F1286">
            <v>2.7777777777778172E-2</v>
          </cell>
        </row>
        <row r="1287">
          <cell r="C1287">
            <v>1279</v>
          </cell>
          <cell r="E1287">
            <v>77.900000000000006</v>
          </cell>
          <cell r="F1287">
            <v>4.1666666666666269E-2</v>
          </cell>
        </row>
        <row r="1288">
          <cell r="C1288">
            <v>1280</v>
          </cell>
          <cell r="E1288">
            <v>78.099999999999994</v>
          </cell>
          <cell r="F1288">
            <v>5.5555555555554373E-2</v>
          </cell>
        </row>
        <row r="1289">
          <cell r="C1289">
            <v>1281</v>
          </cell>
          <cell r="E1289">
            <v>78.3</v>
          </cell>
          <cell r="F1289">
            <v>2.7777777777778172E-2</v>
          </cell>
        </row>
        <row r="1290">
          <cell r="C1290">
            <v>1282</v>
          </cell>
          <cell r="E1290">
            <v>78.3</v>
          </cell>
          <cell r="F1290">
            <v>1.3888888888890073E-2</v>
          </cell>
        </row>
        <row r="1291">
          <cell r="C1291">
            <v>1283</v>
          </cell>
          <cell r="E1291">
            <v>78.400000000000006</v>
          </cell>
          <cell r="F1291">
            <v>1.3888888888890073E-2</v>
          </cell>
        </row>
        <row r="1292">
          <cell r="C1292">
            <v>1284</v>
          </cell>
          <cell r="E1292">
            <v>78.400000000000006</v>
          </cell>
          <cell r="F1292">
            <v>0</v>
          </cell>
        </row>
        <row r="1293">
          <cell r="C1293">
            <v>1285</v>
          </cell>
          <cell r="E1293">
            <v>78.400000000000006</v>
          </cell>
          <cell r="F1293">
            <v>-2.7777777777778172E-2</v>
          </cell>
        </row>
        <row r="1294">
          <cell r="C1294">
            <v>1286</v>
          </cell>
          <cell r="E1294">
            <v>78.2</v>
          </cell>
          <cell r="F1294">
            <v>-5.5555555555556344E-2</v>
          </cell>
        </row>
        <row r="1295">
          <cell r="C1295">
            <v>1287</v>
          </cell>
          <cell r="E1295">
            <v>78</v>
          </cell>
          <cell r="F1295">
            <v>-6.9444444444444448E-2</v>
          </cell>
        </row>
        <row r="1296">
          <cell r="C1296">
            <v>1288</v>
          </cell>
          <cell r="E1296">
            <v>77.7</v>
          </cell>
          <cell r="F1296">
            <v>-9.7222222222222612E-2</v>
          </cell>
        </row>
        <row r="1297">
          <cell r="C1297">
            <v>1289</v>
          </cell>
          <cell r="E1297">
            <v>77.3</v>
          </cell>
          <cell r="F1297">
            <v>-0.11111111111111072</v>
          </cell>
        </row>
        <row r="1298">
          <cell r="C1298">
            <v>1290</v>
          </cell>
          <cell r="E1298">
            <v>76.900000000000006</v>
          </cell>
          <cell r="F1298">
            <v>-9.7222222222222612E-2</v>
          </cell>
        </row>
        <row r="1299">
          <cell r="C1299">
            <v>1291</v>
          </cell>
          <cell r="E1299">
            <v>76.599999999999994</v>
          </cell>
          <cell r="F1299">
            <v>-9.7222222222222612E-2</v>
          </cell>
        </row>
        <row r="1300">
          <cell r="C1300">
            <v>1292</v>
          </cell>
          <cell r="E1300">
            <v>76.2</v>
          </cell>
          <cell r="F1300">
            <v>-0.12499999999999881</v>
          </cell>
        </row>
        <row r="1301">
          <cell r="C1301">
            <v>1293</v>
          </cell>
          <cell r="E1301">
            <v>75.7</v>
          </cell>
          <cell r="F1301">
            <v>-0.1388888888888889</v>
          </cell>
        </row>
        <row r="1302">
          <cell r="C1302">
            <v>1294</v>
          </cell>
          <cell r="E1302">
            <v>75.2</v>
          </cell>
          <cell r="F1302">
            <v>-0.1388888888888889</v>
          </cell>
        </row>
        <row r="1303">
          <cell r="C1303">
            <v>1295</v>
          </cell>
          <cell r="E1303">
            <v>74.7</v>
          </cell>
          <cell r="F1303">
            <v>-0.11111111111111072</v>
          </cell>
        </row>
        <row r="1304">
          <cell r="C1304">
            <v>1296</v>
          </cell>
          <cell r="E1304">
            <v>74.400000000000006</v>
          </cell>
          <cell r="F1304">
            <v>-5.5555555555556344E-2</v>
          </cell>
        </row>
        <row r="1305">
          <cell r="C1305">
            <v>1297</v>
          </cell>
          <cell r="E1305">
            <v>74.3</v>
          </cell>
          <cell r="F1305">
            <v>0</v>
          </cell>
        </row>
        <row r="1306">
          <cell r="C1306">
            <v>1298</v>
          </cell>
          <cell r="E1306">
            <v>74.400000000000006</v>
          </cell>
          <cell r="F1306">
            <v>4.1666666666666269E-2</v>
          </cell>
        </row>
        <row r="1307">
          <cell r="C1307">
            <v>1299</v>
          </cell>
          <cell r="E1307">
            <v>74.599999999999994</v>
          </cell>
          <cell r="F1307">
            <v>6.9444444444444448E-2</v>
          </cell>
        </row>
        <row r="1308">
          <cell r="C1308">
            <v>1300</v>
          </cell>
          <cell r="E1308">
            <v>74.900000000000006</v>
          </cell>
          <cell r="F1308">
            <v>6.9444444444444448E-2</v>
          </cell>
        </row>
        <row r="1309">
          <cell r="C1309">
            <v>1301</v>
          </cell>
          <cell r="E1309">
            <v>75.099999999999994</v>
          </cell>
          <cell r="F1309">
            <v>5.5555555555554373E-2</v>
          </cell>
        </row>
        <row r="1310">
          <cell r="C1310">
            <v>1302</v>
          </cell>
          <cell r="E1310">
            <v>75.3</v>
          </cell>
          <cell r="F1310">
            <v>5.5555555555556344E-2</v>
          </cell>
        </row>
        <row r="1311">
          <cell r="C1311">
            <v>1303</v>
          </cell>
          <cell r="E1311">
            <v>75.5</v>
          </cell>
          <cell r="F1311">
            <v>6.9444444444444448E-2</v>
          </cell>
        </row>
        <row r="1312">
          <cell r="C1312">
            <v>1304</v>
          </cell>
          <cell r="E1312">
            <v>75.8</v>
          </cell>
          <cell r="F1312">
            <v>5.5555555555556344E-2</v>
          </cell>
        </row>
        <row r="1313">
          <cell r="C1313">
            <v>1305</v>
          </cell>
          <cell r="E1313">
            <v>75.900000000000006</v>
          </cell>
          <cell r="F1313">
            <v>2.7777777777778172E-2</v>
          </cell>
        </row>
        <row r="1314">
          <cell r="C1314">
            <v>1306</v>
          </cell>
          <cell r="E1314">
            <v>76</v>
          </cell>
          <cell r="F1314">
            <v>1.3888888888888099E-2</v>
          </cell>
        </row>
        <row r="1315">
          <cell r="C1315">
            <v>1307</v>
          </cell>
          <cell r="E1315">
            <v>76</v>
          </cell>
          <cell r="F1315">
            <v>0</v>
          </cell>
        </row>
        <row r="1316">
          <cell r="C1316">
            <v>1308</v>
          </cell>
          <cell r="E1316">
            <v>76</v>
          </cell>
          <cell r="F1316">
            <v>-1.3888888888888099E-2</v>
          </cell>
        </row>
        <row r="1317">
          <cell r="C1317">
            <v>1309</v>
          </cell>
          <cell r="E1317">
            <v>75.900000000000006</v>
          </cell>
          <cell r="F1317">
            <v>-1.3888888888888099E-2</v>
          </cell>
        </row>
        <row r="1318">
          <cell r="C1318">
            <v>1310</v>
          </cell>
          <cell r="E1318">
            <v>75.900000000000006</v>
          </cell>
          <cell r="F1318">
            <v>-1.3888888888890073E-2</v>
          </cell>
        </row>
        <row r="1319">
          <cell r="C1319">
            <v>1311</v>
          </cell>
          <cell r="E1319">
            <v>75.8</v>
          </cell>
          <cell r="F1319">
            <v>-2.7777777777778172E-2</v>
          </cell>
        </row>
        <row r="1320">
          <cell r="C1320">
            <v>1312</v>
          </cell>
          <cell r="E1320">
            <v>75.7</v>
          </cell>
          <cell r="F1320">
            <v>-4.1666666666666269E-2</v>
          </cell>
        </row>
        <row r="1321">
          <cell r="C1321">
            <v>1313</v>
          </cell>
          <cell r="E1321">
            <v>75.5</v>
          </cell>
          <cell r="F1321">
            <v>-6.9444444444444448E-2</v>
          </cell>
        </row>
        <row r="1322">
          <cell r="C1322">
            <v>1314</v>
          </cell>
          <cell r="E1322">
            <v>75.2</v>
          </cell>
          <cell r="F1322">
            <v>-6.9444444444444448E-2</v>
          </cell>
        </row>
        <row r="1323">
          <cell r="C1323">
            <v>1315</v>
          </cell>
          <cell r="E1323">
            <v>75</v>
          </cell>
          <cell r="F1323">
            <v>-6.9444444444444448E-2</v>
          </cell>
        </row>
        <row r="1324">
          <cell r="C1324">
            <v>1316</v>
          </cell>
          <cell r="E1324">
            <v>74.7</v>
          </cell>
          <cell r="F1324">
            <v>-0.12500000000000078</v>
          </cell>
        </row>
        <row r="1325">
          <cell r="C1325">
            <v>1317</v>
          </cell>
          <cell r="E1325">
            <v>74.099999999999994</v>
          </cell>
          <cell r="F1325">
            <v>-0.1388888888888889</v>
          </cell>
        </row>
        <row r="1326">
          <cell r="C1326">
            <v>1318</v>
          </cell>
          <cell r="E1326">
            <v>73.7</v>
          </cell>
          <cell r="F1326">
            <v>-0.11111111111111072</v>
          </cell>
        </row>
        <row r="1327">
          <cell r="C1327">
            <v>1319</v>
          </cell>
          <cell r="E1327">
            <v>73.3</v>
          </cell>
          <cell r="F1327">
            <v>-2.7777777777778172E-2</v>
          </cell>
        </row>
        <row r="1328">
          <cell r="C1328">
            <v>1320</v>
          </cell>
          <cell r="E1328">
            <v>73.5</v>
          </cell>
          <cell r="F1328">
            <v>9.7222222222222612E-2</v>
          </cell>
        </row>
        <row r="1329">
          <cell r="C1329">
            <v>1321</v>
          </cell>
          <cell r="E1329">
            <v>74</v>
          </cell>
          <cell r="F1329">
            <v>0.19444444444444522</v>
          </cell>
        </row>
        <row r="1330">
          <cell r="C1330">
            <v>1322</v>
          </cell>
          <cell r="E1330">
            <v>74.900000000000006</v>
          </cell>
          <cell r="F1330">
            <v>0.29166666666666585</v>
          </cell>
        </row>
        <row r="1331">
          <cell r="C1331">
            <v>1323</v>
          </cell>
          <cell r="E1331">
            <v>76.099999999999994</v>
          </cell>
          <cell r="F1331">
            <v>0.38888888888888851</v>
          </cell>
        </row>
        <row r="1332">
          <cell r="C1332">
            <v>1324</v>
          </cell>
          <cell r="E1332">
            <v>77.7</v>
          </cell>
          <cell r="F1332">
            <v>0.43055555555555675</v>
          </cell>
        </row>
        <row r="1333">
          <cell r="C1333">
            <v>1325</v>
          </cell>
          <cell r="E1333">
            <v>79.2</v>
          </cell>
          <cell r="F1333">
            <v>0.36111111111111033</v>
          </cell>
        </row>
        <row r="1334">
          <cell r="C1334">
            <v>1326</v>
          </cell>
          <cell r="E1334">
            <v>80.3</v>
          </cell>
          <cell r="F1334">
            <v>0.22222222222222143</v>
          </cell>
        </row>
        <row r="1335">
          <cell r="C1335">
            <v>1327</v>
          </cell>
          <cell r="E1335">
            <v>80.8</v>
          </cell>
          <cell r="F1335">
            <v>9.7222222222222612E-2</v>
          </cell>
        </row>
        <row r="1336">
          <cell r="C1336">
            <v>1328</v>
          </cell>
          <cell r="E1336">
            <v>81</v>
          </cell>
          <cell r="F1336">
            <v>2.7777777777778172E-2</v>
          </cell>
        </row>
        <row r="1337">
          <cell r="C1337">
            <v>1329</v>
          </cell>
          <cell r="E1337">
            <v>81</v>
          </cell>
          <cell r="F1337">
            <v>0</v>
          </cell>
        </row>
        <row r="1338">
          <cell r="C1338">
            <v>1330</v>
          </cell>
          <cell r="E1338">
            <v>81</v>
          </cell>
          <cell r="F1338">
            <v>0</v>
          </cell>
        </row>
        <row r="1339">
          <cell r="C1339">
            <v>1331</v>
          </cell>
          <cell r="E1339">
            <v>81</v>
          </cell>
          <cell r="F1339">
            <v>0</v>
          </cell>
        </row>
        <row r="1340">
          <cell r="C1340">
            <v>1332</v>
          </cell>
          <cell r="E1340">
            <v>81</v>
          </cell>
          <cell r="F1340">
            <v>-1.3888888888888099E-2</v>
          </cell>
        </row>
        <row r="1341">
          <cell r="C1341">
            <v>1333</v>
          </cell>
          <cell r="E1341">
            <v>80.900000000000006</v>
          </cell>
          <cell r="F1341">
            <v>-5.5555555555556344E-2</v>
          </cell>
        </row>
        <row r="1342">
          <cell r="C1342">
            <v>1334</v>
          </cell>
          <cell r="E1342">
            <v>80.599999999999994</v>
          </cell>
          <cell r="F1342">
            <v>-8.3333333333334522E-2</v>
          </cell>
        </row>
        <row r="1343">
          <cell r="C1343">
            <v>1335</v>
          </cell>
          <cell r="E1343">
            <v>80.3</v>
          </cell>
          <cell r="F1343">
            <v>-8.3333333333332538E-2</v>
          </cell>
        </row>
        <row r="1344">
          <cell r="C1344">
            <v>1336</v>
          </cell>
          <cell r="E1344">
            <v>80</v>
          </cell>
          <cell r="F1344">
            <v>-5.5555555555554373E-2</v>
          </cell>
        </row>
        <row r="1345">
          <cell r="C1345">
            <v>1337</v>
          </cell>
          <cell r="E1345">
            <v>79.900000000000006</v>
          </cell>
          <cell r="F1345">
            <v>-2.7777777777778172E-2</v>
          </cell>
        </row>
        <row r="1346">
          <cell r="C1346">
            <v>1338</v>
          </cell>
          <cell r="E1346">
            <v>79.8</v>
          </cell>
          <cell r="F1346">
            <v>-1.3888888888890073E-2</v>
          </cell>
        </row>
        <row r="1347">
          <cell r="C1347">
            <v>1339</v>
          </cell>
          <cell r="E1347">
            <v>79.8</v>
          </cell>
          <cell r="F1347">
            <v>0</v>
          </cell>
        </row>
        <row r="1348">
          <cell r="C1348">
            <v>1340</v>
          </cell>
          <cell r="E1348">
            <v>79.8</v>
          </cell>
          <cell r="F1348">
            <v>1.3888888888890073E-2</v>
          </cell>
        </row>
        <row r="1349">
          <cell r="C1349">
            <v>1341</v>
          </cell>
          <cell r="E1349">
            <v>79.900000000000006</v>
          </cell>
          <cell r="F1349">
            <v>2.7777777777778172E-2</v>
          </cell>
        </row>
        <row r="1350">
          <cell r="C1350">
            <v>1342</v>
          </cell>
          <cell r="E1350">
            <v>80</v>
          </cell>
          <cell r="F1350">
            <v>6.9444444444444448E-2</v>
          </cell>
        </row>
        <row r="1351">
          <cell r="C1351">
            <v>1343</v>
          </cell>
          <cell r="E1351">
            <v>80.400000000000006</v>
          </cell>
          <cell r="F1351">
            <v>0.11111111111111072</v>
          </cell>
        </row>
        <row r="1352">
          <cell r="C1352">
            <v>1344</v>
          </cell>
          <cell r="E1352">
            <v>80.8</v>
          </cell>
          <cell r="F1352">
            <v>0.11111111111111072</v>
          </cell>
        </row>
        <row r="1353">
          <cell r="C1353">
            <v>1345</v>
          </cell>
          <cell r="E1353">
            <v>81.2</v>
          </cell>
          <cell r="F1353">
            <v>9.7222222222222612E-2</v>
          </cell>
        </row>
        <row r="1354">
          <cell r="C1354">
            <v>1346</v>
          </cell>
          <cell r="E1354">
            <v>81.5</v>
          </cell>
          <cell r="F1354">
            <v>5.5555555555554373E-2</v>
          </cell>
        </row>
        <row r="1355">
          <cell r="C1355">
            <v>1347</v>
          </cell>
          <cell r="E1355">
            <v>81.599999999999994</v>
          </cell>
          <cell r="F1355">
            <v>1.3888888888888099E-2</v>
          </cell>
        </row>
        <row r="1356">
          <cell r="C1356">
            <v>1348</v>
          </cell>
          <cell r="E1356">
            <v>81.599999999999994</v>
          </cell>
          <cell r="F1356">
            <v>-2.7777777777776198E-2</v>
          </cell>
        </row>
        <row r="1357">
          <cell r="C1357">
            <v>1349</v>
          </cell>
          <cell r="E1357">
            <v>81.400000000000006</v>
          </cell>
          <cell r="F1357">
            <v>-0.12499999999999881</v>
          </cell>
        </row>
        <row r="1358">
          <cell r="C1358">
            <v>1350</v>
          </cell>
          <cell r="E1358">
            <v>80.7</v>
          </cell>
          <cell r="F1358">
            <v>-0.25000000000000155</v>
          </cell>
        </row>
        <row r="1359">
          <cell r="C1359">
            <v>1351</v>
          </cell>
          <cell r="E1359">
            <v>79.599999999999994</v>
          </cell>
          <cell r="F1359">
            <v>-0.34722222222222221</v>
          </cell>
        </row>
        <row r="1360">
          <cell r="C1360">
            <v>1352</v>
          </cell>
          <cell r="E1360">
            <v>78.2</v>
          </cell>
          <cell r="F1360">
            <v>-0.38888888888888851</v>
          </cell>
        </row>
        <row r="1361">
          <cell r="C1361">
            <v>1353</v>
          </cell>
          <cell r="E1361">
            <v>76.8</v>
          </cell>
          <cell r="F1361">
            <v>-0.40277777777777857</v>
          </cell>
        </row>
        <row r="1362">
          <cell r="C1362">
            <v>1354</v>
          </cell>
          <cell r="E1362">
            <v>75.3</v>
          </cell>
          <cell r="F1362">
            <v>-0.41666666666666663</v>
          </cell>
        </row>
        <row r="1363">
          <cell r="C1363">
            <v>1355</v>
          </cell>
          <cell r="E1363">
            <v>73.8</v>
          </cell>
          <cell r="F1363">
            <v>-0.44444444444444481</v>
          </cell>
        </row>
        <row r="1364">
          <cell r="C1364">
            <v>1356</v>
          </cell>
          <cell r="E1364">
            <v>72.099999999999994</v>
          </cell>
          <cell r="F1364">
            <v>-0.49999999999999922</v>
          </cell>
        </row>
        <row r="1365">
          <cell r="C1365">
            <v>1357</v>
          </cell>
          <cell r="E1365">
            <v>70.2</v>
          </cell>
          <cell r="F1365">
            <v>-0.54166666666666552</v>
          </cell>
        </row>
        <row r="1366">
          <cell r="C1366">
            <v>1358</v>
          </cell>
          <cell r="E1366">
            <v>68.2</v>
          </cell>
          <cell r="F1366">
            <v>-0.56944444444444564</v>
          </cell>
        </row>
        <row r="1367">
          <cell r="C1367">
            <v>1359</v>
          </cell>
          <cell r="E1367">
            <v>66.099999999999994</v>
          </cell>
          <cell r="F1367">
            <v>-0.61111111111111194</v>
          </cell>
        </row>
        <row r="1368">
          <cell r="C1368">
            <v>1360</v>
          </cell>
          <cell r="E1368">
            <v>63.8</v>
          </cell>
          <cell r="F1368">
            <v>-0.624999999999999</v>
          </cell>
        </row>
        <row r="1369">
          <cell r="C1369">
            <v>1361</v>
          </cell>
          <cell r="E1369">
            <v>61.6</v>
          </cell>
          <cell r="F1369">
            <v>-0.49999999999999922</v>
          </cell>
        </row>
        <row r="1370">
          <cell r="C1370">
            <v>1362</v>
          </cell>
          <cell r="E1370">
            <v>60.2</v>
          </cell>
          <cell r="F1370">
            <v>-0.25000000000000061</v>
          </cell>
        </row>
        <row r="1371">
          <cell r="C1371">
            <v>1363</v>
          </cell>
          <cell r="E1371">
            <v>59.8</v>
          </cell>
          <cell r="F1371">
            <v>2.7777777777777186E-2</v>
          </cell>
        </row>
        <row r="1372">
          <cell r="C1372">
            <v>1364</v>
          </cell>
          <cell r="E1372">
            <v>60.4</v>
          </cell>
          <cell r="F1372">
            <v>0.27777777777777779</v>
          </cell>
        </row>
        <row r="1373">
          <cell r="C1373">
            <v>1365</v>
          </cell>
          <cell r="E1373">
            <v>61.8</v>
          </cell>
          <cell r="F1373">
            <v>0.30555555555555597</v>
          </cell>
        </row>
        <row r="1374">
          <cell r="C1374">
            <v>1366</v>
          </cell>
          <cell r="E1374">
            <v>62.6</v>
          </cell>
          <cell r="F1374">
            <v>0.12500000000000078</v>
          </cell>
        </row>
        <row r="1375">
          <cell r="C1375">
            <v>1367</v>
          </cell>
          <cell r="E1375">
            <v>62.7</v>
          </cell>
          <cell r="F1375">
            <v>-9.7222222222222612E-2</v>
          </cell>
        </row>
        <row r="1376">
          <cell r="C1376">
            <v>1368</v>
          </cell>
          <cell r="E1376">
            <v>61.9</v>
          </cell>
          <cell r="F1376">
            <v>-0.37500000000000039</v>
          </cell>
        </row>
        <row r="1377">
          <cell r="C1377">
            <v>1369</v>
          </cell>
          <cell r="E1377">
            <v>60</v>
          </cell>
          <cell r="F1377">
            <v>-0.4861111111111111</v>
          </cell>
        </row>
        <row r="1378">
          <cell r="C1378">
            <v>1370</v>
          </cell>
          <cell r="E1378">
            <v>58.4</v>
          </cell>
          <cell r="F1378">
            <v>-0.30555555555555597</v>
          </cell>
        </row>
        <row r="1379">
          <cell r="C1379">
            <v>1371</v>
          </cell>
          <cell r="E1379">
            <v>57.8</v>
          </cell>
          <cell r="F1379">
            <v>-8.3333333333333523E-2</v>
          </cell>
        </row>
        <row r="1380">
          <cell r="C1380">
            <v>1372</v>
          </cell>
          <cell r="E1380">
            <v>57.8</v>
          </cell>
          <cell r="F1380">
            <v>0</v>
          </cell>
        </row>
        <row r="1381">
          <cell r="C1381">
            <v>1373</v>
          </cell>
          <cell r="E1381">
            <v>57.8</v>
          </cell>
          <cell r="F1381">
            <v>-6.9444444444444448E-2</v>
          </cell>
        </row>
        <row r="1382">
          <cell r="C1382">
            <v>1374</v>
          </cell>
          <cell r="E1382">
            <v>57.3</v>
          </cell>
          <cell r="F1382">
            <v>-0.22222222222222143</v>
          </cell>
        </row>
        <row r="1383">
          <cell r="C1383">
            <v>1375</v>
          </cell>
          <cell r="E1383">
            <v>56.2</v>
          </cell>
          <cell r="F1383">
            <v>-0.41666666666666663</v>
          </cell>
        </row>
        <row r="1384">
          <cell r="C1384">
            <v>1376</v>
          </cell>
          <cell r="E1384">
            <v>54.3</v>
          </cell>
          <cell r="F1384">
            <v>-0.75000000000000078</v>
          </cell>
        </row>
        <row r="1385">
          <cell r="C1385">
            <v>1377</v>
          </cell>
          <cell r="E1385">
            <v>50.8</v>
          </cell>
          <cell r="F1385">
            <v>-1.2222222222222219</v>
          </cell>
        </row>
        <row r="1386">
          <cell r="C1386">
            <v>1378</v>
          </cell>
          <cell r="E1386">
            <v>45.5</v>
          </cell>
          <cell r="F1386">
            <v>-1.4722222222222214</v>
          </cell>
        </row>
        <row r="1387">
          <cell r="C1387">
            <v>1379</v>
          </cell>
          <cell r="E1387">
            <v>40.200000000000003</v>
          </cell>
          <cell r="F1387">
            <v>-1.4722222222222223</v>
          </cell>
        </row>
        <row r="1388">
          <cell r="C1388">
            <v>1380</v>
          </cell>
          <cell r="E1388">
            <v>34.9</v>
          </cell>
          <cell r="F1388">
            <v>-1.4722222222222223</v>
          </cell>
        </row>
        <row r="1389">
          <cell r="C1389">
            <v>1381</v>
          </cell>
          <cell r="E1389">
            <v>29.6</v>
          </cell>
          <cell r="F1389">
            <v>-1.0555555555555551</v>
          </cell>
        </row>
        <row r="1390">
          <cell r="C1390">
            <v>1382</v>
          </cell>
          <cell r="E1390">
            <v>27.3</v>
          </cell>
          <cell r="F1390">
            <v>-4.1666666666666761E-2</v>
          </cell>
        </row>
        <row r="1391">
          <cell r="C1391">
            <v>1383</v>
          </cell>
          <cell r="E1391">
            <v>29.3</v>
          </cell>
          <cell r="F1391">
            <v>0.77777777777777746</v>
          </cell>
        </row>
        <row r="1392">
          <cell r="C1392">
            <v>1384</v>
          </cell>
          <cell r="E1392">
            <v>32.9</v>
          </cell>
          <cell r="F1392">
            <v>0.87500000000000011</v>
          </cell>
        </row>
        <row r="1393">
          <cell r="C1393">
            <v>1385</v>
          </cell>
          <cell r="E1393">
            <v>35.6</v>
          </cell>
          <cell r="F1393">
            <v>0.52777777777777835</v>
          </cell>
        </row>
        <row r="1394">
          <cell r="C1394">
            <v>1386</v>
          </cell>
          <cell r="E1394">
            <v>36.700000000000003</v>
          </cell>
          <cell r="F1394">
            <v>0.27777777777777779</v>
          </cell>
        </row>
        <row r="1395">
          <cell r="C1395">
            <v>1387</v>
          </cell>
          <cell r="E1395">
            <v>37.6</v>
          </cell>
          <cell r="F1395">
            <v>0.37499999999999939</v>
          </cell>
        </row>
        <row r="1396">
          <cell r="C1396">
            <v>1388</v>
          </cell>
          <cell r="E1396">
            <v>39.4</v>
          </cell>
          <cell r="F1396">
            <v>0.68055555555555536</v>
          </cell>
        </row>
        <row r="1397">
          <cell r="C1397">
            <v>1389</v>
          </cell>
          <cell r="E1397">
            <v>42.5</v>
          </cell>
          <cell r="F1397">
            <v>0.98611111111111127</v>
          </cell>
        </row>
        <row r="1398">
          <cell r="C1398">
            <v>1390</v>
          </cell>
          <cell r="E1398">
            <v>46.5</v>
          </cell>
          <cell r="F1398">
            <v>1.0694444444444449</v>
          </cell>
        </row>
        <row r="1399">
          <cell r="C1399">
            <v>1391</v>
          </cell>
          <cell r="E1399">
            <v>50.2</v>
          </cell>
          <cell r="F1399">
            <v>0.87499999999999956</v>
          </cell>
        </row>
        <row r="1400">
          <cell r="C1400">
            <v>1392</v>
          </cell>
          <cell r="E1400">
            <v>52.8</v>
          </cell>
          <cell r="F1400">
            <v>0.56944444444444364</v>
          </cell>
        </row>
        <row r="1401">
          <cell r="C1401">
            <v>1393</v>
          </cell>
          <cell r="E1401">
            <v>54.3</v>
          </cell>
          <cell r="F1401">
            <v>0.29166666666666685</v>
          </cell>
        </row>
        <row r="1402">
          <cell r="C1402">
            <v>1394</v>
          </cell>
          <cell r="E1402">
            <v>54.9</v>
          </cell>
          <cell r="F1402">
            <v>8.3333333333333523E-2</v>
          </cell>
        </row>
        <row r="1403">
          <cell r="C1403">
            <v>1395</v>
          </cell>
          <cell r="E1403">
            <v>54.9</v>
          </cell>
          <cell r="F1403">
            <v>-2.7777777777777186E-2</v>
          </cell>
        </row>
        <row r="1404">
          <cell r="C1404">
            <v>1396</v>
          </cell>
          <cell r="E1404">
            <v>54.7</v>
          </cell>
          <cell r="F1404">
            <v>-0.11111111111111072</v>
          </cell>
        </row>
        <row r="1405">
          <cell r="C1405">
            <v>1397</v>
          </cell>
          <cell r="E1405">
            <v>54.1</v>
          </cell>
          <cell r="F1405">
            <v>-0.20833333333333331</v>
          </cell>
        </row>
        <row r="1406">
          <cell r="C1406">
            <v>1398</v>
          </cell>
          <cell r="E1406">
            <v>53.2</v>
          </cell>
          <cell r="F1406">
            <v>-0.27777777777777779</v>
          </cell>
        </row>
        <row r="1407">
          <cell r="C1407">
            <v>1399</v>
          </cell>
          <cell r="E1407">
            <v>52.1</v>
          </cell>
          <cell r="F1407">
            <v>-0.34722222222222221</v>
          </cell>
        </row>
        <row r="1408">
          <cell r="C1408">
            <v>1400</v>
          </cell>
          <cell r="E1408">
            <v>50.7</v>
          </cell>
          <cell r="F1408">
            <v>-0.41666666666666663</v>
          </cell>
        </row>
        <row r="1409">
          <cell r="C1409">
            <v>1401</v>
          </cell>
          <cell r="E1409">
            <v>49.1</v>
          </cell>
          <cell r="F1409">
            <v>-0.45833333333333393</v>
          </cell>
        </row>
        <row r="1410">
          <cell r="C1410">
            <v>1402</v>
          </cell>
          <cell r="E1410">
            <v>47.4</v>
          </cell>
          <cell r="F1410">
            <v>-0.54166666666666641</v>
          </cell>
        </row>
        <row r="1411">
          <cell r="C1411">
            <v>1403</v>
          </cell>
          <cell r="E1411">
            <v>45.2</v>
          </cell>
          <cell r="F1411">
            <v>-0.7777777777777779</v>
          </cell>
        </row>
        <row r="1412">
          <cell r="C1412">
            <v>1404</v>
          </cell>
          <cell r="E1412">
            <v>41.8</v>
          </cell>
          <cell r="F1412">
            <v>-1.2083333333333337</v>
          </cell>
        </row>
        <row r="1413">
          <cell r="C1413">
            <v>1405</v>
          </cell>
          <cell r="E1413">
            <v>36.5</v>
          </cell>
          <cell r="F1413">
            <v>-1.4722222222222219</v>
          </cell>
        </row>
        <row r="1414">
          <cell r="C1414">
            <v>1406</v>
          </cell>
          <cell r="E1414">
            <v>31.2</v>
          </cell>
          <cell r="F1414">
            <v>-1.2361111111111109</v>
          </cell>
        </row>
        <row r="1415">
          <cell r="C1415">
            <v>1407</v>
          </cell>
          <cell r="E1415">
            <v>27.6</v>
          </cell>
          <cell r="F1415">
            <v>-0.59722222222222232</v>
          </cell>
        </row>
        <row r="1416">
          <cell r="C1416">
            <v>1408</v>
          </cell>
          <cell r="E1416">
            <v>26.9</v>
          </cell>
          <cell r="F1416">
            <v>-4.1666666666666761E-2</v>
          </cell>
        </row>
        <row r="1417">
          <cell r="C1417">
            <v>1409</v>
          </cell>
          <cell r="E1417">
            <v>27.3</v>
          </cell>
          <cell r="F1417">
            <v>8.3333333333333523E-2</v>
          </cell>
        </row>
        <row r="1418">
          <cell r="C1418">
            <v>1410</v>
          </cell>
          <cell r="E1418">
            <v>27.5</v>
          </cell>
          <cell r="F1418">
            <v>1.3888888888888593E-2</v>
          </cell>
        </row>
        <row r="1419">
          <cell r="C1419">
            <v>1411</v>
          </cell>
          <cell r="E1419">
            <v>27.4</v>
          </cell>
          <cell r="F1419">
            <v>-5.5555555555555358E-2</v>
          </cell>
        </row>
        <row r="1420">
          <cell r="C1420">
            <v>1412</v>
          </cell>
          <cell r="E1420">
            <v>27.1</v>
          </cell>
          <cell r="F1420">
            <v>-9.7222222222222127E-2</v>
          </cell>
        </row>
        <row r="1421">
          <cell r="C1421">
            <v>1413</v>
          </cell>
          <cell r="E1421">
            <v>26.7</v>
          </cell>
          <cell r="F1421">
            <v>-4.1666666666666761E-2</v>
          </cell>
        </row>
        <row r="1422">
          <cell r="C1422">
            <v>1414</v>
          </cell>
          <cell r="E1422">
            <v>26.8</v>
          </cell>
          <cell r="F1422">
            <v>0.20833333333333331</v>
          </cell>
        </row>
        <row r="1423">
          <cell r="C1423">
            <v>1415</v>
          </cell>
          <cell r="E1423">
            <v>28.2</v>
          </cell>
          <cell r="F1423">
            <v>0.59722222222222232</v>
          </cell>
        </row>
        <row r="1424">
          <cell r="C1424">
            <v>1416</v>
          </cell>
          <cell r="E1424">
            <v>31.1</v>
          </cell>
          <cell r="F1424">
            <v>0.9166666666666663</v>
          </cell>
        </row>
        <row r="1425">
          <cell r="C1425">
            <v>1417</v>
          </cell>
          <cell r="E1425">
            <v>34.799999999999997</v>
          </cell>
          <cell r="F1425">
            <v>1.0138888888888884</v>
          </cell>
        </row>
        <row r="1426">
          <cell r="C1426">
            <v>1418</v>
          </cell>
          <cell r="E1426">
            <v>38.4</v>
          </cell>
          <cell r="F1426">
            <v>0.84722222222222243</v>
          </cell>
        </row>
        <row r="1427">
          <cell r="C1427">
            <v>1419</v>
          </cell>
          <cell r="E1427">
            <v>40.9</v>
          </cell>
          <cell r="F1427">
            <v>0.45833333333333393</v>
          </cell>
        </row>
        <row r="1428">
          <cell r="C1428">
            <v>1420</v>
          </cell>
          <cell r="E1428">
            <v>41.7</v>
          </cell>
          <cell r="F1428">
            <v>0</v>
          </cell>
        </row>
        <row r="1429">
          <cell r="C1429">
            <v>1421</v>
          </cell>
          <cell r="E1429">
            <v>40.9</v>
          </cell>
          <cell r="F1429">
            <v>-0.47222222222222299</v>
          </cell>
        </row>
        <row r="1430">
          <cell r="C1430">
            <v>1422</v>
          </cell>
          <cell r="E1430">
            <v>38.299999999999997</v>
          </cell>
          <cell r="F1430">
            <v>-0.7777777777777779</v>
          </cell>
        </row>
        <row r="1431">
          <cell r="C1431">
            <v>1423</v>
          </cell>
          <cell r="E1431">
            <v>35.299999999999997</v>
          </cell>
          <cell r="F1431">
            <v>-0.55555555555555558</v>
          </cell>
        </row>
        <row r="1432">
          <cell r="C1432">
            <v>1424</v>
          </cell>
          <cell r="E1432">
            <v>34.299999999999997</v>
          </cell>
          <cell r="F1432">
            <v>-9.7222222222221627E-2</v>
          </cell>
        </row>
        <row r="1433">
          <cell r="C1433">
            <v>1425</v>
          </cell>
          <cell r="E1433">
            <v>34.6</v>
          </cell>
          <cell r="F1433">
            <v>0.27777777777777779</v>
          </cell>
        </row>
        <row r="1434">
          <cell r="C1434">
            <v>1426</v>
          </cell>
          <cell r="E1434">
            <v>36.299999999999997</v>
          </cell>
          <cell r="F1434">
            <v>0.68055555555555536</v>
          </cell>
        </row>
        <row r="1435">
          <cell r="C1435">
            <v>1427</v>
          </cell>
          <cell r="E1435">
            <v>39.5</v>
          </cell>
          <cell r="F1435">
            <v>0.76388888888888884</v>
          </cell>
        </row>
        <row r="1436">
          <cell r="C1436">
            <v>1428</v>
          </cell>
          <cell r="E1436">
            <v>41.8</v>
          </cell>
          <cell r="F1436">
            <v>0.41666666666666663</v>
          </cell>
        </row>
        <row r="1437">
          <cell r="C1437">
            <v>1429</v>
          </cell>
          <cell r="E1437">
            <v>42.5</v>
          </cell>
          <cell r="F1437">
            <v>1.3888888888889086E-2</v>
          </cell>
        </row>
        <row r="1438">
          <cell r="C1438">
            <v>1430</v>
          </cell>
          <cell r="E1438">
            <v>41.9</v>
          </cell>
          <cell r="F1438">
            <v>-0.33333333333333315</v>
          </cell>
        </row>
        <row r="1439">
          <cell r="C1439">
            <v>1431</v>
          </cell>
          <cell r="E1439">
            <v>40.1</v>
          </cell>
          <cell r="F1439">
            <v>-0.73611111111111072</v>
          </cell>
        </row>
        <row r="1440">
          <cell r="C1440">
            <v>1432</v>
          </cell>
          <cell r="E1440">
            <v>36.6</v>
          </cell>
          <cell r="F1440">
            <v>-1.2222222222222223</v>
          </cell>
        </row>
        <row r="1441">
          <cell r="C1441">
            <v>1433</v>
          </cell>
          <cell r="E1441">
            <v>31.3</v>
          </cell>
          <cell r="F1441">
            <v>-1.4722222222222223</v>
          </cell>
        </row>
        <row r="1442">
          <cell r="C1442">
            <v>1434</v>
          </cell>
          <cell r="E1442">
            <v>26</v>
          </cell>
          <cell r="F1442">
            <v>-1.4861111111111109</v>
          </cell>
        </row>
        <row r="1443">
          <cell r="C1443">
            <v>1435</v>
          </cell>
          <cell r="E1443">
            <v>20.6</v>
          </cell>
          <cell r="F1443">
            <v>-0.95833333333333315</v>
          </cell>
        </row>
        <row r="1444">
          <cell r="C1444">
            <v>1436</v>
          </cell>
          <cell r="E1444">
            <v>19.100000000000001</v>
          </cell>
          <cell r="F1444">
            <v>-0.12500000000000031</v>
          </cell>
        </row>
        <row r="1445">
          <cell r="C1445">
            <v>1437</v>
          </cell>
          <cell r="E1445">
            <v>19.7</v>
          </cell>
          <cell r="F1445">
            <v>0.27777777777777779</v>
          </cell>
        </row>
        <row r="1446">
          <cell r="C1446">
            <v>1438</v>
          </cell>
          <cell r="E1446">
            <v>21.1</v>
          </cell>
          <cell r="F1446">
            <v>0.31944444444444453</v>
          </cell>
        </row>
        <row r="1447">
          <cell r="C1447">
            <v>1439</v>
          </cell>
          <cell r="E1447">
            <v>22</v>
          </cell>
          <cell r="F1447">
            <v>0.1388888888888889</v>
          </cell>
        </row>
        <row r="1448">
          <cell r="C1448">
            <v>1440</v>
          </cell>
          <cell r="E1448">
            <v>22.1</v>
          </cell>
          <cell r="F1448">
            <v>-8.3333333333333523E-2</v>
          </cell>
        </row>
        <row r="1449">
          <cell r="C1449">
            <v>1441</v>
          </cell>
          <cell r="E1449">
            <v>21.4</v>
          </cell>
          <cell r="F1449">
            <v>-0.34722222222222221</v>
          </cell>
        </row>
        <row r="1450">
          <cell r="C1450">
            <v>1442</v>
          </cell>
          <cell r="E1450">
            <v>19.600000000000001</v>
          </cell>
          <cell r="F1450">
            <v>-0.43055555555555525</v>
          </cell>
        </row>
        <row r="1451">
          <cell r="C1451">
            <v>1443</v>
          </cell>
          <cell r="E1451">
            <v>18.3</v>
          </cell>
          <cell r="F1451">
            <v>-0.2222222222222224</v>
          </cell>
        </row>
        <row r="1452">
          <cell r="C1452">
            <v>1444</v>
          </cell>
          <cell r="E1452">
            <v>18</v>
          </cell>
          <cell r="F1452">
            <v>0</v>
          </cell>
        </row>
        <row r="1453">
          <cell r="C1453">
            <v>1445</v>
          </cell>
          <cell r="E1453">
            <v>18.3</v>
          </cell>
          <cell r="F1453">
            <v>6.9444444444444448E-2</v>
          </cell>
        </row>
        <row r="1454">
          <cell r="C1454">
            <v>1446</v>
          </cell>
          <cell r="E1454">
            <v>18.5</v>
          </cell>
          <cell r="F1454">
            <v>-5.5555555555555851E-2</v>
          </cell>
        </row>
        <row r="1455">
          <cell r="C1455">
            <v>1447</v>
          </cell>
          <cell r="E1455">
            <v>17.899999999999999</v>
          </cell>
          <cell r="F1455">
            <v>-0.4861111111111111</v>
          </cell>
        </row>
        <row r="1456">
          <cell r="C1456">
            <v>1448</v>
          </cell>
          <cell r="E1456">
            <v>15</v>
          </cell>
          <cell r="F1456">
            <v>-1.1111111111111109</v>
          </cell>
        </row>
        <row r="1457">
          <cell r="C1457">
            <v>1449</v>
          </cell>
          <cell r="E1457">
            <v>9.9</v>
          </cell>
          <cell r="F1457">
            <v>-1.4444444444444444</v>
          </cell>
        </row>
        <row r="1458">
          <cell r="C1458">
            <v>1450</v>
          </cell>
          <cell r="E1458">
            <v>4.5999999999999996</v>
          </cell>
          <cell r="F1458">
            <v>-1.2083333333333335</v>
          </cell>
        </row>
        <row r="1459">
          <cell r="C1459">
            <v>1451</v>
          </cell>
          <cell r="E1459">
            <v>1.2</v>
          </cell>
          <cell r="F1459">
            <v>-0.63888888888888884</v>
          </cell>
        </row>
        <row r="1460">
          <cell r="C1460">
            <v>1452</v>
          </cell>
          <cell r="E1460">
            <v>0</v>
          </cell>
          <cell r="F1460">
            <v>-0.16666666666666666</v>
          </cell>
        </row>
        <row r="1461">
          <cell r="C1461">
            <v>1453</v>
          </cell>
          <cell r="E1461">
            <v>0</v>
          </cell>
          <cell r="F1461">
            <v>0</v>
          </cell>
        </row>
        <row r="1462">
          <cell r="C1462">
            <v>1454</v>
          </cell>
          <cell r="E1462">
            <v>0</v>
          </cell>
          <cell r="F1462">
            <v>0</v>
          </cell>
        </row>
        <row r="1463">
          <cell r="C1463">
            <v>1455</v>
          </cell>
          <cell r="E1463">
            <v>0</v>
          </cell>
          <cell r="F1463">
            <v>0</v>
          </cell>
        </row>
        <row r="1464">
          <cell r="C1464">
            <v>1456</v>
          </cell>
          <cell r="E1464">
            <v>0</v>
          </cell>
          <cell r="F1464">
            <v>0</v>
          </cell>
        </row>
        <row r="1465">
          <cell r="C1465">
            <v>1457</v>
          </cell>
          <cell r="E1465">
            <v>0</v>
          </cell>
          <cell r="F1465">
            <v>0</v>
          </cell>
        </row>
        <row r="1466">
          <cell r="C1466">
            <v>1458</v>
          </cell>
          <cell r="E1466">
            <v>0</v>
          </cell>
          <cell r="F1466">
            <v>0</v>
          </cell>
        </row>
        <row r="1467">
          <cell r="C1467">
            <v>1459</v>
          </cell>
          <cell r="E1467">
            <v>0</v>
          </cell>
          <cell r="F1467">
            <v>0</v>
          </cell>
        </row>
        <row r="1468">
          <cell r="C1468">
            <v>1460</v>
          </cell>
          <cell r="E1468">
            <v>0</v>
          </cell>
          <cell r="F1468">
            <v>0</v>
          </cell>
        </row>
        <row r="1469">
          <cell r="C1469">
            <v>1461</v>
          </cell>
          <cell r="E1469">
            <v>0</v>
          </cell>
          <cell r="F1469">
            <v>0</v>
          </cell>
        </row>
        <row r="1470">
          <cell r="C1470">
            <v>1462</v>
          </cell>
          <cell r="E1470">
            <v>0</v>
          </cell>
          <cell r="F1470">
            <v>0</v>
          </cell>
        </row>
        <row r="1471">
          <cell r="C1471">
            <v>1463</v>
          </cell>
          <cell r="E1471">
            <v>0</v>
          </cell>
          <cell r="F1471">
            <v>0</v>
          </cell>
        </row>
        <row r="1472">
          <cell r="C1472">
            <v>1464</v>
          </cell>
          <cell r="E1472">
            <v>0</v>
          </cell>
          <cell r="F1472">
            <v>0</v>
          </cell>
        </row>
        <row r="1473">
          <cell r="C1473">
            <v>1465</v>
          </cell>
          <cell r="E1473">
            <v>0</v>
          </cell>
          <cell r="F1473">
            <v>0</v>
          </cell>
        </row>
        <row r="1474">
          <cell r="C1474">
            <v>1466</v>
          </cell>
          <cell r="E1474">
            <v>0</v>
          </cell>
          <cell r="F1474">
            <v>0</v>
          </cell>
        </row>
        <row r="1475">
          <cell r="C1475">
            <v>1467</v>
          </cell>
          <cell r="E1475">
            <v>0</v>
          </cell>
          <cell r="F1475">
            <v>0</v>
          </cell>
        </row>
        <row r="1476">
          <cell r="C1476">
            <v>1468</v>
          </cell>
          <cell r="E1476">
            <v>0</v>
          </cell>
          <cell r="F1476">
            <v>0</v>
          </cell>
        </row>
        <row r="1477">
          <cell r="C1477">
            <v>1469</v>
          </cell>
          <cell r="E1477">
            <v>0</v>
          </cell>
          <cell r="F1477">
            <v>0</v>
          </cell>
        </row>
        <row r="1478">
          <cell r="C1478">
            <v>1470</v>
          </cell>
          <cell r="E1478">
            <v>0</v>
          </cell>
          <cell r="F1478">
            <v>0</v>
          </cell>
        </row>
        <row r="1479">
          <cell r="C1479">
            <v>1471</v>
          </cell>
          <cell r="E1479">
            <v>0</v>
          </cell>
          <cell r="F1479">
            <v>0</v>
          </cell>
        </row>
        <row r="1480">
          <cell r="C1480">
            <v>1472</v>
          </cell>
          <cell r="E1480">
            <v>0</v>
          </cell>
          <cell r="F1480">
            <v>0</v>
          </cell>
        </row>
        <row r="1481">
          <cell r="C1481">
            <v>1473</v>
          </cell>
          <cell r="E1481">
            <v>0</v>
          </cell>
          <cell r="F1481">
            <v>0</v>
          </cell>
        </row>
        <row r="1482">
          <cell r="C1482">
            <v>1474</v>
          </cell>
          <cell r="E1482">
            <v>0</v>
          </cell>
          <cell r="F1482">
            <v>0</v>
          </cell>
        </row>
        <row r="1483">
          <cell r="C1483">
            <v>1475</v>
          </cell>
          <cell r="E1483">
            <v>0</v>
          </cell>
          <cell r="F1483">
            <v>0</v>
          </cell>
        </row>
        <row r="1484">
          <cell r="C1484">
            <v>1476</v>
          </cell>
          <cell r="E1484">
            <v>0</v>
          </cell>
          <cell r="F1484">
            <v>0</v>
          </cell>
        </row>
        <row r="1485">
          <cell r="C1485">
            <v>1477</v>
          </cell>
          <cell r="E1485">
            <v>0</v>
          </cell>
          <cell r="F1485">
            <v>0</v>
          </cell>
        </row>
        <row r="1486">
          <cell r="C1486">
            <v>1478</v>
          </cell>
          <cell r="E1486">
            <v>0</v>
          </cell>
          <cell r="F1486">
            <v>0.30555555555555558</v>
          </cell>
        </row>
        <row r="1487">
          <cell r="C1487">
            <v>1479</v>
          </cell>
          <cell r="E1487">
            <v>2.2000000000000002</v>
          </cell>
          <cell r="F1487">
            <v>0.61111111111111116</v>
          </cell>
        </row>
        <row r="1488">
          <cell r="C1488">
            <v>1480</v>
          </cell>
          <cell r="E1488">
            <v>4.4000000000000004</v>
          </cell>
          <cell r="F1488">
            <v>0.56944444444444442</v>
          </cell>
        </row>
        <row r="1489">
          <cell r="C1489">
            <v>1481</v>
          </cell>
          <cell r="E1489">
            <v>6.3</v>
          </cell>
          <cell r="F1489">
            <v>0.4861111111111111</v>
          </cell>
        </row>
        <row r="1490">
          <cell r="C1490">
            <v>1482</v>
          </cell>
          <cell r="E1490">
            <v>7.9</v>
          </cell>
          <cell r="F1490">
            <v>0.40277777777777768</v>
          </cell>
        </row>
        <row r="1491">
          <cell r="C1491">
            <v>1483</v>
          </cell>
          <cell r="E1491">
            <v>9.1999999999999993</v>
          </cell>
          <cell r="F1491">
            <v>0.34722222222222221</v>
          </cell>
        </row>
        <row r="1492">
          <cell r="C1492">
            <v>1484</v>
          </cell>
          <cell r="E1492">
            <v>10.4</v>
          </cell>
          <cell r="F1492">
            <v>0.31944444444444453</v>
          </cell>
        </row>
        <row r="1493">
          <cell r="C1493">
            <v>1485</v>
          </cell>
          <cell r="E1493">
            <v>11.5</v>
          </cell>
          <cell r="F1493">
            <v>0.34722222222222221</v>
          </cell>
        </row>
        <row r="1494">
          <cell r="C1494">
            <v>1486</v>
          </cell>
          <cell r="E1494">
            <v>12.9</v>
          </cell>
          <cell r="F1494">
            <v>0.44444444444444431</v>
          </cell>
        </row>
        <row r="1495">
          <cell r="C1495">
            <v>1487</v>
          </cell>
          <cell r="E1495">
            <v>14.7</v>
          </cell>
          <cell r="F1495">
            <v>0.56944444444444442</v>
          </cell>
        </row>
        <row r="1496">
          <cell r="C1496">
            <v>1488</v>
          </cell>
          <cell r="E1496">
            <v>17</v>
          </cell>
          <cell r="F1496">
            <v>0.70833333333333348</v>
          </cell>
        </row>
        <row r="1497">
          <cell r="C1497">
            <v>1489</v>
          </cell>
          <cell r="E1497">
            <v>19.8</v>
          </cell>
          <cell r="F1497">
            <v>0.84722222222222243</v>
          </cell>
        </row>
        <row r="1498">
          <cell r="C1498">
            <v>1490</v>
          </cell>
          <cell r="E1498">
            <v>23.1</v>
          </cell>
          <cell r="F1498">
            <v>0.95833333333333315</v>
          </cell>
        </row>
        <row r="1499">
          <cell r="C1499">
            <v>1491</v>
          </cell>
          <cell r="E1499">
            <v>26.7</v>
          </cell>
          <cell r="F1499">
            <v>1.0277777777777775</v>
          </cell>
        </row>
        <row r="1500">
          <cell r="C1500">
            <v>1492</v>
          </cell>
          <cell r="E1500">
            <v>30.5</v>
          </cell>
          <cell r="F1500">
            <v>1.0277777777777781</v>
          </cell>
        </row>
        <row r="1501">
          <cell r="C1501">
            <v>1493</v>
          </cell>
          <cell r="E1501">
            <v>34.1</v>
          </cell>
          <cell r="F1501">
            <v>0.97222222222222221</v>
          </cell>
        </row>
        <row r="1502">
          <cell r="C1502">
            <v>1494</v>
          </cell>
          <cell r="E1502">
            <v>37.5</v>
          </cell>
          <cell r="F1502">
            <v>0.90277777777777779</v>
          </cell>
        </row>
        <row r="1503">
          <cell r="C1503">
            <v>1495</v>
          </cell>
          <cell r="E1503">
            <v>40.6</v>
          </cell>
          <cell r="F1503">
            <v>0.80555555555555514</v>
          </cell>
        </row>
        <row r="1504">
          <cell r="C1504">
            <v>1496</v>
          </cell>
          <cell r="E1504">
            <v>43.3</v>
          </cell>
          <cell r="F1504">
            <v>0.70833333333333348</v>
          </cell>
        </row>
        <row r="1505">
          <cell r="C1505">
            <v>1497</v>
          </cell>
          <cell r="E1505">
            <v>45.7</v>
          </cell>
          <cell r="F1505">
            <v>0.61111111111111194</v>
          </cell>
        </row>
        <row r="1506">
          <cell r="C1506">
            <v>1498</v>
          </cell>
          <cell r="E1506">
            <v>47.7</v>
          </cell>
          <cell r="F1506">
            <v>0.49999999999999922</v>
          </cell>
        </row>
        <row r="1507">
          <cell r="C1507">
            <v>1499</v>
          </cell>
          <cell r="E1507">
            <v>49.3</v>
          </cell>
          <cell r="F1507">
            <v>0.38888888888888851</v>
          </cell>
        </row>
        <row r="1508">
          <cell r="C1508">
            <v>1500</v>
          </cell>
          <cell r="E1508">
            <v>50.5</v>
          </cell>
          <cell r="F1508">
            <v>0.27777777777777779</v>
          </cell>
        </row>
        <row r="1509">
          <cell r="C1509">
            <v>1501</v>
          </cell>
          <cell r="E1509">
            <v>51.3</v>
          </cell>
          <cell r="F1509">
            <v>0.2222222222222224</v>
          </cell>
        </row>
        <row r="1510">
          <cell r="C1510">
            <v>1502</v>
          </cell>
          <cell r="E1510">
            <v>52.1</v>
          </cell>
          <cell r="F1510">
            <v>0.19444444444444522</v>
          </cell>
        </row>
        <row r="1511">
          <cell r="C1511">
            <v>1503</v>
          </cell>
          <cell r="E1511">
            <v>52.7</v>
          </cell>
          <cell r="F1511">
            <v>0.18055555555555516</v>
          </cell>
        </row>
        <row r="1512">
          <cell r="C1512">
            <v>1504</v>
          </cell>
          <cell r="E1512">
            <v>53.4</v>
          </cell>
          <cell r="F1512">
            <v>0.18055555555555516</v>
          </cell>
        </row>
        <row r="1513">
          <cell r="C1513">
            <v>1505</v>
          </cell>
          <cell r="E1513">
            <v>54</v>
          </cell>
          <cell r="F1513">
            <v>0.15277777777777798</v>
          </cell>
        </row>
        <row r="1514">
          <cell r="C1514">
            <v>1506</v>
          </cell>
          <cell r="E1514">
            <v>54.5</v>
          </cell>
          <cell r="F1514">
            <v>0.1388888888888889</v>
          </cell>
        </row>
        <row r="1515">
          <cell r="C1515">
            <v>1507</v>
          </cell>
          <cell r="E1515">
            <v>55</v>
          </cell>
          <cell r="F1515">
            <v>0.15277777777777798</v>
          </cell>
        </row>
        <row r="1516">
          <cell r="C1516">
            <v>1508</v>
          </cell>
          <cell r="E1516">
            <v>55.6</v>
          </cell>
          <cell r="F1516">
            <v>0.18055555555555516</v>
          </cell>
        </row>
        <row r="1517">
          <cell r="C1517">
            <v>1509</v>
          </cell>
          <cell r="E1517">
            <v>56.3</v>
          </cell>
          <cell r="F1517">
            <v>0.2222222222222224</v>
          </cell>
        </row>
        <row r="1518">
          <cell r="C1518">
            <v>1510</v>
          </cell>
          <cell r="E1518">
            <v>57.2</v>
          </cell>
          <cell r="F1518">
            <v>0.30555555555555597</v>
          </cell>
        </row>
        <row r="1519">
          <cell r="C1519">
            <v>1511</v>
          </cell>
          <cell r="E1519">
            <v>58.5</v>
          </cell>
          <cell r="F1519">
            <v>0.41666666666666663</v>
          </cell>
        </row>
        <row r="1520">
          <cell r="C1520">
            <v>1512</v>
          </cell>
          <cell r="E1520">
            <v>60.2</v>
          </cell>
          <cell r="F1520">
            <v>0.52777777777777735</v>
          </cell>
        </row>
        <row r="1521">
          <cell r="C1521">
            <v>1513</v>
          </cell>
          <cell r="E1521">
            <v>62.3</v>
          </cell>
          <cell r="F1521">
            <v>0.625</v>
          </cell>
        </row>
        <row r="1522">
          <cell r="C1522">
            <v>1514</v>
          </cell>
          <cell r="E1522">
            <v>64.7</v>
          </cell>
          <cell r="F1522">
            <v>0.6666666666666663</v>
          </cell>
        </row>
        <row r="1523">
          <cell r="C1523">
            <v>1515</v>
          </cell>
          <cell r="E1523">
            <v>67.099999999999994</v>
          </cell>
          <cell r="F1523">
            <v>0.625</v>
          </cell>
        </row>
        <row r="1524">
          <cell r="C1524">
            <v>1516</v>
          </cell>
          <cell r="E1524">
            <v>69.2</v>
          </cell>
          <cell r="F1524">
            <v>0.50000000000000122</v>
          </cell>
        </row>
        <row r="1525">
          <cell r="C1525">
            <v>1517</v>
          </cell>
          <cell r="E1525">
            <v>70.7</v>
          </cell>
          <cell r="F1525">
            <v>0.37500000000000039</v>
          </cell>
        </row>
        <row r="1526">
          <cell r="C1526">
            <v>1518</v>
          </cell>
          <cell r="E1526">
            <v>71.900000000000006</v>
          </cell>
          <cell r="F1526">
            <v>0.27777777777777779</v>
          </cell>
        </row>
        <row r="1527">
          <cell r="C1527">
            <v>1519</v>
          </cell>
          <cell r="E1527">
            <v>72.7</v>
          </cell>
          <cell r="F1527">
            <v>0.20833333333333331</v>
          </cell>
        </row>
        <row r="1528">
          <cell r="C1528">
            <v>1520</v>
          </cell>
          <cell r="E1528">
            <v>73.400000000000006</v>
          </cell>
          <cell r="F1528">
            <v>0.15277777777777699</v>
          </cell>
        </row>
        <row r="1529">
          <cell r="C1529">
            <v>1521</v>
          </cell>
          <cell r="E1529">
            <v>73.8</v>
          </cell>
          <cell r="F1529">
            <v>9.7222222222220642E-2</v>
          </cell>
        </row>
        <row r="1530">
          <cell r="C1530">
            <v>1522</v>
          </cell>
          <cell r="E1530">
            <v>74.099999999999994</v>
          </cell>
          <cell r="F1530">
            <v>2.7777777777778172E-2</v>
          </cell>
        </row>
        <row r="1531">
          <cell r="C1531">
            <v>1523</v>
          </cell>
          <cell r="E1531">
            <v>74</v>
          </cell>
          <cell r="F1531">
            <v>-6.9444444444444448E-2</v>
          </cell>
        </row>
        <row r="1532">
          <cell r="C1532">
            <v>1524</v>
          </cell>
          <cell r="E1532">
            <v>73.599999999999994</v>
          </cell>
          <cell r="F1532">
            <v>-0.20833333333333331</v>
          </cell>
        </row>
        <row r="1533">
          <cell r="C1533">
            <v>1525</v>
          </cell>
          <cell r="E1533">
            <v>72.5</v>
          </cell>
          <cell r="F1533">
            <v>-0.38888888888888851</v>
          </cell>
        </row>
        <row r="1534">
          <cell r="C1534">
            <v>1526</v>
          </cell>
          <cell r="E1534">
            <v>70.8</v>
          </cell>
          <cell r="F1534">
            <v>-0.54166666666666741</v>
          </cell>
        </row>
        <row r="1535">
          <cell r="C1535">
            <v>1527</v>
          </cell>
          <cell r="E1535">
            <v>68.599999999999994</v>
          </cell>
          <cell r="F1535">
            <v>-0.63888888888888806</v>
          </cell>
        </row>
        <row r="1536">
          <cell r="C1536">
            <v>1528</v>
          </cell>
          <cell r="E1536">
            <v>66.2</v>
          </cell>
          <cell r="F1536">
            <v>-0.63888888888888806</v>
          </cell>
        </row>
        <row r="1537">
          <cell r="C1537">
            <v>1529</v>
          </cell>
          <cell r="E1537">
            <v>64</v>
          </cell>
          <cell r="F1537">
            <v>-0.55555555555555558</v>
          </cell>
        </row>
        <row r="1538">
          <cell r="C1538">
            <v>1530</v>
          </cell>
          <cell r="E1538">
            <v>62.2</v>
          </cell>
          <cell r="F1538">
            <v>-0.43055555555555575</v>
          </cell>
        </row>
        <row r="1539">
          <cell r="C1539">
            <v>1531</v>
          </cell>
          <cell r="E1539">
            <v>60.9</v>
          </cell>
          <cell r="F1539">
            <v>-0.27777777777777779</v>
          </cell>
        </row>
        <row r="1540">
          <cell r="C1540">
            <v>1532</v>
          </cell>
          <cell r="E1540">
            <v>60.2</v>
          </cell>
          <cell r="F1540">
            <v>-0.12499999999999981</v>
          </cell>
        </row>
        <row r="1541">
          <cell r="C1541">
            <v>1533</v>
          </cell>
          <cell r="E1541">
            <v>60</v>
          </cell>
          <cell r="F1541">
            <v>2.7777777777777186E-2</v>
          </cell>
        </row>
        <row r="1542">
          <cell r="C1542">
            <v>1534</v>
          </cell>
          <cell r="E1542">
            <v>60.4</v>
          </cell>
          <cell r="F1542">
            <v>0.19444444444444425</v>
          </cell>
        </row>
        <row r="1543">
          <cell r="C1543">
            <v>1535</v>
          </cell>
          <cell r="E1543">
            <v>61.4</v>
          </cell>
          <cell r="F1543">
            <v>0.38888888888888945</v>
          </cell>
        </row>
        <row r="1544">
          <cell r="C1544">
            <v>1536</v>
          </cell>
          <cell r="E1544">
            <v>63.2</v>
          </cell>
          <cell r="F1544">
            <v>0.5833333333333327</v>
          </cell>
        </row>
        <row r="1545">
          <cell r="C1545">
            <v>1537</v>
          </cell>
          <cell r="E1545">
            <v>65.599999999999994</v>
          </cell>
          <cell r="F1545">
            <v>0.72222222222222265</v>
          </cell>
        </row>
        <row r="1546">
          <cell r="C1546">
            <v>1538</v>
          </cell>
          <cell r="E1546">
            <v>68.400000000000006</v>
          </cell>
          <cell r="F1546">
            <v>0.83333333333333326</v>
          </cell>
        </row>
        <row r="1547">
          <cell r="C1547">
            <v>1539</v>
          </cell>
          <cell r="E1547">
            <v>71.599999999999994</v>
          </cell>
          <cell r="F1547">
            <v>0.90277777777777779</v>
          </cell>
        </row>
        <row r="1548">
          <cell r="C1548">
            <v>1540</v>
          </cell>
          <cell r="E1548">
            <v>74.900000000000006</v>
          </cell>
          <cell r="F1548">
            <v>0.94444444444444597</v>
          </cell>
        </row>
        <row r="1549">
          <cell r="C1549">
            <v>1541</v>
          </cell>
          <cell r="E1549">
            <v>78.400000000000006</v>
          </cell>
          <cell r="F1549">
            <v>0.95833333333333215</v>
          </cell>
        </row>
        <row r="1550">
          <cell r="C1550">
            <v>1542</v>
          </cell>
          <cell r="E1550">
            <v>81.8</v>
          </cell>
          <cell r="F1550">
            <v>0.90277777777777779</v>
          </cell>
        </row>
        <row r="1551">
          <cell r="C1551">
            <v>1543</v>
          </cell>
          <cell r="E1551">
            <v>84.9</v>
          </cell>
          <cell r="F1551">
            <v>0.7777777777777789</v>
          </cell>
        </row>
        <row r="1552">
          <cell r="C1552">
            <v>1544</v>
          </cell>
          <cell r="E1552">
            <v>87.4</v>
          </cell>
          <cell r="F1552">
            <v>0.56944444444444364</v>
          </cell>
        </row>
        <row r="1553">
          <cell r="C1553">
            <v>1545</v>
          </cell>
          <cell r="E1553">
            <v>89</v>
          </cell>
          <cell r="F1553">
            <v>0.36111111111111033</v>
          </cell>
        </row>
        <row r="1554">
          <cell r="C1554">
            <v>1546</v>
          </cell>
          <cell r="E1554">
            <v>90</v>
          </cell>
          <cell r="F1554">
            <v>0.22222222222222143</v>
          </cell>
        </row>
        <row r="1555">
          <cell r="C1555">
            <v>1547</v>
          </cell>
          <cell r="E1555">
            <v>90.6</v>
          </cell>
          <cell r="F1555">
            <v>0.1388888888888889</v>
          </cell>
        </row>
        <row r="1556">
          <cell r="C1556">
            <v>1548</v>
          </cell>
          <cell r="E1556">
            <v>91</v>
          </cell>
          <cell r="F1556">
            <v>0.12500000000000078</v>
          </cell>
        </row>
        <row r="1557">
          <cell r="C1557">
            <v>1549</v>
          </cell>
          <cell r="E1557">
            <v>91.5</v>
          </cell>
          <cell r="F1557">
            <v>0.1388888888888889</v>
          </cell>
        </row>
        <row r="1558">
          <cell r="C1558">
            <v>1550</v>
          </cell>
          <cell r="E1558">
            <v>92</v>
          </cell>
          <cell r="F1558">
            <v>0.16666666666666705</v>
          </cell>
        </row>
        <row r="1559">
          <cell r="C1559">
            <v>1551</v>
          </cell>
          <cell r="E1559">
            <v>92.7</v>
          </cell>
          <cell r="F1559">
            <v>0.19444444444444522</v>
          </cell>
        </row>
        <row r="1560">
          <cell r="C1560">
            <v>1552</v>
          </cell>
          <cell r="E1560">
            <v>93.4</v>
          </cell>
          <cell r="F1560">
            <v>0.20833333333333331</v>
          </cell>
        </row>
        <row r="1561">
          <cell r="C1561">
            <v>1553</v>
          </cell>
          <cell r="E1561">
            <v>94.2</v>
          </cell>
          <cell r="F1561">
            <v>0.20833333333333331</v>
          </cell>
        </row>
        <row r="1562">
          <cell r="C1562">
            <v>1554</v>
          </cell>
          <cell r="E1562">
            <v>94.9</v>
          </cell>
          <cell r="F1562">
            <v>0.20833333333333331</v>
          </cell>
        </row>
        <row r="1563">
          <cell r="C1563">
            <v>1555</v>
          </cell>
          <cell r="E1563">
            <v>95.7</v>
          </cell>
          <cell r="F1563">
            <v>0.23611111111110952</v>
          </cell>
        </row>
        <row r="1564">
          <cell r="C1564">
            <v>1556</v>
          </cell>
          <cell r="E1564">
            <v>96.6</v>
          </cell>
          <cell r="F1564">
            <v>0.27777777777777779</v>
          </cell>
        </row>
        <row r="1565">
          <cell r="C1565">
            <v>1557</v>
          </cell>
          <cell r="E1565">
            <v>97.7</v>
          </cell>
          <cell r="F1565">
            <v>0.31944444444444603</v>
          </cell>
        </row>
        <row r="1566">
          <cell r="C1566">
            <v>1558</v>
          </cell>
          <cell r="E1566">
            <v>98.9</v>
          </cell>
          <cell r="F1566">
            <v>0.37500000000000039</v>
          </cell>
        </row>
        <row r="1567">
          <cell r="C1567">
            <v>1559</v>
          </cell>
          <cell r="E1567">
            <v>100.4</v>
          </cell>
          <cell r="F1567">
            <v>0.43055555555555475</v>
          </cell>
        </row>
        <row r="1568">
          <cell r="C1568">
            <v>1560</v>
          </cell>
          <cell r="E1568">
            <v>102</v>
          </cell>
          <cell r="F1568">
            <v>0.44444444444444287</v>
          </cell>
        </row>
        <row r="1569">
          <cell r="C1569">
            <v>1561</v>
          </cell>
          <cell r="E1569">
            <v>103.6</v>
          </cell>
          <cell r="F1569">
            <v>0.44444444444444481</v>
          </cell>
        </row>
        <row r="1570">
          <cell r="C1570">
            <v>1562</v>
          </cell>
          <cell r="E1570">
            <v>105.2</v>
          </cell>
          <cell r="F1570">
            <v>0.44444444444444481</v>
          </cell>
        </row>
        <row r="1571">
          <cell r="C1571">
            <v>1563</v>
          </cell>
          <cell r="E1571">
            <v>106.8</v>
          </cell>
          <cell r="F1571">
            <v>0.45833333333333293</v>
          </cell>
        </row>
        <row r="1572">
          <cell r="C1572">
            <v>1564</v>
          </cell>
          <cell r="E1572">
            <v>108.5</v>
          </cell>
          <cell r="F1572">
            <v>0.47222222222222299</v>
          </cell>
        </row>
        <row r="1573">
          <cell r="C1573">
            <v>1565</v>
          </cell>
          <cell r="E1573">
            <v>110.2</v>
          </cell>
          <cell r="F1573">
            <v>0.47222222222222299</v>
          </cell>
        </row>
        <row r="1574">
          <cell r="C1574">
            <v>1566</v>
          </cell>
          <cell r="E1574">
            <v>111.9</v>
          </cell>
          <cell r="F1574">
            <v>0.4861111111111111</v>
          </cell>
        </row>
        <row r="1575">
          <cell r="C1575">
            <v>1567</v>
          </cell>
          <cell r="E1575">
            <v>113.7</v>
          </cell>
          <cell r="F1575">
            <v>0.47222222222222104</v>
          </cell>
        </row>
        <row r="1576">
          <cell r="C1576">
            <v>1568</v>
          </cell>
          <cell r="E1576">
            <v>115.3</v>
          </cell>
          <cell r="F1576">
            <v>0.43055555555555475</v>
          </cell>
        </row>
        <row r="1577">
          <cell r="C1577">
            <v>1569</v>
          </cell>
          <cell r="E1577">
            <v>116.8</v>
          </cell>
          <cell r="F1577">
            <v>0.40277777777777857</v>
          </cell>
        </row>
        <row r="1578">
          <cell r="C1578">
            <v>1570</v>
          </cell>
          <cell r="E1578">
            <v>118.2</v>
          </cell>
          <cell r="F1578">
            <v>0.37500000000000039</v>
          </cell>
        </row>
        <row r="1579">
          <cell r="C1579">
            <v>1571</v>
          </cell>
          <cell r="E1579">
            <v>119.5</v>
          </cell>
          <cell r="F1579">
            <v>0.34722222222222221</v>
          </cell>
        </row>
        <row r="1580">
          <cell r="C1580">
            <v>1572</v>
          </cell>
          <cell r="E1580">
            <v>120.7</v>
          </cell>
          <cell r="F1580">
            <v>0.31944444444444403</v>
          </cell>
        </row>
        <row r="1581">
          <cell r="C1581">
            <v>1573</v>
          </cell>
          <cell r="E1581">
            <v>121.8</v>
          </cell>
          <cell r="F1581">
            <v>0.26388888888888767</v>
          </cell>
        </row>
        <row r="1582">
          <cell r="C1582">
            <v>1574</v>
          </cell>
          <cell r="E1582">
            <v>122.6</v>
          </cell>
          <cell r="F1582">
            <v>0.19444444444444522</v>
          </cell>
        </row>
        <row r="1583">
          <cell r="C1583">
            <v>1575</v>
          </cell>
          <cell r="E1583">
            <v>123.2</v>
          </cell>
          <cell r="F1583">
            <v>0.1388888888888889</v>
          </cell>
        </row>
        <row r="1584">
          <cell r="C1584">
            <v>1576</v>
          </cell>
          <cell r="E1584">
            <v>123.6</v>
          </cell>
          <cell r="F1584">
            <v>6.9444444444444448E-2</v>
          </cell>
        </row>
        <row r="1585">
          <cell r="C1585">
            <v>1577</v>
          </cell>
          <cell r="E1585">
            <v>123.7</v>
          </cell>
          <cell r="F1585">
            <v>0</v>
          </cell>
        </row>
        <row r="1586">
          <cell r="C1586">
            <v>1578</v>
          </cell>
          <cell r="E1586">
            <v>123.6</v>
          </cell>
          <cell r="F1586">
            <v>-5.5555555555556344E-2</v>
          </cell>
        </row>
        <row r="1587">
          <cell r="C1587">
            <v>1579</v>
          </cell>
          <cell r="E1587">
            <v>123.3</v>
          </cell>
          <cell r="F1587">
            <v>-8.3333333333332538E-2</v>
          </cell>
        </row>
        <row r="1588">
          <cell r="C1588">
            <v>1580</v>
          </cell>
          <cell r="E1588">
            <v>123</v>
          </cell>
          <cell r="F1588">
            <v>-0.11111111111111072</v>
          </cell>
        </row>
        <row r="1589">
          <cell r="C1589">
            <v>1581</v>
          </cell>
          <cell r="E1589">
            <v>122.5</v>
          </cell>
          <cell r="F1589">
            <v>-0.12500000000000078</v>
          </cell>
        </row>
        <row r="1590">
          <cell r="C1590">
            <v>1582</v>
          </cell>
          <cell r="E1590">
            <v>122.1</v>
          </cell>
          <cell r="F1590">
            <v>-0.1388888888888889</v>
          </cell>
        </row>
        <row r="1591">
          <cell r="C1591">
            <v>1583</v>
          </cell>
          <cell r="E1591">
            <v>121.5</v>
          </cell>
          <cell r="F1591">
            <v>-0.18055555555555516</v>
          </cell>
        </row>
        <row r="1592">
          <cell r="C1592">
            <v>1584</v>
          </cell>
          <cell r="E1592">
            <v>120.8</v>
          </cell>
          <cell r="F1592">
            <v>-0.20833333333333331</v>
          </cell>
        </row>
        <row r="1593">
          <cell r="C1593">
            <v>1585</v>
          </cell>
          <cell r="E1593">
            <v>120</v>
          </cell>
          <cell r="F1593">
            <v>-0.23611111111111149</v>
          </cell>
        </row>
        <row r="1594">
          <cell r="C1594">
            <v>1586</v>
          </cell>
          <cell r="E1594">
            <v>119.1</v>
          </cell>
          <cell r="F1594">
            <v>-0.26388888888888967</v>
          </cell>
        </row>
        <row r="1595">
          <cell r="C1595">
            <v>1587</v>
          </cell>
          <cell r="E1595">
            <v>118.1</v>
          </cell>
          <cell r="F1595">
            <v>-0.27777777777777779</v>
          </cell>
        </row>
        <row r="1596">
          <cell r="C1596">
            <v>1588</v>
          </cell>
          <cell r="E1596">
            <v>117.1</v>
          </cell>
          <cell r="F1596">
            <v>-0.26388888888888767</v>
          </cell>
        </row>
        <row r="1597">
          <cell r="C1597">
            <v>1589</v>
          </cell>
          <cell r="E1597">
            <v>116.2</v>
          </cell>
          <cell r="F1597">
            <v>-0.22222222222222143</v>
          </cell>
        </row>
        <row r="1598">
          <cell r="C1598">
            <v>1590</v>
          </cell>
          <cell r="E1598">
            <v>115.5</v>
          </cell>
          <cell r="F1598">
            <v>-0.18055555555555516</v>
          </cell>
        </row>
        <row r="1599">
          <cell r="C1599">
            <v>1591</v>
          </cell>
          <cell r="E1599">
            <v>114.9</v>
          </cell>
          <cell r="F1599">
            <v>-0.1388888888888889</v>
          </cell>
        </row>
        <row r="1600">
          <cell r="C1600">
            <v>1592</v>
          </cell>
          <cell r="E1600">
            <v>114.5</v>
          </cell>
          <cell r="F1600">
            <v>-0.11111111111111269</v>
          </cell>
        </row>
        <row r="1601">
          <cell r="C1601">
            <v>1593</v>
          </cell>
          <cell r="E1601">
            <v>114.1</v>
          </cell>
          <cell r="F1601">
            <v>-8.3333333333332538E-2</v>
          </cell>
        </row>
        <row r="1602">
          <cell r="C1602">
            <v>1594</v>
          </cell>
          <cell r="E1602">
            <v>113.9</v>
          </cell>
          <cell r="F1602">
            <v>-5.5555555555554373E-2</v>
          </cell>
        </row>
        <row r="1603">
          <cell r="C1603">
            <v>1595</v>
          </cell>
          <cell r="E1603">
            <v>113.7</v>
          </cell>
          <cell r="F1603">
            <v>-8.3333333333334522E-2</v>
          </cell>
        </row>
        <row r="1604">
          <cell r="C1604">
            <v>1596</v>
          </cell>
          <cell r="E1604">
            <v>113.3</v>
          </cell>
          <cell r="F1604">
            <v>-0.11111111111111072</v>
          </cell>
        </row>
        <row r="1605">
          <cell r="C1605">
            <v>1597</v>
          </cell>
          <cell r="E1605">
            <v>112.9</v>
          </cell>
          <cell r="F1605">
            <v>-0.15277777777777699</v>
          </cell>
        </row>
        <row r="1606">
          <cell r="C1606">
            <v>1598</v>
          </cell>
          <cell r="E1606">
            <v>112.2</v>
          </cell>
          <cell r="F1606">
            <v>-0.20833333333333331</v>
          </cell>
        </row>
        <row r="1607">
          <cell r="C1607">
            <v>1599</v>
          </cell>
          <cell r="E1607">
            <v>111.4</v>
          </cell>
          <cell r="F1607">
            <v>-0.23611111111111149</v>
          </cell>
        </row>
        <row r="1608">
          <cell r="C1608">
            <v>1600</v>
          </cell>
          <cell r="E1608">
            <v>110.5</v>
          </cell>
          <cell r="F1608">
            <v>-0.26388888888888967</v>
          </cell>
        </row>
        <row r="1609">
          <cell r="C1609">
            <v>1601</v>
          </cell>
          <cell r="E1609">
            <v>109.5</v>
          </cell>
          <cell r="F1609">
            <v>-0.27777777777777779</v>
          </cell>
        </row>
        <row r="1610">
          <cell r="C1610">
            <v>1602</v>
          </cell>
          <cell r="E1610">
            <v>108.5</v>
          </cell>
          <cell r="F1610">
            <v>-0.24999999999999961</v>
          </cell>
        </row>
        <row r="1611">
          <cell r="C1611">
            <v>1603</v>
          </cell>
          <cell r="E1611">
            <v>107.7</v>
          </cell>
          <cell r="F1611">
            <v>-0.19444444444444522</v>
          </cell>
        </row>
        <row r="1612">
          <cell r="C1612">
            <v>1604</v>
          </cell>
          <cell r="E1612">
            <v>107.1</v>
          </cell>
          <cell r="F1612">
            <v>-0.15277777777777896</v>
          </cell>
        </row>
        <row r="1613">
          <cell r="C1613">
            <v>1605</v>
          </cell>
          <cell r="E1613">
            <v>106.6</v>
          </cell>
          <cell r="F1613">
            <v>-9.7222222222220642E-2</v>
          </cell>
        </row>
        <row r="1614">
          <cell r="C1614">
            <v>1606</v>
          </cell>
          <cell r="E1614">
            <v>106.4</v>
          </cell>
          <cell r="F1614">
            <v>-5.5555555555554373E-2</v>
          </cell>
        </row>
        <row r="1615">
          <cell r="C1615">
            <v>1607</v>
          </cell>
          <cell r="E1615">
            <v>106.2</v>
          </cell>
          <cell r="F1615">
            <v>-2.7777777777778172E-2</v>
          </cell>
        </row>
        <row r="1616">
          <cell r="C1616">
            <v>1608</v>
          </cell>
          <cell r="E1616">
            <v>106.2</v>
          </cell>
          <cell r="F1616">
            <v>0</v>
          </cell>
        </row>
        <row r="1617">
          <cell r="C1617">
            <v>1609</v>
          </cell>
          <cell r="E1617">
            <v>106.2</v>
          </cell>
          <cell r="F1617">
            <v>2.7777777777778172E-2</v>
          </cell>
        </row>
        <row r="1618">
          <cell r="C1618">
            <v>1610</v>
          </cell>
          <cell r="E1618">
            <v>106.4</v>
          </cell>
          <cell r="F1618">
            <v>4.1666666666666269E-2</v>
          </cell>
        </row>
        <row r="1619">
          <cell r="C1619">
            <v>1611</v>
          </cell>
          <cell r="E1619">
            <v>106.5</v>
          </cell>
          <cell r="F1619">
            <v>5.5555555555554373E-2</v>
          </cell>
        </row>
        <row r="1620">
          <cell r="C1620">
            <v>1612</v>
          </cell>
          <cell r="E1620">
            <v>106.8</v>
          </cell>
          <cell r="F1620">
            <v>9.7222222222222612E-2</v>
          </cell>
        </row>
        <row r="1621">
          <cell r="C1621">
            <v>1613</v>
          </cell>
          <cell r="E1621">
            <v>107.2</v>
          </cell>
          <cell r="F1621">
            <v>0.1388888888888889</v>
          </cell>
        </row>
        <row r="1622">
          <cell r="C1622">
            <v>1614</v>
          </cell>
          <cell r="E1622">
            <v>107.8</v>
          </cell>
          <cell r="F1622">
            <v>0.18055555555555516</v>
          </cell>
        </row>
        <row r="1623">
          <cell r="C1623">
            <v>1615</v>
          </cell>
          <cell r="E1623">
            <v>108.5</v>
          </cell>
          <cell r="F1623">
            <v>0.2222222222222234</v>
          </cell>
        </row>
        <row r="1624">
          <cell r="C1624">
            <v>1616</v>
          </cell>
          <cell r="E1624">
            <v>109.4</v>
          </cell>
          <cell r="F1624">
            <v>0.27777777777777779</v>
          </cell>
        </row>
        <row r="1625">
          <cell r="C1625">
            <v>1617</v>
          </cell>
          <cell r="E1625">
            <v>110.5</v>
          </cell>
          <cell r="F1625">
            <v>0.31944444444444403</v>
          </cell>
        </row>
        <row r="1626">
          <cell r="C1626">
            <v>1618</v>
          </cell>
          <cell r="E1626">
            <v>111.7</v>
          </cell>
          <cell r="F1626">
            <v>0.34722222222222221</v>
          </cell>
        </row>
        <row r="1627">
          <cell r="C1627">
            <v>1619</v>
          </cell>
          <cell r="E1627">
            <v>113</v>
          </cell>
          <cell r="F1627">
            <v>0.33333333333333215</v>
          </cell>
        </row>
        <row r="1628">
          <cell r="C1628">
            <v>1620</v>
          </cell>
          <cell r="E1628">
            <v>114.1</v>
          </cell>
          <cell r="F1628">
            <v>0.29166666666666585</v>
          </cell>
        </row>
        <row r="1629">
          <cell r="C1629">
            <v>1621</v>
          </cell>
          <cell r="E1629">
            <v>115.1</v>
          </cell>
          <cell r="F1629">
            <v>0.25000000000000155</v>
          </cell>
        </row>
        <row r="1630">
          <cell r="C1630">
            <v>1622</v>
          </cell>
          <cell r="E1630">
            <v>115.9</v>
          </cell>
          <cell r="F1630">
            <v>0.19444444444444522</v>
          </cell>
        </row>
        <row r="1631">
          <cell r="C1631">
            <v>1623</v>
          </cell>
          <cell r="E1631">
            <v>116.5</v>
          </cell>
          <cell r="F1631">
            <v>0.11111111111111072</v>
          </cell>
        </row>
        <row r="1632">
          <cell r="C1632">
            <v>1624</v>
          </cell>
          <cell r="E1632">
            <v>116.7</v>
          </cell>
          <cell r="F1632">
            <v>1.3888888888888099E-2</v>
          </cell>
        </row>
        <row r="1633">
          <cell r="C1633">
            <v>1625</v>
          </cell>
          <cell r="E1633">
            <v>116.6</v>
          </cell>
          <cell r="F1633">
            <v>-6.9444444444444448E-2</v>
          </cell>
        </row>
        <row r="1634">
          <cell r="C1634">
            <v>1626</v>
          </cell>
          <cell r="E1634">
            <v>116.2</v>
          </cell>
          <cell r="F1634">
            <v>-0.19444444444444325</v>
          </cell>
        </row>
        <row r="1635">
          <cell r="C1635">
            <v>1627</v>
          </cell>
          <cell r="E1635">
            <v>115.2</v>
          </cell>
          <cell r="F1635">
            <v>-0.33333333333333409</v>
          </cell>
        </row>
        <row r="1636">
          <cell r="C1636">
            <v>1628</v>
          </cell>
          <cell r="E1636">
            <v>113.8</v>
          </cell>
          <cell r="F1636">
            <v>-0.44444444444444481</v>
          </cell>
        </row>
        <row r="1637">
          <cell r="C1637">
            <v>1629</v>
          </cell>
          <cell r="E1637">
            <v>112</v>
          </cell>
          <cell r="F1637">
            <v>-0.51388888888888928</v>
          </cell>
        </row>
        <row r="1638">
          <cell r="C1638">
            <v>1630</v>
          </cell>
          <cell r="E1638">
            <v>110.1</v>
          </cell>
          <cell r="F1638">
            <v>-0.51388888888888928</v>
          </cell>
        </row>
        <row r="1639">
          <cell r="C1639">
            <v>1631</v>
          </cell>
          <cell r="E1639">
            <v>108.3</v>
          </cell>
          <cell r="F1639">
            <v>-0.43055555555555475</v>
          </cell>
        </row>
        <row r="1640">
          <cell r="C1640">
            <v>1632</v>
          </cell>
          <cell r="E1640">
            <v>107</v>
          </cell>
          <cell r="F1640">
            <v>-0.30555555555555597</v>
          </cell>
        </row>
        <row r="1641">
          <cell r="C1641">
            <v>1633</v>
          </cell>
          <cell r="E1641">
            <v>106.1</v>
          </cell>
          <cell r="F1641">
            <v>-0.16666666666666705</v>
          </cell>
        </row>
        <row r="1642">
          <cell r="C1642">
            <v>1634</v>
          </cell>
          <cell r="E1642">
            <v>105.8</v>
          </cell>
          <cell r="F1642">
            <v>-5.5555555555554373E-2</v>
          </cell>
        </row>
        <row r="1643">
          <cell r="C1643">
            <v>1635</v>
          </cell>
          <cell r="E1643">
            <v>105.7</v>
          </cell>
          <cell r="F1643">
            <v>-1.3888888888888099E-2</v>
          </cell>
        </row>
        <row r="1644">
          <cell r="C1644">
            <v>1636</v>
          </cell>
          <cell r="E1644">
            <v>105.7</v>
          </cell>
          <cell r="F1644">
            <v>-1.3888888888890073E-2</v>
          </cell>
        </row>
        <row r="1645">
          <cell r="C1645">
            <v>1637</v>
          </cell>
          <cell r="E1645">
            <v>105.6</v>
          </cell>
          <cell r="F1645">
            <v>-5.5555555555556344E-2</v>
          </cell>
        </row>
        <row r="1646">
          <cell r="C1646">
            <v>1638</v>
          </cell>
          <cell r="E1646">
            <v>105.3</v>
          </cell>
          <cell r="F1646">
            <v>-9.7222222222220642E-2</v>
          </cell>
        </row>
        <row r="1647">
          <cell r="C1647">
            <v>1639</v>
          </cell>
          <cell r="E1647">
            <v>104.9</v>
          </cell>
          <cell r="F1647">
            <v>-0.12499999999999881</v>
          </cell>
        </row>
        <row r="1648">
          <cell r="C1648">
            <v>1640</v>
          </cell>
          <cell r="E1648">
            <v>104.4</v>
          </cell>
          <cell r="F1648">
            <v>-0.12500000000000078</v>
          </cell>
        </row>
        <row r="1649">
          <cell r="C1649">
            <v>1641</v>
          </cell>
          <cell r="E1649">
            <v>104</v>
          </cell>
          <cell r="F1649">
            <v>-8.3333333333334522E-2</v>
          </cell>
        </row>
        <row r="1650">
          <cell r="C1650">
            <v>1642</v>
          </cell>
          <cell r="E1650">
            <v>103.8</v>
          </cell>
          <cell r="F1650">
            <v>-1.3888888888888099E-2</v>
          </cell>
        </row>
        <row r="1651">
          <cell r="C1651">
            <v>1643</v>
          </cell>
          <cell r="E1651">
            <v>103.9</v>
          </cell>
          <cell r="F1651">
            <v>8.3333333333334522E-2</v>
          </cell>
        </row>
        <row r="1652">
          <cell r="C1652">
            <v>1644</v>
          </cell>
          <cell r="E1652">
            <v>104.4</v>
          </cell>
          <cell r="F1652">
            <v>0.16666666666666508</v>
          </cell>
        </row>
        <row r="1653">
          <cell r="C1653">
            <v>1645</v>
          </cell>
          <cell r="E1653">
            <v>105.1</v>
          </cell>
          <cell r="F1653">
            <v>0.23611111111110952</v>
          </cell>
        </row>
        <row r="1654">
          <cell r="C1654">
            <v>1646</v>
          </cell>
          <cell r="E1654">
            <v>106.1</v>
          </cell>
          <cell r="F1654">
            <v>0.29166666666666785</v>
          </cell>
        </row>
        <row r="1655">
          <cell r="C1655">
            <v>1647</v>
          </cell>
          <cell r="E1655">
            <v>107.2</v>
          </cell>
          <cell r="F1655">
            <v>0.33333333333333409</v>
          </cell>
        </row>
        <row r="1656">
          <cell r="C1656">
            <v>1648</v>
          </cell>
          <cell r="E1656">
            <v>108.5</v>
          </cell>
          <cell r="F1656">
            <v>0.37500000000000039</v>
          </cell>
        </row>
        <row r="1657">
          <cell r="C1657">
            <v>1649</v>
          </cell>
          <cell r="E1657">
            <v>109.9</v>
          </cell>
          <cell r="F1657">
            <v>0.38888888888888851</v>
          </cell>
        </row>
        <row r="1658">
          <cell r="C1658">
            <v>1650</v>
          </cell>
          <cell r="E1658">
            <v>111.3</v>
          </cell>
          <cell r="F1658">
            <v>0.38888888888888851</v>
          </cell>
        </row>
        <row r="1659">
          <cell r="C1659">
            <v>1651</v>
          </cell>
          <cell r="E1659">
            <v>112.7</v>
          </cell>
          <cell r="F1659">
            <v>0.36111111111111227</v>
          </cell>
        </row>
        <row r="1660">
          <cell r="C1660">
            <v>1652</v>
          </cell>
          <cell r="E1660">
            <v>113.9</v>
          </cell>
          <cell r="F1660">
            <v>0.31944444444444403</v>
          </cell>
        </row>
        <row r="1661">
          <cell r="C1661">
            <v>1653</v>
          </cell>
          <cell r="E1661">
            <v>115</v>
          </cell>
          <cell r="F1661">
            <v>0.29166666666666585</v>
          </cell>
        </row>
        <row r="1662">
          <cell r="C1662">
            <v>1654</v>
          </cell>
          <cell r="E1662">
            <v>116</v>
          </cell>
          <cell r="F1662">
            <v>0.24999999999999961</v>
          </cell>
        </row>
        <row r="1663">
          <cell r="C1663">
            <v>1655</v>
          </cell>
          <cell r="E1663">
            <v>116.8</v>
          </cell>
          <cell r="F1663">
            <v>0.22222222222222143</v>
          </cell>
        </row>
        <row r="1664">
          <cell r="C1664">
            <v>1656</v>
          </cell>
          <cell r="E1664">
            <v>117.6</v>
          </cell>
          <cell r="F1664">
            <v>0.2222222222222234</v>
          </cell>
        </row>
        <row r="1665">
          <cell r="C1665">
            <v>1657</v>
          </cell>
          <cell r="E1665">
            <v>118.4</v>
          </cell>
          <cell r="F1665">
            <v>0.2222222222222234</v>
          </cell>
        </row>
        <row r="1666">
          <cell r="C1666">
            <v>1658</v>
          </cell>
          <cell r="E1666">
            <v>119.2</v>
          </cell>
          <cell r="F1666">
            <v>0.22222222222222143</v>
          </cell>
        </row>
        <row r="1667">
          <cell r="C1667">
            <v>1659</v>
          </cell>
          <cell r="E1667">
            <v>120</v>
          </cell>
          <cell r="F1667">
            <v>0.22222222222222143</v>
          </cell>
        </row>
        <row r="1668">
          <cell r="C1668">
            <v>1660</v>
          </cell>
          <cell r="E1668">
            <v>120.8</v>
          </cell>
          <cell r="F1668">
            <v>0.22222222222222143</v>
          </cell>
        </row>
        <row r="1669">
          <cell r="C1669">
            <v>1661</v>
          </cell>
          <cell r="E1669">
            <v>121.6</v>
          </cell>
          <cell r="F1669">
            <v>0.20833333333333331</v>
          </cell>
        </row>
        <row r="1670">
          <cell r="C1670">
            <v>1662</v>
          </cell>
          <cell r="E1670">
            <v>122.3</v>
          </cell>
          <cell r="F1670">
            <v>0.20833333333333331</v>
          </cell>
        </row>
        <row r="1671">
          <cell r="C1671">
            <v>1663</v>
          </cell>
          <cell r="E1671">
            <v>123.1</v>
          </cell>
          <cell r="F1671">
            <v>0.20833333333333331</v>
          </cell>
        </row>
        <row r="1672">
          <cell r="C1672">
            <v>1664</v>
          </cell>
          <cell r="E1672">
            <v>123.8</v>
          </cell>
          <cell r="F1672">
            <v>0.18055555555555713</v>
          </cell>
        </row>
        <row r="1673">
          <cell r="C1673">
            <v>1665</v>
          </cell>
          <cell r="E1673">
            <v>124.4</v>
          </cell>
          <cell r="F1673">
            <v>0.16666666666666705</v>
          </cell>
        </row>
        <row r="1674">
          <cell r="C1674">
            <v>1666</v>
          </cell>
          <cell r="E1674">
            <v>125</v>
          </cell>
          <cell r="F1674">
            <v>0.1388888888888889</v>
          </cell>
        </row>
        <row r="1675">
          <cell r="C1675">
            <v>1667</v>
          </cell>
          <cell r="E1675">
            <v>125.4</v>
          </cell>
          <cell r="F1675">
            <v>0.11111111111111072</v>
          </cell>
        </row>
        <row r="1676">
          <cell r="C1676">
            <v>1668</v>
          </cell>
          <cell r="E1676">
            <v>125.8</v>
          </cell>
          <cell r="F1676">
            <v>9.7222222222220642E-2</v>
          </cell>
        </row>
        <row r="1677">
          <cell r="C1677">
            <v>1669</v>
          </cell>
          <cell r="E1677">
            <v>126.1</v>
          </cell>
          <cell r="F1677">
            <v>8.3333333333334522E-2</v>
          </cell>
        </row>
        <row r="1678">
          <cell r="C1678">
            <v>1670</v>
          </cell>
          <cell r="E1678">
            <v>126.4</v>
          </cell>
          <cell r="F1678">
            <v>6.9444444444444448E-2</v>
          </cell>
        </row>
        <row r="1679">
          <cell r="C1679">
            <v>1671</v>
          </cell>
          <cell r="E1679">
            <v>126.6</v>
          </cell>
          <cell r="F1679">
            <v>4.1666666666666269E-2</v>
          </cell>
        </row>
        <row r="1680">
          <cell r="C1680">
            <v>1672</v>
          </cell>
          <cell r="E1680">
            <v>126.7</v>
          </cell>
          <cell r="F1680">
            <v>2.7777777777778172E-2</v>
          </cell>
        </row>
        <row r="1681">
          <cell r="C1681">
            <v>1673</v>
          </cell>
          <cell r="E1681">
            <v>126.8</v>
          </cell>
          <cell r="F1681">
            <v>2.7777777777778172E-2</v>
          </cell>
        </row>
        <row r="1682">
          <cell r="C1682">
            <v>1674</v>
          </cell>
          <cell r="E1682">
            <v>126.9</v>
          </cell>
          <cell r="F1682">
            <v>1.3888888888890073E-2</v>
          </cell>
        </row>
        <row r="1683">
          <cell r="C1683">
            <v>1675</v>
          </cell>
          <cell r="E1683">
            <v>126.9</v>
          </cell>
          <cell r="F1683">
            <v>0</v>
          </cell>
        </row>
        <row r="1684">
          <cell r="C1684">
            <v>1676</v>
          </cell>
          <cell r="E1684">
            <v>126.9</v>
          </cell>
          <cell r="F1684">
            <v>-1.3888888888890073E-2</v>
          </cell>
        </row>
        <row r="1685">
          <cell r="C1685">
            <v>1677</v>
          </cell>
          <cell r="E1685">
            <v>126.8</v>
          </cell>
          <cell r="F1685">
            <v>-4.1666666666668246E-2</v>
          </cell>
        </row>
        <row r="1686">
          <cell r="C1686">
            <v>1678</v>
          </cell>
          <cell r="E1686">
            <v>126.6</v>
          </cell>
          <cell r="F1686">
            <v>-6.9444444444444448E-2</v>
          </cell>
        </row>
        <row r="1687">
          <cell r="C1687">
            <v>1679</v>
          </cell>
          <cell r="E1687">
            <v>126.3</v>
          </cell>
          <cell r="F1687">
            <v>-8.3333333333332538E-2</v>
          </cell>
        </row>
        <row r="1688">
          <cell r="C1688">
            <v>1680</v>
          </cell>
          <cell r="E1688">
            <v>126</v>
          </cell>
          <cell r="F1688">
            <v>-8.3333333333332538E-2</v>
          </cell>
        </row>
        <row r="1689">
          <cell r="C1689">
            <v>1681</v>
          </cell>
          <cell r="E1689">
            <v>125.7</v>
          </cell>
          <cell r="F1689">
            <v>-5.5555555555556344E-2</v>
          </cell>
        </row>
        <row r="1690">
          <cell r="C1690">
            <v>1682</v>
          </cell>
          <cell r="E1690">
            <v>125.6</v>
          </cell>
          <cell r="F1690">
            <v>-1.3888888888890073E-2</v>
          </cell>
        </row>
        <row r="1691">
          <cell r="C1691">
            <v>1683</v>
          </cell>
          <cell r="E1691">
            <v>125.6</v>
          </cell>
          <cell r="F1691">
            <v>2.7777777777778172E-2</v>
          </cell>
        </row>
        <row r="1692">
          <cell r="C1692">
            <v>1684</v>
          </cell>
          <cell r="E1692">
            <v>125.8</v>
          </cell>
          <cell r="F1692">
            <v>8.3333333333334522E-2</v>
          </cell>
        </row>
        <row r="1693">
          <cell r="C1693">
            <v>1685</v>
          </cell>
          <cell r="E1693">
            <v>126.2</v>
          </cell>
          <cell r="F1693">
            <v>0.11111111111111072</v>
          </cell>
        </row>
        <row r="1694">
          <cell r="C1694">
            <v>1686</v>
          </cell>
          <cell r="E1694">
            <v>126.6</v>
          </cell>
          <cell r="F1694">
            <v>0.11111111111111072</v>
          </cell>
        </row>
        <row r="1695">
          <cell r="C1695">
            <v>1687</v>
          </cell>
          <cell r="E1695">
            <v>127</v>
          </cell>
          <cell r="F1695">
            <v>0.11111111111111269</v>
          </cell>
        </row>
        <row r="1696">
          <cell r="C1696">
            <v>1688</v>
          </cell>
          <cell r="E1696">
            <v>127.4</v>
          </cell>
          <cell r="F1696">
            <v>8.3333333333332538E-2</v>
          </cell>
        </row>
        <row r="1697">
          <cell r="C1697">
            <v>1689</v>
          </cell>
          <cell r="E1697">
            <v>127.6</v>
          </cell>
          <cell r="F1697">
            <v>5.5555555555554373E-2</v>
          </cell>
        </row>
        <row r="1698">
          <cell r="C1698">
            <v>1690</v>
          </cell>
          <cell r="E1698">
            <v>127.8</v>
          </cell>
          <cell r="F1698">
            <v>4.1666666666668246E-2</v>
          </cell>
        </row>
        <row r="1699">
          <cell r="C1699">
            <v>1691</v>
          </cell>
          <cell r="E1699">
            <v>127.9</v>
          </cell>
          <cell r="F1699">
            <v>2.7777777777778172E-2</v>
          </cell>
        </row>
        <row r="1700">
          <cell r="C1700">
            <v>1692</v>
          </cell>
          <cell r="E1700">
            <v>128</v>
          </cell>
          <cell r="F1700">
            <v>2.7777777777776198E-2</v>
          </cell>
        </row>
        <row r="1701">
          <cell r="C1701">
            <v>1693</v>
          </cell>
          <cell r="E1701">
            <v>128.1</v>
          </cell>
          <cell r="F1701">
            <v>2.7777777777776198E-2</v>
          </cell>
        </row>
        <row r="1702">
          <cell r="C1702">
            <v>1694</v>
          </cell>
          <cell r="E1702">
            <v>128.19999999999999</v>
          </cell>
          <cell r="F1702">
            <v>2.7777777777780146E-2</v>
          </cell>
        </row>
        <row r="1703">
          <cell r="C1703">
            <v>1695</v>
          </cell>
          <cell r="E1703">
            <v>128.30000000000001</v>
          </cell>
          <cell r="F1703">
            <v>2.7777777777780146E-2</v>
          </cell>
        </row>
        <row r="1704">
          <cell r="C1704">
            <v>1696</v>
          </cell>
          <cell r="E1704">
            <v>128.4</v>
          </cell>
          <cell r="F1704">
            <v>2.7777777777776198E-2</v>
          </cell>
        </row>
        <row r="1705">
          <cell r="C1705">
            <v>1697</v>
          </cell>
          <cell r="E1705">
            <v>128.5</v>
          </cell>
          <cell r="F1705">
            <v>2.7777777777776198E-2</v>
          </cell>
        </row>
        <row r="1706">
          <cell r="C1706">
            <v>1698</v>
          </cell>
          <cell r="E1706">
            <v>128.6</v>
          </cell>
          <cell r="F1706">
            <v>1.3888888888888099E-2</v>
          </cell>
        </row>
        <row r="1707">
          <cell r="C1707">
            <v>1699</v>
          </cell>
          <cell r="E1707">
            <v>128.6</v>
          </cell>
          <cell r="F1707">
            <v>-1.3888888888888099E-2</v>
          </cell>
        </row>
        <row r="1708">
          <cell r="C1708">
            <v>1700</v>
          </cell>
          <cell r="E1708">
            <v>128.5</v>
          </cell>
          <cell r="F1708">
            <v>-4.1666666666664298E-2</v>
          </cell>
        </row>
        <row r="1709">
          <cell r="C1709">
            <v>1701</v>
          </cell>
          <cell r="E1709">
            <v>128.30000000000001</v>
          </cell>
          <cell r="F1709">
            <v>-5.5555555555556344E-2</v>
          </cell>
        </row>
        <row r="1710">
          <cell r="C1710">
            <v>1702</v>
          </cell>
          <cell r="E1710">
            <v>128.1</v>
          </cell>
          <cell r="F1710">
            <v>-5.5555555555556344E-2</v>
          </cell>
        </row>
        <row r="1711">
          <cell r="C1711">
            <v>1703</v>
          </cell>
          <cell r="E1711">
            <v>127.9</v>
          </cell>
          <cell r="F1711">
            <v>-6.9444444444444448E-2</v>
          </cell>
        </row>
        <row r="1712">
          <cell r="C1712">
            <v>1704</v>
          </cell>
          <cell r="E1712">
            <v>127.6</v>
          </cell>
          <cell r="F1712">
            <v>-6.9444444444444448E-2</v>
          </cell>
        </row>
        <row r="1713">
          <cell r="C1713">
            <v>1705</v>
          </cell>
          <cell r="E1713">
            <v>127.4</v>
          </cell>
          <cell r="F1713">
            <v>-5.5555555555554373E-2</v>
          </cell>
        </row>
        <row r="1714">
          <cell r="C1714">
            <v>1706</v>
          </cell>
          <cell r="E1714">
            <v>127.2</v>
          </cell>
          <cell r="F1714">
            <v>-5.5555555555556344E-2</v>
          </cell>
        </row>
        <row r="1715">
          <cell r="C1715">
            <v>1707</v>
          </cell>
          <cell r="E1715">
            <v>127</v>
          </cell>
          <cell r="F1715">
            <v>-4.1666666666666269E-2</v>
          </cell>
        </row>
        <row r="1716">
          <cell r="C1716">
            <v>1708</v>
          </cell>
          <cell r="E1716">
            <v>126.9</v>
          </cell>
          <cell r="F1716">
            <v>-2.7777777777778172E-2</v>
          </cell>
        </row>
        <row r="1717">
          <cell r="C1717">
            <v>1709</v>
          </cell>
          <cell r="E1717">
            <v>126.8</v>
          </cell>
          <cell r="F1717">
            <v>-2.7777777777778172E-2</v>
          </cell>
        </row>
        <row r="1718">
          <cell r="C1718">
            <v>1710</v>
          </cell>
          <cell r="E1718">
            <v>126.7</v>
          </cell>
          <cell r="F1718">
            <v>0</v>
          </cell>
        </row>
        <row r="1719">
          <cell r="C1719">
            <v>1711</v>
          </cell>
          <cell r="E1719">
            <v>126.8</v>
          </cell>
          <cell r="F1719">
            <v>2.7777777777778172E-2</v>
          </cell>
        </row>
        <row r="1720">
          <cell r="C1720">
            <v>1712</v>
          </cell>
          <cell r="E1720">
            <v>126.9</v>
          </cell>
          <cell r="F1720">
            <v>4.1666666666666269E-2</v>
          </cell>
        </row>
        <row r="1721">
          <cell r="C1721">
            <v>1713</v>
          </cell>
          <cell r="E1721">
            <v>127.1</v>
          </cell>
          <cell r="F1721">
            <v>6.9444444444444448E-2</v>
          </cell>
        </row>
        <row r="1722">
          <cell r="C1722">
            <v>1714</v>
          </cell>
          <cell r="E1722">
            <v>127.4</v>
          </cell>
          <cell r="F1722">
            <v>8.3333333333334522E-2</v>
          </cell>
        </row>
        <row r="1723">
          <cell r="C1723">
            <v>1715</v>
          </cell>
          <cell r="E1723">
            <v>127.7</v>
          </cell>
          <cell r="F1723">
            <v>9.7222222222220642E-2</v>
          </cell>
        </row>
        <row r="1724">
          <cell r="C1724">
            <v>1716</v>
          </cell>
          <cell r="E1724">
            <v>128.1</v>
          </cell>
          <cell r="F1724">
            <v>0.11111111111111072</v>
          </cell>
        </row>
        <row r="1725">
          <cell r="C1725">
            <v>1717</v>
          </cell>
          <cell r="E1725">
            <v>128.5</v>
          </cell>
          <cell r="F1725">
            <v>0.12500000000000078</v>
          </cell>
        </row>
        <row r="1726">
          <cell r="C1726">
            <v>1718</v>
          </cell>
          <cell r="E1726">
            <v>129</v>
          </cell>
          <cell r="F1726">
            <v>0.1388888888888889</v>
          </cell>
        </row>
        <row r="1727">
          <cell r="C1727">
            <v>1719</v>
          </cell>
          <cell r="E1727">
            <v>129.5</v>
          </cell>
          <cell r="F1727">
            <v>0.15277777777777699</v>
          </cell>
        </row>
        <row r="1728">
          <cell r="C1728">
            <v>1720</v>
          </cell>
          <cell r="E1728">
            <v>130.1</v>
          </cell>
          <cell r="F1728">
            <v>0.15277777777777699</v>
          </cell>
        </row>
        <row r="1729">
          <cell r="C1729">
            <v>1721</v>
          </cell>
          <cell r="E1729">
            <v>130.6</v>
          </cell>
          <cell r="F1729">
            <v>0.12500000000000078</v>
          </cell>
        </row>
        <row r="1730">
          <cell r="C1730">
            <v>1722</v>
          </cell>
          <cell r="E1730">
            <v>131</v>
          </cell>
          <cell r="F1730">
            <v>8.3333333333332538E-2</v>
          </cell>
        </row>
        <row r="1731">
          <cell r="C1731">
            <v>1723</v>
          </cell>
          <cell r="E1731">
            <v>131.19999999999999</v>
          </cell>
          <cell r="F1731">
            <v>4.1666666666668246E-2</v>
          </cell>
        </row>
        <row r="1732">
          <cell r="C1732">
            <v>1724</v>
          </cell>
          <cell r="E1732">
            <v>131.30000000000001</v>
          </cell>
          <cell r="F1732">
            <v>0</v>
          </cell>
        </row>
        <row r="1733">
          <cell r="C1733">
            <v>1725</v>
          </cell>
          <cell r="E1733">
            <v>131.19999999999999</v>
          </cell>
          <cell r="F1733">
            <v>-8.3333333333336493E-2</v>
          </cell>
        </row>
        <row r="1734">
          <cell r="C1734">
            <v>1726</v>
          </cell>
          <cell r="E1734">
            <v>130.69999999999999</v>
          </cell>
          <cell r="F1734">
            <v>-0.19444444444444128</v>
          </cell>
        </row>
        <row r="1735">
          <cell r="C1735">
            <v>1727</v>
          </cell>
          <cell r="E1735">
            <v>129.80000000000001</v>
          </cell>
          <cell r="F1735">
            <v>-0.31944444444444209</v>
          </cell>
        </row>
        <row r="1736">
          <cell r="C1736">
            <v>1728</v>
          </cell>
          <cell r="E1736">
            <v>128.4</v>
          </cell>
          <cell r="F1736">
            <v>-0.45833333333333492</v>
          </cell>
        </row>
        <row r="1737">
          <cell r="C1737">
            <v>1729</v>
          </cell>
          <cell r="E1737">
            <v>126.5</v>
          </cell>
          <cell r="F1737">
            <v>-0.59722222222222376</v>
          </cell>
        </row>
        <row r="1738">
          <cell r="C1738">
            <v>1730</v>
          </cell>
          <cell r="E1738">
            <v>124.1</v>
          </cell>
          <cell r="F1738">
            <v>-0.68055555555555636</v>
          </cell>
        </row>
        <row r="1739">
          <cell r="C1739">
            <v>1731</v>
          </cell>
          <cell r="E1739">
            <v>121.6</v>
          </cell>
          <cell r="F1739">
            <v>-0.70833333333333248</v>
          </cell>
        </row>
        <row r="1740">
          <cell r="C1740">
            <v>1732</v>
          </cell>
          <cell r="E1740">
            <v>119</v>
          </cell>
          <cell r="F1740">
            <v>-0.70833333333333248</v>
          </cell>
        </row>
        <row r="1741">
          <cell r="C1741">
            <v>1733</v>
          </cell>
          <cell r="E1741">
            <v>116.5</v>
          </cell>
          <cell r="F1741">
            <v>-0.68055555555555636</v>
          </cell>
        </row>
        <row r="1742">
          <cell r="C1742">
            <v>1734</v>
          </cell>
          <cell r="E1742">
            <v>114.1</v>
          </cell>
          <cell r="F1742">
            <v>-0.65277777777777812</v>
          </cell>
        </row>
        <row r="1743">
          <cell r="C1743">
            <v>1735</v>
          </cell>
          <cell r="E1743">
            <v>111.8</v>
          </cell>
          <cell r="F1743">
            <v>-0.63888888888888806</v>
          </cell>
        </row>
        <row r="1744">
          <cell r="C1744">
            <v>1736</v>
          </cell>
          <cell r="E1744">
            <v>109.5</v>
          </cell>
          <cell r="F1744">
            <v>-0.65277777777777812</v>
          </cell>
        </row>
        <row r="1745">
          <cell r="C1745">
            <v>1737</v>
          </cell>
          <cell r="E1745">
            <v>107.1</v>
          </cell>
          <cell r="F1745">
            <v>-0.65277777777777812</v>
          </cell>
        </row>
        <row r="1746">
          <cell r="C1746">
            <v>1738</v>
          </cell>
          <cell r="E1746">
            <v>104.8</v>
          </cell>
          <cell r="F1746">
            <v>-0.63888888888888806</v>
          </cell>
        </row>
        <row r="1747">
          <cell r="C1747">
            <v>1739</v>
          </cell>
          <cell r="E1747">
            <v>102.5</v>
          </cell>
          <cell r="F1747">
            <v>-0.61111111111110994</v>
          </cell>
        </row>
        <row r="1748">
          <cell r="C1748">
            <v>1740</v>
          </cell>
          <cell r="E1748">
            <v>100.4</v>
          </cell>
          <cell r="F1748">
            <v>-0.54166666666666741</v>
          </cell>
        </row>
        <row r="1749">
          <cell r="C1749">
            <v>1741</v>
          </cell>
          <cell r="E1749">
            <v>98.6</v>
          </cell>
          <cell r="F1749">
            <v>-0.44444444444444481</v>
          </cell>
        </row>
        <row r="1750">
          <cell r="C1750">
            <v>1742</v>
          </cell>
          <cell r="E1750">
            <v>97.2</v>
          </cell>
          <cell r="F1750">
            <v>-0.37499999999999839</v>
          </cell>
        </row>
        <row r="1751">
          <cell r="C1751">
            <v>1743</v>
          </cell>
          <cell r="E1751">
            <v>95.9</v>
          </cell>
          <cell r="F1751">
            <v>-0.33333333333333409</v>
          </cell>
        </row>
        <row r="1752">
          <cell r="C1752">
            <v>1744</v>
          </cell>
          <cell r="E1752">
            <v>94.8</v>
          </cell>
          <cell r="F1752">
            <v>-0.29166666666666785</v>
          </cell>
        </row>
        <row r="1753">
          <cell r="C1753">
            <v>1745</v>
          </cell>
          <cell r="E1753">
            <v>93.8</v>
          </cell>
          <cell r="F1753">
            <v>-0.27777777777777779</v>
          </cell>
        </row>
        <row r="1754">
          <cell r="C1754">
            <v>1746</v>
          </cell>
          <cell r="E1754">
            <v>92.8</v>
          </cell>
          <cell r="F1754">
            <v>-0.27777777777777779</v>
          </cell>
        </row>
        <row r="1755">
          <cell r="C1755">
            <v>1747</v>
          </cell>
          <cell r="E1755">
            <v>91.8</v>
          </cell>
          <cell r="F1755">
            <v>-0.24999999999999961</v>
          </cell>
        </row>
        <row r="1756">
          <cell r="C1756">
            <v>1748</v>
          </cell>
          <cell r="E1756">
            <v>91</v>
          </cell>
          <cell r="F1756">
            <v>-0.22222222222222143</v>
          </cell>
        </row>
        <row r="1757">
          <cell r="C1757">
            <v>1749</v>
          </cell>
          <cell r="E1757">
            <v>90.2</v>
          </cell>
          <cell r="F1757">
            <v>-0.19444444444444522</v>
          </cell>
        </row>
        <row r="1758">
          <cell r="C1758">
            <v>1750</v>
          </cell>
          <cell r="E1758">
            <v>89.6</v>
          </cell>
          <cell r="F1758">
            <v>-0.15277777777777896</v>
          </cell>
        </row>
        <row r="1759">
          <cell r="C1759">
            <v>1751</v>
          </cell>
          <cell r="E1759">
            <v>89.1</v>
          </cell>
          <cell r="F1759">
            <v>-0.1388888888888889</v>
          </cell>
        </row>
        <row r="1760">
          <cell r="C1760">
            <v>1752</v>
          </cell>
          <cell r="E1760">
            <v>88.6</v>
          </cell>
          <cell r="F1760">
            <v>-0.1388888888888889</v>
          </cell>
        </row>
        <row r="1761">
          <cell r="C1761">
            <v>1753</v>
          </cell>
          <cell r="E1761">
            <v>88.1</v>
          </cell>
          <cell r="F1761">
            <v>-0.1388888888888889</v>
          </cell>
        </row>
        <row r="1762">
          <cell r="C1762">
            <v>1754</v>
          </cell>
          <cell r="E1762">
            <v>87.6</v>
          </cell>
          <cell r="F1762">
            <v>-0.1388888888888889</v>
          </cell>
        </row>
        <row r="1763">
          <cell r="C1763">
            <v>1755</v>
          </cell>
          <cell r="E1763">
            <v>87.1</v>
          </cell>
          <cell r="F1763">
            <v>-0.1388888888888889</v>
          </cell>
        </row>
        <row r="1764">
          <cell r="C1764">
            <v>1756</v>
          </cell>
          <cell r="E1764">
            <v>86.6</v>
          </cell>
          <cell r="F1764">
            <v>-0.1388888888888889</v>
          </cell>
        </row>
        <row r="1765">
          <cell r="C1765">
            <v>1757</v>
          </cell>
          <cell r="E1765">
            <v>86.1</v>
          </cell>
          <cell r="F1765">
            <v>-0.15277777777777699</v>
          </cell>
        </row>
        <row r="1766">
          <cell r="C1766">
            <v>1758</v>
          </cell>
          <cell r="E1766">
            <v>85.5</v>
          </cell>
          <cell r="F1766">
            <v>-0.15277777777777699</v>
          </cell>
        </row>
        <row r="1767">
          <cell r="C1767">
            <v>1759</v>
          </cell>
          <cell r="E1767">
            <v>85</v>
          </cell>
          <cell r="F1767">
            <v>-0.15277777777777699</v>
          </cell>
        </row>
        <row r="1768">
          <cell r="C1768">
            <v>1760</v>
          </cell>
          <cell r="E1768">
            <v>84.4</v>
          </cell>
          <cell r="F1768">
            <v>-0.16666666666666705</v>
          </cell>
        </row>
        <row r="1769">
          <cell r="C1769">
            <v>1761</v>
          </cell>
          <cell r="E1769">
            <v>83.8</v>
          </cell>
          <cell r="F1769">
            <v>-0.16666666666666705</v>
          </cell>
        </row>
        <row r="1770">
          <cell r="C1770">
            <v>1762</v>
          </cell>
          <cell r="E1770">
            <v>83.2</v>
          </cell>
          <cell r="F1770">
            <v>-0.16666666666666705</v>
          </cell>
        </row>
        <row r="1771">
          <cell r="C1771">
            <v>1763</v>
          </cell>
          <cell r="E1771">
            <v>82.6</v>
          </cell>
          <cell r="F1771">
            <v>-0.16666666666666705</v>
          </cell>
        </row>
        <row r="1772">
          <cell r="C1772">
            <v>1764</v>
          </cell>
          <cell r="E1772">
            <v>82</v>
          </cell>
          <cell r="F1772">
            <v>-0.18055555555555516</v>
          </cell>
        </row>
        <row r="1773">
          <cell r="C1773">
            <v>1765</v>
          </cell>
          <cell r="E1773">
            <v>81.3</v>
          </cell>
          <cell r="F1773">
            <v>-0.22222222222222143</v>
          </cell>
        </row>
        <row r="1774">
          <cell r="C1774">
            <v>1766</v>
          </cell>
          <cell r="E1774">
            <v>80.400000000000006</v>
          </cell>
          <cell r="F1774">
            <v>-0.30555555555555597</v>
          </cell>
        </row>
        <row r="1775">
          <cell r="C1775">
            <v>1767</v>
          </cell>
          <cell r="E1775">
            <v>79.099999999999994</v>
          </cell>
          <cell r="F1775">
            <v>-0.41666666666666663</v>
          </cell>
        </row>
        <row r="1776">
          <cell r="C1776">
            <v>1768</v>
          </cell>
          <cell r="E1776">
            <v>77.400000000000006</v>
          </cell>
          <cell r="F1776">
            <v>-0.55555555555555558</v>
          </cell>
        </row>
        <row r="1777">
          <cell r="C1777">
            <v>1769</v>
          </cell>
          <cell r="E1777">
            <v>75.099999999999994</v>
          </cell>
          <cell r="F1777">
            <v>-0.70833333333333448</v>
          </cell>
        </row>
        <row r="1778">
          <cell r="C1778">
            <v>1770</v>
          </cell>
          <cell r="E1778">
            <v>72.3</v>
          </cell>
          <cell r="F1778">
            <v>-0.83333333333333326</v>
          </cell>
        </row>
        <row r="1779">
          <cell r="C1779">
            <v>1771</v>
          </cell>
          <cell r="E1779">
            <v>69.099999999999994</v>
          </cell>
          <cell r="F1779">
            <v>-0.88888888888888773</v>
          </cell>
        </row>
        <row r="1780">
          <cell r="C1780">
            <v>1772</v>
          </cell>
          <cell r="E1780">
            <v>65.900000000000006</v>
          </cell>
          <cell r="F1780">
            <v>-0.88888888888888773</v>
          </cell>
        </row>
        <row r="1781">
          <cell r="C1781">
            <v>1773</v>
          </cell>
          <cell r="E1781">
            <v>62.7</v>
          </cell>
          <cell r="F1781">
            <v>-0.86111111111111149</v>
          </cell>
        </row>
        <row r="1782">
          <cell r="C1782">
            <v>1774</v>
          </cell>
          <cell r="E1782">
            <v>59.7</v>
          </cell>
          <cell r="F1782">
            <v>-0.79166666666666707</v>
          </cell>
        </row>
        <row r="1783">
          <cell r="C1783">
            <v>1775</v>
          </cell>
          <cell r="E1783">
            <v>57</v>
          </cell>
          <cell r="F1783">
            <v>-0.70833333333333348</v>
          </cell>
        </row>
        <row r="1784">
          <cell r="C1784">
            <v>1776</v>
          </cell>
          <cell r="E1784">
            <v>54.6</v>
          </cell>
          <cell r="F1784">
            <v>-0.6666666666666663</v>
          </cell>
        </row>
        <row r="1785">
          <cell r="C1785">
            <v>1777</v>
          </cell>
          <cell r="E1785">
            <v>52.2</v>
          </cell>
          <cell r="F1785">
            <v>-0.68055555555555536</v>
          </cell>
        </row>
        <row r="1786">
          <cell r="C1786">
            <v>1778</v>
          </cell>
          <cell r="E1786">
            <v>49.7</v>
          </cell>
          <cell r="F1786">
            <v>-0.75000000000000078</v>
          </cell>
        </row>
        <row r="1787">
          <cell r="C1787">
            <v>1779</v>
          </cell>
          <cell r="E1787">
            <v>46.8</v>
          </cell>
          <cell r="F1787">
            <v>-0.86111111111111149</v>
          </cell>
        </row>
        <row r="1788">
          <cell r="C1788">
            <v>1780</v>
          </cell>
          <cell r="E1788">
            <v>43.5</v>
          </cell>
          <cell r="F1788">
            <v>-0.95833333333333315</v>
          </cell>
        </row>
        <row r="1789">
          <cell r="C1789">
            <v>1781</v>
          </cell>
          <cell r="E1789">
            <v>39.9</v>
          </cell>
          <cell r="F1789">
            <v>-0.98611111111111127</v>
          </cell>
        </row>
        <row r="1790">
          <cell r="C1790">
            <v>1782</v>
          </cell>
          <cell r="E1790">
            <v>36.4</v>
          </cell>
          <cell r="F1790">
            <v>-0.93055555555555491</v>
          </cell>
        </row>
        <row r="1791">
          <cell r="C1791">
            <v>1783</v>
          </cell>
          <cell r="E1791">
            <v>33.200000000000003</v>
          </cell>
          <cell r="F1791">
            <v>-0.8194444444444442</v>
          </cell>
        </row>
        <row r="1792">
          <cell r="C1792">
            <v>1784</v>
          </cell>
          <cell r="E1792">
            <v>30.5</v>
          </cell>
          <cell r="F1792">
            <v>-0.6805555555555558</v>
          </cell>
        </row>
        <row r="1793">
          <cell r="C1793">
            <v>1785</v>
          </cell>
          <cell r="E1793">
            <v>28.3</v>
          </cell>
          <cell r="F1793">
            <v>-0.58333333333333326</v>
          </cell>
        </row>
        <row r="1794">
          <cell r="C1794">
            <v>1786</v>
          </cell>
          <cell r="E1794">
            <v>26.3</v>
          </cell>
          <cell r="F1794">
            <v>-0.54166666666666696</v>
          </cell>
        </row>
        <row r="1795">
          <cell r="C1795">
            <v>1787</v>
          </cell>
          <cell r="E1795">
            <v>24.4</v>
          </cell>
          <cell r="F1795">
            <v>-0.5277777777777779</v>
          </cell>
        </row>
        <row r="1796">
          <cell r="C1796">
            <v>1788</v>
          </cell>
          <cell r="E1796">
            <v>22.5</v>
          </cell>
          <cell r="F1796">
            <v>-0.54166666666666641</v>
          </cell>
        </row>
        <row r="1797">
          <cell r="C1797">
            <v>1789</v>
          </cell>
          <cell r="E1797">
            <v>20.5</v>
          </cell>
          <cell r="F1797">
            <v>-0.59722222222222232</v>
          </cell>
        </row>
        <row r="1798">
          <cell r="C1798">
            <v>1790</v>
          </cell>
          <cell r="E1798">
            <v>18.2</v>
          </cell>
          <cell r="F1798">
            <v>-0.69444444444444442</v>
          </cell>
        </row>
        <row r="1799">
          <cell r="C1799">
            <v>1791</v>
          </cell>
          <cell r="E1799">
            <v>15.5</v>
          </cell>
          <cell r="F1799">
            <v>-0.8194444444444442</v>
          </cell>
        </row>
        <row r="1800">
          <cell r="C1800">
            <v>1792</v>
          </cell>
          <cell r="E1800">
            <v>12.3</v>
          </cell>
          <cell r="F1800">
            <v>-0.94444444444444453</v>
          </cell>
        </row>
        <row r="1801">
          <cell r="C1801">
            <v>1793</v>
          </cell>
          <cell r="E1801">
            <v>8.6999999999999993</v>
          </cell>
          <cell r="F1801">
            <v>-0.98611111111111116</v>
          </cell>
        </row>
        <row r="1802">
          <cell r="C1802">
            <v>1794</v>
          </cell>
          <cell r="E1802">
            <v>5.2</v>
          </cell>
          <cell r="F1802">
            <v>-1.2083333333333333</v>
          </cell>
        </row>
        <row r="1803">
          <cell r="C1803">
            <v>1795</v>
          </cell>
          <cell r="E1803">
            <v>0</v>
          </cell>
          <cell r="F1803">
            <v>-0.72222222222222221</v>
          </cell>
        </row>
        <row r="1804">
          <cell r="C1804">
            <v>1796</v>
          </cell>
          <cell r="E1804">
            <v>0</v>
          </cell>
          <cell r="F1804">
            <v>0</v>
          </cell>
        </row>
        <row r="1805">
          <cell r="C1805">
            <v>1797</v>
          </cell>
          <cell r="E1805">
            <v>0</v>
          </cell>
          <cell r="F1805">
            <v>0</v>
          </cell>
        </row>
        <row r="1806">
          <cell r="C1806">
            <v>1798</v>
          </cell>
          <cell r="E1806">
            <v>0</v>
          </cell>
          <cell r="F1806">
            <v>0</v>
          </cell>
        </row>
        <row r="1807">
          <cell r="C1807">
            <v>1799</v>
          </cell>
          <cell r="E1807">
            <v>0</v>
          </cell>
          <cell r="F1807">
            <v>0</v>
          </cell>
        </row>
        <row r="1808">
          <cell r="C1808">
            <v>1800</v>
          </cell>
          <cell r="E1808">
            <v>0</v>
          </cell>
          <cell r="F180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2918E-41C7-473A-9787-CBE23624EED3}">
  <dimension ref="B1:BS1805"/>
  <sheetViews>
    <sheetView tabSelected="1" zoomScale="85" zoomScaleNormal="85" workbookViewId="0">
      <pane ySplit="3" topLeftCell="A1780" activePane="bottomLeft" state="frozen"/>
      <selection pane="bottomLeft" activeCell="AT23" sqref="AT23"/>
    </sheetView>
  </sheetViews>
  <sheetFormatPr defaultRowHeight="14.4" x14ac:dyDescent="0.3"/>
  <cols>
    <col min="2" max="2" width="14.88671875" customWidth="1"/>
    <col min="3" max="3" width="12" bestFit="1" customWidth="1"/>
    <col min="4" max="4" width="11.109375" bestFit="1" customWidth="1"/>
    <col min="5" max="5" width="15.109375" bestFit="1" customWidth="1"/>
    <col min="6" max="6" width="15.109375" customWidth="1"/>
    <col min="7" max="8" width="13.109375" bestFit="1" customWidth="1"/>
    <col min="9" max="10" width="12.5546875" customWidth="1"/>
    <col min="11" max="11" width="10.33203125" customWidth="1"/>
    <col min="12" max="12" width="8.88671875" customWidth="1"/>
    <col min="16" max="16" width="15.44140625" customWidth="1"/>
    <col min="20" max="20" width="17" customWidth="1"/>
    <col min="21" max="24" width="11" customWidth="1"/>
    <col min="25" max="25" width="11.6640625" customWidth="1"/>
    <col min="26" max="26" width="10.6640625" customWidth="1"/>
    <col min="27" max="27" width="13.6640625" customWidth="1"/>
    <col min="28" max="28" width="11.33203125" customWidth="1"/>
    <col min="29" max="41" width="15.109375" customWidth="1"/>
    <col min="44" max="45" width="9.6640625" customWidth="1"/>
    <col min="46" max="46" width="10.88671875" customWidth="1"/>
    <col min="47" max="47" width="14" customWidth="1"/>
    <col min="48" max="48" width="9" customWidth="1"/>
    <col min="49" max="49" width="11.33203125" customWidth="1"/>
    <col min="50" max="50" width="12.44140625" customWidth="1"/>
    <col min="52" max="52" width="8.88671875" customWidth="1"/>
    <col min="54" max="58" width="8.88671875" customWidth="1"/>
    <col min="60" max="60" width="12.44140625" bestFit="1" customWidth="1"/>
    <col min="61" max="61" width="14.6640625" customWidth="1"/>
    <col min="62" max="62" width="11.33203125" bestFit="1" customWidth="1"/>
    <col min="64" max="64" width="10.44140625" bestFit="1" customWidth="1"/>
    <col min="65" max="65" width="10.33203125" bestFit="1" customWidth="1"/>
    <col min="66" max="66" width="21.6640625" bestFit="1" customWidth="1"/>
    <col min="67" max="67" width="6.109375" bestFit="1" customWidth="1"/>
    <col min="68" max="68" width="6.5546875" bestFit="1" customWidth="1"/>
    <col min="69" max="69" width="11.6640625" bestFit="1" customWidth="1"/>
    <col min="70" max="70" width="12.109375" customWidth="1"/>
    <col min="71" max="71" width="10.6640625" bestFit="1" customWidth="1"/>
  </cols>
  <sheetData>
    <row r="1" spans="2:71" x14ac:dyDescent="0.3">
      <c r="N1" s="56" t="s">
        <v>36</v>
      </c>
      <c r="O1" s="56"/>
      <c r="BL1" s="57"/>
      <c r="BM1" s="57"/>
      <c r="BN1" s="57"/>
      <c r="BO1" s="57"/>
      <c r="BP1" s="57"/>
      <c r="BQ1" s="57"/>
      <c r="BR1" s="57"/>
      <c r="BS1" s="57"/>
    </row>
    <row r="2" spans="2:71" ht="43.2" customHeight="1" x14ac:dyDescent="0.3">
      <c r="B2" s="21" t="s">
        <v>0</v>
      </c>
      <c r="C2" s="21" t="s">
        <v>1</v>
      </c>
      <c r="D2" s="21" t="s">
        <v>2</v>
      </c>
      <c r="E2" s="22" t="s">
        <v>3</v>
      </c>
      <c r="F2" s="22" t="s">
        <v>3</v>
      </c>
      <c r="G2" s="22" t="s">
        <v>4</v>
      </c>
      <c r="H2" s="21" t="s">
        <v>4</v>
      </c>
      <c r="I2" s="21" t="s">
        <v>115</v>
      </c>
      <c r="J2" s="21" t="s">
        <v>113</v>
      </c>
      <c r="K2" s="21" t="s">
        <v>114</v>
      </c>
      <c r="L2" s="21" t="s">
        <v>26</v>
      </c>
      <c r="M2" s="21" t="s">
        <v>100</v>
      </c>
      <c r="N2" s="21" t="s">
        <v>27</v>
      </c>
      <c r="O2" s="21" t="s">
        <v>28</v>
      </c>
      <c r="P2" s="21" t="s">
        <v>29</v>
      </c>
      <c r="Q2" s="21" t="s">
        <v>30</v>
      </c>
      <c r="R2" s="21" t="s">
        <v>30</v>
      </c>
      <c r="S2" s="21" t="s">
        <v>116</v>
      </c>
      <c r="T2" s="21" t="s">
        <v>117</v>
      </c>
      <c r="U2" s="21" t="s">
        <v>101</v>
      </c>
      <c r="V2" s="21" t="s">
        <v>122</v>
      </c>
      <c r="W2" s="21" t="s">
        <v>102</v>
      </c>
      <c r="X2" s="21" t="s">
        <v>123</v>
      </c>
      <c r="Y2" s="21" t="s">
        <v>31</v>
      </c>
      <c r="Z2" s="21" t="s">
        <v>37</v>
      </c>
      <c r="AA2" s="21" t="s">
        <v>31</v>
      </c>
      <c r="AB2" s="21" t="s">
        <v>37</v>
      </c>
      <c r="AC2" s="21" t="s">
        <v>103</v>
      </c>
      <c r="AD2" s="21" t="s">
        <v>109</v>
      </c>
      <c r="AE2" s="21" t="s">
        <v>97</v>
      </c>
      <c r="AF2" s="21" t="s">
        <v>97</v>
      </c>
      <c r="AG2" s="21" t="s">
        <v>97</v>
      </c>
      <c r="AH2" s="21" t="s">
        <v>91</v>
      </c>
      <c r="AI2" s="21" t="s">
        <v>112</v>
      </c>
      <c r="AJ2" s="21" t="s">
        <v>118</v>
      </c>
      <c r="AK2" s="21" t="s">
        <v>124</v>
      </c>
      <c r="AL2" s="21" t="s">
        <v>121</v>
      </c>
      <c r="AM2" s="21" t="s">
        <v>125</v>
      </c>
      <c r="AN2" s="21" t="s">
        <v>127</v>
      </c>
      <c r="AO2" s="21" t="s">
        <v>146</v>
      </c>
      <c r="AQ2" s="21" t="s">
        <v>83</v>
      </c>
      <c r="AR2" s="21" t="s">
        <v>38</v>
      </c>
      <c r="AS2" s="21" t="s">
        <v>110</v>
      </c>
      <c r="AT2" s="21" t="s">
        <v>111</v>
      </c>
      <c r="AU2" s="21" t="s">
        <v>119</v>
      </c>
      <c r="AV2" s="21" t="s">
        <v>104</v>
      </c>
      <c r="AW2" s="21" t="s">
        <v>106</v>
      </c>
      <c r="AX2" s="21" t="s">
        <v>107</v>
      </c>
      <c r="AY2" s="21" t="s">
        <v>84</v>
      </c>
      <c r="AZ2" s="21" t="s">
        <v>85</v>
      </c>
      <c r="BA2" s="21" t="s">
        <v>86</v>
      </c>
      <c r="BB2" s="21" t="s">
        <v>87</v>
      </c>
      <c r="BC2" s="21" t="s">
        <v>88</v>
      </c>
      <c r="BD2" s="21" t="s">
        <v>89</v>
      </c>
      <c r="BE2" s="21" t="s">
        <v>108</v>
      </c>
      <c r="BF2" s="21" t="s">
        <v>90</v>
      </c>
      <c r="BG2" s="21" t="s">
        <v>90</v>
      </c>
      <c r="BH2" s="21" t="s">
        <v>120</v>
      </c>
      <c r="BI2" s="21" t="s">
        <v>126</v>
      </c>
      <c r="BJ2" s="21" t="s">
        <v>128</v>
      </c>
      <c r="BL2" s="47"/>
      <c r="BM2" s="47"/>
      <c r="BN2" s="47"/>
      <c r="BO2" s="47"/>
      <c r="BP2" s="47"/>
      <c r="BQ2" s="47"/>
      <c r="BR2" s="48"/>
      <c r="BS2" s="47"/>
    </row>
    <row r="3" spans="2:71" ht="15.6" customHeight="1" x14ac:dyDescent="0.3">
      <c r="B3" s="1" t="s">
        <v>0</v>
      </c>
      <c r="C3" s="1" t="s">
        <v>5</v>
      </c>
      <c r="D3" s="1" t="s">
        <v>5</v>
      </c>
      <c r="E3" s="1" t="s">
        <v>6</v>
      </c>
      <c r="F3" s="1" t="s">
        <v>35</v>
      </c>
      <c r="G3" s="1" t="s">
        <v>7</v>
      </c>
      <c r="H3" s="2" t="s">
        <v>8</v>
      </c>
      <c r="I3" s="1" t="s">
        <v>25</v>
      </c>
      <c r="J3" s="1" t="s">
        <v>25</v>
      </c>
      <c r="K3" s="1" t="s">
        <v>25</v>
      </c>
      <c r="L3" s="28" t="s">
        <v>32</v>
      </c>
      <c r="M3" s="28" t="s">
        <v>32</v>
      </c>
      <c r="N3" s="28" t="s">
        <v>32</v>
      </c>
      <c r="O3" s="28" t="s">
        <v>32</v>
      </c>
      <c r="P3" s="28" t="s">
        <v>32</v>
      </c>
      <c r="Q3" s="28" t="s">
        <v>33</v>
      </c>
      <c r="R3" s="28" t="s">
        <v>39</v>
      </c>
      <c r="S3" s="28" t="s">
        <v>33</v>
      </c>
      <c r="T3" s="28" t="s">
        <v>33</v>
      </c>
      <c r="U3" s="28" t="s">
        <v>40</v>
      </c>
      <c r="V3" s="28" t="s">
        <v>34</v>
      </c>
      <c r="W3" s="28" t="s">
        <v>40</v>
      </c>
      <c r="X3" s="28" t="s">
        <v>34</v>
      </c>
      <c r="Y3" s="28" t="s">
        <v>40</v>
      </c>
      <c r="Z3" s="28" t="s">
        <v>40</v>
      </c>
      <c r="AA3" s="28" t="s">
        <v>34</v>
      </c>
      <c r="AB3" s="28" t="s">
        <v>34</v>
      </c>
      <c r="AC3" s="28" t="s">
        <v>34</v>
      </c>
      <c r="AD3" s="28" t="s">
        <v>34</v>
      </c>
      <c r="AE3" s="28" t="s">
        <v>98</v>
      </c>
      <c r="AF3" s="28" t="s">
        <v>92</v>
      </c>
      <c r="AG3" s="28" t="s">
        <v>34</v>
      </c>
      <c r="AH3" s="1" t="s">
        <v>34</v>
      </c>
      <c r="AI3" s="1" t="s">
        <v>98</v>
      </c>
      <c r="AJ3" s="1" t="s">
        <v>98</v>
      </c>
      <c r="AK3" s="1" t="s">
        <v>92</v>
      </c>
      <c r="AL3" s="1" t="s">
        <v>98</v>
      </c>
      <c r="AM3" s="1" t="s">
        <v>92</v>
      </c>
      <c r="AN3" s="1" t="s">
        <v>92</v>
      </c>
      <c r="AO3" s="1" t="s">
        <v>92</v>
      </c>
      <c r="AQ3" s="40"/>
      <c r="AR3" s="40"/>
      <c r="AS3" s="40" t="s">
        <v>25</v>
      </c>
      <c r="AT3" s="40" t="s">
        <v>32</v>
      </c>
      <c r="AU3" s="40" t="s">
        <v>92</v>
      </c>
      <c r="AV3" s="40" t="s">
        <v>35</v>
      </c>
      <c r="AW3" s="40" t="s">
        <v>105</v>
      </c>
      <c r="AX3" s="40" t="s">
        <v>105</v>
      </c>
      <c r="AY3" s="40" t="s">
        <v>39</v>
      </c>
      <c r="AZ3" s="40" t="s">
        <v>39</v>
      </c>
      <c r="BA3" s="40" t="s">
        <v>39</v>
      </c>
      <c r="BB3" s="40" t="s">
        <v>39</v>
      </c>
      <c r="BC3" s="40" t="s">
        <v>39</v>
      </c>
      <c r="BD3" s="40" t="s">
        <v>39</v>
      </c>
      <c r="BE3" s="40" t="s">
        <v>98</v>
      </c>
      <c r="BF3" s="40" t="s">
        <v>92</v>
      </c>
      <c r="BG3" s="40" t="s">
        <v>34</v>
      </c>
      <c r="BH3" s="40" t="s">
        <v>98</v>
      </c>
      <c r="BI3" s="40" t="s">
        <v>92</v>
      </c>
      <c r="BJ3" s="40" t="s">
        <v>92</v>
      </c>
      <c r="BL3" s="47"/>
      <c r="BM3" s="47"/>
      <c r="BN3" s="47"/>
      <c r="BO3" s="47"/>
      <c r="BP3" s="47"/>
      <c r="BQ3" s="47"/>
      <c r="BR3" s="47"/>
      <c r="BS3" s="47"/>
    </row>
    <row r="4" spans="2:71" x14ac:dyDescent="0.3">
      <c r="B4" s="1" t="s">
        <v>38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A4" s="28">
        <v>0</v>
      </c>
      <c r="AB4" s="28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Q4" s="27">
        <v>1</v>
      </c>
      <c r="AR4" s="29" t="s">
        <v>93</v>
      </c>
      <c r="AS4" s="42">
        <f>SUM(F5:F594)</f>
        <v>3094.5277777777796</v>
      </c>
      <c r="AT4" s="42">
        <f>SUM(N5:O594)</f>
        <v>81234.754272738501</v>
      </c>
      <c r="AU4" s="42">
        <f>(AS4*AT4)*0.001</f>
        <v>251383.20361794147</v>
      </c>
      <c r="AV4" s="42">
        <f>MAX(F5:F594)</f>
        <v>15.694444444444445</v>
      </c>
      <c r="AW4" s="42">
        <f>MAX(G5:G594)</f>
        <v>1.4722222222222223</v>
      </c>
      <c r="AX4" s="29">
        <f>MIN(G5:G594)*-1</f>
        <v>1.4722222222222223</v>
      </c>
      <c r="AY4" s="29">
        <f>MAX(R5:R594)</f>
        <v>19.355245645219117</v>
      </c>
      <c r="AZ4" s="29">
        <f>AVERAGE(R5:R594)</f>
        <v>1.0257986154854775</v>
      </c>
      <c r="BA4" s="29">
        <f>SUMIF(R5:R594,"&gt;0")</f>
        <v>1274.4926580541712</v>
      </c>
      <c r="BB4" s="29">
        <f>MIN(W5:W594)*-1</f>
        <v>14.187733985289935</v>
      </c>
      <c r="BC4" s="29">
        <f>AVERAGE(W5:W594)*-1</f>
        <v>1.1343584320639648</v>
      </c>
      <c r="BD4" s="29">
        <f>SUM(W5:W594)*-1</f>
        <v>669.27147491773928</v>
      </c>
      <c r="BE4" s="29">
        <f>MAX(AE5:AE594)</f>
        <v>183505.11188271604</v>
      </c>
      <c r="BF4" s="29">
        <f>MAX(AF5:AF594)</f>
        <v>183.50511188271605</v>
      </c>
      <c r="BG4" s="29">
        <f>MAX(AG5:AG594)</f>
        <v>5.0973642189643349E-2</v>
      </c>
      <c r="BH4" s="29">
        <f>MAX(AJ5:AJ594)</f>
        <v>179506.25118587818</v>
      </c>
      <c r="BI4" s="49">
        <f>BH4*0.001</f>
        <v>179.50625118587817</v>
      </c>
      <c r="BJ4" s="49">
        <f>BI4*0.75</f>
        <v>134.62968838940861</v>
      </c>
      <c r="BL4" s="46"/>
      <c r="BM4" s="46"/>
      <c r="BN4" s="46"/>
      <c r="BO4" s="46"/>
      <c r="BP4" s="46"/>
      <c r="BQ4" s="46"/>
      <c r="BR4" s="46"/>
      <c r="BS4" s="46"/>
    </row>
    <row r="5" spans="2:71" x14ac:dyDescent="0.3">
      <c r="B5" s="15" t="s">
        <v>9</v>
      </c>
      <c r="C5" s="15">
        <v>0</v>
      </c>
      <c r="D5" s="15">
        <v>0</v>
      </c>
      <c r="E5" s="16">
        <v>0</v>
      </c>
      <c r="F5" s="16">
        <f>E5/3.6</f>
        <v>0</v>
      </c>
      <c r="G5" s="17">
        <f>($E6-0)/2/3.6</f>
        <v>0</v>
      </c>
      <c r="H5" s="17">
        <f>($E6-0)/2</f>
        <v>0</v>
      </c>
      <c r="I5" s="17">
        <f>F5</f>
        <v>0</v>
      </c>
      <c r="J5" s="17">
        <f>SUM(I5,J4)</f>
        <v>0</v>
      </c>
      <c r="K5" s="17">
        <f>SUM(I5,K4)</f>
        <v>0</v>
      </c>
      <c r="L5" s="30">
        <f>'Car Info '!$C$5*'My Spreedsheet '!G5</f>
        <v>0</v>
      </c>
      <c r="M5" s="30">
        <f>IF(F5=0,0,1)</f>
        <v>0</v>
      </c>
      <c r="N5" s="30">
        <f>IF(M5=1,'Car Info '!$C$5*9.80665*'Car Info '!$H$5,0)</f>
        <v>0</v>
      </c>
      <c r="O5" s="30">
        <f>0.5*'Car Info '!$G$5*'Car Info '!$I$5*'Car Info '!$D$5*('My Spreedsheet '!F5*'My Spreedsheet '!F5)</f>
        <v>0</v>
      </c>
      <c r="P5" s="30">
        <f>L5+N5+O5</f>
        <v>0</v>
      </c>
      <c r="Q5" s="30">
        <f>P5*F5</f>
        <v>0</v>
      </c>
      <c r="R5" s="30">
        <f>Q5*0.001</f>
        <v>0</v>
      </c>
      <c r="S5" s="30">
        <f>F5*(N5+O5)</f>
        <v>0</v>
      </c>
      <c r="T5" s="30">
        <f>SUM(S5,T4)</f>
        <v>0</v>
      </c>
      <c r="U5" s="30">
        <f>IF(R5&gt;0,R5,0)</f>
        <v>0</v>
      </c>
      <c r="V5" s="30">
        <f>U5/3600</f>
        <v>0</v>
      </c>
      <c r="W5" s="30">
        <f>IF(R5&lt;0,R5,0)</f>
        <v>0</v>
      </c>
      <c r="X5" s="30">
        <f>(W5/3600)*-1</f>
        <v>0</v>
      </c>
      <c r="Y5" s="30">
        <f t="shared" ref="Y5:Y68" si="0">IF(R5&gt;0,SUM(Y4,R5),Y4)</f>
        <v>0</v>
      </c>
      <c r="Z5" s="30">
        <f t="shared" ref="Z5:Z68" si="1">IF(R5&lt;0,SUM(Z4,R5),Z4)</f>
        <v>0</v>
      </c>
      <c r="AA5" s="30">
        <f>Y5/(60*60)</f>
        <v>0</v>
      </c>
      <c r="AB5" s="30">
        <f>Z5/(60*60)</f>
        <v>0</v>
      </c>
      <c r="AC5" s="30">
        <f>AB5*-1</f>
        <v>0</v>
      </c>
      <c r="AD5" s="30">
        <f>AA5-AC5</f>
        <v>0</v>
      </c>
      <c r="AE5" s="30">
        <f>1/2*(('Car Info '!$C$5)*('My Spreedsheet '!F5)^2)</f>
        <v>0</v>
      </c>
      <c r="AF5" s="30">
        <f>AE5*0.001</f>
        <v>0</v>
      </c>
      <c r="AG5" s="30">
        <f>AF5/3600</f>
        <v>0</v>
      </c>
      <c r="AH5" s="30">
        <f>SUM(AG5,AH4)</f>
        <v>0</v>
      </c>
      <c r="AI5" s="30">
        <f t="shared" ref="AI5:AI36" si="2">I5*(N5+O5)</f>
        <v>0</v>
      </c>
      <c r="AJ5" s="30">
        <f>AE5-AI5</f>
        <v>0</v>
      </c>
      <c r="AK5" s="30">
        <f>AJ5*0.001</f>
        <v>0</v>
      </c>
      <c r="AL5" s="30">
        <f>IF(G5&lt;0,AJ5,0)</f>
        <v>0</v>
      </c>
      <c r="AM5" s="30">
        <f>AL5*0.001</f>
        <v>0</v>
      </c>
      <c r="AN5" s="30">
        <f>(AJ5*0.75)*0.001</f>
        <v>0</v>
      </c>
      <c r="AO5" s="30">
        <f>IF('My Spreedsheet '!AN5&lt; 'Supercapacitor Info'!$F$22,'My Spreedsheet '!AN5,'Supercapacitor Info'!$F$22)</f>
        <v>0</v>
      </c>
      <c r="AQ5" s="41">
        <v>2</v>
      </c>
      <c r="AR5" s="29" t="s">
        <v>95</v>
      </c>
      <c r="AS5" s="42">
        <f>SUM(F595:F1027)</f>
        <v>4755.8888888888878</v>
      </c>
      <c r="AT5" s="42">
        <f>SUM(N595:O1027)</f>
        <v>87766.626614679524</v>
      </c>
      <c r="AU5" s="42">
        <f t="shared" ref="AU5:AU8" si="3">(AS5*AT5)*0.001</f>
        <v>417408.32433201408</v>
      </c>
      <c r="AV5" s="42">
        <f>MAX(F595:F1027)</f>
        <v>21.277777777777775</v>
      </c>
      <c r="AW5" s="42">
        <f>MAX(G595:G1027)</f>
        <v>1.5694444444444444</v>
      </c>
      <c r="AX5" s="29">
        <f>MIN(G595:G1027)*-1</f>
        <v>1.4861111111111109</v>
      </c>
      <c r="AY5" s="29">
        <f>MAX(R595:R1027)</f>
        <v>27.192905588333197</v>
      </c>
      <c r="AZ5" s="29">
        <f>AVERAGE(R595:R1027)</f>
        <v>2.6845116699598184</v>
      </c>
      <c r="BA5" s="29">
        <f>SUMIF(R595:R1027,"&gt;0")</f>
        <v>2159.166302441517</v>
      </c>
      <c r="BB5">
        <f>MIN(W595:W1027)*-1</f>
        <v>28.871988468063819</v>
      </c>
      <c r="BC5" s="29">
        <f>AVERAGE(W595:W1027)*-1</f>
        <v>2.3020155874108919</v>
      </c>
      <c r="BD5" s="29">
        <f>SUM(W595:W1027)*-1</f>
        <v>996.77274934891614</v>
      </c>
      <c r="BE5" s="29">
        <f>MAX(AE595:AE1027)</f>
        <v>337294.15123456781</v>
      </c>
      <c r="BF5" s="29">
        <f>MAX(AF595:AF1027)</f>
        <v>337.29415123456783</v>
      </c>
      <c r="BG5" s="29">
        <f>MAX(AG595:AG1027)</f>
        <v>9.369281978737995E-2</v>
      </c>
      <c r="BH5" s="29">
        <f>MAX(AJ595:AJ1027)</f>
        <v>330195.33037777216</v>
      </c>
      <c r="BI5" s="49">
        <f t="shared" ref="BI5:BI8" si="4">BH5*0.001</f>
        <v>330.19533037777217</v>
      </c>
      <c r="BJ5" s="49">
        <f t="shared" ref="BJ5:BJ7" si="5">BI5*0.75</f>
        <v>247.64649778332912</v>
      </c>
    </row>
    <row r="6" spans="2:71" x14ac:dyDescent="0.3">
      <c r="B6" s="6" t="s">
        <v>9</v>
      </c>
      <c r="C6" s="6">
        <v>1</v>
      </c>
      <c r="D6" s="6">
        <v>1</v>
      </c>
      <c r="E6" s="7">
        <v>0</v>
      </c>
      <c r="F6" s="16">
        <f t="shared" ref="F6:F69" si="6">E6/3.6</f>
        <v>0</v>
      </c>
      <c r="G6" s="17">
        <f>($E7-$E5)/2/3.6</f>
        <v>0</v>
      </c>
      <c r="H6" s="17">
        <f>($E7-$E5)/2</f>
        <v>0</v>
      </c>
      <c r="I6" s="17">
        <f t="shared" ref="I6:I69" si="7">F6</f>
        <v>0</v>
      </c>
      <c r="J6" s="17">
        <f t="shared" ref="J6:J69" si="8">SUM(I6,J5)</f>
        <v>0</v>
      </c>
      <c r="K6" s="17">
        <f t="shared" ref="K6:K69" si="9">SUM(I6,K5)</f>
        <v>0</v>
      </c>
      <c r="L6" s="30">
        <f>'Car Info '!$C$5*'My Spreedsheet '!G6</f>
        <v>0</v>
      </c>
      <c r="M6" s="30">
        <f t="shared" ref="M6:M69" si="10">IF(F6=0,0,1)</f>
        <v>0</v>
      </c>
      <c r="N6" s="30">
        <f>IF(M6=1,'Car Info '!$C$5*9.80665*'Car Info '!$H$5,0)</f>
        <v>0</v>
      </c>
      <c r="O6" s="30">
        <f>0.5*'Car Info '!$G$5*'Car Info '!$I$5*'Car Info '!$D$5*('My Spreedsheet '!F6*'My Spreedsheet '!F6)</f>
        <v>0</v>
      </c>
      <c r="P6" s="30">
        <f t="shared" ref="P6:P15" si="11">L6+N6+O6</f>
        <v>0</v>
      </c>
      <c r="Q6" s="30">
        <f t="shared" ref="Q6:Q69" si="12">P6*F6</f>
        <v>0</v>
      </c>
      <c r="R6" s="30">
        <f t="shared" ref="R6:R69" si="13">Q6*0.001</f>
        <v>0</v>
      </c>
      <c r="S6" s="30">
        <f t="shared" ref="S6:S69" si="14">F6*(N6+O6)</f>
        <v>0</v>
      </c>
      <c r="T6" s="30">
        <f t="shared" ref="T6:T69" si="15">SUM(S6,T5)</f>
        <v>0</v>
      </c>
      <c r="U6" s="30">
        <f t="shared" ref="U6:U69" si="16">IF(R6&gt;0,R6,0)</f>
        <v>0</v>
      </c>
      <c r="V6" s="30">
        <f t="shared" ref="V6:V69" si="17">U6/3600</f>
        <v>0</v>
      </c>
      <c r="W6" s="30">
        <f t="shared" ref="W6:W69" si="18">IF(R6&lt;0,R6,0)</f>
        <v>0</v>
      </c>
      <c r="X6" s="30">
        <f t="shared" ref="X6:X69" si="19">(W6/3600)*-1</f>
        <v>0</v>
      </c>
      <c r="Y6" s="30">
        <f t="shared" si="0"/>
        <v>0</v>
      </c>
      <c r="Z6" s="30">
        <f t="shared" si="1"/>
        <v>0</v>
      </c>
      <c r="AA6" s="30">
        <f t="shared" ref="AA6:AA69" si="20">Y6/(60*60)</f>
        <v>0</v>
      </c>
      <c r="AB6" s="30">
        <f t="shared" ref="AB6:AB69" si="21">Z6/(60*60)</f>
        <v>0</v>
      </c>
      <c r="AC6" s="30">
        <f t="shared" ref="AC6:AC69" si="22">AB6*-1</f>
        <v>0</v>
      </c>
      <c r="AD6" s="30">
        <f t="shared" ref="AD6:AD69" si="23">AA6-AC6</f>
        <v>0</v>
      </c>
      <c r="AE6" s="30">
        <f>1/2*(('Car Info '!$C$5)*('My Spreedsheet '!F6)^2)</f>
        <v>0</v>
      </c>
      <c r="AF6" s="30">
        <f t="shared" ref="AF6:AF69" si="24">AE6*0.001</f>
        <v>0</v>
      </c>
      <c r="AG6" s="30">
        <f t="shared" ref="AG6:AG69" si="25">AF6/3600</f>
        <v>0</v>
      </c>
      <c r="AH6" s="30">
        <f t="shared" ref="AH6:AH69" si="26">SUM(AG6,AH5)</f>
        <v>0</v>
      </c>
      <c r="AI6" s="30">
        <f t="shared" si="2"/>
        <v>0</v>
      </c>
      <c r="AJ6" s="30">
        <f t="shared" ref="AJ6:AJ69" si="27">AE6-AI6</f>
        <v>0</v>
      </c>
      <c r="AK6" s="30">
        <f t="shared" ref="AK6:AK69" si="28">AJ6*0.001</f>
        <v>0</v>
      </c>
      <c r="AL6" s="30">
        <f t="shared" ref="AL6:AL69" si="29">IF(G6&lt;0,AJ6,0)</f>
        <v>0</v>
      </c>
      <c r="AM6" s="30">
        <f t="shared" ref="AM6:AM69" si="30">AL6*0.001</f>
        <v>0</v>
      </c>
      <c r="AN6" s="30">
        <f t="shared" ref="AN6:AN69" si="31">(AJ6*0.75)*0.001</f>
        <v>0</v>
      </c>
      <c r="AO6" s="30">
        <f>IF('My Spreedsheet '!AN6&lt; 'Supercapacitor Info'!$F$22,'My Spreedsheet '!AN6,'Supercapacitor Info'!$F$22)</f>
        <v>0</v>
      </c>
      <c r="AQ6" s="41">
        <v>3</v>
      </c>
      <c r="AR6" s="29" t="s">
        <v>94</v>
      </c>
      <c r="AS6" s="42">
        <f>SUM(F1028:F1492)</f>
        <v>7179.9166666666752</v>
      </c>
      <c r="AT6" s="42">
        <f>SUM(N1028:O1492)</f>
        <v>124091.70884175655</v>
      </c>
      <c r="AU6" s="42">
        <f t="shared" si="3"/>
        <v>890968.1285080763</v>
      </c>
      <c r="AV6" s="42">
        <f>MAX(F1028:F1482)</f>
        <v>27.055555555555557</v>
      </c>
      <c r="AW6" s="42">
        <f>MAX(G1028:G1482)</f>
        <v>1.5833333333333333</v>
      </c>
      <c r="AX6" s="29">
        <f>MIN(G1028:G1482)*-1</f>
        <v>1.4861111111111109</v>
      </c>
      <c r="AY6" s="29">
        <f>MAX(R1028:R1482)</f>
        <v>32.3746964109544</v>
      </c>
      <c r="AZ6" s="29">
        <f>AVERAGE(R1028:R1482)</f>
        <v>5.0981362787983002</v>
      </c>
      <c r="BA6" s="29">
        <f>SUMIF(R1028:R1482,"&gt;0")</f>
        <v>3142.7943848672967</v>
      </c>
      <c r="BB6" s="29">
        <f>MIN(W1028:W1482)*-1</f>
        <v>27.521447133684255</v>
      </c>
      <c r="BC6" s="29">
        <f>AVERAGE(W1028:W1482)*-1</f>
        <v>1.8091041275034463</v>
      </c>
      <c r="BD6" s="29">
        <f>SUM(W1028:W1482)*-1</f>
        <v>823.14237801406807</v>
      </c>
      <c r="BE6" s="29">
        <f>MAX(AE1028:AE1482)</f>
        <v>545342.29938271607</v>
      </c>
      <c r="BF6" s="29">
        <f>MAX(AF1028:AF1482)</f>
        <v>545.34229938271608</v>
      </c>
      <c r="BG6" s="29">
        <f>MAX(AG1028:AG1482)</f>
        <v>0.15148397205075448</v>
      </c>
      <c r="BH6" s="29">
        <f>MAX(AJ1028:AJ1482)</f>
        <v>533430.54085254471</v>
      </c>
      <c r="BI6" s="49">
        <f t="shared" si="4"/>
        <v>533.43054085254471</v>
      </c>
      <c r="BJ6" s="49">
        <f t="shared" si="5"/>
        <v>400.07290563940853</v>
      </c>
    </row>
    <row r="7" spans="2:71" x14ac:dyDescent="0.3">
      <c r="B7" s="6" t="s">
        <v>9</v>
      </c>
      <c r="C7" s="6">
        <v>2</v>
      </c>
      <c r="D7" s="6">
        <v>2</v>
      </c>
      <c r="E7" s="7">
        <v>0</v>
      </c>
      <c r="F7" s="16">
        <f t="shared" si="6"/>
        <v>0</v>
      </c>
      <c r="G7" s="17">
        <f t="shared" ref="G7:G70" si="32">($E8-$E6)/2/3.6</f>
        <v>0</v>
      </c>
      <c r="H7" s="17">
        <f t="shared" ref="H7:H70" si="33">($E8-$E6)/2</f>
        <v>0</v>
      </c>
      <c r="I7" s="17">
        <f t="shared" si="7"/>
        <v>0</v>
      </c>
      <c r="J7" s="17">
        <f t="shared" si="8"/>
        <v>0</v>
      </c>
      <c r="K7" s="17">
        <f t="shared" si="9"/>
        <v>0</v>
      </c>
      <c r="L7" s="30">
        <f>'Car Info '!$C$5*'My Spreedsheet '!G7</f>
        <v>0</v>
      </c>
      <c r="M7" s="30">
        <f t="shared" si="10"/>
        <v>0</v>
      </c>
      <c r="N7" s="30">
        <f>IF(M7=1,'Car Info '!$C$5*9.80665*'Car Info '!$H$5,0)</f>
        <v>0</v>
      </c>
      <c r="O7" s="30">
        <f>0.5*'Car Info '!$G$5*'Car Info '!$I$5*'Car Info '!$D$5*('My Spreedsheet '!F7*'My Spreedsheet '!F7)</f>
        <v>0</v>
      </c>
      <c r="P7" s="30">
        <f t="shared" si="11"/>
        <v>0</v>
      </c>
      <c r="Q7" s="30">
        <f t="shared" si="12"/>
        <v>0</v>
      </c>
      <c r="R7" s="30">
        <f t="shared" si="13"/>
        <v>0</v>
      </c>
      <c r="S7" s="30">
        <f t="shared" si="14"/>
        <v>0</v>
      </c>
      <c r="T7" s="30">
        <f t="shared" si="15"/>
        <v>0</v>
      </c>
      <c r="U7" s="30">
        <f t="shared" si="16"/>
        <v>0</v>
      </c>
      <c r="V7" s="30">
        <f t="shared" si="17"/>
        <v>0</v>
      </c>
      <c r="W7" s="30">
        <f t="shared" si="18"/>
        <v>0</v>
      </c>
      <c r="X7" s="30">
        <f t="shared" si="19"/>
        <v>0</v>
      </c>
      <c r="Y7" s="30">
        <f t="shared" si="0"/>
        <v>0</v>
      </c>
      <c r="Z7" s="30">
        <f t="shared" si="1"/>
        <v>0</v>
      </c>
      <c r="AA7" s="30">
        <f t="shared" si="20"/>
        <v>0</v>
      </c>
      <c r="AB7" s="30">
        <f t="shared" si="21"/>
        <v>0</v>
      </c>
      <c r="AC7" s="30">
        <f t="shared" si="22"/>
        <v>0</v>
      </c>
      <c r="AD7" s="30">
        <f t="shared" si="23"/>
        <v>0</v>
      </c>
      <c r="AE7" s="30">
        <f>1/2*(('Car Info '!$C$5)*('My Spreedsheet '!F7)^2)</f>
        <v>0</v>
      </c>
      <c r="AF7" s="30">
        <f t="shared" si="24"/>
        <v>0</v>
      </c>
      <c r="AG7" s="30">
        <f t="shared" si="25"/>
        <v>0</v>
      </c>
      <c r="AH7" s="30">
        <f t="shared" si="26"/>
        <v>0</v>
      </c>
      <c r="AI7" s="30">
        <f t="shared" si="2"/>
        <v>0</v>
      </c>
      <c r="AJ7" s="30">
        <f t="shared" si="27"/>
        <v>0</v>
      </c>
      <c r="AK7" s="30">
        <f t="shared" si="28"/>
        <v>0</v>
      </c>
      <c r="AL7" s="30">
        <f t="shared" si="29"/>
        <v>0</v>
      </c>
      <c r="AM7" s="30">
        <f t="shared" si="30"/>
        <v>0</v>
      </c>
      <c r="AN7" s="30">
        <f t="shared" si="31"/>
        <v>0</v>
      </c>
      <c r="AO7" s="30">
        <f>IF('My Spreedsheet '!AN7&lt; 'Supercapacitor Info'!$F$22,'My Spreedsheet '!AN7,'Supercapacitor Info'!$F$22)</f>
        <v>0</v>
      </c>
      <c r="AQ7" s="41">
        <v>4</v>
      </c>
      <c r="AR7" s="29" t="s">
        <v>96</v>
      </c>
      <c r="AS7" s="42">
        <f>SUM(F1483:F1805)</f>
        <v>8254.138888888885</v>
      </c>
      <c r="AT7" s="42">
        <f>SUM(N1483:O1805)</f>
        <v>143705.87883079908</v>
      </c>
      <c r="AU7" s="42">
        <f t="shared" si="3"/>
        <v>1186168.2830192526</v>
      </c>
      <c r="AV7" s="42">
        <f>MAX(F1483:F1805)</f>
        <v>36.472222222222221</v>
      </c>
      <c r="AW7" s="42">
        <f>MAX(G1483:G1805)</f>
        <v>1.0277777777777781</v>
      </c>
      <c r="AX7" s="29">
        <f>MIN(G1483:G1805)*-1</f>
        <v>1.2083333333333333</v>
      </c>
      <c r="AY7" s="29">
        <f>MAX(R1483:R1805)</f>
        <v>39.329865522163729</v>
      </c>
      <c r="AZ7" s="29">
        <f>AVERAGE(R1483:R1805)</f>
        <v>13.023441581404494</v>
      </c>
      <c r="BA7" s="29">
        <f>SUMIF(R1483:R1805,"&gt;0")</f>
        <v>4742.3564264359593</v>
      </c>
      <c r="BB7" s="29">
        <f>MIN(W1483:W1805)*-1</f>
        <v>19.636255548717404</v>
      </c>
      <c r="BC7" s="29">
        <f>AVERAGE(W1483:W1805)*-1</f>
        <v>1.6587764570969341</v>
      </c>
      <c r="BD7" s="29">
        <f>SUM(W1483:W1805)*-1</f>
        <v>535.78479564230975</v>
      </c>
      <c r="BE7" s="29">
        <f>MAX(AE1483:AE1805)</f>
        <v>991016.13040123461</v>
      </c>
      <c r="BF7" s="29">
        <f>MAX(AF1483:AF1805)</f>
        <v>991.01613040123459</v>
      </c>
      <c r="BG7" s="29">
        <f>MAX(AG1483:AG1805)</f>
        <v>0.27528225844478738</v>
      </c>
      <c r="BH7" s="29">
        <f>MAX(AJ1483:AJ1805)</f>
        <v>966626.41897106101</v>
      </c>
      <c r="BI7" s="49">
        <f t="shared" si="4"/>
        <v>966.62641897106107</v>
      </c>
      <c r="BJ7" s="49">
        <f t="shared" si="5"/>
        <v>724.96981422829583</v>
      </c>
    </row>
    <row r="8" spans="2:71" x14ac:dyDescent="0.3">
      <c r="B8" s="6" t="s">
        <v>9</v>
      </c>
      <c r="C8" s="6">
        <v>3</v>
      </c>
      <c r="D8" s="6">
        <v>3</v>
      </c>
      <c r="E8" s="7">
        <v>0</v>
      </c>
      <c r="F8" s="16">
        <f t="shared" si="6"/>
        <v>0</v>
      </c>
      <c r="G8" s="17">
        <f t="shared" si="32"/>
        <v>0</v>
      </c>
      <c r="H8" s="17">
        <f t="shared" si="33"/>
        <v>0</v>
      </c>
      <c r="I8" s="17">
        <f t="shared" si="7"/>
        <v>0</v>
      </c>
      <c r="J8" s="17">
        <f t="shared" si="8"/>
        <v>0</v>
      </c>
      <c r="K8" s="17">
        <f t="shared" si="9"/>
        <v>0</v>
      </c>
      <c r="L8" s="30">
        <f>'Car Info '!$C$5*'My Spreedsheet '!G8</f>
        <v>0</v>
      </c>
      <c r="M8" s="30">
        <f t="shared" si="10"/>
        <v>0</v>
      </c>
      <c r="N8" s="30">
        <f>IF(M8=1,'Car Info '!$C$5*9.80665*'Car Info '!$H$5,0)</f>
        <v>0</v>
      </c>
      <c r="O8" s="30">
        <f>0.5*'Car Info '!$G$5*'Car Info '!$I$5*'Car Info '!$D$5*('My Spreedsheet '!F8*'My Spreedsheet '!F8)</f>
        <v>0</v>
      </c>
      <c r="P8" s="30">
        <f t="shared" si="11"/>
        <v>0</v>
      </c>
      <c r="Q8" s="30">
        <f t="shared" si="12"/>
        <v>0</v>
      </c>
      <c r="R8" s="30">
        <f t="shared" si="13"/>
        <v>0</v>
      </c>
      <c r="S8" s="30">
        <f t="shared" si="14"/>
        <v>0</v>
      </c>
      <c r="T8" s="30">
        <f t="shared" si="15"/>
        <v>0</v>
      </c>
      <c r="U8" s="30">
        <f t="shared" si="16"/>
        <v>0</v>
      </c>
      <c r="V8" s="30">
        <f t="shared" si="17"/>
        <v>0</v>
      </c>
      <c r="W8" s="30">
        <f t="shared" si="18"/>
        <v>0</v>
      </c>
      <c r="X8" s="30">
        <f t="shared" si="19"/>
        <v>0</v>
      </c>
      <c r="Y8" s="30">
        <f t="shared" si="0"/>
        <v>0</v>
      </c>
      <c r="Z8" s="30">
        <f t="shared" si="1"/>
        <v>0</v>
      </c>
      <c r="AA8" s="30">
        <f t="shared" si="20"/>
        <v>0</v>
      </c>
      <c r="AB8" s="30">
        <f t="shared" si="21"/>
        <v>0</v>
      </c>
      <c r="AC8" s="30">
        <f t="shared" si="22"/>
        <v>0</v>
      </c>
      <c r="AD8" s="30">
        <f t="shared" si="23"/>
        <v>0</v>
      </c>
      <c r="AE8" s="30">
        <f>1/2*(('Car Info '!$C$5)*('My Spreedsheet '!F8)^2)</f>
        <v>0</v>
      </c>
      <c r="AF8" s="30">
        <f t="shared" si="24"/>
        <v>0</v>
      </c>
      <c r="AG8" s="30">
        <f t="shared" si="25"/>
        <v>0</v>
      </c>
      <c r="AH8" s="30">
        <f t="shared" si="26"/>
        <v>0</v>
      </c>
      <c r="AI8" s="30">
        <f t="shared" si="2"/>
        <v>0</v>
      </c>
      <c r="AJ8" s="30">
        <f t="shared" si="27"/>
        <v>0</v>
      </c>
      <c r="AK8" s="30">
        <f t="shared" si="28"/>
        <v>0</v>
      </c>
      <c r="AL8" s="30">
        <f t="shared" si="29"/>
        <v>0</v>
      </c>
      <c r="AM8" s="30">
        <f t="shared" si="30"/>
        <v>0</v>
      </c>
      <c r="AN8" s="30">
        <f t="shared" si="31"/>
        <v>0</v>
      </c>
      <c r="AO8" s="30">
        <f>IF('My Spreedsheet '!AN8&lt; 'Supercapacitor Info'!$F$22,'My Spreedsheet '!AN8,'Supercapacitor Info'!$F$22)</f>
        <v>0</v>
      </c>
      <c r="AQ8" s="26"/>
      <c r="AR8" s="29" t="s">
        <v>99</v>
      </c>
      <c r="AS8" s="42">
        <f>SUM(F5:F1805)</f>
        <v>23262.388888888898</v>
      </c>
      <c r="AT8" s="42">
        <f>SUM(N5:O1805)</f>
        <v>435327.8191770757</v>
      </c>
      <c r="AU8" s="42">
        <f t="shared" si="3"/>
        <v>10126765.02384904</v>
      </c>
      <c r="AV8" s="42">
        <f>MAX(F5:F1805)</f>
        <v>36.472222222222221</v>
      </c>
      <c r="AW8" s="42">
        <f>MAX(G5:G1805)</f>
        <v>1.5833333333333333</v>
      </c>
      <c r="AX8" s="29">
        <f>MIN(G5:G1805)*-1</f>
        <v>1.4861111111111109</v>
      </c>
      <c r="AY8" s="29">
        <f>MAX(R5:R1805)</f>
        <v>39.329865522163729</v>
      </c>
      <c r="AZ8" s="29">
        <f>AVERAGE(R5:R1805)</f>
        <v>4.6051295801643048</v>
      </c>
      <c r="BA8" s="29">
        <f>SUMIF(R5:R1805,"&gt;0")</f>
        <v>11318.809771798937</v>
      </c>
      <c r="BB8" s="29">
        <f>MIN(W5:W1805)*-1</f>
        <v>28.871988468063819</v>
      </c>
      <c r="BC8" s="29">
        <f>AVERAGE(W5:W1805)*-1</f>
        <v>1.6796065507623723</v>
      </c>
      <c r="BD8" s="29">
        <f>SUM(W5:W1805)*-1</f>
        <v>3024.9713979230323</v>
      </c>
      <c r="BE8" s="29">
        <f>MAX(AE5:AE1805)</f>
        <v>991016.13040123461</v>
      </c>
      <c r="BF8" s="29">
        <f>MAX(AF5:AF1805)</f>
        <v>991.01613040123459</v>
      </c>
      <c r="BG8" s="29">
        <f>MAX(AG5:AG1805)</f>
        <v>0.27528225844478738</v>
      </c>
      <c r="BH8" s="29">
        <f>MAX(AJ5:AJ1805)</f>
        <v>966626.41897106101</v>
      </c>
      <c r="BI8" s="49">
        <f t="shared" si="4"/>
        <v>966.62641897106107</v>
      </c>
      <c r="BJ8" s="49">
        <f>BI8*0.75</f>
        <v>724.96981422829583</v>
      </c>
    </row>
    <row r="9" spans="2:71" x14ac:dyDescent="0.3">
      <c r="B9" s="6" t="s">
        <v>9</v>
      </c>
      <c r="C9" s="6">
        <v>4</v>
      </c>
      <c r="D9" s="6">
        <v>4</v>
      </c>
      <c r="E9" s="7">
        <v>0</v>
      </c>
      <c r="F9" s="16">
        <f t="shared" si="6"/>
        <v>0</v>
      </c>
      <c r="G9" s="17">
        <f t="shared" si="32"/>
        <v>0</v>
      </c>
      <c r="H9" s="17">
        <f t="shared" si="33"/>
        <v>0</v>
      </c>
      <c r="I9" s="17">
        <f t="shared" si="7"/>
        <v>0</v>
      </c>
      <c r="J9" s="17">
        <f t="shared" si="8"/>
        <v>0</v>
      </c>
      <c r="K9" s="17">
        <f t="shared" si="9"/>
        <v>0</v>
      </c>
      <c r="L9" s="30">
        <f>'Car Info '!$C$5*'My Spreedsheet '!G9</f>
        <v>0</v>
      </c>
      <c r="M9" s="30">
        <f t="shared" si="10"/>
        <v>0</v>
      </c>
      <c r="N9" s="30">
        <f>IF(M9=1,'Car Info '!$C$5*9.80665*'Car Info '!$H$5,0)</f>
        <v>0</v>
      </c>
      <c r="O9" s="30">
        <f>0.5*'Car Info '!$G$5*'Car Info '!$I$5*'Car Info '!$D$5*('My Spreedsheet '!F9*'My Spreedsheet '!F9)</f>
        <v>0</v>
      </c>
      <c r="P9" s="30">
        <f t="shared" si="11"/>
        <v>0</v>
      </c>
      <c r="Q9" s="30">
        <f t="shared" si="12"/>
        <v>0</v>
      </c>
      <c r="R9" s="30">
        <f t="shared" si="13"/>
        <v>0</v>
      </c>
      <c r="S9" s="30">
        <f t="shared" si="14"/>
        <v>0</v>
      </c>
      <c r="T9" s="30">
        <f t="shared" si="15"/>
        <v>0</v>
      </c>
      <c r="U9" s="30">
        <f t="shared" si="16"/>
        <v>0</v>
      </c>
      <c r="V9" s="30">
        <f t="shared" si="17"/>
        <v>0</v>
      </c>
      <c r="W9" s="30">
        <f t="shared" si="18"/>
        <v>0</v>
      </c>
      <c r="X9" s="30">
        <f t="shared" si="19"/>
        <v>0</v>
      </c>
      <c r="Y9" s="30">
        <f t="shared" si="0"/>
        <v>0</v>
      </c>
      <c r="Z9" s="30">
        <f t="shared" si="1"/>
        <v>0</v>
      </c>
      <c r="AA9" s="30">
        <f t="shared" si="20"/>
        <v>0</v>
      </c>
      <c r="AB9" s="30">
        <f t="shared" si="21"/>
        <v>0</v>
      </c>
      <c r="AC9" s="30">
        <f t="shared" si="22"/>
        <v>0</v>
      </c>
      <c r="AD9" s="30">
        <f t="shared" si="23"/>
        <v>0</v>
      </c>
      <c r="AE9" s="30">
        <f>1/2*(('Car Info '!$C$5)*('My Spreedsheet '!F9)^2)</f>
        <v>0</v>
      </c>
      <c r="AF9" s="30">
        <f t="shared" si="24"/>
        <v>0</v>
      </c>
      <c r="AG9" s="30">
        <f t="shared" si="25"/>
        <v>0</v>
      </c>
      <c r="AH9" s="30">
        <f t="shared" si="26"/>
        <v>0</v>
      </c>
      <c r="AI9" s="30">
        <f t="shared" si="2"/>
        <v>0</v>
      </c>
      <c r="AJ9" s="30">
        <f t="shared" si="27"/>
        <v>0</v>
      </c>
      <c r="AK9" s="30">
        <f t="shared" si="28"/>
        <v>0</v>
      </c>
      <c r="AL9" s="30">
        <f t="shared" si="29"/>
        <v>0</v>
      </c>
      <c r="AM9" s="30">
        <f t="shared" si="30"/>
        <v>0</v>
      </c>
      <c r="AN9" s="30">
        <f t="shared" si="31"/>
        <v>0</v>
      </c>
      <c r="AO9" s="30">
        <f>IF('My Spreedsheet '!AN9&lt; 'Supercapacitor Info'!$F$22,'My Spreedsheet '!AN9,'Supercapacitor Info'!$F$22)</f>
        <v>0</v>
      </c>
    </row>
    <row r="10" spans="2:71" x14ac:dyDescent="0.3">
      <c r="B10" s="6" t="s">
        <v>9</v>
      </c>
      <c r="C10" s="6">
        <v>5</v>
      </c>
      <c r="D10" s="6">
        <v>5</v>
      </c>
      <c r="E10" s="7">
        <v>0</v>
      </c>
      <c r="F10" s="16">
        <f t="shared" si="6"/>
        <v>0</v>
      </c>
      <c r="G10" s="17">
        <f t="shared" si="32"/>
        <v>0</v>
      </c>
      <c r="H10" s="17">
        <f t="shared" si="33"/>
        <v>0</v>
      </c>
      <c r="I10" s="17">
        <f t="shared" si="7"/>
        <v>0</v>
      </c>
      <c r="J10" s="17">
        <f t="shared" si="8"/>
        <v>0</v>
      </c>
      <c r="K10" s="17">
        <f t="shared" si="9"/>
        <v>0</v>
      </c>
      <c r="L10" s="30">
        <f>'Car Info '!$C$5*'My Spreedsheet '!G10</f>
        <v>0</v>
      </c>
      <c r="M10" s="30">
        <f t="shared" si="10"/>
        <v>0</v>
      </c>
      <c r="N10" s="30">
        <f>IF(M10=1,'Car Info '!$C$5*9.80665*'Car Info '!$H$5,0)</f>
        <v>0</v>
      </c>
      <c r="O10" s="30">
        <f>0.5*'Car Info '!$G$5*'Car Info '!$I$5*'Car Info '!$D$5*('My Spreedsheet '!F10*'My Spreedsheet '!F10)</f>
        <v>0</v>
      </c>
      <c r="P10" s="30">
        <f t="shared" si="11"/>
        <v>0</v>
      </c>
      <c r="Q10" s="30">
        <f t="shared" si="12"/>
        <v>0</v>
      </c>
      <c r="R10" s="30">
        <f t="shared" si="13"/>
        <v>0</v>
      </c>
      <c r="S10" s="30">
        <f t="shared" si="14"/>
        <v>0</v>
      </c>
      <c r="T10" s="30">
        <f t="shared" si="15"/>
        <v>0</v>
      </c>
      <c r="U10" s="30">
        <f t="shared" si="16"/>
        <v>0</v>
      </c>
      <c r="V10" s="30">
        <f t="shared" si="17"/>
        <v>0</v>
      </c>
      <c r="W10" s="30">
        <f t="shared" si="18"/>
        <v>0</v>
      </c>
      <c r="X10" s="30">
        <f t="shared" si="19"/>
        <v>0</v>
      </c>
      <c r="Y10" s="30">
        <f t="shared" si="0"/>
        <v>0</v>
      </c>
      <c r="Z10" s="30">
        <f t="shared" si="1"/>
        <v>0</v>
      </c>
      <c r="AA10" s="30">
        <f t="shared" si="20"/>
        <v>0</v>
      </c>
      <c r="AB10" s="30">
        <f t="shared" si="21"/>
        <v>0</v>
      </c>
      <c r="AC10" s="30">
        <f t="shared" si="22"/>
        <v>0</v>
      </c>
      <c r="AD10" s="30">
        <f t="shared" si="23"/>
        <v>0</v>
      </c>
      <c r="AE10" s="30">
        <f>1/2*(('Car Info '!$C$5)*('My Spreedsheet '!F10)^2)</f>
        <v>0</v>
      </c>
      <c r="AF10" s="30">
        <f t="shared" si="24"/>
        <v>0</v>
      </c>
      <c r="AG10" s="30">
        <f t="shared" si="25"/>
        <v>0</v>
      </c>
      <c r="AH10" s="30">
        <f t="shared" si="26"/>
        <v>0</v>
      </c>
      <c r="AI10" s="30">
        <f t="shared" si="2"/>
        <v>0</v>
      </c>
      <c r="AJ10" s="30">
        <f t="shared" si="27"/>
        <v>0</v>
      </c>
      <c r="AK10" s="30">
        <f t="shared" si="28"/>
        <v>0</v>
      </c>
      <c r="AL10" s="30">
        <f t="shared" si="29"/>
        <v>0</v>
      </c>
      <c r="AM10" s="30">
        <f t="shared" si="30"/>
        <v>0</v>
      </c>
      <c r="AN10" s="30">
        <f t="shared" si="31"/>
        <v>0</v>
      </c>
      <c r="AO10" s="30">
        <f>IF('My Spreedsheet '!AN10&lt; 'Supercapacitor Info'!$F$22,'My Spreedsheet '!AN10,'Supercapacitor Info'!$F$22)</f>
        <v>0</v>
      </c>
    </row>
    <row r="11" spans="2:71" x14ac:dyDescent="0.3">
      <c r="B11" s="6" t="s">
        <v>9</v>
      </c>
      <c r="C11" s="6">
        <v>6</v>
      </c>
      <c r="D11" s="6">
        <v>6</v>
      </c>
      <c r="E11" s="7">
        <v>0</v>
      </c>
      <c r="F11" s="16">
        <f t="shared" si="6"/>
        <v>0</v>
      </c>
      <c r="G11" s="17">
        <f t="shared" si="32"/>
        <v>0</v>
      </c>
      <c r="H11" s="17">
        <f t="shared" si="33"/>
        <v>0</v>
      </c>
      <c r="I11" s="17">
        <f t="shared" si="7"/>
        <v>0</v>
      </c>
      <c r="J11" s="17">
        <f t="shared" si="8"/>
        <v>0</v>
      </c>
      <c r="K11" s="17">
        <f t="shared" si="9"/>
        <v>0</v>
      </c>
      <c r="L11" s="30">
        <f>'Car Info '!$C$5*'My Spreedsheet '!G11</f>
        <v>0</v>
      </c>
      <c r="M11" s="30">
        <f t="shared" si="10"/>
        <v>0</v>
      </c>
      <c r="N11" s="30">
        <f>IF(M11=1,'Car Info '!$C$5*9.80665*'Car Info '!$H$5,0)</f>
        <v>0</v>
      </c>
      <c r="O11" s="30">
        <f>0.5*'Car Info '!$G$5*'Car Info '!$I$5*'Car Info '!$D$5*('My Spreedsheet '!F11*'My Spreedsheet '!F11)</f>
        <v>0</v>
      </c>
      <c r="P11" s="30">
        <f t="shared" si="11"/>
        <v>0</v>
      </c>
      <c r="Q11" s="30">
        <f t="shared" si="12"/>
        <v>0</v>
      </c>
      <c r="R11" s="30">
        <f t="shared" si="13"/>
        <v>0</v>
      </c>
      <c r="S11" s="30">
        <f t="shared" si="14"/>
        <v>0</v>
      </c>
      <c r="T11" s="30">
        <f t="shared" si="15"/>
        <v>0</v>
      </c>
      <c r="U11" s="30">
        <f t="shared" si="16"/>
        <v>0</v>
      </c>
      <c r="V11" s="30">
        <f t="shared" si="17"/>
        <v>0</v>
      </c>
      <c r="W11" s="30">
        <f t="shared" si="18"/>
        <v>0</v>
      </c>
      <c r="X11" s="30">
        <f t="shared" si="19"/>
        <v>0</v>
      </c>
      <c r="Y11" s="30">
        <f t="shared" si="0"/>
        <v>0</v>
      </c>
      <c r="Z11" s="30">
        <f t="shared" si="1"/>
        <v>0</v>
      </c>
      <c r="AA11" s="30">
        <f t="shared" si="20"/>
        <v>0</v>
      </c>
      <c r="AB11" s="30">
        <f t="shared" si="21"/>
        <v>0</v>
      </c>
      <c r="AC11" s="30">
        <f t="shared" si="22"/>
        <v>0</v>
      </c>
      <c r="AD11" s="30">
        <f t="shared" si="23"/>
        <v>0</v>
      </c>
      <c r="AE11" s="30">
        <f>1/2*(('Car Info '!$C$5)*('My Spreedsheet '!F11)^2)</f>
        <v>0</v>
      </c>
      <c r="AF11" s="30">
        <f t="shared" si="24"/>
        <v>0</v>
      </c>
      <c r="AG11" s="30">
        <f t="shared" si="25"/>
        <v>0</v>
      </c>
      <c r="AH11" s="30">
        <f t="shared" si="26"/>
        <v>0</v>
      </c>
      <c r="AI11" s="30">
        <f t="shared" si="2"/>
        <v>0</v>
      </c>
      <c r="AJ11" s="30">
        <f t="shared" si="27"/>
        <v>0</v>
      </c>
      <c r="AK11" s="30">
        <f t="shared" si="28"/>
        <v>0</v>
      </c>
      <c r="AL11" s="30">
        <f t="shared" si="29"/>
        <v>0</v>
      </c>
      <c r="AM11" s="30">
        <f t="shared" si="30"/>
        <v>0</v>
      </c>
      <c r="AN11" s="30">
        <f t="shared" si="31"/>
        <v>0</v>
      </c>
      <c r="AO11" s="30">
        <f>IF('My Spreedsheet '!AN11&lt; 'Supercapacitor Info'!$F$22,'My Spreedsheet '!AN11,'Supercapacitor Info'!$F$22)</f>
        <v>0</v>
      </c>
      <c r="AQ11" s="29" t="s">
        <v>137</v>
      </c>
    </row>
    <row r="12" spans="2:71" x14ac:dyDescent="0.3">
      <c r="B12" s="6" t="s">
        <v>9</v>
      </c>
      <c r="C12" s="6">
        <v>7</v>
      </c>
      <c r="D12" s="6">
        <v>7</v>
      </c>
      <c r="E12" s="7">
        <v>0</v>
      </c>
      <c r="F12" s="16">
        <f t="shared" si="6"/>
        <v>0</v>
      </c>
      <c r="G12" s="17">
        <f t="shared" si="32"/>
        <v>0</v>
      </c>
      <c r="H12" s="17">
        <f t="shared" si="33"/>
        <v>0</v>
      </c>
      <c r="I12" s="17">
        <f t="shared" si="7"/>
        <v>0</v>
      </c>
      <c r="J12" s="17">
        <f t="shared" si="8"/>
        <v>0</v>
      </c>
      <c r="K12" s="17">
        <f t="shared" si="9"/>
        <v>0</v>
      </c>
      <c r="L12" s="30">
        <f>'Car Info '!$C$5*'My Spreedsheet '!G12</f>
        <v>0</v>
      </c>
      <c r="M12" s="30">
        <f t="shared" si="10"/>
        <v>0</v>
      </c>
      <c r="N12" s="30">
        <f>IF(M12=1,'Car Info '!$C$5*9.80665*'Car Info '!$H$5,0)</f>
        <v>0</v>
      </c>
      <c r="O12" s="30">
        <f>0.5*'Car Info '!$G$5*'Car Info '!$I$5*'Car Info '!$D$5*('My Spreedsheet '!F12*'My Spreedsheet '!F12)</f>
        <v>0</v>
      </c>
      <c r="P12" s="30">
        <f t="shared" si="11"/>
        <v>0</v>
      </c>
      <c r="Q12" s="30">
        <f t="shared" si="12"/>
        <v>0</v>
      </c>
      <c r="R12" s="30">
        <f t="shared" si="13"/>
        <v>0</v>
      </c>
      <c r="S12" s="30">
        <f t="shared" si="14"/>
        <v>0</v>
      </c>
      <c r="T12" s="30">
        <f t="shared" si="15"/>
        <v>0</v>
      </c>
      <c r="U12" s="30">
        <f t="shared" si="16"/>
        <v>0</v>
      </c>
      <c r="V12" s="30">
        <f t="shared" si="17"/>
        <v>0</v>
      </c>
      <c r="W12" s="30">
        <f t="shared" si="18"/>
        <v>0</v>
      </c>
      <c r="X12" s="30">
        <f t="shared" si="19"/>
        <v>0</v>
      </c>
      <c r="Y12" s="30">
        <f t="shared" si="0"/>
        <v>0</v>
      </c>
      <c r="Z12" s="30">
        <f t="shared" si="1"/>
        <v>0</v>
      </c>
      <c r="AA12" s="30">
        <f t="shared" si="20"/>
        <v>0</v>
      </c>
      <c r="AB12" s="30">
        <f t="shared" si="21"/>
        <v>0</v>
      </c>
      <c r="AC12" s="30">
        <f t="shared" si="22"/>
        <v>0</v>
      </c>
      <c r="AD12" s="30">
        <f t="shared" si="23"/>
        <v>0</v>
      </c>
      <c r="AE12" s="30">
        <f>1/2*(('Car Info '!$C$5)*('My Spreedsheet '!F12)^2)</f>
        <v>0</v>
      </c>
      <c r="AF12" s="30">
        <f t="shared" si="24"/>
        <v>0</v>
      </c>
      <c r="AG12" s="30">
        <f t="shared" si="25"/>
        <v>0</v>
      </c>
      <c r="AH12" s="30">
        <f t="shared" si="26"/>
        <v>0</v>
      </c>
      <c r="AI12" s="30">
        <f t="shared" si="2"/>
        <v>0</v>
      </c>
      <c r="AJ12" s="30">
        <f t="shared" si="27"/>
        <v>0</v>
      </c>
      <c r="AK12" s="30">
        <f t="shared" si="28"/>
        <v>0</v>
      </c>
      <c r="AL12" s="30">
        <f t="shared" si="29"/>
        <v>0</v>
      </c>
      <c r="AM12" s="30">
        <f t="shared" si="30"/>
        <v>0</v>
      </c>
      <c r="AN12" s="30">
        <f t="shared" si="31"/>
        <v>0</v>
      </c>
      <c r="AO12" s="30">
        <f>IF('My Spreedsheet '!AN12&lt; 'Supercapacitor Info'!$F$22,'My Spreedsheet '!AN12,'Supercapacitor Info'!$F$22)</f>
        <v>0</v>
      </c>
      <c r="AQ12" s="30" t="s">
        <v>93</v>
      </c>
    </row>
    <row r="13" spans="2:71" x14ac:dyDescent="0.3">
      <c r="B13" s="6" t="s">
        <v>9</v>
      </c>
      <c r="C13" s="6">
        <v>8</v>
      </c>
      <c r="D13" s="6">
        <v>8</v>
      </c>
      <c r="E13" s="7">
        <v>0</v>
      </c>
      <c r="F13" s="16">
        <f t="shared" si="6"/>
        <v>0</v>
      </c>
      <c r="G13" s="17">
        <f t="shared" si="32"/>
        <v>0</v>
      </c>
      <c r="H13" s="17">
        <f t="shared" si="33"/>
        <v>0</v>
      </c>
      <c r="I13" s="17">
        <f t="shared" si="7"/>
        <v>0</v>
      </c>
      <c r="J13" s="17">
        <f t="shared" si="8"/>
        <v>0</v>
      </c>
      <c r="K13" s="17">
        <f t="shared" si="9"/>
        <v>0</v>
      </c>
      <c r="L13" s="30">
        <f>'Car Info '!$C$5*'My Spreedsheet '!G13</f>
        <v>0</v>
      </c>
      <c r="M13" s="30">
        <f t="shared" si="10"/>
        <v>0</v>
      </c>
      <c r="N13" s="30">
        <f>IF(M13=1,'Car Info '!$C$5*9.80665*'Car Info '!$H$5,0)</f>
        <v>0</v>
      </c>
      <c r="O13" s="30">
        <f>0.5*'Car Info '!$G$5*'Car Info '!$I$5*'Car Info '!$D$5*('My Spreedsheet '!F13*'My Spreedsheet '!F13)</f>
        <v>0</v>
      </c>
      <c r="P13" s="30">
        <f t="shared" si="11"/>
        <v>0</v>
      </c>
      <c r="Q13" s="30">
        <f t="shared" si="12"/>
        <v>0</v>
      </c>
      <c r="R13" s="30">
        <f t="shared" si="13"/>
        <v>0</v>
      </c>
      <c r="S13" s="30">
        <f t="shared" si="14"/>
        <v>0</v>
      </c>
      <c r="T13" s="30">
        <f t="shared" si="15"/>
        <v>0</v>
      </c>
      <c r="U13" s="30">
        <f t="shared" si="16"/>
        <v>0</v>
      </c>
      <c r="V13" s="30">
        <f t="shared" si="17"/>
        <v>0</v>
      </c>
      <c r="W13" s="30">
        <f t="shared" si="18"/>
        <v>0</v>
      </c>
      <c r="X13" s="30">
        <f t="shared" si="19"/>
        <v>0</v>
      </c>
      <c r="Y13" s="30">
        <f t="shared" si="0"/>
        <v>0</v>
      </c>
      <c r="Z13" s="30">
        <f t="shared" si="1"/>
        <v>0</v>
      </c>
      <c r="AA13" s="30">
        <f t="shared" si="20"/>
        <v>0</v>
      </c>
      <c r="AB13" s="30">
        <f t="shared" si="21"/>
        <v>0</v>
      </c>
      <c r="AC13" s="30">
        <f t="shared" si="22"/>
        <v>0</v>
      </c>
      <c r="AD13" s="30">
        <f t="shared" si="23"/>
        <v>0</v>
      </c>
      <c r="AE13" s="30">
        <f>1/2*(('Car Info '!$C$5)*('My Spreedsheet '!F13)^2)</f>
        <v>0</v>
      </c>
      <c r="AF13" s="30">
        <f t="shared" si="24"/>
        <v>0</v>
      </c>
      <c r="AG13" s="30">
        <f t="shared" si="25"/>
        <v>0</v>
      </c>
      <c r="AH13" s="30">
        <f t="shared" si="26"/>
        <v>0</v>
      </c>
      <c r="AI13" s="30">
        <f t="shared" si="2"/>
        <v>0</v>
      </c>
      <c r="AJ13" s="30">
        <f t="shared" si="27"/>
        <v>0</v>
      </c>
      <c r="AK13" s="30">
        <f t="shared" si="28"/>
        <v>0</v>
      </c>
      <c r="AL13" s="30">
        <f t="shared" si="29"/>
        <v>0</v>
      </c>
      <c r="AM13" s="30">
        <f t="shared" si="30"/>
        <v>0</v>
      </c>
      <c r="AN13" s="30">
        <f t="shared" si="31"/>
        <v>0</v>
      </c>
      <c r="AO13" s="30">
        <f>IF('My Spreedsheet '!AN13&lt; 'Supercapacitor Info'!$F$22,'My Spreedsheet '!AN13,'Supercapacitor Info'!$F$22)</f>
        <v>0</v>
      </c>
      <c r="AQ13" s="43" t="s">
        <v>138</v>
      </c>
    </row>
    <row r="14" spans="2:71" x14ac:dyDescent="0.3">
      <c r="B14" s="6" t="s">
        <v>9</v>
      </c>
      <c r="C14" s="6">
        <v>9</v>
      </c>
      <c r="D14" s="6">
        <v>9</v>
      </c>
      <c r="E14" s="7">
        <v>0</v>
      </c>
      <c r="F14" s="16">
        <f t="shared" si="6"/>
        <v>0</v>
      </c>
      <c r="G14" s="17">
        <f t="shared" si="32"/>
        <v>0</v>
      </c>
      <c r="H14" s="17">
        <f t="shared" si="33"/>
        <v>0</v>
      </c>
      <c r="I14" s="17">
        <f t="shared" si="7"/>
        <v>0</v>
      </c>
      <c r="J14" s="17">
        <f t="shared" si="8"/>
        <v>0</v>
      </c>
      <c r="K14" s="17">
        <f t="shared" si="9"/>
        <v>0</v>
      </c>
      <c r="L14" s="30">
        <f>'Car Info '!$C$5*'My Spreedsheet '!G14</f>
        <v>0</v>
      </c>
      <c r="M14" s="30">
        <f t="shared" si="10"/>
        <v>0</v>
      </c>
      <c r="N14" s="30">
        <f>IF(M14=1,'Car Info '!$C$5*9.80665*'Car Info '!$H$5,0)</f>
        <v>0</v>
      </c>
      <c r="O14" s="30">
        <f>0.5*'Car Info '!$G$5*'Car Info '!$I$5*'Car Info '!$D$5*('My Spreedsheet '!F14*'My Spreedsheet '!F14)</f>
        <v>0</v>
      </c>
      <c r="P14" s="30">
        <f t="shared" si="11"/>
        <v>0</v>
      </c>
      <c r="Q14" s="30">
        <f t="shared" si="12"/>
        <v>0</v>
      </c>
      <c r="R14" s="30">
        <f t="shared" si="13"/>
        <v>0</v>
      </c>
      <c r="S14" s="30">
        <f t="shared" si="14"/>
        <v>0</v>
      </c>
      <c r="T14" s="30">
        <f t="shared" si="15"/>
        <v>0</v>
      </c>
      <c r="U14" s="30">
        <f t="shared" si="16"/>
        <v>0</v>
      </c>
      <c r="V14" s="30">
        <f t="shared" si="17"/>
        <v>0</v>
      </c>
      <c r="W14" s="30">
        <f t="shared" si="18"/>
        <v>0</v>
      </c>
      <c r="X14" s="30">
        <f t="shared" si="19"/>
        <v>0</v>
      </c>
      <c r="Y14" s="30">
        <f t="shared" si="0"/>
        <v>0</v>
      </c>
      <c r="Z14" s="30">
        <f t="shared" si="1"/>
        <v>0</v>
      </c>
      <c r="AA14" s="30">
        <f t="shared" si="20"/>
        <v>0</v>
      </c>
      <c r="AB14" s="30">
        <f t="shared" si="21"/>
        <v>0</v>
      </c>
      <c r="AC14" s="30">
        <f t="shared" si="22"/>
        <v>0</v>
      </c>
      <c r="AD14" s="30">
        <f t="shared" si="23"/>
        <v>0</v>
      </c>
      <c r="AE14" s="30">
        <f>1/2*(('Car Info '!$C$5)*('My Spreedsheet '!F14)^2)</f>
        <v>0</v>
      </c>
      <c r="AF14" s="30">
        <f t="shared" si="24"/>
        <v>0</v>
      </c>
      <c r="AG14" s="30">
        <f t="shared" si="25"/>
        <v>0</v>
      </c>
      <c r="AH14" s="30">
        <f t="shared" si="26"/>
        <v>0</v>
      </c>
      <c r="AI14" s="30">
        <f t="shared" si="2"/>
        <v>0</v>
      </c>
      <c r="AJ14" s="30">
        <f t="shared" si="27"/>
        <v>0</v>
      </c>
      <c r="AK14" s="30">
        <f t="shared" si="28"/>
        <v>0</v>
      </c>
      <c r="AL14" s="30">
        <f t="shared" si="29"/>
        <v>0</v>
      </c>
      <c r="AM14" s="30">
        <f t="shared" si="30"/>
        <v>0</v>
      </c>
      <c r="AN14" s="30">
        <f t="shared" si="31"/>
        <v>0</v>
      </c>
      <c r="AO14" s="30">
        <f>IF('My Spreedsheet '!AN14&lt; 'Supercapacitor Info'!$F$22,'My Spreedsheet '!AN14,'Supercapacitor Info'!$F$22)</f>
        <v>0</v>
      </c>
      <c r="AQ14" s="44" t="s">
        <v>94</v>
      </c>
    </row>
    <row r="15" spans="2:71" x14ac:dyDescent="0.3">
      <c r="B15" s="6" t="s">
        <v>9</v>
      </c>
      <c r="C15" s="6">
        <v>10</v>
      </c>
      <c r="D15" s="6">
        <v>10</v>
      </c>
      <c r="E15" s="7">
        <v>0</v>
      </c>
      <c r="F15" s="16">
        <f t="shared" si="6"/>
        <v>0</v>
      </c>
      <c r="G15" s="17">
        <f t="shared" si="32"/>
        <v>0</v>
      </c>
      <c r="H15" s="17">
        <f t="shared" si="33"/>
        <v>0</v>
      </c>
      <c r="I15" s="17">
        <f t="shared" si="7"/>
        <v>0</v>
      </c>
      <c r="J15" s="17">
        <f t="shared" si="8"/>
        <v>0</v>
      </c>
      <c r="K15" s="17">
        <f t="shared" si="9"/>
        <v>0</v>
      </c>
      <c r="L15" s="30">
        <f>'Car Info '!$C$5*'My Spreedsheet '!G15</f>
        <v>0</v>
      </c>
      <c r="M15" s="30">
        <f t="shared" si="10"/>
        <v>0</v>
      </c>
      <c r="N15" s="30">
        <f>IF(M15=1,'Car Info '!$C$5*9.80665*'Car Info '!$H$5,0)</f>
        <v>0</v>
      </c>
      <c r="O15" s="30">
        <f>0.5*'Car Info '!$G$5*'Car Info '!$I$5*'Car Info '!$D$5*('My Spreedsheet '!F15*'My Spreedsheet '!F15)</f>
        <v>0</v>
      </c>
      <c r="P15" s="30">
        <f t="shared" si="11"/>
        <v>0</v>
      </c>
      <c r="Q15" s="30">
        <f t="shared" si="12"/>
        <v>0</v>
      </c>
      <c r="R15" s="30">
        <f t="shared" si="13"/>
        <v>0</v>
      </c>
      <c r="S15" s="30">
        <f t="shared" si="14"/>
        <v>0</v>
      </c>
      <c r="T15" s="30">
        <f t="shared" si="15"/>
        <v>0</v>
      </c>
      <c r="U15" s="30">
        <f t="shared" si="16"/>
        <v>0</v>
      </c>
      <c r="V15" s="30">
        <f t="shared" si="17"/>
        <v>0</v>
      </c>
      <c r="W15" s="30">
        <f t="shared" si="18"/>
        <v>0</v>
      </c>
      <c r="X15" s="30">
        <f t="shared" si="19"/>
        <v>0</v>
      </c>
      <c r="Y15" s="30">
        <f t="shared" si="0"/>
        <v>0</v>
      </c>
      <c r="Z15" s="30">
        <f t="shared" si="1"/>
        <v>0</v>
      </c>
      <c r="AA15" s="30">
        <f t="shared" si="20"/>
        <v>0</v>
      </c>
      <c r="AB15" s="30">
        <f t="shared" si="21"/>
        <v>0</v>
      </c>
      <c r="AC15" s="30">
        <f t="shared" si="22"/>
        <v>0</v>
      </c>
      <c r="AD15" s="30">
        <f t="shared" si="23"/>
        <v>0</v>
      </c>
      <c r="AE15" s="30">
        <f>1/2*(('Car Info '!$C$5)*('My Spreedsheet '!F15)^2)</f>
        <v>0</v>
      </c>
      <c r="AF15" s="30">
        <f t="shared" si="24"/>
        <v>0</v>
      </c>
      <c r="AG15" s="30">
        <f t="shared" si="25"/>
        <v>0</v>
      </c>
      <c r="AH15" s="30">
        <f t="shared" si="26"/>
        <v>0</v>
      </c>
      <c r="AI15" s="30">
        <f t="shared" si="2"/>
        <v>0</v>
      </c>
      <c r="AJ15" s="30">
        <f t="shared" si="27"/>
        <v>0</v>
      </c>
      <c r="AK15" s="30">
        <f t="shared" si="28"/>
        <v>0</v>
      </c>
      <c r="AL15" s="30">
        <f t="shared" si="29"/>
        <v>0</v>
      </c>
      <c r="AM15" s="30">
        <f t="shared" si="30"/>
        <v>0</v>
      </c>
      <c r="AN15" s="30">
        <f t="shared" si="31"/>
        <v>0</v>
      </c>
      <c r="AO15" s="30">
        <f>IF('My Spreedsheet '!AN15&lt; 'Supercapacitor Info'!$F$22,'My Spreedsheet '!AN15,'Supercapacitor Info'!$F$22)</f>
        <v>0</v>
      </c>
      <c r="AQ15" s="45" t="s">
        <v>96</v>
      </c>
    </row>
    <row r="16" spans="2:71" x14ac:dyDescent="0.3">
      <c r="B16" s="6" t="s">
        <v>9</v>
      </c>
      <c r="C16" s="6">
        <v>11</v>
      </c>
      <c r="D16" s="6">
        <v>11</v>
      </c>
      <c r="E16" s="7">
        <v>0</v>
      </c>
      <c r="F16" s="16">
        <f t="shared" si="6"/>
        <v>0</v>
      </c>
      <c r="G16" s="17">
        <f t="shared" si="32"/>
        <v>2.777777777777778E-2</v>
      </c>
      <c r="H16" s="17">
        <f t="shared" si="33"/>
        <v>0.1</v>
      </c>
      <c r="I16" s="17">
        <f t="shared" si="7"/>
        <v>0</v>
      </c>
      <c r="J16" s="17">
        <f t="shared" si="8"/>
        <v>0</v>
      </c>
      <c r="K16" s="17">
        <f t="shared" si="9"/>
        <v>0</v>
      </c>
      <c r="L16" s="30">
        <f>'Car Info '!$C$5*'My Spreedsheet '!G16</f>
        <v>41.388888888888893</v>
      </c>
      <c r="M16" s="30">
        <f t="shared" si="10"/>
        <v>0</v>
      </c>
      <c r="N16" s="30">
        <f>IF(M16=1,'Car Info '!$C$5*9.80665*'Car Info '!$H$5,0)</f>
        <v>0</v>
      </c>
      <c r="O16" s="30">
        <f>0.5*'Car Info '!$G$5*'Car Info '!$I$5*'Car Info '!$D$5*('My Spreedsheet '!F16*'My Spreedsheet '!F16)</f>
        <v>0</v>
      </c>
      <c r="P16" s="30">
        <f>L16+N16+O16</f>
        <v>41.388888888888893</v>
      </c>
      <c r="Q16" s="30">
        <f>P16*F16</f>
        <v>0</v>
      </c>
      <c r="R16" s="30">
        <f t="shared" si="13"/>
        <v>0</v>
      </c>
      <c r="S16" s="30">
        <f t="shared" si="14"/>
        <v>0</v>
      </c>
      <c r="T16" s="30">
        <f t="shared" si="15"/>
        <v>0</v>
      </c>
      <c r="U16" s="30">
        <f t="shared" si="16"/>
        <v>0</v>
      </c>
      <c r="V16" s="30">
        <f t="shared" si="17"/>
        <v>0</v>
      </c>
      <c r="W16" s="30">
        <f t="shared" si="18"/>
        <v>0</v>
      </c>
      <c r="X16" s="30">
        <f t="shared" si="19"/>
        <v>0</v>
      </c>
      <c r="Y16" s="30">
        <f t="shared" si="0"/>
        <v>0</v>
      </c>
      <c r="Z16" s="30">
        <f t="shared" si="1"/>
        <v>0</v>
      </c>
      <c r="AA16" s="30">
        <f t="shared" si="20"/>
        <v>0</v>
      </c>
      <c r="AB16" s="30">
        <f t="shared" si="21"/>
        <v>0</v>
      </c>
      <c r="AC16" s="30">
        <f t="shared" si="22"/>
        <v>0</v>
      </c>
      <c r="AD16" s="30">
        <f t="shared" si="23"/>
        <v>0</v>
      </c>
      <c r="AE16" s="30">
        <f>1/2*(('Car Info '!$C$5)*('My Spreedsheet '!F16)^2)</f>
        <v>0</v>
      </c>
      <c r="AF16" s="30">
        <f t="shared" si="24"/>
        <v>0</v>
      </c>
      <c r="AG16" s="30">
        <f t="shared" si="25"/>
        <v>0</v>
      </c>
      <c r="AH16" s="30">
        <f t="shared" si="26"/>
        <v>0</v>
      </c>
      <c r="AI16" s="30">
        <f t="shared" si="2"/>
        <v>0</v>
      </c>
      <c r="AJ16" s="30">
        <f t="shared" si="27"/>
        <v>0</v>
      </c>
      <c r="AK16" s="30">
        <f t="shared" si="28"/>
        <v>0</v>
      </c>
      <c r="AL16" s="30">
        <f t="shared" si="29"/>
        <v>0</v>
      </c>
      <c r="AM16" s="30">
        <f t="shared" si="30"/>
        <v>0</v>
      </c>
      <c r="AN16" s="30">
        <f t="shared" si="31"/>
        <v>0</v>
      </c>
      <c r="AO16" s="30">
        <f>IF('My Spreedsheet '!AN16&lt; 'Supercapacitor Info'!$F$22,'My Spreedsheet '!AN16,'Supercapacitor Info'!$F$22)</f>
        <v>0</v>
      </c>
    </row>
    <row r="17" spans="2:41" x14ac:dyDescent="0.3">
      <c r="B17" s="6" t="s">
        <v>9</v>
      </c>
      <c r="C17" s="6">
        <v>12</v>
      </c>
      <c r="D17" s="6">
        <v>12</v>
      </c>
      <c r="E17" s="7">
        <v>0.2</v>
      </c>
      <c r="F17" s="16">
        <f t="shared" si="6"/>
        <v>5.5555555555555559E-2</v>
      </c>
      <c r="G17" s="17">
        <f t="shared" si="32"/>
        <v>0.2361111111111111</v>
      </c>
      <c r="H17" s="17">
        <f t="shared" si="33"/>
        <v>0.85</v>
      </c>
      <c r="I17" s="17">
        <f t="shared" si="7"/>
        <v>5.5555555555555559E-2</v>
      </c>
      <c r="J17" s="17">
        <f t="shared" si="8"/>
        <v>5.5555555555555559E-2</v>
      </c>
      <c r="K17" s="17">
        <f t="shared" si="9"/>
        <v>5.5555555555555559E-2</v>
      </c>
      <c r="L17" s="30">
        <f>'Car Info '!$C$5*'My Spreedsheet '!G17</f>
        <v>351.80555555555554</v>
      </c>
      <c r="M17" s="30">
        <f t="shared" si="10"/>
        <v>1</v>
      </c>
      <c r="N17" s="30">
        <f>IF(M17=1,'Car Info '!$C$5*9.80665*'Car Info '!$H$5,0)</f>
        <v>160.73099349999998</v>
      </c>
      <c r="O17" s="30">
        <f>0.5*'Car Info '!$G$5*'Car Info '!$I$5*'Car Info '!$D$5*('My Spreedsheet '!F17*'My Spreedsheet '!F17)</f>
        <v>1.1786504236111111E-3</v>
      </c>
      <c r="P17" s="30">
        <f t="shared" ref="P17:P80" si="34">L17+N17+O17</f>
        <v>512.53772770597914</v>
      </c>
      <c r="Q17" s="30">
        <f>P17*F17</f>
        <v>28.47431820588773</v>
      </c>
      <c r="R17" s="30">
        <f t="shared" si="13"/>
        <v>2.8474318205887732E-2</v>
      </c>
      <c r="S17" s="30">
        <f t="shared" si="14"/>
        <v>8.9295651194679788</v>
      </c>
      <c r="T17" s="30">
        <f t="shared" si="15"/>
        <v>8.9295651194679788</v>
      </c>
      <c r="U17" s="30">
        <f t="shared" si="16"/>
        <v>2.8474318205887732E-2</v>
      </c>
      <c r="V17" s="30">
        <f t="shared" si="17"/>
        <v>7.9095328349688148E-6</v>
      </c>
      <c r="W17" s="30">
        <f t="shared" si="18"/>
        <v>0</v>
      </c>
      <c r="X17" s="30">
        <f t="shared" si="19"/>
        <v>0</v>
      </c>
      <c r="Y17" s="30">
        <f>IF(R17&gt;0,SUM(Y16,R17),Y16)</f>
        <v>2.8474318205887732E-2</v>
      </c>
      <c r="Z17" s="30">
        <f t="shared" si="1"/>
        <v>0</v>
      </c>
      <c r="AA17" s="30">
        <f>Y17/(60*60)</f>
        <v>7.9095328349688148E-6</v>
      </c>
      <c r="AB17" s="30">
        <f t="shared" si="21"/>
        <v>0</v>
      </c>
      <c r="AC17" s="30">
        <f t="shared" si="22"/>
        <v>0</v>
      </c>
      <c r="AD17" s="30">
        <f t="shared" si="23"/>
        <v>7.9095328349688148E-6</v>
      </c>
      <c r="AE17" s="30">
        <f>1/2*(('Car Info '!$C$5)*('My Spreedsheet '!F17)^2)</f>
        <v>2.2993827160493829</v>
      </c>
      <c r="AF17" s="30">
        <f t="shared" si="24"/>
        <v>2.299382716049383E-3</v>
      </c>
      <c r="AG17" s="30">
        <f t="shared" si="25"/>
        <v>6.3871742112482863E-7</v>
      </c>
      <c r="AH17" s="30">
        <f t="shared" si="26"/>
        <v>6.3871742112482863E-7</v>
      </c>
      <c r="AI17" s="30">
        <f t="shared" si="2"/>
        <v>8.9295651194679788</v>
      </c>
      <c r="AJ17" s="30">
        <f t="shared" si="27"/>
        <v>-6.6301824034185959</v>
      </c>
      <c r="AK17" s="30">
        <f t="shared" si="28"/>
        <v>-6.6301824034185964E-3</v>
      </c>
      <c r="AL17" s="30">
        <f t="shared" si="29"/>
        <v>0</v>
      </c>
      <c r="AM17" s="30">
        <f t="shared" si="30"/>
        <v>0</v>
      </c>
      <c r="AN17" s="30">
        <f t="shared" si="31"/>
        <v>-4.9726368025639475E-3</v>
      </c>
      <c r="AO17" s="30">
        <f>IF('My Spreedsheet '!AN17&lt; 'Supercapacitor Info'!$F$22,'My Spreedsheet '!AN17,'Supercapacitor Info'!$F$22)</f>
        <v>-4.9726368025639475E-3</v>
      </c>
    </row>
    <row r="18" spans="2:41" x14ac:dyDescent="0.3">
      <c r="B18" s="6" t="s">
        <v>9</v>
      </c>
      <c r="C18" s="6">
        <v>13</v>
      </c>
      <c r="D18" s="6">
        <v>13</v>
      </c>
      <c r="E18" s="7">
        <v>1.7</v>
      </c>
      <c r="F18" s="16">
        <f t="shared" si="6"/>
        <v>0.47222222222222221</v>
      </c>
      <c r="G18" s="17">
        <f t="shared" si="32"/>
        <v>0.72222222222222221</v>
      </c>
      <c r="H18" s="17">
        <f t="shared" si="33"/>
        <v>2.6</v>
      </c>
      <c r="I18" s="17">
        <f t="shared" si="7"/>
        <v>0.47222222222222221</v>
      </c>
      <c r="J18" s="17">
        <f t="shared" si="8"/>
        <v>0.52777777777777779</v>
      </c>
      <c r="K18" s="17">
        <f t="shared" si="9"/>
        <v>0.52777777777777779</v>
      </c>
      <c r="L18" s="30">
        <f>'Car Info '!$C$5*'My Spreedsheet '!G18</f>
        <v>1076.1111111111111</v>
      </c>
      <c r="M18" s="30">
        <f t="shared" si="10"/>
        <v>1</v>
      </c>
      <c r="N18" s="30">
        <f>IF(M18=1,'Car Info '!$C$5*9.80665*'Car Info '!$H$5,0)</f>
        <v>160.73099349999998</v>
      </c>
      <c r="O18" s="30">
        <f>0.5*'Car Info '!$G$5*'Car Info '!$I$5*'Car Info '!$D$5*('My Spreedsheet '!F18*'My Spreedsheet '!F18)</f>
        <v>8.5157493105902773E-2</v>
      </c>
      <c r="P18" s="30">
        <f t="shared" si="34"/>
        <v>1236.9272621042171</v>
      </c>
      <c r="Q18" s="30">
        <f t="shared" si="12"/>
        <v>584.1045404381025</v>
      </c>
      <c r="R18" s="30">
        <f t="shared" si="13"/>
        <v>0.58410454043810256</v>
      </c>
      <c r="S18" s="30">
        <f t="shared" si="14"/>
        <v>75.940960191188879</v>
      </c>
      <c r="T18" s="30">
        <f t="shared" si="15"/>
        <v>84.870525310656859</v>
      </c>
      <c r="U18" s="30">
        <f t="shared" si="16"/>
        <v>0.58410454043810256</v>
      </c>
      <c r="V18" s="30">
        <f t="shared" si="17"/>
        <v>1.6225126123280628E-4</v>
      </c>
      <c r="W18" s="30">
        <f t="shared" si="18"/>
        <v>0</v>
      </c>
      <c r="X18" s="30">
        <f t="shared" si="19"/>
        <v>0</v>
      </c>
      <c r="Y18" s="30">
        <f t="shared" si="0"/>
        <v>0.61257885864399031</v>
      </c>
      <c r="Z18" s="30">
        <f t="shared" si="1"/>
        <v>0</v>
      </c>
      <c r="AA18" s="30">
        <f t="shared" si="20"/>
        <v>1.7016079406777509E-4</v>
      </c>
      <c r="AB18" s="30">
        <f t="shared" si="21"/>
        <v>0</v>
      </c>
      <c r="AC18" s="30">
        <f t="shared" si="22"/>
        <v>0</v>
      </c>
      <c r="AD18" s="30">
        <f t="shared" si="23"/>
        <v>1.7016079406777509E-4</v>
      </c>
      <c r="AE18" s="30">
        <f>1/2*(('Car Info '!$C$5)*('My Spreedsheet '!F18)^2)</f>
        <v>166.1304012345679</v>
      </c>
      <c r="AF18" s="30">
        <f t="shared" si="24"/>
        <v>0.1661304012345679</v>
      </c>
      <c r="AG18" s="30">
        <f t="shared" si="25"/>
        <v>4.6147333676268864E-5</v>
      </c>
      <c r="AH18" s="30">
        <f t="shared" si="26"/>
        <v>4.6786051097393693E-5</v>
      </c>
      <c r="AI18" s="30">
        <f t="shared" si="2"/>
        <v>75.940960191188879</v>
      </c>
      <c r="AJ18" s="30">
        <f t="shared" si="27"/>
        <v>90.18944104337902</v>
      </c>
      <c r="AK18" s="30">
        <f t="shared" si="28"/>
        <v>9.0189441043379018E-2</v>
      </c>
      <c r="AL18" s="30">
        <f>IF(G18&lt;0,AJ18,0)</f>
        <v>0</v>
      </c>
      <c r="AM18" s="30">
        <f t="shared" si="30"/>
        <v>0</v>
      </c>
      <c r="AN18" s="30">
        <f t="shared" si="31"/>
        <v>6.7642080782534267E-2</v>
      </c>
      <c r="AO18" s="30">
        <f>IF('My Spreedsheet '!AN18&lt; 'Supercapacitor Info'!$F$22,'My Spreedsheet '!AN18,'Supercapacitor Info'!$F$22)</f>
        <v>6.7642080782534267E-2</v>
      </c>
    </row>
    <row r="19" spans="2:41" x14ac:dyDescent="0.3">
      <c r="B19" s="6" t="s">
        <v>9</v>
      </c>
      <c r="C19" s="6">
        <v>14</v>
      </c>
      <c r="D19" s="6">
        <v>14</v>
      </c>
      <c r="E19" s="7">
        <v>5.4</v>
      </c>
      <c r="F19" s="16">
        <f t="shared" si="6"/>
        <v>1.5</v>
      </c>
      <c r="G19" s="17">
        <f t="shared" si="32"/>
        <v>1.1388888888888891</v>
      </c>
      <c r="H19" s="17">
        <f t="shared" si="33"/>
        <v>4.1000000000000005</v>
      </c>
      <c r="I19" s="17">
        <f t="shared" si="7"/>
        <v>1.5</v>
      </c>
      <c r="J19" s="17">
        <f t="shared" si="8"/>
        <v>2.0277777777777777</v>
      </c>
      <c r="K19" s="17">
        <f t="shared" si="9"/>
        <v>2.0277777777777777</v>
      </c>
      <c r="L19" s="30">
        <f>'Car Info '!$C$5*'My Spreedsheet '!G19</f>
        <v>1696.9444444444448</v>
      </c>
      <c r="M19" s="30">
        <f t="shared" si="10"/>
        <v>1</v>
      </c>
      <c r="N19" s="30">
        <f>IF(M19=1,'Car Info '!$C$5*9.80665*'Car Info '!$H$5,0)</f>
        <v>160.73099349999998</v>
      </c>
      <c r="O19" s="30">
        <f>0.5*'Car Info '!$G$5*'Car Info '!$I$5*'Car Info '!$D$5*('My Spreedsheet '!F19*'My Spreedsheet '!F19)</f>
        <v>0.85923615881249993</v>
      </c>
      <c r="P19" s="30">
        <f t="shared" si="34"/>
        <v>1858.5346741032574</v>
      </c>
      <c r="Q19" s="30">
        <f t="shared" si="12"/>
        <v>2787.8020111548863</v>
      </c>
      <c r="R19" s="30">
        <f t="shared" si="13"/>
        <v>2.7878020111548865</v>
      </c>
      <c r="S19" s="30">
        <f t="shared" si="14"/>
        <v>242.38534448821872</v>
      </c>
      <c r="T19" s="30">
        <f t="shared" si="15"/>
        <v>327.25586979887555</v>
      </c>
      <c r="U19" s="30">
        <f t="shared" si="16"/>
        <v>2.7878020111548865</v>
      </c>
      <c r="V19" s="30">
        <f t="shared" si="17"/>
        <v>7.7438944754302402E-4</v>
      </c>
      <c r="W19" s="30">
        <f t="shared" si="18"/>
        <v>0</v>
      </c>
      <c r="X19" s="30">
        <f t="shared" si="19"/>
        <v>0</v>
      </c>
      <c r="Y19" s="30">
        <f t="shared" si="0"/>
        <v>3.4003808697988767</v>
      </c>
      <c r="Z19" s="30">
        <f t="shared" si="1"/>
        <v>0</v>
      </c>
      <c r="AA19" s="30">
        <f t="shared" si="20"/>
        <v>9.4455024161079902E-4</v>
      </c>
      <c r="AB19" s="30">
        <f t="shared" si="21"/>
        <v>0</v>
      </c>
      <c r="AC19" s="30">
        <f t="shared" si="22"/>
        <v>0</v>
      </c>
      <c r="AD19" s="30">
        <f t="shared" si="23"/>
        <v>9.4455024161079902E-4</v>
      </c>
      <c r="AE19" s="30">
        <f>1/2*(('Car Info '!$C$5)*('My Spreedsheet '!F19)^2)</f>
        <v>1676.25</v>
      </c>
      <c r="AF19" s="30">
        <f t="shared" si="24"/>
        <v>1.67625</v>
      </c>
      <c r="AG19" s="30">
        <f t="shared" si="25"/>
        <v>4.65625E-4</v>
      </c>
      <c r="AH19" s="30">
        <f t="shared" si="26"/>
        <v>5.1241105109739373E-4</v>
      </c>
      <c r="AI19" s="30">
        <f t="shared" si="2"/>
        <v>242.38534448821872</v>
      </c>
      <c r="AJ19" s="30">
        <f t="shared" si="27"/>
        <v>1433.8646555117812</v>
      </c>
      <c r="AK19" s="30">
        <f t="shared" si="28"/>
        <v>1.4338646555117811</v>
      </c>
      <c r="AL19" s="30">
        <f t="shared" si="29"/>
        <v>0</v>
      </c>
      <c r="AM19" s="30">
        <f t="shared" si="30"/>
        <v>0</v>
      </c>
      <c r="AN19" s="30">
        <f t="shared" si="31"/>
        <v>1.0753984916338359</v>
      </c>
      <c r="AO19" s="30">
        <f>IF('My Spreedsheet '!AN19&lt; 'Supercapacitor Info'!$F$22,'My Spreedsheet '!AN19,'Supercapacitor Info'!$F$22)</f>
        <v>1.0753984916338359</v>
      </c>
    </row>
    <row r="20" spans="2:41" x14ac:dyDescent="0.3">
      <c r="B20" s="6" t="s">
        <v>9</v>
      </c>
      <c r="C20" s="6">
        <v>15</v>
      </c>
      <c r="D20" s="6">
        <v>15</v>
      </c>
      <c r="E20" s="7">
        <v>9.9</v>
      </c>
      <c r="F20" s="16">
        <f t="shared" si="6"/>
        <v>2.75</v>
      </c>
      <c r="G20" s="17">
        <f t="shared" si="32"/>
        <v>1.0694444444444444</v>
      </c>
      <c r="H20" s="17">
        <f t="shared" si="33"/>
        <v>3.8499999999999996</v>
      </c>
      <c r="I20" s="17">
        <f t="shared" si="7"/>
        <v>2.75</v>
      </c>
      <c r="J20" s="17">
        <f t="shared" si="8"/>
        <v>4.7777777777777777</v>
      </c>
      <c r="K20" s="17">
        <f t="shared" si="9"/>
        <v>4.7777777777777777</v>
      </c>
      <c r="L20" s="30">
        <f>'Car Info '!$C$5*'My Spreedsheet '!G20</f>
        <v>1593.4722222222222</v>
      </c>
      <c r="M20" s="30">
        <f t="shared" si="10"/>
        <v>1</v>
      </c>
      <c r="N20" s="30">
        <f>IF(M20=1,'Car Info '!$C$5*9.80665*'Car Info '!$H$5,0)</f>
        <v>160.73099349999998</v>
      </c>
      <c r="O20" s="30">
        <f>0.5*'Car Info '!$G$5*'Car Info '!$I$5*'Car Info '!$D$5*('My Spreedsheet '!F20*'My Spreedsheet '!F20)</f>
        <v>2.8879882004531248</v>
      </c>
      <c r="P20" s="30">
        <f t="shared" si="34"/>
        <v>1757.0912039226753</v>
      </c>
      <c r="Q20" s="30">
        <f t="shared" si="12"/>
        <v>4832.0008107873573</v>
      </c>
      <c r="R20" s="30">
        <f t="shared" si="13"/>
        <v>4.8320008107873571</v>
      </c>
      <c r="S20" s="30">
        <f t="shared" si="14"/>
        <v>449.95219967624604</v>
      </c>
      <c r="T20" s="30">
        <f t="shared" si="15"/>
        <v>777.20806947512165</v>
      </c>
      <c r="U20" s="30">
        <f t="shared" si="16"/>
        <v>4.8320008107873571</v>
      </c>
      <c r="V20" s="30">
        <f t="shared" si="17"/>
        <v>1.3422224474409325E-3</v>
      </c>
      <c r="W20" s="30">
        <f t="shared" si="18"/>
        <v>0</v>
      </c>
      <c r="X20" s="30">
        <f t="shared" si="19"/>
        <v>0</v>
      </c>
      <c r="Y20" s="30">
        <f t="shared" si="0"/>
        <v>8.2323816805862329</v>
      </c>
      <c r="Z20" s="30">
        <f t="shared" si="1"/>
        <v>0</v>
      </c>
      <c r="AA20" s="30">
        <f t="shared" si="20"/>
        <v>2.2867726890517313E-3</v>
      </c>
      <c r="AB20" s="30">
        <f t="shared" si="21"/>
        <v>0</v>
      </c>
      <c r="AC20" s="30">
        <f t="shared" si="22"/>
        <v>0</v>
      </c>
      <c r="AD20" s="30">
        <f t="shared" si="23"/>
        <v>2.2867726890517313E-3</v>
      </c>
      <c r="AE20" s="30">
        <f>1/2*(('Car Info '!$C$5)*('My Spreedsheet '!F20)^2)</f>
        <v>5634.0625</v>
      </c>
      <c r="AF20" s="30">
        <f t="shared" si="24"/>
        <v>5.6340624999999998</v>
      </c>
      <c r="AG20" s="30">
        <f t="shared" si="25"/>
        <v>1.565017361111111E-3</v>
      </c>
      <c r="AH20" s="30">
        <f t="shared" si="26"/>
        <v>2.0774284122085048E-3</v>
      </c>
      <c r="AI20" s="30">
        <f t="shared" si="2"/>
        <v>449.95219967624604</v>
      </c>
      <c r="AJ20" s="30">
        <f t="shared" si="27"/>
        <v>5184.110300323754</v>
      </c>
      <c r="AK20" s="30">
        <f t="shared" si="28"/>
        <v>5.1841103003237539</v>
      </c>
      <c r="AL20" s="30">
        <f t="shared" si="29"/>
        <v>0</v>
      </c>
      <c r="AM20" s="30">
        <f t="shared" si="30"/>
        <v>0</v>
      </c>
      <c r="AN20" s="30">
        <f t="shared" si="31"/>
        <v>3.8880827252428154</v>
      </c>
      <c r="AO20" s="30">
        <f>IF('My Spreedsheet '!AN20&lt; 'Supercapacitor Info'!$F$22,'My Spreedsheet '!AN20,'Supercapacitor Info'!$F$22)</f>
        <v>3.8880827252428154</v>
      </c>
    </row>
    <row r="21" spans="2:41" x14ac:dyDescent="0.3">
      <c r="B21" s="6" t="s">
        <v>9</v>
      </c>
      <c r="C21" s="6">
        <v>16</v>
      </c>
      <c r="D21" s="6">
        <v>16</v>
      </c>
      <c r="E21" s="7">
        <v>13.1</v>
      </c>
      <c r="F21" s="16">
        <f t="shared" si="6"/>
        <v>3.6388888888888888</v>
      </c>
      <c r="G21" s="17">
        <f t="shared" si="32"/>
        <v>0.97222222222222199</v>
      </c>
      <c r="H21" s="17">
        <f t="shared" si="33"/>
        <v>3.4999999999999991</v>
      </c>
      <c r="I21" s="17">
        <f t="shared" si="7"/>
        <v>3.6388888888888888</v>
      </c>
      <c r="J21" s="17">
        <f t="shared" si="8"/>
        <v>8.4166666666666661</v>
      </c>
      <c r="K21" s="17">
        <f t="shared" si="9"/>
        <v>8.4166666666666661</v>
      </c>
      <c r="L21" s="30">
        <f>'Car Info '!$C$5*'My Spreedsheet '!G21</f>
        <v>1448.6111111111109</v>
      </c>
      <c r="M21" s="30">
        <f t="shared" si="10"/>
        <v>1</v>
      </c>
      <c r="N21" s="30">
        <f>IF(M21=1,'Car Info '!$C$5*9.80665*'Car Info '!$H$5,0)</f>
        <v>160.73099349999998</v>
      </c>
      <c r="O21" s="30">
        <f>0.5*'Car Info '!$G$5*'Car Info '!$I$5*'Car Info '!$D$5*('My Spreedsheet '!F21*'My Spreedsheet '!F21)</f>
        <v>5.0567049798975692</v>
      </c>
      <c r="P21" s="30">
        <f t="shared" si="34"/>
        <v>1614.3988095910086</v>
      </c>
      <c r="Q21" s="30">
        <f t="shared" si="12"/>
        <v>5874.6178904561702</v>
      </c>
      <c r="R21" s="30">
        <f t="shared" si="13"/>
        <v>5.8746178904561708</v>
      </c>
      <c r="S21" s="30">
        <f t="shared" si="14"/>
        <v>603.28301391296054</v>
      </c>
      <c r="T21" s="30">
        <f t="shared" si="15"/>
        <v>1380.4910833880822</v>
      </c>
      <c r="U21" s="30">
        <f t="shared" si="16"/>
        <v>5.8746178904561708</v>
      </c>
      <c r="V21" s="30">
        <f t="shared" si="17"/>
        <v>1.6318383029044919E-3</v>
      </c>
      <c r="W21" s="30">
        <f t="shared" si="18"/>
        <v>0</v>
      </c>
      <c r="X21" s="30">
        <f t="shared" si="19"/>
        <v>0</v>
      </c>
      <c r="Y21" s="30">
        <f t="shared" si="0"/>
        <v>14.106999571042405</v>
      </c>
      <c r="Z21" s="30">
        <f t="shared" si="1"/>
        <v>0</v>
      </c>
      <c r="AA21" s="30">
        <f t="shared" si="20"/>
        <v>3.9186109919562232E-3</v>
      </c>
      <c r="AB21" s="30">
        <f t="shared" si="21"/>
        <v>0</v>
      </c>
      <c r="AC21" s="30">
        <f t="shared" si="22"/>
        <v>0</v>
      </c>
      <c r="AD21" s="30">
        <f t="shared" si="23"/>
        <v>3.9186109919562232E-3</v>
      </c>
      <c r="AE21" s="30">
        <f>1/2*(('Car Info '!$C$5)*('My Spreedsheet '!F21)^2)</f>
        <v>9864.9266975308637</v>
      </c>
      <c r="AF21" s="30">
        <f t="shared" si="24"/>
        <v>9.8649266975308638</v>
      </c>
      <c r="AG21" s="30">
        <f t="shared" si="25"/>
        <v>2.7402574159807957E-3</v>
      </c>
      <c r="AH21" s="30">
        <f t="shared" si="26"/>
        <v>4.8176858281893005E-3</v>
      </c>
      <c r="AI21" s="30">
        <f t="shared" si="2"/>
        <v>603.28301391296054</v>
      </c>
      <c r="AJ21" s="30">
        <f t="shared" si="27"/>
        <v>9261.6436836179037</v>
      </c>
      <c r="AK21" s="30">
        <f t="shared" si="28"/>
        <v>9.261643683617903</v>
      </c>
      <c r="AL21" s="30">
        <f t="shared" si="29"/>
        <v>0</v>
      </c>
      <c r="AM21" s="30">
        <f t="shared" si="30"/>
        <v>0</v>
      </c>
      <c r="AN21" s="30">
        <f t="shared" si="31"/>
        <v>6.9462327627134277</v>
      </c>
      <c r="AO21" s="30">
        <f>IF('My Spreedsheet '!AN21&lt; 'Supercapacitor Info'!$F$22,'My Spreedsheet '!AN21,'Supercapacitor Info'!$F$22)</f>
        <v>6.9462327627134277</v>
      </c>
    </row>
    <row r="22" spans="2:41" x14ac:dyDescent="0.3">
      <c r="B22" s="6" t="s">
        <v>9</v>
      </c>
      <c r="C22" s="6">
        <v>17</v>
      </c>
      <c r="D22" s="6">
        <v>17</v>
      </c>
      <c r="E22" s="7">
        <v>16.899999999999999</v>
      </c>
      <c r="F22" s="16">
        <f t="shared" si="6"/>
        <v>4.6944444444444438</v>
      </c>
      <c r="G22" s="17">
        <f t="shared" si="32"/>
        <v>1.1944444444444444</v>
      </c>
      <c r="H22" s="17">
        <f t="shared" si="33"/>
        <v>4.3</v>
      </c>
      <c r="I22" s="17">
        <f t="shared" si="7"/>
        <v>4.6944444444444438</v>
      </c>
      <c r="J22" s="17">
        <f t="shared" si="8"/>
        <v>13.111111111111111</v>
      </c>
      <c r="K22" s="17">
        <f t="shared" si="9"/>
        <v>13.111111111111111</v>
      </c>
      <c r="L22" s="30">
        <f>'Car Info '!$C$5*'My Spreedsheet '!G22</f>
        <v>1779.7222222222222</v>
      </c>
      <c r="M22" s="30">
        <f t="shared" si="10"/>
        <v>1</v>
      </c>
      <c r="N22" s="30">
        <f>IF(M22=1,'Car Info '!$C$5*9.80665*'Car Info '!$H$5,0)</f>
        <v>160.73099349999998</v>
      </c>
      <c r="O22" s="30">
        <f>0.5*'Car Info '!$G$5*'Car Info '!$I$5*'Car Info '!$D$5*('My Spreedsheet '!F22*'My Spreedsheet '!F22)</f>
        <v>8.4158586871892336</v>
      </c>
      <c r="P22" s="30">
        <f t="shared" si="34"/>
        <v>1948.8690744094115</v>
      </c>
      <c r="Q22" s="30">
        <f t="shared" si="12"/>
        <v>9148.8575993108479</v>
      </c>
      <c r="R22" s="30">
        <f t="shared" si="13"/>
        <v>9.1488575993108476</v>
      </c>
      <c r="S22" s="30">
        <f t="shared" si="14"/>
        <v>794.05050054541584</v>
      </c>
      <c r="T22" s="30">
        <f t="shared" si="15"/>
        <v>2174.5415839334983</v>
      </c>
      <c r="U22" s="30">
        <f t="shared" si="16"/>
        <v>9.1488575993108476</v>
      </c>
      <c r="V22" s="30">
        <f t="shared" si="17"/>
        <v>2.5413493331419021E-3</v>
      </c>
      <c r="W22" s="30">
        <f t="shared" si="18"/>
        <v>0</v>
      </c>
      <c r="X22" s="30">
        <f t="shared" si="19"/>
        <v>0</v>
      </c>
      <c r="Y22" s="30">
        <f t="shared" si="0"/>
        <v>23.255857170353252</v>
      </c>
      <c r="Z22" s="30">
        <f t="shared" si="1"/>
        <v>0</v>
      </c>
      <c r="AA22" s="30">
        <f t="shared" si="20"/>
        <v>6.4599603250981253E-3</v>
      </c>
      <c r="AB22" s="30">
        <f t="shared" si="21"/>
        <v>0</v>
      </c>
      <c r="AC22" s="30">
        <f t="shared" si="22"/>
        <v>0</v>
      </c>
      <c r="AD22" s="30">
        <f t="shared" si="23"/>
        <v>6.4599603250981253E-3</v>
      </c>
      <c r="AE22" s="30">
        <f>1/2*(('Car Info '!$C$5)*('My Spreedsheet '!F22)^2)</f>
        <v>16418.167438271601</v>
      </c>
      <c r="AF22" s="30">
        <f t="shared" si="24"/>
        <v>16.418167438271603</v>
      </c>
      <c r="AG22" s="30">
        <f t="shared" si="25"/>
        <v>4.5606020661865566E-3</v>
      </c>
      <c r="AH22" s="30">
        <f t="shared" si="26"/>
        <v>9.3782878943758571E-3</v>
      </c>
      <c r="AI22" s="30">
        <f t="shared" si="2"/>
        <v>794.05050054541584</v>
      </c>
      <c r="AJ22" s="30">
        <f t="shared" si="27"/>
        <v>15624.116937726185</v>
      </c>
      <c r="AK22" s="30">
        <f t="shared" si="28"/>
        <v>15.624116937726185</v>
      </c>
      <c r="AL22" s="30">
        <f t="shared" si="29"/>
        <v>0</v>
      </c>
      <c r="AM22" s="30">
        <f t="shared" si="30"/>
        <v>0</v>
      </c>
      <c r="AN22" s="30">
        <f t="shared" si="31"/>
        <v>11.718087703294639</v>
      </c>
      <c r="AO22" s="30">
        <f>IF('My Spreedsheet '!AN22&lt; 'Supercapacitor Info'!$F$22,'My Spreedsheet '!AN22,'Supercapacitor Info'!$F$22)</f>
        <v>11.718087703294639</v>
      </c>
    </row>
    <row r="23" spans="2:41" x14ac:dyDescent="0.3">
      <c r="B23" s="6" t="s">
        <v>9</v>
      </c>
      <c r="C23" s="6">
        <v>18</v>
      </c>
      <c r="D23" s="6">
        <v>18</v>
      </c>
      <c r="E23" s="7">
        <v>21.7</v>
      </c>
      <c r="F23" s="16">
        <f t="shared" si="6"/>
        <v>6.0277777777777777</v>
      </c>
      <c r="G23" s="17">
        <f t="shared" si="32"/>
        <v>1.2638888888888891</v>
      </c>
      <c r="H23" s="17">
        <f t="shared" si="33"/>
        <v>4.5500000000000007</v>
      </c>
      <c r="I23" s="17">
        <f t="shared" si="7"/>
        <v>6.0277777777777777</v>
      </c>
      <c r="J23" s="17">
        <f t="shared" si="8"/>
        <v>19.138888888888889</v>
      </c>
      <c r="K23" s="17">
        <f t="shared" si="9"/>
        <v>19.138888888888889</v>
      </c>
      <c r="L23" s="30">
        <f>'Car Info '!$C$5*'My Spreedsheet '!G23</f>
        <v>1883.1944444444448</v>
      </c>
      <c r="M23" s="30">
        <f t="shared" si="10"/>
        <v>1</v>
      </c>
      <c r="N23" s="30">
        <f>IF(M23=1,'Car Info '!$C$5*9.80665*'Car Info '!$H$5,0)</f>
        <v>160.73099349999998</v>
      </c>
      <c r="O23" s="30">
        <f>0.5*'Car Info '!$G$5*'Car Info '!$I$5*'Car Info '!$D$5*('My Spreedsheet '!F23*'My Spreedsheet '!F23)</f>
        <v>13.875367449355901</v>
      </c>
      <c r="P23" s="30">
        <f t="shared" si="34"/>
        <v>2057.8008053938006</v>
      </c>
      <c r="Q23" s="30">
        <f t="shared" si="12"/>
        <v>12403.965965845964</v>
      </c>
      <c r="R23" s="30">
        <f t="shared" si="13"/>
        <v>12.403965965845964</v>
      </c>
      <c r="S23" s="30">
        <f t="shared" si="14"/>
        <v>1052.4883423891729</v>
      </c>
      <c r="T23" s="30">
        <f t="shared" si="15"/>
        <v>3227.0299263226711</v>
      </c>
      <c r="U23" s="30">
        <f t="shared" si="16"/>
        <v>12.403965965845964</v>
      </c>
      <c r="V23" s="30">
        <f t="shared" si="17"/>
        <v>3.4455461016238789E-3</v>
      </c>
      <c r="W23" s="30">
        <f t="shared" si="18"/>
        <v>0</v>
      </c>
      <c r="X23" s="30">
        <f t="shared" si="19"/>
        <v>0</v>
      </c>
      <c r="Y23" s="30">
        <f t="shared" si="0"/>
        <v>35.659823136199215</v>
      </c>
      <c r="Z23" s="30">
        <f t="shared" si="1"/>
        <v>0</v>
      </c>
      <c r="AA23" s="30">
        <f t="shared" si="20"/>
        <v>9.9055064267220046E-3</v>
      </c>
      <c r="AB23" s="30">
        <f t="shared" si="21"/>
        <v>0</v>
      </c>
      <c r="AC23" s="30">
        <f t="shared" si="22"/>
        <v>0</v>
      </c>
      <c r="AD23" s="30">
        <f t="shared" si="23"/>
        <v>9.9055064267220046E-3</v>
      </c>
      <c r="AE23" s="30">
        <f>1/2*(('Car Info '!$C$5)*('My Spreedsheet '!F23)^2)</f>
        <v>27068.908179012342</v>
      </c>
      <c r="AF23" s="30">
        <f t="shared" si="24"/>
        <v>27.068908179012343</v>
      </c>
      <c r="AG23" s="30">
        <f t="shared" si="25"/>
        <v>7.5191411608367623E-3</v>
      </c>
      <c r="AH23" s="30">
        <f t="shared" si="26"/>
        <v>1.6897429055212618E-2</v>
      </c>
      <c r="AI23" s="30">
        <f t="shared" si="2"/>
        <v>1052.4883423891729</v>
      </c>
      <c r="AJ23" s="30">
        <f t="shared" si="27"/>
        <v>26016.419836623169</v>
      </c>
      <c r="AK23" s="30">
        <f t="shared" si="28"/>
        <v>26.016419836623168</v>
      </c>
      <c r="AL23" s="30">
        <f t="shared" si="29"/>
        <v>0</v>
      </c>
      <c r="AM23" s="30">
        <f t="shared" si="30"/>
        <v>0</v>
      </c>
      <c r="AN23" s="30">
        <f t="shared" si="31"/>
        <v>19.512314877467375</v>
      </c>
      <c r="AO23" s="30">
        <f>IF('My Spreedsheet '!AN23&lt; 'Supercapacitor Info'!$F$22,'My Spreedsheet '!AN23,'Supercapacitor Info'!$F$22)</f>
        <v>19.512314877467375</v>
      </c>
    </row>
    <row r="24" spans="2:41" x14ac:dyDescent="0.3">
      <c r="B24" s="6" t="s">
        <v>9</v>
      </c>
      <c r="C24" s="6">
        <v>19</v>
      </c>
      <c r="D24" s="6">
        <v>19</v>
      </c>
      <c r="E24" s="7">
        <v>26</v>
      </c>
      <c r="F24" s="16">
        <f t="shared" si="6"/>
        <v>7.2222222222222223</v>
      </c>
      <c r="G24" s="17">
        <f t="shared" si="32"/>
        <v>0.80555555555555558</v>
      </c>
      <c r="H24" s="17">
        <f t="shared" si="33"/>
        <v>2.9000000000000004</v>
      </c>
      <c r="I24" s="17">
        <f t="shared" si="7"/>
        <v>7.2222222222222223</v>
      </c>
      <c r="J24" s="17">
        <f t="shared" si="8"/>
        <v>26.361111111111111</v>
      </c>
      <c r="K24" s="17">
        <f t="shared" si="9"/>
        <v>26.361111111111111</v>
      </c>
      <c r="L24" s="30">
        <f>'Car Info '!$C$5*'My Spreedsheet '!G24</f>
        <v>1200.2777777777778</v>
      </c>
      <c r="M24" s="30">
        <f t="shared" si="10"/>
        <v>1</v>
      </c>
      <c r="N24" s="30">
        <f>IF(M24=1,'Car Info '!$C$5*9.80665*'Car Info '!$H$5,0)</f>
        <v>160.73099349999998</v>
      </c>
      <c r="O24" s="30">
        <f>0.5*'Car Info '!$G$5*'Car Info '!$I$5*'Car Info '!$D$5*('My Spreedsheet '!F24*'My Spreedsheet '!F24)</f>
        <v>19.919192159027777</v>
      </c>
      <c r="P24" s="30">
        <f t="shared" si="34"/>
        <v>1380.9279634368056</v>
      </c>
      <c r="Q24" s="30">
        <f t="shared" si="12"/>
        <v>9973.3686248213744</v>
      </c>
      <c r="R24" s="30">
        <f t="shared" si="13"/>
        <v>9.973368624821374</v>
      </c>
      <c r="S24" s="30">
        <f t="shared" si="14"/>
        <v>1304.6957853152005</v>
      </c>
      <c r="T24" s="30">
        <f t="shared" si="15"/>
        <v>4531.7257116378714</v>
      </c>
      <c r="U24" s="30">
        <f t="shared" si="16"/>
        <v>9.973368624821374</v>
      </c>
      <c r="V24" s="30">
        <f t="shared" si="17"/>
        <v>2.7703801735614927E-3</v>
      </c>
      <c r="W24" s="30">
        <f t="shared" si="18"/>
        <v>0</v>
      </c>
      <c r="X24" s="30">
        <f t="shared" si="19"/>
        <v>0</v>
      </c>
      <c r="Y24" s="30">
        <f t="shared" si="0"/>
        <v>45.633191761020591</v>
      </c>
      <c r="Z24" s="30">
        <f t="shared" si="1"/>
        <v>0</v>
      </c>
      <c r="AA24" s="30">
        <f t="shared" si="20"/>
        <v>1.2675886600283497E-2</v>
      </c>
      <c r="AB24" s="30">
        <f t="shared" si="21"/>
        <v>0</v>
      </c>
      <c r="AC24" s="30">
        <f t="shared" si="22"/>
        <v>0</v>
      </c>
      <c r="AD24" s="30">
        <f t="shared" si="23"/>
        <v>1.2675886600283497E-2</v>
      </c>
      <c r="AE24" s="30">
        <f>1/2*(('Car Info '!$C$5)*('My Spreedsheet '!F24)^2)</f>
        <v>38859.567901234564</v>
      </c>
      <c r="AF24" s="30">
        <f t="shared" si="24"/>
        <v>38.859567901234563</v>
      </c>
      <c r="AG24" s="30">
        <f t="shared" si="25"/>
        <v>1.0794324417009601E-2</v>
      </c>
      <c r="AH24" s="30">
        <f t="shared" si="26"/>
        <v>2.7691753472222219E-2</v>
      </c>
      <c r="AI24" s="30">
        <f t="shared" si="2"/>
        <v>1304.6957853152005</v>
      </c>
      <c r="AJ24" s="30">
        <f t="shared" si="27"/>
        <v>37554.872115919366</v>
      </c>
      <c r="AK24" s="30">
        <f t="shared" si="28"/>
        <v>37.554872115919366</v>
      </c>
      <c r="AL24" s="30">
        <f t="shared" si="29"/>
        <v>0</v>
      </c>
      <c r="AM24" s="30">
        <f t="shared" si="30"/>
        <v>0</v>
      </c>
      <c r="AN24" s="30">
        <f t="shared" si="31"/>
        <v>28.166154086939525</v>
      </c>
      <c r="AO24" s="30">
        <f>IF('My Spreedsheet '!AN24&lt; 'Supercapacitor Info'!$F$22,'My Spreedsheet '!AN24,'Supercapacitor Info'!$F$22)</f>
        <v>28.166154086939525</v>
      </c>
    </row>
    <row r="25" spans="2:41" x14ac:dyDescent="0.3">
      <c r="B25" s="6" t="s">
        <v>9</v>
      </c>
      <c r="C25" s="6">
        <v>20</v>
      </c>
      <c r="D25" s="6">
        <v>20</v>
      </c>
      <c r="E25" s="7">
        <v>27.5</v>
      </c>
      <c r="F25" s="16">
        <f t="shared" si="6"/>
        <v>7.6388888888888884</v>
      </c>
      <c r="G25" s="17">
        <f t="shared" si="32"/>
        <v>0.29166666666666685</v>
      </c>
      <c r="H25" s="17">
        <f t="shared" si="33"/>
        <v>1.0500000000000007</v>
      </c>
      <c r="I25" s="17">
        <f t="shared" si="7"/>
        <v>7.6388888888888884</v>
      </c>
      <c r="J25" s="17">
        <f t="shared" si="8"/>
        <v>34</v>
      </c>
      <c r="K25" s="17">
        <f t="shared" si="9"/>
        <v>34</v>
      </c>
      <c r="L25" s="30">
        <f>'Car Info '!$C$5*'My Spreedsheet '!G25</f>
        <v>434.5833333333336</v>
      </c>
      <c r="M25" s="30">
        <f t="shared" si="10"/>
        <v>1</v>
      </c>
      <c r="N25" s="30">
        <f>IF(M25=1,'Car Info '!$C$5*9.80665*'Car Info '!$H$5,0)</f>
        <v>160.73099349999998</v>
      </c>
      <c r="O25" s="30">
        <f>0.5*'Car Info '!$G$5*'Car Info '!$I$5*'Car Info '!$D$5*('My Spreedsheet '!F25*'My Spreedsheet '!F25)</f>
        <v>22.283859571397564</v>
      </c>
      <c r="P25" s="30">
        <f t="shared" si="34"/>
        <v>617.59818640473111</v>
      </c>
      <c r="Q25" s="30">
        <f t="shared" si="12"/>
        <v>4717.7639239250293</v>
      </c>
      <c r="R25" s="30">
        <f t="shared" si="13"/>
        <v>4.7177639239250295</v>
      </c>
      <c r="S25" s="30">
        <f t="shared" si="14"/>
        <v>1398.0301276287312</v>
      </c>
      <c r="T25" s="30">
        <f t="shared" si="15"/>
        <v>5929.7558392666024</v>
      </c>
      <c r="U25" s="30">
        <f t="shared" si="16"/>
        <v>4.7177639239250295</v>
      </c>
      <c r="V25" s="30">
        <f t="shared" si="17"/>
        <v>1.3104899788680638E-3</v>
      </c>
      <c r="W25" s="30">
        <f t="shared" si="18"/>
        <v>0</v>
      </c>
      <c r="X25" s="30">
        <f t="shared" si="19"/>
        <v>0</v>
      </c>
      <c r="Y25" s="30">
        <f t="shared" si="0"/>
        <v>50.350955684945617</v>
      </c>
      <c r="Z25" s="30">
        <f t="shared" si="1"/>
        <v>0</v>
      </c>
      <c r="AA25" s="30">
        <f t="shared" si="20"/>
        <v>1.398637657915156E-2</v>
      </c>
      <c r="AB25" s="30">
        <f t="shared" si="21"/>
        <v>0</v>
      </c>
      <c r="AC25" s="30">
        <f t="shared" si="22"/>
        <v>0</v>
      </c>
      <c r="AD25" s="30">
        <f t="shared" si="23"/>
        <v>1.398637657915156E-2</v>
      </c>
      <c r="AE25" s="30">
        <f>1/2*(('Car Info '!$C$5)*('My Spreedsheet '!F25)^2)</f>
        <v>43472.704475308637</v>
      </c>
      <c r="AF25" s="30">
        <f t="shared" si="24"/>
        <v>43.472704475308639</v>
      </c>
      <c r="AG25" s="30">
        <f t="shared" si="25"/>
        <v>1.2075751243141289E-2</v>
      </c>
      <c r="AH25" s="30">
        <f t="shared" si="26"/>
        <v>3.9767504715363507E-2</v>
      </c>
      <c r="AI25" s="30">
        <f t="shared" si="2"/>
        <v>1398.0301276287312</v>
      </c>
      <c r="AJ25" s="30">
        <f t="shared" si="27"/>
        <v>42074.674347679909</v>
      </c>
      <c r="AK25" s="30">
        <f t="shared" si="28"/>
        <v>42.07467434767991</v>
      </c>
      <c r="AL25" s="30">
        <f t="shared" si="29"/>
        <v>0</v>
      </c>
      <c r="AM25" s="30">
        <f t="shared" si="30"/>
        <v>0</v>
      </c>
      <c r="AN25" s="30">
        <f t="shared" si="31"/>
        <v>31.55600576075993</v>
      </c>
      <c r="AO25" s="30">
        <f>IF('My Spreedsheet '!AN25&lt; 'Supercapacitor Info'!$F$22,'My Spreedsheet '!AN25,'Supercapacitor Info'!$F$22)</f>
        <v>31.55600576075993</v>
      </c>
    </row>
    <row r="26" spans="2:41" x14ac:dyDescent="0.3">
      <c r="B26" s="6" t="s">
        <v>9</v>
      </c>
      <c r="C26" s="6">
        <v>21</v>
      </c>
      <c r="D26" s="6">
        <v>21</v>
      </c>
      <c r="E26" s="7">
        <v>28.1</v>
      </c>
      <c r="F26" s="16">
        <f t="shared" si="6"/>
        <v>7.8055555555555554</v>
      </c>
      <c r="G26" s="17">
        <f t="shared" si="32"/>
        <v>0.1111111111111112</v>
      </c>
      <c r="H26" s="17">
        <f t="shared" si="33"/>
        <v>0.40000000000000036</v>
      </c>
      <c r="I26" s="17">
        <f t="shared" si="7"/>
        <v>7.8055555555555554</v>
      </c>
      <c r="J26" s="17">
        <f t="shared" si="8"/>
        <v>41.805555555555557</v>
      </c>
      <c r="K26" s="17">
        <f t="shared" si="9"/>
        <v>41.805555555555557</v>
      </c>
      <c r="L26" s="30">
        <f>'Car Info '!$C$5*'My Spreedsheet '!G26</f>
        <v>165.55555555555569</v>
      </c>
      <c r="M26" s="30">
        <f t="shared" si="10"/>
        <v>1</v>
      </c>
      <c r="N26" s="30">
        <f>IF(M26=1,'Car Info '!$C$5*9.80665*'Car Info '!$H$5,0)</f>
        <v>160.73099349999998</v>
      </c>
      <c r="O26" s="30">
        <f>0.5*'Car Info '!$G$5*'Car Info '!$I$5*'Car Info '!$D$5*('My Spreedsheet '!F26*'My Spreedsheet '!F26)</f>
        <v>23.266854024689234</v>
      </c>
      <c r="P26" s="30">
        <f t="shared" si="34"/>
        <v>349.55340308024489</v>
      </c>
      <c r="Q26" s="30">
        <f t="shared" si="12"/>
        <v>2728.458507376356</v>
      </c>
      <c r="R26" s="30">
        <f t="shared" si="13"/>
        <v>2.7284585073763559</v>
      </c>
      <c r="S26" s="30">
        <f t="shared" si="14"/>
        <v>1436.2054209566018</v>
      </c>
      <c r="T26" s="30">
        <f t="shared" si="15"/>
        <v>7365.9612602232046</v>
      </c>
      <c r="U26" s="30">
        <f t="shared" si="16"/>
        <v>2.7284585073763559</v>
      </c>
      <c r="V26" s="30">
        <f t="shared" si="17"/>
        <v>7.5790514093787662E-4</v>
      </c>
      <c r="W26" s="30">
        <f t="shared" si="18"/>
        <v>0</v>
      </c>
      <c r="X26" s="30">
        <f t="shared" si="19"/>
        <v>0</v>
      </c>
      <c r="Y26" s="30">
        <f t="shared" si="0"/>
        <v>53.079414192321977</v>
      </c>
      <c r="Z26" s="30">
        <f t="shared" si="1"/>
        <v>0</v>
      </c>
      <c r="AA26" s="30">
        <f t="shared" si="20"/>
        <v>1.4744281720089437E-2</v>
      </c>
      <c r="AB26" s="30">
        <f t="shared" si="21"/>
        <v>0</v>
      </c>
      <c r="AC26" s="30">
        <f t="shared" si="22"/>
        <v>0</v>
      </c>
      <c r="AD26" s="30">
        <f t="shared" si="23"/>
        <v>1.4744281720089437E-2</v>
      </c>
      <c r="AE26" s="30">
        <f>1/2*(('Car Info '!$C$5)*('My Spreedsheet '!F26)^2)</f>
        <v>45390.389660493827</v>
      </c>
      <c r="AF26" s="30">
        <f t="shared" si="24"/>
        <v>45.390389660493831</v>
      </c>
      <c r="AG26" s="30">
        <f t="shared" si="25"/>
        <v>1.2608441572359397E-2</v>
      </c>
      <c r="AH26" s="30">
        <f t="shared" si="26"/>
        <v>5.2375946287722908E-2</v>
      </c>
      <c r="AI26" s="30">
        <f t="shared" si="2"/>
        <v>1436.2054209566018</v>
      </c>
      <c r="AJ26" s="30">
        <f t="shared" si="27"/>
        <v>43954.184239537222</v>
      </c>
      <c r="AK26" s="30">
        <f t="shared" si="28"/>
        <v>43.95418423953722</v>
      </c>
      <c r="AL26" s="30">
        <f t="shared" si="29"/>
        <v>0</v>
      </c>
      <c r="AM26" s="30">
        <f t="shared" si="30"/>
        <v>0</v>
      </c>
      <c r="AN26" s="30">
        <f t="shared" si="31"/>
        <v>32.96563817965292</v>
      </c>
      <c r="AO26" s="30">
        <f>IF('My Spreedsheet '!AN26&lt; 'Supercapacitor Info'!$F$22,'My Spreedsheet '!AN26,'Supercapacitor Info'!$F$22)</f>
        <v>32.96563817965292</v>
      </c>
    </row>
    <row r="27" spans="2:41" x14ac:dyDescent="0.3">
      <c r="B27" s="6" t="s">
        <v>9</v>
      </c>
      <c r="C27" s="6">
        <v>22</v>
      </c>
      <c r="D27" s="6">
        <v>22</v>
      </c>
      <c r="E27" s="7">
        <v>28.3</v>
      </c>
      <c r="F27" s="16">
        <f t="shared" si="6"/>
        <v>7.8611111111111107</v>
      </c>
      <c r="G27" s="17">
        <f t="shared" si="32"/>
        <v>9.7222222222222127E-2</v>
      </c>
      <c r="H27" s="17">
        <f t="shared" si="33"/>
        <v>0.34999999999999964</v>
      </c>
      <c r="I27" s="17">
        <f t="shared" si="7"/>
        <v>7.8611111111111107</v>
      </c>
      <c r="J27" s="17">
        <f t="shared" si="8"/>
        <v>49.666666666666671</v>
      </c>
      <c r="K27" s="17">
        <f t="shared" si="9"/>
        <v>49.666666666666671</v>
      </c>
      <c r="L27" s="30">
        <f>'Car Info '!$C$5*'My Spreedsheet '!G27</f>
        <v>144.86111111111097</v>
      </c>
      <c r="M27" s="30">
        <f t="shared" si="10"/>
        <v>1</v>
      </c>
      <c r="N27" s="30">
        <f>IF(M27=1,'Car Info '!$C$5*9.80665*'Car Info '!$H$5,0)</f>
        <v>160.73099349999998</v>
      </c>
      <c r="O27" s="30">
        <f>0.5*'Car Info '!$G$5*'Car Info '!$I$5*'Car Info '!$D$5*('My Spreedsheet '!F27*'My Spreedsheet '!F27)</f>
        <v>23.599233444147568</v>
      </c>
      <c r="P27" s="30">
        <f t="shared" si="34"/>
        <v>329.19133805525848</v>
      </c>
      <c r="Q27" s="30">
        <f t="shared" si="12"/>
        <v>2587.8096852677263</v>
      </c>
      <c r="R27" s="30">
        <f t="shared" si="13"/>
        <v>2.5878096852677261</v>
      </c>
      <c r="S27" s="30">
        <f t="shared" si="14"/>
        <v>1449.0403951442709</v>
      </c>
      <c r="T27" s="30">
        <f t="shared" si="15"/>
        <v>8815.0016553674759</v>
      </c>
      <c r="U27" s="30">
        <f t="shared" si="16"/>
        <v>2.5878096852677261</v>
      </c>
      <c r="V27" s="30">
        <f t="shared" si="17"/>
        <v>7.1883602368547951E-4</v>
      </c>
      <c r="W27" s="30">
        <f t="shared" si="18"/>
        <v>0</v>
      </c>
      <c r="X27" s="30">
        <f t="shared" si="19"/>
        <v>0</v>
      </c>
      <c r="Y27" s="30">
        <f t="shared" si="0"/>
        <v>55.667223877589706</v>
      </c>
      <c r="Z27" s="30">
        <f t="shared" si="1"/>
        <v>0</v>
      </c>
      <c r="AA27" s="30">
        <f t="shared" si="20"/>
        <v>1.5463117743774919E-2</v>
      </c>
      <c r="AB27" s="30">
        <f t="shared" si="21"/>
        <v>0</v>
      </c>
      <c r="AC27" s="30">
        <f t="shared" si="22"/>
        <v>0</v>
      </c>
      <c r="AD27" s="30">
        <f t="shared" si="23"/>
        <v>1.5463117743774919E-2</v>
      </c>
      <c r="AE27" s="30">
        <f>1/2*(('Car Info '!$C$5)*('My Spreedsheet '!F27)^2)</f>
        <v>46038.815586419747</v>
      </c>
      <c r="AF27" s="30">
        <f t="shared" si="24"/>
        <v>46.038815586419751</v>
      </c>
      <c r="AG27" s="30">
        <f t="shared" si="25"/>
        <v>1.2788559885116598E-2</v>
      </c>
      <c r="AH27" s="30">
        <f t="shared" si="26"/>
        <v>6.5164506172839504E-2</v>
      </c>
      <c r="AI27" s="30">
        <f t="shared" si="2"/>
        <v>1449.0403951442709</v>
      </c>
      <c r="AJ27" s="30">
        <f t="shared" si="27"/>
        <v>44589.775191275476</v>
      </c>
      <c r="AK27" s="30">
        <f t="shared" si="28"/>
        <v>44.589775191275479</v>
      </c>
      <c r="AL27" s="30">
        <f t="shared" si="29"/>
        <v>0</v>
      </c>
      <c r="AM27" s="30">
        <f t="shared" si="30"/>
        <v>0</v>
      </c>
      <c r="AN27" s="30">
        <f t="shared" si="31"/>
        <v>33.442331393456612</v>
      </c>
      <c r="AO27" s="30">
        <f>IF('My Spreedsheet '!AN27&lt; 'Supercapacitor Info'!$F$22,'My Spreedsheet '!AN27,'Supercapacitor Info'!$F$22)</f>
        <v>33.442331393456612</v>
      </c>
    </row>
    <row r="28" spans="2:41" x14ac:dyDescent="0.3">
      <c r="B28" s="6" t="s">
        <v>9</v>
      </c>
      <c r="C28" s="6">
        <v>23</v>
      </c>
      <c r="D28" s="6">
        <v>23</v>
      </c>
      <c r="E28" s="7">
        <v>28.8</v>
      </c>
      <c r="F28" s="16">
        <f t="shared" si="6"/>
        <v>8</v>
      </c>
      <c r="G28" s="17">
        <f t="shared" si="32"/>
        <v>0.1111111111111112</v>
      </c>
      <c r="H28" s="17">
        <f t="shared" si="33"/>
        <v>0.40000000000000036</v>
      </c>
      <c r="I28" s="17">
        <f t="shared" si="7"/>
        <v>8</v>
      </c>
      <c r="J28" s="17">
        <f t="shared" si="8"/>
        <v>57.666666666666671</v>
      </c>
      <c r="K28" s="17">
        <f t="shared" si="9"/>
        <v>57.666666666666671</v>
      </c>
      <c r="L28" s="30">
        <f>'Car Info '!$C$5*'My Spreedsheet '!G28</f>
        <v>165.55555555555569</v>
      </c>
      <c r="M28" s="30">
        <f t="shared" si="10"/>
        <v>1</v>
      </c>
      <c r="N28" s="30">
        <f>IF(M28=1,'Car Info '!$C$5*9.80665*'Car Info '!$H$5,0)</f>
        <v>160.73099349999998</v>
      </c>
      <c r="O28" s="30">
        <f>0.5*'Car Info '!$G$5*'Car Info '!$I$5*'Car Info '!$D$5*('My Spreedsheet '!F28*'My Spreedsheet '!F28)</f>
        <v>24.440495184</v>
      </c>
      <c r="P28" s="30">
        <f t="shared" si="34"/>
        <v>350.72704423955565</v>
      </c>
      <c r="Q28" s="30">
        <f t="shared" si="12"/>
        <v>2805.8163539164452</v>
      </c>
      <c r="R28" s="30">
        <f t="shared" si="13"/>
        <v>2.8058163539164451</v>
      </c>
      <c r="S28" s="30">
        <f t="shared" si="14"/>
        <v>1481.371909472</v>
      </c>
      <c r="T28" s="30">
        <f t="shared" si="15"/>
        <v>10296.373564839476</v>
      </c>
      <c r="U28" s="30">
        <f t="shared" si="16"/>
        <v>2.8058163539164451</v>
      </c>
      <c r="V28" s="30">
        <f t="shared" si="17"/>
        <v>7.7939343164345695E-4</v>
      </c>
      <c r="W28" s="30">
        <f t="shared" si="18"/>
        <v>0</v>
      </c>
      <c r="X28" s="30">
        <f t="shared" si="19"/>
        <v>0</v>
      </c>
      <c r="Y28" s="30">
        <f t="shared" si="0"/>
        <v>58.473040231506154</v>
      </c>
      <c r="Z28" s="30">
        <f t="shared" si="1"/>
        <v>0</v>
      </c>
      <c r="AA28" s="30">
        <f t="shared" si="20"/>
        <v>1.6242511175418375E-2</v>
      </c>
      <c r="AB28" s="30">
        <f t="shared" si="21"/>
        <v>0</v>
      </c>
      <c r="AC28" s="30">
        <f t="shared" si="22"/>
        <v>0</v>
      </c>
      <c r="AD28" s="30">
        <f t="shared" si="23"/>
        <v>1.6242511175418375E-2</v>
      </c>
      <c r="AE28" s="30">
        <f>1/2*(('Car Info '!$C$5)*('My Spreedsheet '!F28)^2)</f>
        <v>47680</v>
      </c>
      <c r="AF28" s="30">
        <f t="shared" si="24"/>
        <v>47.68</v>
      </c>
      <c r="AG28" s="30">
        <f t="shared" si="25"/>
        <v>1.3244444444444444E-2</v>
      </c>
      <c r="AH28" s="30">
        <f t="shared" si="26"/>
        <v>7.8408950617283951E-2</v>
      </c>
      <c r="AI28" s="30">
        <f t="shared" si="2"/>
        <v>1481.371909472</v>
      </c>
      <c r="AJ28" s="30">
        <f t="shared" si="27"/>
        <v>46198.628090528</v>
      </c>
      <c r="AK28" s="30">
        <f t="shared" si="28"/>
        <v>46.198628090528004</v>
      </c>
      <c r="AL28" s="30">
        <f t="shared" si="29"/>
        <v>0</v>
      </c>
      <c r="AM28" s="30">
        <f t="shared" si="30"/>
        <v>0</v>
      </c>
      <c r="AN28" s="30">
        <f t="shared" si="31"/>
        <v>34.648971067895999</v>
      </c>
      <c r="AO28" s="30">
        <f>IF('My Spreedsheet '!AN28&lt; 'Supercapacitor Info'!$F$22,'My Spreedsheet '!AN28,'Supercapacitor Info'!$F$22)</f>
        <v>34.648971067895999</v>
      </c>
    </row>
    <row r="29" spans="2:41" x14ac:dyDescent="0.3">
      <c r="B29" s="6" t="s">
        <v>9</v>
      </c>
      <c r="C29" s="6">
        <v>24</v>
      </c>
      <c r="D29" s="6">
        <v>24</v>
      </c>
      <c r="E29" s="7">
        <v>29.1</v>
      </c>
      <c r="F29" s="16">
        <f t="shared" si="6"/>
        <v>8.0833333333333339</v>
      </c>
      <c r="G29" s="17">
        <f t="shared" si="32"/>
        <v>0.27777777777777779</v>
      </c>
      <c r="H29" s="17">
        <f t="shared" si="33"/>
        <v>1</v>
      </c>
      <c r="I29" s="17">
        <f t="shared" si="7"/>
        <v>8.0833333333333339</v>
      </c>
      <c r="J29" s="17">
        <f t="shared" si="8"/>
        <v>65.75</v>
      </c>
      <c r="K29" s="17">
        <f t="shared" si="9"/>
        <v>65.75</v>
      </c>
      <c r="L29" s="30">
        <f>'Car Info '!$C$5*'My Spreedsheet '!G29</f>
        <v>413.88888888888891</v>
      </c>
      <c r="M29" s="30">
        <f t="shared" si="10"/>
        <v>1</v>
      </c>
      <c r="N29" s="30">
        <f>IF(M29=1,'Car Info '!$C$5*9.80665*'Car Info '!$H$5,0)</f>
        <v>160.73099349999998</v>
      </c>
      <c r="O29" s="30">
        <f>0.5*'Car Info '!$G$5*'Car Info '!$I$5*'Car Info '!$D$5*('My Spreedsheet '!F29*'My Spreedsheet '!F29)</f>
        <v>24.952324130453128</v>
      </c>
      <c r="P29" s="30">
        <f t="shared" si="34"/>
        <v>599.57220651934199</v>
      </c>
      <c r="Q29" s="30">
        <f t="shared" si="12"/>
        <v>4846.5420026980146</v>
      </c>
      <c r="R29" s="30">
        <f t="shared" si="13"/>
        <v>4.8465420026980146</v>
      </c>
      <c r="S29" s="30">
        <f t="shared" si="14"/>
        <v>1500.9401508461626</v>
      </c>
      <c r="T29" s="30">
        <f t="shared" si="15"/>
        <v>11797.313715685639</v>
      </c>
      <c r="U29" s="30">
        <f t="shared" si="16"/>
        <v>4.8465420026980146</v>
      </c>
      <c r="V29" s="30">
        <f t="shared" si="17"/>
        <v>1.3462616674161151E-3</v>
      </c>
      <c r="W29" s="30">
        <f t="shared" si="18"/>
        <v>0</v>
      </c>
      <c r="X29" s="30">
        <f t="shared" si="19"/>
        <v>0</v>
      </c>
      <c r="Y29" s="30">
        <f t="shared" si="0"/>
        <v>63.319582234204169</v>
      </c>
      <c r="Z29" s="30">
        <f t="shared" si="1"/>
        <v>0</v>
      </c>
      <c r="AA29" s="30">
        <f t="shared" si="20"/>
        <v>1.7588772842834492E-2</v>
      </c>
      <c r="AB29" s="30">
        <f t="shared" si="21"/>
        <v>0</v>
      </c>
      <c r="AC29" s="30">
        <f t="shared" si="22"/>
        <v>0</v>
      </c>
      <c r="AD29" s="30">
        <f t="shared" si="23"/>
        <v>1.7588772842834492E-2</v>
      </c>
      <c r="AE29" s="30">
        <f>1/2*(('Car Info '!$C$5)*('My Spreedsheet '!F29)^2)</f>
        <v>48678.506944444453</v>
      </c>
      <c r="AF29" s="30">
        <f t="shared" si="24"/>
        <v>48.67850694444445</v>
      </c>
      <c r="AG29" s="30">
        <f t="shared" si="25"/>
        <v>1.3521807484567903E-2</v>
      </c>
      <c r="AH29" s="30">
        <f t="shared" si="26"/>
        <v>9.1930758101851862E-2</v>
      </c>
      <c r="AI29" s="30">
        <f t="shared" si="2"/>
        <v>1500.9401508461626</v>
      </c>
      <c r="AJ29" s="30">
        <f t="shared" si="27"/>
        <v>47177.566793598293</v>
      </c>
      <c r="AK29" s="30">
        <f t="shared" si="28"/>
        <v>47.177566793598295</v>
      </c>
      <c r="AL29" s="30">
        <f t="shared" si="29"/>
        <v>0</v>
      </c>
      <c r="AM29" s="30">
        <f t="shared" si="30"/>
        <v>0</v>
      </c>
      <c r="AN29" s="30">
        <f t="shared" si="31"/>
        <v>35.383175095198723</v>
      </c>
      <c r="AO29" s="30">
        <f>IF('My Spreedsheet '!AN29&lt; 'Supercapacitor Info'!$F$22,'My Spreedsheet '!AN29,'Supercapacitor Info'!$F$22)</f>
        <v>35.383175095198723</v>
      </c>
    </row>
    <row r="30" spans="2:41" x14ac:dyDescent="0.3">
      <c r="B30" s="6" t="s">
        <v>9</v>
      </c>
      <c r="C30" s="6">
        <v>25</v>
      </c>
      <c r="D30" s="6">
        <v>25</v>
      </c>
      <c r="E30" s="7">
        <v>30.8</v>
      </c>
      <c r="F30" s="16">
        <f t="shared" si="6"/>
        <v>8.5555555555555554</v>
      </c>
      <c r="G30" s="17">
        <f t="shared" si="32"/>
        <v>0.38888888888888851</v>
      </c>
      <c r="H30" s="17">
        <f t="shared" si="33"/>
        <v>1.3999999999999986</v>
      </c>
      <c r="I30" s="17">
        <f t="shared" si="7"/>
        <v>8.5555555555555554</v>
      </c>
      <c r="J30" s="17">
        <f t="shared" si="8"/>
        <v>74.305555555555557</v>
      </c>
      <c r="K30" s="17">
        <f t="shared" si="9"/>
        <v>74.305555555555557</v>
      </c>
      <c r="L30" s="30">
        <f>'Car Info '!$C$5*'My Spreedsheet '!G30</f>
        <v>579.44444444444389</v>
      </c>
      <c r="M30" s="30">
        <f t="shared" si="10"/>
        <v>1</v>
      </c>
      <c r="N30" s="30">
        <f>IF(M30=1,'Car Info '!$C$5*9.80665*'Car Info '!$H$5,0)</f>
        <v>160.73099349999998</v>
      </c>
      <c r="O30" s="30">
        <f>0.5*'Car Info '!$G$5*'Car Info '!$I$5*'Car Info '!$D$5*('My Spreedsheet '!F30*'My Spreedsheet '!F30)</f>
        <v>27.95287344636111</v>
      </c>
      <c r="P30" s="30">
        <f t="shared" si="34"/>
        <v>768.12831139080492</v>
      </c>
      <c r="Q30" s="30">
        <f t="shared" si="12"/>
        <v>6571.7644418991085</v>
      </c>
      <c r="R30" s="30">
        <f t="shared" si="13"/>
        <v>6.5717644418991084</v>
      </c>
      <c r="S30" s="30">
        <f t="shared" si="14"/>
        <v>1614.2953060966449</v>
      </c>
      <c r="T30" s="30">
        <f t="shared" si="15"/>
        <v>13411.609021782284</v>
      </c>
      <c r="U30" s="30">
        <f t="shared" si="16"/>
        <v>6.5717644418991084</v>
      </c>
      <c r="V30" s="30">
        <f t="shared" si="17"/>
        <v>1.8254901227497523E-3</v>
      </c>
      <c r="W30" s="30">
        <f t="shared" si="18"/>
        <v>0</v>
      </c>
      <c r="X30" s="30">
        <f t="shared" si="19"/>
        <v>0</v>
      </c>
      <c r="Y30" s="30">
        <f t="shared" si="0"/>
        <v>69.891346676103282</v>
      </c>
      <c r="Z30" s="30">
        <f t="shared" si="1"/>
        <v>0</v>
      </c>
      <c r="AA30" s="30">
        <f t="shared" si="20"/>
        <v>1.9414262965584246E-2</v>
      </c>
      <c r="AB30" s="30">
        <f t="shared" si="21"/>
        <v>0</v>
      </c>
      <c r="AC30" s="30">
        <f t="shared" si="22"/>
        <v>0</v>
      </c>
      <c r="AD30" s="30">
        <f t="shared" si="23"/>
        <v>1.9414262965584246E-2</v>
      </c>
      <c r="AE30" s="30">
        <f>1/2*(('Car Info '!$C$5)*('My Spreedsheet '!F30)^2)</f>
        <v>54532.160493827163</v>
      </c>
      <c r="AF30" s="30">
        <f t="shared" si="24"/>
        <v>54.532160493827163</v>
      </c>
      <c r="AG30" s="30">
        <f t="shared" si="25"/>
        <v>1.5147822359396435E-2</v>
      </c>
      <c r="AH30" s="30">
        <f t="shared" si="26"/>
        <v>0.1070785804612483</v>
      </c>
      <c r="AI30" s="30">
        <f t="shared" si="2"/>
        <v>1614.2953060966449</v>
      </c>
      <c r="AJ30" s="30">
        <f t="shared" si="27"/>
        <v>52917.865187730516</v>
      </c>
      <c r="AK30" s="30">
        <f t="shared" si="28"/>
        <v>52.91786518773052</v>
      </c>
      <c r="AL30" s="30">
        <f t="shared" si="29"/>
        <v>0</v>
      </c>
      <c r="AM30" s="30">
        <f t="shared" si="30"/>
        <v>0</v>
      </c>
      <c r="AN30" s="30">
        <f t="shared" si="31"/>
        <v>39.688398890797885</v>
      </c>
      <c r="AO30" s="30">
        <f>IF('My Spreedsheet '!AN30&lt; 'Supercapacitor Info'!$F$22,'My Spreedsheet '!AN30,'Supercapacitor Info'!$F$22)</f>
        <v>39.688398890797885</v>
      </c>
    </row>
    <row r="31" spans="2:41" x14ac:dyDescent="0.3">
      <c r="B31" s="6" t="s">
        <v>9</v>
      </c>
      <c r="C31" s="6">
        <v>26</v>
      </c>
      <c r="D31" s="6">
        <v>26</v>
      </c>
      <c r="E31" s="7">
        <v>31.9</v>
      </c>
      <c r="F31" s="16">
        <f t="shared" si="6"/>
        <v>8.8611111111111107</v>
      </c>
      <c r="G31" s="17">
        <f t="shared" si="32"/>
        <v>0.45833333333333343</v>
      </c>
      <c r="H31" s="17">
        <f t="shared" si="33"/>
        <v>1.6500000000000004</v>
      </c>
      <c r="I31" s="17">
        <f t="shared" si="7"/>
        <v>8.8611111111111107</v>
      </c>
      <c r="J31" s="17">
        <f t="shared" si="8"/>
        <v>83.166666666666671</v>
      </c>
      <c r="K31" s="17">
        <f t="shared" si="9"/>
        <v>83.166666666666671</v>
      </c>
      <c r="L31" s="30">
        <f>'Car Info '!$C$5*'My Spreedsheet '!G31</f>
        <v>682.91666666666686</v>
      </c>
      <c r="M31" s="30">
        <f t="shared" si="10"/>
        <v>1</v>
      </c>
      <c r="N31" s="30">
        <f>IF(M31=1,'Car Info '!$C$5*9.80665*'Car Info '!$H$5,0)</f>
        <v>160.73099349999998</v>
      </c>
      <c r="O31" s="30">
        <f>0.5*'Car Info '!$G$5*'Car Info '!$I$5*'Car Info '!$D$5*('My Spreedsheet '!F31*'My Spreedsheet '!F31)</f>
        <v>29.985161439272566</v>
      </c>
      <c r="P31" s="30">
        <f t="shared" si="34"/>
        <v>873.6328216059394</v>
      </c>
      <c r="Q31" s="30">
        <f t="shared" si="12"/>
        <v>7741.3575025637401</v>
      </c>
      <c r="R31" s="30">
        <f t="shared" si="13"/>
        <v>7.7413575025637407</v>
      </c>
      <c r="S31" s="30">
        <f t="shared" si="14"/>
        <v>1689.9570396007762</v>
      </c>
      <c r="T31" s="30">
        <f t="shared" si="15"/>
        <v>15101.566061383061</v>
      </c>
      <c r="U31" s="30">
        <f t="shared" si="16"/>
        <v>7.7413575025637407</v>
      </c>
      <c r="V31" s="30">
        <f t="shared" si="17"/>
        <v>2.1503770840454834E-3</v>
      </c>
      <c r="W31" s="30">
        <f t="shared" si="18"/>
        <v>0</v>
      </c>
      <c r="X31" s="30">
        <f t="shared" si="19"/>
        <v>0</v>
      </c>
      <c r="Y31" s="30">
        <f t="shared" si="0"/>
        <v>77.632704178667026</v>
      </c>
      <c r="Z31" s="30">
        <f t="shared" si="1"/>
        <v>0</v>
      </c>
      <c r="AA31" s="30">
        <f t="shared" si="20"/>
        <v>2.156464004962973E-2</v>
      </c>
      <c r="AB31" s="30">
        <f t="shared" si="21"/>
        <v>0</v>
      </c>
      <c r="AC31" s="30">
        <f t="shared" si="22"/>
        <v>0</v>
      </c>
      <c r="AD31" s="30">
        <f t="shared" si="23"/>
        <v>2.156464004962973E-2</v>
      </c>
      <c r="AE31" s="30">
        <f>1/2*(('Car Info '!$C$5)*('My Spreedsheet '!F31)^2)</f>
        <v>58496.871141975302</v>
      </c>
      <c r="AF31" s="30">
        <f t="shared" si="24"/>
        <v>58.496871141975305</v>
      </c>
      <c r="AG31" s="30">
        <f t="shared" si="25"/>
        <v>1.6249130872770919E-2</v>
      </c>
      <c r="AH31" s="30">
        <f t="shared" si="26"/>
        <v>0.12332771133401921</v>
      </c>
      <c r="AI31" s="30">
        <f t="shared" si="2"/>
        <v>1689.9570396007762</v>
      </c>
      <c r="AJ31" s="30">
        <f t="shared" si="27"/>
        <v>56806.914102374525</v>
      </c>
      <c r="AK31" s="30">
        <f t="shared" si="28"/>
        <v>56.806914102374527</v>
      </c>
      <c r="AL31" s="30">
        <f t="shared" si="29"/>
        <v>0</v>
      </c>
      <c r="AM31" s="30">
        <f t="shared" si="30"/>
        <v>0</v>
      </c>
      <c r="AN31" s="30">
        <f t="shared" si="31"/>
        <v>42.605185576780897</v>
      </c>
      <c r="AO31" s="30">
        <f>IF('My Spreedsheet '!AN31&lt; 'Supercapacitor Info'!$F$22,'My Spreedsheet '!AN31,'Supercapacitor Info'!$F$22)</f>
        <v>42.605185576780897</v>
      </c>
    </row>
    <row r="32" spans="2:41" x14ac:dyDescent="0.3">
      <c r="B32" s="6" t="s">
        <v>9</v>
      </c>
      <c r="C32" s="6">
        <v>27</v>
      </c>
      <c r="D32" s="6">
        <v>27</v>
      </c>
      <c r="E32" s="7">
        <v>34.1</v>
      </c>
      <c r="F32" s="16">
        <f t="shared" si="6"/>
        <v>9.4722222222222232</v>
      </c>
      <c r="G32" s="17">
        <f t="shared" si="32"/>
        <v>0.65277777777777812</v>
      </c>
      <c r="H32" s="17">
        <f t="shared" si="33"/>
        <v>2.3500000000000014</v>
      </c>
      <c r="I32" s="17">
        <f t="shared" si="7"/>
        <v>9.4722222222222232</v>
      </c>
      <c r="J32" s="17">
        <f t="shared" si="8"/>
        <v>92.6388888888889</v>
      </c>
      <c r="K32" s="17">
        <f t="shared" si="9"/>
        <v>92.6388888888889</v>
      </c>
      <c r="L32" s="30">
        <f>'Car Info '!$C$5*'My Spreedsheet '!G32</f>
        <v>972.63888888888937</v>
      </c>
      <c r="M32" s="30">
        <f t="shared" si="10"/>
        <v>1</v>
      </c>
      <c r="N32" s="30">
        <f>IF(M32=1,'Car Info '!$C$5*9.80665*'Car Info '!$H$5,0)</f>
        <v>160.73099349999998</v>
      </c>
      <c r="O32" s="30">
        <f>0.5*'Car Info '!$G$5*'Car Info '!$I$5*'Car Info '!$D$5*('My Spreedsheet '!F32*'My Spreedsheet '!F32)</f>
        <v>34.263662476980905</v>
      </c>
      <c r="P32" s="30">
        <f t="shared" si="34"/>
        <v>1167.6335448658704</v>
      </c>
      <c r="Q32" s="30">
        <f t="shared" si="12"/>
        <v>11060.084411090607</v>
      </c>
      <c r="R32" s="30">
        <f t="shared" si="13"/>
        <v>11.060084411090607</v>
      </c>
      <c r="S32" s="30">
        <f t="shared" si="14"/>
        <v>1847.0327135597358</v>
      </c>
      <c r="T32" s="30">
        <f t="shared" si="15"/>
        <v>16948.598774942795</v>
      </c>
      <c r="U32" s="30">
        <f t="shared" si="16"/>
        <v>11.060084411090607</v>
      </c>
      <c r="V32" s="30">
        <f t="shared" si="17"/>
        <v>3.0722456697473907E-3</v>
      </c>
      <c r="W32" s="30">
        <f t="shared" si="18"/>
        <v>0</v>
      </c>
      <c r="X32" s="30">
        <f t="shared" si="19"/>
        <v>0</v>
      </c>
      <c r="Y32" s="30">
        <f t="shared" si="0"/>
        <v>88.69278858975764</v>
      </c>
      <c r="Z32" s="30">
        <f t="shared" si="1"/>
        <v>0</v>
      </c>
      <c r="AA32" s="30">
        <f t="shared" si="20"/>
        <v>2.4636885719377121E-2</v>
      </c>
      <c r="AB32" s="30">
        <f t="shared" si="21"/>
        <v>0</v>
      </c>
      <c r="AC32" s="30">
        <f t="shared" si="22"/>
        <v>0</v>
      </c>
      <c r="AD32" s="30">
        <f t="shared" si="23"/>
        <v>2.4636885719377121E-2</v>
      </c>
      <c r="AE32" s="30">
        <f>1/2*(('Car Info '!$C$5)*('My Spreedsheet '!F32)^2)</f>
        <v>66843.630401234579</v>
      </c>
      <c r="AF32" s="30">
        <f t="shared" si="24"/>
        <v>66.843630401234577</v>
      </c>
      <c r="AG32" s="30">
        <f t="shared" si="25"/>
        <v>1.856767511145405E-2</v>
      </c>
      <c r="AH32" s="30">
        <f t="shared" si="26"/>
        <v>0.14189538644547325</v>
      </c>
      <c r="AI32" s="30">
        <f t="shared" si="2"/>
        <v>1847.0327135597358</v>
      </c>
      <c r="AJ32" s="30">
        <f t="shared" si="27"/>
        <v>64996.597687674846</v>
      </c>
      <c r="AK32" s="30">
        <f t="shared" si="28"/>
        <v>64.99659768767485</v>
      </c>
      <c r="AL32" s="30">
        <f t="shared" si="29"/>
        <v>0</v>
      </c>
      <c r="AM32" s="30">
        <f t="shared" si="30"/>
        <v>0</v>
      </c>
      <c r="AN32" s="30">
        <f t="shared" si="31"/>
        <v>48.747448265756134</v>
      </c>
      <c r="AO32" s="30">
        <f>IF('My Spreedsheet '!AN32&lt; 'Supercapacitor Info'!$F$22,'My Spreedsheet '!AN32,'Supercapacitor Info'!$F$22)</f>
        <v>48.747448265756134</v>
      </c>
    </row>
    <row r="33" spans="2:41" x14ac:dyDescent="0.3">
      <c r="B33" s="6" t="s">
        <v>9</v>
      </c>
      <c r="C33" s="6">
        <v>28</v>
      </c>
      <c r="D33" s="6">
        <v>28</v>
      </c>
      <c r="E33" s="7">
        <v>36.6</v>
      </c>
      <c r="F33" s="16">
        <f t="shared" si="6"/>
        <v>10.166666666666666</v>
      </c>
      <c r="G33" s="17">
        <f t="shared" si="32"/>
        <v>0.69444444444444442</v>
      </c>
      <c r="H33" s="17">
        <f t="shared" si="33"/>
        <v>2.5</v>
      </c>
      <c r="I33" s="17">
        <f t="shared" si="7"/>
        <v>10.166666666666666</v>
      </c>
      <c r="J33" s="17">
        <f t="shared" si="8"/>
        <v>102.80555555555557</v>
      </c>
      <c r="K33" s="17">
        <f t="shared" si="9"/>
        <v>102.80555555555557</v>
      </c>
      <c r="L33" s="30">
        <f>'Car Info '!$C$5*'My Spreedsheet '!G33</f>
        <v>1034.7222222222222</v>
      </c>
      <c r="M33" s="30">
        <f t="shared" si="10"/>
        <v>1</v>
      </c>
      <c r="N33" s="30">
        <f>IF(M33=1,'Car Info '!$C$5*9.80665*'Car Info '!$H$5,0)</f>
        <v>160.73099349999998</v>
      </c>
      <c r="O33" s="30">
        <f>0.5*'Car Info '!$G$5*'Car Info '!$I$5*'Car Info '!$D$5*('My Spreedsheet '!F33*'My Spreedsheet '!F33)</f>
        <v>39.471824036312498</v>
      </c>
      <c r="P33" s="30">
        <f t="shared" si="34"/>
        <v>1234.9250397585347</v>
      </c>
      <c r="Q33" s="30">
        <f t="shared" si="12"/>
        <v>12555.071237545102</v>
      </c>
      <c r="R33" s="30">
        <f t="shared" si="13"/>
        <v>12.555071237545102</v>
      </c>
      <c r="S33" s="30">
        <f t="shared" si="14"/>
        <v>2035.3953116191767</v>
      </c>
      <c r="T33" s="30">
        <f t="shared" si="15"/>
        <v>18983.994086561972</v>
      </c>
      <c r="U33" s="30">
        <f t="shared" si="16"/>
        <v>12.555071237545102</v>
      </c>
      <c r="V33" s="30">
        <f t="shared" si="17"/>
        <v>3.4875197882069729E-3</v>
      </c>
      <c r="W33" s="30">
        <f t="shared" si="18"/>
        <v>0</v>
      </c>
      <c r="X33" s="30">
        <f t="shared" si="19"/>
        <v>0</v>
      </c>
      <c r="Y33" s="30">
        <f t="shared" si="0"/>
        <v>101.24785982730275</v>
      </c>
      <c r="Z33" s="30">
        <f t="shared" si="1"/>
        <v>0</v>
      </c>
      <c r="AA33" s="30">
        <f t="shared" si="20"/>
        <v>2.8124405507584098E-2</v>
      </c>
      <c r="AB33" s="30">
        <f t="shared" si="21"/>
        <v>0</v>
      </c>
      <c r="AC33" s="30">
        <f t="shared" si="22"/>
        <v>0</v>
      </c>
      <c r="AD33" s="30">
        <f t="shared" si="23"/>
        <v>2.8124405507584098E-2</v>
      </c>
      <c r="AE33" s="30">
        <f>1/2*(('Car Info '!$C$5)*('My Spreedsheet '!F33)^2)</f>
        <v>77004.027777777766</v>
      </c>
      <c r="AF33" s="30">
        <f t="shared" si="24"/>
        <v>77.004027777777765</v>
      </c>
      <c r="AG33" s="30">
        <f t="shared" si="25"/>
        <v>2.1390007716049379E-2</v>
      </c>
      <c r="AH33" s="30">
        <f t="shared" si="26"/>
        <v>0.16328539416152263</v>
      </c>
      <c r="AI33" s="30">
        <f t="shared" si="2"/>
        <v>2035.3953116191767</v>
      </c>
      <c r="AJ33" s="30">
        <f t="shared" si="27"/>
        <v>74968.632466158597</v>
      </c>
      <c r="AK33" s="30">
        <f t="shared" si="28"/>
        <v>74.968632466158596</v>
      </c>
      <c r="AL33" s="30">
        <f t="shared" si="29"/>
        <v>0</v>
      </c>
      <c r="AM33" s="30">
        <f t="shared" si="30"/>
        <v>0</v>
      </c>
      <c r="AN33" s="30">
        <f t="shared" si="31"/>
        <v>56.226474349618947</v>
      </c>
      <c r="AO33" s="30">
        <f>IF('My Spreedsheet '!AN33&lt; 'Supercapacitor Info'!$F$22,'My Spreedsheet '!AN33,'Supercapacitor Info'!$F$22)</f>
        <v>56.226474349618947</v>
      </c>
    </row>
    <row r="34" spans="2:41" x14ac:dyDescent="0.3">
      <c r="B34" s="6" t="s">
        <v>9</v>
      </c>
      <c r="C34" s="6">
        <v>29</v>
      </c>
      <c r="D34" s="6">
        <v>29</v>
      </c>
      <c r="E34" s="7">
        <v>39.1</v>
      </c>
      <c r="F34" s="16">
        <f t="shared" si="6"/>
        <v>10.861111111111111</v>
      </c>
      <c r="G34" s="17">
        <f t="shared" si="32"/>
        <v>0.65277777777777712</v>
      </c>
      <c r="H34" s="17">
        <f t="shared" si="33"/>
        <v>2.3499999999999979</v>
      </c>
      <c r="I34" s="17">
        <f t="shared" si="7"/>
        <v>10.861111111111111</v>
      </c>
      <c r="J34" s="17">
        <f t="shared" si="8"/>
        <v>113.66666666666669</v>
      </c>
      <c r="K34" s="17">
        <f t="shared" si="9"/>
        <v>113.66666666666669</v>
      </c>
      <c r="L34" s="30">
        <f>'Car Info '!$C$5*'My Spreedsheet '!G34</f>
        <v>972.63888888888789</v>
      </c>
      <c r="M34" s="30">
        <f t="shared" si="10"/>
        <v>1</v>
      </c>
      <c r="N34" s="30">
        <f>IF(M34=1,'Car Info '!$C$5*9.80665*'Car Info '!$H$5,0)</f>
        <v>160.73099349999998</v>
      </c>
      <c r="O34" s="30">
        <f>0.5*'Car Info '!$G$5*'Car Info '!$I$5*'Car Info '!$D$5*('My Spreedsheet '!F34*'My Spreedsheet '!F34)</f>
        <v>45.048313853022563</v>
      </c>
      <c r="P34" s="30">
        <f t="shared" si="34"/>
        <v>1178.4181962419104</v>
      </c>
      <c r="Q34" s="30">
        <f t="shared" si="12"/>
        <v>12798.930964738527</v>
      </c>
      <c r="R34" s="30">
        <f t="shared" si="13"/>
        <v>12.798930964738528</v>
      </c>
      <c r="S34" s="30">
        <f t="shared" si="14"/>
        <v>2234.9919215286614</v>
      </c>
      <c r="T34" s="30">
        <f t="shared" si="15"/>
        <v>21218.986008090633</v>
      </c>
      <c r="U34" s="30">
        <f t="shared" si="16"/>
        <v>12.798930964738528</v>
      </c>
      <c r="V34" s="30">
        <f t="shared" si="17"/>
        <v>3.5552586013162576E-3</v>
      </c>
      <c r="W34" s="30">
        <f t="shared" si="18"/>
        <v>0</v>
      </c>
      <c r="X34" s="30">
        <f t="shared" si="19"/>
        <v>0</v>
      </c>
      <c r="Y34" s="30">
        <f t="shared" si="0"/>
        <v>114.04679079204128</v>
      </c>
      <c r="Z34" s="30">
        <f t="shared" si="1"/>
        <v>0</v>
      </c>
      <c r="AA34" s="30">
        <f t="shared" si="20"/>
        <v>3.1679664108900357E-2</v>
      </c>
      <c r="AB34" s="30">
        <f t="shared" si="21"/>
        <v>0</v>
      </c>
      <c r="AC34" s="30">
        <f t="shared" si="22"/>
        <v>0</v>
      </c>
      <c r="AD34" s="30">
        <f t="shared" si="23"/>
        <v>3.1679664108900357E-2</v>
      </c>
      <c r="AE34" s="30">
        <f>1/2*(('Car Info '!$C$5)*('My Spreedsheet '!F34)^2)</f>
        <v>87882.982253086418</v>
      </c>
      <c r="AF34" s="30">
        <f t="shared" si="24"/>
        <v>87.882982253086425</v>
      </c>
      <c r="AG34" s="30">
        <f t="shared" si="25"/>
        <v>2.4411939514746229E-2</v>
      </c>
      <c r="AH34" s="30">
        <f t="shared" si="26"/>
        <v>0.18769733367626887</v>
      </c>
      <c r="AI34" s="30">
        <f t="shared" si="2"/>
        <v>2234.9919215286614</v>
      </c>
      <c r="AJ34" s="30">
        <f t="shared" si="27"/>
        <v>85647.990331557754</v>
      </c>
      <c r="AK34" s="30">
        <f t="shared" si="28"/>
        <v>85.64799033155775</v>
      </c>
      <c r="AL34" s="30">
        <f t="shared" si="29"/>
        <v>0</v>
      </c>
      <c r="AM34" s="30">
        <f t="shared" si="30"/>
        <v>0</v>
      </c>
      <c r="AN34" s="30">
        <f t="shared" si="31"/>
        <v>64.235992748668323</v>
      </c>
      <c r="AO34" s="30">
        <f>IF('My Spreedsheet '!AN34&lt; 'Supercapacitor Info'!$F$22,'My Spreedsheet '!AN34,'Supercapacitor Info'!$F$22)</f>
        <v>64.235992748668323</v>
      </c>
    </row>
    <row r="35" spans="2:41" x14ac:dyDescent="0.3">
      <c r="B35" s="6" t="s">
        <v>9</v>
      </c>
      <c r="C35" s="6">
        <v>30</v>
      </c>
      <c r="D35" s="6">
        <v>30</v>
      </c>
      <c r="E35" s="7">
        <v>41.3</v>
      </c>
      <c r="F35" s="16">
        <f t="shared" si="6"/>
        <v>11.472222222222221</v>
      </c>
      <c r="G35" s="17">
        <f t="shared" si="32"/>
        <v>0.47222222222222199</v>
      </c>
      <c r="H35" s="17">
        <f t="shared" si="33"/>
        <v>1.6999999999999993</v>
      </c>
      <c r="I35" s="17">
        <f t="shared" si="7"/>
        <v>11.472222222222221</v>
      </c>
      <c r="J35" s="17">
        <f t="shared" si="8"/>
        <v>125.13888888888891</v>
      </c>
      <c r="K35" s="17">
        <f t="shared" si="9"/>
        <v>125.13888888888891</v>
      </c>
      <c r="L35" s="30">
        <f>'Car Info '!$C$5*'My Spreedsheet '!G35</f>
        <v>703.61111111111074</v>
      </c>
      <c r="M35" s="30">
        <f t="shared" si="10"/>
        <v>1</v>
      </c>
      <c r="N35" s="30">
        <f>IF(M35=1,'Car Info '!$C$5*9.80665*'Car Info '!$H$5,0)</f>
        <v>160.73099349999998</v>
      </c>
      <c r="O35" s="30">
        <f>0.5*'Car Info '!$G$5*'Car Info '!$I$5*'Car Info '!$D$5*('My Spreedsheet '!F35*'My Spreedsheet '!F35)</f>
        <v>50.260306026230893</v>
      </c>
      <c r="P35" s="30">
        <f t="shared" si="34"/>
        <v>914.60241063734156</v>
      </c>
      <c r="Q35" s="30">
        <f t="shared" si="12"/>
        <v>10492.522099811724</v>
      </c>
      <c r="R35" s="30">
        <f t="shared" si="13"/>
        <v>10.492522099811724</v>
      </c>
      <c r="S35" s="30">
        <f t="shared" si="14"/>
        <v>2420.5390751203709</v>
      </c>
      <c r="T35" s="30">
        <f t="shared" si="15"/>
        <v>23639.525083211003</v>
      </c>
      <c r="U35" s="30">
        <f t="shared" si="16"/>
        <v>10.492522099811724</v>
      </c>
      <c r="V35" s="30">
        <f t="shared" si="17"/>
        <v>2.9145894721699234E-3</v>
      </c>
      <c r="W35" s="30">
        <f t="shared" si="18"/>
        <v>0</v>
      </c>
      <c r="X35" s="30">
        <f t="shared" si="19"/>
        <v>0</v>
      </c>
      <c r="Y35" s="30">
        <f t="shared" si="0"/>
        <v>124.539312891853</v>
      </c>
      <c r="Z35" s="30">
        <f t="shared" si="1"/>
        <v>0</v>
      </c>
      <c r="AA35" s="30">
        <f t="shared" si="20"/>
        <v>3.4594253581070281E-2</v>
      </c>
      <c r="AB35" s="30">
        <f t="shared" si="21"/>
        <v>0</v>
      </c>
      <c r="AC35" s="30">
        <f t="shared" si="22"/>
        <v>0</v>
      </c>
      <c r="AD35" s="30">
        <f t="shared" si="23"/>
        <v>3.4594253581070281E-2</v>
      </c>
      <c r="AE35" s="30">
        <f>1/2*(('Car Info '!$C$5)*('My Spreedsheet '!F35)^2)</f>
        <v>98050.852623456783</v>
      </c>
      <c r="AF35" s="30">
        <f t="shared" si="24"/>
        <v>98.050852623456791</v>
      </c>
      <c r="AG35" s="30">
        <f t="shared" si="25"/>
        <v>2.7236347950960221E-2</v>
      </c>
      <c r="AH35" s="30">
        <f t="shared" si="26"/>
        <v>0.21493368162722909</v>
      </c>
      <c r="AI35" s="30">
        <f t="shared" si="2"/>
        <v>2420.5390751203709</v>
      </c>
      <c r="AJ35" s="30">
        <f t="shared" si="27"/>
        <v>95630.313548336417</v>
      </c>
      <c r="AK35" s="30">
        <f t="shared" si="28"/>
        <v>95.630313548336417</v>
      </c>
      <c r="AL35" s="30">
        <f t="shared" si="29"/>
        <v>0</v>
      </c>
      <c r="AM35" s="30">
        <f t="shared" si="30"/>
        <v>0</v>
      </c>
      <c r="AN35" s="30">
        <f t="shared" si="31"/>
        <v>71.722735161252317</v>
      </c>
      <c r="AO35" s="30">
        <f>IF('My Spreedsheet '!AN35&lt; 'Supercapacitor Info'!$F$22,'My Spreedsheet '!AN35,'Supercapacitor Info'!$F$22)</f>
        <v>71.722735161252317</v>
      </c>
    </row>
    <row r="36" spans="2:41" x14ac:dyDescent="0.3">
      <c r="B36" s="6" t="s">
        <v>9</v>
      </c>
      <c r="C36" s="6">
        <v>31</v>
      </c>
      <c r="D36" s="6">
        <v>31</v>
      </c>
      <c r="E36" s="7">
        <v>42.5</v>
      </c>
      <c r="F36" s="16">
        <f t="shared" si="6"/>
        <v>11.805555555555555</v>
      </c>
      <c r="G36" s="17">
        <f t="shared" si="32"/>
        <v>0.27777777777777779</v>
      </c>
      <c r="H36" s="17">
        <f t="shared" si="33"/>
        <v>1</v>
      </c>
      <c r="I36" s="17">
        <f t="shared" si="7"/>
        <v>11.805555555555555</v>
      </c>
      <c r="J36" s="17">
        <f t="shared" si="8"/>
        <v>136.94444444444446</v>
      </c>
      <c r="K36" s="17">
        <f t="shared" si="9"/>
        <v>136.94444444444446</v>
      </c>
      <c r="L36" s="30">
        <f>'Car Info '!$C$5*'My Spreedsheet '!G36</f>
        <v>413.88888888888891</v>
      </c>
      <c r="M36" s="30">
        <f t="shared" si="10"/>
        <v>1</v>
      </c>
      <c r="N36" s="30">
        <f>IF(M36=1,'Car Info '!$C$5*9.80665*'Car Info '!$H$5,0)</f>
        <v>160.73099349999998</v>
      </c>
      <c r="O36" s="30">
        <f>0.5*'Car Info '!$G$5*'Car Info '!$I$5*'Car Info '!$D$5*('My Spreedsheet '!F36*'My Spreedsheet '!F36)</f>
        <v>53.22343319118923</v>
      </c>
      <c r="P36" s="30">
        <f t="shared" si="34"/>
        <v>627.84331558007807</v>
      </c>
      <c r="Q36" s="30">
        <f t="shared" si="12"/>
        <v>7412.0391422648108</v>
      </c>
      <c r="R36" s="30">
        <f t="shared" si="13"/>
        <v>7.4120391422648106</v>
      </c>
      <c r="S36" s="30">
        <f t="shared" si="14"/>
        <v>2525.8508706598727</v>
      </c>
      <c r="T36" s="30">
        <f t="shared" si="15"/>
        <v>26165.375953870876</v>
      </c>
      <c r="U36" s="30">
        <f t="shared" si="16"/>
        <v>7.4120391422648106</v>
      </c>
      <c r="V36" s="30">
        <f t="shared" si="17"/>
        <v>2.058899761740225E-3</v>
      </c>
      <c r="W36" s="30">
        <f t="shared" si="18"/>
        <v>0</v>
      </c>
      <c r="X36" s="30">
        <f t="shared" si="19"/>
        <v>0</v>
      </c>
      <c r="Y36" s="30">
        <f t="shared" si="0"/>
        <v>131.9513520341178</v>
      </c>
      <c r="Z36" s="30">
        <f t="shared" si="1"/>
        <v>0</v>
      </c>
      <c r="AA36" s="30">
        <f t="shared" si="20"/>
        <v>3.6653153342810503E-2</v>
      </c>
      <c r="AB36" s="30">
        <f t="shared" si="21"/>
        <v>0</v>
      </c>
      <c r="AC36" s="30">
        <f t="shared" si="22"/>
        <v>0</v>
      </c>
      <c r="AD36" s="30">
        <f t="shared" si="23"/>
        <v>3.6653153342810503E-2</v>
      </c>
      <c r="AE36" s="30">
        <f>1/2*(('Car Info '!$C$5)*('My Spreedsheet '!F36)^2)</f>
        <v>103831.50077160493</v>
      </c>
      <c r="AF36" s="30">
        <f t="shared" si="24"/>
        <v>103.83150077160494</v>
      </c>
      <c r="AG36" s="30">
        <f t="shared" si="25"/>
        <v>2.8842083547668037E-2</v>
      </c>
      <c r="AH36" s="30">
        <f t="shared" si="26"/>
        <v>0.24377576517489713</v>
      </c>
      <c r="AI36" s="30">
        <f t="shared" si="2"/>
        <v>2525.8508706598727</v>
      </c>
      <c r="AJ36" s="30">
        <f t="shared" si="27"/>
        <v>101305.64990094506</v>
      </c>
      <c r="AK36" s="30">
        <f t="shared" si="28"/>
        <v>101.30564990094507</v>
      </c>
      <c r="AL36" s="30">
        <f t="shared" si="29"/>
        <v>0</v>
      </c>
      <c r="AM36" s="30">
        <f t="shared" si="30"/>
        <v>0</v>
      </c>
      <c r="AN36" s="30">
        <f t="shared" si="31"/>
        <v>75.979237425708789</v>
      </c>
      <c r="AO36" s="30">
        <f>IF('My Spreedsheet '!AN36&lt; 'Supercapacitor Info'!$F$22,'My Spreedsheet '!AN36,'Supercapacitor Info'!$F$22)</f>
        <v>75.979237425708789</v>
      </c>
    </row>
    <row r="37" spans="2:41" x14ac:dyDescent="0.3">
      <c r="B37" s="6" t="s">
        <v>9</v>
      </c>
      <c r="C37" s="6">
        <v>32</v>
      </c>
      <c r="D37" s="6">
        <v>32</v>
      </c>
      <c r="E37" s="7">
        <v>43.3</v>
      </c>
      <c r="F37" s="16">
        <f t="shared" si="6"/>
        <v>12.027777777777777</v>
      </c>
      <c r="G37" s="17">
        <f t="shared" si="32"/>
        <v>0.19444444444444425</v>
      </c>
      <c r="H37" s="17">
        <f t="shared" si="33"/>
        <v>0.69999999999999929</v>
      </c>
      <c r="I37" s="17">
        <f t="shared" si="7"/>
        <v>12.027777777777777</v>
      </c>
      <c r="J37" s="17">
        <f t="shared" si="8"/>
        <v>148.97222222222223</v>
      </c>
      <c r="K37" s="17">
        <f t="shared" si="9"/>
        <v>148.97222222222223</v>
      </c>
      <c r="L37" s="30">
        <f>'Car Info '!$C$5*'My Spreedsheet '!G37</f>
        <v>289.72222222222194</v>
      </c>
      <c r="M37" s="30">
        <f t="shared" si="10"/>
        <v>1</v>
      </c>
      <c r="N37" s="30">
        <f>IF(M37=1,'Car Info '!$C$5*9.80665*'Car Info '!$H$5,0)</f>
        <v>160.73099349999998</v>
      </c>
      <c r="O37" s="30">
        <f>0.5*'Car Info '!$G$5*'Car Info '!$I$5*'Car Info '!$D$5*('My Spreedsheet '!F37*'My Spreedsheet '!F37)</f>
        <v>55.245997318105893</v>
      </c>
      <c r="P37" s="30">
        <f t="shared" si="34"/>
        <v>505.69921304032778</v>
      </c>
      <c r="Q37" s="30">
        <f t="shared" si="12"/>
        <v>6082.4377568461641</v>
      </c>
      <c r="R37" s="30">
        <f t="shared" si="13"/>
        <v>6.0824377568461641</v>
      </c>
      <c r="S37" s="30">
        <f t="shared" si="14"/>
        <v>2597.7232506733289</v>
      </c>
      <c r="T37" s="30">
        <f t="shared" si="15"/>
        <v>28763.099204544204</v>
      </c>
      <c r="U37" s="30">
        <f t="shared" si="16"/>
        <v>6.0824377568461641</v>
      </c>
      <c r="V37" s="30">
        <f t="shared" si="17"/>
        <v>1.6895660435683789E-3</v>
      </c>
      <c r="W37" s="30">
        <f t="shared" si="18"/>
        <v>0</v>
      </c>
      <c r="X37" s="30">
        <f t="shared" si="19"/>
        <v>0</v>
      </c>
      <c r="Y37" s="30">
        <f t="shared" si="0"/>
        <v>138.03378979096397</v>
      </c>
      <c r="Z37" s="30">
        <f t="shared" si="1"/>
        <v>0</v>
      </c>
      <c r="AA37" s="30">
        <f t="shared" si="20"/>
        <v>3.8342719386378878E-2</v>
      </c>
      <c r="AB37" s="30">
        <f t="shared" si="21"/>
        <v>0</v>
      </c>
      <c r="AC37" s="30">
        <f t="shared" si="22"/>
        <v>0</v>
      </c>
      <c r="AD37" s="30">
        <f t="shared" si="23"/>
        <v>3.8342719386378878E-2</v>
      </c>
      <c r="AE37" s="30">
        <f>1/2*(('Car Info '!$C$5)*('My Spreedsheet '!F37)^2)</f>
        <v>107777.24151234566</v>
      </c>
      <c r="AF37" s="30">
        <f t="shared" si="24"/>
        <v>107.77724151234567</v>
      </c>
      <c r="AG37" s="30">
        <f t="shared" si="25"/>
        <v>2.9938122642318241E-2</v>
      </c>
      <c r="AH37" s="30">
        <f t="shared" si="26"/>
        <v>0.2737138878172154</v>
      </c>
      <c r="AI37" s="30">
        <f t="shared" ref="AI37:AI69" si="35">I37*(N37+O37)</f>
        <v>2597.7232506733289</v>
      </c>
      <c r="AJ37" s="30">
        <f t="shared" si="27"/>
        <v>105179.51826167233</v>
      </c>
      <c r="AK37" s="30">
        <f t="shared" si="28"/>
        <v>105.17951826167233</v>
      </c>
      <c r="AL37" s="30">
        <f t="shared" si="29"/>
        <v>0</v>
      </c>
      <c r="AM37" s="30">
        <f t="shared" si="30"/>
        <v>0</v>
      </c>
      <c r="AN37" s="30">
        <f t="shared" si="31"/>
        <v>78.884638696254243</v>
      </c>
      <c r="AO37" s="30">
        <f>IF('My Spreedsheet '!AN37&lt; 'Supercapacitor Info'!$F$22,'My Spreedsheet '!AN37,'Supercapacitor Info'!$F$22)</f>
        <v>78.884638696254243</v>
      </c>
    </row>
    <row r="38" spans="2:41" x14ac:dyDescent="0.3">
      <c r="B38" s="6" t="s">
        <v>9</v>
      </c>
      <c r="C38" s="6">
        <v>33</v>
      </c>
      <c r="D38" s="6">
        <v>33</v>
      </c>
      <c r="E38" s="7">
        <v>43.9</v>
      </c>
      <c r="F38" s="16">
        <f t="shared" si="6"/>
        <v>12.194444444444443</v>
      </c>
      <c r="G38" s="17">
        <f t="shared" si="32"/>
        <v>0.15277777777777798</v>
      </c>
      <c r="H38" s="17">
        <f t="shared" si="33"/>
        <v>0.55000000000000071</v>
      </c>
      <c r="I38" s="17">
        <f t="shared" si="7"/>
        <v>12.194444444444443</v>
      </c>
      <c r="J38" s="17">
        <f t="shared" si="8"/>
        <v>161.16666666666669</v>
      </c>
      <c r="K38" s="17">
        <f t="shared" si="9"/>
        <v>161.16666666666669</v>
      </c>
      <c r="L38" s="30">
        <f>'Car Info '!$C$5*'My Spreedsheet '!G38</f>
        <v>227.6388888888892</v>
      </c>
      <c r="M38" s="30">
        <f t="shared" si="10"/>
        <v>1</v>
      </c>
      <c r="N38" s="30">
        <f>IF(M38=1,'Car Info '!$C$5*9.80665*'Car Info '!$H$5,0)</f>
        <v>160.73099349999998</v>
      </c>
      <c r="O38" s="30">
        <f>0.5*'Car Info '!$G$5*'Car Info '!$I$5*'Car Info '!$D$5*('My Spreedsheet '!F38*'My Spreedsheet '!F38)</f>
        <v>56.787672072189224</v>
      </c>
      <c r="P38" s="30">
        <f t="shared" si="34"/>
        <v>445.15755446107846</v>
      </c>
      <c r="Q38" s="30">
        <f t="shared" si="12"/>
        <v>5428.4490669003726</v>
      </c>
      <c r="R38" s="30">
        <f t="shared" si="13"/>
        <v>5.4284490669003729</v>
      </c>
      <c r="S38" s="30">
        <f t="shared" si="14"/>
        <v>2652.5192829497514</v>
      </c>
      <c r="T38" s="30">
        <f t="shared" si="15"/>
        <v>31415.618487493954</v>
      </c>
      <c r="U38" s="30">
        <f t="shared" si="16"/>
        <v>5.4284490669003729</v>
      </c>
      <c r="V38" s="30">
        <f t="shared" si="17"/>
        <v>1.5079025185834368E-3</v>
      </c>
      <c r="W38" s="30">
        <f t="shared" si="18"/>
        <v>0</v>
      </c>
      <c r="X38" s="30">
        <f t="shared" si="19"/>
        <v>0</v>
      </c>
      <c r="Y38" s="30">
        <f t="shared" si="0"/>
        <v>143.46223885786435</v>
      </c>
      <c r="Z38" s="30">
        <f t="shared" si="1"/>
        <v>0</v>
      </c>
      <c r="AA38" s="30">
        <f t="shared" si="20"/>
        <v>3.9850621904962316E-2</v>
      </c>
      <c r="AB38" s="30">
        <f t="shared" si="21"/>
        <v>0</v>
      </c>
      <c r="AC38" s="30">
        <f t="shared" si="22"/>
        <v>0</v>
      </c>
      <c r="AD38" s="30">
        <f t="shared" si="23"/>
        <v>3.9850621904962316E-2</v>
      </c>
      <c r="AE38" s="30">
        <f>1/2*(('Car Info '!$C$5)*('My Spreedsheet '!F38)^2)</f>
        <v>110784.83410493824</v>
      </c>
      <c r="AF38" s="30">
        <f t="shared" si="24"/>
        <v>110.78483410493824</v>
      </c>
      <c r="AG38" s="30">
        <f t="shared" si="25"/>
        <v>3.0773565029149512E-2</v>
      </c>
      <c r="AH38" s="30">
        <f t="shared" si="26"/>
        <v>0.30448745284636491</v>
      </c>
      <c r="AI38" s="30">
        <f t="shared" si="35"/>
        <v>2652.5192829497514</v>
      </c>
      <c r="AJ38" s="30">
        <f t="shared" si="27"/>
        <v>108132.31482198849</v>
      </c>
      <c r="AK38" s="30">
        <f t="shared" si="28"/>
        <v>108.13231482198849</v>
      </c>
      <c r="AL38" s="30">
        <f t="shared" si="29"/>
        <v>0</v>
      </c>
      <c r="AM38" s="30">
        <f t="shared" si="30"/>
        <v>0</v>
      </c>
      <c r="AN38" s="30">
        <f t="shared" si="31"/>
        <v>81.099236116491383</v>
      </c>
      <c r="AO38" s="30">
        <f>IF('My Spreedsheet '!AN38&lt; 'Supercapacitor Info'!$F$22,'My Spreedsheet '!AN38,'Supercapacitor Info'!$F$22)</f>
        <v>81.099236116491383</v>
      </c>
    </row>
    <row r="39" spans="2:41" x14ac:dyDescent="0.3">
      <c r="B39" s="6" t="s">
        <v>9</v>
      </c>
      <c r="C39" s="6">
        <v>34</v>
      </c>
      <c r="D39" s="6">
        <v>34</v>
      </c>
      <c r="E39" s="7">
        <v>44.4</v>
      </c>
      <c r="F39" s="16">
        <f t="shared" si="6"/>
        <v>12.333333333333332</v>
      </c>
      <c r="G39" s="17">
        <f t="shared" si="32"/>
        <v>8.3333333333333523E-2</v>
      </c>
      <c r="H39" s="17">
        <f t="shared" si="33"/>
        <v>0.30000000000000071</v>
      </c>
      <c r="I39" s="17">
        <f t="shared" si="7"/>
        <v>12.333333333333332</v>
      </c>
      <c r="J39" s="17">
        <f t="shared" si="8"/>
        <v>173.50000000000003</v>
      </c>
      <c r="K39" s="17">
        <f t="shared" si="9"/>
        <v>173.50000000000003</v>
      </c>
      <c r="L39" s="30">
        <f>'Car Info '!$C$5*'My Spreedsheet '!G39</f>
        <v>124.16666666666696</v>
      </c>
      <c r="M39" s="30">
        <f t="shared" si="10"/>
        <v>1</v>
      </c>
      <c r="N39" s="30">
        <f>IF(M39=1,'Car Info '!$C$5*9.80665*'Car Info '!$H$5,0)</f>
        <v>160.73099349999998</v>
      </c>
      <c r="O39" s="30">
        <f>0.5*'Car Info '!$G$5*'Car Info '!$I$5*'Car Info '!$D$5*('My Spreedsheet '!F39*'My Spreedsheet '!F39)</f>
        <v>58.088607477249987</v>
      </c>
      <c r="P39" s="30">
        <f t="shared" si="34"/>
        <v>342.9862676439169</v>
      </c>
      <c r="Q39" s="30">
        <f t="shared" si="12"/>
        <v>4230.1639676083078</v>
      </c>
      <c r="R39" s="30">
        <f t="shared" si="13"/>
        <v>4.2301639676083083</v>
      </c>
      <c r="S39" s="30">
        <f t="shared" si="14"/>
        <v>2698.7750787194159</v>
      </c>
      <c r="T39" s="30">
        <f t="shared" si="15"/>
        <v>34114.393566213366</v>
      </c>
      <c r="U39" s="30">
        <f t="shared" si="16"/>
        <v>4.2301639676083083</v>
      </c>
      <c r="V39" s="30">
        <f t="shared" si="17"/>
        <v>1.1750455465578634E-3</v>
      </c>
      <c r="W39" s="30">
        <f t="shared" si="18"/>
        <v>0</v>
      </c>
      <c r="X39" s="30">
        <f t="shared" si="19"/>
        <v>0</v>
      </c>
      <c r="Y39" s="30">
        <f t="shared" si="0"/>
        <v>147.69240282547267</v>
      </c>
      <c r="Z39" s="30">
        <f t="shared" si="1"/>
        <v>0</v>
      </c>
      <c r="AA39" s="30">
        <f t="shared" si="20"/>
        <v>4.1025667451520184E-2</v>
      </c>
      <c r="AB39" s="30">
        <f t="shared" si="21"/>
        <v>0</v>
      </c>
      <c r="AC39" s="30">
        <f t="shared" si="22"/>
        <v>0</v>
      </c>
      <c r="AD39" s="30">
        <f t="shared" si="23"/>
        <v>4.1025667451520184E-2</v>
      </c>
      <c r="AE39" s="30">
        <f>1/2*(('Car Info '!$C$5)*('My Spreedsheet '!F39)^2)</f>
        <v>113322.77777777775</v>
      </c>
      <c r="AF39" s="30">
        <f t="shared" si="24"/>
        <v>113.32277777777776</v>
      </c>
      <c r="AG39" s="30">
        <f t="shared" si="25"/>
        <v>3.1478549382716041E-2</v>
      </c>
      <c r="AH39" s="30">
        <f t="shared" si="26"/>
        <v>0.33596600222908096</v>
      </c>
      <c r="AI39" s="30">
        <f t="shared" si="35"/>
        <v>2698.7750787194159</v>
      </c>
      <c r="AJ39" s="30">
        <f t="shared" si="27"/>
        <v>110624.00269905834</v>
      </c>
      <c r="AK39" s="30">
        <f t="shared" si="28"/>
        <v>110.62400269905835</v>
      </c>
      <c r="AL39" s="30">
        <f t="shared" si="29"/>
        <v>0</v>
      </c>
      <c r="AM39" s="30">
        <f t="shared" si="30"/>
        <v>0</v>
      </c>
      <c r="AN39" s="30">
        <f t="shared" si="31"/>
        <v>82.968002024293767</v>
      </c>
      <c r="AO39" s="30">
        <f>IF('My Spreedsheet '!AN39&lt; 'Supercapacitor Info'!$F$22,'My Spreedsheet '!AN39,'Supercapacitor Info'!$F$22)</f>
        <v>82.968002024293767</v>
      </c>
    </row>
    <row r="40" spans="2:41" x14ac:dyDescent="0.3">
      <c r="B40" s="6" t="s">
        <v>9</v>
      </c>
      <c r="C40" s="6">
        <v>35</v>
      </c>
      <c r="D40" s="6">
        <v>35</v>
      </c>
      <c r="E40" s="7">
        <v>44.5</v>
      </c>
      <c r="F40" s="16">
        <f t="shared" si="6"/>
        <v>12.361111111111111</v>
      </c>
      <c r="G40" s="17">
        <f t="shared" si="32"/>
        <v>-2.7777777777777186E-2</v>
      </c>
      <c r="H40" s="17">
        <f t="shared" si="33"/>
        <v>-9.9999999999997868E-2</v>
      </c>
      <c r="I40" s="17">
        <f t="shared" si="7"/>
        <v>12.361111111111111</v>
      </c>
      <c r="J40" s="17">
        <f t="shared" si="8"/>
        <v>185.86111111111114</v>
      </c>
      <c r="K40" s="17">
        <f t="shared" si="9"/>
        <v>185.86111111111114</v>
      </c>
      <c r="L40" s="30">
        <f>'Car Info '!$C$5*'My Spreedsheet '!G40</f>
        <v>-41.388888888888005</v>
      </c>
      <c r="M40" s="30">
        <f t="shared" si="10"/>
        <v>1</v>
      </c>
      <c r="N40" s="30">
        <f>IF(M40=1,'Car Info '!$C$5*9.80665*'Car Info '!$H$5,0)</f>
        <v>160.73099349999998</v>
      </c>
      <c r="O40" s="30">
        <f>0.5*'Car Info '!$G$5*'Car Info '!$I$5*'Car Info '!$D$5*('My Spreedsheet '!F40*'My Spreedsheet '!F40)</f>
        <v>58.350562533897566</v>
      </c>
      <c r="P40" s="30">
        <f t="shared" si="34"/>
        <v>177.69266714500955</v>
      </c>
      <c r="Q40" s="30">
        <f t="shared" si="12"/>
        <v>2196.4788022091457</v>
      </c>
      <c r="R40" s="30">
        <f t="shared" si="13"/>
        <v>2.1964788022091457</v>
      </c>
      <c r="S40" s="30">
        <f t="shared" si="14"/>
        <v>2708.0914565301223</v>
      </c>
      <c r="T40" s="30">
        <f t="shared" si="15"/>
        <v>36822.485022743487</v>
      </c>
      <c r="U40" s="30">
        <f t="shared" si="16"/>
        <v>2.1964788022091457</v>
      </c>
      <c r="V40" s="30">
        <f t="shared" si="17"/>
        <v>6.1013300061365161E-4</v>
      </c>
      <c r="W40" s="30">
        <f t="shared" si="18"/>
        <v>0</v>
      </c>
      <c r="X40" s="30">
        <f t="shared" si="19"/>
        <v>0</v>
      </c>
      <c r="Y40" s="30">
        <f t="shared" si="0"/>
        <v>149.88888162768183</v>
      </c>
      <c r="Z40" s="30">
        <f t="shared" si="1"/>
        <v>0</v>
      </c>
      <c r="AA40" s="30">
        <f t="shared" si="20"/>
        <v>4.1635800452133838E-2</v>
      </c>
      <c r="AB40" s="30">
        <f t="shared" si="21"/>
        <v>0</v>
      </c>
      <c r="AC40" s="30">
        <f t="shared" si="22"/>
        <v>0</v>
      </c>
      <c r="AD40" s="30">
        <f t="shared" si="23"/>
        <v>4.1635800452133838E-2</v>
      </c>
      <c r="AE40" s="30">
        <f>1/2*(('Car Info '!$C$5)*('My Spreedsheet '!F40)^2)</f>
        <v>113833.81558641975</v>
      </c>
      <c r="AF40" s="30">
        <f t="shared" si="24"/>
        <v>113.83381558641975</v>
      </c>
      <c r="AG40" s="30">
        <f t="shared" si="25"/>
        <v>3.1620504329561039E-2</v>
      </c>
      <c r="AH40" s="30">
        <f t="shared" si="26"/>
        <v>0.367586506558642</v>
      </c>
      <c r="AI40" s="30">
        <f t="shared" si="35"/>
        <v>2708.0914565301223</v>
      </c>
      <c r="AJ40" s="30">
        <f t="shared" si="27"/>
        <v>111125.72412988963</v>
      </c>
      <c r="AK40" s="30">
        <f t="shared" si="28"/>
        <v>111.12572412988963</v>
      </c>
      <c r="AL40" s="30">
        <f t="shared" si="29"/>
        <v>111125.72412988963</v>
      </c>
      <c r="AM40" s="30">
        <f t="shared" si="30"/>
        <v>111.12572412988963</v>
      </c>
      <c r="AN40" s="30">
        <f t="shared" si="31"/>
        <v>83.344293097417221</v>
      </c>
      <c r="AO40" s="30">
        <f>IF('My Spreedsheet '!AN40&lt; 'Supercapacitor Info'!$F$22,'My Spreedsheet '!AN40,'Supercapacitor Info'!$F$22)</f>
        <v>83.344293097417221</v>
      </c>
    </row>
    <row r="41" spans="2:41" x14ac:dyDescent="0.3">
      <c r="B41" s="6" t="s">
        <v>9</v>
      </c>
      <c r="C41" s="6">
        <v>36</v>
      </c>
      <c r="D41" s="6">
        <v>36</v>
      </c>
      <c r="E41" s="7">
        <v>44.2</v>
      </c>
      <c r="F41" s="16">
        <f t="shared" si="6"/>
        <v>12.277777777777779</v>
      </c>
      <c r="G41" s="17">
        <f t="shared" si="32"/>
        <v>-0.24999999999999961</v>
      </c>
      <c r="H41" s="17">
        <f t="shared" si="33"/>
        <v>-0.89999999999999858</v>
      </c>
      <c r="I41" s="17">
        <f t="shared" si="7"/>
        <v>12.277777777777779</v>
      </c>
      <c r="J41" s="17">
        <f t="shared" si="8"/>
        <v>198.13888888888891</v>
      </c>
      <c r="K41" s="17">
        <f t="shared" si="9"/>
        <v>198.13888888888891</v>
      </c>
      <c r="L41" s="30">
        <f>'Car Info '!$C$5*'My Spreedsheet '!G41</f>
        <v>-372.49999999999943</v>
      </c>
      <c r="M41" s="30">
        <f t="shared" si="10"/>
        <v>1</v>
      </c>
      <c r="N41" s="30">
        <f>IF(M41=1,'Car Info '!$C$5*9.80665*'Car Info '!$H$5,0)</f>
        <v>160.73099349999998</v>
      </c>
      <c r="O41" s="30">
        <f>0.5*'Car Info '!$G$5*'Car Info '!$I$5*'Car Info '!$D$5*('My Spreedsheet '!F41*'My Spreedsheet '!F41)</f>
        <v>57.566465339590287</v>
      </c>
      <c r="P41" s="30">
        <f t="shared" si="34"/>
        <v>-154.20254116040917</v>
      </c>
      <c r="Q41" s="30">
        <f t="shared" si="12"/>
        <v>-1893.264533136135</v>
      </c>
      <c r="R41" s="30">
        <f t="shared" si="13"/>
        <v>-1.8932645331361351</v>
      </c>
      <c r="S41" s="30">
        <f t="shared" si="14"/>
        <v>2680.2076890860808</v>
      </c>
      <c r="T41" s="30">
        <f t="shared" si="15"/>
        <v>39502.692711829572</v>
      </c>
      <c r="U41" s="30">
        <f t="shared" si="16"/>
        <v>0</v>
      </c>
      <c r="V41" s="30">
        <f t="shared" si="17"/>
        <v>0</v>
      </c>
      <c r="W41" s="30">
        <f t="shared" si="18"/>
        <v>-1.8932645331361351</v>
      </c>
      <c r="X41" s="30">
        <f t="shared" si="19"/>
        <v>5.2590681476003757E-4</v>
      </c>
      <c r="Y41" s="30">
        <f t="shared" si="0"/>
        <v>149.88888162768183</v>
      </c>
      <c r="Z41" s="30">
        <f t="shared" si="1"/>
        <v>-1.8932645331361351</v>
      </c>
      <c r="AA41" s="30">
        <f t="shared" si="20"/>
        <v>4.1635800452133838E-2</v>
      </c>
      <c r="AB41" s="30">
        <f t="shared" si="21"/>
        <v>-5.2590681476003757E-4</v>
      </c>
      <c r="AC41" s="30">
        <f t="shared" si="22"/>
        <v>5.2590681476003757E-4</v>
      </c>
      <c r="AD41" s="30">
        <f t="shared" si="23"/>
        <v>4.1109893637373801E-2</v>
      </c>
      <c r="AE41" s="30">
        <f>1/2*(('Car Info '!$C$5)*('My Spreedsheet '!F41)^2)</f>
        <v>112304.15123456792</v>
      </c>
      <c r="AF41" s="30">
        <f t="shared" si="24"/>
        <v>112.30415123456793</v>
      </c>
      <c r="AG41" s="30">
        <f t="shared" si="25"/>
        <v>3.1195597565157756E-2</v>
      </c>
      <c r="AH41" s="30">
        <f t="shared" si="26"/>
        <v>0.39878210412379977</v>
      </c>
      <c r="AI41" s="30">
        <f t="shared" si="35"/>
        <v>2680.2076890860808</v>
      </c>
      <c r="AJ41" s="30">
        <f t="shared" si="27"/>
        <v>109623.94354548184</v>
      </c>
      <c r="AK41" s="30">
        <f t="shared" si="28"/>
        <v>109.62394354548185</v>
      </c>
      <c r="AL41" s="30">
        <f t="shared" si="29"/>
        <v>109623.94354548184</v>
      </c>
      <c r="AM41" s="30">
        <f t="shared" si="30"/>
        <v>109.62394354548185</v>
      </c>
      <c r="AN41" s="30">
        <f t="shared" si="31"/>
        <v>82.217957659111391</v>
      </c>
      <c r="AO41" s="30">
        <f>IF('My Spreedsheet '!AN41&lt; 'Supercapacitor Info'!$F$22,'My Spreedsheet '!AN41,'Supercapacitor Info'!$F$22)</f>
        <v>82.217957659111391</v>
      </c>
    </row>
    <row r="42" spans="2:41" x14ac:dyDescent="0.3">
      <c r="B42" s="6" t="s">
        <v>9</v>
      </c>
      <c r="C42" s="6">
        <v>37</v>
      </c>
      <c r="D42" s="6">
        <v>37</v>
      </c>
      <c r="E42" s="7">
        <v>42.7</v>
      </c>
      <c r="F42" s="16">
        <f t="shared" si="6"/>
        <v>11.861111111111112</v>
      </c>
      <c r="G42" s="17">
        <f t="shared" si="32"/>
        <v>-0.59722222222222276</v>
      </c>
      <c r="H42" s="17">
        <f t="shared" si="33"/>
        <v>-2.1500000000000021</v>
      </c>
      <c r="I42" s="17">
        <f t="shared" si="7"/>
        <v>11.861111111111112</v>
      </c>
      <c r="J42" s="17">
        <f t="shared" si="8"/>
        <v>210.00000000000003</v>
      </c>
      <c r="K42" s="17">
        <f t="shared" si="9"/>
        <v>210.00000000000003</v>
      </c>
      <c r="L42" s="30">
        <f>'Car Info '!$C$5*'My Spreedsheet '!G42</f>
        <v>-889.86111111111188</v>
      </c>
      <c r="M42" s="30">
        <f t="shared" si="10"/>
        <v>1</v>
      </c>
      <c r="N42" s="30">
        <f>IF(M42=1,'Car Info '!$C$5*9.80665*'Car Info '!$H$5,0)</f>
        <v>160.73099349999998</v>
      </c>
      <c r="O42" s="30">
        <f>0.5*'Car Info '!$G$5*'Car Info '!$I$5*'Car Info '!$D$5*('My Spreedsheet '!F42*'My Spreedsheet '!F42)</f>
        <v>53.725538271647586</v>
      </c>
      <c r="P42" s="30">
        <f t="shared" si="34"/>
        <v>-675.40457933946436</v>
      </c>
      <c r="Q42" s="30">
        <f t="shared" si="12"/>
        <v>-8011.0487604986474</v>
      </c>
      <c r="R42" s="30">
        <f t="shared" si="13"/>
        <v>-8.0110487604986478</v>
      </c>
      <c r="S42" s="30">
        <f t="shared" si="14"/>
        <v>2543.6927518470425</v>
      </c>
      <c r="T42" s="30">
        <f t="shared" si="15"/>
        <v>42046.385463676612</v>
      </c>
      <c r="U42" s="30">
        <f t="shared" si="16"/>
        <v>0</v>
      </c>
      <c r="V42" s="30">
        <f t="shared" si="17"/>
        <v>0</v>
      </c>
      <c r="W42" s="30">
        <f t="shared" si="18"/>
        <v>-8.0110487604986478</v>
      </c>
      <c r="X42" s="30">
        <f t="shared" si="19"/>
        <v>2.2252913223607357E-3</v>
      </c>
      <c r="Y42" s="30">
        <f t="shared" si="0"/>
        <v>149.88888162768183</v>
      </c>
      <c r="Z42" s="30">
        <f t="shared" si="1"/>
        <v>-9.9043132936347824</v>
      </c>
      <c r="AA42" s="30">
        <f t="shared" si="20"/>
        <v>4.1635800452133838E-2</v>
      </c>
      <c r="AB42" s="30">
        <f t="shared" si="21"/>
        <v>-2.7511981371207729E-3</v>
      </c>
      <c r="AC42" s="30">
        <f t="shared" si="22"/>
        <v>2.7511981371207729E-3</v>
      </c>
      <c r="AD42" s="30">
        <f t="shared" si="23"/>
        <v>3.8884602315013062E-2</v>
      </c>
      <c r="AE42" s="30">
        <f>1/2*(('Car Info '!$C$5)*('My Spreedsheet '!F42)^2)</f>
        <v>104811.03780864201</v>
      </c>
      <c r="AF42" s="30">
        <f t="shared" si="24"/>
        <v>104.81103780864201</v>
      </c>
      <c r="AG42" s="30">
        <f t="shared" si="25"/>
        <v>2.9114177169067227E-2</v>
      </c>
      <c r="AH42" s="30">
        <f t="shared" si="26"/>
        <v>0.427896281292867</v>
      </c>
      <c r="AI42" s="30">
        <f t="shared" si="35"/>
        <v>2543.6927518470425</v>
      </c>
      <c r="AJ42" s="30">
        <f t="shared" si="27"/>
        <v>102267.34505679496</v>
      </c>
      <c r="AK42" s="30">
        <f t="shared" si="28"/>
        <v>102.26734505679497</v>
      </c>
      <c r="AL42" s="30">
        <f t="shared" si="29"/>
        <v>102267.34505679496</v>
      </c>
      <c r="AM42" s="30">
        <f t="shared" si="30"/>
        <v>102.26734505679497</v>
      </c>
      <c r="AN42" s="30">
        <f t="shared" si="31"/>
        <v>76.700508792596224</v>
      </c>
      <c r="AO42" s="30">
        <f>IF('My Spreedsheet '!AN42&lt; 'Supercapacitor Info'!$F$22,'My Spreedsheet '!AN42,'Supercapacitor Info'!$F$22)</f>
        <v>76.700508792596224</v>
      </c>
    </row>
    <row r="43" spans="2:41" x14ac:dyDescent="0.3">
      <c r="B43" s="6" t="s">
        <v>9</v>
      </c>
      <c r="C43" s="6">
        <v>38</v>
      </c>
      <c r="D43" s="6">
        <v>38</v>
      </c>
      <c r="E43" s="7">
        <v>39.9</v>
      </c>
      <c r="F43" s="16">
        <f t="shared" si="6"/>
        <v>11.083333333333332</v>
      </c>
      <c r="G43" s="17">
        <f t="shared" si="32"/>
        <v>-0.79166666666666707</v>
      </c>
      <c r="H43" s="17">
        <f t="shared" si="33"/>
        <v>-2.8500000000000014</v>
      </c>
      <c r="I43" s="17">
        <f t="shared" si="7"/>
        <v>11.083333333333332</v>
      </c>
      <c r="J43" s="17">
        <f t="shared" si="8"/>
        <v>221.08333333333337</v>
      </c>
      <c r="K43" s="17">
        <f t="shared" si="9"/>
        <v>221.08333333333337</v>
      </c>
      <c r="L43" s="30">
        <f>'Car Info '!$C$5*'My Spreedsheet '!G43</f>
        <v>-1179.5833333333339</v>
      </c>
      <c r="M43" s="30">
        <f t="shared" si="10"/>
        <v>1</v>
      </c>
      <c r="N43" s="30">
        <f>IF(M43=1,'Car Info '!$C$5*9.80665*'Car Info '!$H$5,0)</f>
        <v>160.73099349999998</v>
      </c>
      <c r="O43" s="30">
        <f>0.5*'Car Info '!$G$5*'Car Info '!$I$5*'Car Info '!$D$5*('My Spreedsheet '!F43*'My Spreedsheet '!F43)</f>
        <v>46.910581522328116</v>
      </c>
      <c r="P43" s="30">
        <f t="shared" si="34"/>
        <v>-971.94175831100586</v>
      </c>
      <c r="Q43" s="30">
        <f t="shared" si="12"/>
        <v>-10772.354487946981</v>
      </c>
      <c r="R43" s="30">
        <f t="shared" si="13"/>
        <v>-10.772354487946981</v>
      </c>
      <c r="S43" s="30">
        <f t="shared" si="14"/>
        <v>2301.3607898308028</v>
      </c>
      <c r="T43" s="30">
        <f t="shared" si="15"/>
        <v>44347.746253507416</v>
      </c>
      <c r="U43" s="30">
        <f t="shared" si="16"/>
        <v>0</v>
      </c>
      <c r="V43" s="30">
        <f t="shared" si="17"/>
        <v>0</v>
      </c>
      <c r="W43" s="30">
        <f t="shared" si="18"/>
        <v>-10.772354487946981</v>
      </c>
      <c r="X43" s="30">
        <f t="shared" si="19"/>
        <v>2.9923206910963834E-3</v>
      </c>
      <c r="Y43" s="30">
        <f t="shared" si="0"/>
        <v>149.88888162768183</v>
      </c>
      <c r="Z43" s="30">
        <f t="shared" si="1"/>
        <v>-20.676667781581763</v>
      </c>
      <c r="AA43" s="30">
        <f t="shared" si="20"/>
        <v>4.1635800452133838E-2</v>
      </c>
      <c r="AB43" s="30">
        <f t="shared" si="21"/>
        <v>-5.7435188282171567E-3</v>
      </c>
      <c r="AC43" s="30">
        <f t="shared" si="22"/>
        <v>5.7435188282171567E-3</v>
      </c>
      <c r="AD43" s="30">
        <f t="shared" si="23"/>
        <v>3.589228162391668E-2</v>
      </c>
      <c r="AE43" s="30">
        <f>1/2*(('Car Info '!$C$5)*('My Spreedsheet '!F43)^2)</f>
        <v>91516.006944444423</v>
      </c>
      <c r="AF43" s="30">
        <f t="shared" si="24"/>
        <v>91.516006944444428</v>
      </c>
      <c r="AG43" s="30">
        <f t="shared" si="25"/>
        <v>2.5421113040123452E-2</v>
      </c>
      <c r="AH43" s="30">
        <f t="shared" si="26"/>
        <v>0.45331739433299045</v>
      </c>
      <c r="AI43" s="30">
        <f t="shared" si="35"/>
        <v>2301.3607898308028</v>
      </c>
      <c r="AJ43" s="30">
        <f t="shared" si="27"/>
        <v>89214.646154613627</v>
      </c>
      <c r="AK43" s="30">
        <f t="shared" si="28"/>
        <v>89.214646154613632</v>
      </c>
      <c r="AL43" s="30">
        <f t="shared" si="29"/>
        <v>89214.646154613627</v>
      </c>
      <c r="AM43" s="30">
        <f t="shared" si="30"/>
        <v>89.214646154613632</v>
      </c>
      <c r="AN43" s="30">
        <f t="shared" si="31"/>
        <v>66.910984615960217</v>
      </c>
      <c r="AO43" s="30">
        <f>IF('My Spreedsheet '!AN43&lt; 'Supercapacitor Info'!$F$22,'My Spreedsheet '!AN43,'Supercapacitor Info'!$F$22)</f>
        <v>66.910984615960217</v>
      </c>
    </row>
    <row r="44" spans="2:41" x14ac:dyDescent="0.3">
      <c r="B44" s="6" t="s">
        <v>9</v>
      </c>
      <c r="C44" s="6">
        <v>39</v>
      </c>
      <c r="D44" s="6">
        <v>39</v>
      </c>
      <c r="E44" s="7">
        <v>37</v>
      </c>
      <c r="F44" s="16">
        <f t="shared" si="6"/>
        <v>10.277777777777777</v>
      </c>
      <c r="G44" s="17">
        <f t="shared" si="32"/>
        <v>-0.73611111111111072</v>
      </c>
      <c r="H44" s="17">
        <f t="shared" si="33"/>
        <v>-2.6499999999999986</v>
      </c>
      <c r="I44" s="17">
        <f t="shared" si="7"/>
        <v>10.277777777777777</v>
      </c>
      <c r="J44" s="17">
        <f t="shared" si="8"/>
        <v>231.36111111111114</v>
      </c>
      <c r="K44" s="17">
        <f t="shared" si="9"/>
        <v>231.36111111111114</v>
      </c>
      <c r="L44" s="30">
        <f>'Car Info '!$C$5*'My Spreedsheet '!G44</f>
        <v>-1096.805555555555</v>
      </c>
      <c r="M44" s="30">
        <f t="shared" si="10"/>
        <v>1</v>
      </c>
      <c r="N44" s="30">
        <f>IF(M44=1,'Car Info '!$C$5*9.80665*'Car Info '!$H$5,0)</f>
        <v>160.73099349999998</v>
      </c>
      <c r="O44" s="30">
        <f>0.5*'Car Info '!$G$5*'Car Info '!$I$5*'Car Info '!$D$5*('My Spreedsheet '!F44*'My Spreedsheet '!F44)</f>
        <v>40.33931074809027</v>
      </c>
      <c r="P44" s="30">
        <f t="shared" si="34"/>
        <v>-895.73525130746475</v>
      </c>
      <c r="Q44" s="30">
        <f t="shared" si="12"/>
        <v>-9206.1678606600526</v>
      </c>
      <c r="R44" s="30">
        <f t="shared" si="13"/>
        <v>-9.2061678606600523</v>
      </c>
      <c r="S44" s="30">
        <f t="shared" si="14"/>
        <v>2066.5559047720385</v>
      </c>
      <c r="T44" s="30">
        <f t="shared" si="15"/>
        <v>46414.302158279454</v>
      </c>
      <c r="U44" s="30">
        <f t="shared" si="16"/>
        <v>0</v>
      </c>
      <c r="V44" s="30">
        <f t="shared" si="17"/>
        <v>0</v>
      </c>
      <c r="W44" s="30">
        <f t="shared" si="18"/>
        <v>-9.2061678606600523</v>
      </c>
      <c r="X44" s="30">
        <f t="shared" si="19"/>
        <v>2.5572688501833479E-3</v>
      </c>
      <c r="Y44" s="30">
        <f t="shared" si="0"/>
        <v>149.88888162768183</v>
      </c>
      <c r="Z44" s="30">
        <f t="shared" si="1"/>
        <v>-29.882835642241815</v>
      </c>
      <c r="AA44" s="30">
        <f t="shared" si="20"/>
        <v>4.1635800452133838E-2</v>
      </c>
      <c r="AB44" s="30">
        <f t="shared" si="21"/>
        <v>-8.3007876784005046E-3</v>
      </c>
      <c r="AC44" s="30">
        <f t="shared" si="22"/>
        <v>8.3007876784005046E-3</v>
      </c>
      <c r="AD44" s="30">
        <f t="shared" si="23"/>
        <v>3.3335012773733332E-2</v>
      </c>
      <c r="AE44" s="30">
        <f>1/2*(('Car Info '!$C$5)*('My Spreedsheet '!F44)^2)</f>
        <v>78696.373456790112</v>
      </c>
      <c r="AF44" s="30">
        <f t="shared" si="24"/>
        <v>78.696373456790113</v>
      </c>
      <c r="AG44" s="30">
        <f t="shared" si="25"/>
        <v>2.1860103737997252E-2</v>
      </c>
      <c r="AH44" s="30">
        <f t="shared" si="26"/>
        <v>0.47517749807098769</v>
      </c>
      <c r="AI44" s="30">
        <f t="shared" si="35"/>
        <v>2066.5559047720385</v>
      </c>
      <c r="AJ44" s="30">
        <f t="shared" si="27"/>
        <v>76629.817552018067</v>
      </c>
      <c r="AK44" s="30">
        <f t="shared" si="28"/>
        <v>76.629817552018068</v>
      </c>
      <c r="AL44" s="30">
        <f t="shared" si="29"/>
        <v>76629.817552018067</v>
      </c>
      <c r="AM44" s="30">
        <f t="shared" si="30"/>
        <v>76.629817552018068</v>
      </c>
      <c r="AN44" s="30">
        <f t="shared" si="31"/>
        <v>57.472363164013551</v>
      </c>
      <c r="AO44" s="30">
        <f>IF('My Spreedsheet '!AN44&lt; 'Supercapacitor Info'!$F$22,'My Spreedsheet '!AN44,'Supercapacitor Info'!$F$22)</f>
        <v>57.472363164013551</v>
      </c>
    </row>
    <row r="45" spans="2:41" x14ac:dyDescent="0.3">
      <c r="B45" s="6" t="s">
        <v>9</v>
      </c>
      <c r="C45" s="6">
        <v>40</v>
      </c>
      <c r="D45" s="6">
        <v>40</v>
      </c>
      <c r="E45" s="7">
        <v>34.6</v>
      </c>
      <c r="F45" s="16">
        <f t="shared" si="6"/>
        <v>9.6111111111111107</v>
      </c>
      <c r="G45" s="17">
        <f t="shared" si="32"/>
        <v>-0.65277777777777812</v>
      </c>
      <c r="H45" s="17">
        <f t="shared" si="33"/>
        <v>-2.3500000000000014</v>
      </c>
      <c r="I45" s="17">
        <f t="shared" si="7"/>
        <v>9.6111111111111107</v>
      </c>
      <c r="J45" s="17">
        <f t="shared" si="8"/>
        <v>240.97222222222226</v>
      </c>
      <c r="K45" s="17">
        <f t="shared" si="9"/>
        <v>240.97222222222226</v>
      </c>
      <c r="L45" s="30">
        <f>'Car Info '!$C$5*'My Spreedsheet '!G45</f>
        <v>-972.63888888888937</v>
      </c>
      <c r="M45" s="30">
        <f t="shared" si="10"/>
        <v>1</v>
      </c>
      <c r="N45" s="30">
        <f>IF(M45=1,'Car Info '!$C$5*9.80665*'Car Info '!$H$5,0)</f>
        <v>160.73099349999998</v>
      </c>
      <c r="O45" s="30">
        <f>0.5*'Car Info '!$G$5*'Car Info '!$I$5*'Car Info '!$D$5*('My Spreedsheet '!F45*'My Spreedsheet '!F45)</f>
        <v>35.275828528256945</v>
      </c>
      <c r="P45" s="30">
        <f t="shared" si="34"/>
        <v>-776.63206686063245</v>
      </c>
      <c r="Q45" s="30">
        <f t="shared" si="12"/>
        <v>-7464.2970870494119</v>
      </c>
      <c r="R45" s="30">
        <f t="shared" si="13"/>
        <v>-7.4642970870494123</v>
      </c>
      <c r="S45" s="30">
        <f t="shared" si="14"/>
        <v>1883.843345049358</v>
      </c>
      <c r="T45" s="30">
        <f t="shared" si="15"/>
        <v>48298.145503328815</v>
      </c>
      <c r="U45" s="30">
        <f t="shared" si="16"/>
        <v>0</v>
      </c>
      <c r="V45" s="30">
        <f t="shared" si="17"/>
        <v>0</v>
      </c>
      <c r="W45" s="30">
        <f t="shared" si="18"/>
        <v>-7.4642970870494123</v>
      </c>
      <c r="X45" s="30">
        <f t="shared" si="19"/>
        <v>2.0734158575137257E-3</v>
      </c>
      <c r="Y45" s="30">
        <f t="shared" si="0"/>
        <v>149.88888162768183</v>
      </c>
      <c r="Z45" s="30">
        <f t="shared" si="1"/>
        <v>-37.347132729291225</v>
      </c>
      <c r="AA45" s="30">
        <f t="shared" si="20"/>
        <v>4.1635800452133838E-2</v>
      </c>
      <c r="AB45" s="30">
        <f t="shared" si="21"/>
        <v>-1.037420353591423E-2</v>
      </c>
      <c r="AC45" s="30">
        <f t="shared" si="22"/>
        <v>1.037420353591423E-2</v>
      </c>
      <c r="AD45" s="30">
        <f t="shared" si="23"/>
        <v>3.126159691621961E-2</v>
      </c>
      <c r="AE45" s="30">
        <f>1/2*(('Car Info '!$C$5)*('My Spreedsheet '!F45)^2)</f>
        <v>68818.225308641981</v>
      </c>
      <c r="AF45" s="30">
        <f t="shared" si="24"/>
        <v>68.818225308641985</v>
      </c>
      <c r="AG45" s="30">
        <f t="shared" si="25"/>
        <v>1.9116173696844995E-2</v>
      </c>
      <c r="AH45" s="30">
        <f t="shared" si="26"/>
        <v>0.49429367176783268</v>
      </c>
      <c r="AI45" s="30">
        <f t="shared" si="35"/>
        <v>1883.843345049358</v>
      </c>
      <c r="AJ45" s="30">
        <f t="shared" si="27"/>
        <v>66934.381963592619</v>
      </c>
      <c r="AK45" s="30">
        <f t="shared" si="28"/>
        <v>66.934381963592614</v>
      </c>
      <c r="AL45" s="30">
        <f t="shared" si="29"/>
        <v>66934.381963592619</v>
      </c>
      <c r="AM45" s="30">
        <f t="shared" si="30"/>
        <v>66.934381963592614</v>
      </c>
      <c r="AN45" s="30">
        <f t="shared" si="31"/>
        <v>50.200786472694467</v>
      </c>
      <c r="AO45" s="30">
        <f>IF('My Spreedsheet '!AN45&lt; 'Supercapacitor Info'!$F$22,'My Spreedsheet '!AN45,'Supercapacitor Info'!$F$22)</f>
        <v>50.200786472694467</v>
      </c>
    </row>
    <row r="46" spans="2:41" x14ac:dyDescent="0.3">
      <c r="B46" s="6" t="s">
        <v>9</v>
      </c>
      <c r="C46" s="6">
        <v>41</v>
      </c>
      <c r="D46" s="6">
        <v>41</v>
      </c>
      <c r="E46" s="7">
        <v>32.299999999999997</v>
      </c>
      <c r="F46" s="16">
        <f t="shared" si="6"/>
        <v>8.9722222222222214</v>
      </c>
      <c r="G46" s="17">
        <f t="shared" si="32"/>
        <v>-0.7777777777777779</v>
      </c>
      <c r="H46" s="17">
        <f t="shared" si="33"/>
        <v>-2.8000000000000007</v>
      </c>
      <c r="I46" s="17">
        <f t="shared" si="7"/>
        <v>8.9722222222222214</v>
      </c>
      <c r="J46" s="17">
        <f t="shared" si="8"/>
        <v>249.94444444444449</v>
      </c>
      <c r="K46" s="17">
        <f t="shared" si="9"/>
        <v>249.94444444444449</v>
      </c>
      <c r="L46" s="30">
        <f>'Car Info '!$C$5*'My Spreedsheet '!G46</f>
        <v>-1158.8888888888891</v>
      </c>
      <c r="M46" s="30">
        <f t="shared" si="10"/>
        <v>1</v>
      </c>
      <c r="N46" s="30">
        <f>IF(M46=1,'Car Info '!$C$5*9.80665*'Car Info '!$H$5,0)</f>
        <v>160.73099349999998</v>
      </c>
      <c r="O46" s="30">
        <f>0.5*'Car Info '!$G$5*'Car Info '!$I$5*'Car Info '!$D$5*('My Spreedsheet '!F46*'My Spreedsheet '!F46)</f>
        <v>30.741855011230893</v>
      </c>
      <c r="P46" s="30">
        <f t="shared" si="34"/>
        <v>-967.41604037765831</v>
      </c>
      <c r="Q46" s="30">
        <f t="shared" si="12"/>
        <v>-8679.8716956106564</v>
      </c>
      <c r="R46" s="30">
        <f t="shared" si="13"/>
        <v>-8.6798716956106574</v>
      </c>
      <c r="S46" s="30">
        <f t="shared" si="14"/>
        <v>1717.9369463646547</v>
      </c>
      <c r="T46" s="30">
        <f t="shared" si="15"/>
        <v>50016.082449693473</v>
      </c>
      <c r="U46" s="30">
        <f t="shared" si="16"/>
        <v>0</v>
      </c>
      <c r="V46" s="30">
        <f t="shared" si="17"/>
        <v>0</v>
      </c>
      <c r="W46" s="30">
        <f t="shared" si="18"/>
        <v>-8.6798716956106574</v>
      </c>
      <c r="X46" s="30">
        <f t="shared" si="19"/>
        <v>2.4110754710029605E-3</v>
      </c>
      <c r="Y46" s="30">
        <f t="shared" si="0"/>
        <v>149.88888162768183</v>
      </c>
      <c r="Z46" s="30">
        <f t="shared" si="1"/>
        <v>-46.027004424901882</v>
      </c>
      <c r="AA46" s="30">
        <f t="shared" si="20"/>
        <v>4.1635800452133838E-2</v>
      </c>
      <c r="AB46" s="30">
        <f t="shared" si="21"/>
        <v>-1.2785279006917189E-2</v>
      </c>
      <c r="AC46" s="30">
        <f t="shared" si="22"/>
        <v>1.2785279006917189E-2</v>
      </c>
      <c r="AD46" s="30">
        <f t="shared" si="23"/>
        <v>2.8850521445216649E-2</v>
      </c>
      <c r="AE46" s="30">
        <f>1/2*(('Car Info '!$C$5)*('My Spreedsheet '!F46)^2)</f>
        <v>59973.074845678995</v>
      </c>
      <c r="AF46" s="30">
        <f t="shared" si="24"/>
        <v>59.973074845678994</v>
      </c>
      <c r="AG46" s="30">
        <f t="shared" si="25"/>
        <v>1.6659187457133053E-2</v>
      </c>
      <c r="AH46" s="30">
        <f t="shared" si="26"/>
        <v>0.51095285922496569</v>
      </c>
      <c r="AI46" s="30">
        <f t="shared" si="35"/>
        <v>1717.9369463646547</v>
      </c>
      <c r="AJ46" s="30">
        <f t="shared" si="27"/>
        <v>58255.137899314337</v>
      </c>
      <c r="AK46" s="30">
        <f t="shared" si="28"/>
        <v>58.255137899314342</v>
      </c>
      <c r="AL46" s="30">
        <f t="shared" si="29"/>
        <v>58255.137899314337</v>
      </c>
      <c r="AM46" s="30">
        <f t="shared" si="30"/>
        <v>58.255137899314342</v>
      </c>
      <c r="AN46" s="30">
        <f t="shared" si="31"/>
        <v>43.691353424485754</v>
      </c>
      <c r="AO46" s="30">
        <f>IF('My Spreedsheet '!AN46&lt; 'Supercapacitor Info'!$F$22,'My Spreedsheet '!AN46,'Supercapacitor Info'!$F$22)</f>
        <v>43.691353424485754</v>
      </c>
    </row>
    <row r="47" spans="2:41" x14ac:dyDescent="0.3">
      <c r="B47" s="6" t="s">
        <v>9</v>
      </c>
      <c r="C47" s="6">
        <v>42</v>
      </c>
      <c r="D47" s="6">
        <v>42</v>
      </c>
      <c r="E47" s="7">
        <v>29</v>
      </c>
      <c r="F47" s="16">
        <f t="shared" si="6"/>
        <v>8.0555555555555554</v>
      </c>
      <c r="G47" s="17">
        <f t="shared" si="32"/>
        <v>-0.99999999999999933</v>
      </c>
      <c r="H47" s="17">
        <f t="shared" si="33"/>
        <v>-3.5999999999999979</v>
      </c>
      <c r="I47" s="17">
        <f t="shared" si="7"/>
        <v>8.0555555555555554</v>
      </c>
      <c r="J47" s="17">
        <f t="shared" si="8"/>
        <v>258.00000000000006</v>
      </c>
      <c r="K47" s="17">
        <f t="shared" si="9"/>
        <v>258.00000000000006</v>
      </c>
      <c r="L47" s="30">
        <f>'Car Info '!$C$5*'My Spreedsheet '!G47</f>
        <v>-1489.9999999999991</v>
      </c>
      <c r="M47" s="30">
        <f t="shared" si="10"/>
        <v>1</v>
      </c>
      <c r="N47" s="30">
        <f>IF(M47=1,'Car Info '!$C$5*9.80665*'Car Info '!$H$5,0)</f>
        <v>160.73099349999998</v>
      </c>
      <c r="O47" s="30">
        <f>0.5*'Car Info '!$G$5*'Car Info '!$I$5*'Car Info '!$D$5*('My Spreedsheet '!F47*'My Spreedsheet '!F47)</f>
        <v>24.781125156423609</v>
      </c>
      <c r="P47" s="30">
        <f t="shared" si="34"/>
        <v>-1304.4878813435755</v>
      </c>
      <c r="Q47" s="30">
        <f t="shared" si="12"/>
        <v>-10508.374599712135</v>
      </c>
      <c r="R47" s="30">
        <f t="shared" si="13"/>
        <v>-10.508374599712136</v>
      </c>
      <c r="S47" s="30">
        <f t="shared" si="14"/>
        <v>1494.4031780656344</v>
      </c>
      <c r="T47" s="30">
        <f t="shared" si="15"/>
        <v>51510.48562775911</v>
      </c>
      <c r="U47" s="30">
        <f t="shared" si="16"/>
        <v>0</v>
      </c>
      <c r="V47" s="30">
        <f t="shared" si="17"/>
        <v>0</v>
      </c>
      <c r="W47" s="30">
        <f t="shared" si="18"/>
        <v>-10.508374599712136</v>
      </c>
      <c r="X47" s="30">
        <f t="shared" si="19"/>
        <v>2.918992944364482E-3</v>
      </c>
      <c r="Y47" s="30">
        <f t="shared" si="0"/>
        <v>149.88888162768183</v>
      </c>
      <c r="Z47" s="30">
        <f t="shared" si="1"/>
        <v>-56.535379024614016</v>
      </c>
      <c r="AA47" s="30">
        <f t="shared" si="20"/>
        <v>4.1635800452133838E-2</v>
      </c>
      <c r="AB47" s="30">
        <f t="shared" si="21"/>
        <v>-1.570427195128167E-2</v>
      </c>
      <c r="AC47" s="30">
        <f t="shared" si="22"/>
        <v>1.570427195128167E-2</v>
      </c>
      <c r="AD47" s="30">
        <f t="shared" si="23"/>
        <v>2.5931528500852168E-2</v>
      </c>
      <c r="AE47" s="30">
        <f>1/2*(('Car Info '!$C$5)*('My Spreedsheet '!F47)^2)</f>
        <v>48344.521604938273</v>
      </c>
      <c r="AF47" s="30">
        <f t="shared" si="24"/>
        <v>48.344521604938272</v>
      </c>
      <c r="AG47" s="30">
        <f t="shared" si="25"/>
        <v>1.3429033779149521E-2</v>
      </c>
      <c r="AH47" s="30">
        <f t="shared" si="26"/>
        <v>0.5243818930041152</v>
      </c>
      <c r="AI47" s="30">
        <f t="shared" si="35"/>
        <v>1494.4031780656344</v>
      </c>
      <c r="AJ47" s="30">
        <f t="shared" si="27"/>
        <v>46850.118426872636</v>
      </c>
      <c r="AK47" s="30">
        <f t="shared" si="28"/>
        <v>46.850118426872633</v>
      </c>
      <c r="AL47" s="30">
        <f t="shared" si="29"/>
        <v>46850.118426872636</v>
      </c>
      <c r="AM47" s="30">
        <f t="shared" si="30"/>
        <v>46.850118426872633</v>
      </c>
      <c r="AN47" s="30">
        <f t="shared" si="31"/>
        <v>35.137588820154477</v>
      </c>
      <c r="AO47" s="30">
        <f>IF('My Spreedsheet '!AN47&lt; 'Supercapacitor Info'!$F$22,'My Spreedsheet '!AN47,'Supercapacitor Info'!$F$22)</f>
        <v>35.137588820154477</v>
      </c>
    </row>
    <row r="48" spans="2:41" x14ac:dyDescent="0.3">
      <c r="B48" s="6" t="s">
        <v>9</v>
      </c>
      <c r="C48" s="6">
        <v>43</v>
      </c>
      <c r="D48" s="6">
        <v>43</v>
      </c>
      <c r="E48" s="7">
        <v>25.1</v>
      </c>
      <c r="F48" s="16">
        <f t="shared" si="6"/>
        <v>6.9722222222222223</v>
      </c>
      <c r="G48" s="17">
        <f t="shared" si="32"/>
        <v>-0.94444444444444453</v>
      </c>
      <c r="H48" s="17">
        <f t="shared" si="33"/>
        <v>-3.4000000000000004</v>
      </c>
      <c r="I48" s="17">
        <f t="shared" si="7"/>
        <v>6.9722222222222223</v>
      </c>
      <c r="J48" s="17">
        <f t="shared" si="8"/>
        <v>264.97222222222229</v>
      </c>
      <c r="K48" s="17">
        <f t="shared" si="9"/>
        <v>264.97222222222229</v>
      </c>
      <c r="L48" s="30">
        <f>'Car Info '!$C$5*'My Spreedsheet '!G48</f>
        <v>-1407.2222222222224</v>
      </c>
      <c r="M48" s="30">
        <f t="shared" si="10"/>
        <v>1</v>
      </c>
      <c r="N48" s="30">
        <f>IF(M48=1,'Car Info '!$C$5*9.80665*'Car Info '!$H$5,0)</f>
        <v>160.73099349999998</v>
      </c>
      <c r="O48" s="30">
        <f>0.5*'Car Info '!$G$5*'Car Info '!$I$5*'Car Info '!$D$5*('My Spreedsheet '!F48*'My Spreedsheet '!F48)</f>
        <v>18.564038834480904</v>
      </c>
      <c r="P48" s="30">
        <f t="shared" si="34"/>
        <v>-1227.9271898877414</v>
      </c>
      <c r="Q48" s="30">
        <f t="shared" si="12"/>
        <v>-8561.381240606197</v>
      </c>
      <c r="R48" s="30">
        <f t="shared" si="13"/>
        <v>-8.5613812406061971</v>
      </c>
      <c r="S48" s="30">
        <f t="shared" si="14"/>
        <v>1250.0848087765196</v>
      </c>
      <c r="T48" s="30">
        <f t="shared" si="15"/>
        <v>52760.570436535629</v>
      </c>
      <c r="U48" s="30">
        <f t="shared" si="16"/>
        <v>0</v>
      </c>
      <c r="V48" s="30">
        <f t="shared" si="17"/>
        <v>0</v>
      </c>
      <c r="W48" s="30">
        <f t="shared" si="18"/>
        <v>-8.5613812406061971</v>
      </c>
      <c r="X48" s="30">
        <f t="shared" si="19"/>
        <v>2.3781614557239436E-3</v>
      </c>
      <c r="Y48" s="30">
        <f t="shared" si="0"/>
        <v>149.88888162768183</v>
      </c>
      <c r="Z48" s="30">
        <f t="shared" si="1"/>
        <v>-65.096760265220212</v>
      </c>
      <c r="AA48" s="30">
        <f t="shared" si="20"/>
        <v>4.1635800452133838E-2</v>
      </c>
      <c r="AB48" s="30">
        <f t="shared" si="21"/>
        <v>-1.8082433407005615E-2</v>
      </c>
      <c r="AC48" s="30">
        <f t="shared" si="22"/>
        <v>1.8082433407005615E-2</v>
      </c>
      <c r="AD48" s="30">
        <f t="shared" si="23"/>
        <v>2.3553367045128223E-2</v>
      </c>
      <c r="AE48" s="30">
        <f>1/2*(('Car Info '!$C$5)*('My Spreedsheet '!F48)^2)</f>
        <v>36215.852623456791</v>
      </c>
      <c r="AF48" s="30">
        <f t="shared" si="24"/>
        <v>36.21585262345679</v>
      </c>
      <c r="AG48" s="30">
        <f t="shared" si="25"/>
        <v>1.0059959062071331E-2</v>
      </c>
      <c r="AH48" s="30">
        <f t="shared" si="26"/>
        <v>0.53444185206618655</v>
      </c>
      <c r="AI48" s="30">
        <f t="shared" si="35"/>
        <v>1250.0848087765196</v>
      </c>
      <c r="AJ48" s="30">
        <f t="shared" si="27"/>
        <v>34965.767814680272</v>
      </c>
      <c r="AK48" s="30">
        <f t="shared" si="28"/>
        <v>34.96576781468027</v>
      </c>
      <c r="AL48" s="30">
        <f t="shared" si="29"/>
        <v>34965.767814680272</v>
      </c>
      <c r="AM48" s="30">
        <f t="shared" si="30"/>
        <v>34.96576781468027</v>
      </c>
      <c r="AN48" s="30">
        <f t="shared" si="31"/>
        <v>26.224325861010207</v>
      </c>
      <c r="AO48" s="30">
        <f>IF('My Spreedsheet '!AN48&lt; 'Supercapacitor Info'!$F$22,'My Spreedsheet '!AN48,'Supercapacitor Info'!$F$22)</f>
        <v>26.224325861010207</v>
      </c>
    </row>
    <row r="49" spans="2:41" x14ac:dyDescent="0.3">
      <c r="B49" s="6" t="s">
        <v>9</v>
      </c>
      <c r="C49" s="6">
        <v>44</v>
      </c>
      <c r="D49" s="6">
        <v>44</v>
      </c>
      <c r="E49" s="7">
        <v>22.2</v>
      </c>
      <c r="F49" s="16">
        <f t="shared" si="6"/>
        <v>6.1666666666666661</v>
      </c>
      <c r="G49" s="17">
        <f t="shared" si="32"/>
        <v>-0.5833333333333337</v>
      </c>
      <c r="H49" s="17">
        <f t="shared" si="33"/>
        <v>-2.1000000000000014</v>
      </c>
      <c r="I49" s="17">
        <f t="shared" si="7"/>
        <v>6.1666666666666661</v>
      </c>
      <c r="J49" s="17">
        <f t="shared" si="8"/>
        <v>271.13888888888897</v>
      </c>
      <c r="K49" s="17">
        <f t="shared" si="9"/>
        <v>271.13888888888897</v>
      </c>
      <c r="L49" s="30">
        <f>'Car Info '!$C$5*'My Spreedsheet '!G49</f>
        <v>-869.1666666666672</v>
      </c>
      <c r="M49" s="30">
        <f t="shared" si="10"/>
        <v>1</v>
      </c>
      <c r="N49" s="30">
        <f>IF(M49=1,'Car Info '!$C$5*9.80665*'Car Info '!$H$5,0)</f>
        <v>160.73099349999998</v>
      </c>
      <c r="O49" s="30">
        <f>0.5*'Car Info '!$G$5*'Car Info '!$I$5*'Car Info '!$D$5*('My Spreedsheet '!F49*'My Spreedsheet '!F49)</f>
        <v>14.522151869312497</v>
      </c>
      <c r="P49" s="30">
        <f t="shared" si="34"/>
        <v>-693.91352129735469</v>
      </c>
      <c r="Q49" s="30">
        <f t="shared" si="12"/>
        <v>-4279.1333813336869</v>
      </c>
      <c r="R49" s="30">
        <f t="shared" si="13"/>
        <v>-4.2791333813336871</v>
      </c>
      <c r="S49" s="30">
        <f t="shared" si="14"/>
        <v>1080.7277297774269</v>
      </c>
      <c r="T49" s="30">
        <f t="shared" si="15"/>
        <v>53841.298166313056</v>
      </c>
      <c r="U49" s="30">
        <f t="shared" si="16"/>
        <v>0</v>
      </c>
      <c r="V49" s="30">
        <f t="shared" si="17"/>
        <v>0</v>
      </c>
      <c r="W49" s="30">
        <f t="shared" si="18"/>
        <v>-4.2791333813336871</v>
      </c>
      <c r="X49" s="30">
        <f t="shared" si="19"/>
        <v>1.1886481614815797E-3</v>
      </c>
      <c r="Y49" s="30">
        <f t="shared" si="0"/>
        <v>149.88888162768183</v>
      </c>
      <c r="Z49" s="30">
        <f t="shared" si="1"/>
        <v>-69.375893646553905</v>
      </c>
      <c r="AA49" s="30">
        <f t="shared" si="20"/>
        <v>4.1635800452133838E-2</v>
      </c>
      <c r="AB49" s="30">
        <f t="shared" si="21"/>
        <v>-1.9271081568487197E-2</v>
      </c>
      <c r="AC49" s="30">
        <f t="shared" si="22"/>
        <v>1.9271081568487197E-2</v>
      </c>
      <c r="AD49" s="30">
        <f t="shared" si="23"/>
        <v>2.2364718883646641E-2</v>
      </c>
      <c r="AE49" s="30">
        <f>1/2*(('Car Info '!$C$5)*('My Spreedsheet '!F49)^2)</f>
        <v>28330.694444444438</v>
      </c>
      <c r="AF49" s="30">
        <f t="shared" si="24"/>
        <v>28.33069444444444</v>
      </c>
      <c r="AG49" s="30">
        <f t="shared" si="25"/>
        <v>7.8696373456790102E-3</v>
      </c>
      <c r="AH49" s="30">
        <f t="shared" si="26"/>
        <v>0.54231148941186558</v>
      </c>
      <c r="AI49" s="30">
        <f t="shared" si="35"/>
        <v>1080.7277297774269</v>
      </c>
      <c r="AJ49" s="30">
        <f t="shared" si="27"/>
        <v>27249.966714667011</v>
      </c>
      <c r="AK49" s="30">
        <f t="shared" si="28"/>
        <v>27.249966714667011</v>
      </c>
      <c r="AL49" s="30">
        <f t="shared" si="29"/>
        <v>27249.966714667011</v>
      </c>
      <c r="AM49" s="30">
        <f t="shared" si="30"/>
        <v>27.249966714667011</v>
      </c>
      <c r="AN49" s="30">
        <f t="shared" si="31"/>
        <v>20.437475036000258</v>
      </c>
      <c r="AO49" s="30">
        <f>IF('My Spreedsheet '!AN49&lt; 'Supercapacitor Info'!$F$22,'My Spreedsheet '!AN49,'Supercapacitor Info'!$F$22)</f>
        <v>20.437475036000258</v>
      </c>
    </row>
    <row r="50" spans="2:41" x14ac:dyDescent="0.3">
      <c r="B50" s="6" t="s">
        <v>9</v>
      </c>
      <c r="C50" s="6">
        <v>45</v>
      </c>
      <c r="D50" s="6">
        <v>45</v>
      </c>
      <c r="E50" s="7">
        <v>20.9</v>
      </c>
      <c r="F50" s="16">
        <f t="shared" si="6"/>
        <v>5.8055555555555554</v>
      </c>
      <c r="G50" s="17">
        <f t="shared" si="32"/>
        <v>-0.25000000000000011</v>
      </c>
      <c r="H50" s="17">
        <f t="shared" si="33"/>
        <v>-0.90000000000000036</v>
      </c>
      <c r="I50" s="17">
        <f t="shared" si="7"/>
        <v>5.8055555555555554</v>
      </c>
      <c r="J50" s="17">
        <f t="shared" si="8"/>
        <v>276.94444444444451</v>
      </c>
      <c r="K50" s="17">
        <f t="shared" si="9"/>
        <v>276.94444444444451</v>
      </c>
      <c r="L50" s="30">
        <f>'Car Info '!$C$5*'My Spreedsheet '!G50</f>
        <v>-372.50000000000017</v>
      </c>
      <c r="M50" s="30">
        <f t="shared" si="10"/>
        <v>1</v>
      </c>
      <c r="N50" s="30">
        <f>IF(M50=1,'Car Info '!$C$5*9.80665*'Car Info '!$H$5,0)</f>
        <v>160.73099349999998</v>
      </c>
      <c r="O50" s="30">
        <f>0.5*'Car Info '!$G$5*'Car Info '!$I$5*'Car Info '!$D$5*('My Spreedsheet '!F50*'My Spreedsheet '!F50)</f>
        <v>12.871157288439235</v>
      </c>
      <c r="P50" s="30">
        <f t="shared" si="34"/>
        <v>-198.89784921156095</v>
      </c>
      <c r="Q50" s="30">
        <f t="shared" si="12"/>
        <v>-1154.7125134782289</v>
      </c>
      <c r="R50" s="30">
        <f t="shared" si="13"/>
        <v>-1.1547125134782288</v>
      </c>
      <c r="S50" s="30">
        <f t="shared" si="14"/>
        <v>1007.8569309662165</v>
      </c>
      <c r="T50" s="30">
        <f t="shared" si="15"/>
        <v>54849.155097279276</v>
      </c>
      <c r="U50" s="30">
        <f t="shared" si="16"/>
        <v>0</v>
      </c>
      <c r="V50" s="30">
        <f t="shared" si="17"/>
        <v>0</v>
      </c>
      <c r="W50" s="30">
        <f t="shared" si="18"/>
        <v>-1.1547125134782288</v>
      </c>
      <c r="X50" s="30">
        <f t="shared" si="19"/>
        <v>3.2075347596617469E-4</v>
      </c>
      <c r="Y50" s="30">
        <f t="shared" si="0"/>
        <v>149.88888162768183</v>
      </c>
      <c r="Z50" s="30">
        <f t="shared" si="1"/>
        <v>-70.530606160032136</v>
      </c>
      <c r="AA50" s="30">
        <f t="shared" si="20"/>
        <v>4.1635800452133838E-2</v>
      </c>
      <c r="AB50" s="30">
        <f t="shared" si="21"/>
        <v>-1.959183504445337E-2</v>
      </c>
      <c r="AC50" s="30">
        <f t="shared" si="22"/>
        <v>1.959183504445337E-2</v>
      </c>
      <c r="AD50" s="30">
        <f t="shared" si="23"/>
        <v>2.2043965407680468E-2</v>
      </c>
      <c r="AE50" s="30">
        <f>1/2*(('Car Info '!$C$5)*('My Spreedsheet '!F50)^2)</f>
        <v>25109.834104938273</v>
      </c>
      <c r="AF50" s="30">
        <f t="shared" si="24"/>
        <v>25.109834104938273</v>
      </c>
      <c r="AG50" s="30">
        <f t="shared" si="25"/>
        <v>6.9749539180384091E-3</v>
      </c>
      <c r="AH50" s="30">
        <f t="shared" si="26"/>
        <v>0.54928644332990395</v>
      </c>
      <c r="AI50" s="30">
        <f t="shared" si="35"/>
        <v>1007.8569309662165</v>
      </c>
      <c r="AJ50" s="30">
        <f t="shared" si="27"/>
        <v>24101.977173972056</v>
      </c>
      <c r="AK50" s="30">
        <f t="shared" si="28"/>
        <v>24.101977173972056</v>
      </c>
      <c r="AL50" s="30">
        <f t="shared" si="29"/>
        <v>24101.977173972056</v>
      </c>
      <c r="AM50" s="30">
        <f t="shared" si="30"/>
        <v>24.101977173972056</v>
      </c>
      <c r="AN50" s="30">
        <f t="shared" si="31"/>
        <v>18.076482880479041</v>
      </c>
      <c r="AO50" s="30">
        <f>IF('My Spreedsheet '!AN50&lt; 'Supercapacitor Info'!$F$22,'My Spreedsheet '!AN50,'Supercapacitor Info'!$F$22)</f>
        <v>18.076482880479041</v>
      </c>
    </row>
    <row r="51" spans="2:41" x14ac:dyDescent="0.3">
      <c r="B51" s="6" t="s">
        <v>9</v>
      </c>
      <c r="C51" s="6">
        <v>46</v>
      </c>
      <c r="D51" s="6">
        <v>46</v>
      </c>
      <c r="E51" s="7">
        <v>20.399999999999999</v>
      </c>
      <c r="F51" s="16">
        <f t="shared" si="6"/>
        <v>5.6666666666666661</v>
      </c>
      <c r="G51" s="17">
        <f t="shared" si="32"/>
        <v>-0.19444444444444425</v>
      </c>
      <c r="H51" s="17">
        <f t="shared" si="33"/>
        <v>-0.69999999999999929</v>
      </c>
      <c r="I51" s="17">
        <f t="shared" si="7"/>
        <v>5.6666666666666661</v>
      </c>
      <c r="J51" s="17">
        <f t="shared" si="8"/>
        <v>282.6111111111112</v>
      </c>
      <c r="K51" s="17">
        <f t="shared" si="9"/>
        <v>282.6111111111112</v>
      </c>
      <c r="L51" s="30">
        <f>'Car Info '!$C$5*'My Spreedsheet '!G51</f>
        <v>-289.72222222222194</v>
      </c>
      <c r="M51" s="30">
        <f t="shared" si="10"/>
        <v>1</v>
      </c>
      <c r="N51" s="30">
        <f>IF(M51=1,'Car Info '!$C$5*9.80665*'Car Info '!$H$5,0)</f>
        <v>160.73099349999998</v>
      </c>
      <c r="O51" s="30">
        <f>0.5*'Car Info '!$G$5*'Car Info '!$I$5*'Car Info '!$D$5*('My Spreedsheet '!F51*'My Spreedsheet '!F51)</f>
        <v>12.262679007249998</v>
      </c>
      <c r="P51" s="30">
        <f t="shared" si="34"/>
        <v>-116.72854971497196</v>
      </c>
      <c r="Q51" s="30">
        <f t="shared" si="12"/>
        <v>-661.46178171817439</v>
      </c>
      <c r="R51" s="30">
        <f t="shared" si="13"/>
        <v>-0.66146178171817438</v>
      </c>
      <c r="S51" s="30">
        <f t="shared" si="14"/>
        <v>980.29747754108314</v>
      </c>
      <c r="T51" s="30">
        <f t="shared" si="15"/>
        <v>55829.45257482036</v>
      </c>
      <c r="U51" s="30">
        <f t="shared" si="16"/>
        <v>0</v>
      </c>
      <c r="V51" s="30">
        <f t="shared" si="17"/>
        <v>0</v>
      </c>
      <c r="W51" s="30">
        <f t="shared" si="18"/>
        <v>-0.66146178171817438</v>
      </c>
      <c r="X51" s="30">
        <f t="shared" si="19"/>
        <v>1.83739383810604E-4</v>
      </c>
      <c r="Y51" s="30">
        <f t="shared" si="0"/>
        <v>149.88888162768183</v>
      </c>
      <c r="Z51" s="30">
        <f t="shared" si="1"/>
        <v>-71.19206794175031</v>
      </c>
      <c r="AA51" s="30">
        <f t="shared" si="20"/>
        <v>4.1635800452133838E-2</v>
      </c>
      <c r="AB51" s="30">
        <f t="shared" si="21"/>
        <v>-1.9775574428263974E-2</v>
      </c>
      <c r="AC51" s="30">
        <f t="shared" si="22"/>
        <v>1.9775574428263974E-2</v>
      </c>
      <c r="AD51" s="30">
        <f t="shared" si="23"/>
        <v>2.1860226023869864E-2</v>
      </c>
      <c r="AE51" s="30">
        <f>1/2*(('Car Info '!$C$5)*('My Spreedsheet '!F51)^2)</f>
        <v>23922.777777777774</v>
      </c>
      <c r="AF51" s="30">
        <f t="shared" si="24"/>
        <v>23.922777777777775</v>
      </c>
      <c r="AG51" s="30">
        <f t="shared" si="25"/>
        <v>6.6452160493827156E-3</v>
      </c>
      <c r="AH51" s="30">
        <f t="shared" si="26"/>
        <v>0.55593165937928668</v>
      </c>
      <c r="AI51" s="30">
        <f t="shared" si="35"/>
        <v>980.29747754108314</v>
      </c>
      <c r="AJ51" s="30">
        <f t="shared" si="27"/>
        <v>22942.48030023669</v>
      </c>
      <c r="AK51" s="30">
        <f t="shared" si="28"/>
        <v>22.942480300236689</v>
      </c>
      <c r="AL51" s="30">
        <f t="shared" si="29"/>
        <v>22942.48030023669</v>
      </c>
      <c r="AM51" s="30">
        <f t="shared" si="30"/>
        <v>22.942480300236689</v>
      </c>
      <c r="AN51" s="30">
        <f t="shared" si="31"/>
        <v>17.206860225177515</v>
      </c>
      <c r="AO51" s="30">
        <f>IF('My Spreedsheet '!AN51&lt; 'Supercapacitor Info'!$F$22,'My Spreedsheet '!AN51,'Supercapacitor Info'!$F$22)</f>
        <v>17.206860225177515</v>
      </c>
    </row>
    <row r="52" spans="2:41" x14ac:dyDescent="0.3">
      <c r="B52" s="6" t="s">
        <v>9</v>
      </c>
      <c r="C52" s="6">
        <v>47</v>
      </c>
      <c r="D52" s="6">
        <v>47</v>
      </c>
      <c r="E52" s="7">
        <v>19.5</v>
      </c>
      <c r="F52" s="16">
        <f t="shared" si="6"/>
        <v>5.416666666666667</v>
      </c>
      <c r="G52" s="17">
        <f t="shared" si="32"/>
        <v>-0.27777777777777779</v>
      </c>
      <c r="H52" s="17">
        <f t="shared" si="33"/>
        <v>-1</v>
      </c>
      <c r="I52" s="17">
        <f t="shared" si="7"/>
        <v>5.416666666666667</v>
      </c>
      <c r="J52" s="17">
        <f t="shared" si="8"/>
        <v>288.02777777777789</v>
      </c>
      <c r="K52" s="17">
        <f t="shared" si="9"/>
        <v>288.02777777777789</v>
      </c>
      <c r="L52" s="30">
        <f>'Car Info '!$C$5*'My Spreedsheet '!G52</f>
        <v>-413.88888888888891</v>
      </c>
      <c r="M52" s="30">
        <f t="shared" si="10"/>
        <v>1</v>
      </c>
      <c r="N52" s="30">
        <f>IF(M52=1,'Car Info '!$C$5*9.80665*'Car Info '!$H$5,0)</f>
        <v>160.73099349999998</v>
      </c>
      <c r="O52" s="30">
        <f>0.5*'Car Info '!$G$5*'Car Info '!$I$5*'Car Info '!$D$5*('My Spreedsheet '!F52*'My Spreedsheet '!F52)</f>
        <v>11.204545589453126</v>
      </c>
      <c r="P52" s="30">
        <f t="shared" si="34"/>
        <v>-241.95334979943581</v>
      </c>
      <c r="Q52" s="30">
        <f t="shared" si="12"/>
        <v>-1310.580644746944</v>
      </c>
      <c r="R52" s="30">
        <f t="shared" si="13"/>
        <v>-1.3105806447469441</v>
      </c>
      <c r="S52" s="30">
        <f t="shared" si="14"/>
        <v>931.31750340120436</v>
      </c>
      <c r="T52" s="30">
        <f t="shared" si="15"/>
        <v>56760.770078221562</v>
      </c>
      <c r="U52" s="30">
        <f t="shared" si="16"/>
        <v>0</v>
      </c>
      <c r="V52" s="30">
        <f t="shared" si="17"/>
        <v>0</v>
      </c>
      <c r="W52" s="30">
        <f t="shared" si="18"/>
        <v>-1.3105806447469441</v>
      </c>
      <c r="X52" s="30">
        <f t="shared" si="19"/>
        <v>3.6405017909637335E-4</v>
      </c>
      <c r="Y52" s="30">
        <f t="shared" si="0"/>
        <v>149.88888162768183</v>
      </c>
      <c r="Z52" s="30">
        <f t="shared" si="1"/>
        <v>-72.502648586497259</v>
      </c>
      <c r="AA52" s="30">
        <f t="shared" si="20"/>
        <v>4.1635800452133838E-2</v>
      </c>
      <c r="AB52" s="30">
        <f t="shared" si="21"/>
        <v>-2.0139624607360351E-2</v>
      </c>
      <c r="AC52" s="30">
        <f t="shared" si="22"/>
        <v>2.0139624607360351E-2</v>
      </c>
      <c r="AD52" s="30">
        <f t="shared" si="23"/>
        <v>2.1496175844773487E-2</v>
      </c>
      <c r="AE52" s="30">
        <f>1/2*(('Car Info '!$C$5)*('My Spreedsheet '!F52)^2)</f>
        <v>21858.506944444449</v>
      </c>
      <c r="AF52" s="30">
        <f t="shared" si="24"/>
        <v>21.85850694444445</v>
      </c>
      <c r="AG52" s="30">
        <f t="shared" si="25"/>
        <v>6.0718074845679025E-3</v>
      </c>
      <c r="AH52" s="30">
        <f t="shared" si="26"/>
        <v>0.56200346686385461</v>
      </c>
      <c r="AI52" s="30">
        <f t="shared" si="35"/>
        <v>931.31750340120436</v>
      </c>
      <c r="AJ52" s="30">
        <f t="shared" si="27"/>
        <v>20927.189441043243</v>
      </c>
      <c r="AK52" s="30">
        <f t="shared" si="28"/>
        <v>20.927189441043243</v>
      </c>
      <c r="AL52" s="30">
        <f t="shared" si="29"/>
        <v>20927.189441043243</v>
      </c>
      <c r="AM52" s="30">
        <f t="shared" si="30"/>
        <v>20.927189441043243</v>
      </c>
      <c r="AN52" s="30">
        <f t="shared" si="31"/>
        <v>15.695392080782433</v>
      </c>
      <c r="AO52" s="30">
        <f>IF('My Spreedsheet '!AN52&lt; 'Supercapacitor Info'!$F$22,'My Spreedsheet '!AN52,'Supercapacitor Info'!$F$22)</f>
        <v>15.695392080782433</v>
      </c>
    </row>
    <row r="53" spans="2:41" x14ac:dyDescent="0.3">
      <c r="B53" s="6" t="s">
        <v>9</v>
      </c>
      <c r="C53" s="6">
        <v>48</v>
      </c>
      <c r="D53" s="6">
        <v>48</v>
      </c>
      <c r="E53" s="7">
        <v>18.399999999999999</v>
      </c>
      <c r="F53" s="16">
        <f t="shared" si="6"/>
        <v>5.1111111111111107</v>
      </c>
      <c r="G53" s="17">
        <f t="shared" si="32"/>
        <v>-0.23611111111111099</v>
      </c>
      <c r="H53" s="17">
        <f t="shared" si="33"/>
        <v>-0.84999999999999964</v>
      </c>
      <c r="I53" s="17">
        <f t="shared" si="7"/>
        <v>5.1111111111111107</v>
      </c>
      <c r="J53" s="17">
        <f t="shared" si="8"/>
        <v>293.13888888888897</v>
      </c>
      <c r="K53" s="17">
        <f t="shared" si="9"/>
        <v>293.13888888888897</v>
      </c>
      <c r="L53" s="30">
        <f>'Car Info '!$C$5*'My Spreedsheet '!G53</f>
        <v>-351.80555555555537</v>
      </c>
      <c r="M53" s="30">
        <f t="shared" si="10"/>
        <v>1</v>
      </c>
      <c r="N53" s="30">
        <f>IF(M53=1,'Car Info '!$C$5*9.80665*'Car Info '!$H$5,0)</f>
        <v>160.73099349999998</v>
      </c>
      <c r="O53" s="30">
        <f>0.5*'Car Info '!$G$5*'Car Info '!$I$5*'Car Info '!$D$5*('My Spreedsheet '!F53*'My Spreedsheet '!F53)</f>
        <v>9.9760971854444431</v>
      </c>
      <c r="P53" s="30">
        <f t="shared" si="34"/>
        <v>-181.09846487011094</v>
      </c>
      <c r="Q53" s="30">
        <f t="shared" si="12"/>
        <v>-925.61437600278919</v>
      </c>
      <c r="R53" s="30">
        <f t="shared" si="13"/>
        <v>-0.92561437600278917</v>
      </c>
      <c r="S53" s="30">
        <f t="shared" si="14"/>
        <v>872.502907947827</v>
      </c>
      <c r="T53" s="30">
        <f t="shared" si="15"/>
        <v>57633.272986169388</v>
      </c>
      <c r="U53" s="30">
        <f t="shared" si="16"/>
        <v>0</v>
      </c>
      <c r="V53" s="30">
        <f t="shared" si="17"/>
        <v>0</v>
      </c>
      <c r="W53" s="30">
        <f t="shared" si="18"/>
        <v>-0.92561437600278917</v>
      </c>
      <c r="X53" s="30">
        <f t="shared" si="19"/>
        <v>2.5711510444521922E-4</v>
      </c>
      <c r="Y53" s="30">
        <f t="shared" si="0"/>
        <v>149.88888162768183</v>
      </c>
      <c r="Z53" s="30">
        <f t="shared" si="1"/>
        <v>-73.428262962500042</v>
      </c>
      <c r="AA53" s="30">
        <f t="shared" si="20"/>
        <v>4.1635800452133838E-2</v>
      </c>
      <c r="AB53" s="30">
        <f t="shared" si="21"/>
        <v>-2.0396739711805566E-2</v>
      </c>
      <c r="AC53" s="30">
        <f t="shared" si="22"/>
        <v>2.0396739711805566E-2</v>
      </c>
      <c r="AD53" s="30">
        <f t="shared" si="23"/>
        <v>2.1239060740328271E-2</v>
      </c>
      <c r="AE53" s="30">
        <f>1/2*(('Car Info '!$C$5)*('My Spreedsheet '!F53)^2)</f>
        <v>19461.975308641973</v>
      </c>
      <c r="AF53" s="30">
        <f t="shared" si="24"/>
        <v>19.461975308641975</v>
      </c>
      <c r="AG53" s="30">
        <f t="shared" si="25"/>
        <v>5.4061042524005485E-3</v>
      </c>
      <c r="AH53" s="30">
        <f t="shared" si="26"/>
        <v>0.56740957111625512</v>
      </c>
      <c r="AI53" s="30">
        <f t="shared" si="35"/>
        <v>872.502907947827</v>
      </c>
      <c r="AJ53" s="30">
        <f t="shared" si="27"/>
        <v>18589.472400694147</v>
      </c>
      <c r="AK53" s="30">
        <f t="shared" si="28"/>
        <v>18.589472400694149</v>
      </c>
      <c r="AL53" s="30">
        <f t="shared" si="29"/>
        <v>18589.472400694147</v>
      </c>
      <c r="AM53" s="30">
        <f t="shared" si="30"/>
        <v>18.589472400694149</v>
      </c>
      <c r="AN53" s="30">
        <f t="shared" si="31"/>
        <v>13.94210430052061</v>
      </c>
      <c r="AO53" s="30">
        <f>IF('My Spreedsheet '!AN53&lt; 'Supercapacitor Info'!$F$22,'My Spreedsheet '!AN53,'Supercapacitor Info'!$F$22)</f>
        <v>13.94210430052061</v>
      </c>
    </row>
    <row r="54" spans="2:41" x14ac:dyDescent="0.3">
      <c r="B54" s="6" t="s">
        <v>9</v>
      </c>
      <c r="C54" s="6">
        <v>49</v>
      </c>
      <c r="D54" s="6">
        <v>49</v>
      </c>
      <c r="E54" s="7">
        <v>17.8</v>
      </c>
      <c r="F54" s="16">
        <f t="shared" si="6"/>
        <v>4.9444444444444446</v>
      </c>
      <c r="G54" s="17">
        <f t="shared" si="32"/>
        <v>-8.3333333333333037E-2</v>
      </c>
      <c r="H54" s="17">
        <f t="shared" si="33"/>
        <v>-0.29999999999999893</v>
      </c>
      <c r="I54" s="17">
        <f t="shared" si="7"/>
        <v>4.9444444444444446</v>
      </c>
      <c r="J54" s="17">
        <f t="shared" si="8"/>
        <v>298.08333333333343</v>
      </c>
      <c r="K54" s="17">
        <f t="shared" si="9"/>
        <v>298.08333333333343</v>
      </c>
      <c r="L54" s="30">
        <f>'Car Info '!$C$5*'My Spreedsheet '!G54</f>
        <v>-124.16666666666623</v>
      </c>
      <c r="M54" s="30">
        <f t="shared" si="10"/>
        <v>1</v>
      </c>
      <c r="N54" s="30">
        <f>IF(M54=1,'Car Info '!$C$5*9.80665*'Car Info '!$H$5,0)</f>
        <v>160.73099349999998</v>
      </c>
      <c r="O54" s="30">
        <f>0.5*'Car Info '!$G$5*'Car Info '!$I$5*'Car Info '!$D$5*('My Spreedsheet '!F54*'My Spreedsheet '!F54)</f>
        <v>9.3360900054236104</v>
      </c>
      <c r="P54" s="30">
        <f t="shared" si="34"/>
        <v>45.900416838757366</v>
      </c>
      <c r="Q54" s="30">
        <f t="shared" si="12"/>
        <v>226.95206103607811</v>
      </c>
      <c r="R54" s="30">
        <f t="shared" si="13"/>
        <v>0.22695206103607812</v>
      </c>
      <c r="S54" s="30">
        <f t="shared" si="14"/>
        <v>840.88724622126119</v>
      </c>
      <c r="T54" s="30">
        <f t="shared" si="15"/>
        <v>58474.160232390648</v>
      </c>
      <c r="U54" s="30">
        <f t="shared" si="16"/>
        <v>0.22695206103607812</v>
      </c>
      <c r="V54" s="30">
        <f t="shared" si="17"/>
        <v>6.3042239176688367E-5</v>
      </c>
      <c r="W54" s="30">
        <f t="shared" si="18"/>
        <v>0</v>
      </c>
      <c r="X54" s="30">
        <f t="shared" si="19"/>
        <v>0</v>
      </c>
      <c r="Y54" s="30">
        <f t="shared" si="0"/>
        <v>150.11583368871791</v>
      </c>
      <c r="Z54" s="30">
        <f t="shared" si="1"/>
        <v>-73.428262962500042</v>
      </c>
      <c r="AA54" s="30">
        <f t="shared" si="20"/>
        <v>4.169884269131053E-2</v>
      </c>
      <c r="AB54" s="30">
        <f t="shared" si="21"/>
        <v>-2.0396739711805566E-2</v>
      </c>
      <c r="AC54" s="30">
        <f t="shared" si="22"/>
        <v>2.0396739711805566E-2</v>
      </c>
      <c r="AD54" s="30">
        <f t="shared" si="23"/>
        <v>2.1302102979504963E-2</v>
      </c>
      <c r="AE54" s="30">
        <f>1/2*(('Car Info '!$C$5)*('My Spreedsheet '!F54)^2)</f>
        <v>18213.410493827159</v>
      </c>
      <c r="AF54" s="30">
        <f t="shared" si="24"/>
        <v>18.213410493827158</v>
      </c>
      <c r="AG54" s="30">
        <f t="shared" si="25"/>
        <v>5.0592806927297661E-3</v>
      </c>
      <c r="AH54" s="30">
        <f t="shared" si="26"/>
        <v>0.57246885180898488</v>
      </c>
      <c r="AI54" s="30">
        <f t="shared" si="35"/>
        <v>840.88724622126119</v>
      </c>
      <c r="AJ54" s="30">
        <f t="shared" si="27"/>
        <v>17372.523247605899</v>
      </c>
      <c r="AK54" s="30">
        <f t="shared" si="28"/>
        <v>17.372523247605898</v>
      </c>
      <c r="AL54" s="30">
        <f t="shared" si="29"/>
        <v>17372.523247605899</v>
      </c>
      <c r="AM54" s="30">
        <f t="shared" si="30"/>
        <v>17.372523247605898</v>
      </c>
      <c r="AN54" s="30">
        <f t="shared" si="31"/>
        <v>13.029392435704423</v>
      </c>
      <c r="AO54" s="30">
        <f>IF('My Spreedsheet '!AN54&lt; 'Supercapacitor Info'!$F$22,'My Spreedsheet '!AN54,'Supercapacitor Info'!$F$22)</f>
        <v>13.029392435704423</v>
      </c>
    </row>
    <row r="55" spans="2:41" x14ac:dyDescent="0.3">
      <c r="B55" s="6" t="s">
        <v>9</v>
      </c>
      <c r="C55" s="6">
        <v>50</v>
      </c>
      <c r="D55" s="6">
        <v>50</v>
      </c>
      <c r="E55" s="7">
        <v>17.8</v>
      </c>
      <c r="F55" s="16">
        <f t="shared" si="6"/>
        <v>4.9444444444444446</v>
      </c>
      <c r="G55" s="17">
        <f t="shared" si="32"/>
        <v>-5.5555555555555851E-2</v>
      </c>
      <c r="H55" s="17">
        <f t="shared" si="33"/>
        <v>-0.20000000000000107</v>
      </c>
      <c r="I55" s="17">
        <f t="shared" si="7"/>
        <v>4.9444444444444446</v>
      </c>
      <c r="J55" s="17">
        <f t="shared" si="8"/>
        <v>303.02777777777789</v>
      </c>
      <c r="K55" s="17">
        <f t="shared" si="9"/>
        <v>303.02777777777789</v>
      </c>
      <c r="L55" s="30">
        <f>'Car Info '!$C$5*'My Spreedsheet '!G55</f>
        <v>-82.777777777778212</v>
      </c>
      <c r="M55" s="30">
        <f t="shared" si="10"/>
        <v>1</v>
      </c>
      <c r="N55" s="30">
        <f>IF(M55=1,'Car Info '!$C$5*9.80665*'Car Info '!$H$5,0)</f>
        <v>160.73099349999998</v>
      </c>
      <c r="O55" s="30">
        <f>0.5*'Car Info '!$G$5*'Car Info '!$I$5*'Car Info '!$D$5*('My Spreedsheet '!F55*'My Spreedsheet '!F55)</f>
        <v>9.3360900054236104</v>
      </c>
      <c r="P55" s="30">
        <f t="shared" si="34"/>
        <v>87.289305727645385</v>
      </c>
      <c r="Q55" s="30">
        <f t="shared" si="12"/>
        <v>431.59712276446885</v>
      </c>
      <c r="R55" s="30">
        <f t="shared" si="13"/>
        <v>0.43159712276446888</v>
      </c>
      <c r="S55" s="30">
        <f t="shared" si="14"/>
        <v>840.88724622126119</v>
      </c>
      <c r="T55" s="30">
        <f t="shared" si="15"/>
        <v>59315.047478611908</v>
      </c>
      <c r="U55" s="30">
        <f t="shared" si="16"/>
        <v>0.43159712276446888</v>
      </c>
      <c r="V55" s="30">
        <f t="shared" si="17"/>
        <v>1.1988808965679691E-4</v>
      </c>
      <c r="W55" s="30">
        <f t="shared" si="18"/>
        <v>0</v>
      </c>
      <c r="X55" s="30">
        <f t="shared" si="19"/>
        <v>0</v>
      </c>
      <c r="Y55" s="30">
        <f t="shared" si="0"/>
        <v>150.54743081148237</v>
      </c>
      <c r="Z55" s="30">
        <f t="shared" si="1"/>
        <v>-73.428262962500042</v>
      </c>
      <c r="AA55" s="30">
        <f t="shared" si="20"/>
        <v>4.1818730780967324E-2</v>
      </c>
      <c r="AB55" s="30">
        <f t="shared" si="21"/>
        <v>-2.0396739711805566E-2</v>
      </c>
      <c r="AC55" s="30">
        <f t="shared" si="22"/>
        <v>2.0396739711805566E-2</v>
      </c>
      <c r="AD55" s="30">
        <f t="shared" si="23"/>
        <v>2.1421991069161758E-2</v>
      </c>
      <c r="AE55" s="30">
        <f>1/2*(('Car Info '!$C$5)*('My Spreedsheet '!F55)^2)</f>
        <v>18213.410493827159</v>
      </c>
      <c r="AF55" s="30">
        <f t="shared" si="24"/>
        <v>18.213410493827158</v>
      </c>
      <c r="AG55" s="30">
        <f t="shared" si="25"/>
        <v>5.0592806927297661E-3</v>
      </c>
      <c r="AH55" s="30">
        <f t="shared" si="26"/>
        <v>0.57752813250171464</v>
      </c>
      <c r="AI55" s="30">
        <f t="shared" si="35"/>
        <v>840.88724622126119</v>
      </c>
      <c r="AJ55" s="30">
        <f t="shared" si="27"/>
        <v>17372.523247605899</v>
      </c>
      <c r="AK55" s="30">
        <f t="shared" si="28"/>
        <v>17.372523247605898</v>
      </c>
      <c r="AL55" s="30">
        <f t="shared" si="29"/>
        <v>17372.523247605899</v>
      </c>
      <c r="AM55" s="30">
        <f t="shared" si="30"/>
        <v>17.372523247605898</v>
      </c>
      <c r="AN55" s="30">
        <f t="shared" si="31"/>
        <v>13.029392435704423</v>
      </c>
      <c r="AO55" s="30">
        <f>IF('My Spreedsheet '!AN55&lt; 'Supercapacitor Info'!$F$22,'My Spreedsheet '!AN55,'Supercapacitor Info'!$F$22)</f>
        <v>13.029392435704423</v>
      </c>
    </row>
    <row r="56" spans="2:41" x14ac:dyDescent="0.3">
      <c r="B56" s="6" t="s">
        <v>9</v>
      </c>
      <c r="C56" s="6">
        <v>51</v>
      </c>
      <c r="D56" s="6">
        <v>51</v>
      </c>
      <c r="E56" s="7">
        <v>17.399999999999999</v>
      </c>
      <c r="F56" s="16">
        <f t="shared" si="6"/>
        <v>4.833333333333333</v>
      </c>
      <c r="G56" s="17">
        <f t="shared" si="32"/>
        <v>-0.29166666666666685</v>
      </c>
      <c r="H56" s="17">
        <f t="shared" si="33"/>
        <v>-1.0500000000000007</v>
      </c>
      <c r="I56" s="17">
        <f t="shared" si="7"/>
        <v>4.833333333333333</v>
      </c>
      <c r="J56" s="17">
        <f t="shared" si="8"/>
        <v>307.8611111111112</v>
      </c>
      <c r="K56" s="17">
        <f t="shared" si="9"/>
        <v>307.8611111111112</v>
      </c>
      <c r="L56" s="30">
        <f>'Car Info '!$C$5*'My Spreedsheet '!G56</f>
        <v>-434.5833333333336</v>
      </c>
      <c r="M56" s="30">
        <f t="shared" si="10"/>
        <v>1</v>
      </c>
      <c r="N56" s="30">
        <f>IF(M56=1,'Car Info '!$C$5*9.80665*'Car Info '!$H$5,0)</f>
        <v>160.73099349999998</v>
      </c>
      <c r="O56" s="30">
        <f>0.5*'Car Info '!$G$5*'Car Info '!$I$5*'Car Info '!$D$5*('My Spreedsheet '!F56*'My Spreedsheet '!F56)</f>
        <v>8.9212050563124983</v>
      </c>
      <c r="P56" s="30">
        <f t="shared" si="34"/>
        <v>-264.93113477702116</v>
      </c>
      <c r="Q56" s="30">
        <f t="shared" si="12"/>
        <v>-1280.5004847556022</v>
      </c>
      <c r="R56" s="30">
        <f t="shared" si="13"/>
        <v>-1.2805004847556023</v>
      </c>
      <c r="S56" s="30">
        <f t="shared" si="14"/>
        <v>819.98562635551025</v>
      </c>
      <c r="T56" s="30">
        <f t="shared" si="15"/>
        <v>60135.033104967421</v>
      </c>
      <c r="U56" s="30">
        <f t="shared" si="16"/>
        <v>0</v>
      </c>
      <c r="V56" s="30">
        <f t="shared" si="17"/>
        <v>0</v>
      </c>
      <c r="W56" s="30">
        <f t="shared" si="18"/>
        <v>-1.2805004847556023</v>
      </c>
      <c r="X56" s="30">
        <f t="shared" si="19"/>
        <v>3.5569457909877841E-4</v>
      </c>
      <c r="Y56" s="30">
        <f t="shared" si="0"/>
        <v>150.54743081148237</v>
      </c>
      <c r="Z56" s="30">
        <f t="shared" si="1"/>
        <v>-74.708763447255649</v>
      </c>
      <c r="AA56" s="30">
        <f t="shared" si="20"/>
        <v>4.1818730780967324E-2</v>
      </c>
      <c r="AB56" s="30">
        <f t="shared" si="21"/>
        <v>-2.0752434290904346E-2</v>
      </c>
      <c r="AC56" s="30">
        <f t="shared" si="22"/>
        <v>2.0752434290904346E-2</v>
      </c>
      <c r="AD56" s="30">
        <f t="shared" si="23"/>
        <v>2.1066296490062978E-2</v>
      </c>
      <c r="AE56" s="30">
        <f>1/2*(('Car Info '!$C$5)*('My Spreedsheet '!F56)^2)</f>
        <v>17404.027777777774</v>
      </c>
      <c r="AF56" s="30">
        <f t="shared" si="24"/>
        <v>17.404027777777774</v>
      </c>
      <c r="AG56" s="30">
        <f t="shared" si="25"/>
        <v>4.8344521604938261E-3</v>
      </c>
      <c r="AH56" s="30">
        <f t="shared" si="26"/>
        <v>0.58236258466220847</v>
      </c>
      <c r="AI56" s="30">
        <f t="shared" si="35"/>
        <v>819.98562635551025</v>
      </c>
      <c r="AJ56" s="30">
        <f t="shared" si="27"/>
        <v>16584.042151422262</v>
      </c>
      <c r="AK56" s="30">
        <f t="shared" si="28"/>
        <v>16.584042151422263</v>
      </c>
      <c r="AL56" s="30">
        <f t="shared" si="29"/>
        <v>16584.042151422262</v>
      </c>
      <c r="AM56" s="30">
        <f t="shared" si="30"/>
        <v>16.584042151422263</v>
      </c>
      <c r="AN56" s="30">
        <f t="shared" si="31"/>
        <v>12.438031613566697</v>
      </c>
      <c r="AO56" s="30">
        <f>IF('My Spreedsheet '!AN56&lt; 'Supercapacitor Info'!$F$22,'My Spreedsheet '!AN56,'Supercapacitor Info'!$F$22)</f>
        <v>12.438031613566697</v>
      </c>
    </row>
    <row r="57" spans="2:41" x14ac:dyDescent="0.3">
      <c r="B57" s="6" t="s">
        <v>9</v>
      </c>
      <c r="C57" s="6">
        <v>52</v>
      </c>
      <c r="D57" s="6">
        <v>52</v>
      </c>
      <c r="E57" s="7">
        <v>15.7</v>
      </c>
      <c r="F57" s="16">
        <f t="shared" si="6"/>
        <v>4.3611111111111107</v>
      </c>
      <c r="G57" s="17">
        <f t="shared" si="32"/>
        <v>-0.5972222222222221</v>
      </c>
      <c r="H57" s="17">
        <f t="shared" si="33"/>
        <v>-2.1499999999999995</v>
      </c>
      <c r="I57" s="17">
        <f t="shared" si="7"/>
        <v>4.3611111111111107</v>
      </c>
      <c r="J57" s="17">
        <f t="shared" si="8"/>
        <v>312.22222222222229</v>
      </c>
      <c r="K57" s="17">
        <f t="shared" si="9"/>
        <v>312.22222222222229</v>
      </c>
      <c r="L57" s="30">
        <f>'Car Info '!$C$5*'My Spreedsheet '!G57</f>
        <v>-889.86111111111097</v>
      </c>
      <c r="M57" s="30">
        <f t="shared" si="10"/>
        <v>1</v>
      </c>
      <c r="N57" s="30">
        <f>IF(M57=1,'Car Info '!$C$5*9.80665*'Car Info '!$H$5,0)</f>
        <v>160.73099349999998</v>
      </c>
      <c r="O57" s="30">
        <f>0.5*'Car Info '!$G$5*'Car Info '!$I$5*'Car Info '!$D$5*('My Spreedsheet '!F57*'My Spreedsheet '!F57)</f>
        <v>7.2631385728975681</v>
      </c>
      <c r="P57" s="30">
        <f t="shared" si="34"/>
        <v>-721.86697903821346</v>
      </c>
      <c r="Q57" s="30">
        <f t="shared" si="12"/>
        <v>-3148.1421030277638</v>
      </c>
      <c r="R57" s="30">
        <f t="shared" si="13"/>
        <v>-3.1481421030277641</v>
      </c>
      <c r="S57" s="30">
        <f t="shared" si="14"/>
        <v>732.64107598458088</v>
      </c>
      <c r="T57" s="30">
        <f t="shared" si="15"/>
        <v>60867.674180952003</v>
      </c>
      <c r="U57" s="30">
        <f t="shared" si="16"/>
        <v>0</v>
      </c>
      <c r="V57" s="30">
        <f t="shared" si="17"/>
        <v>0</v>
      </c>
      <c r="W57" s="30">
        <f t="shared" si="18"/>
        <v>-3.1481421030277641</v>
      </c>
      <c r="X57" s="30">
        <f t="shared" si="19"/>
        <v>8.7448391750771228E-4</v>
      </c>
      <c r="Y57" s="30">
        <f t="shared" si="0"/>
        <v>150.54743081148237</v>
      </c>
      <c r="Z57" s="30">
        <f t="shared" si="1"/>
        <v>-77.856905550283415</v>
      </c>
      <c r="AA57" s="30">
        <f t="shared" si="20"/>
        <v>4.1818730780967324E-2</v>
      </c>
      <c r="AB57" s="30">
        <f t="shared" si="21"/>
        <v>-2.162691820841206E-2</v>
      </c>
      <c r="AC57" s="30">
        <f t="shared" si="22"/>
        <v>2.162691820841206E-2</v>
      </c>
      <c r="AD57" s="30">
        <f t="shared" si="23"/>
        <v>2.0191812572555264E-2</v>
      </c>
      <c r="AE57" s="30">
        <f>1/2*(('Car Info '!$C$5)*('My Spreedsheet '!F57)^2)</f>
        <v>14169.371141975307</v>
      </c>
      <c r="AF57" s="30">
        <f t="shared" si="24"/>
        <v>14.169371141975308</v>
      </c>
      <c r="AG57" s="30">
        <f t="shared" si="25"/>
        <v>3.9359364283264742E-3</v>
      </c>
      <c r="AH57" s="30">
        <f t="shared" si="26"/>
        <v>0.58629852109053493</v>
      </c>
      <c r="AI57" s="30">
        <f t="shared" si="35"/>
        <v>732.64107598458088</v>
      </c>
      <c r="AJ57" s="30">
        <f t="shared" si="27"/>
        <v>13436.730065990727</v>
      </c>
      <c r="AK57" s="30">
        <f t="shared" si="28"/>
        <v>13.436730065990727</v>
      </c>
      <c r="AL57" s="30">
        <f t="shared" si="29"/>
        <v>13436.730065990727</v>
      </c>
      <c r="AM57" s="30">
        <f t="shared" si="30"/>
        <v>13.436730065990727</v>
      </c>
      <c r="AN57" s="30">
        <f t="shared" si="31"/>
        <v>10.077547549493046</v>
      </c>
      <c r="AO57" s="30">
        <f>IF('My Spreedsheet '!AN57&lt; 'Supercapacitor Info'!$F$22,'My Spreedsheet '!AN57,'Supercapacitor Info'!$F$22)</f>
        <v>10.077547549493046</v>
      </c>
    </row>
    <row r="58" spans="2:41" x14ac:dyDescent="0.3">
      <c r="B58" s="6" t="s">
        <v>9</v>
      </c>
      <c r="C58" s="6">
        <v>53</v>
      </c>
      <c r="D58" s="6">
        <v>53</v>
      </c>
      <c r="E58" s="7">
        <v>13.1</v>
      </c>
      <c r="F58" s="16">
        <f t="shared" si="6"/>
        <v>3.6388888888888888</v>
      </c>
      <c r="G58" s="17">
        <f t="shared" si="32"/>
        <v>-0.49999999999999994</v>
      </c>
      <c r="H58" s="17">
        <f t="shared" si="33"/>
        <v>-1.7999999999999998</v>
      </c>
      <c r="I58" s="17">
        <f t="shared" si="7"/>
        <v>3.6388888888888888</v>
      </c>
      <c r="J58" s="17">
        <f t="shared" si="8"/>
        <v>315.8611111111112</v>
      </c>
      <c r="K58" s="17">
        <f t="shared" si="9"/>
        <v>315.8611111111112</v>
      </c>
      <c r="L58" s="30">
        <f>'Car Info '!$C$5*'My Spreedsheet '!G58</f>
        <v>-744.99999999999989</v>
      </c>
      <c r="M58" s="30">
        <f t="shared" si="10"/>
        <v>1</v>
      </c>
      <c r="N58" s="30">
        <f>IF(M58=1,'Car Info '!$C$5*9.80665*'Car Info '!$H$5,0)</f>
        <v>160.73099349999998</v>
      </c>
      <c r="O58" s="30">
        <f>0.5*'Car Info '!$G$5*'Car Info '!$I$5*'Car Info '!$D$5*('My Spreedsheet '!F58*'My Spreedsheet '!F58)</f>
        <v>5.0567049798975692</v>
      </c>
      <c r="P58" s="30">
        <f t="shared" si="34"/>
        <v>-579.21230152010241</v>
      </c>
      <c r="Q58" s="30">
        <f t="shared" si="12"/>
        <v>-2107.6892083092616</v>
      </c>
      <c r="R58" s="30">
        <f t="shared" si="13"/>
        <v>-2.1076892083092615</v>
      </c>
      <c r="S58" s="30">
        <f t="shared" si="14"/>
        <v>603.28301391296054</v>
      </c>
      <c r="T58" s="30">
        <f t="shared" si="15"/>
        <v>61470.957194864961</v>
      </c>
      <c r="U58" s="30">
        <f t="shared" si="16"/>
        <v>0</v>
      </c>
      <c r="V58" s="30">
        <f t="shared" si="17"/>
        <v>0</v>
      </c>
      <c r="W58" s="30">
        <f t="shared" si="18"/>
        <v>-2.1076892083092615</v>
      </c>
      <c r="X58" s="30">
        <f t="shared" si="19"/>
        <v>5.854692245303504E-4</v>
      </c>
      <c r="Y58" s="30">
        <f t="shared" si="0"/>
        <v>150.54743081148237</v>
      </c>
      <c r="Z58" s="30">
        <f t="shared" si="1"/>
        <v>-79.964594758592682</v>
      </c>
      <c r="AA58" s="30">
        <f t="shared" si="20"/>
        <v>4.1818730780967324E-2</v>
      </c>
      <c r="AB58" s="30">
        <f t="shared" si="21"/>
        <v>-2.2212387432942411E-2</v>
      </c>
      <c r="AC58" s="30">
        <f t="shared" si="22"/>
        <v>2.2212387432942411E-2</v>
      </c>
      <c r="AD58" s="30">
        <f t="shared" si="23"/>
        <v>1.9606343348024913E-2</v>
      </c>
      <c r="AE58" s="30">
        <f>1/2*(('Car Info '!$C$5)*('My Spreedsheet '!F58)^2)</f>
        <v>9864.9266975308637</v>
      </c>
      <c r="AF58" s="30">
        <f t="shared" si="24"/>
        <v>9.8649266975308638</v>
      </c>
      <c r="AG58" s="30">
        <f t="shared" si="25"/>
        <v>2.7402574159807957E-3</v>
      </c>
      <c r="AH58" s="30">
        <f t="shared" si="26"/>
        <v>0.58903877850651576</v>
      </c>
      <c r="AI58" s="30">
        <f t="shared" si="35"/>
        <v>603.28301391296054</v>
      </c>
      <c r="AJ58" s="30">
        <f t="shared" si="27"/>
        <v>9261.6436836179037</v>
      </c>
      <c r="AK58" s="30">
        <f t="shared" si="28"/>
        <v>9.261643683617903</v>
      </c>
      <c r="AL58" s="30">
        <f t="shared" si="29"/>
        <v>9261.6436836179037</v>
      </c>
      <c r="AM58" s="30">
        <f t="shared" si="30"/>
        <v>9.261643683617903</v>
      </c>
      <c r="AN58" s="30">
        <f t="shared" si="31"/>
        <v>6.9462327627134277</v>
      </c>
      <c r="AO58" s="30">
        <f>IF('My Spreedsheet '!AN58&lt; 'Supercapacitor Info'!$F$22,'My Spreedsheet '!AN58,'Supercapacitor Info'!$F$22)</f>
        <v>6.9462327627134277</v>
      </c>
    </row>
    <row r="59" spans="2:41" x14ac:dyDescent="0.3">
      <c r="B59" s="6" t="s">
        <v>9</v>
      </c>
      <c r="C59" s="6">
        <v>54</v>
      </c>
      <c r="D59" s="6">
        <v>54</v>
      </c>
      <c r="E59" s="7">
        <v>12.1</v>
      </c>
      <c r="F59" s="16">
        <f t="shared" si="6"/>
        <v>3.3611111111111107</v>
      </c>
      <c r="G59" s="17">
        <f t="shared" si="32"/>
        <v>-0.15277777777777773</v>
      </c>
      <c r="H59" s="17">
        <f t="shared" si="33"/>
        <v>-0.54999999999999982</v>
      </c>
      <c r="I59" s="17">
        <f t="shared" si="7"/>
        <v>3.3611111111111107</v>
      </c>
      <c r="J59" s="17">
        <f t="shared" si="8"/>
        <v>319.22222222222229</v>
      </c>
      <c r="K59" s="17">
        <f t="shared" si="9"/>
        <v>319.22222222222229</v>
      </c>
      <c r="L59" s="30">
        <f>'Car Info '!$C$5*'My Spreedsheet '!G59</f>
        <v>-227.63888888888883</v>
      </c>
      <c r="M59" s="30">
        <f t="shared" si="10"/>
        <v>1</v>
      </c>
      <c r="N59" s="30">
        <f>IF(M59=1,'Car Info '!$C$5*9.80665*'Car Info '!$H$5,0)</f>
        <v>160.73099349999998</v>
      </c>
      <c r="O59" s="30">
        <f>0.5*'Car Info '!$G$5*'Car Info '!$I$5*'Car Info '!$D$5*('My Spreedsheet '!F59*'My Spreedsheet '!F59)</f>
        <v>4.314155213022568</v>
      </c>
      <c r="P59" s="30">
        <f t="shared" si="34"/>
        <v>-62.59374017586628</v>
      </c>
      <c r="Q59" s="30">
        <f t="shared" si="12"/>
        <v>-210.38451559110609</v>
      </c>
      <c r="R59" s="30">
        <f t="shared" si="13"/>
        <v>-0.2103845155911061</v>
      </c>
      <c r="S59" s="30">
        <f t="shared" si="14"/>
        <v>554.73508317432572</v>
      </c>
      <c r="T59" s="30">
        <f t="shared" si="15"/>
        <v>62025.692278039285</v>
      </c>
      <c r="U59" s="30">
        <f t="shared" si="16"/>
        <v>0</v>
      </c>
      <c r="V59" s="30">
        <f t="shared" si="17"/>
        <v>0</v>
      </c>
      <c r="W59" s="30">
        <f t="shared" si="18"/>
        <v>-0.2103845155911061</v>
      </c>
      <c r="X59" s="30">
        <f t="shared" si="19"/>
        <v>5.8440143219751694E-5</v>
      </c>
      <c r="Y59" s="30">
        <f t="shared" si="0"/>
        <v>150.54743081148237</v>
      </c>
      <c r="Z59" s="30">
        <f t="shared" si="1"/>
        <v>-80.174979274183784</v>
      </c>
      <c r="AA59" s="30">
        <f t="shared" si="20"/>
        <v>4.1818730780967324E-2</v>
      </c>
      <c r="AB59" s="30">
        <f t="shared" si="21"/>
        <v>-2.2270827576162163E-2</v>
      </c>
      <c r="AC59" s="30">
        <f t="shared" si="22"/>
        <v>2.2270827576162163E-2</v>
      </c>
      <c r="AD59" s="30">
        <f t="shared" si="23"/>
        <v>1.9547903204805161E-2</v>
      </c>
      <c r="AE59" s="30">
        <f>1/2*(('Car Info '!$C$5)*('My Spreedsheet '!F59)^2)</f>
        <v>8416.3155864197506</v>
      </c>
      <c r="AF59" s="30">
        <f t="shared" si="24"/>
        <v>8.416315586419751</v>
      </c>
      <c r="AG59" s="30">
        <f t="shared" si="25"/>
        <v>2.337865440672153E-3</v>
      </c>
      <c r="AH59" s="30">
        <f t="shared" si="26"/>
        <v>0.59137664394718792</v>
      </c>
      <c r="AI59" s="30">
        <f t="shared" si="35"/>
        <v>554.73508317432572</v>
      </c>
      <c r="AJ59" s="30">
        <f t="shared" si="27"/>
        <v>7861.5805032454246</v>
      </c>
      <c r="AK59" s="30">
        <f t="shared" si="28"/>
        <v>7.8615805032454249</v>
      </c>
      <c r="AL59" s="30">
        <f t="shared" si="29"/>
        <v>7861.5805032454246</v>
      </c>
      <c r="AM59" s="30">
        <f t="shared" si="30"/>
        <v>7.8615805032454249</v>
      </c>
      <c r="AN59" s="30">
        <f t="shared" si="31"/>
        <v>5.8961853774340689</v>
      </c>
      <c r="AO59" s="30">
        <f>IF('My Spreedsheet '!AN59&lt; 'Supercapacitor Info'!$F$22,'My Spreedsheet '!AN59,'Supercapacitor Info'!$F$22)</f>
        <v>5.8961853774340689</v>
      </c>
    </row>
    <row r="60" spans="2:41" x14ac:dyDescent="0.3">
      <c r="B60" s="6" t="s">
        <v>9</v>
      </c>
      <c r="C60" s="6">
        <v>55</v>
      </c>
      <c r="D60" s="6">
        <v>55</v>
      </c>
      <c r="E60" s="7">
        <v>12</v>
      </c>
      <c r="F60" s="16">
        <f t="shared" si="6"/>
        <v>3.333333333333333</v>
      </c>
      <c r="G60" s="17">
        <f t="shared" si="32"/>
        <v>-1.388888888888884E-2</v>
      </c>
      <c r="H60" s="17">
        <f t="shared" si="33"/>
        <v>-4.9999999999999822E-2</v>
      </c>
      <c r="I60" s="17">
        <f t="shared" si="7"/>
        <v>3.333333333333333</v>
      </c>
      <c r="J60" s="17">
        <f t="shared" si="8"/>
        <v>322.5555555555556</v>
      </c>
      <c r="K60" s="17">
        <f t="shared" si="9"/>
        <v>322.5555555555556</v>
      </c>
      <c r="L60" s="30">
        <f>'Car Info '!$C$5*'My Spreedsheet '!G60</f>
        <v>-20.694444444444372</v>
      </c>
      <c r="M60" s="30">
        <f t="shared" si="10"/>
        <v>1</v>
      </c>
      <c r="N60" s="30">
        <f>IF(M60=1,'Car Info '!$C$5*9.80665*'Car Info '!$H$5,0)</f>
        <v>160.73099349999998</v>
      </c>
      <c r="O60" s="30">
        <f>0.5*'Car Info '!$G$5*'Car Info '!$I$5*'Car Info '!$D$5*('My Spreedsheet '!F60*'My Spreedsheet '!F60)</f>
        <v>4.2431415249999995</v>
      </c>
      <c r="P60" s="30">
        <f t="shared" si="34"/>
        <v>144.27969058055561</v>
      </c>
      <c r="Q60" s="30">
        <f t="shared" si="12"/>
        <v>480.93230193518531</v>
      </c>
      <c r="R60" s="30">
        <f t="shared" si="13"/>
        <v>0.48093230193518532</v>
      </c>
      <c r="S60" s="30">
        <f t="shared" si="14"/>
        <v>549.91378341666655</v>
      </c>
      <c r="T60" s="30">
        <f t="shared" si="15"/>
        <v>62575.606061455954</v>
      </c>
      <c r="U60" s="30">
        <f t="shared" si="16"/>
        <v>0.48093230193518532</v>
      </c>
      <c r="V60" s="30">
        <f t="shared" si="17"/>
        <v>1.3359230609310703E-4</v>
      </c>
      <c r="W60" s="30">
        <f t="shared" si="18"/>
        <v>0</v>
      </c>
      <c r="X60" s="30">
        <f t="shared" si="19"/>
        <v>0</v>
      </c>
      <c r="Y60" s="30">
        <f t="shared" si="0"/>
        <v>151.02836311341756</v>
      </c>
      <c r="Z60" s="30">
        <f t="shared" si="1"/>
        <v>-80.174979274183784</v>
      </c>
      <c r="AA60" s="30">
        <f t="shared" si="20"/>
        <v>4.1952323087060435E-2</v>
      </c>
      <c r="AB60" s="30">
        <f t="shared" si="21"/>
        <v>-2.2270827576162163E-2</v>
      </c>
      <c r="AC60" s="30">
        <f t="shared" si="22"/>
        <v>2.2270827576162163E-2</v>
      </c>
      <c r="AD60" s="30">
        <f t="shared" si="23"/>
        <v>1.9681495510898272E-2</v>
      </c>
      <c r="AE60" s="30">
        <f>1/2*(('Car Info '!$C$5)*('My Spreedsheet '!F60)^2)</f>
        <v>8277.7777777777756</v>
      </c>
      <c r="AF60" s="30">
        <f t="shared" si="24"/>
        <v>8.277777777777775</v>
      </c>
      <c r="AG60" s="30">
        <f t="shared" si="25"/>
        <v>2.2993827160493821E-3</v>
      </c>
      <c r="AH60" s="30">
        <f t="shared" si="26"/>
        <v>0.59367602666323727</v>
      </c>
      <c r="AI60" s="30">
        <f t="shared" si="35"/>
        <v>549.91378341666655</v>
      </c>
      <c r="AJ60" s="30">
        <f t="shared" si="27"/>
        <v>7727.8639943611088</v>
      </c>
      <c r="AK60" s="30">
        <f t="shared" si="28"/>
        <v>7.7278639943611092</v>
      </c>
      <c r="AL60" s="30">
        <f t="shared" si="29"/>
        <v>7727.8639943611088</v>
      </c>
      <c r="AM60" s="30">
        <f t="shared" si="30"/>
        <v>7.7278639943611092</v>
      </c>
      <c r="AN60" s="30">
        <f t="shared" si="31"/>
        <v>5.7958979957708321</v>
      </c>
      <c r="AO60" s="30">
        <f>IF('My Spreedsheet '!AN60&lt; 'Supercapacitor Info'!$F$22,'My Spreedsheet '!AN60,'Supercapacitor Info'!$F$22)</f>
        <v>5.7958979957708321</v>
      </c>
    </row>
    <row r="61" spans="2:41" x14ac:dyDescent="0.3">
      <c r="B61" s="6" t="s">
        <v>9</v>
      </c>
      <c r="C61" s="6">
        <v>56</v>
      </c>
      <c r="D61" s="6">
        <v>56</v>
      </c>
      <c r="E61" s="7">
        <v>12</v>
      </c>
      <c r="F61" s="16">
        <f t="shared" si="6"/>
        <v>3.333333333333333</v>
      </c>
      <c r="G61" s="17">
        <f t="shared" si="32"/>
        <v>0</v>
      </c>
      <c r="H61" s="17">
        <f t="shared" si="33"/>
        <v>0</v>
      </c>
      <c r="I61" s="17">
        <f t="shared" si="7"/>
        <v>3.333333333333333</v>
      </c>
      <c r="J61" s="17">
        <f t="shared" si="8"/>
        <v>325.88888888888891</v>
      </c>
      <c r="K61" s="17">
        <f t="shared" si="9"/>
        <v>325.88888888888891</v>
      </c>
      <c r="L61" s="30">
        <f>'Car Info '!$C$5*'My Spreedsheet '!G61</f>
        <v>0</v>
      </c>
      <c r="M61" s="30">
        <f t="shared" si="10"/>
        <v>1</v>
      </c>
      <c r="N61" s="30">
        <f>IF(M61=1,'Car Info '!$C$5*9.80665*'Car Info '!$H$5,0)</f>
        <v>160.73099349999998</v>
      </c>
      <c r="O61" s="30">
        <f>0.5*'Car Info '!$G$5*'Car Info '!$I$5*'Car Info '!$D$5*('My Spreedsheet '!F61*'My Spreedsheet '!F61)</f>
        <v>4.2431415249999995</v>
      </c>
      <c r="P61" s="30">
        <f t="shared" si="34"/>
        <v>164.97413502499998</v>
      </c>
      <c r="Q61" s="30">
        <f t="shared" si="12"/>
        <v>549.91378341666655</v>
      </c>
      <c r="R61" s="30">
        <f t="shared" si="13"/>
        <v>0.54991378341666652</v>
      </c>
      <c r="S61" s="30">
        <f t="shared" si="14"/>
        <v>549.91378341666655</v>
      </c>
      <c r="T61" s="30">
        <f t="shared" si="15"/>
        <v>63125.519844872622</v>
      </c>
      <c r="U61" s="30">
        <f t="shared" si="16"/>
        <v>0.54991378341666652</v>
      </c>
      <c r="V61" s="30">
        <f t="shared" si="17"/>
        <v>1.5275382872685181E-4</v>
      </c>
      <c r="W61" s="30">
        <f t="shared" si="18"/>
        <v>0</v>
      </c>
      <c r="X61" s="30">
        <f t="shared" si="19"/>
        <v>0</v>
      </c>
      <c r="Y61" s="30">
        <f t="shared" si="0"/>
        <v>151.57827689683421</v>
      </c>
      <c r="Z61" s="30">
        <f t="shared" si="1"/>
        <v>-80.174979274183784</v>
      </c>
      <c r="AA61" s="30">
        <f t="shared" si="20"/>
        <v>4.2105076915787278E-2</v>
      </c>
      <c r="AB61" s="30">
        <f t="shared" si="21"/>
        <v>-2.2270827576162163E-2</v>
      </c>
      <c r="AC61" s="30">
        <f t="shared" si="22"/>
        <v>2.2270827576162163E-2</v>
      </c>
      <c r="AD61" s="30">
        <f t="shared" si="23"/>
        <v>1.9834249339625114E-2</v>
      </c>
      <c r="AE61" s="30">
        <f>1/2*(('Car Info '!$C$5)*('My Spreedsheet '!F61)^2)</f>
        <v>8277.7777777777756</v>
      </c>
      <c r="AF61" s="30">
        <f t="shared" si="24"/>
        <v>8.277777777777775</v>
      </c>
      <c r="AG61" s="30">
        <f t="shared" si="25"/>
        <v>2.2993827160493821E-3</v>
      </c>
      <c r="AH61" s="30">
        <f t="shared" si="26"/>
        <v>0.59597540937928661</v>
      </c>
      <c r="AI61" s="30">
        <f t="shared" si="35"/>
        <v>549.91378341666655</v>
      </c>
      <c r="AJ61" s="30">
        <f t="shared" si="27"/>
        <v>7727.8639943611088</v>
      </c>
      <c r="AK61" s="30">
        <f t="shared" si="28"/>
        <v>7.7278639943611092</v>
      </c>
      <c r="AL61" s="30">
        <f t="shared" si="29"/>
        <v>0</v>
      </c>
      <c r="AM61" s="30">
        <f t="shared" si="30"/>
        <v>0</v>
      </c>
      <c r="AN61" s="30">
        <f t="shared" si="31"/>
        <v>5.7958979957708321</v>
      </c>
      <c r="AO61" s="30">
        <f>IF('My Spreedsheet '!AN61&lt; 'Supercapacitor Info'!$F$22,'My Spreedsheet '!AN61,'Supercapacitor Info'!$F$22)</f>
        <v>5.7958979957708321</v>
      </c>
    </row>
    <row r="62" spans="2:41" x14ac:dyDescent="0.3">
      <c r="B62" s="6" t="s">
        <v>9</v>
      </c>
      <c r="C62" s="6">
        <v>57</v>
      </c>
      <c r="D62" s="6">
        <v>57</v>
      </c>
      <c r="E62" s="7">
        <v>12</v>
      </c>
      <c r="F62" s="16">
        <f t="shared" si="6"/>
        <v>3.333333333333333</v>
      </c>
      <c r="G62" s="17">
        <f t="shared" si="32"/>
        <v>4.1666666666666761E-2</v>
      </c>
      <c r="H62" s="17">
        <f t="shared" si="33"/>
        <v>0.15000000000000036</v>
      </c>
      <c r="I62" s="17">
        <f t="shared" si="7"/>
        <v>3.333333333333333</v>
      </c>
      <c r="J62" s="17">
        <f t="shared" si="8"/>
        <v>329.22222222222223</v>
      </c>
      <c r="K62" s="17">
        <f t="shared" si="9"/>
        <v>329.22222222222223</v>
      </c>
      <c r="L62" s="30">
        <f>'Car Info '!$C$5*'My Spreedsheet '!G62</f>
        <v>62.083333333333478</v>
      </c>
      <c r="M62" s="30">
        <f t="shared" si="10"/>
        <v>1</v>
      </c>
      <c r="N62" s="30">
        <f>IF(M62=1,'Car Info '!$C$5*9.80665*'Car Info '!$H$5,0)</f>
        <v>160.73099349999998</v>
      </c>
      <c r="O62" s="30">
        <f>0.5*'Car Info '!$G$5*'Car Info '!$I$5*'Car Info '!$D$5*('My Spreedsheet '!F62*'My Spreedsheet '!F62)</f>
        <v>4.2431415249999995</v>
      </c>
      <c r="P62" s="30">
        <f t="shared" si="34"/>
        <v>227.05746835833347</v>
      </c>
      <c r="Q62" s="30">
        <f t="shared" si="12"/>
        <v>756.85822786111146</v>
      </c>
      <c r="R62" s="30">
        <f t="shared" si="13"/>
        <v>0.75685822786111145</v>
      </c>
      <c r="S62" s="30">
        <f t="shared" si="14"/>
        <v>549.91378341666655</v>
      </c>
      <c r="T62" s="30">
        <f t="shared" si="15"/>
        <v>63675.433628289291</v>
      </c>
      <c r="U62" s="30">
        <f t="shared" si="16"/>
        <v>0.75685822786111145</v>
      </c>
      <c r="V62" s="30">
        <f t="shared" si="17"/>
        <v>2.1023839662808651E-4</v>
      </c>
      <c r="W62" s="30">
        <f t="shared" si="18"/>
        <v>0</v>
      </c>
      <c r="X62" s="30">
        <f t="shared" si="19"/>
        <v>0</v>
      </c>
      <c r="Y62" s="30">
        <f t="shared" si="0"/>
        <v>152.33513512469531</v>
      </c>
      <c r="Z62" s="30">
        <f t="shared" si="1"/>
        <v>-80.174979274183784</v>
      </c>
      <c r="AA62" s="30">
        <f t="shared" si="20"/>
        <v>4.2315315312415364E-2</v>
      </c>
      <c r="AB62" s="30">
        <f t="shared" si="21"/>
        <v>-2.2270827576162163E-2</v>
      </c>
      <c r="AC62" s="30">
        <f t="shared" si="22"/>
        <v>2.2270827576162163E-2</v>
      </c>
      <c r="AD62" s="30">
        <f t="shared" si="23"/>
        <v>2.00444877362532E-2</v>
      </c>
      <c r="AE62" s="30">
        <f>1/2*(('Car Info '!$C$5)*('My Spreedsheet '!F62)^2)</f>
        <v>8277.7777777777756</v>
      </c>
      <c r="AF62" s="30">
        <f t="shared" si="24"/>
        <v>8.277777777777775</v>
      </c>
      <c r="AG62" s="30">
        <f t="shared" si="25"/>
        <v>2.2993827160493821E-3</v>
      </c>
      <c r="AH62" s="30">
        <f t="shared" si="26"/>
        <v>0.59827479209533596</v>
      </c>
      <c r="AI62" s="30">
        <f t="shared" si="35"/>
        <v>549.91378341666655</v>
      </c>
      <c r="AJ62" s="30">
        <f t="shared" si="27"/>
        <v>7727.8639943611088</v>
      </c>
      <c r="AK62" s="30">
        <f t="shared" si="28"/>
        <v>7.7278639943611092</v>
      </c>
      <c r="AL62" s="30">
        <f t="shared" si="29"/>
        <v>0</v>
      </c>
      <c r="AM62" s="30">
        <f t="shared" si="30"/>
        <v>0</v>
      </c>
      <c r="AN62" s="30">
        <f t="shared" si="31"/>
        <v>5.7958979957708321</v>
      </c>
      <c r="AO62" s="30">
        <f>IF('My Spreedsheet '!AN62&lt; 'Supercapacitor Info'!$F$22,'My Spreedsheet '!AN62,'Supercapacitor Info'!$F$22)</f>
        <v>5.7958979957708321</v>
      </c>
    </row>
    <row r="63" spans="2:41" x14ac:dyDescent="0.3">
      <c r="B63" s="6" t="s">
        <v>9</v>
      </c>
      <c r="C63" s="6">
        <v>58</v>
      </c>
      <c r="D63" s="6">
        <v>58</v>
      </c>
      <c r="E63" s="7">
        <v>12.3</v>
      </c>
      <c r="F63" s="16">
        <f t="shared" si="6"/>
        <v>3.416666666666667</v>
      </c>
      <c r="G63" s="17">
        <f t="shared" si="32"/>
        <v>8.3333333333333287E-2</v>
      </c>
      <c r="H63" s="17">
        <f t="shared" si="33"/>
        <v>0.29999999999999982</v>
      </c>
      <c r="I63" s="17">
        <f t="shared" si="7"/>
        <v>3.416666666666667</v>
      </c>
      <c r="J63" s="17">
        <f t="shared" si="8"/>
        <v>332.63888888888891</v>
      </c>
      <c r="K63" s="17">
        <f t="shared" si="9"/>
        <v>332.63888888888891</v>
      </c>
      <c r="L63" s="30">
        <f>'Car Info '!$C$5*'My Spreedsheet '!G63</f>
        <v>124.1666666666666</v>
      </c>
      <c r="M63" s="30">
        <f t="shared" si="10"/>
        <v>1</v>
      </c>
      <c r="N63" s="30">
        <f>IF(M63=1,'Car Info '!$C$5*9.80665*'Car Info '!$H$5,0)</f>
        <v>160.73099349999998</v>
      </c>
      <c r="O63" s="30">
        <f>0.5*'Car Info '!$G$5*'Car Info '!$I$5*'Car Info '!$D$5*('My Spreedsheet '!F63*'My Spreedsheet '!F63)</f>
        <v>4.4579505647031255</v>
      </c>
      <c r="P63" s="30">
        <f t="shared" si="34"/>
        <v>289.35561073136972</v>
      </c>
      <c r="Q63" s="30">
        <f t="shared" si="12"/>
        <v>988.63166999884663</v>
      </c>
      <c r="R63" s="30">
        <f t="shared" si="13"/>
        <v>0.98863166999884666</v>
      </c>
      <c r="S63" s="30">
        <f t="shared" si="14"/>
        <v>564.39555888773566</v>
      </c>
      <c r="T63" s="30">
        <f t="shared" si="15"/>
        <v>64239.829187177027</v>
      </c>
      <c r="U63" s="30">
        <f t="shared" si="16"/>
        <v>0.98863166999884666</v>
      </c>
      <c r="V63" s="30">
        <f t="shared" si="17"/>
        <v>2.7461990833301295E-4</v>
      </c>
      <c r="W63" s="30">
        <f t="shared" si="18"/>
        <v>0</v>
      </c>
      <c r="X63" s="30">
        <f t="shared" si="19"/>
        <v>0</v>
      </c>
      <c r="Y63" s="30">
        <f t="shared" si="0"/>
        <v>153.32376679469417</v>
      </c>
      <c r="Z63" s="30">
        <f t="shared" si="1"/>
        <v>-80.174979274183784</v>
      </c>
      <c r="AA63" s="30">
        <f t="shared" si="20"/>
        <v>4.258993522074838E-2</v>
      </c>
      <c r="AB63" s="30">
        <f t="shared" si="21"/>
        <v>-2.2270827576162163E-2</v>
      </c>
      <c r="AC63" s="30">
        <f t="shared" si="22"/>
        <v>2.2270827576162163E-2</v>
      </c>
      <c r="AD63" s="30">
        <f t="shared" si="23"/>
        <v>2.0319107644586217E-2</v>
      </c>
      <c r="AE63" s="30">
        <f>1/2*(('Car Info '!$C$5)*('My Spreedsheet '!F63)^2)</f>
        <v>8696.8402777777792</v>
      </c>
      <c r="AF63" s="30">
        <f t="shared" si="24"/>
        <v>8.6968402777777793</v>
      </c>
      <c r="AG63" s="30">
        <f t="shared" si="25"/>
        <v>2.4157889660493832E-3</v>
      </c>
      <c r="AH63" s="30">
        <f t="shared" si="26"/>
        <v>0.6006905810613854</v>
      </c>
      <c r="AI63" s="30">
        <f t="shared" si="35"/>
        <v>564.39555888773566</v>
      </c>
      <c r="AJ63" s="30">
        <f t="shared" si="27"/>
        <v>8132.4447188900431</v>
      </c>
      <c r="AK63" s="30">
        <f t="shared" si="28"/>
        <v>8.1324447188900439</v>
      </c>
      <c r="AL63" s="30">
        <f t="shared" si="29"/>
        <v>0</v>
      </c>
      <c r="AM63" s="30">
        <f t="shared" si="30"/>
        <v>0</v>
      </c>
      <c r="AN63" s="30">
        <f t="shared" si="31"/>
        <v>6.0993335391675316</v>
      </c>
      <c r="AO63" s="30">
        <f>IF('My Spreedsheet '!AN63&lt; 'Supercapacitor Info'!$F$22,'My Spreedsheet '!AN63,'Supercapacitor Info'!$F$22)</f>
        <v>6.0993335391675316</v>
      </c>
    </row>
    <row r="64" spans="2:41" x14ac:dyDescent="0.3">
      <c r="B64" s="6" t="s">
        <v>9</v>
      </c>
      <c r="C64" s="6">
        <v>59</v>
      </c>
      <c r="D64" s="6">
        <v>59</v>
      </c>
      <c r="E64" s="7">
        <v>12.6</v>
      </c>
      <c r="F64" s="16">
        <f t="shared" si="6"/>
        <v>3.5</v>
      </c>
      <c r="G64" s="17">
        <f t="shared" si="32"/>
        <v>0.33333333333333315</v>
      </c>
      <c r="H64" s="17">
        <f t="shared" si="33"/>
        <v>1.1999999999999993</v>
      </c>
      <c r="I64" s="17">
        <f t="shared" si="7"/>
        <v>3.5</v>
      </c>
      <c r="J64" s="17">
        <f t="shared" si="8"/>
        <v>336.13888888888891</v>
      </c>
      <c r="K64" s="17">
        <f t="shared" si="9"/>
        <v>336.13888888888891</v>
      </c>
      <c r="L64" s="30">
        <f>'Car Info '!$C$5*'My Spreedsheet '!G64</f>
        <v>496.6666666666664</v>
      </c>
      <c r="M64" s="30">
        <f t="shared" si="10"/>
        <v>1</v>
      </c>
      <c r="N64" s="30">
        <f>IF(M64=1,'Car Info '!$C$5*9.80665*'Car Info '!$H$5,0)</f>
        <v>160.73099349999998</v>
      </c>
      <c r="O64" s="30">
        <f>0.5*'Car Info '!$G$5*'Car Info '!$I$5*'Car Info '!$D$5*('My Spreedsheet '!F64*'My Spreedsheet '!F64)</f>
        <v>4.6780635313124996</v>
      </c>
      <c r="P64" s="30">
        <f t="shared" si="34"/>
        <v>662.0757236979789</v>
      </c>
      <c r="Q64" s="30">
        <f t="shared" si="12"/>
        <v>2317.2650329429262</v>
      </c>
      <c r="R64" s="30">
        <f t="shared" si="13"/>
        <v>2.3172650329429261</v>
      </c>
      <c r="S64" s="30">
        <f t="shared" si="14"/>
        <v>578.93169960959369</v>
      </c>
      <c r="T64" s="30">
        <f t="shared" si="15"/>
        <v>64818.760886786622</v>
      </c>
      <c r="U64" s="30">
        <f t="shared" si="16"/>
        <v>2.3172650329429261</v>
      </c>
      <c r="V64" s="30">
        <f t="shared" si="17"/>
        <v>6.43684731373035E-4</v>
      </c>
      <c r="W64" s="30">
        <f t="shared" si="18"/>
        <v>0</v>
      </c>
      <c r="X64" s="30">
        <f t="shared" si="19"/>
        <v>0</v>
      </c>
      <c r="Y64" s="30">
        <f t="shared" si="0"/>
        <v>155.64103182763708</v>
      </c>
      <c r="Z64" s="30">
        <f t="shared" si="1"/>
        <v>-80.174979274183784</v>
      </c>
      <c r="AA64" s="30">
        <f t="shared" si="20"/>
        <v>4.323361995212141E-2</v>
      </c>
      <c r="AB64" s="30">
        <f t="shared" si="21"/>
        <v>-2.2270827576162163E-2</v>
      </c>
      <c r="AC64" s="30">
        <f t="shared" si="22"/>
        <v>2.2270827576162163E-2</v>
      </c>
      <c r="AD64" s="30">
        <f t="shared" si="23"/>
        <v>2.0962792375959247E-2</v>
      </c>
      <c r="AE64" s="30">
        <f>1/2*(('Car Info '!$C$5)*('My Spreedsheet '!F64)^2)</f>
        <v>9126.25</v>
      </c>
      <c r="AF64" s="30">
        <f t="shared" si="24"/>
        <v>9.1262500000000006</v>
      </c>
      <c r="AG64" s="30">
        <f t="shared" si="25"/>
        <v>2.5350694444444448E-3</v>
      </c>
      <c r="AH64" s="30">
        <f t="shared" si="26"/>
        <v>0.60322565050582988</v>
      </c>
      <c r="AI64" s="30">
        <f t="shared" si="35"/>
        <v>578.93169960959369</v>
      </c>
      <c r="AJ64" s="30">
        <f t="shared" si="27"/>
        <v>8547.3183003904069</v>
      </c>
      <c r="AK64" s="30">
        <f t="shared" si="28"/>
        <v>8.5473183003904065</v>
      </c>
      <c r="AL64" s="30">
        <f t="shared" si="29"/>
        <v>0</v>
      </c>
      <c r="AM64" s="30">
        <f t="shared" si="30"/>
        <v>0</v>
      </c>
      <c r="AN64" s="30">
        <f t="shared" si="31"/>
        <v>6.4104887252928053</v>
      </c>
      <c r="AO64" s="30">
        <f>IF('My Spreedsheet '!AN64&lt; 'Supercapacitor Info'!$F$22,'My Spreedsheet '!AN64,'Supercapacitor Info'!$F$22)</f>
        <v>6.4104887252928053</v>
      </c>
    </row>
    <row r="65" spans="2:41" x14ac:dyDescent="0.3">
      <c r="B65" s="6" t="s">
        <v>9</v>
      </c>
      <c r="C65" s="6">
        <v>60</v>
      </c>
      <c r="D65" s="6">
        <v>60</v>
      </c>
      <c r="E65" s="7">
        <v>14.7</v>
      </c>
      <c r="F65" s="16">
        <f t="shared" si="6"/>
        <v>4.083333333333333</v>
      </c>
      <c r="G65" s="17">
        <f t="shared" si="32"/>
        <v>0.37500000000000011</v>
      </c>
      <c r="H65" s="17">
        <f t="shared" si="33"/>
        <v>1.3500000000000005</v>
      </c>
      <c r="I65" s="17">
        <f t="shared" si="7"/>
        <v>4.083333333333333</v>
      </c>
      <c r="J65" s="17">
        <f t="shared" si="8"/>
        <v>340.22222222222223</v>
      </c>
      <c r="K65" s="17">
        <f t="shared" si="9"/>
        <v>340.22222222222223</v>
      </c>
      <c r="L65" s="30">
        <f>'Car Info '!$C$5*'My Spreedsheet '!G65</f>
        <v>558.75000000000011</v>
      </c>
      <c r="M65" s="30">
        <f t="shared" si="10"/>
        <v>1</v>
      </c>
      <c r="N65" s="30">
        <f>IF(M65=1,'Car Info '!$C$5*9.80665*'Car Info '!$H$5,0)</f>
        <v>160.73099349999998</v>
      </c>
      <c r="O65" s="30">
        <f>0.5*'Car Info '!$G$5*'Car Info '!$I$5*'Car Info '!$D$5*('My Spreedsheet '!F65*'My Spreedsheet '!F65)</f>
        <v>6.3673642509531234</v>
      </c>
      <c r="P65" s="30">
        <f t="shared" si="34"/>
        <v>725.84835775095314</v>
      </c>
      <c r="Q65" s="30">
        <f t="shared" si="12"/>
        <v>2963.8807941497253</v>
      </c>
      <c r="R65" s="30">
        <f t="shared" si="13"/>
        <v>2.9638807941497252</v>
      </c>
      <c r="S65" s="30">
        <f t="shared" si="14"/>
        <v>682.31829414972515</v>
      </c>
      <c r="T65" s="30">
        <f t="shared" si="15"/>
        <v>65501.079180936344</v>
      </c>
      <c r="U65" s="30">
        <f t="shared" si="16"/>
        <v>2.9638807941497252</v>
      </c>
      <c r="V65" s="30">
        <f t="shared" si="17"/>
        <v>8.2330022059714592E-4</v>
      </c>
      <c r="W65" s="30">
        <f t="shared" si="18"/>
        <v>0</v>
      </c>
      <c r="X65" s="30">
        <f t="shared" si="19"/>
        <v>0</v>
      </c>
      <c r="Y65" s="30">
        <f t="shared" si="0"/>
        <v>158.60491262178681</v>
      </c>
      <c r="Z65" s="30">
        <f t="shared" si="1"/>
        <v>-80.174979274183784</v>
      </c>
      <c r="AA65" s="30">
        <f t="shared" si="20"/>
        <v>4.4056920172718561E-2</v>
      </c>
      <c r="AB65" s="30">
        <f t="shared" si="21"/>
        <v>-2.2270827576162163E-2</v>
      </c>
      <c r="AC65" s="30">
        <f t="shared" si="22"/>
        <v>2.2270827576162163E-2</v>
      </c>
      <c r="AD65" s="30">
        <f t="shared" si="23"/>
        <v>2.1786092596556398E-2</v>
      </c>
      <c r="AE65" s="30">
        <f>1/2*(('Car Info '!$C$5)*('My Spreedsheet '!F65)^2)</f>
        <v>12421.840277777776</v>
      </c>
      <c r="AF65" s="30">
        <f t="shared" si="24"/>
        <v>12.421840277777775</v>
      </c>
      <c r="AG65" s="30">
        <f t="shared" si="25"/>
        <v>3.4505111882716043E-3</v>
      </c>
      <c r="AH65" s="30">
        <f t="shared" si="26"/>
        <v>0.60667616169410143</v>
      </c>
      <c r="AI65" s="30">
        <f t="shared" si="35"/>
        <v>682.31829414972515</v>
      </c>
      <c r="AJ65" s="30">
        <f t="shared" si="27"/>
        <v>11739.52198362805</v>
      </c>
      <c r="AK65" s="30">
        <f t="shared" si="28"/>
        <v>11.73952198362805</v>
      </c>
      <c r="AL65" s="30">
        <f t="shared" si="29"/>
        <v>0</v>
      </c>
      <c r="AM65" s="30">
        <f t="shared" si="30"/>
        <v>0</v>
      </c>
      <c r="AN65" s="30">
        <f t="shared" si="31"/>
        <v>8.8046414877210371</v>
      </c>
      <c r="AO65" s="30">
        <f>IF('My Spreedsheet '!AN65&lt; 'Supercapacitor Info'!$F$22,'My Spreedsheet '!AN65,'Supercapacitor Info'!$F$22)</f>
        <v>8.8046414877210371</v>
      </c>
    </row>
    <row r="66" spans="2:41" x14ac:dyDescent="0.3">
      <c r="B66" s="6" t="s">
        <v>9</v>
      </c>
      <c r="C66" s="6">
        <v>61</v>
      </c>
      <c r="D66" s="6">
        <v>61</v>
      </c>
      <c r="E66" s="7">
        <v>15.3</v>
      </c>
      <c r="F66" s="16">
        <f t="shared" si="6"/>
        <v>4.25</v>
      </c>
      <c r="G66" s="17">
        <f t="shared" si="32"/>
        <v>0.16666666666666682</v>
      </c>
      <c r="H66" s="17">
        <f t="shared" si="33"/>
        <v>0.60000000000000053</v>
      </c>
      <c r="I66" s="17">
        <f t="shared" si="7"/>
        <v>4.25</v>
      </c>
      <c r="J66" s="17">
        <f t="shared" si="8"/>
        <v>344.47222222222223</v>
      </c>
      <c r="K66" s="17">
        <f t="shared" si="9"/>
        <v>344.47222222222223</v>
      </c>
      <c r="L66" s="30">
        <f>'Car Info '!$C$5*'My Spreedsheet '!G66</f>
        <v>248.33333333333357</v>
      </c>
      <c r="M66" s="30">
        <f t="shared" si="10"/>
        <v>1</v>
      </c>
      <c r="N66" s="30">
        <f>IF(M66=1,'Car Info '!$C$5*9.80665*'Car Info '!$H$5,0)</f>
        <v>160.73099349999998</v>
      </c>
      <c r="O66" s="30">
        <f>0.5*'Car Info '!$G$5*'Car Info '!$I$5*'Car Info '!$D$5*('My Spreedsheet '!F66*'My Spreedsheet '!F66)</f>
        <v>6.897756941578125</v>
      </c>
      <c r="P66" s="30">
        <f t="shared" si="34"/>
        <v>415.96208377491166</v>
      </c>
      <c r="Q66" s="30">
        <f t="shared" si="12"/>
        <v>1767.8388560433746</v>
      </c>
      <c r="R66" s="30">
        <f t="shared" si="13"/>
        <v>1.7678388560433747</v>
      </c>
      <c r="S66" s="30">
        <f t="shared" si="14"/>
        <v>712.42218937670702</v>
      </c>
      <c r="T66" s="30">
        <f t="shared" si="15"/>
        <v>66213.501370313053</v>
      </c>
      <c r="U66" s="30">
        <f t="shared" si="16"/>
        <v>1.7678388560433747</v>
      </c>
      <c r="V66" s="30">
        <f t="shared" si="17"/>
        <v>4.910663489009374E-4</v>
      </c>
      <c r="W66" s="30">
        <f t="shared" si="18"/>
        <v>0</v>
      </c>
      <c r="X66" s="30">
        <f t="shared" si="19"/>
        <v>0</v>
      </c>
      <c r="Y66" s="30">
        <f t="shared" si="0"/>
        <v>160.37275147783018</v>
      </c>
      <c r="Z66" s="30">
        <f t="shared" si="1"/>
        <v>-80.174979274183784</v>
      </c>
      <c r="AA66" s="30">
        <f t="shared" si="20"/>
        <v>4.4547986521619495E-2</v>
      </c>
      <c r="AB66" s="30">
        <f t="shared" si="21"/>
        <v>-2.2270827576162163E-2</v>
      </c>
      <c r="AC66" s="30">
        <f t="shared" si="22"/>
        <v>2.2270827576162163E-2</v>
      </c>
      <c r="AD66" s="30">
        <f t="shared" si="23"/>
        <v>2.2277158945457332E-2</v>
      </c>
      <c r="AE66" s="30">
        <f>1/2*(('Car Info '!$C$5)*('My Spreedsheet '!F66)^2)</f>
        <v>13456.5625</v>
      </c>
      <c r="AF66" s="30">
        <f t="shared" si="24"/>
        <v>13.4565625</v>
      </c>
      <c r="AG66" s="30">
        <f t="shared" si="25"/>
        <v>3.737934027777778E-3</v>
      </c>
      <c r="AH66" s="30">
        <f t="shared" si="26"/>
        <v>0.61041409572187921</v>
      </c>
      <c r="AI66" s="30">
        <f t="shared" si="35"/>
        <v>712.42218937670702</v>
      </c>
      <c r="AJ66" s="30">
        <f t="shared" si="27"/>
        <v>12744.140310623294</v>
      </c>
      <c r="AK66" s="30">
        <f t="shared" si="28"/>
        <v>12.744140310623294</v>
      </c>
      <c r="AL66" s="30">
        <f t="shared" si="29"/>
        <v>0</v>
      </c>
      <c r="AM66" s="30">
        <f t="shared" si="30"/>
        <v>0</v>
      </c>
      <c r="AN66" s="30">
        <f t="shared" si="31"/>
        <v>9.5581052329674723</v>
      </c>
      <c r="AO66" s="30">
        <f>IF('My Spreedsheet '!AN66&lt; 'Supercapacitor Info'!$F$22,'My Spreedsheet '!AN66,'Supercapacitor Info'!$F$22)</f>
        <v>9.5581052329674723</v>
      </c>
    </row>
    <row r="67" spans="2:41" x14ac:dyDescent="0.3">
      <c r="B67" s="6" t="s">
        <v>9</v>
      </c>
      <c r="C67" s="6">
        <v>62</v>
      </c>
      <c r="D67" s="6">
        <v>62</v>
      </c>
      <c r="E67" s="7">
        <v>15.9</v>
      </c>
      <c r="F67" s="16">
        <f t="shared" si="6"/>
        <v>4.416666666666667</v>
      </c>
      <c r="G67" s="17">
        <f t="shared" si="32"/>
        <v>0.12499999999999981</v>
      </c>
      <c r="H67" s="17">
        <f t="shared" si="33"/>
        <v>0.44999999999999929</v>
      </c>
      <c r="I67" s="17">
        <f t="shared" si="7"/>
        <v>4.416666666666667</v>
      </c>
      <c r="J67" s="17">
        <f t="shared" si="8"/>
        <v>348.88888888888891</v>
      </c>
      <c r="K67" s="17">
        <f t="shared" si="9"/>
        <v>348.88888888888891</v>
      </c>
      <c r="L67" s="30">
        <f>'Car Info '!$C$5*'My Spreedsheet '!G67</f>
        <v>186.24999999999972</v>
      </c>
      <c r="M67" s="30">
        <f t="shared" si="10"/>
        <v>1</v>
      </c>
      <c r="N67" s="30">
        <f>IF(M67=1,'Car Info '!$C$5*9.80665*'Car Info '!$H$5,0)</f>
        <v>160.73099349999998</v>
      </c>
      <c r="O67" s="30">
        <f>0.5*'Car Info '!$G$5*'Car Info '!$I$5*'Car Info '!$D$5*('My Spreedsheet '!F67*'My Spreedsheet '!F67)</f>
        <v>7.4493653398281259</v>
      </c>
      <c r="P67" s="30">
        <f t="shared" si="34"/>
        <v>354.43035883982787</v>
      </c>
      <c r="Q67" s="30">
        <f t="shared" si="12"/>
        <v>1565.4007515425733</v>
      </c>
      <c r="R67" s="30">
        <f t="shared" si="13"/>
        <v>1.5654007515425734</v>
      </c>
      <c r="S67" s="30">
        <f t="shared" si="14"/>
        <v>742.79658487590746</v>
      </c>
      <c r="T67" s="30">
        <f t="shared" si="15"/>
        <v>66956.297955188958</v>
      </c>
      <c r="U67" s="30">
        <f t="shared" si="16"/>
        <v>1.5654007515425734</v>
      </c>
      <c r="V67" s="30">
        <f t="shared" si="17"/>
        <v>4.3483354209515926E-4</v>
      </c>
      <c r="W67" s="30">
        <f t="shared" si="18"/>
        <v>0</v>
      </c>
      <c r="X67" s="30">
        <f t="shared" si="19"/>
        <v>0</v>
      </c>
      <c r="Y67" s="30">
        <f t="shared" si="0"/>
        <v>161.93815222937275</v>
      </c>
      <c r="Z67" s="30">
        <f t="shared" si="1"/>
        <v>-80.174979274183784</v>
      </c>
      <c r="AA67" s="30">
        <f t="shared" si="20"/>
        <v>4.4982820063714651E-2</v>
      </c>
      <c r="AB67" s="30">
        <f t="shared" si="21"/>
        <v>-2.2270827576162163E-2</v>
      </c>
      <c r="AC67" s="30">
        <f t="shared" si="22"/>
        <v>2.2270827576162163E-2</v>
      </c>
      <c r="AD67" s="30">
        <f t="shared" si="23"/>
        <v>2.2711992487552488E-2</v>
      </c>
      <c r="AE67" s="30">
        <f>1/2*(('Car Info '!$C$5)*('My Spreedsheet '!F67)^2)</f>
        <v>14532.673611111113</v>
      </c>
      <c r="AF67" s="30">
        <f t="shared" si="24"/>
        <v>14.532673611111113</v>
      </c>
      <c r="AG67" s="30">
        <f t="shared" si="25"/>
        <v>4.0368537808641979E-3</v>
      </c>
      <c r="AH67" s="30">
        <f t="shared" si="26"/>
        <v>0.61445094950274337</v>
      </c>
      <c r="AI67" s="30">
        <f t="shared" si="35"/>
        <v>742.79658487590746</v>
      </c>
      <c r="AJ67" s="30">
        <f t="shared" si="27"/>
        <v>13789.877026235206</v>
      </c>
      <c r="AK67" s="30">
        <f t="shared" si="28"/>
        <v>13.789877026235207</v>
      </c>
      <c r="AL67" s="30">
        <f t="shared" si="29"/>
        <v>0</v>
      </c>
      <c r="AM67" s="30">
        <f t="shared" si="30"/>
        <v>0</v>
      </c>
      <c r="AN67" s="30">
        <f t="shared" si="31"/>
        <v>10.342407769676406</v>
      </c>
      <c r="AO67" s="30">
        <f>IF('My Spreedsheet '!AN67&lt; 'Supercapacitor Info'!$F$22,'My Spreedsheet '!AN67,'Supercapacitor Info'!$F$22)</f>
        <v>10.342407769676406</v>
      </c>
    </row>
    <row r="68" spans="2:41" x14ac:dyDescent="0.3">
      <c r="B68" s="6" t="s">
        <v>9</v>
      </c>
      <c r="C68" s="6">
        <v>63</v>
      </c>
      <c r="D68" s="6">
        <v>63</v>
      </c>
      <c r="E68" s="7">
        <v>16.2</v>
      </c>
      <c r="F68" s="16">
        <f t="shared" si="6"/>
        <v>4.5</v>
      </c>
      <c r="G68" s="17">
        <f t="shared" si="32"/>
        <v>0.16666666666666682</v>
      </c>
      <c r="H68" s="17">
        <f t="shared" si="33"/>
        <v>0.60000000000000053</v>
      </c>
      <c r="I68" s="17">
        <f t="shared" si="7"/>
        <v>4.5</v>
      </c>
      <c r="J68" s="17">
        <f t="shared" si="8"/>
        <v>353.38888888888891</v>
      </c>
      <c r="K68" s="17">
        <f t="shared" si="9"/>
        <v>353.38888888888891</v>
      </c>
      <c r="L68" s="30">
        <f>'Car Info '!$C$5*'My Spreedsheet '!G68</f>
        <v>248.33333333333357</v>
      </c>
      <c r="M68" s="30">
        <f t="shared" si="10"/>
        <v>1</v>
      </c>
      <c r="N68" s="30">
        <f>IF(M68=1,'Car Info '!$C$5*9.80665*'Car Info '!$H$5,0)</f>
        <v>160.73099349999998</v>
      </c>
      <c r="O68" s="30">
        <f>0.5*'Car Info '!$G$5*'Car Info '!$I$5*'Car Info '!$D$5*('My Spreedsheet '!F68*'My Spreedsheet '!F68)</f>
        <v>7.7331254293124996</v>
      </c>
      <c r="P68" s="30">
        <f t="shared" si="34"/>
        <v>416.79745226264606</v>
      </c>
      <c r="Q68" s="30">
        <f t="shared" si="12"/>
        <v>1875.5885351819072</v>
      </c>
      <c r="R68" s="30">
        <f t="shared" si="13"/>
        <v>1.8755885351819073</v>
      </c>
      <c r="S68" s="30">
        <f t="shared" si="14"/>
        <v>758.0885351819062</v>
      </c>
      <c r="T68" s="30">
        <f t="shared" si="15"/>
        <v>67714.38649037086</v>
      </c>
      <c r="U68" s="30">
        <f t="shared" si="16"/>
        <v>1.8755885351819073</v>
      </c>
      <c r="V68" s="30">
        <f t="shared" si="17"/>
        <v>5.2099681532830761E-4</v>
      </c>
      <c r="W68" s="30">
        <f t="shared" si="18"/>
        <v>0</v>
      </c>
      <c r="X68" s="30">
        <f t="shared" si="19"/>
        <v>0</v>
      </c>
      <c r="Y68" s="30">
        <f t="shared" si="0"/>
        <v>163.81374076455467</v>
      </c>
      <c r="Z68" s="30">
        <f t="shared" si="1"/>
        <v>-80.174979274183784</v>
      </c>
      <c r="AA68" s="30">
        <f t="shared" si="20"/>
        <v>4.5503816879042966E-2</v>
      </c>
      <c r="AB68" s="30">
        <f t="shared" si="21"/>
        <v>-2.2270827576162163E-2</v>
      </c>
      <c r="AC68" s="30">
        <f t="shared" si="22"/>
        <v>2.2270827576162163E-2</v>
      </c>
      <c r="AD68" s="30">
        <f t="shared" si="23"/>
        <v>2.3232989302880803E-2</v>
      </c>
      <c r="AE68" s="30">
        <f>1/2*(('Car Info '!$C$5)*('My Spreedsheet '!F68)^2)</f>
        <v>15086.25</v>
      </c>
      <c r="AF68" s="30">
        <f t="shared" si="24"/>
        <v>15.08625</v>
      </c>
      <c r="AG68" s="30">
        <f t="shared" si="25"/>
        <v>4.1906249999999999E-3</v>
      </c>
      <c r="AH68" s="30">
        <f t="shared" si="26"/>
        <v>0.61864157450274337</v>
      </c>
      <c r="AI68" s="30">
        <f t="shared" si="35"/>
        <v>758.0885351819062</v>
      </c>
      <c r="AJ68" s="30">
        <f t="shared" si="27"/>
        <v>14328.161464818093</v>
      </c>
      <c r="AK68" s="30">
        <f t="shared" si="28"/>
        <v>14.328161464818093</v>
      </c>
      <c r="AL68" s="30">
        <f t="shared" si="29"/>
        <v>0</v>
      </c>
      <c r="AM68" s="30">
        <f t="shared" si="30"/>
        <v>0</v>
      </c>
      <c r="AN68" s="30">
        <f t="shared" si="31"/>
        <v>10.746121098613571</v>
      </c>
      <c r="AO68" s="30">
        <f>IF('My Spreedsheet '!AN68&lt; 'Supercapacitor Info'!$F$22,'My Spreedsheet '!AN68,'Supercapacitor Info'!$F$22)</f>
        <v>10.746121098613571</v>
      </c>
    </row>
    <row r="69" spans="2:41" x14ac:dyDescent="0.3">
      <c r="B69" s="6" t="s">
        <v>9</v>
      </c>
      <c r="C69" s="6">
        <v>64</v>
      </c>
      <c r="D69" s="6">
        <v>64</v>
      </c>
      <c r="E69" s="7">
        <v>17.100000000000001</v>
      </c>
      <c r="F69" s="16">
        <f t="shared" si="6"/>
        <v>4.75</v>
      </c>
      <c r="G69" s="17">
        <f t="shared" si="32"/>
        <v>0.2222222222222224</v>
      </c>
      <c r="H69" s="17">
        <f t="shared" si="33"/>
        <v>0.80000000000000071</v>
      </c>
      <c r="I69" s="17">
        <f t="shared" si="7"/>
        <v>4.75</v>
      </c>
      <c r="J69" s="17">
        <f t="shared" si="8"/>
        <v>358.13888888888891</v>
      </c>
      <c r="K69" s="17">
        <f t="shared" si="9"/>
        <v>358.13888888888891</v>
      </c>
      <c r="L69" s="30">
        <f>'Car Info '!$C$5*'My Spreedsheet '!G69</f>
        <v>331.11111111111137</v>
      </c>
      <c r="M69" s="30">
        <f t="shared" si="10"/>
        <v>1</v>
      </c>
      <c r="N69" s="30">
        <f>IF(M69=1,'Car Info '!$C$5*9.80665*'Car Info '!$H$5,0)</f>
        <v>160.73099349999998</v>
      </c>
      <c r="O69" s="30">
        <f>0.5*'Car Info '!$G$5*'Car Info '!$I$5*'Car Info '!$D$5*('My Spreedsheet '!F69*'My Spreedsheet '!F69)</f>
        <v>8.6162292592031253</v>
      </c>
      <c r="P69" s="30">
        <f t="shared" si="34"/>
        <v>500.4583338703145</v>
      </c>
      <c r="Q69" s="30">
        <f t="shared" si="12"/>
        <v>2377.1770858839941</v>
      </c>
      <c r="R69" s="30">
        <f t="shared" si="13"/>
        <v>2.3771770858839942</v>
      </c>
      <c r="S69" s="30">
        <f t="shared" si="14"/>
        <v>804.39930810621479</v>
      </c>
      <c r="T69" s="30">
        <f t="shared" si="15"/>
        <v>68518.785798477082</v>
      </c>
      <c r="U69" s="30">
        <f t="shared" si="16"/>
        <v>2.3771770858839942</v>
      </c>
      <c r="V69" s="30">
        <f t="shared" si="17"/>
        <v>6.6032696830110947E-4</v>
      </c>
      <c r="W69" s="30">
        <f t="shared" si="18"/>
        <v>0</v>
      </c>
      <c r="X69" s="30">
        <f t="shared" si="19"/>
        <v>0</v>
      </c>
      <c r="Y69" s="30">
        <f t="shared" ref="Y69:Y132" si="36">IF(R69&gt;0,SUM(Y68,R69),Y68)</f>
        <v>166.19091785043867</v>
      </c>
      <c r="Z69" s="30">
        <f t="shared" ref="Z69:Z132" si="37">IF(R69&lt;0,SUM(Z68,R69),Z68)</f>
        <v>-80.174979274183784</v>
      </c>
      <c r="AA69" s="30">
        <f t="shared" si="20"/>
        <v>4.6164143847344075E-2</v>
      </c>
      <c r="AB69" s="30">
        <f t="shared" si="21"/>
        <v>-2.2270827576162163E-2</v>
      </c>
      <c r="AC69" s="30">
        <f t="shared" si="22"/>
        <v>2.2270827576162163E-2</v>
      </c>
      <c r="AD69" s="30">
        <f t="shared" si="23"/>
        <v>2.3893316271181912E-2</v>
      </c>
      <c r="AE69" s="30">
        <f>1/2*(('Car Info '!$C$5)*('My Spreedsheet '!F69)^2)</f>
        <v>16809.0625</v>
      </c>
      <c r="AF69" s="30">
        <f t="shared" si="24"/>
        <v>16.8090625</v>
      </c>
      <c r="AG69" s="30">
        <f t="shared" si="25"/>
        <v>4.6691840277777773E-3</v>
      </c>
      <c r="AH69" s="30">
        <f t="shared" si="26"/>
        <v>0.6233107585305212</v>
      </c>
      <c r="AI69" s="30">
        <f t="shared" si="35"/>
        <v>804.39930810621479</v>
      </c>
      <c r="AJ69" s="30">
        <f t="shared" si="27"/>
        <v>16004.663191893786</v>
      </c>
      <c r="AK69" s="30">
        <f t="shared" si="28"/>
        <v>16.004663191893787</v>
      </c>
      <c r="AL69" s="30">
        <f t="shared" si="29"/>
        <v>0</v>
      </c>
      <c r="AM69" s="30">
        <f t="shared" si="30"/>
        <v>0</v>
      </c>
      <c r="AN69" s="30">
        <f t="shared" si="31"/>
        <v>12.003497393920339</v>
      </c>
      <c r="AO69" s="30">
        <f>IF('My Spreedsheet '!AN69&lt; 'Supercapacitor Info'!$F$22,'My Spreedsheet '!AN69,'Supercapacitor Info'!$F$22)</f>
        <v>12.003497393920339</v>
      </c>
    </row>
    <row r="70" spans="2:41" x14ac:dyDescent="0.3">
      <c r="B70" s="6" t="s">
        <v>9</v>
      </c>
      <c r="C70" s="6">
        <v>65</v>
      </c>
      <c r="D70" s="6">
        <v>65</v>
      </c>
      <c r="E70" s="7">
        <v>17.8</v>
      </c>
      <c r="F70" s="16">
        <f t="shared" ref="F70:F133" si="38">E70/3.6</f>
        <v>4.9444444444444446</v>
      </c>
      <c r="G70" s="17">
        <f t="shared" si="32"/>
        <v>0.1388888888888889</v>
      </c>
      <c r="H70" s="17">
        <f t="shared" si="33"/>
        <v>0.5</v>
      </c>
      <c r="I70" s="17">
        <f t="shared" ref="I70:I133" si="39">F70</f>
        <v>4.9444444444444446</v>
      </c>
      <c r="J70" s="17">
        <f t="shared" ref="J70:J133" si="40">SUM(I70,J69)</f>
        <v>363.08333333333337</v>
      </c>
      <c r="K70" s="17">
        <f t="shared" ref="K70:K133" si="41">SUM(I70,K69)</f>
        <v>363.08333333333337</v>
      </c>
      <c r="L70" s="30">
        <f>'Car Info '!$C$5*'My Spreedsheet '!G70</f>
        <v>206.94444444444446</v>
      </c>
      <c r="M70" s="30">
        <f t="shared" ref="M70:M133" si="42">IF(F70=0,0,1)</f>
        <v>1</v>
      </c>
      <c r="N70" s="30">
        <f>IF(M70=1,'Car Info '!$C$5*9.80665*'Car Info '!$H$5,0)</f>
        <v>160.73099349999998</v>
      </c>
      <c r="O70" s="30">
        <f>0.5*'Car Info '!$G$5*'Car Info '!$I$5*'Car Info '!$D$5*('My Spreedsheet '!F70*'My Spreedsheet '!F70)</f>
        <v>9.3360900054236104</v>
      </c>
      <c r="P70" s="30">
        <f t="shared" si="34"/>
        <v>377.01152794986803</v>
      </c>
      <c r="Q70" s="30">
        <f t="shared" ref="Q70:Q133" si="43">P70*F70</f>
        <v>1864.1125548632365</v>
      </c>
      <c r="R70" s="30">
        <f t="shared" ref="R70:R133" si="44">Q70*0.001</f>
        <v>1.8641125548632365</v>
      </c>
      <c r="S70" s="30">
        <f t="shared" ref="S70:S133" si="45">F70*(N70+O70)</f>
        <v>840.88724622126119</v>
      </c>
      <c r="T70" s="30">
        <f t="shared" ref="T70:T133" si="46">SUM(S70,T69)</f>
        <v>69359.673044698342</v>
      </c>
      <c r="U70" s="30">
        <f t="shared" ref="U70:U133" si="47">IF(R70&gt;0,R70,0)</f>
        <v>1.8641125548632365</v>
      </c>
      <c r="V70" s="30">
        <f t="shared" ref="V70:V133" si="48">U70/3600</f>
        <v>5.1780904301756568E-4</v>
      </c>
      <c r="W70" s="30">
        <f t="shared" ref="W70:W133" si="49">IF(R70&lt;0,R70,0)</f>
        <v>0</v>
      </c>
      <c r="X70" s="30">
        <f t="shared" ref="X70:X133" si="50">(W70/3600)*-1</f>
        <v>0</v>
      </c>
      <c r="Y70" s="30">
        <f t="shared" si="36"/>
        <v>168.05503040530189</v>
      </c>
      <c r="Z70" s="30">
        <f t="shared" si="37"/>
        <v>-80.174979274183784</v>
      </c>
      <c r="AA70" s="30">
        <f t="shared" ref="AA70:AA133" si="51">Y70/(60*60)</f>
        <v>4.6681952890361637E-2</v>
      </c>
      <c r="AB70" s="30">
        <f t="shared" ref="AB70:AB133" si="52">Z70/(60*60)</f>
        <v>-2.2270827576162163E-2</v>
      </c>
      <c r="AC70" s="30">
        <f t="shared" ref="AC70:AC133" si="53">AB70*-1</f>
        <v>2.2270827576162163E-2</v>
      </c>
      <c r="AD70" s="30">
        <f t="shared" ref="AD70:AD133" si="54">AA70-AC70</f>
        <v>2.4411125314199474E-2</v>
      </c>
      <c r="AE70" s="30">
        <f>1/2*(('Car Info '!$C$5)*('My Spreedsheet '!F70)^2)</f>
        <v>18213.410493827159</v>
      </c>
      <c r="AF70" s="30">
        <f t="shared" ref="AF70:AF133" si="55">AE70*0.001</f>
        <v>18.213410493827158</v>
      </c>
      <c r="AG70" s="30">
        <f t="shared" ref="AG70:AG133" si="56">AF70/3600</f>
        <v>5.0592806927297661E-3</v>
      </c>
      <c r="AH70" s="30">
        <f t="shared" ref="AH70:AH133" si="57">SUM(AG70,AH69)</f>
        <v>0.62837003922325096</v>
      </c>
      <c r="AI70" s="30">
        <f t="shared" ref="AI70:AI133" si="58">I70*(N70+O70)</f>
        <v>840.88724622126119</v>
      </c>
      <c r="AJ70" s="30">
        <f t="shared" ref="AJ70:AJ133" si="59">AE70-AI70</f>
        <v>17372.523247605899</v>
      </c>
      <c r="AK70" s="30">
        <f t="shared" ref="AK70:AK133" si="60">AJ70*0.001</f>
        <v>17.372523247605898</v>
      </c>
      <c r="AL70" s="30">
        <f t="shared" ref="AL70:AL133" si="61">IF(G70&lt;0,AJ70,0)</f>
        <v>0</v>
      </c>
      <c r="AM70" s="30">
        <f t="shared" ref="AM70:AM133" si="62">AL70*0.001</f>
        <v>0</v>
      </c>
      <c r="AN70" s="30">
        <f t="shared" ref="AN70:AN133" si="63">(AJ70*0.75)*0.001</f>
        <v>13.029392435704423</v>
      </c>
      <c r="AO70" s="30">
        <f>IF('My Spreedsheet '!AN70&lt; 'Supercapacitor Info'!$F$22,'My Spreedsheet '!AN70,'Supercapacitor Info'!$F$22)</f>
        <v>13.029392435704423</v>
      </c>
    </row>
    <row r="71" spans="2:41" x14ac:dyDescent="0.3">
      <c r="B71" s="6" t="s">
        <v>9</v>
      </c>
      <c r="C71" s="6">
        <v>66</v>
      </c>
      <c r="D71" s="6">
        <v>66</v>
      </c>
      <c r="E71" s="7">
        <v>18.100000000000001</v>
      </c>
      <c r="F71" s="16">
        <f t="shared" si="38"/>
        <v>5.0277777777777777</v>
      </c>
      <c r="G71" s="17">
        <f t="shared" ref="G71:G134" si="64">($E72-$E70)/2/3.6</f>
        <v>8.3333333333333037E-2</v>
      </c>
      <c r="H71" s="17">
        <f t="shared" ref="H71:H134" si="65">($E72-$E70)/2</f>
        <v>0.29999999999999893</v>
      </c>
      <c r="I71" s="17">
        <f t="shared" si="39"/>
        <v>5.0277777777777777</v>
      </c>
      <c r="J71" s="17">
        <f t="shared" si="40"/>
        <v>368.11111111111114</v>
      </c>
      <c r="K71" s="17">
        <f t="shared" si="41"/>
        <v>368.11111111111114</v>
      </c>
      <c r="L71" s="30">
        <f>'Car Info '!$C$5*'My Spreedsheet '!G71</f>
        <v>124.16666666666623</v>
      </c>
      <c r="M71" s="30">
        <f t="shared" si="42"/>
        <v>1</v>
      </c>
      <c r="N71" s="30">
        <f>IF(M71=1,'Car Info '!$C$5*9.80665*'Car Info '!$H$5,0)</f>
        <v>160.73099349999998</v>
      </c>
      <c r="O71" s="30">
        <f>0.5*'Car Info '!$G$5*'Car Info '!$I$5*'Car Info '!$D$5*('My Spreedsheet '!F71*'My Spreedsheet '!F71)</f>
        <v>9.6534416319809022</v>
      </c>
      <c r="P71" s="30">
        <f t="shared" si="34"/>
        <v>294.55110179864715</v>
      </c>
      <c r="Q71" s="30">
        <f t="shared" si="43"/>
        <v>1480.9374840431981</v>
      </c>
      <c r="R71" s="30">
        <f t="shared" si="44"/>
        <v>1.4809374840431981</v>
      </c>
      <c r="S71" s="30">
        <f t="shared" si="45"/>
        <v>856.65507663579285</v>
      </c>
      <c r="T71" s="30">
        <f t="shared" si="46"/>
        <v>70216.32812133414</v>
      </c>
      <c r="U71" s="30">
        <f t="shared" si="47"/>
        <v>1.4809374840431981</v>
      </c>
      <c r="V71" s="30">
        <f t="shared" si="48"/>
        <v>4.1137152334533284E-4</v>
      </c>
      <c r="W71" s="30">
        <f t="shared" si="49"/>
        <v>0</v>
      </c>
      <c r="X71" s="30">
        <f t="shared" si="50"/>
        <v>0</v>
      </c>
      <c r="Y71" s="30">
        <f t="shared" si="36"/>
        <v>169.5359678893451</v>
      </c>
      <c r="Z71" s="30">
        <f t="shared" si="37"/>
        <v>-80.174979274183784</v>
      </c>
      <c r="AA71" s="30">
        <f t="shared" si="51"/>
        <v>4.709332441370697E-2</v>
      </c>
      <c r="AB71" s="30">
        <f t="shared" si="52"/>
        <v>-2.2270827576162163E-2</v>
      </c>
      <c r="AC71" s="30">
        <f t="shared" si="53"/>
        <v>2.2270827576162163E-2</v>
      </c>
      <c r="AD71" s="30">
        <f t="shared" si="54"/>
        <v>2.4822496837544807E-2</v>
      </c>
      <c r="AE71" s="30">
        <f>1/2*(('Car Info '!$C$5)*('My Spreedsheet '!F71)^2)</f>
        <v>18832.519290123455</v>
      </c>
      <c r="AF71" s="30">
        <f t="shared" si="55"/>
        <v>18.832519290123454</v>
      </c>
      <c r="AG71" s="30">
        <f t="shared" si="56"/>
        <v>5.2312553583676261E-3</v>
      </c>
      <c r="AH71" s="30">
        <f t="shared" si="57"/>
        <v>0.63360129458161862</v>
      </c>
      <c r="AI71" s="30">
        <f t="shared" si="58"/>
        <v>856.65507663579285</v>
      </c>
      <c r="AJ71" s="30">
        <f t="shared" si="59"/>
        <v>17975.864213487661</v>
      </c>
      <c r="AK71" s="30">
        <f t="shared" si="60"/>
        <v>17.975864213487661</v>
      </c>
      <c r="AL71" s="30">
        <f t="shared" si="61"/>
        <v>0</v>
      </c>
      <c r="AM71" s="30">
        <f t="shared" si="62"/>
        <v>0</v>
      </c>
      <c r="AN71" s="30">
        <f t="shared" si="63"/>
        <v>13.481898160115747</v>
      </c>
      <c r="AO71" s="30">
        <f>IF('My Spreedsheet '!AN71&lt; 'Supercapacitor Info'!$F$22,'My Spreedsheet '!AN71,'Supercapacitor Info'!$F$22)</f>
        <v>13.481898160115747</v>
      </c>
    </row>
    <row r="72" spans="2:41" x14ac:dyDescent="0.3">
      <c r="B72" s="6" t="s">
        <v>9</v>
      </c>
      <c r="C72" s="6">
        <v>67</v>
      </c>
      <c r="D72" s="6">
        <v>67</v>
      </c>
      <c r="E72" s="7">
        <v>18.399999999999999</v>
      </c>
      <c r="F72" s="16">
        <f t="shared" si="38"/>
        <v>5.1111111111111107</v>
      </c>
      <c r="G72" s="17">
        <f t="shared" si="64"/>
        <v>0.30555555555555547</v>
      </c>
      <c r="H72" s="17">
        <f t="shared" si="65"/>
        <v>1.0999999999999996</v>
      </c>
      <c r="I72" s="17">
        <f t="shared" si="39"/>
        <v>5.1111111111111107</v>
      </c>
      <c r="J72" s="17">
        <f t="shared" si="40"/>
        <v>373.22222222222223</v>
      </c>
      <c r="K72" s="17">
        <f t="shared" si="41"/>
        <v>373.22222222222223</v>
      </c>
      <c r="L72" s="30">
        <f>'Car Info '!$C$5*'My Spreedsheet '!G72</f>
        <v>455.27777777777766</v>
      </c>
      <c r="M72" s="30">
        <f t="shared" si="42"/>
        <v>1</v>
      </c>
      <c r="N72" s="30">
        <f>IF(M72=1,'Car Info '!$C$5*9.80665*'Car Info '!$H$5,0)</f>
        <v>160.73099349999998</v>
      </c>
      <c r="O72" s="30">
        <f>0.5*'Car Info '!$G$5*'Car Info '!$I$5*'Car Info '!$D$5*('My Spreedsheet '!F72*'My Spreedsheet '!F72)</f>
        <v>9.9760971854444431</v>
      </c>
      <c r="P72" s="30">
        <f t="shared" si="34"/>
        <v>625.98486846322214</v>
      </c>
      <c r="Q72" s="30">
        <f t="shared" si="43"/>
        <v>3199.4782165898018</v>
      </c>
      <c r="R72" s="30">
        <f t="shared" si="44"/>
        <v>3.1994782165898017</v>
      </c>
      <c r="S72" s="30">
        <f t="shared" si="45"/>
        <v>872.502907947827</v>
      </c>
      <c r="T72" s="30">
        <f t="shared" si="46"/>
        <v>71088.831029281966</v>
      </c>
      <c r="U72" s="30">
        <f t="shared" si="47"/>
        <v>3.1994782165898017</v>
      </c>
      <c r="V72" s="30">
        <f t="shared" si="48"/>
        <v>8.8874394905272269E-4</v>
      </c>
      <c r="W72" s="30">
        <f t="shared" si="49"/>
        <v>0</v>
      </c>
      <c r="X72" s="30">
        <f t="shared" si="50"/>
        <v>0</v>
      </c>
      <c r="Y72" s="30">
        <f t="shared" si="36"/>
        <v>172.7354461059349</v>
      </c>
      <c r="Z72" s="30">
        <f t="shared" si="37"/>
        <v>-80.174979274183784</v>
      </c>
      <c r="AA72" s="30">
        <f t="shared" si="51"/>
        <v>4.7982068362759693E-2</v>
      </c>
      <c r="AB72" s="30">
        <f t="shared" si="52"/>
        <v>-2.2270827576162163E-2</v>
      </c>
      <c r="AC72" s="30">
        <f t="shared" si="53"/>
        <v>2.2270827576162163E-2</v>
      </c>
      <c r="AD72" s="30">
        <f t="shared" si="54"/>
        <v>2.571124078659753E-2</v>
      </c>
      <c r="AE72" s="30">
        <f>1/2*(('Car Info '!$C$5)*('My Spreedsheet '!F72)^2)</f>
        <v>19461.975308641973</v>
      </c>
      <c r="AF72" s="30">
        <f t="shared" si="55"/>
        <v>19.461975308641975</v>
      </c>
      <c r="AG72" s="30">
        <f t="shared" si="56"/>
        <v>5.4061042524005485E-3</v>
      </c>
      <c r="AH72" s="30">
        <f t="shared" si="57"/>
        <v>0.63900739883401914</v>
      </c>
      <c r="AI72" s="30">
        <f t="shared" si="58"/>
        <v>872.502907947827</v>
      </c>
      <c r="AJ72" s="30">
        <f t="shared" si="59"/>
        <v>18589.472400694147</v>
      </c>
      <c r="AK72" s="30">
        <f t="shared" si="60"/>
        <v>18.589472400694149</v>
      </c>
      <c r="AL72" s="30">
        <f t="shared" si="61"/>
        <v>0</v>
      </c>
      <c r="AM72" s="30">
        <f t="shared" si="62"/>
        <v>0</v>
      </c>
      <c r="AN72" s="30">
        <f t="shared" si="63"/>
        <v>13.94210430052061</v>
      </c>
      <c r="AO72" s="30">
        <f>IF('My Spreedsheet '!AN72&lt; 'Supercapacitor Info'!$F$22,'My Spreedsheet '!AN72,'Supercapacitor Info'!$F$22)</f>
        <v>13.94210430052061</v>
      </c>
    </row>
    <row r="73" spans="2:41" x14ac:dyDescent="0.3">
      <c r="B73" s="6" t="s">
        <v>9</v>
      </c>
      <c r="C73" s="6">
        <v>68</v>
      </c>
      <c r="D73" s="6">
        <v>68</v>
      </c>
      <c r="E73" s="7">
        <v>20.3</v>
      </c>
      <c r="F73" s="16">
        <f t="shared" si="38"/>
        <v>5.6388888888888893</v>
      </c>
      <c r="G73" s="17">
        <f t="shared" si="64"/>
        <v>0.66666666666666674</v>
      </c>
      <c r="H73" s="17">
        <f t="shared" si="65"/>
        <v>2.4000000000000004</v>
      </c>
      <c r="I73" s="17">
        <f t="shared" si="39"/>
        <v>5.6388888888888893</v>
      </c>
      <c r="J73" s="17">
        <f t="shared" si="40"/>
        <v>378.86111111111114</v>
      </c>
      <c r="K73" s="17">
        <f t="shared" si="41"/>
        <v>378.86111111111114</v>
      </c>
      <c r="L73" s="30">
        <f>'Car Info '!$C$5*'My Spreedsheet '!G73</f>
        <v>993.33333333333348</v>
      </c>
      <c r="M73" s="30">
        <f t="shared" si="42"/>
        <v>1</v>
      </c>
      <c r="N73" s="30">
        <f>IF(M73=1,'Car Info '!$C$5*9.80665*'Car Info '!$H$5,0)</f>
        <v>160.73099349999998</v>
      </c>
      <c r="O73" s="30">
        <f>0.5*'Car Info '!$G$5*'Car Info '!$I$5*'Car Info '!$D$5*('My Spreedsheet '!F73*'My Spreedsheet '!F73)</f>
        <v>12.142751326647572</v>
      </c>
      <c r="P73" s="30">
        <f t="shared" si="34"/>
        <v>1166.2070781599812</v>
      </c>
      <c r="Q73" s="30">
        <f t="shared" si="43"/>
        <v>6576.1121351798938</v>
      </c>
      <c r="R73" s="30">
        <f t="shared" si="44"/>
        <v>6.5761121351798941</v>
      </c>
      <c r="S73" s="30">
        <f t="shared" si="45"/>
        <v>974.81583888359603</v>
      </c>
      <c r="T73" s="30">
        <f t="shared" si="46"/>
        <v>72063.646868165568</v>
      </c>
      <c r="U73" s="30">
        <f t="shared" si="47"/>
        <v>6.5761121351798941</v>
      </c>
      <c r="V73" s="30">
        <f t="shared" si="48"/>
        <v>1.8266978153277484E-3</v>
      </c>
      <c r="W73" s="30">
        <f t="shared" si="49"/>
        <v>0</v>
      </c>
      <c r="X73" s="30">
        <f t="shared" si="50"/>
        <v>0</v>
      </c>
      <c r="Y73" s="30">
        <f t="shared" si="36"/>
        <v>179.3115582411148</v>
      </c>
      <c r="Z73" s="30">
        <f t="shared" si="37"/>
        <v>-80.174979274183784</v>
      </c>
      <c r="AA73" s="30">
        <f t="shared" si="51"/>
        <v>4.9808766178087445E-2</v>
      </c>
      <c r="AB73" s="30">
        <f t="shared" si="52"/>
        <v>-2.2270827576162163E-2</v>
      </c>
      <c r="AC73" s="30">
        <f t="shared" si="53"/>
        <v>2.2270827576162163E-2</v>
      </c>
      <c r="AD73" s="30">
        <f t="shared" si="54"/>
        <v>2.7537938601925282E-2</v>
      </c>
      <c r="AE73" s="30">
        <f>1/2*(('Car Info '!$C$5)*('My Spreedsheet '!F73)^2)</f>
        <v>23688.815586419758</v>
      </c>
      <c r="AF73" s="30">
        <f t="shared" si="55"/>
        <v>23.688815586419757</v>
      </c>
      <c r="AG73" s="30">
        <f t="shared" si="56"/>
        <v>6.5802265517832656E-3</v>
      </c>
      <c r="AH73" s="30">
        <f t="shared" si="57"/>
        <v>0.64558762538580239</v>
      </c>
      <c r="AI73" s="30">
        <f t="shared" si="58"/>
        <v>974.81583888359603</v>
      </c>
      <c r="AJ73" s="30">
        <f t="shared" si="59"/>
        <v>22713.999747536163</v>
      </c>
      <c r="AK73" s="30">
        <f t="shared" si="60"/>
        <v>22.713999747536164</v>
      </c>
      <c r="AL73" s="30">
        <f t="shared" si="61"/>
        <v>0</v>
      </c>
      <c r="AM73" s="30">
        <f t="shared" si="62"/>
        <v>0</v>
      </c>
      <c r="AN73" s="30">
        <f t="shared" si="63"/>
        <v>17.035499810652123</v>
      </c>
      <c r="AO73" s="30">
        <f>IF('My Spreedsheet '!AN73&lt; 'Supercapacitor Info'!$F$22,'My Spreedsheet '!AN73,'Supercapacitor Info'!$F$22)</f>
        <v>17.035499810652123</v>
      </c>
    </row>
    <row r="74" spans="2:41" x14ac:dyDescent="0.3">
      <c r="B74" s="6" t="s">
        <v>9</v>
      </c>
      <c r="C74" s="6">
        <v>69</v>
      </c>
      <c r="D74" s="6">
        <v>69</v>
      </c>
      <c r="E74" s="7">
        <v>23.2</v>
      </c>
      <c r="F74" s="16">
        <f t="shared" si="38"/>
        <v>6.4444444444444438</v>
      </c>
      <c r="G74" s="17">
        <f t="shared" si="64"/>
        <v>0.86111111111111094</v>
      </c>
      <c r="H74" s="17">
        <f t="shared" si="65"/>
        <v>3.0999999999999996</v>
      </c>
      <c r="I74" s="17">
        <f t="shared" si="39"/>
        <v>6.4444444444444438</v>
      </c>
      <c r="J74" s="17">
        <f t="shared" si="40"/>
        <v>385.3055555555556</v>
      </c>
      <c r="K74" s="17">
        <f t="shared" si="41"/>
        <v>385.3055555555556</v>
      </c>
      <c r="L74" s="30">
        <f>'Car Info '!$C$5*'My Spreedsheet '!G74</f>
        <v>1283.0555555555552</v>
      </c>
      <c r="M74" s="30">
        <f t="shared" si="42"/>
        <v>1</v>
      </c>
      <c r="N74" s="30">
        <f>IF(M74=1,'Car Info '!$C$5*9.80665*'Car Info '!$H$5,0)</f>
        <v>160.73099349999998</v>
      </c>
      <c r="O74" s="30">
        <f>0.5*'Car Info '!$G$5*'Car Info '!$I$5*'Car Info '!$D$5*('My Spreedsheet '!F74*'My Spreedsheet '!F74)</f>
        <v>15.859920100111106</v>
      </c>
      <c r="P74" s="30">
        <f t="shared" si="34"/>
        <v>1459.6464691556664</v>
      </c>
      <c r="Q74" s="30">
        <f t="shared" si="43"/>
        <v>9406.6105790031834</v>
      </c>
      <c r="R74" s="30">
        <f t="shared" si="44"/>
        <v>9.4066105790031838</v>
      </c>
      <c r="S74" s="30">
        <f t="shared" si="45"/>
        <v>1138.0303320896046</v>
      </c>
      <c r="T74" s="30">
        <f t="shared" si="46"/>
        <v>73201.677200255173</v>
      </c>
      <c r="U74" s="30">
        <f t="shared" si="47"/>
        <v>9.4066105790031838</v>
      </c>
      <c r="V74" s="30">
        <f t="shared" si="48"/>
        <v>2.6129473830564399E-3</v>
      </c>
      <c r="W74" s="30">
        <f t="shared" si="49"/>
        <v>0</v>
      </c>
      <c r="X74" s="30">
        <f t="shared" si="50"/>
        <v>0</v>
      </c>
      <c r="Y74" s="30">
        <f t="shared" si="36"/>
        <v>188.71816882011797</v>
      </c>
      <c r="Z74" s="30">
        <f t="shared" si="37"/>
        <v>-80.174979274183784</v>
      </c>
      <c r="AA74" s="30">
        <f t="shared" si="51"/>
        <v>5.2421713561143883E-2</v>
      </c>
      <c r="AB74" s="30">
        <f t="shared" si="52"/>
        <v>-2.2270827576162163E-2</v>
      </c>
      <c r="AC74" s="30">
        <f t="shared" si="53"/>
        <v>2.2270827576162163E-2</v>
      </c>
      <c r="AD74" s="30">
        <f t="shared" si="54"/>
        <v>3.015088598498172E-2</v>
      </c>
      <c r="AE74" s="30">
        <f>1/2*(('Car Info '!$C$5)*('My Spreedsheet '!F74)^2)</f>
        <v>30940.493827160484</v>
      </c>
      <c r="AF74" s="30">
        <f t="shared" si="55"/>
        <v>30.940493827160484</v>
      </c>
      <c r="AG74" s="30">
        <f t="shared" si="56"/>
        <v>8.5945816186556896E-3</v>
      </c>
      <c r="AH74" s="30">
        <f t="shared" si="57"/>
        <v>0.65418220700445806</v>
      </c>
      <c r="AI74" s="30">
        <f t="shared" si="58"/>
        <v>1138.0303320896046</v>
      </c>
      <c r="AJ74" s="30">
        <f t="shared" si="59"/>
        <v>29802.463495070879</v>
      </c>
      <c r="AK74" s="30">
        <f t="shared" si="60"/>
        <v>29.802463495070878</v>
      </c>
      <c r="AL74" s="30">
        <f t="shared" si="61"/>
        <v>0</v>
      </c>
      <c r="AM74" s="30">
        <f t="shared" si="62"/>
        <v>0</v>
      </c>
      <c r="AN74" s="30">
        <f t="shared" si="63"/>
        <v>22.351847621303161</v>
      </c>
      <c r="AO74" s="30">
        <f>IF('My Spreedsheet '!AN74&lt; 'Supercapacitor Info'!$F$22,'My Spreedsheet '!AN74,'Supercapacitor Info'!$F$22)</f>
        <v>22.351847621303161</v>
      </c>
    </row>
    <row r="75" spans="2:41" x14ac:dyDescent="0.3">
      <c r="B75" s="6" t="s">
        <v>9</v>
      </c>
      <c r="C75" s="6">
        <v>70</v>
      </c>
      <c r="D75" s="6">
        <v>70</v>
      </c>
      <c r="E75" s="7">
        <v>26.5</v>
      </c>
      <c r="F75" s="16">
        <f t="shared" si="38"/>
        <v>7.3611111111111107</v>
      </c>
      <c r="G75" s="17">
        <f t="shared" si="64"/>
        <v>0.91666666666666685</v>
      </c>
      <c r="H75" s="17">
        <f t="shared" si="65"/>
        <v>3.3000000000000007</v>
      </c>
      <c r="I75" s="17">
        <f t="shared" si="39"/>
        <v>7.3611111111111107</v>
      </c>
      <c r="J75" s="17">
        <f t="shared" si="40"/>
        <v>392.66666666666669</v>
      </c>
      <c r="K75" s="17">
        <f t="shared" si="41"/>
        <v>392.66666666666669</v>
      </c>
      <c r="L75" s="30">
        <f>'Car Info '!$C$5*'My Spreedsheet '!G75</f>
        <v>1365.8333333333337</v>
      </c>
      <c r="M75" s="30">
        <f t="shared" si="42"/>
        <v>1</v>
      </c>
      <c r="N75" s="30">
        <f>IF(M75=1,'Car Info '!$C$5*9.80665*'Car Info '!$H$5,0)</f>
        <v>160.73099349999998</v>
      </c>
      <c r="O75" s="30">
        <f>0.5*'Car Info '!$G$5*'Car Info '!$I$5*'Car Info '!$D$5*('My Spreedsheet '!F75*'My Spreedsheet '!F75)</f>
        <v>20.692681499522568</v>
      </c>
      <c r="P75" s="30">
        <f t="shared" si="34"/>
        <v>1547.2570083328565</v>
      </c>
      <c r="Q75" s="30">
        <f t="shared" si="43"/>
        <v>11389.530755783526</v>
      </c>
      <c r="R75" s="30">
        <f t="shared" si="44"/>
        <v>11.389530755783525</v>
      </c>
      <c r="S75" s="30">
        <f t="shared" si="45"/>
        <v>1335.4798298575965</v>
      </c>
      <c r="T75" s="30">
        <f t="shared" si="46"/>
        <v>74537.157030112765</v>
      </c>
      <c r="U75" s="30">
        <f t="shared" si="47"/>
        <v>11.389530755783525</v>
      </c>
      <c r="V75" s="30">
        <f t="shared" si="48"/>
        <v>3.1637585432732016E-3</v>
      </c>
      <c r="W75" s="30">
        <f t="shared" si="49"/>
        <v>0</v>
      </c>
      <c r="X75" s="30">
        <f t="shared" si="50"/>
        <v>0</v>
      </c>
      <c r="Y75" s="30">
        <f t="shared" si="36"/>
        <v>200.10769957590151</v>
      </c>
      <c r="Z75" s="30">
        <f t="shared" si="37"/>
        <v>-80.174979274183784</v>
      </c>
      <c r="AA75" s="30">
        <f t="shared" si="51"/>
        <v>5.5585472104417083E-2</v>
      </c>
      <c r="AB75" s="30">
        <f t="shared" si="52"/>
        <v>-2.2270827576162163E-2</v>
      </c>
      <c r="AC75" s="30">
        <f t="shared" si="53"/>
        <v>2.2270827576162163E-2</v>
      </c>
      <c r="AD75" s="30">
        <f t="shared" si="54"/>
        <v>3.3314644528254916E-2</v>
      </c>
      <c r="AE75" s="30">
        <f>1/2*(('Car Info '!$C$5)*('My Spreedsheet '!F75)^2)</f>
        <v>40368.537808641966</v>
      </c>
      <c r="AF75" s="30">
        <f t="shared" si="55"/>
        <v>40.368537808641968</v>
      </c>
      <c r="AG75" s="30">
        <f t="shared" si="56"/>
        <v>1.1213482724622768E-2</v>
      </c>
      <c r="AH75" s="30">
        <f t="shared" si="57"/>
        <v>0.66539568972908081</v>
      </c>
      <c r="AI75" s="30">
        <f t="shared" si="58"/>
        <v>1335.4798298575965</v>
      </c>
      <c r="AJ75" s="30">
        <f t="shared" si="59"/>
        <v>39033.057978784367</v>
      </c>
      <c r="AK75" s="30">
        <f t="shared" si="60"/>
        <v>39.03305797878437</v>
      </c>
      <c r="AL75" s="30">
        <f t="shared" si="61"/>
        <v>0</v>
      </c>
      <c r="AM75" s="30">
        <f t="shared" si="62"/>
        <v>0</v>
      </c>
      <c r="AN75" s="30">
        <f t="shared" si="63"/>
        <v>29.274793484088274</v>
      </c>
      <c r="AO75" s="30">
        <f>IF('My Spreedsheet '!AN75&lt; 'Supercapacitor Info'!$F$22,'My Spreedsheet '!AN75,'Supercapacitor Info'!$F$22)</f>
        <v>29.274793484088274</v>
      </c>
    </row>
    <row r="76" spans="2:41" x14ac:dyDescent="0.3">
      <c r="B76" s="6" t="s">
        <v>9</v>
      </c>
      <c r="C76" s="6">
        <v>71</v>
      </c>
      <c r="D76" s="6">
        <v>71</v>
      </c>
      <c r="E76" s="7">
        <v>29.8</v>
      </c>
      <c r="F76" s="16">
        <f t="shared" si="38"/>
        <v>8.2777777777777786</v>
      </c>
      <c r="G76" s="17">
        <f t="shared" si="64"/>
        <v>0.84722222222222243</v>
      </c>
      <c r="H76" s="17">
        <f t="shared" si="65"/>
        <v>3.0500000000000007</v>
      </c>
      <c r="I76" s="17">
        <f t="shared" si="39"/>
        <v>8.2777777777777786</v>
      </c>
      <c r="J76" s="17">
        <f t="shared" si="40"/>
        <v>400.94444444444446</v>
      </c>
      <c r="K76" s="17">
        <f t="shared" si="41"/>
        <v>400.94444444444446</v>
      </c>
      <c r="L76" s="30">
        <f>'Car Info '!$C$5*'My Spreedsheet '!G76</f>
        <v>1262.3611111111113</v>
      </c>
      <c r="M76" s="30">
        <f t="shared" si="42"/>
        <v>1</v>
      </c>
      <c r="N76" s="30">
        <f>IF(M76=1,'Car Info '!$C$5*9.80665*'Car Info '!$H$5,0)</f>
        <v>160.73099349999998</v>
      </c>
      <c r="O76" s="30">
        <f>0.5*'Car Info '!$G$5*'Car Info '!$I$5*'Car Info '!$D$5*('My Spreedsheet '!F76*'My Spreedsheet '!F76)</f>
        <v>26.167218054590283</v>
      </c>
      <c r="P76" s="30">
        <f t="shared" si="34"/>
        <v>1449.2593226657016</v>
      </c>
      <c r="Q76" s="30">
        <f t="shared" si="43"/>
        <v>11996.646615399421</v>
      </c>
      <c r="R76" s="30">
        <f t="shared" si="44"/>
        <v>11.99664661539942</v>
      </c>
      <c r="S76" s="30">
        <f t="shared" si="45"/>
        <v>1547.1018623129974</v>
      </c>
      <c r="T76" s="30">
        <f t="shared" si="46"/>
        <v>76084.258892425758</v>
      </c>
      <c r="U76" s="30">
        <f t="shared" si="47"/>
        <v>11.99664661539942</v>
      </c>
      <c r="V76" s="30">
        <f t="shared" si="48"/>
        <v>3.3324018376109502E-3</v>
      </c>
      <c r="W76" s="30">
        <f t="shared" si="49"/>
        <v>0</v>
      </c>
      <c r="X76" s="30">
        <f t="shared" si="50"/>
        <v>0</v>
      </c>
      <c r="Y76" s="30">
        <f t="shared" si="36"/>
        <v>212.10434619130092</v>
      </c>
      <c r="Z76" s="30">
        <f t="shared" si="37"/>
        <v>-80.174979274183784</v>
      </c>
      <c r="AA76" s="30">
        <f t="shared" si="51"/>
        <v>5.8917873942028035E-2</v>
      </c>
      <c r="AB76" s="30">
        <f t="shared" si="52"/>
        <v>-2.2270827576162163E-2</v>
      </c>
      <c r="AC76" s="30">
        <f t="shared" si="53"/>
        <v>2.2270827576162163E-2</v>
      </c>
      <c r="AD76" s="30">
        <f t="shared" si="54"/>
        <v>3.6647046365865868E-2</v>
      </c>
      <c r="AE76" s="30">
        <f>1/2*(('Car Info '!$C$5)*('My Spreedsheet '!F76)^2)</f>
        <v>51048.59567901236</v>
      </c>
      <c r="AF76" s="30">
        <f t="shared" si="55"/>
        <v>51.048595679012358</v>
      </c>
      <c r="AG76" s="30">
        <f t="shared" si="56"/>
        <v>1.4180165466392322E-2</v>
      </c>
      <c r="AH76" s="30">
        <f t="shared" si="57"/>
        <v>0.67957585519547314</v>
      </c>
      <c r="AI76" s="30">
        <f t="shared" si="58"/>
        <v>1547.1018623129974</v>
      </c>
      <c r="AJ76" s="30">
        <f t="shared" si="59"/>
        <v>49501.49381669936</v>
      </c>
      <c r="AK76" s="30">
        <f t="shared" si="60"/>
        <v>49.501493816699359</v>
      </c>
      <c r="AL76" s="30">
        <f t="shared" si="61"/>
        <v>0</v>
      </c>
      <c r="AM76" s="30">
        <f t="shared" si="62"/>
        <v>0</v>
      </c>
      <c r="AN76" s="30">
        <f t="shared" si="63"/>
        <v>37.126120362524517</v>
      </c>
      <c r="AO76" s="30">
        <f>IF('My Spreedsheet '!AN76&lt; 'Supercapacitor Info'!$F$22,'My Spreedsheet '!AN76,'Supercapacitor Info'!$F$22)</f>
        <v>37.126120362524517</v>
      </c>
    </row>
    <row r="77" spans="2:41" x14ac:dyDescent="0.3">
      <c r="B77" s="6" t="s">
        <v>9</v>
      </c>
      <c r="C77" s="6">
        <v>72</v>
      </c>
      <c r="D77" s="6">
        <v>72</v>
      </c>
      <c r="E77" s="7">
        <v>32.6</v>
      </c>
      <c r="F77" s="16">
        <f t="shared" si="38"/>
        <v>9.0555555555555554</v>
      </c>
      <c r="G77" s="17">
        <f t="shared" si="64"/>
        <v>0.63888888888888862</v>
      </c>
      <c r="H77" s="17">
        <f t="shared" si="65"/>
        <v>2.2999999999999989</v>
      </c>
      <c r="I77" s="17">
        <f t="shared" si="39"/>
        <v>9.0555555555555554</v>
      </c>
      <c r="J77" s="17">
        <f t="shared" si="40"/>
        <v>410</v>
      </c>
      <c r="K77" s="17">
        <f t="shared" si="41"/>
        <v>410</v>
      </c>
      <c r="L77" s="30">
        <f>'Car Info '!$C$5*'My Spreedsheet '!G77</f>
        <v>951.944444444444</v>
      </c>
      <c r="M77" s="30">
        <f t="shared" si="42"/>
        <v>1</v>
      </c>
      <c r="N77" s="30">
        <f>IF(M77=1,'Car Info '!$C$5*9.80665*'Car Info '!$H$5,0)</f>
        <v>160.73099349999998</v>
      </c>
      <c r="O77" s="30">
        <f>0.5*'Car Info '!$G$5*'Car Info '!$I$5*'Car Info '!$D$5*('My Spreedsheet '!F77*'My Spreedsheet '!F77)</f>
        <v>31.315563104923612</v>
      </c>
      <c r="P77" s="30">
        <f t="shared" si="34"/>
        <v>1143.9910010493675</v>
      </c>
      <c r="Q77" s="30">
        <f t="shared" si="43"/>
        <v>10359.474065058161</v>
      </c>
      <c r="R77" s="30">
        <f t="shared" si="44"/>
        <v>10.35947406505816</v>
      </c>
      <c r="S77" s="30">
        <f t="shared" si="45"/>
        <v>1739.0882625890301</v>
      </c>
      <c r="T77" s="30">
        <f t="shared" si="46"/>
        <v>77823.347155014795</v>
      </c>
      <c r="U77" s="30">
        <f t="shared" si="47"/>
        <v>10.35947406505816</v>
      </c>
      <c r="V77" s="30">
        <f t="shared" si="48"/>
        <v>2.8776316847383778E-3</v>
      </c>
      <c r="W77" s="30">
        <f t="shared" si="49"/>
        <v>0</v>
      </c>
      <c r="X77" s="30">
        <f t="shared" si="50"/>
        <v>0</v>
      </c>
      <c r="Y77" s="30">
        <f t="shared" si="36"/>
        <v>222.46382025635907</v>
      </c>
      <c r="Z77" s="30">
        <f t="shared" si="37"/>
        <v>-80.174979274183784</v>
      </c>
      <c r="AA77" s="30">
        <f t="shared" si="51"/>
        <v>6.179550562676641E-2</v>
      </c>
      <c r="AB77" s="30">
        <f t="shared" si="52"/>
        <v>-2.2270827576162163E-2</v>
      </c>
      <c r="AC77" s="30">
        <f t="shared" si="53"/>
        <v>2.2270827576162163E-2</v>
      </c>
      <c r="AD77" s="30">
        <f t="shared" si="54"/>
        <v>3.9524678050604251E-2</v>
      </c>
      <c r="AE77" s="30">
        <f>1/2*(('Car Info '!$C$5)*('My Spreedsheet '!F77)^2)</f>
        <v>61092.299382716054</v>
      </c>
      <c r="AF77" s="30">
        <f t="shared" si="55"/>
        <v>61.092299382716057</v>
      </c>
      <c r="AG77" s="30">
        <f t="shared" si="56"/>
        <v>1.697008316186557E-2</v>
      </c>
      <c r="AH77" s="30">
        <f t="shared" si="57"/>
        <v>0.69654593835733869</v>
      </c>
      <c r="AI77" s="30">
        <f t="shared" si="58"/>
        <v>1739.0882625890301</v>
      </c>
      <c r="AJ77" s="30">
        <f t="shared" si="59"/>
        <v>59353.211120127024</v>
      </c>
      <c r="AK77" s="30">
        <f t="shared" si="60"/>
        <v>59.353211120127028</v>
      </c>
      <c r="AL77" s="30">
        <f t="shared" si="61"/>
        <v>0</v>
      </c>
      <c r="AM77" s="30">
        <f t="shared" si="62"/>
        <v>0</v>
      </c>
      <c r="AN77" s="30">
        <f t="shared" si="63"/>
        <v>44.514908340095268</v>
      </c>
      <c r="AO77" s="30">
        <f>IF('My Spreedsheet '!AN77&lt; 'Supercapacitor Info'!$F$22,'My Spreedsheet '!AN77,'Supercapacitor Info'!$F$22)</f>
        <v>44.514908340095268</v>
      </c>
    </row>
    <row r="78" spans="2:41" x14ac:dyDescent="0.3">
      <c r="B78" s="6" t="s">
        <v>9</v>
      </c>
      <c r="C78" s="6">
        <v>73</v>
      </c>
      <c r="D78" s="6">
        <v>73</v>
      </c>
      <c r="E78" s="7">
        <v>34.4</v>
      </c>
      <c r="F78" s="16">
        <f t="shared" si="38"/>
        <v>9.5555555555555554</v>
      </c>
      <c r="G78" s="17">
        <f t="shared" si="64"/>
        <v>0.40277777777777757</v>
      </c>
      <c r="H78" s="17">
        <f t="shared" si="65"/>
        <v>1.4499999999999993</v>
      </c>
      <c r="I78" s="17">
        <f t="shared" si="39"/>
        <v>9.5555555555555554</v>
      </c>
      <c r="J78" s="17">
        <f t="shared" si="40"/>
        <v>419.55555555555554</v>
      </c>
      <c r="K78" s="17">
        <f t="shared" si="41"/>
        <v>419.55555555555554</v>
      </c>
      <c r="L78" s="30">
        <f>'Car Info '!$C$5*'My Spreedsheet '!G78</f>
        <v>600.13888888888857</v>
      </c>
      <c r="M78" s="30">
        <f t="shared" si="42"/>
        <v>1</v>
      </c>
      <c r="N78" s="30">
        <f>IF(M78=1,'Car Info '!$C$5*9.80665*'Car Info '!$H$5,0)</f>
        <v>160.73099349999998</v>
      </c>
      <c r="O78" s="30">
        <f>0.5*'Car Info '!$G$5*'Car Info '!$I$5*'Car Info '!$D$5*('My Spreedsheet '!F78*'My Spreedsheet '!F78)</f>
        <v>34.869194132111105</v>
      </c>
      <c r="P78" s="30">
        <f t="shared" si="34"/>
        <v>795.73907652099967</v>
      </c>
      <c r="Q78" s="30">
        <f t="shared" si="43"/>
        <v>7603.7289534228858</v>
      </c>
      <c r="R78" s="30">
        <f t="shared" si="44"/>
        <v>7.6037289534228858</v>
      </c>
      <c r="S78" s="30">
        <f t="shared" si="45"/>
        <v>1869.0684595957282</v>
      </c>
      <c r="T78" s="30">
        <f t="shared" si="46"/>
        <v>79692.415614610523</v>
      </c>
      <c r="U78" s="30">
        <f t="shared" si="47"/>
        <v>7.6037289534228858</v>
      </c>
      <c r="V78" s="30">
        <f t="shared" si="48"/>
        <v>2.1121469315063574E-3</v>
      </c>
      <c r="W78" s="30">
        <f t="shared" si="49"/>
        <v>0</v>
      </c>
      <c r="X78" s="30">
        <f t="shared" si="50"/>
        <v>0</v>
      </c>
      <c r="Y78" s="30">
        <f t="shared" si="36"/>
        <v>230.06754920978196</v>
      </c>
      <c r="Z78" s="30">
        <f t="shared" si="37"/>
        <v>-80.174979274183784</v>
      </c>
      <c r="AA78" s="30">
        <f t="shared" si="51"/>
        <v>6.3907652558272771E-2</v>
      </c>
      <c r="AB78" s="30">
        <f t="shared" si="52"/>
        <v>-2.2270827576162163E-2</v>
      </c>
      <c r="AC78" s="30">
        <f t="shared" si="53"/>
        <v>2.2270827576162163E-2</v>
      </c>
      <c r="AD78" s="30">
        <f t="shared" si="54"/>
        <v>4.1636824982110604E-2</v>
      </c>
      <c r="AE78" s="30">
        <f>1/2*(('Car Info '!$C$5)*('My Spreedsheet '!F78)^2)</f>
        <v>68024.938271604929</v>
      </c>
      <c r="AF78" s="30">
        <f t="shared" si="55"/>
        <v>68.024938271604924</v>
      </c>
      <c r="AG78" s="30">
        <f t="shared" si="56"/>
        <v>1.8895816186556922E-2</v>
      </c>
      <c r="AH78" s="30">
        <f t="shared" si="57"/>
        <v>0.71544175454389558</v>
      </c>
      <c r="AI78" s="30">
        <f t="shared" si="58"/>
        <v>1869.0684595957282</v>
      </c>
      <c r="AJ78" s="30">
        <f t="shared" si="59"/>
        <v>66155.869812009201</v>
      </c>
      <c r="AK78" s="30">
        <f t="shared" si="60"/>
        <v>66.1558698120092</v>
      </c>
      <c r="AL78" s="30">
        <f t="shared" si="61"/>
        <v>0</v>
      </c>
      <c r="AM78" s="30">
        <f t="shared" si="62"/>
        <v>0</v>
      </c>
      <c r="AN78" s="30">
        <f t="shared" si="63"/>
        <v>49.6169023590069</v>
      </c>
      <c r="AO78" s="30">
        <f>IF('My Spreedsheet '!AN78&lt; 'Supercapacitor Info'!$F$22,'My Spreedsheet '!AN78,'Supercapacitor Info'!$F$22)</f>
        <v>49.6169023590069</v>
      </c>
    </row>
    <row r="79" spans="2:41" x14ac:dyDescent="0.3">
      <c r="B79" s="6" t="s">
        <v>9</v>
      </c>
      <c r="C79" s="6">
        <v>74</v>
      </c>
      <c r="D79" s="6">
        <v>74</v>
      </c>
      <c r="E79" s="7">
        <v>35.5</v>
      </c>
      <c r="F79" s="16">
        <f t="shared" si="38"/>
        <v>9.8611111111111107</v>
      </c>
      <c r="G79" s="17">
        <f t="shared" si="64"/>
        <v>0.27777777777777779</v>
      </c>
      <c r="H79" s="17">
        <f t="shared" si="65"/>
        <v>1</v>
      </c>
      <c r="I79" s="17">
        <f t="shared" si="39"/>
        <v>9.8611111111111107</v>
      </c>
      <c r="J79" s="17">
        <f t="shared" si="40"/>
        <v>429.41666666666663</v>
      </c>
      <c r="K79" s="17">
        <f t="shared" si="41"/>
        <v>429.41666666666663</v>
      </c>
      <c r="L79" s="30">
        <f>'Car Info '!$C$5*'My Spreedsheet '!G79</f>
        <v>413.88888888888891</v>
      </c>
      <c r="M79" s="30">
        <f t="shared" si="42"/>
        <v>1</v>
      </c>
      <c r="N79" s="30">
        <f>IF(M79=1,'Car Info '!$C$5*9.80665*'Car Info '!$H$5,0)</f>
        <v>160.73099349999998</v>
      </c>
      <c r="O79" s="30">
        <f>0.5*'Car Info '!$G$5*'Car Info '!$I$5*'Car Info '!$D$5*('My Spreedsheet '!F79*'My Spreedsheet '!F79)</f>
        <v>37.134854908897566</v>
      </c>
      <c r="P79" s="30">
        <f t="shared" si="34"/>
        <v>611.75473729778639</v>
      </c>
      <c r="Q79" s="30">
        <f t="shared" si="43"/>
        <v>6032.58143724206</v>
      </c>
      <c r="R79" s="30">
        <f t="shared" si="44"/>
        <v>6.0325814372420599</v>
      </c>
      <c r="S79" s="30">
        <f t="shared" si="45"/>
        <v>1951.1771162544062</v>
      </c>
      <c r="T79" s="30">
        <f t="shared" si="46"/>
        <v>81643.592730864926</v>
      </c>
      <c r="U79" s="30">
        <f t="shared" si="47"/>
        <v>6.0325814372420599</v>
      </c>
      <c r="V79" s="30">
        <f t="shared" si="48"/>
        <v>1.6757170659005723E-3</v>
      </c>
      <c r="W79" s="30">
        <f t="shared" si="49"/>
        <v>0</v>
      </c>
      <c r="X79" s="30">
        <f t="shared" si="50"/>
        <v>0</v>
      </c>
      <c r="Y79" s="30">
        <f t="shared" si="36"/>
        <v>236.10013064702403</v>
      </c>
      <c r="Z79" s="30">
        <f t="shared" si="37"/>
        <v>-80.174979274183784</v>
      </c>
      <c r="AA79" s="30">
        <f t="shared" si="51"/>
        <v>6.558336962417334E-2</v>
      </c>
      <c r="AB79" s="30">
        <f t="shared" si="52"/>
        <v>-2.2270827576162163E-2</v>
      </c>
      <c r="AC79" s="30">
        <f t="shared" si="53"/>
        <v>2.2270827576162163E-2</v>
      </c>
      <c r="AD79" s="30">
        <f t="shared" si="54"/>
        <v>4.3312542048011174E-2</v>
      </c>
      <c r="AE79" s="30">
        <f>1/2*(('Car Info '!$C$5)*('My Spreedsheet '!F79)^2)</f>
        <v>72444.926697530856</v>
      </c>
      <c r="AF79" s="30">
        <f t="shared" si="55"/>
        <v>72.44492669753086</v>
      </c>
      <c r="AG79" s="30">
        <f t="shared" si="56"/>
        <v>2.0123590749314128E-2</v>
      </c>
      <c r="AH79" s="30">
        <f t="shared" si="57"/>
        <v>0.73556534529320972</v>
      </c>
      <c r="AI79" s="30">
        <f t="shared" si="58"/>
        <v>1951.1771162544062</v>
      </c>
      <c r="AJ79" s="30">
        <f t="shared" si="59"/>
        <v>70493.749581276454</v>
      </c>
      <c r="AK79" s="30">
        <f t="shared" si="60"/>
        <v>70.493749581276461</v>
      </c>
      <c r="AL79" s="30">
        <f t="shared" si="61"/>
        <v>0</v>
      </c>
      <c r="AM79" s="30">
        <f t="shared" si="62"/>
        <v>0</v>
      </c>
      <c r="AN79" s="30">
        <f t="shared" si="63"/>
        <v>52.870312185957346</v>
      </c>
      <c r="AO79" s="30">
        <f>IF('My Spreedsheet '!AN79&lt; 'Supercapacitor Info'!$F$22,'My Spreedsheet '!AN79,'Supercapacitor Info'!$F$22)</f>
        <v>52.870312185957346</v>
      </c>
    </row>
    <row r="80" spans="2:41" x14ac:dyDescent="0.3">
      <c r="B80" s="6" t="s">
        <v>9</v>
      </c>
      <c r="C80" s="6">
        <v>75</v>
      </c>
      <c r="D80" s="6">
        <v>75</v>
      </c>
      <c r="E80" s="7">
        <v>36.4</v>
      </c>
      <c r="F80" s="16">
        <f t="shared" si="38"/>
        <v>10.111111111111111</v>
      </c>
      <c r="G80" s="17">
        <f t="shared" si="64"/>
        <v>0.26388888888888867</v>
      </c>
      <c r="H80" s="17">
        <f t="shared" si="65"/>
        <v>0.94999999999999929</v>
      </c>
      <c r="I80" s="17">
        <f t="shared" si="39"/>
        <v>10.111111111111111</v>
      </c>
      <c r="J80" s="17">
        <f t="shared" si="40"/>
        <v>439.52777777777771</v>
      </c>
      <c r="K80" s="17">
        <f t="shared" si="41"/>
        <v>439.52777777777771</v>
      </c>
      <c r="L80" s="30">
        <f>'Car Info '!$C$5*'My Spreedsheet '!G80</f>
        <v>393.19444444444412</v>
      </c>
      <c r="M80" s="30">
        <f t="shared" si="42"/>
        <v>1</v>
      </c>
      <c r="N80" s="30">
        <f>IF(M80=1,'Car Info '!$C$5*9.80665*'Car Info '!$H$5,0)</f>
        <v>160.73099349999998</v>
      </c>
      <c r="O80" s="30">
        <f>0.5*'Car Info '!$G$5*'Car Info '!$I$5*'Car Info '!$D$5*('My Spreedsheet '!F80*'My Spreedsheet '!F80)</f>
        <v>39.041616631694438</v>
      </c>
      <c r="P80" s="30">
        <f t="shared" si="34"/>
        <v>592.96705457613848</v>
      </c>
      <c r="Q80" s="30">
        <f t="shared" si="43"/>
        <v>5995.5557740476224</v>
      </c>
      <c r="R80" s="30">
        <f t="shared" si="44"/>
        <v>5.9955557740476229</v>
      </c>
      <c r="S80" s="30">
        <f t="shared" si="45"/>
        <v>2019.9230579982436</v>
      </c>
      <c r="T80" s="30">
        <f t="shared" si="46"/>
        <v>83663.515788863166</v>
      </c>
      <c r="U80" s="30">
        <f t="shared" si="47"/>
        <v>5.9955557740476229</v>
      </c>
      <c r="V80" s="30">
        <f t="shared" si="48"/>
        <v>1.6654321594576731E-3</v>
      </c>
      <c r="W80" s="30">
        <f t="shared" si="49"/>
        <v>0</v>
      </c>
      <c r="X80" s="30">
        <f t="shared" si="50"/>
        <v>0</v>
      </c>
      <c r="Y80" s="30">
        <f t="shared" si="36"/>
        <v>242.09568642107166</v>
      </c>
      <c r="Z80" s="30">
        <f t="shared" si="37"/>
        <v>-80.174979274183784</v>
      </c>
      <c r="AA80" s="30">
        <f t="shared" si="51"/>
        <v>6.7248801783631018E-2</v>
      </c>
      <c r="AB80" s="30">
        <f t="shared" si="52"/>
        <v>-2.2270827576162163E-2</v>
      </c>
      <c r="AC80" s="30">
        <f t="shared" si="53"/>
        <v>2.2270827576162163E-2</v>
      </c>
      <c r="AD80" s="30">
        <f t="shared" si="54"/>
        <v>4.4977974207468852E-2</v>
      </c>
      <c r="AE80" s="30">
        <f>1/2*(('Car Info '!$C$5)*('My Spreedsheet '!F80)^2)</f>
        <v>76164.753086419747</v>
      </c>
      <c r="AF80" s="30">
        <f t="shared" si="55"/>
        <v>76.164753086419751</v>
      </c>
      <c r="AG80" s="30">
        <f t="shared" si="56"/>
        <v>2.115687585733882E-2</v>
      </c>
      <c r="AH80" s="30">
        <f t="shared" si="57"/>
        <v>0.75672222115054855</v>
      </c>
      <c r="AI80" s="30">
        <f t="shared" si="58"/>
        <v>2019.9230579982436</v>
      </c>
      <c r="AJ80" s="30">
        <f t="shared" si="59"/>
        <v>74144.830028421507</v>
      </c>
      <c r="AK80" s="30">
        <f t="shared" si="60"/>
        <v>74.144830028421509</v>
      </c>
      <c r="AL80" s="30">
        <f t="shared" si="61"/>
        <v>0</v>
      </c>
      <c r="AM80" s="30">
        <f t="shared" si="62"/>
        <v>0</v>
      </c>
      <c r="AN80" s="30">
        <f t="shared" si="63"/>
        <v>55.608622521316128</v>
      </c>
      <c r="AO80" s="30">
        <f>IF('My Spreedsheet '!AN80&lt; 'Supercapacitor Info'!$F$22,'My Spreedsheet '!AN80,'Supercapacitor Info'!$F$22)</f>
        <v>55.608622521316128</v>
      </c>
    </row>
    <row r="81" spans="2:41" x14ac:dyDescent="0.3">
      <c r="B81" s="6" t="s">
        <v>9</v>
      </c>
      <c r="C81" s="6">
        <v>76</v>
      </c>
      <c r="D81" s="6">
        <v>76</v>
      </c>
      <c r="E81" s="7">
        <v>37.4</v>
      </c>
      <c r="F81" s="16">
        <f t="shared" si="38"/>
        <v>10.388888888888888</v>
      </c>
      <c r="G81" s="17">
        <f t="shared" si="64"/>
        <v>0.29166666666666685</v>
      </c>
      <c r="H81" s="17">
        <f t="shared" si="65"/>
        <v>1.0500000000000007</v>
      </c>
      <c r="I81" s="17">
        <f t="shared" si="39"/>
        <v>10.388888888888888</v>
      </c>
      <c r="J81" s="17">
        <f t="shared" si="40"/>
        <v>449.91666666666663</v>
      </c>
      <c r="K81" s="17">
        <f t="shared" si="41"/>
        <v>449.91666666666663</v>
      </c>
      <c r="L81" s="30">
        <f>'Car Info '!$C$5*'My Spreedsheet '!G81</f>
        <v>434.5833333333336</v>
      </c>
      <c r="M81" s="30">
        <f t="shared" si="42"/>
        <v>1</v>
      </c>
      <c r="N81" s="30">
        <f>IF(M81=1,'Car Info '!$C$5*9.80665*'Car Info '!$H$5,0)</f>
        <v>160.73099349999998</v>
      </c>
      <c r="O81" s="30">
        <f>0.5*'Car Info '!$G$5*'Car Info '!$I$5*'Car Info '!$D$5*('My Spreedsheet '!F81*'My Spreedsheet '!F81)</f>
        <v>41.216226663256933</v>
      </c>
      <c r="P81" s="30">
        <f t="shared" ref="P81:P144" si="66">L81+N81+O81</f>
        <v>636.53055349659053</v>
      </c>
      <c r="Q81" s="30">
        <f t="shared" si="43"/>
        <v>6612.845194659023</v>
      </c>
      <c r="R81" s="30">
        <f t="shared" si="44"/>
        <v>6.6128451946590232</v>
      </c>
      <c r="S81" s="30">
        <f t="shared" si="45"/>
        <v>2098.0072316960577</v>
      </c>
      <c r="T81" s="30">
        <f t="shared" si="46"/>
        <v>85761.523020559223</v>
      </c>
      <c r="U81" s="30">
        <f t="shared" si="47"/>
        <v>6.6128451946590232</v>
      </c>
      <c r="V81" s="30">
        <f t="shared" si="48"/>
        <v>1.8369014429608398E-3</v>
      </c>
      <c r="W81" s="30">
        <f t="shared" si="49"/>
        <v>0</v>
      </c>
      <c r="X81" s="30">
        <f t="shared" si="50"/>
        <v>0</v>
      </c>
      <c r="Y81" s="30">
        <f t="shared" si="36"/>
        <v>248.70853161573069</v>
      </c>
      <c r="Z81" s="30">
        <f t="shared" si="37"/>
        <v>-80.174979274183784</v>
      </c>
      <c r="AA81" s="30">
        <f t="shared" si="51"/>
        <v>6.9085703226591855E-2</v>
      </c>
      <c r="AB81" s="30">
        <f t="shared" si="52"/>
        <v>-2.2270827576162163E-2</v>
      </c>
      <c r="AC81" s="30">
        <f t="shared" si="53"/>
        <v>2.2270827576162163E-2</v>
      </c>
      <c r="AD81" s="30">
        <f t="shared" si="54"/>
        <v>4.6814875650429688E-2</v>
      </c>
      <c r="AE81" s="30">
        <f>1/2*(('Car Info '!$C$5)*('My Spreedsheet '!F81)^2)</f>
        <v>80407.114197530842</v>
      </c>
      <c r="AF81" s="30">
        <f t="shared" si="55"/>
        <v>80.407114197530845</v>
      </c>
      <c r="AG81" s="30">
        <f t="shared" si="56"/>
        <v>2.2335309499314122E-2</v>
      </c>
      <c r="AH81" s="30">
        <f t="shared" si="57"/>
        <v>0.77905753064986272</v>
      </c>
      <c r="AI81" s="30">
        <f t="shared" si="58"/>
        <v>2098.0072316960577</v>
      </c>
      <c r="AJ81" s="30">
        <f t="shared" si="59"/>
        <v>78309.106965834784</v>
      </c>
      <c r="AK81" s="30">
        <f t="shared" si="60"/>
        <v>78.309106965834786</v>
      </c>
      <c r="AL81" s="30">
        <f t="shared" si="61"/>
        <v>0</v>
      </c>
      <c r="AM81" s="30">
        <f t="shared" si="62"/>
        <v>0</v>
      </c>
      <c r="AN81" s="30">
        <f t="shared" si="63"/>
        <v>58.731830224376083</v>
      </c>
      <c r="AO81" s="30">
        <f>IF('My Spreedsheet '!AN81&lt; 'Supercapacitor Info'!$F$22,'My Spreedsheet '!AN81,'Supercapacitor Info'!$F$22)</f>
        <v>58.731830224376083</v>
      </c>
    </row>
    <row r="82" spans="2:41" x14ac:dyDescent="0.3">
      <c r="B82" s="6" t="s">
        <v>9</v>
      </c>
      <c r="C82" s="6">
        <v>77</v>
      </c>
      <c r="D82" s="6">
        <v>77</v>
      </c>
      <c r="E82" s="7">
        <v>38.5</v>
      </c>
      <c r="F82" s="16">
        <f t="shared" si="38"/>
        <v>10.694444444444445</v>
      </c>
      <c r="G82" s="17">
        <f t="shared" si="64"/>
        <v>0.26388888888888867</v>
      </c>
      <c r="H82" s="17">
        <f t="shared" si="65"/>
        <v>0.94999999999999929</v>
      </c>
      <c r="I82" s="17">
        <f t="shared" si="39"/>
        <v>10.694444444444445</v>
      </c>
      <c r="J82" s="17">
        <f t="shared" si="40"/>
        <v>460.61111111111109</v>
      </c>
      <c r="K82" s="17">
        <f t="shared" si="41"/>
        <v>460.61111111111109</v>
      </c>
      <c r="L82" s="30">
        <f>'Car Info '!$C$5*'My Spreedsheet '!G82</f>
        <v>393.19444444444412</v>
      </c>
      <c r="M82" s="30">
        <f t="shared" si="42"/>
        <v>1</v>
      </c>
      <c r="N82" s="30">
        <f>IF(M82=1,'Car Info '!$C$5*9.80665*'Car Info '!$H$5,0)</f>
        <v>160.73099349999998</v>
      </c>
      <c r="O82" s="30">
        <f>0.5*'Car Info '!$G$5*'Car Info '!$I$5*'Car Info '!$D$5*('My Spreedsheet '!F82*'My Spreedsheet '!F82)</f>
        <v>43.67636475993924</v>
      </c>
      <c r="P82" s="30">
        <f t="shared" si="66"/>
        <v>597.60180270438332</v>
      </c>
      <c r="Q82" s="30">
        <f t="shared" si="43"/>
        <v>6391.0192789218772</v>
      </c>
      <c r="R82" s="30">
        <f t="shared" si="44"/>
        <v>6.3910192789218776</v>
      </c>
      <c r="S82" s="30">
        <f t="shared" si="45"/>
        <v>2186.0231369465723</v>
      </c>
      <c r="T82" s="30">
        <f t="shared" si="46"/>
        <v>87947.5461575058</v>
      </c>
      <c r="U82" s="30">
        <f t="shared" si="47"/>
        <v>6.3910192789218776</v>
      </c>
      <c r="V82" s="30">
        <f t="shared" si="48"/>
        <v>1.7752831330338549E-3</v>
      </c>
      <c r="W82" s="30">
        <f t="shared" si="49"/>
        <v>0</v>
      </c>
      <c r="X82" s="30">
        <f t="shared" si="50"/>
        <v>0</v>
      </c>
      <c r="Y82" s="30">
        <f t="shared" si="36"/>
        <v>255.09955089465257</v>
      </c>
      <c r="Z82" s="30">
        <f t="shared" si="37"/>
        <v>-80.174979274183784</v>
      </c>
      <c r="AA82" s="30">
        <f t="shared" si="51"/>
        <v>7.0860986359625719E-2</v>
      </c>
      <c r="AB82" s="30">
        <f t="shared" si="52"/>
        <v>-2.2270827576162163E-2</v>
      </c>
      <c r="AC82" s="30">
        <f t="shared" si="53"/>
        <v>2.2270827576162163E-2</v>
      </c>
      <c r="AD82" s="30">
        <f t="shared" si="54"/>
        <v>4.8590158783463552E-2</v>
      </c>
      <c r="AE82" s="30">
        <f>1/2*(('Car Info '!$C$5)*('My Spreedsheet '!F82)^2)</f>
        <v>85206.500771604944</v>
      </c>
      <c r="AF82" s="30">
        <f t="shared" si="55"/>
        <v>85.206500771604951</v>
      </c>
      <c r="AG82" s="30">
        <f t="shared" si="56"/>
        <v>2.3668472436556932E-2</v>
      </c>
      <c r="AH82" s="30">
        <f t="shared" si="57"/>
        <v>0.80272600308641961</v>
      </c>
      <c r="AI82" s="30">
        <f t="shared" si="58"/>
        <v>2186.0231369465723</v>
      </c>
      <c r="AJ82" s="30">
        <f t="shared" si="59"/>
        <v>83020.477634658368</v>
      </c>
      <c r="AK82" s="30">
        <f t="shared" si="60"/>
        <v>83.020477634658363</v>
      </c>
      <c r="AL82" s="30">
        <f t="shared" si="61"/>
        <v>0</v>
      </c>
      <c r="AM82" s="30">
        <f t="shared" si="62"/>
        <v>0</v>
      </c>
      <c r="AN82" s="30">
        <f t="shared" si="63"/>
        <v>62.265358225993779</v>
      </c>
      <c r="AO82" s="30">
        <f>IF('My Spreedsheet '!AN82&lt; 'Supercapacitor Info'!$F$22,'My Spreedsheet '!AN82,'Supercapacitor Info'!$F$22)</f>
        <v>62.265358225993779</v>
      </c>
    </row>
    <row r="83" spans="2:41" x14ac:dyDescent="0.3">
      <c r="B83" s="6" t="s">
        <v>9</v>
      </c>
      <c r="C83" s="6">
        <v>78</v>
      </c>
      <c r="D83" s="6">
        <v>78</v>
      </c>
      <c r="E83" s="7">
        <v>39.299999999999997</v>
      </c>
      <c r="F83" s="16">
        <f t="shared" si="38"/>
        <v>10.916666666666666</v>
      </c>
      <c r="G83" s="17">
        <f t="shared" si="64"/>
        <v>0.1388888888888889</v>
      </c>
      <c r="H83" s="17">
        <f t="shared" si="65"/>
        <v>0.5</v>
      </c>
      <c r="I83" s="17">
        <f t="shared" si="39"/>
        <v>10.916666666666666</v>
      </c>
      <c r="J83" s="17">
        <f t="shared" si="40"/>
        <v>471.52777777777777</v>
      </c>
      <c r="K83" s="17">
        <f t="shared" si="41"/>
        <v>471.52777777777777</v>
      </c>
      <c r="L83" s="30">
        <f>'Car Info '!$C$5*'My Spreedsheet '!G83</f>
        <v>206.94444444444446</v>
      </c>
      <c r="M83" s="30">
        <f t="shared" si="42"/>
        <v>1</v>
      </c>
      <c r="N83" s="30">
        <f>IF(M83=1,'Car Info '!$C$5*9.80665*'Car Info '!$H$5,0)</f>
        <v>160.73099349999998</v>
      </c>
      <c r="O83" s="30">
        <f>0.5*'Car Info '!$G$5*'Car Info '!$I$5*'Car Info '!$D$5*('My Spreedsheet '!F83*'My Spreedsheet '!F83)</f>
        <v>45.510344819078121</v>
      </c>
      <c r="P83" s="30">
        <f t="shared" si="66"/>
        <v>413.18578276352252</v>
      </c>
      <c r="Q83" s="30">
        <f t="shared" si="43"/>
        <v>4510.6114618351203</v>
      </c>
      <c r="R83" s="30">
        <f t="shared" si="44"/>
        <v>4.5106114618351203</v>
      </c>
      <c r="S83" s="30">
        <f t="shared" si="45"/>
        <v>2251.4679433166025</v>
      </c>
      <c r="T83" s="30">
        <f t="shared" si="46"/>
        <v>90199.014100822402</v>
      </c>
      <c r="U83" s="30">
        <f t="shared" si="47"/>
        <v>4.5106114618351203</v>
      </c>
      <c r="V83" s="30">
        <f t="shared" si="48"/>
        <v>1.2529476282875335E-3</v>
      </c>
      <c r="W83" s="30">
        <f t="shared" si="49"/>
        <v>0</v>
      </c>
      <c r="X83" s="30">
        <f t="shared" si="50"/>
        <v>0</v>
      </c>
      <c r="Y83" s="30">
        <f t="shared" si="36"/>
        <v>259.61016235648771</v>
      </c>
      <c r="Z83" s="30">
        <f t="shared" si="37"/>
        <v>-80.174979274183784</v>
      </c>
      <c r="AA83" s="30">
        <f t="shared" si="51"/>
        <v>7.2113933987913256E-2</v>
      </c>
      <c r="AB83" s="30">
        <f t="shared" si="52"/>
        <v>-2.2270827576162163E-2</v>
      </c>
      <c r="AC83" s="30">
        <f t="shared" si="53"/>
        <v>2.2270827576162163E-2</v>
      </c>
      <c r="AD83" s="30">
        <f t="shared" si="54"/>
        <v>4.984310641175109E-2</v>
      </c>
      <c r="AE83" s="30">
        <f>1/2*(('Car Info '!$C$5)*('My Spreedsheet '!F83)^2)</f>
        <v>88784.340277777766</v>
      </c>
      <c r="AF83" s="30">
        <f t="shared" si="55"/>
        <v>88.784340277777773</v>
      </c>
      <c r="AG83" s="30">
        <f t="shared" si="56"/>
        <v>2.466231674382716E-2</v>
      </c>
      <c r="AH83" s="30">
        <f t="shared" si="57"/>
        <v>0.82738831983024674</v>
      </c>
      <c r="AI83" s="30">
        <f t="shared" si="58"/>
        <v>2251.4679433166025</v>
      </c>
      <c r="AJ83" s="30">
        <f t="shared" si="59"/>
        <v>86532.872334461164</v>
      </c>
      <c r="AK83" s="30">
        <f t="shared" si="60"/>
        <v>86.53287233446116</v>
      </c>
      <c r="AL83" s="30">
        <f t="shared" si="61"/>
        <v>0</v>
      </c>
      <c r="AM83" s="30">
        <f t="shared" si="62"/>
        <v>0</v>
      </c>
      <c r="AN83" s="30">
        <f t="shared" si="63"/>
        <v>64.89965425084587</v>
      </c>
      <c r="AO83" s="30">
        <f>IF('My Spreedsheet '!AN83&lt; 'Supercapacitor Info'!$F$22,'My Spreedsheet '!AN83,'Supercapacitor Info'!$F$22)</f>
        <v>64.89965425084587</v>
      </c>
    </row>
    <row r="84" spans="2:41" x14ac:dyDescent="0.3">
      <c r="B84" s="6" t="s">
        <v>9</v>
      </c>
      <c r="C84" s="6">
        <v>79</v>
      </c>
      <c r="D84" s="6">
        <v>79</v>
      </c>
      <c r="E84" s="7">
        <v>39.5</v>
      </c>
      <c r="F84" s="16">
        <f t="shared" si="38"/>
        <v>10.972222222222221</v>
      </c>
      <c r="G84" s="17">
        <f t="shared" si="64"/>
        <v>-4.1666666666666269E-2</v>
      </c>
      <c r="H84" s="17">
        <f t="shared" si="65"/>
        <v>-0.14999999999999858</v>
      </c>
      <c r="I84" s="17">
        <f t="shared" si="39"/>
        <v>10.972222222222221</v>
      </c>
      <c r="J84" s="17">
        <f t="shared" si="40"/>
        <v>482.5</v>
      </c>
      <c r="K84" s="17">
        <f t="shared" si="41"/>
        <v>482.5</v>
      </c>
      <c r="L84" s="30">
        <f>'Car Info '!$C$5*'My Spreedsheet '!G84</f>
        <v>-62.083333333332739</v>
      </c>
      <c r="M84" s="30">
        <f t="shared" si="42"/>
        <v>1</v>
      </c>
      <c r="N84" s="30">
        <f>IF(M84=1,'Car Info '!$C$5*9.80665*'Car Info '!$H$5,0)</f>
        <v>160.73099349999998</v>
      </c>
      <c r="O84" s="30">
        <f>0.5*'Car Info '!$G$5*'Car Info '!$I$5*'Car Info '!$D$5*('My Spreedsheet '!F84*'My Spreedsheet '!F84)</f>
        <v>45.974733085980894</v>
      </c>
      <c r="P84" s="30">
        <f t="shared" si="66"/>
        <v>144.62239325264812</v>
      </c>
      <c r="Q84" s="30">
        <f t="shared" si="43"/>
        <v>1586.8290370776667</v>
      </c>
      <c r="R84" s="30">
        <f t="shared" si="44"/>
        <v>1.5868290370776668</v>
      </c>
      <c r="S84" s="30">
        <f t="shared" si="45"/>
        <v>2268.0211667072899</v>
      </c>
      <c r="T84" s="30">
        <f t="shared" si="46"/>
        <v>92467.035267529689</v>
      </c>
      <c r="U84" s="30">
        <f t="shared" si="47"/>
        <v>1.5868290370776668</v>
      </c>
      <c r="V84" s="30">
        <f t="shared" si="48"/>
        <v>4.4078584363268521E-4</v>
      </c>
      <c r="W84" s="30">
        <f t="shared" si="49"/>
        <v>0</v>
      </c>
      <c r="X84" s="30">
        <f t="shared" si="50"/>
        <v>0</v>
      </c>
      <c r="Y84" s="30">
        <f t="shared" si="36"/>
        <v>261.19699139356538</v>
      </c>
      <c r="Z84" s="30">
        <f t="shared" si="37"/>
        <v>-80.174979274183784</v>
      </c>
      <c r="AA84" s="30">
        <f t="shared" si="51"/>
        <v>7.2554719831545933E-2</v>
      </c>
      <c r="AB84" s="30">
        <f t="shared" si="52"/>
        <v>-2.2270827576162163E-2</v>
      </c>
      <c r="AC84" s="30">
        <f t="shared" si="53"/>
        <v>2.2270827576162163E-2</v>
      </c>
      <c r="AD84" s="30">
        <f t="shared" si="54"/>
        <v>5.0283892255383766E-2</v>
      </c>
      <c r="AE84" s="30">
        <f>1/2*(('Car Info '!$C$5)*('My Spreedsheet '!F84)^2)</f>
        <v>89690.297067901221</v>
      </c>
      <c r="AF84" s="30">
        <f t="shared" si="55"/>
        <v>89.690297067901227</v>
      </c>
      <c r="AG84" s="30">
        <f t="shared" si="56"/>
        <v>2.491397140775034E-2</v>
      </c>
      <c r="AH84" s="30">
        <f t="shared" si="57"/>
        <v>0.85230229123799706</v>
      </c>
      <c r="AI84" s="30">
        <f t="shared" si="58"/>
        <v>2268.0211667072899</v>
      </c>
      <c r="AJ84" s="30">
        <f t="shared" si="59"/>
        <v>87422.275901193934</v>
      </c>
      <c r="AK84" s="30">
        <f t="shared" si="60"/>
        <v>87.422275901193942</v>
      </c>
      <c r="AL84" s="30">
        <f t="shared" si="61"/>
        <v>87422.275901193934</v>
      </c>
      <c r="AM84" s="30">
        <f t="shared" si="62"/>
        <v>87.422275901193942</v>
      </c>
      <c r="AN84" s="30">
        <f t="shared" si="63"/>
        <v>65.566706925895446</v>
      </c>
      <c r="AO84" s="30">
        <f>IF('My Spreedsheet '!AN84&lt; 'Supercapacitor Info'!$F$22,'My Spreedsheet '!AN84,'Supercapacitor Info'!$F$22)</f>
        <v>65.566706925895446</v>
      </c>
    </row>
    <row r="85" spans="2:41" x14ac:dyDescent="0.3">
      <c r="B85" s="6" t="s">
        <v>9</v>
      </c>
      <c r="C85" s="6">
        <v>80</v>
      </c>
      <c r="D85" s="6">
        <v>80</v>
      </c>
      <c r="E85" s="7">
        <v>39</v>
      </c>
      <c r="F85" s="16">
        <f t="shared" si="38"/>
        <v>10.833333333333334</v>
      </c>
      <c r="G85" s="17">
        <f t="shared" si="64"/>
        <v>-0.1388888888888889</v>
      </c>
      <c r="H85" s="17">
        <f t="shared" si="65"/>
        <v>-0.5</v>
      </c>
      <c r="I85" s="17">
        <f t="shared" si="39"/>
        <v>10.833333333333334</v>
      </c>
      <c r="J85" s="17">
        <f t="shared" si="40"/>
        <v>493.33333333333331</v>
      </c>
      <c r="K85" s="17">
        <f t="shared" si="41"/>
        <v>493.33333333333331</v>
      </c>
      <c r="L85" s="30">
        <f>'Car Info '!$C$5*'My Spreedsheet '!G85</f>
        <v>-206.94444444444446</v>
      </c>
      <c r="M85" s="30">
        <f t="shared" si="42"/>
        <v>1</v>
      </c>
      <c r="N85" s="30">
        <f>IF(M85=1,'Car Info '!$C$5*9.80665*'Car Info '!$H$5,0)</f>
        <v>160.73099349999998</v>
      </c>
      <c r="O85" s="30">
        <f>0.5*'Car Info '!$G$5*'Car Info '!$I$5*'Car Info '!$D$5*('My Spreedsheet '!F85*'My Spreedsheet '!F85)</f>
        <v>44.818182357812503</v>
      </c>
      <c r="P85" s="30">
        <f t="shared" si="66"/>
        <v>-1.3952685866319712</v>
      </c>
      <c r="Q85" s="30">
        <f t="shared" si="43"/>
        <v>-15.115409688513022</v>
      </c>
      <c r="R85" s="30">
        <f t="shared" si="44"/>
        <v>-1.5115409688513022E-2</v>
      </c>
      <c r="S85" s="30">
        <f t="shared" si="45"/>
        <v>2226.7827384596353</v>
      </c>
      <c r="T85" s="30">
        <f t="shared" si="46"/>
        <v>94693.81800598932</v>
      </c>
      <c r="U85" s="30">
        <f t="shared" si="47"/>
        <v>0</v>
      </c>
      <c r="V85" s="30">
        <f t="shared" si="48"/>
        <v>0</v>
      </c>
      <c r="W85" s="30">
        <f t="shared" si="49"/>
        <v>-1.5115409688513022E-2</v>
      </c>
      <c r="X85" s="30">
        <f t="shared" si="50"/>
        <v>4.1987249134758396E-6</v>
      </c>
      <c r="Y85" s="30">
        <f t="shared" si="36"/>
        <v>261.19699139356538</v>
      </c>
      <c r="Z85" s="30">
        <f t="shared" si="37"/>
        <v>-80.190094683872303</v>
      </c>
      <c r="AA85" s="30">
        <f t="shared" si="51"/>
        <v>7.2554719831545933E-2</v>
      </c>
      <c r="AB85" s="30">
        <f t="shared" si="52"/>
        <v>-2.227502630107564E-2</v>
      </c>
      <c r="AC85" s="30">
        <f t="shared" si="53"/>
        <v>2.227502630107564E-2</v>
      </c>
      <c r="AD85" s="30">
        <f t="shared" si="54"/>
        <v>5.0279693530470293E-2</v>
      </c>
      <c r="AE85" s="30">
        <f>1/2*(('Car Info '!$C$5)*('My Spreedsheet '!F85)^2)</f>
        <v>87434.027777777796</v>
      </c>
      <c r="AF85" s="30">
        <f t="shared" si="55"/>
        <v>87.4340277777778</v>
      </c>
      <c r="AG85" s="30">
        <f t="shared" si="56"/>
        <v>2.428722993827161E-2</v>
      </c>
      <c r="AH85" s="30">
        <f t="shared" si="57"/>
        <v>0.87658952117626865</v>
      </c>
      <c r="AI85" s="30">
        <f t="shared" si="58"/>
        <v>2226.7827384596353</v>
      </c>
      <c r="AJ85" s="30">
        <f t="shared" si="59"/>
        <v>85207.245039318164</v>
      </c>
      <c r="AK85" s="30">
        <f t="shared" si="60"/>
        <v>85.207245039318167</v>
      </c>
      <c r="AL85" s="30">
        <f t="shared" si="61"/>
        <v>85207.245039318164</v>
      </c>
      <c r="AM85" s="30">
        <f t="shared" si="62"/>
        <v>85.207245039318167</v>
      </c>
      <c r="AN85" s="30">
        <f t="shared" si="63"/>
        <v>63.905433779488625</v>
      </c>
      <c r="AO85" s="30">
        <f>IF('My Spreedsheet '!AN85&lt; 'Supercapacitor Info'!$F$22,'My Spreedsheet '!AN85,'Supercapacitor Info'!$F$22)</f>
        <v>63.905433779488625</v>
      </c>
    </row>
    <row r="86" spans="2:41" x14ac:dyDescent="0.3">
      <c r="B86" s="6" t="s">
        <v>9</v>
      </c>
      <c r="C86" s="6">
        <v>81</v>
      </c>
      <c r="D86" s="6">
        <v>81</v>
      </c>
      <c r="E86" s="7">
        <v>38.5</v>
      </c>
      <c r="F86" s="16">
        <f t="shared" si="38"/>
        <v>10.694444444444445</v>
      </c>
      <c r="G86" s="17">
        <f t="shared" si="64"/>
        <v>-0.23611111111111149</v>
      </c>
      <c r="H86" s="17">
        <f t="shared" si="65"/>
        <v>-0.85000000000000142</v>
      </c>
      <c r="I86" s="17">
        <f t="shared" si="39"/>
        <v>10.694444444444445</v>
      </c>
      <c r="J86" s="17">
        <f t="shared" si="40"/>
        <v>504.02777777777777</v>
      </c>
      <c r="K86" s="17">
        <f t="shared" si="41"/>
        <v>504.02777777777777</v>
      </c>
      <c r="L86" s="30">
        <f>'Car Info '!$C$5*'My Spreedsheet '!G86</f>
        <v>-351.80555555555611</v>
      </c>
      <c r="M86" s="30">
        <f t="shared" si="42"/>
        <v>1</v>
      </c>
      <c r="N86" s="30">
        <f>IF(M86=1,'Car Info '!$C$5*9.80665*'Car Info '!$H$5,0)</f>
        <v>160.73099349999998</v>
      </c>
      <c r="O86" s="30">
        <f>0.5*'Car Info '!$G$5*'Car Info '!$I$5*'Car Info '!$D$5*('My Spreedsheet '!F86*'My Spreedsheet '!F86)</f>
        <v>43.67636475993924</v>
      </c>
      <c r="P86" s="30">
        <f t="shared" si="66"/>
        <v>-147.39819729561688</v>
      </c>
      <c r="Q86" s="30">
        <f t="shared" si="43"/>
        <v>-1576.3418321892361</v>
      </c>
      <c r="R86" s="30">
        <f t="shared" si="44"/>
        <v>-1.5763418321892362</v>
      </c>
      <c r="S86" s="30">
        <f t="shared" si="45"/>
        <v>2186.0231369465723</v>
      </c>
      <c r="T86" s="30">
        <f t="shared" si="46"/>
        <v>96879.841142935897</v>
      </c>
      <c r="U86" s="30">
        <f t="shared" si="47"/>
        <v>0</v>
      </c>
      <c r="V86" s="30">
        <f t="shared" si="48"/>
        <v>0</v>
      </c>
      <c r="W86" s="30">
        <f t="shared" si="49"/>
        <v>-1.5763418321892362</v>
      </c>
      <c r="X86" s="30">
        <f t="shared" si="50"/>
        <v>4.3787273116367671E-4</v>
      </c>
      <c r="Y86" s="30">
        <f t="shared" si="36"/>
        <v>261.19699139356538</v>
      </c>
      <c r="Z86" s="30">
        <f t="shared" si="37"/>
        <v>-81.766436516061546</v>
      </c>
      <c r="AA86" s="30">
        <f t="shared" si="51"/>
        <v>7.2554719831545933E-2</v>
      </c>
      <c r="AB86" s="30">
        <f t="shared" si="52"/>
        <v>-2.2712899032239317E-2</v>
      </c>
      <c r="AC86" s="30">
        <f t="shared" si="53"/>
        <v>2.2712899032239317E-2</v>
      </c>
      <c r="AD86" s="30">
        <f t="shared" si="54"/>
        <v>4.9841820799306616E-2</v>
      </c>
      <c r="AE86" s="30">
        <f>1/2*(('Car Info '!$C$5)*('My Spreedsheet '!F86)^2)</f>
        <v>85206.500771604944</v>
      </c>
      <c r="AF86" s="30">
        <f t="shared" si="55"/>
        <v>85.206500771604951</v>
      </c>
      <c r="AG86" s="30">
        <f t="shared" si="56"/>
        <v>2.3668472436556932E-2</v>
      </c>
      <c r="AH86" s="30">
        <f t="shared" si="57"/>
        <v>0.90025799361282555</v>
      </c>
      <c r="AI86" s="30">
        <f t="shared" si="58"/>
        <v>2186.0231369465723</v>
      </c>
      <c r="AJ86" s="30">
        <f t="shared" si="59"/>
        <v>83020.477634658368</v>
      </c>
      <c r="AK86" s="30">
        <f t="shared" si="60"/>
        <v>83.020477634658363</v>
      </c>
      <c r="AL86" s="30">
        <f t="shared" si="61"/>
        <v>83020.477634658368</v>
      </c>
      <c r="AM86" s="30">
        <f t="shared" si="62"/>
        <v>83.020477634658363</v>
      </c>
      <c r="AN86" s="30">
        <f t="shared" si="63"/>
        <v>62.265358225993779</v>
      </c>
      <c r="AO86" s="30">
        <f>IF('My Spreedsheet '!AN86&lt; 'Supercapacitor Info'!$F$22,'My Spreedsheet '!AN86,'Supercapacitor Info'!$F$22)</f>
        <v>62.265358225993779</v>
      </c>
    </row>
    <row r="87" spans="2:41" x14ac:dyDescent="0.3">
      <c r="B87" s="6" t="s">
        <v>9</v>
      </c>
      <c r="C87" s="6">
        <v>82</v>
      </c>
      <c r="D87" s="6">
        <v>82</v>
      </c>
      <c r="E87" s="7">
        <v>37.299999999999997</v>
      </c>
      <c r="F87" s="16">
        <f t="shared" si="38"/>
        <v>10.361111111111111</v>
      </c>
      <c r="G87" s="17">
        <f t="shared" si="64"/>
        <v>-0.20833333333333331</v>
      </c>
      <c r="H87" s="17">
        <f t="shared" si="65"/>
        <v>-0.75</v>
      </c>
      <c r="I87" s="17">
        <f t="shared" si="39"/>
        <v>10.361111111111111</v>
      </c>
      <c r="J87" s="17">
        <f t="shared" si="40"/>
        <v>514.38888888888891</v>
      </c>
      <c r="K87" s="17">
        <f t="shared" si="41"/>
        <v>514.38888888888891</v>
      </c>
      <c r="L87" s="30">
        <f>'Car Info '!$C$5*'My Spreedsheet '!G87</f>
        <v>-310.41666666666663</v>
      </c>
      <c r="M87" s="30">
        <f t="shared" si="42"/>
        <v>1</v>
      </c>
      <c r="N87" s="30">
        <f>IF(M87=1,'Car Info '!$C$5*9.80665*'Car Info '!$H$5,0)</f>
        <v>160.73099349999998</v>
      </c>
      <c r="O87" s="30">
        <f>0.5*'Car Info '!$G$5*'Car Info '!$I$5*'Car Info '!$D$5*('My Spreedsheet '!F87*'My Spreedsheet '!F87)</f>
        <v>40.996113696647562</v>
      </c>
      <c r="P87" s="30">
        <f t="shared" si="66"/>
        <v>-108.68955947001908</v>
      </c>
      <c r="Q87" s="30">
        <f t="shared" si="43"/>
        <v>-1126.1446022865864</v>
      </c>
      <c r="R87" s="30">
        <f t="shared" si="44"/>
        <v>-1.1261446022865864</v>
      </c>
      <c r="S87" s="30">
        <f t="shared" si="45"/>
        <v>2090.1169717874873</v>
      </c>
      <c r="T87" s="30">
        <f t="shared" si="46"/>
        <v>98969.958114723384</v>
      </c>
      <c r="U87" s="30">
        <f t="shared" si="47"/>
        <v>0</v>
      </c>
      <c r="V87" s="30">
        <f t="shared" si="48"/>
        <v>0</v>
      </c>
      <c r="W87" s="30">
        <f t="shared" si="49"/>
        <v>-1.1261446022865864</v>
      </c>
      <c r="X87" s="30">
        <f t="shared" si="50"/>
        <v>3.1281794507960736E-4</v>
      </c>
      <c r="Y87" s="30">
        <f t="shared" si="36"/>
        <v>261.19699139356538</v>
      </c>
      <c r="Z87" s="30">
        <f t="shared" si="37"/>
        <v>-82.892581118348133</v>
      </c>
      <c r="AA87" s="30">
        <f t="shared" si="51"/>
        <v>7.2554719831545933E-2</v>
      </c>
      <c r="AB87" s="30">
        <f t="shared" si="52"/>
        <v>-2.3025716977318925E-2</v>
      </c>
      <c r="AC87" s="30">
        <f t="shared" si="53"/>
        <v>2.3025716977318925E-2</v>
      </c>
      <c r="AD87" s="30">
        <f t="shared" si="54"/>
        <v>4.9529002854227011E-2</v>
      </c>
      <c r="AE87" s="30">
        <f>1/2*(('Car Info '!$C$5)*('My Spreedsheet '!F87)^2)</f>
        <v>79977.704475308637</v>
      </c>
      <c r="AF87" s="30">
        <f t="shared" si="55"/>
        <v>79.977704475308641</v>
      </c>
      <c r="AG87" s="30">
        <f t="shared" si="56"/>
        <v>2.2216029020919067E-2</v>
      </c>
      <c r="AH87" s="30">
        <f t="shared" si="57"/>
        <v>0.92247402263374456</v>
      </c>
      <c r="AI87" s="30">
        <f t="shared" si="58"/>
        <v>2090.1169717874873</v>
      </c>
      <c r="AJ87" s="30">
        <f t="shared" si="59"/>
        <v>77887.58750352115</v>
      </c>
      <c r="AK87" s="30">
        <f t="shared" si="60"/>
        <v>77.887587503521146</v>
      </c>
      <c r="AL87" s="30">
        <f t="shared" si="61"/>
        <v>77887.58750352115</v>
      </c>
      <c r="AM87" s="30">
        <f t="shared" si="62"/>
        <v>77.887587503521146</v>
      </c>
      <c r="AN87" s="30">
        <f t="shared" si="63"/>
        <v>58.415690627640863</v>
      </c>
      <c r="AO87" s="30">
        <f>IF('My Spreedsheet '!AN87&lt; 'Supercapacitor Info'!$F$22,'My Spreedsheet '!AN87,'Supercapacitor Info'!$F$22)</f>
        <v>58.415690627640863</v>
      </c>
    </row>
    <row r="88" spans="2:41" x14ac:dyDescent="0.3">
      <c r="B88" s="6" t="s">
        <v>9</v>
      </c>
      <c r="C88" s="6">
        <v>83</v>
      </c>
      <c r="D88" s="6">
        <v>83</v>
      </c>
      <c r="E88" s="7">
        <v>37</v>
      </c>
      <c r="F88" s="16">
        <f t="shared" si="38"/>
        <v>10.277777777777777</v>
      </c>
      <c r="G88" s="17">
        <f t="shared" si="64"/>
        <v>-8.3333333333332538E-2</v>
      </c>
      <c r="H88" s="17">
        <f t="shared" si="65"/>
        <v>-0.29999999999999716</v>
      </c>
      <c r="I88" s="17">
        <f t="shared" si="39"/>
        <v>10.277777777777777</v>
      </c>
      <c r="J88" s="17">
        <f t="shared" si="40"/>
        <v>524.66666666666674</v>
      </c>
      <c r="K88" s="17">
        <f t="shared" si="41"/>
        <v>524.66666666666674</v>
      </c>
      <c r="L88" s="30">
        <f>'Car Info '!$C$5*'My Spreedsheet '!G88</f>
        <v>-124.16666666666548</v>
      </c>
      <c r="M88" s="30">
        <f t="shared" si="42"/>
        <v>1</v>
      </c>
      <c r="N88" s="30">
        <f>IF(M88=1,'Car Info '!$C$5*9.80665*'Car Info '!$H$5,0)</f>
        <v>160.73099349999998</v>
      </c>
      <c r="O88" s="30">
        <f>0.5*'Car Info '!$G$5*'Car Info '!$I$5*'Car Info '!$D$5*('My Spreedsheet '!F88*'My Spreedsheet '!F88)</f>
        <v>40.33931074809027</v>
      </c>
      <c r="P88" s="30">
        <f t="shared" si="66"/>
        <v>76.903637581424775</v>
      </c>
      <c r="Q88" s="30">
        <f t="shared" si="43"/>
        <v>790.39849736464339</v>
      </c>
      <c r="R88" s="30">
        <f t="shared" si="44"/>
        <v>0.7903984973646434</v>
      </c>
      <c r="S88" s="30">
        <f t="shared" si="45"/>
        <v>2066.5559047720385</v>
      </c>
      <c r="T88" s="30">
        <f t="shared" si="46"/>
        <v>101036.51401949543</v>
      </c>
      <c r="U88" s="30">
        <f t="shared" si="47"/>
        <v>0.7903984973646434</v>
      </c>
      <c r="V88" s="30">
        <f t="shared" si="48"/>
        <v>2.1955513815684539E-4</v>
      </c>
      <c r="W88" s="30">
        <f t="shared" si="49"/>
        <v>0</v>
      </c>
      <c r="X88" s="30">
        <f t="shared" si="50"/>
        <v>0</v>
      </c>
      <c r="Y88" s="30">
        <f t="shared" si="36"/>
        <v>261.98738989093005</v>
      </c>
      <c r="Z88" s="30">
        <f t="shared" si="37"/>
        <v>-82.892581118348133</v>
      </c>
      <c r="AA88" s="30">
        <f t="shared" si="51"/>
        <v>7.277427496970279E-2</v>
      </c>
      <c r="AB88" s="30">
        <f t="shared" si="52"/>
        <v>-2.3025716977318925E-2</v>
      </c>
      <c r="AC88" s="30">
        <f t="shared" si="53"/>
        <v>2.3025716977318925E-2</v>
      </c>
      <c r="AD88" s="30">
        <f t="shared" si="54"/>
        <v>4.9748557992383868E-2</v>
      </c>
      <c r="AE88" s="30">
        <f>1/2*(('Car Info '!$C$5)*('My Spreedsheet '!F88)^2)</f>
        <v>78696.373456790112</v>
      </c>
      <c r="AF88" s="30">
        <f t="shared" si="55"/>
        <v>78.696373456790113</v>
      </c>
      <c r="AG88" s="30">
        <f t="shared" si="56"/>
        <v>2.1860103737997252E-2</v>
      </c>
      <c r="AH88" s="30">
        <f t="shared" si="57"/>
        <v>0.94433412637174186</v>
      </c>
      <c r="AI88" s="30">
        <f t="shared" si="58"/>
        <v>2066.5559047720385</v>
      </c>
      <c r="AJ88" s="30">
        <f t="shared" si="59"/>
        <v>76629.817552018067</v>
      </c>
      <c r="AK88" s="30">
        <f t="shared" si="60"/>
        <v>76.629817552018068</v>
      </c>
      <c r="AL88" s="30">
        <f t="shared" si="61"/>
        <v>76629.817552018067</v>
      </c>
      <c r="AM88" s="30">
        <f t="shared" si="62"/>
        <v>76.629817552018068</v>
      </c>
      <c r="AN88" s="30">
        <f t="shared" si="63"/>
        <v>57.472363164013551</v>
      </c>
      <c r="AO88" s="30">
        <f>IF('My Spreedsheet '!AN88&lt; 'Supercapacitor Info'!$F$22,'My Spreedsheet '!AN88,'Supercapacitor Info'!$F$22)</f>
        <v>57.472363164013551</v>
      </c>
    </row>
    <row r="89" spans="2:41" x14ac:dyDescent="0.3">
      <c r="B89" s="6" t="s">
        <v>9</v>
      </c>
      <c r="C89" s="6">
        <v>84</v>
      </c>
      <c r="D89" s="6">
        <v>84</v>
      </c>
      <c r="E89" s="7">
        <v>36.700000000000003</v>
      </c>
      <c r="F89" s="16">
        <f t="shared" si="38"/>
        <v>10.194444444444445</v>
      </c>
      <c r="G89" s="17">
        <f t="shared" si="64"/>
        <v>-0.15277777777777798</v>
      </c>
      <c r="H89" s="17">
        <f t="shared" si="65"/>
        <v>-0.55000000000000071</v>
      </c>
      <c r="I89" s="17">
        <f t="shared" si="39"/>
        <v>10.194444444444445</v>
      </c>
      <c r="J89" s="17">
        <f t="shared" si="40"/>
        <v>534.8611111111112</v>
      </c>
      <c r="K89" s="17">
        <f t="shared" si="41"/>
        <v>534.8611111111112</v>
      </c>
      <c r="L89" s="30">
        <f>'Car Info '!$C$5*'My Spreedsheet '!G89</f>
        <v>-227.6388888888892</v>
      </c>
      <c r="M89" s="30">
        <f t="shared" si="42"/>
        <v>1</v>
      </c>
      <c r="N89" s="30">
        <f>IF(M89=1,'Car Info '!$C$5*9.80665*'Car Info '!$H$5,0)</f>
        <v>160.73099349999998</v>
      </c>
      <c r="O89" s="30">
        <f>0.5*'Car Info '!$G$5*'Car Info '!$I$5*'Car Info '!$D$5*('My Spreedsheet '!F89*'My Spreedsheet '!F89)</f>
        <v>39.687811726439236</v>
      </c>
      <c r="P89" s="30">
        <f t="shared" si="66"/>
        <v>-27.22008366244998</v>
      </c>
      <c r="Q89" s="30">
        <f t="shared" si="43"/>
        <v>-277.4936306699762</v>
      </c>
      <c r="R89" s="30">
        <f t="shared" si="44"/>
        <v>-0.27749363066997618</v>
      </c>
      <c r="S89" s="30">
        <f t="shared" si="45"/>
        <v>2043.1583755028664</v>
      </c>
      <c r="T89" s="30">
        <f t="shared" si="46"/>
        <v>103079.6723949983</v>
      </c>
      <c r="U89" s="30">
        <f t="shared" si="47"/>
        <v>0</v>
      </c>
      <c r="V89" s="30">
        <f t="shared" si="48"/>
        <v>0</v>
      </c>
      <c r="W89" s="30">
        <f t="shared" si="49"/>
        <v>-0.27749363066997618</v>
      </c>
      <c r="X89" s="30">
        <f t="shared" si="50"/>
        <v>7.7081564074993382E-5</v>
      </c>
      <c r="Y89" s="30">
        <f t="shared" si="36"/>
        <v>261.98738989093005</v>
      </c>
      <c r="Z89" s="30">
        <f t="shared" si="37"/>
        <v>-83.170074749018113</v>
      </c>
      <c r="AA89" s="30">
        <f t="shared" si="51"/>
        <v>7.277427496970279E-2</v>
      </c>
      <c r="AB89" s="30">
        <f t="shared" si="52"/>
        <v>-2.310279854139392E-2</v>
      </c>
      <c r="AC89" s="30">
        <f t="shared" si="53"/>
        <v>2.310279854139392E-2</v>
      </c>
      <c r="AD89" s="30">
        <f t="shared" si="54"/>
        <v>4.9671476428308867E-2</v>
      </c>
      <c r="AE89" s="30">
        <f>1/2*(('Car Info '!$C$5)*('My Spreedsheet '!F89)^2)</f>
        <v>77425.389660493835</v>
      </c>
      <c r="AF89" s="30">
        <f t="shared" si="55"/>
        <v>77.425389660493835</v>
      </c>
      <c r="AG89" s="30">
        <f t="shared" si="56"/>
        <v>2.1507052683470508E-2</v>
      </c>
      <c r="AH89" s="30">
        <f t="shared" si="57"/>
        <v>0.96584117905521238</v>
      </c>
      <c r="AI89" s="30">
        <f t="shared" si="58"/>
        <v>2043.1583755028664</v>
      </c>
      <c r="AJ89" s="30">
        <f t="shared" si="59"/>
        <v>75382.231284990965</v>
      </c>
      <c r="AK89" s="30">
        <f t="shared" si="60"/>
        <v>75.382231284990965</v>
      </c>
      <c r="AL89" s="30">
        <f t="shared" si="61"/>
        <v>75382.231284990965</v>
      </c>
      <c r="AM89" s="30">
        <f t="shared" si="62"/>
        <v>75.382231284990965</v>
      </c>
      <c r="AN89" s="30">
        <f t="shared" si="63"/>
        <v>56.536673463743227</v>
      </c>
      <c r="AO89" s="30">
        <f>IF('My Spreedsheet '!AN89&lt; 'Supercapacitor Info'!$F$22,'My Spreedsheet '!AN89,'Supercapacitor Info'!$F$22)</f>
        <v>56.536673463743227</v>
      </c>
    </row>
    <row r="90" spans="2:41" x14ac:dyDescent="0.3">
      <c r="B90" s="6" t="s">
        <v>9</v>
      </c>
      <c r="C90" s="6">
        <v>85</v>
      </c>
      <c r="D90" s="6">
        <v>85</v>
      </c>
      <c r="E90" s="7">
        <v>35.9</v>
      </c>
      <c r="F90" s="16">
        <f t="shared" si="38"/>
        <v>9.9722222222222214</v>
      </c>
      <c r="G90" s="17">
        <f t="shared" si="64"/>
        <v>-0.19444444444444522</v>
      </c>
      <c r="H90" s="17">
        <f t="shared" si="65"/>
        <v>-0.70000000000000284</v>
      </c>
      <c r="I90" s="17">
        <f t="shared" si="39"/>
        <v>9.9722222222222214</v>
      </c>
      <c r="J90" s="17">
        <f t="shared" si="40"/>
        <v>544.83333333333337</v>
      </c>
      <c r="K90" s="17">
        <f t="shared" si="41"/>
        <v>544.83333333333337</v>
      </c>
      <c r="L90" s="30">
        <f>'Car Info '!$C$5*'My Spreedsheet '!G90</f>
        <v>-289.72222222222337</v>
      </c>
      <c r="M90" s="30">
        <f t="shared" si="42"/>
        <v>1</v>
      </c>
      <c r="N90" s="30">
        <f>IF(M90=1,'Car Info '!$C$5*9.80665*'Car Info '!$H$5,0)</f>
        <v>160.73099349999998</v>
      </c>
      <c r="O90" s="30">
        <f>0.5*'Car Info '!$G$5*'Car Info '!$I$5*'Car Info '!$D$5*('My Spreedsheet '!F90*'My Spreedsheet '!F90)</f>
        <v>37.976411311355896</v>
      </c>
      <c r="P90" s="30">
        <f t="shared" si="66"/>
        <v>-91.014817410867494</v>
      </c>
      <c r="Q90" s="30">
        <f t="shared" si="43"/>
        <v>-907.61998473615074</v>
      </c>
      <c r="R90" s="30">
        <f t="shared" si="44"/>
        <v>-0.9076199847361508</v>
      </c>
      <c r="S90" s="30">
        <f t="shared" si="45"/>
        <v>1981.5543979799097</v>
      </c>
      <c r="T90" s="30">
        <f t="shared" si="46"/>
        <v>105061.22679297821</v>
      </c>
      <c r="U90" s="30">
        <f t="shared" si="47"/>
        <v>0</v>
      </c>
      <c r="V90" s="30">
        <f t="shared" si="48"/>
        <v>0</v>
      </c>
      <c r="W90" s="30">
        <f t="shared" si="49"/>
        <v>-0.9076199847361508</v>
      </c>
      <c r="X90" s="30">
        <f t="shared" si="50"/>
        <v>2.5211666242670858E-4</v>
      </c>
      <c r="Y90" s="30">
        <f t="shared" si="36"/>
        <v>261.98738989093005</v>
      </c>
      <c r="Z90" s="30">
        <f t="shared" si="37"/>
        <v>-84.077694733754271</v>
      </c>
      <c r="AA90" s="30">
        <f t="shared" si="51"/>
        <v>7.277427496970279E-2</v>
      </c>
      <c r="AB90" s="30">
        <f t="shared" si="52"/>
        <v>-2.3354915203820631E-2</v>
      </c>
      <c r="AC90" s="30">
        <f t="shared" si="53"/>
        <v>2.3354915203820631E-2</v>
      </c>
      <c r="AD90" s="30">
        <f t="shared" si="54"/>
        <v>4.9419359765882159E-2</v>
      </c>
      <c r="AE90" s="30">
        <f>1/2*(('Car Info '!$C$5)*('My Spreedsheet '!F90)^2)</f>
        <v>74086.685956790112</v>
      </c>
      <c r="AF90" s="30">
        <f t="shared" si="55"/>
        <v>74.08668595679012</v>
      </c>
      <c r="AG90" s="30">
        <f t="shared" si="56"/>
        <v>2.0579634987997256E-2</v>
      </c>
      <c r="AH90" s="30">
        <f t="shared" si="57"/>
        <v>0.98642081404320969</v>
      </c>
      <c r="AI90" s="30">
        <f t="shared" si="58"/>
        <v>1981.5543979799097</v>
      </c>
      <c r="AJ90" s="30">
        <f t="shared" si="59"/>
        <v>72105.131558810201</v>
      </c>
      <c r="AK90" s="30">
        <f t="shared" si="60"/>
        <v>72.1051315588102</v>
      </c>
      <c r="AL90" s="30">
        <f t="shared" si="61"/>
        <v>72105.131558810201</v>
      </c>
      <c r="AM90" s="30">
        <f t="shared" si="62"/>
        <v>72.1051315588102</v>
      </c>
      <c r="AN90" s="30">
        <f t="shared" si="63"/>
        <v>54.078848669107657</v>
      </c>
      <c r="AO90" s="30">
        <f>IF('My Spreedsheet '!AN90&lt; 'Supercapacitor Info'!$F$22,'My Spreedsheet '!AN90,'Supercapacitor Info'!$F$22)</f>
        <v>54.078848669107657</v>
      </c>
    </row>
    <row r="91" spans="2:41" x14ac:dyDescent="0.3">
      <c r="B91" s="6" t="s">
        <v>9</v>
      </c>
      <c r="C91" s="6">
        <v>86</v>
      </c>
      <c r="D91" s="6">
        <v>86</v>
      </c>
      <c r="E91" s="7">
        <v>35.299999999999997</v>
      </c>
      <c r="F91" s="16">
        <f t="shared" si="38"/>
        <v>9.8055555555555554</v>
      </c>
      <c r="G91" s="17">
        <f t="shared" si="64"/>
        <v>-0.18055555555555516</v>
      </c>
      <c r="H91" s="17">
        <f t="shared" si="65"/>
        <v>-0.64999999999999858</v>
      </c>
      <c r="I91" s="17">
        <f t="shared" si="39"/>
        <v>9.8055555555555554</v>
      </c>
      <c r="J91" s="17">
        <f t="shared" si="40"/>
        <v>554.63888888888891</v>
      </c>
      <c r="K91" s="17">
        <f t="shared" si="41"/>
        <v>554.63888888888891</v>
      </c>
      <c r="L91" s="30">
        <f>'Car Info '!$C$5*'My Spreedsheet '!G91</f>
        <v>-269.0277777777772</v>
      </c>
      <c r="M91" s="30">
        <f t="shared" si="42"/>
        <v>1</v>
      </c>
      <c r="N91" s="30">
        <f>IF(M91=1,'Car Info '!$C$5*9.80665*'Car Info '!$H$5,0)</f>
        <v>160.73099349999998</v>
      </c>
      <c r="O91" s="30">
        <f>0.5*'Car Info '!$G$5*'Car Info '!$I$5*'Car Info '!$D$5*('My Spreedsheet '!F91*'My Spreedsheet '!F91)</f>
        <v>36.717612658939231</v>
      </c>
      <c r="P91" s="30">
        <f t="shared" si="66"/>
        <v>-71.579171618837989</v>
      </c>
      <c r="Q91" s="30">
        <f t="shared" si="43"/>
        <v>-701.87354392916143</v>
      </c>
      <c r="R91" s="30">
        <f t="shared" si="44"/>
        <v>-0.70187354392916146</v>
      </c>
      <c r="S91" s="30">
        <f t="shared" si="45"/>
        <v>1936.0932770584873</v>
      </c>
      <c r="T91" s="30">
        <f t="shared" si="46"/>
        <v>106997.3200700367</v>
      </c>
      <c r="U91" s="30">
        <f t="shared" si="47"/>
        <v>0</v>
      </c>
      <c r="V91" s="30">
        <f t="shared" si="48"/>
        <v>0</v>
      </c>
      <c r="W91" s="30">
        <f t="shared" si="49"/>
        <v>-0.70187354392916146</v>
      </c>
      <c r="X91" s="30">
        <f t="shared" si="50"/>
        <v>1.9496487331365596E-4</v>
      </c>
      <c r="Y91" s="30">
        <f t="shared" si="36"/>
        <v>261.98738989093005</v>
      </c>
      <c r="Z91" s="30">
        <f t="shared" si="37"/>
        <v>-84.779568277683438</v>
      </c>
      <c r="AA91" s="30">
        <f t="shared" si="51"/>
        <v>7.277427496970279E-2</v>
      </c>
      <c r="AB91" s="30">
        <f t="shared" si="52"/>
        <v>-2.3549880077134287E-2</v>
      </c>
      <c r="AC91" s="30">
        <f t="shared" si="53"/>
        <v>2.3549880077134287E-2</v>
      </c>
      <c r="AD91" s="30">
        <f t="shared" si="54"/>
        <v>4.9224394892568503E-2</v>
      </c>
      <c r="AE91" s="30">
        <f>1/2*(('Car Info '!$C$5)*('My Spreedsheet '!F91)^2)</f>
        <v>71630.945216049382</v>
      </c>
      <c r="AF91" s="30">
        <f t="shared" si="55"/>
        <v>71.630945216049383</v>
      </c>
      <c r="AG91" s="30">
        <f t="shared" si="56"/>
        <v>1.9897484782235939E-2</v>
      </c>
      <c r="AH91" s="30">
        <f t="shared" si="57"/>
        <v>1.0063182988254455</v>
      </c>
      <c r="AI91" s="30">
        <f t="shared" si="58"/>
        <v>1936.0932770584873</v>
      </c>
      <c r="AJ91" s="30">
        <f t="shared" si="59"/>
        <v>69694.851938990891</v>
      </c>
      <c r="AK91" s="30">
        <f t="shared" si="60"/>
        <v>69.694851938990894</v>
      </c>
      <c r="AL91" s="30">
        <f t="shared" si="61"/>
        <v>69694.851938990891</v>
      </c>
      <c r="AM91" s="30">
        <f t="shared" si="62"/>
        <v>69.694851938990894</v>
      </c>
      <c r="AN91" s="30">
        <f t="shared" si="63"/>
        <v>52.27113895424317</v>
      </c>
      <c r="AO91" s="30">
        <f>IF('My Spreedsheet '!AN91&lt; 'Supercapacitor Info'!$F$22,'My Spreedsheet '!AN91,'Supercapacitor Info'!$F$22)</f>
        <v>52.27113895424317</v>
      </c>
    </row>
    <row r="92" spans="2:41" x14ac:dyDescent="0.3">
      <c r="B92" s="6" t="s">
        <v>9</v>
      </c>
      <c r="C92" s="6">
        <v>87</v>
      </c>
      <c r="D92" s="6">
        <v>87</v>
      </c>
      <c r="E92" s="7">
        <v>34.6</v>
      </c>
      <c r="F92" s="16">
        <f t="shared" si="38"/>
        <v>9.6111111111111107</v>
      </c>
      <c r="G92" s="17">
        <f t="shared" si="64"/>
        <v>-0.15277777777777699</v>
      </c>
      <c r="H92" s="17">
        <f t="shared" si="65"/>
        <v>-0.54999999999999716</v>
      </c>
      <c r="I92" s="17">
        <f t="shared" si="39"/>
        <v>9.6111111111111107</v>
      </c>
      <c r="J92" s="17">
        <f t="shared" si="40"/>
        <v>564.25</v>
      </c>
      <c r="K92" s="17">
        <f t="shared" si="41"/>
        <v>564.25</v>
      </c>
      <c r="L92" s="30">
        <f>'Car Info '!$C$5*'My Spreedsheet '!G92</f>
        <v>-227.63888888888772</v>
      </c>
      <c r="M92" s="30">
        <f t="shared" si="42"/>
        <v>1</v>
      </c>
      <c r="N92" s="30">
        <f>IF(M92=1,'Car Info '!$C$5*9.80665*'Car Info '!$H$5,0)</f>
        <v>160.73099349999998</v>
      </c>
      <c r="O92" s="30">
        <f>0.5*'Car Info '!$G$5*'Car Info '!$I$5*'Car Info '!$D$5*('My Spreedsheet '!F92*'My Spreedsheet '!F92)</f>
        <v>35.275828528256945</v>
      </c>
      <c r="P92" s="30">
        <f t="shared" si="66"/>
        <v>-31.632066860630793</v>
      </c>
      <c r="Q92" s="30">
        <f t="shared" si="43"/>
        <v>-304.01930927161817</v>
      </c>
      <c r="R92" s="30">
        <f t="shared" si="44"/>
        <v>-0.30401930927161819</v>
      </c>
      <c r="S92" s="30">
        <f t="shared" si="45"/>
        <v>1883.843345049358</v>
      </c>
      <c r="T92" s="30">
        <f t="shared" si="46"/>
        <v>108881.16341508606</v>
      </c>
      <c r="U92" s="30">
        <f t="shared" si="47"/>
        <v>0</v>
      </c>
      <c r="V92" s="30">
        <f t="shared" si="48"/>
        <v>0</v>
      </c>
      <c r="W92" s="30">
        <f t="shared" si="49"/>
        <v>-0.30401930927161819</v>
      </c>
      <c r="X92" s="30">
        <f t="shared" si="50"/>
        <v>8.4449808131005058E-5</v>
      </c>
      <c r="Y92" s="30">
        <f t="shared" si="36"/>
        <v>261.98738989093005</v>
      </c>
      <c r="Z92" s="30">
        <f t="shared" si="37"/>
        <v>-85.083587586955062</v>
      </c>
      <c r="AA92" s="30">
        <f t="shared" si="51"/>
        <v>7.277427496970279E-2</v>
      </c>
      <c r="AB92" s="30">
        <f t="shared" si="52"/>
        <v>-2.3634329885265294E-2</v>
      </c>
      <c r="AC92" s="30">
        <f t="shared" si="53"/>
        <v>2.3634329885265294E-2</v>
      </c>
      <c r="AD92" s="30">
        <f t="shared" si="54"/>
        <v>4.9139945084437496E-2</v>
      </c>
      <c r="AE92" s="30">
        <f>1/2*(('Car Info '!$C$5)*('My Spreedsheet '!F92)^2)</f>
        <v>68818.225308641981</v>
      </c>
      <c r="AF92" s="30">
        <f t="shared" si="55"/>
        <v>68.818225308641985</v>
      </c>
      <c r="AG92" s="30">
        <f t="shared" si="56"/>
        <v>1.9116173696844995E-2</v>
      </c>
      <c r="AH92" s="30">
        <f t="shared" si="57"/>
        <v>1.0254344725222906</v>
      </c>
      <c r="AI92" s="30">
        <f t="shared" si="58"/>
        <v>1883.843345049358</v>
      </c>
      <c r="AJ92" s="30">
        <f t="shared" si="59"/>
        <v>66934.381963592619</v>
      </c>
      <c r="AK92" s="30">
        <f t="shared" si="60"/>
        <v>66.934381963592614</v>
      </c>
      <c r="AL92" s="30">
        <f t="shared" si="61"/>
        <v>66934.381963592619</v>
      </c>
      <c r="AM92" s="30">
        <f t="shared" si="62"/>
        <v>66.934381963592614</v>
      </c>
      <c r="AN92" s="30">
        <f t="shared" si="63"/>
        <v>50.200786472694467</v>
      </c>
      <c r="AO92" s="30">
        <f>IF('My Spreedsheet '!AN92&lt; 'Supercapacitor Info'!$F$22,'My Spreedsheet '!AN92,'Supercapacitor Info'!$F$22)</f>
        <v>50.200786472694467</v>
      </c>
    </row>
    <row r="93" spans="2:41" x14ac:dyDescent="0.3">
      <c r="B93" s="6" t="s">
        <v>9</v>
      </c>
      <c r="C93" s="6">
        <v>88</v>
      </c>
      <c r="D93" s="6">
        <v>88</v>
      </c>
      <c r="E93" s="7">
        <v>34.200000000000003</v>
      </c>
      <c r="F93" s="16">
        <f t="shared" si="38"/>
        <v>9.5</v>
      </c>
      <c r="G93" s="17">
        <f t="shared" si="64"/>
        <v>-0.37500000000000039</v>
      </c>
      <c r="H93" s="17">
        <f t="shared" si="65"/>
        <v>-1.3500000000000014</v>
      </c>
      <c r="I93" s="17">
        <f t="shared" si="39"/>
        <v>9.5</v>
      </c>
      <c r="J93" s="17">
        <f t="shared" si="40"/>
        <v>573.75</v>
      </c>
      <c r="K93" s="17">
        <f t="shared" si="41"/>
        <v>573.75</v>
      </c>
      <c r="L93" s="30">
        <f>'Car Info '!$C$5*'My Spreedsheet '!G93</f>
        <v>-558.75000000000057</v>
      </c>
      <c r="M93" s="30">
        <f t="shared" si="42"/>
        <v>1</v>
      </c>
      <c r="N93" s="30">
        <f>IF(M93=1,'Car Info '!$C$5*9.80665*'Car Info '!$H$5,0)</f>
        <v>160.73099349999998</v>
      </c>
      <c r="O93" s="30">
        <f>0.5*'Car Info '!$G$5*'Car Info '!$I$5*'Car Info '!$D$5*('My Spreedsheet '!F93*'My Spreedsheet '!F93)</f>
        <v>34.464917036812501</v>
      </c>
      <c r="P93" s="30">
        <f t="shared" si="66"/>
        <v>-363.55408946318812</v>
      </c>
      <c r="Q93" s="30">
        <f t="shared" si="43"/>
        <v>-3453.7638499002869</v>
      </c>
      <c r="R93" s="30">
        <f t="shared" si="44"/>
        <v>-3.453763849900287</v>
      </c>
      <c r="S93" s="30">
        <f t="shared" si="45"/>
        <v>1854.3611500997185</v>
      </c>
      <c r="T93" s="30">
        <f t="shared" si="46"/>
        <v>110735.52456518578</v>
      </c>
      <c r="U93" s="30">
        <f t="shared" si="47"/>
        <v>0</v>
      </c>
      <c r="V93" s="30">
        <f t="shared" si="48"/>
        <v>0</v>
      </c>
      <c r="W93" s="30">
        <f t="shared" si="49"/>
        <v>-3.453763849900287</v>
      </c>
      <c r="X93" s="30">
        <f t="shared" si="50"/>
        <v>9.5937884719452416E-4</v>
      </c>
      <c r="Y93" s="30">
        <f t="shared" si="36"/>
        <v>261.98738989093005</v>
      </c>
      <c r="Z93" s="30">
        <f t="shared" si="37"/>
        <v>-88.537351436855346</v>
      </c>
      <c r="AA93" s="30">
        <f t="shared" si="51"/>
        <v>7.277427496970279E-2</v>
      </c>
      <c r="AB93" s="30">
        <f t="shared" si="52"/>
        <v>-2.4593708732459817E-2</v>
      </c>
      <c r="AC93" s="30">
        <f t="shared" si="53"/>
        <v>2.4593708732459817E-2</v>
      </c>
      <c r="AD93" s="30">
        <f t="shared" si="54"/>
        <v>4.8180566237242969E-2</v>
      </c>
      <c r="AE93" s="30">
        <f>1/2*(('Car Info '!$C$5)*('My Spreedsheet '!F93)^2)</f>
        <v>67236.25</v>
      </c>
      <c r="AF93" s="30">
        <f t="shared" si="55"/>
        <v>67.236249999999998</v>
      </c>
      <c r="AG93" s="30">
        <f t="shared" si="56"/>
        <v>1.8676736111111109E-2</v>
      </c>
      <c r="AH93" s="30">
        <f t="shared" si="57"/>
        <v>1.0441112086334017</v>
      </c>
      <c r="AI93" s="30">
        <f t="shared" si="58"/>
        <v>1854.3611500997185</v>
      </c>
      <c r="AJ93" s="30">
        <f t="shared" si="59"/>
        <v>65381.888849900279</v>
      </c>
      <c r="AK93" s="30">
        <f t="shared" si="60"/>
        <v>65.381888849900278</v>
      </c>
      <c r="AL93" s="30">
        <f t="shared" si="61"/>
        <v>65381.888849900279</v>
      </c>
      <c r="AM93" s="30">
        <f t="shared" si="62"/>
        <v>65.381888849900278</v>
      </c>
      <c r="AN93" s="30">
        <f t="shared" si="63"/>
        <v>49.036416637425212</v>
      </c>
      <c r="AO93" s="30">
        <f>IF('My Spreedsheet '!AN93&lt; 'Supercapacitor Info'!$F$22,'My Spreedsheet '!AN93,'Supercapacitor Info'!$F$22)</f>
        <v>49.036416637425212</v>
      </c>
    </row>
    <row r="94" spans="2:41" x14ac:dyDescent="0.3">
      <c r="B94" s="6" t="s">
        <v>9</v>
      </c>
      <c r="C94" s="6">
        <v>89</v>
      </c>
      <c r="D94" s="6">
        <v>89</v>
      </c>
      <c r="E94" s="7">
        <v>31.9</v>
      </c>
      <c r="F94" s="16">
        <f t="shared" si="38"/>
        <v>8.8611111111111107</v>
      </c>
      <c r="G94" s="17">
        <f t="shared" si="64"/>
        <v>-0.95833333333333359</v>
      </c>
      <c r="H94" s="17">
        <f t="shared" si="65"/>
        <v>-3.4500000000000011</v>
      </c>
      <c r="I94" s="17">
        <f t="shared" si="39"/>
        <v>8.8611111111111107</v>
      </c>
      <c r="J94" s="17">
        <f t="shared" si="40"/>
        <v>582.61111111111109</v>
      </c>
      <c r="K94" s="17">
        <f t="shared" si="41"/>
        <v>582.61111111111109</v>
      </c>
      <c r="L94" s="30">
        <f>'Car Info '!$C$5*'My Spreedsheet '!G94</f>
        <v>-1427.916666666667</v>
      </c>
      <c r="M94" s="30">
        <f t="shared" si="42"/>
        <v>1</v>
      </c>
      <c r="N94" s="30">
        <f>IF(M94=1,'Car Info '!$C$5*9.80665*'Car Info '!$H$5,0)</f>
        <v>160.73099349999998</v>
      </c>
      <c r="O94" s="30">
        <f>0.5*'Car Info '!$G$5*'Car Info '!$I$5*'Car Info '!$D$5*('My Spreedsheet '!F94*'My Spreedsheet '!F94)</f>
        <v>29.985161439272566</v>
      </c>
      <c r="P94" s="30">
        <f t="shared" si="66"/>
        <v>-1237.2005117273943</v>
      </c>
      <c r="Q94" s="30">
        <f t="shared" si="43"/>
        <v>-10962.971201139966</v>
      </c>
      <c r="R94" s="30">
        <f t="shared" si="44"/>
        <v>-10.962971201139966</v>
      </c>
      <c r="S94" s="30">
        <f t="shared" si="45"/>
        <v>1689.9570396007762</v>
      </c>
      <c r="T94" s="30">
        <f t="shared" si="46"/>
        <v>112425.48160478656</v>
      </c>
      <c r="U94" s="30">
        <f t="shared" si="47"/>
        <v>0</v>
      </c>
      <c r="V94" s="30">
        <f t="shared" si="48"/>
        <v>0</v>
      </c>
      <c r="W94" s="30">
        <f t="shared" si="49"/>
        <v>-10.962971201139966</v>
      </c>
      <c r="X94" s="30">
        <f t="shared" si="50"/>
        <v>3.045269778094435E-3</v>
      </c>
      <c r="Y94" s="30">
        <f t="shared" si="36"/>
        <v>261.98738989093005</v>
      </c>
      <c r="Z94" s="30">
        <f t="shared" si="37"/>
        <v>-99.500322637995311</v>
      </c>
      <c r="AA94" s="30">
        <f t="shared" si="51"/>
        <v>7.277427496970279E-2</v>
      </c>
      <c r="AB94" s="30">
        <f t="shared" si="52"/>
        <v>-2.7638978510554253E-2</v>
      </c>
      <c r="AC94" s="30">
        <f t="shared" si="53"/>
        <v>2.7638978510554253E-2</v>
      </c>
      <c r="AD94" s="30">
        <f t="shared" si="54"/>
        <v>4.5135296459148537E-2</v>
      </c>
      <c r="AE94" s="30">
        <f>1/2*(('Car Info '!$C$5)*('My Spreedsheet '!F94)^2)</f>
        <v>58496.871141975302</v>
      </c>
      <c r="AF94" s="30">
        <f t="shared" si="55"/>
        <v>58.496871141975305</v>
      </c>
      <c r="AG94" s="30">
        <f t="shared" si="56"/>
        <v>1.6249130872770919E-2</v>
      </c>
      <c r="AH94" s="30">
        <f t="shared" si="57"/>
        <v>1.0603603395061727</v>
      </c>
      <c r="AI94" s="30">
        <f t="shared" si="58"/>
        <v>1689.9570396007762</v>
      </c>
      <c r="AJ94" s="30">
        <f t="shared" si="59"/>
        <v>56806.914102374525</v>
      </c>
      <c r="AK94" s="30">
        <f t="shared" si="60"/>
        <v>56.806914102374527</v>
      </c>
      <c r="AL94" s="30">
        <f t="shared" si="61"/>
        <v>56806.914102374525</v>
      </c>
      <c r="AM94" s="30">
        <f t="shared" si="62"/>
        <v>56.806914102374527</v>
      </c>
      <c r="AN94" s="30">
        <f t="shared" si="63"/>
        <v>42.605185576780897</v>
      </c>
      <c r="AO94" s="30">
        <f>IF('My Spreedsheet '!AN94&lt; 'Supercapacitor Info'!$F$22,'My Spreedsheet '!AN94,'Supercapacitor Info'!$F$22)</f>
        <v>42.605185576780897</v>
      </c>
    </row>
    <row r="95" spans="2:41" x14ac:dyDescent="0.3">
      <c r="B95" s="6" t="s">
        <v>9</v>
      </c>
      <c r="C95" s="6">
        <v>90</v>
      </c>
      <c r="D95" s="6">
        <v>90</v>
      </c>
      <c r="E95" s="7">
        <v>27.3</v>
      </c>
      <c r="F95" s="16">
        <f t="shared" si="38"/>
        <v>7.583333333333333</v>
      </c>
      <c r="G95" s="17">
        <f t="shared" si="64"/>
        <v>-1.3749999999999998</v>
      </c>
      <c r="H95" s="17">
        <f t="shared" si="65"/>
        <v>-4.9499999999999993</v>
      </c>
      <c r="I95" s="17">
        <f t="shared" si="39"/>
        <v>7.583333333333333</v>
      </c>
      <c r="J95" s="17">
        <f t="shared" si="40"/>
        <v>590.19444444444446</v>
      </c>
      <c r="K95" s="17">
        <f t="shared" si="41"/>
        <v>590.19444444444446</v>
      </c>
      <c r="L95" s="30">
        <f>'Car Info '!$C$5*'My Spreedsheet '!G95</f>
        <v>-2048.7499999999995</v>
      </c>
      <c r="M95" s="30">
        <f t="shared" si="42"/>
        <v>1</v>
      </c>
      <c r="N95" s="30">
        <f>IF(M95=1,'Car Info '!$C$5*9.80665*'Car Info '!$H$5,0)</f>
        <v>160.73099349999998</v>
      </c>
      <c r="O95" s="30">
        <f>0.5*'Car Info '!$G$5*'Car Info '!$I$5*'Car Info '!$D$5*('My Spreedsheet '!F95*'My Spreedsheet '!F95)</f>
        <v>21.960909355328123</v>
      </c>
      <c r="P95" s="30">
        <f t="shared" si="66"/>
        <v>-1866.0580971446714</v>
      </c>
      <c r="Q95" s="30">
        <f t="shared" si="43"/>
        <v>-14150.940570013758</v>
      </c>
      <c r="R95" s="30">
        <f t="shared" si="44"/>
        <v>-14.150940570013757</v>
      </c>
      <c r="S95" s="30">
        <f t="shared" si="45"/>
        <v>1385.4135966529047</v>
      </c>
      <c r="T95" s="30">
        <f t="shared" si="46"/>
        <v>113810.89520143946</v>
      </c>
      <c r="U95" s="30">
        <f t="shared" si="47"/>
        <v>0</v>
      </c>
      <c r="V95" s="30">
        <f t="shared" si="48"/>
        <v>0</v>
      </c>
      <c r="W95" s="30">
        <f t="shared" si="49"/>
        <v>-14.150940570013757</v>
      </c>
      <c r="X95" s="30">
        <f t="shared" si="50"/>
        <v>3.9308168250038215E-3</v>
      </c>
      <c r="Y95" s="30">
        <f t="shared" si="36"/>
        <v>261.98738989093005</v>
      </c>
      <c r="Z95" s="30">
        <f t="shared" si="37"/>
        <v>-113.65126320800907</v>
      </c>
      <c r="AA95" s="30">
        <f t="shared" si="51"/>
        <v>7.277427496970279E-2</v>
      </c>
      <c r="AB95" s="30">
        <f t="shared" si="52"/>
        <v>-3.1569795335558072E-2</v>
      </c>
      <c r="AC95" s="30">
        <f t="shared" si="53"/>
        <v>3.1569795335558072E-2</v>
      </c>
      <c r="AD95" s="30">
        <f t="shared" si="54"/>
        <v>4.1204479634144718E-2</v>
      </c>
      <c r="AE95" s="30">
        <f>1/2*(('Car Info '!$C$5)*('My Spreedsheet '!F95)^2)</f>
        <v>42842.673611111109</v>
      </c>
      <c r="AF95" s="30">
        <f t="shared" si="55"/>
        <v>42.84267361111111</v>
      </c>
      <c r="AG95" s="30">
        <f t="shared" si="56"/>
        <v>1.1900742669753085E-2</v>
      </c>
      <c r="AH95" s="30">
        <f t="shared" si="57"/>
        <v>1.0722610821759258</v>
      </c>
      <c r="AI95" s="30">
        <f t="shared" si="58"/>
        <v>1385.4135966529047</v>
      </c>
      <c r="AJ95" s="30">
        <f t="shared" si="59"/>
        <v>41457.260014458203</v>
      </c>
      <c r="AK95" s="30">
        <f t="shared" si="60"/>
        <v>41.457260014458207</v>
      </c>
      <c r="AL95" s="30">
        <f t="shared" si="61"/>
        <v>41457.260014458203</v>
      </c>
      <c r="AM95" s="30">
        <f t="shared" si="62"/>
        <v>41.457260014458207</v>
      </c>
      <c r="AN95" s="30">
        <f t="shared" si="63"/>
        <v>31.09294501084365</v>
      </c>
      <c r="AO95" s="30">
        <f>IF('My Spreedsheet '!AN95&lt; 'Supercapacitor Info'!$F$22,'My Spreedsheet '!AN95,'Supercapacitor Info'!$F$22)</f>
        <v>31.09294501084365</v>
      </c>
    </row>
    <row r="96" spans="2:41" x14ac:dyDescent="0.3">
      <c r="B96" s="6" t="s">
        <v>9</v>
      </c>
      <c r="C96" s="6">
        <v>91</v>
      </c>
      <c r="D96" s="6">
        <v>91</v>
      </c>
      <c r="E96" s="7">
        <v>22</v>
      </c>
      <c r="F96" s="16">
        <f t="shared" si="38"/>
        <v>6.1111111111111107</v>
      </c>
      <c r="G96" s="17">
        <f t="shared" si="64"/>
        <v>-1.4305555555555556</v>
      </c>
      <c r="H96" s="17">
        <f t="shared" si="65"/>
        <v>-5.15</v>
      </c>
      <c r="I96" s="17">
        <f t="shared" si="39"/>
        <v>6.1111111111111107</v>
      </c>
      <c r="J96" s="17">
        <f t="shared" si="40"/>
        <v>596.30555555555554</v>
      </c>
      <c r="K96" s="17">
        <f t="shared" si="41"/>
        <v>596.30555555555554</v>
      </c>
      <c r="L96" s="30">
        <f>'Car Info '!$C$5*'My Spreedsheet '!G96</f>
        <v>-2131.5277777777778</v>
      </c>
      <c r="M96" s="30">
        <f t="shared" si="42"/>
        <v>1</v>
      </c>
      <c r="N96" s="30">
        <f>IF(M96=1,'Car Info '!$C$5*9.80665*'Car Info '!$H$5,0)</f>
        <v>160.73099349999998</v>
      </c>
      <c r="O96" s="30">
        <f>0.5*'Car Info '!$G$5*'Car Info '!$I$5*'Car Info '!$D$5*('My Spreedsheet '!F96*'My Spreedsheet '!F96)</f>
        <v>14.261670125694444</v>
      </c>
      <c r="P96" s="30">
        <f t="shared" si="66"/>
        <v>-1956.5351141520832</v>
      </c>
      <c r="Q96" s="30">
        <f t="shared" si="43"/>
        <v>-11956.60347537384</v>
      </c>
      <c r="R96" s="30">
        <f t="shared" si="44"/>
        <v>-11.956603475373841</v>
      </c>
      <c r="S96" s="30">
        <f t="shared" si="45"/>
        <v>1069.3996110459104</v>
      </c>
      <c r="T96" s="30">
        <f t="shared" si="46"/>
        <v>114880.29481248537</v>
      </c>
      <c r="U96" s="30">
        <f t="shared" si="47"/>
        <v>0</v>
      </c>
      <c r="V96" s="30">
        <f t="shared" si="48"/>
        <v>0</v>
      </c>
      <c r="W96" s="30">
        <f t="shared" si="49"/>
        <v>-11.956603475373841</v>
      </c>
      <c r="X96" s="30">
        <f t="shared" si="50"/>
        <v>3.3212787431594003E-3</v>
      </c>
      <c r="Y96" s="30">
        <f t="shared" si="36"/>
        <v>261.98738989093005</v>
      </c>
      <c r="Z96" s="30">
        <f t="shared" si="37"/>
        <v>-125.60786668338291</v>
      </c>
      <c r="AA96" s="30">
        <f t="shared" si="51"/>
        <v>7.277427496970279E-2</v>
      </c>
      <c r="AB96" s="30">
        <f t="shared" si="52"/>
        <v>-3.4891074078717478E-2</v>
      </c>
      <c r="AC96" s="30">
        <f t="shared" si="53"/>
        <v>3.4891074078717478E-2</v>
      </c>
      <c r="AD96" s="30">
        <f t="shared" si="54"/>
        <v>3.7883200890985312E-2</v>
      </c>
      <c r="AE96" s="30">
        <f>1/2*(('Car Info '!$C$5)*('My Spreedsheet '!F96)^2)</f>
        <v>27822.530864197528</v>
      </c>
      <c r="AF96" s="30">
        <f t="shared" si="55"/>
        <v>27.822530864197528</v>
      </c>
      <c r="AG96" s="30">
        <f t="shared" si="56"/>
        <v>7.7284807956104241E-3</v>
      </c>
      <c r="AH96" s="30">
        <f t="shared" si="57"/>
        <v>1.0799895629715361</v>
      </c>
      <c r="AI96" s="30">
        <f t="shared" si="58"/>
        <v>1069.3996110459104</v>
      </c>
      <c r="AJ96" s="30">
        <f t="shared" si="59"/>
        <v>26753.131253151616</v>
      </c>
      <c r="AK96" s="30">
        <f t="shared" si="60"/>
        <v>26.753131253151615</v>
      </c>
      <c r="AL96" s="30">
        <f t="shared" si="61"/>
        <v>26753.131253151616</v>
      </c>
      <c r="AM96" s="30">
        <f t="shared" si="62"/>
        <v>26.753131253151615</v>
      </c>
      <c r="AN96" s="30">
        <f t="shared" si="63"/>
        <v>20.064848439863713</v>
      </c>
      <c r="AO96" s="30">
        <f>IF('My Spreedsheet '!AN96&lt; 'Supercapacitor Info'!$F$22,'My Spreedsheet '!AN96,'Supercapacitor Info'!$F$22)</f>
        <v>20.064848439863713</v>
      </c>
    </row>
    <row r="97" spans="2:41" x14ac:dyDescent="0.3">
      <c r="B97" s="6" t="s">
        <v>9</v>
      </c>
      <c r="C97" s="6">
        <v>92</v>
      </c>
      <c r="D97" s="6">
        <v>92</v>
      </c>
      <c r="E97" s="7">
        <v>17</v>
      </c>
      <c r="F97" s="16">
        <f t="shared" si="38"/>
        <v>4.7222222222222223</v>
      </c>
      <c r="G97" s="17">
        <f t="shared" si="64"/>
        <v>-1.0833333333333335</v>
      </c>
      <c r="H97" s="17">
        <f t="shared" si="65"/>
        <v>-3.9000000000000004</v>
      </c>
      <c r="I97" s="17">
        <f t="shared" si="39"/>
        <v>4.7222222222222223</v>
      </c>
      <c r="J97" s="17">
        <f t="shared" si="40"/>
        <v>601.02777777777771</v>
      </c>
      <c r="K97" s="17">
        <f t="shared" si="41"/>
        <v>601.02777777777771</v>
      </c>
      <c r="L97" s="30">
        <f>'Car Info '!$C$5*'My Spreedsheet '!G97</f>
        <v>-1614.166666666667</v>
      </c>
      <c r="M97" s="30">
        <f t="shared" si="42"/>
        <v>1</v>
      </c>
      <c r="N97" s="30">
        <f>IF(M97=1,'Car Info '!$C$5*9.80665*'Car Info '!$H$5,0)</f>
        <v>160.73099349999998</v>
      </c>
      <c r="O97" s="30">
        <f>0.5*'Car Info '!$G$5*'Car Info '!$I$5*'Car Info '!$D$5*('My Spreedsheet '!F97*'My Spreedsheet '!F97)</f>
        <v>8.5157493105902784</v>
      </c>
      <c r="P97" s="30">
        <f t="shared" si="66"/>
        <v>-1444.9199238560766</v>
      </c>
      <c r="Q97" s="30">
        <f t="shared" si="43"/>
        <v>-6823.232973764806</v>
      </c>
      <c r="R97" s="30">
        <f t="shared" si="44"/>
        <v>-6.8232329737648065</v>
      </c>
      <c r="S97" s="30">
        <f t="shared" si="45"/>
        <v>799.22072993889844</v>
      </c>
      <c r="T97" s="30">
        <f t="shared" si="46"/>
        <v>115679.51554242427</v>
      </c>
      <c r="U97" s="30">
        <f t="shared" si="47"/>
        <v>0</v>
      </c>
      <c r="V97" s="30">
        <f t="shared" si="48"/>
        <v>0</v>
      </c>
      <c r="W97" s="30">
        <f t="shared" si="49"/>
        <v>-6.8232329737648065</v>
      </c>
      <c r="X97" s="30">
        <f t="shared" si="50"/>
        <v>1.8953424927124463E-3</v>
      </c>
      <c r="Y97" s="30">
        <f t="shared" si="36"/>
        <v>261.98738989093005</v>
      </c>
      <c r="Z97" s="30">
        <f t="shared" si="37"/>
        <v>-132.43109965714771</v>
      </c>
      <c r="AA97" s="30">
        <f t="shared" si="51"/>
        <v>7.277427496970279E-2</v>
      </c>
      <c r="AB97" s="30">
        <f t="shared" si="52"/>
        <v>-3.678641657142992E-2</v>
      </c>
      <c r="AC97" s="30">
        <f t="shared" si="53"/>
        <v>3.678641657142992E-2</v>
      </c>
      <c r="AD97" s="30">
        <f t="shared" si="54"/>
        <v>3.5987858398272871E-2</v>
      </c>
      <c r="AE97" s="30">
        <f>1/2*(('Car Info '!$C$5)*('My Spreedsheet '!F97)^2)</f>
        <v>16613.040123456791</v>
      </c>
      <c r="AF97" s="30">
        <f t="shared" si="55"/>
        <v>16.613040123456791</v>
      </c>
      <c r="AG97" s="30">
        <f t="shared" si="56"/>
        <v>4.6147333676268866E-3</v>
      </c>
      <c r="AH97" s="30">
        <f t="shared" si="57"/>
        <v>1.0846042963391631</v>
      </c>
      <c r="AI97" s="30">
        <f t="shared" si="58"/>
        <v>799.22072993889844</v>
      </c>
      <c r="AJ97" s="30">
        <f t="shared" si="59"/>
        <v>15813.819393517892</v>
      </c>
      <c r="AK97" s="30">
        <f t="shared" si="60"/>
        <v>15.813819393517893</v>
      </c>
      <c r="AL97" s="30">
        <f t="shared" si="61"/>
        <v>15813.819393517892</v>
      </c>
      <c r="AM97" s="30">
        <f t="shared" si="62"/>
        <v>15.813819393517893</v>
      </c>
      <c r="AN97" s="30">
        <f t="shared" si="63"/>
        <v>11.860364545138419</v>
      </c>
      <c r="AO97" s="30">
        <f>IF('My Spreedsheet '!AN97&lt; 'Supercapacitor Info'!$F$22,'My Spreedsheet '!AN97,'Supercapacitor Info'!$F$22)</f>
        <v>11.860364545138419</v>
      </c>
    </row>
    <row r="98" spans="2:41" x14ac:dyDescent="0.3">
      <c r="B98" s="6" t="s">
        <v>9</v>
      </c>
      <c r="C98" s="6">
        <v>93</v>
      </c>
      <c r="D98" s="6">
        <v>93</v>
      </c>
      <c r="E98" s="7">
        <v>14.2</v>
      </c>
      <c r="F98" s="16">
        <f t="shared" si="38"/>
        <v>3.9444444444444442</v>
      </c>
      <c r="G98" s="17">
        <f t="shared" si="64"/>
        <v>-0.69444444444444442</v>
      </c>
      <c r="H98" s="17">
        <f t="shared" si="65"/>
        <v>-2.5</v>
      </c>
      <c r="I98" s="17">
        <f t="shared" si="39"/>
        <v>3.9444444444444442</v>
      </c>
      <c r="J98" s="17">
        <f t="shared" si="40"/>
        <v>604.97222222222217</v>
      </c>
      <c r="K98" s="17">
        <f t="shared" si="41"/>
        <v>604.97222222222217</v>
      </c>
      <c r="L98" s="30">
        <f>'Car Info '!$C$5*'My Spreedsheet '!G98</f>
        <v>-1034.7222222222222</v>
      </c>
      <c r="M98" s="30">
        <f t="shared" si="42"/>
        <v>1</v>
      </c>
      <c r="N98" s="30">
        <f>IF(M98=1,'Car Info '!$C$5*9.80665*'Car Info '!$H$5,0)</f>
        <v>160.73099349999998</v>
      </c>
      <c r="O98" s="30">
        <f>0.5*'Car Info '!$G$5*'Car Info '!$I$5*'Car Info '!$D$5*('My Spreedsheet '!F98*'My Spreedsheet '!F98)</f>
        <v>5.9415767854236101</v>
      </c>
      <c r="P98" s="30">
        <f t="shared" si="66"/>
        <v>-868.04965193679857</v>
      </c>
      <c r="Q98" s="30">
        <f t="shared" si="43"/>
        <v>-3423.9736270840385</v>
      </c>
      <c r="R98" s="30">
        <f t="shared" si="44"/>
        <v>-3.4239736270840386</v>
      </c>
      <c r="S98" s="30">
        <f t="shared" si="45"/>
        <v>657.43069390361529</v>
      </c>
      <c r="T98" s="30">
        <f t="shared" si="46"/>
        <v>116336.94623632789</v>
      </c>
      <c r="U98" s="30">
        <f t="shared" si="47"/>
        <v>0</v>
      </c>
      <c r="V98" s="30">
        <f t="shared" si="48"/>
        <v>0</v>
      </c>
      <c r="W98" s="30">
        <f t="shared" si="49"/>
        <v>-3.4239736270840386</v>
      </c>
      <c r="X98" s="30">
        <f t="shared" si="50"/>
        <v>9.5110378530112189E-4</v>
      </c>
      <c r="Y98" s="30">
        <f t="shared" si="36"/>
        <v>261.98738989093005</v>
      </c>
      <c r="Z98" s="30">
        <f t="shared" si="37"/>
        <v>-135.85507328423176</v>
      </c>
      <c r="AA98" s="30">
        <f t="shared" si="51"/>
        <v>7.277427496970279E-2</v>
      </c>
      <c r="AB98" s="30">
        <f t="shared" si="52"/>
        <v>-3.7737520356731044E-2</v>
      </c>
      <c r="AC98" s="30">
        <f t="shared" si="53"/>
        <v>3.7737520356731044E-2</v>
      </c>
      <c r="AD98" s="30">
        <f t="shared" si="54"/>
        <v>3.5036754612971746E-2</v>
      </c>
      <c r="AE98" s="30">
        <f>1/2*(('Car Info '!$C$5)*('My Spreedsheet '!F98)^2)</f>
        <v>11591.188271604937</v>
      </c>
      <c r="AF98" s="30">
        <f t="shared" si="55"/>
        <v>11.591188271604937</v>
      </c>
      <c r="AG98" s="30">
        <f t="shared" si="56"/>
        <v>3.2197745198902601E-3</v>
      </c>
      <c r="AH98" s="30">
        <f t="shared" si="57"/>
        <v>1.0878240708590534</v>
      </c>
      <c r="AI98" s="30">
        <f t="shared" si="58"/>
        <v>657.43069390361529</v>
      </c>
      <c r="AJ98" s="30">
        <f t="shared" si="59"/>
        <v>10933.757577701321</v>
      </c>
      <c r="AK98" s="30">
        <f t="shared" si="60"/>
        <v>10.933757577701321</v>
      </c>
      <c r="AL98" s="30">
        <f t="shared" si="61"/>
        <v>10933.757577701321</v>
      </c>
      <c r="AM98" s="30">
        <f t="shared" si="62"/>
        <v>10.933757577701321</v>
      </c>
      <c r="AN98" s="30">
        <f t="shared" si="63"/>
        <v>8.200318183275991</v>
      </c>
      <c r="AO98" s="30">
        <f>IF('My Spreedsheet '!AN98&lt; 'Supercapacitor Info'!$F$22,'My Spreedsheet '!AN98,'Supercapacitor Info'!$F$22)</f>
        <v>8.200318183275991</v>
      </c>
    </row>
    <row r="99" spans="2:41" x14ac:dyDescent="0.3">
      <c r="B99" s="6" t="s">
        <v>9</v>
      </c>
      <c r="C99" s="6">
        <v>94</v>
      </c>
      <c r="D99" s="6">
        <v>94</v>
      </c>
      <c r="E99" s="7">
        <v>12</v>
      </c>
      <c r="F99" s="16">
        <f t="shared" si="38"/>
        <v>3.333333333333333</v>
      </c>
      <c r="G99" s="17">
        <f t="shared" si="64"/>
        <v>-0.70833333333333326</v>
      </c>
      <c r="H99" s="17">
        <f t="shared" si="65"/>
        <v>-2.5499999999999998</v>
      </c>
      <c r="I99" s="17">
        <f t="shared" si="39"/>
        <v>3.333333333333333</v>
      </c>
      <c r="J99" s="17">
        <f t="shared" si="40"/>
        <v>608.30555555555554</v>
      </c>
      <c r="K99" s="17">
        <f t="shared" si="41"/>
        <v>608.30555555555554</v>
      </c>
      <c r="L99" s="30">
        <f>'Car Info '!$C$5*'My Spreedsheet '!G99</f>
        <v>-1055.4166666666665</v>
      </c>
      <c r="M99" s="30">
        <f t="shared" si="42"/>
        <v>1</v>
      </c>
      <c r="N99" s="30">
        <f>IF(M99=1,'Car Info '!$C$5*9.80665*'Car Info '!$H$5,0)</f>
        <v>160.73099349999998</v>
      </c>
      <c r="O99" s="30">
        <f>0.5*'Car Info '!$G$5*'Car Info '!$I$5*'Car Info '!$D$5*('My Spreedsheet '!F99*'My Spreedsheet '!F99)</f>
        <v>4.2431415249999995</v>
      </c>
      <c r="P99" s="30">
        <f t="shared" si="66"/>
        <v>-890.44253164166651</v>
      </c>
      <c r="Q99" s="30">
        <f t="shared" si="43"/>
        <v>-2968.141772138888</v>
      </c>
      <c r="R99" s="30">
        <f t="shared" si="44"/>
        <v>-2.9681417721388881</v>
      </c>
      <c r="S99" s="30">
        <f t="shared" si="45"/>
        <v>549.91378341666655</v>
      </c>
      <c r="T99" s="30">
        <f t="shared" si="46"/>
        <v>116886.86001974455</v>
      </c>
      <c r="U99" s="30">
        <f t="shared" si="47"/>
        <v>0</v>
      </c>
      <c r="V99" s="30">
        <f t="shared" si="48"/>
        <v>0</v>
      </c>
      <c r="W99" s="30">
        <f t="shared" si="49"/>
        <v>-2.9681417721388881</v>
      </c>
      <c r="X99" s="30">
        <f t="shared" si="50"/>
        <v>8.2448382559413558E-4</v>
      </c>
      <c r="Y99" s="30">
        <f t="shared" si="36"/>
        <v>261.98738989093005</v>
      </c>
      <c r="Z99" s="30">
        <f t="shared" si="37"/>
        <v>-138.82321505637066</v>
      </c>
      <c r="AA99" s="30">
        <f t="shared" si="51"/>
        <v>7.277427496970279E-2</v>
      </c>
      <c r="AB99" s="30">
        <f t="shared" si="52"/>
        <v>-3.856200418232518E-2</v>
      </c>
      <c r="AC99" s="30">
        <f t="shared" si="53"/>
        <v>3.856200418232518E-2</v>
      </c>
      <c r="AD99" s="30">
        <f t="shared" si="54"/>
        <v>3.4212270787377611E-2</v>
      </c>
      <c r="AE99" s="30">
        <f>1/2*(('Car Info '!$C$5)*('My Spreedsheet '!F99)^2)</f>
        <v>8277.7777777777756</v>
      </c>
      <c r="AF99" s="30">
        <f t="shared" si="55"/>
        <v>8.277777777777775</v>
      </c>
      <c r="AG99" s="30">
        <f t="shared" si="56"/>
        <v>2.2993827160493821E-3</v>
      </c>
      <c r="AH99" s="30">
        <f t="shared" si="57"/>
        <v>1.0901234535751028</v>
      </c>
      <c r="AI99" s="30">
        <f t="shared" si="58"/>
        <v>549.91378341666655</v>
      </c>
      <c r="AJ99" s="30">
        <f t="shared" si="59"/>
        <v>7727.8639943611088</v>
      </c>
      <c r="AK99" s="30">
        <f t="shared" si="60"/>
        <v>7.7278639943611092</v>
      </c>
      <c r="AL99" s="30">
        <f t="shared" si="61"/>
        <v>7727.8639943611088</v>
      </c>
      <c r="AM99" s="30">
        <f t="shared" si="62"/>
        <v>7.7278639943611092</v>
      </c>
      <c r="AN99" s="30">
        <f t="shared" si="63"/>
        <v>5.7958979957708321</v>
      </c>
      <c r="AO99" s="30">
        <f>IF('My Spreedsheet '!AN99&lt; 'Supercapacitor Info'!$F$22,'My Spreedsheet '!AN99,'Supercapacitor Info'!$F$22)</f>
        <v>5.7958979957708321</v>
      </c>
    </row>
    <row r="100" spans="2:41" x14ac:dyDescent="0.3">
      <c r="B100" s="6" t="s">
        <v>9</v>
      </c>
      <c r="C100" s="6">
        <v>95</v>
      </c>
      <c r="D100" s="6">
        <v>95</v>
      </c>
      <c r="E100" s="7">
        <v>9.1</v>
      </c>
      <c r="F100" s="16">
        <f t="shared" si="38"/>
        <v>2.5277777777777777</v>
      </c>
      <c r="G100" s="17">
        <f t="shared" si="64"/>
        <v>-0.86111111111111116</v>
      </c>
      <c r="H100" s="17">
        <f t="shared" si="65"/>
        <v>-3.1</v>
      </c>
      <c r="I100" s="17">
        <f t="shared" si="39"/>
        <v>2.5277777777777777</v>
      </c>
      <c r="J100" s="17">
        <f t="shared" si="40"/>
        <v>610.83333333333337</v>
      </c>
      <c r="K100" s="17">
        <f t="shared" si="41"/>
        <v>610.83333333333337</v>
      </c>
      <c r="L100" s="30">
        <f>'Car Info '!$C$5*'My Spreedsheet '!G100</f>
        <v>-1283.0555555555557</v>
      </c>
      <c r="M100" s="30">
        <f t="shared" si="42"/>
        <v>1</v>
      </c>
      <c r="N100" s="30">
        <f>IF(M100=1,'Car Info '!$C$5*9.80665*'Car Info '!$H$5,0)</f>
        <v>160.73099349999998</v>
      </c>
      <c r="O100" s="30">
        <f>0.5*'Car Info '!$G$5*'Car Info '!$I$5*'Car Info '!$D$5*('My Spreedsheet '!F100*'My Spreedsheet '!F100)</f>
        <v>2.4401010394809024</v>
      </c>
      <c r="P100" s="30">
        <f t="shared" si="66"/>
        <v>-1119.8844610160747</v>
      </c>
      <c r="Q100" s="30">
        <f t="shared" si="43"/>
        <v>-2830.8190542350776</v>
      </c>
      <c r="R100" s="30">
        <f t="shared" si="44"/>
        <v>-2.8308190542350777</v>
      </c>
      <c r="S100" s="30">
        <f t="shared" si="45"/>
        <v>412.46026675257667</v>
      </c>
      <c r="T100" s="30">
        <f t="shared" si="46"/>
        <v>117299.32028649712</v>
      </c>
      <c r="U100" s="30">
        <f t="shared" si="47"/>
        <v>0</v>
      </c>
      <c r="V100" s="30">
        <f t="shared" si="48"/>
        <v>0</v>
      </c>
      <c r="W100" s="30">
        <f t="shared" si="49"/>
        <v>-2.8308190542350777</v>
      </c>
      <c r="X100" s="30">
        <f t="shared" si="50"/>
        <v>7.8633862617641045E-4</v>
      </c>
      <c r="Y100" s="30">
        <f t="shared" si="36"/>
        <v>261.98738989093005</v>
      </c>
      <c r="Z100" s="30">
        <f t="shared" si="37"/>
        <v>-141.65403411060572</v>
      </c>
      <c r="AA100" s="30">
        <f t="shared" si="51"/>
        <v>7.277427496970279E-2</v>
      </c>
      <c r="AB100" s="30">
        <f t="shared" si="52"/>
        <v>-3.9348342808501587E-2</v>
      </c>
      <c r="AC100" s="30">
        <f t="shared" si="53"/>
        <v>3.9348342808501587E-2</v>
      </c>
      <c r="AD100" s="30">
        <f t="shared" si="54"/>
        <v>3.3425932161201204E-2</v>
      </c>
      <c r="AE100" s="30">
        <f>1/2*(('Car Info '!$C$5)*('My Spreedsheet '!F100)^2)</f>
        <v>4760.2970679012342</v>
      </c>
      <c r="AF100" s="30">
        <f t="shared" si="55"/>
        <v>4.7602970679012344</v>
      </c>
      <c r="AG100" s="30">
        <f t="shared" si="56"/>
        <v>1.3223047410836763E-3</v>
      </c>
      <c r="AH100" s="30">
        <f t="shared" si="57"/>
        <v>1.0914457583161865</v>
      </c>
      <c r="AI100" s="30">
        <f t="shared" si="58"/>
        <v>412.46026675257667</v>
      </c>
      <c r="AJ100" s="30">
        <f t="shared" si="59"/>
        <v>4347.8368011486573</v>
      </c>
      <c r="AK100" s="30">
        <f t="shared" si="60"/>
        <v>4.3478368011486577</v>
      </c>
      <c r="AL100" s="30">
        <f t="shared" si="61"/>
        <v>4347.8368011486573</v>
      </c>
      <c r="AM100" s="30">
        <f t="shared" si="62"/>
        <v>4.3478368011486577</v>
      </c>
      <c r="AN100" s="30">
        <f t="shared" si="63"/>
        <v>3.2608776008614933</v>
      </c>
      <c r="AO100" s="30">
        <f>IF('My Spreedsheet '!AN100&lt; 'Supercapacitor Info'!$F$22,'My Spreedsheet '!AN100,'Supercapacitor Info'!$F$22)</f>
        <v>3.2608776008614933</v>
      </c>
    </row>
    <row r="101" spans="2:41" x14ac:dyDescent="0.3">
      <c r="B101" s="6" t="s">
        <v>9</v>
      </c>
      <c r="C101" s="6">
        <v>96</v>
      </c>
      <c r="D101" s="6">
        <v>96</v>
      </c>
      <c r="E101" s="7">
        <v>5.8</v>
      </c>
      <c r="F101" s="16">
        <f t="shared" si="38"/>
        <v>1.6111111111111109</v>
      </c>
      <c r="G101" s="17">
        <f t="shared" si="64"/>
        <v>-0.76388888888888884</v>
      </c>
      <c r="H101" s="17">
        <f t="shared" si="65"/>
        <v>-2.75</v>
      </c>
      <c r="I101" s="17">
        <f t="shared" si="39"/>
        <v>1.6111111111111109</v>
      </c>
      <c r="J101" s="17">
        <f t="shared" si="40"/>
        <v>612.44444444444446</v>
      </c>
      <c r="K101" s="17">
        <f t="shared" si="41"/>
        <v>612.44444444444446</v>
      </c>
      <c r="L101" s="30">
        <f>'Car Info '!$C$5*'My Spreedsheet '!G101</f>
        <v>-1138.1944444444443</v>
      </c>
      <c r="M101" s="30">
        <f t="shared" si="42"/>
        <v>1</v>
      </c>
      <c r="N101" s="30">
        <f>IF(M101=1,'Car Info '!$C$5*9.80665*'Car Info '!$H$5,0)</f>
        <v>160.73099349999998</v>
      </c>
      <c r="O101" s="30">
        <f>0.5*'Car Info '!$G$5*'Car Info '!$I$5*'Car Info '!$D$5*('My Spreedsheet '!F101*'My Spreedsheet '!F101)</f>
        <v>0.99124500625694412</v>
      </c>
      <c r="P101" s="30">
        <f t="shared" si="66"/>
        <v>-976.47220593818747</v>
      </c>
      <c r="Q101" s="30">
        <f t="shared" si="43"/>
        <v>-1573.2052206781907</v>
      </c>
      <c r="R101" s="30">
        <f t="shared" si="44"/>
        <v>-1.5732052206781908</v>
      </c>
      <c r="S101" s="30">
        <f t="shared" si="45"/>
        <v>260.5524953711917</v>
      </c>
      <c r="T101" s="30">
        <f t="shared" si="46"/>
        <v>117559.87278186831</v>
      </c>
      <c r="U101" s="30">
        <f t="shared" si="47"/>
        <v>0</v>
      </c>
      <c r="V101" s="30">
        <f t="shared" si="48"/>
        <v>0</v>
      </c>
      <c r="W101" s="30">
        <f t="shared" si="49"/>
        <v>-1.5732052206781908</v>
      </c>
      <c r="X101" s="30">
        <f t="shared" si="50"/>
        <v>4.3700145018838631E-4</v>
      </c>
      <c r="Y101" s="30">
        <f t="shared" si="36"/>
        <v>261.98738989093005</v>
      </c>
      <c r="Z101" s="30">
        <f t="shared" si="37"/>
        <v>-143.22723933128393</v>
      </c>
      <c r="AA101" s="30">
        <f t="shared" si="51"/>
        <v>7.277427496970279E-2</v>
      </c>
      <c r="AB101" s="30">
        <f t="shared" si="52"/>
        <v>-3.9785344258689979E-2</v>
      </c>
      <c r="AC101" s="30">
        <f t="shared" si="53"/>
        <v>3.9785344258689979E-2</v>
      </c>
      <c r="AD101" s="30">
        <f t="shared" si="54"/>
        <v>3.2988930711012811E-2</v>
      </c>
      <c r="AE101" s="30">
        <f>1/2*(('Car Info '!$C$5)*('My Spreedsheet '!F101)^2)</f>
        <v>1933.7808641975303</v>
      </c>
      <c r="AF101" s="30">
        <f t="shared" si="55"/>
        <v>1.9337808641975303</v>
      </c>
      <c r="AG101" s="30">
        <f t="shared" si="56"/>
        <v>5.371613511659806E-4</v>
      </c>
      <c r="AH101" s="30">
        <f t="shared" si="57"/>
        <v>1.0919829196673525</v>
      </c>
      <c r="AI101" s="30">
        <f t="shared" si="58"/>
        <v>260.5524953711917</v>
      </c>
      <c r="AJ101" s="30">
        <f t="shared" si="59"/>
        <v>1673.2283688263385</v>
      </c>
      <c r="AK101" s="30">
        <f t="shared" si="60"/>
        <v>1.6732283688263385</v>
      </c>
      <c r="AL101" s="30">
        <f t="shared" si="61"/>
        <v>1673.2283688263385</v>
      </c>
      <c r="AM101" s="30">
        <f t="shared" si="62"/>
        <v>1.6732283688263385</v>
      </c>
      <c r="AN101" s="30">
        <f t="shared" si="63"/>
        <v>1.2549212766197539</v>
      </c>
      <c r="AO101" s="30">
        <f>IF('My Spreedsheet '!AN101&lt; 'Supercapacitor Info'!$F$22,'My Spreedsheet '!AN101,'Supercapacitor Info'!$F$22)</f>
        <v>1.2549212766197539</v>
      </c>
    </row>
    <row r="102" spans="2:41" x14ac:dyDescent="0.3">
      <c r="B102" s="6" t="s">
        <v>9</v>
      </c>
      <c r="C102" s="6">
        <v>97</v>
      </c>
      <c r="D102" s="6">
        <v>97</v>
      </c>
      <c r="E102" s="7">
        <v>3.6</v>
      </c>
      <c r="F102" s="16">
        <f t="shared" si="38"/>
        <v>1</v>
      </c>
      <c r="G102" s="17">
        <f t="shared" si="64"/>
        <v>-0.49999999999999994</v>
      </c>
      <c r="H102" s="17">
        <f t="shared" si="65"/>
        <v>-1.7999999999999998</v>
      </c>
      <c r="I102" s="17">
        <f t="shared" si="39"/>
        <v>1</v>
      </c>
      <c r="J102" s="17">
        <f t="shared" si="40"/>
        <v>613.44444444444446</v>
      </c>
      <c r="K102" s="17">
        <f t="shared" si="41"/>
        <v>613.44444444444446</v>
      </c>
      <c r="L102" s="30">
        <f>'Car Info '!$C$5*'My Spreedsheet '!G102</f>
        <v>-744.99999999999989</v>
      </c>
      <c r="M102" s="30">
        <f t="shared" si="42"/>
        <v>1</v>
      </c>
      <c r="N102" s="30">
        <f>IF(M102=1,'Car Info '!$C$5*9.80665*'Car Info '!$H$5,0)</f>
        <v>160.73099349999998</v>
      </c>
      <c r="O102" s="30">
        <f>0.5*'Car Info '!$G$5*'Car Info '!$I$5*'Car Info '!$D$5*('My Spreedsheet '!F102*'My Spreedsheet '!F102)</f>
        <v>0.38188273724999999</v>
      </c>
      <c r="P102" s="30">
        <f t="shared" si="66"/>
        <v>-583.88712376274998</v>
      </c>
      <c r="Q102" s="30">
        <f t="shared" si="43"/>
        <v>-583.88712376274998</v>
      </c>
      <c r="R102" s="30">
        <f t="shared" si="44"/>
        <v>-0.58388712376274998</v>
      </c>
      <c r="S102" s="30">
        <f t="shared" si="45"/>
        <v>161.11287623724999</v>
      </c>
      <c r="T102" s="30">
        <f t="shared" si="46"/>
        <v>117720.98565810556</v>
      </c>
      <c r="U102" s="30">
        <f t="shared" si="47"/>
        <v>0</v>
      </c>
      <c r="V102" s="30">
        <f t="shared" si="48"/>
        <v>0</v>
      </c>
      <c r="W102" s="30">
        <f t="shared" si="49"/>
        <v>-0.58388712376274998</v>
      </c>
      <c r="X102" s="30">
        <f t="shared" si="50"/>
        <v>1.62190867711875E-4</v>
      </c>
      <c r="Y102" s="30">
        <f t="shared" si="36"/>
        <v>261.98738989093005</v>
      </c>
      <c r="Z102" s="30">
        <f t="shared" si="37"/>
        <v>-143.81112645504666</v>
      </c>
      <c r="AA102" s="30">
        <f t="shared" si="51"/>
        <v>7.277427496970279E-2</v>
      </c>
      <c r="AB102" s="30">
        <f t="shared" si="52"/>
        <v>-3.9947535126401854E-2</v>
      </c>
      <c r="AC102" s="30">
        <f t="shared" si="53"/>
        <v>3.9947535126401854E-2</v>
      </c>
      <c r="AD102" s="30">
        <f t="shared" si="54"/>
        <v>3.2826739843300937E-2</v>
      </c>
      <c r="AE102" s="30">
        <f>1/2*(('Car Info '!$C$5)*('My Spreedsheet '!F102)^2)</f>
        <v>745</v>
      </c>
      <c r="AF102" s="30">
        <f t="shared" si="55"/>
        <v>0.745</v>
      </c>
      <c r="AG102" s="30">
        <f t="shared" si="56"/>
        <v>2.0694444444444444E-4</v>
      </c>
      <c r="AH102" s="30">
        <f t="shared" si="57"/>
        <v>1.0921898641117969</v>
      </c>
      <c r="AI102" s="30">
        <f t="shared" si="58"/>
        <v>161.11287623724999</v>
      </c>
      <c r="AJ102" s="30">
        <f t="shared" si="59"/>
        <v>583.88712376274998</v>
      </c>
      <c r="AK102" s="30">
        <f t="shared" si="60"/>
        <v>0.58388712376274998</v>
      </c>
      <c r="AL102" s="30">
        <f t="shared" si="61"/>
        <v>583.88712376274998</v>
      </c>
      <c r="AM102" s="30">
        <f t="shared" si="62"/>
        <v>0.58388712376274998</v>
      </c>
      <c r="AN102" s="30">
        <f t="shared" si="63"/>
        <v>0.43791534282206251</v>
      </c>
      <c r="AO102" s="30">
        <f>IF('My Spreedsheet '!AN102&lt; 'Supercapacitor Info'!$F$22,'My Spreedsheet '!AN102,'Supercapacitor Info'!$F$22)</f>
        <v>0.43791534282206251</v>
      </c>
    </row>
    <row r="103" spans="2:41" x14ac:dyDescent="0.3">
      <c r="B103" s="6" t="s">
        <v>9</v>
      </c>
      <c r="C103" s="6">
        <v>98</v>
      </c>
      <c r="D103" s="6">
        <v>98</v>
      </c>
      <c r="E103" s="7">
        <v>2.2000000000000002</v>
      </c>
      <c r="F103" s="16">
        <f t="shared" si="38"/>
        <v>0.61111111111111116</v>
      </c>
      <c r="G103" s="17">
        <f t="shared" si="64"/>
        <v>-0.5</v>
      </c>
      <c r="H103" s="17">
        <f t="shared" si="65"/>
        <v>-1.8</v>
      </c>
      <c r="I103" s="17">
        <f t="shared" si="39"/>
        <v>0.61111111111111116</v>
      </c>
      <c r="J103" s="17">
        <f t="shared" si="40"/>
        <v>614.05555555555554</v>
      </c>
      <c r="K103" s="17">
        <f t="shared" si="41"/>
        <v>614.05555555555554</v>
      </c>
      <c r="L103" s="30">
        <f>'Car Info '!$C$5*'My Spreedsheet '!G103</f>
        <v>-745</v>
      </c>
      <c r="M103" s="30">
        <f t="shared" si="42"/>
        <v>1</v>
      </c>
      <c r="N103" s="30">
        <f>IF(M103=1,'Car Info '!$C$5*9.80665*'Car Info '!$H$5,0)</f>
        <v>160.73099349999998</v>
      </c>
      <c r="O103" s="30">
        <f>0.5*'Car Info '!$G$5*'Car Info '!$I$5*'Car Info '!$D$5*('My Spreedsheet '!F103*'My Spreedsheet '!F103)</f>
        <v>0.14261670125694445</v>
      </c>
      <c r="P103" s="30">
        <f t="shared" si="66"/>
        <v>-584.12638979874305</v>
      </c>
      <c r="Q103" s="30">
        <f t="shared" si="43"/>
        <v>-356.96612709923187</v>
      </c>
      <c r="R103" s="30">
        <f t="shared" si="44"/>
        <v>-0.35696612709923187</v>
      </c>
      <c r="S103" s="30">
        <f t="shared" si="45"/>
        <v>98.311650678545902</v>
      </c>
      <c r="T103" s="30">
        <f t="shared" si="46"/>
        <v>117819.29730878411</v>
      </c>
      <c r="U103" s="30">
        <f t="shared" si="47"/>
        <v>0</v>
      </c>
      <c r="V103" s="30">
        <f t="shared" si="48"/>
        <v>0</v>
      </c>
      <c r="W103" s="30">
        <f t="shared" si="49"/>
        <v>-0.35696612709923187</v>
      </c>
      <c r="X103" s="30">
        <f t="shared" si="50"/>
        <v>9.9157257527564404E-5</v>
      </c>
      <c r="Y103" s="30">
        <f t="shared" si="36"/>
        <v>261.98738989093005</v>
      </c>
      <c r="Z103" s="30">
        <f t="shared" si="37"/>
        <v>-144.1680925821459</v>
      </c>
      <c r="AA103" s="30">
        <f t="shared" si="51"/>
        <v>7.277427496970279E-2</v>
      </c>
      <c r="AB103" s="30">
        <f t="shared" si="52"/>
        <v>-4.0046692383929418E-2</v>
      </c>
      <c r="AC103" s="30">
        <f t="shared" si="53"/>
        <v>4.0046692383929418E-2</v>
      </c>
      <c r="AD103" s="30">
        <f t="shared" si="54"/>
        <v>3.2727582585773372E-2</v>
      </c>
      <c r="AE103" s="30">
        <f>1/2*(('Car Info '!$C$5)*('My Spreedsheet '!F103)^2)</f>
        <v>278.22530864197535</v>
      </c>
      <c r="AF103" s="30">
        <f t="shared" si="55"/>
        <v>0.27822530864197537</v>
      </c>
      <c r="AG103" s="30">
        <f t="shared" si="56"/>
        <v>7.728480795610427E-5</v>
      </c>
      <c r="AH103" s="30">
        <f t="shared" si="57"/>
        <v>1.0922671489197531</v>
      </c>
      <c r="AI103" s="30">
        <f t="shared" si="58"/>
        <v>98.311650678545902</v>
      </c>
      <c r="AJ103" s="30">
        <f t="shared" si="59"/>
        <v>179.91365796342944</v>
      </c>
      <c r="AK103" s="30">
        <f t="shared" si="60"/>
        <v>0.17991365796342945</v>
      </c>
      <c r="AL103" s="30">
        <f t="shared" si="61"/>
        <v>179.91365796342944</v>
      </c>
      <c r="AM103" s="30">
        <f t="shared" si="62"/>
        <v>0.17991365796342945</v>
      </c>
      <c r="AN103" s="30">
        <f t="shared" si="63"/>
        <v>0.1349352434725721</v>
      </c>
      <c r="AO103" s="30">
        <f>IF('My Spreedsheet '!AN103&lt; 'Supercapacitor Info'!$F$22,'My Spreedsheet '!AN103,'Supercapacitor Info'!$F$22)</f>
        <v>0.1349352434725721</v>
      </c>
    </row>
    <row r="104" spans="2:41" x14ac:dyDescent="0.3">
      <c r="B104" s="6" t="s">
        <v>9</v>
      </c>
      <c r="C104" s="6">
        <v>99</v>
      </c>
      <c r="D104" s="6">
        <v>99</v>
      </c>
      <c r="E104" s="7">
        <v>0</v>
      </c>
      <c r="F104" s="16">
        <f t="shared" si="38"/>
        <v>0</v>
      </c>
      <c r="G104" s="17">
        <f t="shared" si="64"/>
        <v>-0.30555555555555558</v>
      </c>
      <c r="H104" s="17">
        <f t="shared" si="65"/>
        <v>-1.1000000000000001</v>
      </c>
      <c r="I104" s="17">
        <f t="shared" si="39"/>
        <v>0</v>
      </c>
      <c r="J104" s="17">
        <f t="shared" si="40"/>
        <v>614.05555555555554</v>
      </c>
      <c r="K104" s="17">
        <f t="shared" si="41"/>
        <v>614.05555555555554</v>
      </c>
      <c r="L104" s="30">
        <f>'Car Info '!$C$5*'My Spreedsheet '!G104</f>
        <v>-455.27777777777783</v>
      </c>
      <c r="M104" s="30">
        <f t="shared" si="42"/>
        <v>0</v>
      </c>
      <c r="N104" s="30">
        <f>IF(M104=1,'Car Info '!$C$5*9.80665*'Car Info '!$H$5,0)</f>
        <v>0</v>
      </c>
      <c r="O104" s="30">
        <f>0.5*'Car Info '!$G$5*'Car Info '!$I$5*'Car Info '!$D$5*('My Spreedsheet '!F104*'My Spreedsheet '!F104)</f>
        <v>0</v>
      </c>
      <c r="P104" s="30">
        <f t="shared" si="66"/>
        <v>-455.27777777777783</v>
      </c>
      <c r="Q104" s="30">
        <f t="shared" si="43"/>
        <v>0</v>
      </c>
      <c r="R104" s="30">
        <f t="shared" si="44"/>
        <v>0</v>
      </c>
      <c r="S104" s="30">
        <f t="shared" si="45"/>
        <v>0</v>
      </c>
      <c r="T104" s="30">
        <f t="shared" si="46"/>
        <v>117819.29730878411</v>
      </c>
      <c r="U104" s="30">
        <f t="shared" si="47"/>
        <v>0</v>
      </c>
      <c r="V104" s="30">
        <f t="shared" si="48"/>
        <v>0</v>
      </c>
      <c r="W104" s="30">
        <f t="shared" si="49"/>
        <v>0</v>
      </c>
      <c r="X104" s="30">
        <f t="shared" si="50"/>
        <v>0</v>
      </c>
      <c r="Y104" s="30">
        <f t="shared" si="36"/>
        <v>261.98738989093005</v>
      </c>
      <c r="Z104" s="30">
        <f t="shared" si="37"/>
        <v>-144.1680925821459</v>
      </c>
      <c r="AA104" s="30">
        <f t="shared" si="51"/>
        <v>7.277427496970279E-2</v>
      </c>
      <c r="AB104" s="30">
        <f t="shared" si="52"/>
        <v>-4.0046692383929418E-2</v>
      </c>
      <c r="AC104" s="30">
        <f t="shared" si="53"/>
        <v>4.0046692383929418E-2</v>
      </c>
      <c r="AD104" s="30">
        <f t="shared" si="54"/>
        <v>3.2727582585773372E-2</v>
      </c>
      <c r="AE104" s="30">
        <f>1/2*(('Car Info '!$C$5)*('My Spreedsheet '!F104)^2)</f>
        <v>0</v>
      </c>
      <c r="AF104" s="30">
        <f t="shared" si="55"/>
        <v>0</v>
      </c>
      <c r="AG104" s="30">
        <f t="shared" si="56"/>
        <v>0</v>
      </c>
      <c r="AH104" s="30">
        <f t="shared" si="57"/>
        <v>1.0922671489197531</v>
      </c>
      <c r="AI104" s="30">
        <f t="shared" si="58"/>
        <v>0</v>
      </c>
      <c r="AJ104" s="30">
        <f t="shared" si="59"/>
        <v>0</v>
      </c>
      <c r="AK104" s="30">
        <f t="shared" si="60"/>
        <v>0</v>
      </c>
      <c r="AL104" s="30">
        <f t="shared" si="61"/>
        <v>0</v>
      </c>
      <c r="AM104" s="30">
        <f t="shared" si="62"/>
        <v>0</v>
      </c>
      <c r="AN104" s="30">
        <f t="shared" si="63"/>
        <v>0</v>
      </c>
      <c r="AO104" s="30">
        <f>IF('My Spreedsheet '!AN104&lt; 'Supercapacitor Info'!$F$22,'My Spreedsheet '!AN104,'Supercapacitor Info'!$F$22)</f>
        <v>0</v>
      </c>
    </row>
    <row r="105" spans="2:41" x14ac:dyDescent="0.3">
      <c r="B105" s="6" t="s">
        <v>9</v>
      </c>
      <c r="C105" s="6">
        <v>100</v>
      </c>
      <c r="D105" s="6">
        <v>100</v>
      </c>
      <c r="E105" s="7">
        <v>0</v>
      </c>
      <c r="F105" s="16">
        <f t="shared" si="38"/>
        <v>0</v>
      </c>
      <c r="G105" s="17">
        <f t="shared" si="64"/>
        <v>0</v>
      </c>
      <c r="H105" s="17">
        <f t="shared" si="65"/>
        <v>0</v>
      </c>
      <c r="I105" s="17">
        <f t="shared" si="39"/>
        <v>0</v>
      </c>
      <c r="J105" s="17">
        <f t="shared" si="40"/>
        <v>614.05555555555554</v>
      </c>
      <c r="K105" s="17">
        <f t="shared" si="41"/>
        <v>614.05555555555554</v>
      </c>
      <c r="L105" s="30">
        <f>'Car Info '!$C$5*'My Spreedsheet '!G105</f>
        <v>0</v>
      </c>
      <c r="M105" s="30">
        <f t="shared" si="42"/>
        <v>0</v>
      </c>
      <c r="N105" s="30">
        <f>IF(M105=1,'Car Info '!$C$5*9.80665*'Car Info '!$H$5,0)</f>
        <v>0</v>
      </c>
      <c r="O105" s="30">
        <f>0.5*'Car Info '!$G$5*'Car Info '!$I$5*'Car Info '!$D$5*('My Spreedsheet '!F105*'My Spreedsheet '!F105)</f>
        <v>0</v>
      </c>
      <c r="P105" s="30">
        <f t="shared" si="66"/>
        <v>0</v>
      </c>
      <c r="Q105" s="30">
        <f t="shared" si="43"/>
        <v>0</v>
      </c>
      <c r="R105" s="30">
        <f t="shared" si="44"/>
        <v>0</v>
      </c>
      <c r="S105" s="30">
        <f t="shared" si="45"/>
        <v>0</v>
      </c>
      <c r="T105" s="30">
        <f t="shared" si="46"/>
        <v>117819.29730878411</v>
      </c>
      <c r="U105" s="30">
        <f t="shared" si="47"/>
        <v>0</v>
      </c>
      <c r="V105" s="30">
        <f t="shared" si="48"/>
        <v>0</v>
      </c>
      <c r="W105" s="30">
        <f t="shared" si="49"/>
        <v>0</v>
      </c>
      <c r="X105" s="30">
        <f t="shared" si="50"/>
        <v>0</v>
      </c>
      <c r="Y105" s="30">
        <f t="shared" si="36"/>
        <v>261.98738989093005</v>
      </c>
      <c r="Z105" s="30">
        <f t="shared" si="37"/>
        <v>-144.1680925821459</v>
      </c>
      <c r="AA105" s="30">
        <f t="shared" si="51"/>
        <v>7.277427496970279E-2</v>
      </c>
      <c r="AB105" s="30">
        <f t="shared" si="52"/>
        <v>-4.0046692383929418E-2</v>
      </c>
      <c r="AC105" s="30">
        <f t="shared" si="53"/>
        <v>4.0046692383929418E-2</v>
      </c>
      <c r="AD105" s="30">
        <f t="shared" si="54"/>
        <v>3.2727582585773372E-2</v>
      </c>
      <c r="AE105" s="30">
        <f>1/2*(('Car Info '!$C$5)*('My Spreedsheet '!F105)^2)</f>
        <v>0</v>
      </c>
      <c r="AF105" s="30">
        <f t="shared" si="55"/>
        <v>0</v>
      </c>
      <c r="AG105" s="30">
        <f t="shared" si="56"/>
        <v>0</v>
      </c>
      <c r="AH105" s="30">
        <f t="shared" si="57"/>
        <v>1.0922671489197531</v>
      </c>
      <c r="AI105" s="30">
        <f t="shared" si="58"/>
        <v>0</v>
      </c>
      <c r="AJ105" s="30">
        <f t="shared" si="59"/>
        <v>0</v>
      </c>
      <c r="AK105" s="30">
        <f t="shared" si="60"/>
        <v>0</v>
      </c>
      <c r="AL105" s="30">
        <f t="shared" si="61"/>
        <v>0</v>
      </c>
      <c r="AM105" s="30">
        <f t="shared" si="62"/>
        <v>0</v>
      </c>
      <c r="AN105" s="30">
        <f t="shared" si="63"/>
        <v>0</v>
      </c>
      <c r="AO105" s="30">
        <f>IF('My Spreedsheet '!AN105&lt; 'Supercapacitor Info'!$F$22,'My Spreedsheet '!AN105,'Supercapacitor Info'!$F$22)</f>
        <v>0</v>
      </c>
    </row>
    <row r="106" spans="2:41" x14ac:dyDescent="0.3">
      <c r="B106" s="6" t="s">
        <v>9</v>
      </c>
      <c r="C106" s="6">
        <v>101</v>
      </c>
      <c r="D106" s="6">
        <v>101</v>
      </c>
      <c r="E106" s="7">
        <v>0</v>
      </c>
      <c r="F106" s="16">
        <f t="shared" si="38"/>
        <v>0</v>
      </c>
      <c r="G106" s="17">
        <f t="shared" si="64"/>
        <v>0</v>
      </c>
      <c r="H106" s="17">
        <f t="shared" si="65"/>
        <v>0</v>
      </c>
      <c r="I106" s="17">
        <f t="shared" si="39"/>
        <v>0</v>
      </c>
      <c r="J106" s="17">
        <f t="shared" si="40"/>
        <v>614.05555555555554</v>
      </c>
      <c r="K106" s="17">
        <f t="shared" si="41"/>
        <v>614.05555555555554</v>
      </c>
      <c r="L106" s="30">
        <f>'Car Info '!$C$5*'My Spreedsheet '!G106</f>
        <v>0</v>
      </c>
      <c r="M106" s="30">
        <f t="shared" si="42"/>
        <v>0</v>
      </c>
      <c r="N106" s="30">
        <f>IF(M106=1,'Car Info '!$C$5*9.80665*'Car Info '!$H$5,0)</f>
        <v>0</v>
      </c>
      <c r="O106" s="30">
        <f>0.5*'Car Info '!$G$5*'Car Info '!$I$5*'Car Info '!$D$5*('My Spreedsheet '!F106*'My Spreedsheet '!F106)</f>
        <v>0</v>
      </c>
      <c r="P106" s="30">
        <f t="shared" si="66"/>
        <v>0</v>
      </c>
      <c r="Q106" s="30">
        <f t="shared" si="43"/>
        <v>0</v>
      </c>
      <c r="R106" s="30">
        <f t="shared" si="44"/>
        <v>0</v>
      </c>
      <c r="S106" s="30">
        <f t="shared" si="45"/>
        <v>0</v>
      </c>
      <c r="T106" s="30">
        <f t="shared" si="46"/>
        <v>117819.29730878411</v>
      </c>
      <c r="U106" s="30">
        <f t="shared" si="47"/>
        <v>0</v>
      </c>
      <c r="V106" s="30">
        <f t="shared" si="48"/>
        <v>0</v>
      </c>
      <c r="W106" s="30">
        <f t="shared" si="49"/>
        <v>0</v>
      </c>
      <c r="X106" s="30">
        <f t="shared" si="50"/>
        <v>0</v>
      </c>
      <c r="Y106" s="30">
        <f t="shared" si="36"/>
        <v>261.98738989093005</v>
      </c>
      <c r="Z106" s="30">
        <f t="shared" si="37"/>
        <v>-144.1680925821459</v>
      </c>
      <c r="AA106" s="30">
        <f t="shared" si="51"/>
        <v>7.277427496970279E-2</v>
      </c>
      <c r="AB106" s="30">
        <f t="shared" si="52"/>
        <v>-4.0046692383929418E-2</v>
      </c>
      <c r="AC106" s="30">
        <f t="shared" si="53"/>
        <v>4.0046692383929418E-2</v>
      </c>
      <c r="AD106" s="30">
        <f t="shared" si="54"/>
        <v>3.2727582585773372E-2</v>
      </c>
      <c r="AE106" s="30">
        <f>1/2*(('Car Info '!$C$5)*('My Spreedsheet '!F106)^2)</f>
        <v>0</v>
      </c>
      <c r="AF106" s="30">
        <f t="shared" si="55"/>
        <v>0</v>
      </c>
      <c r="AG106" s="30">
        <f t="shared" si="56"/>
        <v>0</v>
      </c>
      <c r="AH106" s="30">
        <f t="shared" si="57"/>
        <v>1.0922671489197531</v>
      </c>
      <c r="AI106" s="30">
        <f t="shared" si="58"/>
        <v>0</v>
      </c>
      <c r="AJ106" s="30">
        <f t="shared" si="59"/>
        <v>0</v>
      </c>
      <c r="AK106" s="30">
        <f t="shared" si="60"/>
        <v>0</v>
      </c>
      <c r="AL106" s="30">
        <f t="shared" si="61"/>
        <v>0</v>
      </c>
      <c r="AM106" s="30">
        <f t="shared" si="62"/>
        <v>0</v>
      </c>
      <c r="AN106" s="30">
        <f t="shared" si="63"/>
        <v>0</v>
      </c>
      <c r="AO106" s="30">
        <f>IF('My Spreedsheet '!AN106&lt; 'Supercapacitor Info'!$F$22,'My Spreedsheet '!AN106,'Supercapacitor Info'!$F$22)</f>
        <v>0</v>
      </c>
    </row>
    <row r="107" spans="2:41" x14ac:dyDescent="0.3">
      <c r="B107" s="6" t="s">
        <v>9</v>
      </c>
      <c r="C107" s="6">
        <v>102</v>
      </c>
      <c r="D107" s="6">
        <v>102</v>
      </c>
      <c r="E107" s="7">
        <v>0</v>
      </c>
      <c r="F107" s="16">
        <f t="shared" si="38"/>
        <v>0</v>
      </c>
      <c r="G107" s="17">
        <f t="shared" si="64"/>
        <v>0</v>
      </c>
      <c r="H107" s="17">
        <f t="shared" si="65"/>
        <v>0</v>
      </c>
      <c r="I107" s="17">
        <f t="shared" si="39"/>
        <v>0</v>
      </c>
      <c r="J107" s="17">
        <f t="shared" si="40"/>
        <v>614.05555555555554</v>
      </c>
      <c r="K107" s="17">
        <f t="shared" si="41"/>
        <v>614.05555555555554</v>
      </c>
      <c r="L107" s="30">
        <f>'Car Info '!$C$5*'My Spreedsheet '!G107</f>
        <v>0</v>
      </c>
      <c r="M107" s="30">
        <f t="shared" si="42"/>
        <v>0</v>
      </c>
      <c r="N107" s="30">
        <f>IF(M107=1,'Car Info '!$C$5*9.80665*'Car Info '!$H$5,0)</f>
        <v>0</v>
      </c>
      <c r="O107" s="30">
        <f>0.5*'Car Info '!$G$5*'Car Info '!$I$5*'Car Info '!$D$5*('My Spreedsheet '!F107*'My Spreedsheet '!F107)</f>
        <v>0</v>
      </c>
      <c r="P107" s="30">
        <f t="shared" si="66"/>
        <v>0</v>
      </c>
      <c r="Q107" s="30">
        <f t="shared" si="43"/>
        <v>0</v>
      </c>
      <c r="R107" s="30">
        <f t="shared" si="44"/>
        <v>0</v>
      </c>
      <c r="S107" s="30">
        <f t="shared" si="45"/>
        <v>0</v>
      </c>
      <c r="T107" s="30">
        <f t="shared" si="46"/>
        <v>117819.29730878411</v>
      </c>
      <c r="U107" s="30">
        <f t="shared" si="47"/>
        <v>0</v>
      </c>
      <c r="V107" s="30">
        <f t="shared" si="48"/>
        <v>0</v>
      </c>
      <c r="W107" s="30">
        <f t="shared" si="49"/>
        <v>0</v>
      </c>
      <c r="X107" s="30">
        <f t="shared" si="50"/>
        <v>0</v>
      </c>
      <c r="Y107" s="30">
        <f t="shared" si="36"/>
        <v>261.98738989093005</v>
      </c>
      <c r="Z107" s="30">
        <f t="shared" si="37"/>
        <v>-144.1680925821459</v>
      </c>
      <c r="AA107" s="30">
        <f t="shared" si="51"/>
        <v>7.277427496970279E-2</v>
      </c>
      <c r="AB107" s="30">
        <f t="shared" si="52"/>
        <v>-4.0046692383929418E-2</v>
      </c>
      <c r="AC107" s="30">
        <f t="shared" si="53"/>
        <v>4.0046692383929418E-2</v>
      </c>
      <c r="AD107" s="30">
        <f t="shared" si="54"/>
        <v>3.2727582585773372E-2</v>
      </c>
      <c r="AE107" s="30">
        <f>1/2*(('Car Info '!$C$5)*('My Spreedsheet '!F107)^2)</f>
        <v>0</v>
      </c>
      <c r="AF107" s="30">
        <f t="shared" si="55"/>
        <v>0</v>
      </c>
      <c r="AG107" s="30">
        <f t="shared" si="56"/>
        <v>0</v>
      </c>
      <c r="AH107" s="30">
        <f t="shared" si="57"/>
        <v>1.0922671489197531</v>
      </c>
      <c r="AI107" s="30">
        <f t="shared" si="58"/>
        <v>0</v>
      </c>
      <c r="AJ107" s="30">
        <f t="shared" si="59"/>
        <v>0</v>
      </c>
      <c r="AK107" s="30">
        <f t="shared" si="60"/>
        <v>0</v>
      </c>
      <c r="AL107" s="30">
        <f t="shared" si="61"/>
        <v>0</v>
      </c>
      <c r="AM107" s="30">
        <f t="shared" si="62"/>
        <v>0</v>
      </c>
      <c r="AN107" s="30">
        <f t="shared" si="63"/>
        <v>0</v>
      </c>
      <c r="AO107" s="30">
        <f>IF('My Spreedsheet '!AN107&lt; 'Supercapacitor Info'!$F$22,'My Spreedsheet '!AN107,'Supercapacitor Info'!$F$22)</f>
        <v>0</v>
      </c>
    </row>
    <row r="108" spans="2:41" x14ac:dyDescent="0.3">
      <c r="B108" s="6" t="s">
        <v>9</v>
      </c>
      <c r="C108" s="6">
        <v>103</v>
      </c>
      <c r="D108" s="6">
        <v>103</v>
      </c>
      <c r="E108" s="7">
        <v>0</v>
      </c>
      <c r="F108" s="16">
        <f t="shared" si="38"/>
        <v>0</v>
      </c>
      <c r="G108" s="17">
        <f t="shared" si="64"/>
        <v>0</v>
      </c>
      <c r="H108" s="17">
        <f t="shared" si="65"/>
        <v>0</v>
      </c>
      <c r="I108" s="17">
        <f t="shared" si="39"/>
        <v>0</v>
      </c>
      <c r="J108" s="17">
        <f t="shared" si="40"/>
        <v>614.05555555555554</v>
      </c>
      <c r="K108" s="17">
        <f t="shared" si="41"/>
        <v>614.05555555555554</v>
      </c>
      <c r="L108" s="30">
        <f>'Car Info '!$C$5*'My Spreedsheet '!G108</f>
        <v>0</v>
      </c>
      <c r="M108" s="30">
        <f t="shared" si="42"/>
        <v>0</v>
      </c>
      <c r="N108" s="30">
        <f>IF(M108=1,'Car Info '!$C$5*9.80665*'Car Info '!$H$5,0)</f>
        <v>0</v>
      </c>
      <c r="O108" s="30">
        <f>0.5*'Car Info '!$G$5*'Car Info '!$I$5*'Car Info '!$D$5*('My Spreedsheet '!F108*'My Spreedsheet '!F108)</f>
        <v>0</v>
      </c>
      <c r="P108" s="30">
        <f t="shared" si="66"/>
        <v>0</v>
      </c>
      <c r="Q108" s="30">
        <f t="shared" si="43"/>
        <v>0</v>
      </c>
      <c r="R108" s="30">
        <f t="shared" si="44"/>
        <v>0</v>
      </c>
      <c r="S108" s="30">
        <f t="shared" si="45"/>
        <v>0</v>
      </c>
      <c r="T108" s="30">
        <f t="shared" si="46"/>
        <v>117819.29730878411</v>
      </c>
      <c r="U108" s="30">
        <f t="shared" si="47"/>
        <v>0</v>
      </c>
      <c r="V108" s="30">
        <f t="shared" si="48"/>
        <v>0</v>
      </c>
      <c r="W108" s="30">
        <f t="shared" si="49"/>
        <v>0</v>
      </c>
      <c r="X108" s="30">
        <f t="shared" si="50"/>
        <v>0</v>
      </c>
      <c r="Y108" s="30">
        <f t="shared" si="36"/>
        <v>261.98738989093005</v>
      </c>
      <c r="Z108" s="30">
        <f t="shared" si="37"/>
        <v>-144.1680925821459</v>
      </c>
      <c r="AA108" s="30">
        <f t="shared" si="51"/>
        <v>7.277427496970279E-2</v>
      </c>
      <c r="AB108" s="30">
        <f t="shared" si="52"/>
        <v>-4.0046692383929418E-2</v>
      </c>
      <c r="AC108" s="30">
        <f t="shared" si="53"/>
        <v>4.0046692383929418E-2</v>
      </c>
      <c r="AD108" s="30">
        <f t="shared" si="54"/>
        <v>3.2727582585773372E-2</v>
      </c>
      <c r="AE108" s="30">
        <f>1/2*(('Car Info '!$C$5)*('My Spreedsheet '!F108)^2)</f>
        <v>0</v>
      </c>
      <c r="AF108" s="30">
        <f t="shared" si="55"/>
        <v>0</v>
      </c>
      <c r="AG108" s="30">
        <f t="shared" si="56"/>
        <v>0</v>
      </c>
      <c r="AH108" s="30">
        <f t="shared" si="57"/>
        <v>1.0922671489197531</v>
      </c>
      <c r="AI108" s="30">
        <f t="shared" si="58"/>
        <v>0</v>
      </c>
      <c r="AJ108" s="30">
        <f t="shared" si="59"/>
        <v>0</v>
      </c>
      <c r="AK108" s="30">
        <f t="shared" si="60"/>
        <v>0</v>
      </c>
      <c r="AL108" s="30">
        <f t="shared" si="61"/>
        <v>0</v>
      </c>
      <c r="AM108" s="30">
        <f t="shared" si="62"/>
        <v>0</v>
      </c>
      <c r="AN108" s="30">
        <f t="shared" si="63"/>
        <v>0</v>
      </c>
      <c r="AO108" s="30">
        <f>IF('My Spreedsheet '!AN108&lt; 'Supercapacitor Info'!$F$22,'My Spreedsheet '!AN108,'Supercapacitor Info'!$F$22)</f>
        <v>0</v>
      </c>
    </row>
    <row r="109" spans="2:41" x14ac:dyDescent="0.3">
      <c r="B109" s="6" t="s">
        <v>9</v>
      </c>
      <c r="C109" s="6">
        <v>104</v>
      </c>
      <c r="D109" s="6">
        <v>104</v>
      </c>
      <c r="E109" s="7">
        <v>0</v>
      </c>
      <c r="F109" s="16">
        <f t="shared" si="38"/>
        <v>0</v>
      </c>
      <c r="G109" s="17">
        <f t="shared" si="64"/>
        <v>0</v>
      </c>
      <c r="H109" s="17">
        <f t="shared" si="65"/>
        <v>0</v>
      </c>
      <c r="I109" s="17">
        <f t="shared" si="39"/>
        <v>0</v>
      </c>
      <c r="J109" s="17">
        <f t="shared" si="40"/>
        <v>614.05555555555554</v>
      </c>
      <c r="K109" s="17">
        <f t="shared" si="41"/>
        <v>614.05555555555554</v>
      </c>
      <c r="L109" s="30">
        <f>'Car Info '!$C$5*'My Spreedsheet '!G109</f>
        <v>0</v>
      </c>
      <c r="M109" s="30">
        <f t="shared" si="42"/>
        <v>0</v>
      </c>
      <c r="N109" s="30">
        <f>IF(M109=1,'Car Info '!$C$5*9.80665*'Car Info '!$H$5,0)</f>
        <v>0</v>
      </c>
      <c r="O109" s="30">
        <f>0.5*'Car Info '!$G$5*'Car Info '!$I$5*'Car Info '!$D$5*('My Spreedsheet '!F109*'My Spreedsheet '!F109)</f>
        <v>0</v>
      </c>
      <c r="P109" s="30">
        <f t="shared" si="66"/>
        <v>0</v>
      </c>
      <c r="Q109" s="30">
        <f t="shared" si="43"/>
        <v>0</v>
      </c>
      <c r="R109" s="30">
        <f t="shared" si="44"/>
        <v>0</v>
      </c>
      <c r="S109" s="30">
        <f t="shared" si="45"/>
        <v>0</v>
      </c>
      <c r="T109" s="30">
        <f t="shared" si="46"/>
        <v>117819.29730878411</v>
      </c>
      <c r="U109" s="30">
        <f t="shared" si="47"/>
        <v>0</v>
      </c>
      <c r="V109" s="30">
        <f t="shared" si="48"/>
        <v>0</v>
      </c>
      <c r="W109" s="30">
        <f t="shared" si="49"/>
        <v>0</v>
      </c>
      <c r="X109" s="30">
        <f t="shared" si="50"/>
        <v>0</v>
      </c>
      <c r="Y109" s="30">
        <f t="shared" si="36"/>
        <v>261.98738989093005</v>
      </c>
      <c r="Z109" s="30">
        <f t="shared" si="37"/>
        <v>-144.1680925821459</v>
      </c>
      <c r="AA109" s="30">
        <f t="shared" si="51"/>
        <v>7.277427496970279E-2</v>
      </c>
      <c r="AB109" s="30">
        <f t="shared" si="52"/>
        <v>-4.0046692383929418E-2</v>
      </c>
      <c r="AC109" s="30">
        <f t="shared" si="53"/>
        <v>4.0046692383929418E-2</v>
      </c>
      <c r="AD109" s="30">
        <f t="shared" si="54"/>
        <v>3.2727582585773372E-2</v>
      </c>
      <c r="AE109" s="30">
        <f>1/2*(('Car Info '!$C$5)*('My Spreedsheet '!F109)^2)</f>
        <v>0</v>
      </c>
      <c r="AF109" s="30">
        <f t="shared" si="55"/>
        <v>0</v>
      </c>
      <c r="AG109" s="30">
        <f t="shared" si="56"/>
        <v>0</v>
      </c>
      <c r="AH109" s="30">
        <f t="shared" si="57"/>
        <v>1.0922671489197531</v>
      </c>
      <c r="AI109" s="30">
        <f t="shared" si="58"/>
        <v>0</v>
      </c>
      <c r="AJ109" s="30">
        <f t="shared" si="59"/>
        <v>0</v>
      </c>
      <c r="AK109" s="30">
        <f t="shared" si="60"/>
        <v>0</v>
      </c>
      <c r="AL109" s="30">
        <f t="shared" si="61"/>
        <v>0</v>
      </c>
      <c r="AM109" s="30">
        <f t="shared" si="62"/>
        <v>0</v>
      </c>
      <c r="AN109" s="30">
        <f t="shared" si="63"/>
        <v>0</v>
      </c>
      <c r="AO109" s="30">
        <f>IF('My Spreedsheet '!AN109&lt; 'Supercapacitor Info'!$F$22,'My Spreedsheet '!AN109,'Supercapacitor Info'!$F$22)</f>
        <v>0</v>
      </c>
    </row>
    <row r="110" spans="2:41" x14ac:dyDescent="0.3">
      <c r="B110" s="6" t="s">
        <v>9</v>
      </c>
      <c r="C110" s="6">
        <v>105</v>
      </c>
      <c r="D110" s="6">
        <v>105</v>
      </c>
      <c r="E110" s="7">
        <v>0</v>
      </c>
      <c r="F110" s="16">
        <f t="shared" si="38"/>
        <v>0</v>
      </c>
      <c r="G110" s="17">
        <f t="shared" si="64"/>
        <v>0</v>
      </c>
      <c r="H110" s="17">
        <f t="shared" si="65"/>
        <v>0</v>
      </c>
      <c r="I110" s="17">
        <f t="shared" si="39"/>
        <v>0</v>
      </c>
      <c r="J110" s="17">
        <f t="shared" si="40"/>
        <v>614.05555555555554</v>
      </c>
      <c r="K110" s="17">
        <f t="shared" si="41"/>
        <v>614.05555555555554</v>
      </c>
      <c r="L110" s="30">
        <f>'Car Info '!$C$5*'My Spreedsheet '!G110</f>
        <v>0</v>
      </c>
      <c r="M110" s="30">
        <f t="shared" si="42"/>
        <v>0</v>
      </c>
      <c r="N110" s="30">
        <f>IF(M110=1,'Car Info '!$C$5*9.80665*'Car Info '!$H$5,0)</f>
        <v>0</v>
      </c>
      <c r="O110" s="30">
        <f>0.5*'Car Info '!$G$5*'Car Info '!$I$5*'Car Info '!$D$5*('My Spreedsheet '!F110*'My Spreedsheet '!F110)</f>
        <v>0</v>
      </c>
      <c r="P110" s="30">
        <f t="shared" si="66"/>
        <v>0</v>
      </c>
      <c r="Q110" s="30">
        <f t="shared" si="43"/>
        <v>0</v>
      </c>
      <c r="R110" s="30">
        <f t="shared" si="44"/>
        <v>0</v>
      </c>
      <c r="S110" s="30">
        <f t="shared" si="45"/>
        <v>0</v>
      </c>
      <c r="T110" s="30">
        <f t="shared" si="46"/>
        <v>117819.29730878411</v>
      </c>
      <c r="U110" s="30">
        <f t="shared" si="47"/>
        <v>0</v>
      </c>
      <c r="V110" s="30">
        <f t="shared" si="48"/>
        <v>0</v>
      </c>
      <c r="W110" s="30">
        <f t="shared" si="49"/>
        <v>0</v>
      </c>
      <c r="X110" s="30">
        <f t="shared" si="50"/>
        <v>0</v>
      </c>
      <c r="Y110" s="30">
        <f t="shared" si="36"/>
        <v>261.98738989093005</v>
      </c>
      <c r="Z110" s="30">
        <f t="shared" si="37"/>
        <v>-144.1680925821459</v>
      </c>
      <c r="AA110" s="30">
        <f t="shared" si="51"/>
        <v>7.277427496970279E-2</v>
      </c>
      <c r="AB110" s="30">
        <f t="shared" si="52"/>
        <v>-4.0046692383929418E-2</v>
      </c>
      <c r="AC110" s="30">
        <f t="shared" si="53"/>
        <v>4.0046692383929418E-2</v>
      </c>
      <c r="AD110" s="30">
        <f t="shared" si="54"/>
        <v>3.2727582585773372E-2</v>
      </c>
      <c r="AE110" s="30">
        <f>1/2*(('Car Info '!$C$5)*('My Spreedsheet '!F110)^2)</f>
        <v>0</v>
      </c>
      <c r="AF110" s="30">
        <f t="shared" si="55"/>
        <v>0</v>
      </c>
      <c r="AG110" s="30">
        <f t="shared" si="56"/>
        <v>0</v>
      </c>
      <c r="AH110" s="30">
        <f t="shared" si="57"/>
        <v>1.0922671489197531</v>
      </c>
      <c r="AI110" s="30">
        <f t="shared" si="58"/>
        <v>0</v>
      </c>
      <c r="AJ110" s="30">
        <f t="shared" si="59"/>
        <v>0</v>
      </c>
      <c r="AK110" s="30">
        <f t="shared" si="60"/>
        <v>0</v>
      </c>
      <c r="AL110" s="30">
        <f t="shared" si="61"/>
        <v>0</v>
      </c>
      <c r="AM110" s="30">
        <f t="shared" si="62"/>
        <v>0</v>
      </c>
      <c r="AN110" s="30">
        <f t="shared" si="63"/>
        <v>0</v>
      </c>
      <c r="AO110" s="30">
        <f>IF('My Spreedsheet '!AN110&lt; 'Supercapacitor Info'!$F$22,'My Spreedsheet '!AN110,'Supercapacitor Info'!$F$22)</f>
        <v>0</v>
      </c>
    </row>
    <row r="111" spans="2:41" x14ac:dyDescent="0.3">
      <c r="B111" s="6" t="s">
        <v>9</v>
      </c>
      <c r="C111" s="6">
        <v>106</v>
      </c>
      <c r="D111" s="6">
        <v>106</v>
      </c>
      <c r="E111" s="7">
        <v>0</v>
      </c>
      <c r="F111" s="16">
        <f t="shared" si="38"/>
        <v>0</v>
      </c>
      <c r="G111" s="17">
        <f t="shared" si="64"/>
        <v>0</v>
      </c>
      <c r="H111" s="17">
        <f t="shared" si="65"/>
        <v>0</v>
      </c>
      <c r="I111" s="17">
        <f t="shared" si="39"/>
        <v>0</v>
      </c>
      <c r="J111" s="17">
        <f t="shared" si="40"/>
        <v>614.05555555555554</v>
      </c>
      <c r="K111" s="17">
        <f t="shared" si="41"/>
        <v>614.05555555555554</v>
      </c>
      <c r="L111" s="30">
        <f>'Car Info '!$C$5*'My Spreedsheet '!G111</f>
        <v>0</v>
      </c>
      <c r="M111" s="30">
        <f t="shared" si="42"/>
        <v>0</v>
      </c>
      <c r="N111" s="30">
        <f>IF(M111=1,'Car Info '!$C$5*9.80665*'Car Info '!$H$5,0)</f>
        <v>0</v>
      </c>
      <c r="O111" s="30">
        <f>0.5*'Car Info '!$G$5*'Car Info '!$I$5*'Car Info '!$D$5*('My Spreedsheet '!F111*'My Spreedsheet '!F111)</f>
        <v>0</v>
      </c>
      <c r="P111" s="30">
        <f t="shared" si="66"/>
        <v>0</v>
      </c>
      <c r="Q111" s="30">
        <f t="shared" si="43"/>
        <v>0</v>
      </c>
      <c r="R111" s="30">
        <f t="shared" si="44"/>
        <v>0</v>
      </c>
      <c r="S111" s="30">
        <f t="shared" si="45"/>
        <v>0</v>
      </c>
      <c r="T111" s="30">
        <f t="shared" si="46"/>
        <v>117819.29730878411</v>
      </c>
      <c r="U111" s="30">
        <f t="shared" si="47"/>
        <v>0</v>
      </c>
      <c r="V111" s="30">
        <f t="shared" si="48"/>
        <v>0</v>
      </c>
      <c r="W111" s="30">
        <f t="shared" si="49"/>
        <v>0</v>
      </c>
      <c r="X111" s="30">
        <f t="shared" si="50"/>
        <v>0</v>
      </c>
      <c r="Y111" s="30">
        <f t="shared" si="36"/>
        <v>261.98738989093005</v>
      </c>
      <c r="Z111" s="30">
        <f t="shared" si="37"/>
        <v>-144.1680925821459</v>
      </c>
      <c r="AA111" s="30">
        <f t="shared" si="51"/>
        <v>7.277427496970279E-2</v>
      </c>
      <c r="AB111" s="30">
        <f t="shared" si="52"/>
        <v>-4.0046692383929418E-2</v>
      </c>
      <c r="AC111" s="30">
        <f t="shared" si="53"/>
        <v>4.0046692383929418E-2</v>
      </c>
      <c r="AD111" s="30">
        <f t="shared" si="54"/>
        <v>3.2727582585773372E-2</v>
      </c>
      <c r="AE111" s="30">
        <f>1/2*(('Car Info '!$C$5)*('My Spreedsheet '!F111)^2)</f>
        <v>0</v>
      </c>
      <c r="AF111" s="30">
        <f t="shared" si="55"/>
        <v>0</v>
      </c>
      <c r="AG111" s="30">
        <f t="shared" si="56"/>
        <v>0</v>
      </c>
      <c r="AH111" s="30">
        <f t="shared" si="57"/>
        <v>1.0922671489197531</v>
      </c>
      <c r="AI111" s="30">
        <f t="shared" si="58"/>
        <v>0</v>
      </c>
      <c r="AJ111" s="30">
        <f t="shared" si="59"/>
        <v>0</v>
      </c>
      <c r="AK111" s="30">
        <f t="shared" si="60"/>
        <v>0</v>
      </c>
      <c r="AL111" s="30">
        <f t="shared" si="61"/>
        <v>0</v>
      </c>
      <c r="AM111" s="30">
        <f t="shared" si="62"/>
        <v>0</v>
      </c>
      <c r="AN111" s="30">
        <f t="shared" si="63"/>
        <v>0</v>
      </c>
      <c r="AO111" s="30">
        <f>IF('My Spreedsheet '!AN111&lt; 'Supercapacitor Info'!$F$22,'My Spreedsheet '!AN111,'Supercapacitor Info'!$F$22)</f>
        <v>0</v>
      </c>
    </row>
    <row r="112" spans="2:41" x14ac:dyDescent="0.3">
      <c r="B112" s="6" t="s">
        <v>9</v>
      </c>
      <c r="C112" s="6">
        <v>107</v>
      </c>
      <c r="D112" s="6">
        <v>107</v>
      </c>
      <c r="E112" s="7">
        <v>0</v>
      </c>
      <c r="F112" s="16">
        <f t="shared" si="38"/>
        <v>0</v>
      </c>
      <c r="G112" s="17">
        <f t="shared" si="64"/>
        <v>0</v>
      </c>
      <c r="H112" s="17">
        <f t="shared" si="65"/>
        <v>0</v>
      </c>
      <c r="I112" s="17">
        <f t="shared" si="39"/>
        <v>0</v>
      </c>
      <c r="J112" s="17">
        <f t="shared" si="40"/>
        <v>614.05555555555554</v>
      </c>
      <c r="K112" s="17">
        <f t="shared" si="41"/>
        <v>614.05555555555554</v>
      </c>
      <c r="L112" s="30">
        <f>'Car Info '!$C$5*'My Spreedsheet '!G112</f>
        <v>0</v>
      </c>
      <c r="M112" s="30">
        <f t="shared" si="42"/>
        <v>0</v>
      </c>
      <c r="N112" s="30">
        <f>IF(M112=1,'Car Info '!$C$5*9.80665*'Car Info '!$H$5,0)</f>
        <v>0</v>
      </c>
      <c r="O112" s="30">
        <f>0.5*'Car Info '!$G$5*'Car Info '!$I$5*'Car Info '!$D$5*('My Spreedsheet '!F112*'My Spreedsheet '!F112)</f>
        <v>0</v>
      </c>
      <c r="P112" s="30">
        <f t="shared" si="66"/>
        <v>0</v>
      </c>
      <c r="Q112" s="30">
        <f t="shared" si="43"/>
        <v>0</v>
      </c>
      <c r="R112" s="30">
        <f t="shared" si="44"/>
        <v>0</v>
      </c>
      <c r="S112" s="30">
        <f t="shared" si="45"/>
        <v>0</v>
      </c>
      <c r="T112" s="30">
        <f t="shared" si="46"/>
        <v>117819.29730878411</v>
      </c>
      <c r="U112" s="30">
        <f t="shared" si="47"/>
        <v>0</v>
      </c>
      <c r="V112" s="30">
        <f t="shared" si="48"/>
        <v>0</v>
      </c>
      <c r="W112" s="30">
        <f t="shared" si="49"/>
        <v>0</v>
      </c>
      <c r="X112" s="30">
        <f t="shared" si="50"/>
        <v>0</v>
      </c>
      <c r="Y112" s="30">
        <f t="shared" si="36"/>
        <v>261.98738989093005</v>
      </c>
      <c r="Z112" s="30">
        <f t="shared" si="37"/>
        <v>-144.1680925821459</v>
      </c>
      <c r="AA112" s="30">
        <f t="shared" si="51"/>
        <v>7.277427496970279E-2</v>
      </c>
      <c r="AB112" s="30">
        <f t="shared" si="52"/>
        <v>-4.0046692383929418E-2</v>
      </c>
      <c r="AC112" s="30">
        <f t="shared" si="53"/>
        <v>4.0046692383929418E-2</v>
      </c>
      <c r="AD112" s="30">
        <f t="shared" si="54"/>
        <v>3.2727582585773372E-2</v>
      </c>
      <c r="AE112" s="30">
        <f>1/2*(('Car Info '!$C$5)*('My Spreedsheet '!F112)^2)</f>
        <v>0</v>
      </c>
      <c r="AF112" s="30">
        <f t="shared" si="55"/>
        <v>0</v>
      </c>
      <c r="AG112" s="30">
        <f t="shared" si="56"/>
        <v>0</v>
      </c>
      <c r="AH112" s="30">
        <f t="shared" si="57"/>
        <v>1.0922671489197531</v>
      </c>
      <c r="AI112" s="30">
        <f t="shared" si="58"/>
        <v>0</v>
      </c>
      <c r="AJ112" s="30">
        <f t="shared" si="59"/>
        <v>0</v>
      </c>
      <c r="AK112" s="30">
        <f t="shared" si="60"/>
        <v>0</v>
      </c>
      <c r="AL112" s="30">
        <f t="shared" si="61"/>
        <v>0</v>
      </c>
      <c r="AM112" s="30">
        <f t="shared" si="62"/>
        <v>0</v>
      </c>
      <c r="AN112" s="30">
        <f t="shared" si="63"/>
        <v>0</v>
      </c>
      <c r="AO112" s="30">
        <f>IF('My Spreedsheet '!AN112&lt; 'Supercapacitor Info'!$F$22,'My Spreedsheet '!AN112,'Supercapacitor Info'!$F$22)</f>
        <v>0</v>
      </c>
    </row>
    <row r="113" spans="2:41" x14ac:dyDescent="0.3">
      <c r="B113" s="6" t="s">
        <v>9</v>
      </c>
      <c r="C113" s="6">
        <v>108</v>
      </c>
      <c r="D113" s="6">
        <v>108</v>
      </c>
      <c r="E113" s="7">
        <v>0</v>
      </c>
      <c r="F113" s="16">
        <f t="shared" si="38"/>
        <v>0</v>
      </c>
      <c r="G113" s="17">
        <f t="shared" si="64"/>
        <v>0</v>
      </c>
      <c r="H113" s="17">
        <f t="shared" si="65"/>
        <v>0</v>
      </c>
      <c r="I113" s="17">
        <f t="shared" si="39"/>
        <v>0</v>
      </c>
      <c r="J113" s="17">
        <f t="shared" si="40"/>
        <v>614.05555555555554</v>
      </c>
      <c r="K113" s="17">
        <f t="shared" si="41"/>
        <v>614.05555555555554</v>
      </c>
      <c r="L113" s="30">
        <f>'Car Info '!$C$5*'My Spreedsheet '!G113</f>
        <v>0</v>
      </c>
      <c r="M113" s="30">
        <f t="shared" si="42"/>
        <v>0</v>
      </c>
      <c r="N113" s="30">
        <f>IF(M113=1,'Car Info '!$C$5*9.80665*'Car Info '!$H$5,0)</f>
        <v>0</v>
      </c>
      <c r="O113" s="30">
        <f>0.5*'Car Info '!$G$5*'Car Info '!$I$5*'Car Info '!$D$5*('My Spreedsheet '!F113*'My Spreedsheet '!F113)</f>
        <v>0</v>
      </c>
      <c r="P113" s="30">
        <f t="shared" si="66"/>
        <v>0</v>
      </c>
      <c r="Q113" s="30">
        <f t="shared" si="43"/>
        <v>0</v>
      </c>
      <c r="R113" s="30">
        <f t="shared" si="44"/>
        <v>0</v>
      </c>
      <c r="S113" s="30">
        <f t="shared" si="45"/>
        <v>0</v>
      </c>
      <c r="T113" s="30">
        <f t="shared" si="46"/>
        <v>117819.29730878411</v>
      </c>
      <c r="U113" s="30">
        <f t="shared" si="47"/>
        <v>0</v>
      </c>
      <c r="V113" s="30">
        <f t="shared" si="48"/>
        <v>0</v>
      </c>
      <c r="W113" s="30">
        <f t="shared" si="49"/>
        <v>0</v>
      </c>
      <c r="X113" s="30">
        <f t="shared" si="50"/>
        <v>0</v>
      </c>
      <c r="Y113" s="30">
        <f t="shared" si="36"/>
        <v>261.98738989093005</v>
      </c>
      <c r="Z113" s="30">
        <f t="shared" si="37"/>
        <v>-144.1680925821459</v>
      </c>
      <c r="AA113" s="30">
        <f t="shared" si="51"/>
        <v>7.277427496970279E-2</v>
      </c>
      <c r="AB113" s="30">
        <f t="shared" si="52"/>
        <v>-4.0046692383929418E-2</v>
      </c>
      <c r="AC113" s="30">
        <f t="shared" si="53"/>
        <v>4.0046692383929418E-2</v>
      </c>
      <c r="AD113" s="30">
        <f t="shared" si="54"/>
        <v>3.2727582585773372E-2</v>
      </c>
      <c r="AE113" s="30">
        <f>1/2*(('Car Info '!$C$5)*('My Spreedsheet '!F113)^2)</f>
        <v>0</v>
      </c>
      <c r="AF113" s="30">
        <f t="shared" si="55"/>
        <v>0</v>
      </c>
      <c r="AG113" s="30">
        <f t="shared" si="56"/>
        <v>0</v>
      </c>
      <c r="AH113" s="30">
        <f t="shared" si="57"/>
        <v>1.0922671489197531</v>
      </c>
      <c r="AI113" s="30">
        <f t="shared" si="58"/>
        <v>0</v>
      </c>
      <c r="AJ113" s="30">
        <f t="shared" si="59"/>
        <v>0</v>
      </c>
      <c r="AK113" s="30">
        <f t="shared" si="60"/>
        <v>0</v>
      </c>
      <c r="AL113" s="30">
        <f t="shared" si="61"/>
        <v>0</v>
      </c>
      <c r="AM113" s="30">
        <f t="shared" si="62"/>
        <v>0</v>
      </c>
      <c r="AN113" s="30">
        <f t="shared" si="63"/>
        <v>0</v>
      </c>
      <c r="AO113" s="30">
        <f>IF('My Spreedsheet '!AN113&lt; 'Supercapacitor Info'!$F$22,'My Spreedsheet '!AN113,'Supercapacitor Info'!$F$22)</f>
        <v>0</v>
      </c>
    </row>
    <row r="114" spans="2:41" x14ac:dyDescent="0.3">
      <c r="B114" s="6" t="s">
        <v>9</v>
      </c>
      <c r="C114" s="6">
        <v>109</v>
      </c>
      <c r="D114" s="6">
        <v>109</v>
      </c>
      <c r="E114" s="7">
        <v>0</v>
      </c>
      <c r="F114" s="16">
        <f t="shared" si="38"/>
        <v>0</v>
      </c>
      <c r="G114" s="17">
        <f t="shared" si="64"/>
        <v>0</v>
      </c>
      <c r="H114" s="17">
        <f t="shared" si="65"/>
        <v>0</v>
      </c>
      <c r="I114" s="17">
        <f t="shared" si="39"/>
        <v>0</v>
      </c>
      <c r="J114" s="17">
        <f t="shared" si="40"/>
        <v>614.05555555555554</v>
      </c>
      <c r="K114" s="17">
        <f t="shared" si="41"/>
        <v>614.05555555555554</v>
      </c>
      <c r="L114" s="30">
        <f>'Car Info '!$C$5*'My Spreedsheet '!G114</f>
        <v>0</v>
      </c>
      <c r="M114" s="30">
        <f t="shared" si="42"/>
        <v>0</v>
      </c>
      <c r="N114" s="30">
        <f>IF(M114=1,'Car Info '!$C$5*9.80665*'Car Info '!$H$5,0)</f>
        <v>0</v>
      </c>
      <c r="O114" s="30">
        <f>0.5*'Car Info '!$G$5*'Car Info '!$I$5*'Car Info '!$D$5*('My Spreedsheet '!F114*'My Spreedsheet '!F114)</f>
        <v>0</v>
      </c>
      <c r="P114" s="30">
        <f t="shared" si="66"/>
        <v>0</v>
      </c>
      <c r="Q114" s="30">
        <f t="shared" si="43"/>
        <v>0</v>
      </c>
      <c r="R114" s="30">
        <f t="shared" si="44"/>
        <v>0</v>
      </c>
      <c r="S114" s="30">
        <f t="shared" si="45"/>
        <v>0</v>
      </c>
      <c r="T114" s="30">
        <f t="shared" si="46"/>
        <v>117819.29730878411</v>
      </c>
      <c r="U114" s="30">
        <f t="shared" si="47"/>
        <v>0</v>
      </c>
      <c r="V114" s="30">
        <f t="shared" si="48"/>
        <v>0</v>
      </c>
      <c r="W114" s="30">
        <f t="shared" si="49"/>
        <v>0</v>
      </c>
      <c r="X114" s="30">
        <f t="shared" si="50"/>
        <v>0</v>
      </c>
      <c r="Y114" s="30">
        <f t="shared" si="36"/>
        <v>261.98738989093005</v>
      </c>
      <c r="Z114" s="30">
        <f t="shared" si="37"/>
        <v>-144.1680925821459</v>
      </c>
      <c r="AA114" s="30">
        <f t="shared" si="51"/>
        <v>7.277427496970279E-2</v>
      </c>
      <c r="AB114" s="30">
        <f t="shared" si="52"/>
        <v>-4.0046692383929418E-2</v>
      </c>
      <c r="AC114" s="30">
        <f t="shared" si="53"/>
        <v>4.0046692383929418E-2</v>
      </c>
      <c r="AD114" s="30">
        <f t="shared" si="54"/>
        <v>3.2727582585773372E-2</v>
      </c>
      <c r="AE114" s="30">
        <f>1/2*(('Car Info '!$C$5)*('My Spreedsheet '!F114)^2)</f>
        <v>0</v>
      </c>
      <c r="AF114" s="30">
        <f t="shared" si="55"/>
        <v>0</v>
      </c>
      <c r="AG114" s="30">
        <f t="shared" si="56"/>
        <v>0</v>
      </c>
      <c r="AH114" s="30">
        <f t="shared" si="57"/>
        <v>1.0922671489197531</v>
      </c>
      <c r="AI114" s="30">
        <f t="shared" si="58"/>
        <v>0</v>
      </c>
      <c r="AJ114" s="30">
        <f t="shared" si="59"/>
        <v>0</v>
      </c>
      <c r="AK114" s="30">
        <f t="shared" si="60"/>
        <v>0</v>
      </c>
      <c r="AL114" s="30">
        <f t="shared" si="61"/>
        <v>0</v>
      </c>
      <c r="AM114" s="30">
        <f t="shared" si="62"/>
        <v>0</v>
      </c>
      <c r="AN114" s="30">
        <f t="shared" si="63"/>
        <v>0</v>
      </c>
      <c r="AO114" s="30">
        <f>IF('My Spreedsheet '!AN114&lt; 'Supercapacitor Info'!$F$22,'My Spreedsheet '!AN114,'Supercapacitor Info'!$F$22)</f>
        <v>0</v>
      </c>
    </row>
    <row r="115" spans="2:41" x14ac:dyDescent="0.3">
      <c r="B115" s="6" t="s">
        <v>9</v>
      </c>
      <c r="C115" s="6">
        <v>110</v>
      </c>
      <c r="D115" s="6">
        <v>110</v>
      </c>
      <c r="E115" s="7">
        <v>0</v>
      </c>
      <c r="F115" s="16">
        <f t="shared" si="38"/>
        <v>0</v>
      </c>
      <c r="G115" s="17">
        <f t="shared" si="64"/>
        <v>0</v>
      </c>
      <c r="H115" s="17">
        <f t="shared" si="65"/>
        <v>0</v>
      </c>
      <c r="I115" s="17">
        <f t="shared" si="39"/>
        <v>0</v>
      </c>
      <c r="J115" s="17">
        <f t="shared" si="40"/>
        <v>614.05555555555554</v>
      </c>
      <c r="K115" s="17">
        <f t="shared" si="41"/>
        <v>614.05555555555554</v>
      </c>
      <c r="L115" s="30">
        <f>'Car Info '!$C$5*'My Spreedsheet '!G115</f>
        <v>0</v>
      </c>
      <c r="M115" s="30">
        <f t="shared" si="42"/>
        <v>0</v>
      </c>
      <c r="N115" s="30">
        <f>IF(M115=1,'Car Info '!$C$5*9.80665*'Car Info '!$H$5,0)</f>
        <v>0</v>
      </c>
      <c r="O115" s="30">
        <f>0.5*'Car Info '!$G$5*'Car Info '!$I$5*'Car Info '!$D$5*('My Spreedsheet '!F115*'My Spreedsheet '!F115)</f>
        <v>0</v>
      </c>
      <c r="P115" s="30">
        <f t="shared" si="66"/>
        <v>0</v>
      </c>
      <c r="Q115" s="30">
        <f t="shared" si="43"/>
        <v>0</v>
      </c>
      <c r="R115" s="30">
        <f t="shared" si="44"/>
        <v>0</v>
      </c>
      <c r="S115" s="30">
        <f t="shared" si="45"/>
        <v>0</v>
      </c>
      <c r="T115" s="30">
        <f t="shared" si="46"/>
        <v>117819.29730878411</v>
      </c>
      <c r="U115" s="30">
        <f t="shared" si="47"/>
        <v>0</v>
      </c>
      <c r="V115" s="30">
        <f t="shared" si="48"/>
        <v>0</v>
      </c>
      <c r="W115" s="30">
        <f t="shared" si="49"/>
        <v>0</v>
      </c>
      <c r="X115" s="30">
        <f t="shared" si="50"/>
        <v>0</v>
      </c>
      <c r="Y115" s="30">
        <f t="shared" si="36"/>
        <v>261.98738989093005</v>
      </c>
      <c r="Z115" s="30">
        <f t="shared" si="37"/>
        <v>-144.1680925821459</v>
      </c>
      <c r="AA115" s="30">
        <f t="shared" si="51"/>
        <v>7.277427496970279E-2</v>
      </c>
      <c r="AB115" s="30">
        <f t="shared" si="52"/>
        <v>-4.0046692383929418E-2</v>
      </c>
      <c r="AC115" s="30">
        <f t="shared" si="53"/>
        <v>4.0046692383929418E-2</v>
      </c>
      <c r="AD115" s="30">
        <f t="shared" si="54"/>
        <v>3.2727582585773372E-2</v>
      </c>
      <c r="AE115" s="30">
        <f>1/2*(('Car Info '!$C$5)*('My Spreedsheet '!F115)^2)</f>
        <v>0</v>
      </c>
      <c r="AF115" s="30">
        <f t="shared" si="55"/>
        <v>0</v>
      </c>
      <c r="AG115" s="30">
        <f t="shared" si="56"/>
        <v>0</v>
      </c>
      <c r="AH115" s="30">
        <f t="shared" si="57"/>
        <v>1.0922671489197531</v>
      </c>
      <c r="AI115" s="30">
        <f t="shared" si="58"/>
        <v>0</v>
      </c>
      <c r="AJ115" s="30">
        <f t="shared" si="59"/>
        <v>0</v>
      </c>
      <c r="AK115" s="30">
        <f t="shared" si="60"/>
        <v>0</v>
      </c>
      <c r="AL115" s="30">
        <f t="shared" si="61"/>
        <v>0</v>
      </c>
      <c r="AM115" s="30">
        <f t="shared" si="62"/>
        <v>0</v>
      </c>
      <c r="AN115" s="30">
        <f t="shared" si="63"/>
        <v>0</v>
      </c>
      <c r="AO115" s="30">
        <f>IF('My Spreedsheet '!AN115&lt; 'Supercapacitor Info'!$F$22,'My Spreedsheet '!AN115,'Supercapacitor Info'!$F$22)</f>
        <v>0</v>
      </c>
    </row>
    <row r="116" spans="2:41" x14ac:dyDescent="0.3">
      <c r="B116" s="6" t="s">
        <v>9</v>
      </c>
      <c r="C116" s="6">
        <v>111</v>
      </c>
      <c r="D116" s="6">
        <v>111</v>
      </c>
      <c r="E116" s="7">
        <v>0</v>
      </c>
      <c r="F116" s="16">
        <f t="shared" si="38"/>
        <v>0</v>
      </c>
      <c r="G116" s="17">
        <f t="shared" si="64"/>
        <v>0</v>
      </c>
      <c r="H116" s="17">
        <f t="shared" si="65"/>
        <v>0</v>
      </c>
      <c r="I116" s="17">
        <f t="shared" si="39"/>
        <v>0</v>
      </c>
      <c r="J116" s="17">
        <f t="shared" si="40"/>
        <v>614.05555555555554</v>
      </c>
      <c r="K116" s="17">
        <f t="shared" si="41"/>
        <v>614.05555555555554</v>
      </c>
      <c r="L116" s="30">
        <f>'Car Info '!$C$5*'My Spreedsheet '!G116</f>
        <v>0</v>
      </c>
      <c r="M116" s="30">
        <f t="shared" si="42"/>
        <v>0</v>
      </c>
      <c r="N116" s="30">
        <f>IF(M116=1,'Car Info '!$C$5*9.80665*'Car Info '!$H$5,0)</f>
        <v>0</v>
      </c>
      <c r="O116" s="30">
        <f>0.5*'Car Info '!$G$5*'Car Info '!$I$5*'Car Info '!$D$5*('My Spreedsheet '!F116*'My Spreedsheet '!F116)</f>
        <v>0</v>
      </c>
      <c r="P116" s="30">
        <f t="shared" si="66"/>
        <v>0</v>
      </c>
      <c r="Q116" s="30">
        <f t="shared" si="43"/>
        <v>0</v>
      </c>
      <c r="R116" s="30">
        <f t="shared" si="44"/>
        <v>0</v>
      </c>
      <c r="S116" s="30">
        <f t="shared" si="45"/>
        <v>0</v>
      </c>
      <c r="T116" s="30">
        <f t="shared" si="46"/>
        <v>117819.29730878411</v>
      </c>
      <c r="U116" s="30">
        <f t="shared" si="47"/>
        <v>0</v>
      </c>
      <c r="V116" s="30">
        <f t="shared" si="48"/>
        <v>0</v>
      </c>
      <c r="W116" s="30">
        <f t="shared" si="49"/>
        <v>0</v>
      </c>
      <c r="X116" s="30">
        <f t="shared" si="50"/>
        <v>0</v>
      </c>
      <c r="Y116" s="30">
        <f t="shared" si="36"/>
        <v>261.98738989093005</v>
      </c>
      <c r="Z116" s="30">
        <f t="shared" si="37"/>
        <v>-144.1680925821459</v>
      </c>
      <c r="AA116" s="30">
        <f t="shared" si="51"/>
        <v>7.277427496970279E-2</v>
      </c>
      <c r="AB116" s="30">
        <f t="shared" si="52"/>
        <v>-4.0046692383929418E-2</v>
      </c>
      <c r="AC116" s="30">
        <f t="shared" si="53"/>
        <v>4.0046692383929418E-2</v>
      </c>
      <c r="AD116" s="30">
        <f t="shared" si="54"/>
        <v>3.2727582585773372E-2</v>
      </c>
      <c r="AE116" s="30">
        <f>1/2*(('Car Info '!$C$5)*('My Spreedsheet '!F116)^2)</f>
        <v>0</v>
      </c>
      <c r="AF116" s="30">
        <f t="shared" si="55"/>
        <v>0</v>
      </c>
      <c r="AG116" s="30">
        <f t="shared" si="56"/>
        <v>0</v>
      </c>
      <c r="AH116" s="30">
        <f t="shared" si="57"/>
        <v>1.0922671489197531</v>
      </c>
      <c r="AI116" s="30">
        <f t="shared" si="58"/>
        <v>0</v>
      </c>
      <c r="AJ116" s="30">
        <f t="shared" si="59"/>
        <v>0</v>
      </c>
      <c r="AK116" s="30">
        <f t="shared" si="60"/>
        <v>0</v>
      </c>
      <c r="AL116" s="30">
        <f t="shared" si="61"/>
        <v>0</v>
      </c>
      <c r="AM116" s="30">
        <f t="shared" si="62"/>
        <v>0</v>
      </c>
      <c r="AN116" s="30">
        <f t="shared" si="63"/>
        <v>0</v>
      </c>
      <c r="AO116" s="30">
        <f>IF('My Spreedsheet '!AN116&lt; 'Supercapacitor Info'!$F$22,'My Spreedsheet '!AN116,'Supercapacitor Info'!$F$22)</f>
        <v>0</v>
      </c>
    </row>
    <row r="117" spans="2:41" x14ac:dyDescent="0.3">
      <c r="B117" s="6" t="s">
        <v>9</v>
      </c>
      <c r="C117" s="6">
        <v>112</v>
      </c>
      <c r="D117" s="6">
        <v>112</v>
      </c>
      <c r="E117" s="7">
        <v>0</v>
      </c>
      <c r="F117" s="16">
        <f t="shared" si="38"/>
        <v>0</v>
      </c>
      <c r="G117" s="17">
        <f t="shared" si="64"/>
        <v>0</v>
      </c>
      <c r="H117" s="17">
        <f t="shared" si="65"/>
        <v>0</v>
      </c>
      <c r="I117" s="17">
        <f t="shared" si="39"/>
        <v>0</v>
      </c>
      <c r="J117" s="17">
        <f t="shared" si="40"/>
        <v>614.05555555555554</v>
      </c>
      <c r="K117" s="17">
        <f t="shared" si="41"/>
        <v>614.05555555555554</v>
      </c>
      <c r="L117" s="30">
        <f>'Car Info '!$C$5*'My Spreedsheet '!G117</f>
        <v>0</v>
      </c>
      <c r="M117" s="30">
        <f t="shared" si="42"/>
        <v>0</v>
      </c>
      <c r="N117" s="30">
        <f>IF(M117=1,'Car Info '!$C$5*9.80665*'Car Info '!$H$5,0)</f>
        <v>0</v>
      </c>
      <c r="O117" s="30">
        <f>0.5*'Car Info '!$G$5*'Car Info '!$I$5*'Car Info '!$D$5*('My Spreedsheet '!F117*'My Spreedsheet '!F117)</f>
        <v>0</v>
      </c>
      <c r="P117" s="30">
        <f t="shared" si="66"/>
        <v>0</v>
      </c>
      <c r="Q117" s="30">
        <f t="shared" si="43"/>
        <v>0</v>
      </c>
      <c r="R117" s="30">
        <f t="shared" si="44"/>
        <v>0</v>
      </c>
      <c r="S117" s="30">
        <f t="shared" si="45"/>
        <v>0</v>
      </c>
      <c r="T117" s="30">
        <f t="shared" si="46"/>
        <v>117819.29730878411</v>
      </c>
      <c r="U117" s="30">
        <f t="shared" si="47"/>
        <v>0</v>
      </c>
      <c r="V117" s="30">
        <f t="shared" si="48"/>
        <v>0</v>
      </c>
      <c r="W117" s="30">
        <f t="shared" si="49"/>
        <v>0</v>
      </c>
      <c r="X117" s="30">
        <f t="shared" si="50"/>
        <v>0</v>
      </c>
      <c r="Y117" s="30">
        <f t="shared" si="36"/>
        <v>261.98738989093005</v>
      </c>
      <c r="Z117" s="30">
        <f t="shared" si="37"/>
        <v>-144.1680925821459</v>
      </c>
      <c r="AA117" s="30">
        <f t="shared" si="51"/>
        <v>7.277427496970279E-2</v>
      </c>
      <c r="AB117" s="30">
        <f t="shared" si="52"/>
        <v>-4.0046692383929418E-2</v>
      </c>
      <c r="AC117" s="30">
        <f t="shared" si="53"/>
        <v>4.0046692383929418E-2</v>
      </c>
      <c r="AD117" s="30">
        <f t="shared" si="54"/>
        <v>3.2727582585773372E-2</v>
      </c>
      <c r="AE117" s="30">
        <f>1/2*(('Car Info '!$C$5)*('My Spreedsheet '!F117)^2)</f>
        <v>0</v>
      </c>
      <c r="AF117" s="30">
        <f t="shared" si="55"/>
        <v>0</v>
      </c>
      <c r="AG117" s="30">
        <f t="shared" si="56"/>
        <v>0</v>
      </c>
      <c r="AH117" s="30">
        <f t="shared" si="57"/>
        <v>1.0922671489197531</v>
      </c>
      <c r="AI117" s="30">
        <f t="shared" si="58"/>
        <v>0</v>
      </c>
      <c r="AJ117" s="30">
        <f t="shared" si="59"/>
        <v>0</v>
      </c>
      <c r="AK117" s="30">
        <f t="shared" si="60"/>
        <v>0</v>
      </c>
      <c r="AL117" s="30">
        <f t="shared" si="61"/>
        <v>0</v>
      </c>
      <c r="AM117" s="30">
        <f t="shared" si="62"/>
        <v>0</v>
      </c>
      <c r="AN117" s="30">
        <f t="shared" si="63"/>
        <v>0</v>
      </c>
      <c r="AO117" s="30">
        <f>IF('My Spreedsheet '!AN117&lt; 'Supercapacitor Info'!$F$22,'My Spreedsheet '!AN117,'Supercapacitor Info'!$F$22)</f>
        <v>0</v>
      </c>
    </row>
    <row r="118" spans="2:41" x14ac:dyDescent="0.3">
      <c r="B118" s="6" t="s">
        <v>9</v>
      </c>
      <c r="C118" s="6">
        <v>113</v>
      </c>
      <c r="D118" s="6">
        <v>113</v>
      </c>
      <c r="E118" s="7">
        <v>0</v>
      </c>
      <c r="F118" s="16">
        <f t="shared" si="38"/>
        <v>0</v>
      </c>
      <c r="G118" s="17">
        <f t="shared" si="64"/>
        <v>0</v>
      </c>
      <c r="H118" s="17">
        <f t="shared" si="65"/>
        <v>0</v>
      </c>
      <c r="I118" s="17">
        <f t="shared" si="39"/>
        <v>0</v>
      </c>
      <c r="J118" s="17">
        <f t="shared" si="40"/>
        <v>614.05555555555554</v>
      </c>
      <c r="K118" s="17">
        <f t="shared" si="41"/>
        <v>614.05555555555554</v>
      </c>
      <c r="L118" s="30">
        <f>'Car Info '!$C$5*'My Spreedsheet '!G118</f>
        <v>0</v>
      </c>
      <c r="M118" s="30">
        <f t="shared" si="42"/>
        <v>0</v>
      </c>
      <c r="N118" s="30">
        <f>IF(M118=1,'Car Info '!$C$5*9.80665*'Car Info '!$H$5,0)</f>
        <v>0</v>
      </c>
      <c r="O118" s="30">
        <f>0.5*'Car Info '!$G$5*'Car Info '!$I$5*'Car Info '!$D$5*('My Spreedsheet '!F118*'My Spreedsheet '!F118)</f>
        <v>0</v>
      </c>
      <c r="P118" s="30">
        <f t="shared" si="66"/>
        <v>0</v>
      </c>
      <c r="Q118" s="30">
        <f t="shared" si="43"/>
        <v>0</v>
      </c>
      <c r="R118" s="30">
        <f t="shared" si="44"/>
        <v>0</v>
      </c>
      <c r="S118" s="30">
        <f t="shared" si="45"/>
        <v>0</v>
      </c>
      <c r="T118" s="30">
        <f t="shared" si="46"/>
        <v>117819.29730878411</v>
      </c>
      <c r="U118" s="30">
        <f t="shared" si="47"/>
        <v>0</v>
      </c>
      <c r="V118" s="30">
        <f t="shared" si="48"/>
        <v>0</v>
      </c>
      <c r="W118" s="30">
        <f t="shared" si="49"/>
        <v>0</v>
      </c>
      <c r="X118" s="30">
        <f t="shared" si="50"/>
        <v>0</v>
      </c>
      <c r="Y118" s="30">
        <f t="shared" si="36"/>
        <v>261.98738989093005</v>
      </c>
      <c r="Z118" s="30">
        <f t="shared" si="37"/>
        <v>-144.1680925821459</v>
      </c>
      <c r="AA118" s="30">
        <f t="shared" si="51"/>
        <v>7.277427496970279E-2</v>
      </c>
      <c r="AB118" s="30">
        <f t="shared" si="52"/>
        <v>-4.0046692383929418E-2</v>
      </c>
      <c r="AC118" s="30">
        <f t="shared" si="53"/>
        <v>4.0046692383929418E-2</v>
      </c>
      <c r="AD118" s="30">
        <f t="shared" si="54"/>
        <v>3.2727582585773372E-2</v>
      </c>
      <c r="AE118" s="30">
        <f>1/2*(('Car Info '!$C$5)*('My Spreedsheet '!F118)^2)</f>
        <v>0</v>
      </c>
      <c r="AF118" s="30">
        <f t="shared" si="55"/>
        <v>0</v>
      </c>
      <c r="AG118" s="30">
        <f t="shared" si="56"/>
        <v>0</v>
      </c>
      <c r="AH118" s="30">
        <f t="shared" si="57"/>
        <v>1.0922671489197531</v>
      </c>
      <c r="AI118" s="30">
        <f t="shared" si="58"/>
        <v>0</v>
      </c>
      <c r="AJ118" s="30">
        <f t="shared" si="59"/>
        <v>0</v>
      </c>
      <c r="AK118" s="30">
        <f t="shared" si="60"/>
        <v>0</v>
      </c>
      <c r="AL118" s="30">
        <f t="shared" si="61"/>
        <v>0</v>
      </c>
      <c r="AM118" s="30">
        <f t="shared" si="62"/>
        <v>0</v>
      </c>
      <c r="AN118" s="30">
        <f t="shared" si="63"/>
        <v>0</v>
      </c>
      <c r="AO118" s="30">
        <f>IF('My Spreedsheet '!AN118&lt; 'Supercapacitor Info'!$F$22,'My Spreedsheet '!AN118,'Supercapacitor Info'!$F$22)</f>
        <v>0</v>
      </c>
    </row>
    <row r="119" spans="2:41" x14ac:dyDescent="0.3">
      <c r="B119" s="6" t="s">
        <v>9</v>
      </c>
      <c r="C119" s="6">
        <v>114</v>
      </c>
      <c r="D119" s="6">
        <v>114</v>
      </c>
      <c r="E119" s="7">
        <v>0</v>
      </c>
      <c r="F119" s="16">
        <f t="shared" si="38"/>
        <v>0</v>
      </c>
      <c r="G119" s="17">
        <f t="shared" si="64"/>
        <v>0</v>
      </c>
      <c r="H119" s="17">
        <f t="shared" si="65"/>
        <v>0</v>
      </c>
      <c r="I119" s="17">
        <f t="shared" si="39"/>
        <v>0</v>
      </c>
      <c r="J119" s="17">
        <f t="shared" si="40"/>
        <v>614.05555555555554</v>
      </c>
      <c r="K119" s="17">
        <f t="shared" si="41"/>
        <v>614.05555555555554</v>
      </c>
      <c r="L119" s="30">
        <f>'Car Info '!$C$5*'My Spreedsheet '!G119</f>
        <v>0</v>
      </c>
      <c r="M119" s="30">
        <f t="shared" si="42"/>
        <v>0</v>
      </c>
      <c r="N119" s="30">
        <f>IF(M119=1,'Car Info '!$C$5*9.80665*'Car Info '!$H$5,0)</f>
        <v>0</v>
      </c>
      <c r="O119" s="30">
        <f>0.5*'Car Info '!$G$5*'Car Info '!$I$5*'Car Info '!$D$5*('My Spreedsheet '!F119*'My Spreedsheet '!F119)</f>
        <v>0</v>
      </c>
      <c r="P119" s="30">
        <f t="shared" si="66"/>
        <v>0</v>
      </c>
      <c r="Q119" s="30">
        <f t="shared" si="43"/>
        <v>0</v>
      </c>
      <c r="R119" s="30">
        <f t="shared" si="44"/>
        <v>0</v>
      </c>
      <c r="S119" s="30">
        <f t="shared" si="45"/>
        <v>0</v>
      </c>
      <c r="T119" s="30">
        <f t="shared" si="46"/>
        <v>117819.29730878411</v>
      </c>
      <c r="U119" s="30">
        <f t="shared" si="47"/>
        <v>0</v>
      </c>
      <c r="V119" s="30">
        <f t="shared" si="48"/>
        <v>0</v>
      </c>
      <c r="W119" s="30">
        <f t="shared" si="49"/>
        <v>0</v>
      </c>
      <c r="X119" s="30">
        <f t="shared" si="50"/>
        <v>0</v>
      </c>
      <c r="Y119" s="30">
        <f t="shared" si="36"/>
        <v>261.98738989093005</v>
      </c>
      <c r="Z119" s="30">
        <f t="shared" si="37"/>
        <v>-144.1680925821459</v>
      </c>
      <c r="AA119" s="30">
        <f t="shared" si="51"/>
        <v>7.277427496970279E-2</v>
      </c>
      <c r="AB119" s="30">
        <f t="shared" si="52"/>
        <v>-4.0046692383929418E-2</v>
      </c>
      <c r="AC119" s="30">
        <f t="shared" si="53"/>
        <v>4.0046692383929418E-2</v>
      </c>
      <c r="AD119" s="30">
        <f t="shared" si="54"/>
        <v>3.2727582585773372E-2</v>
      </c>
      <c r="AE119" s="30">
        <f>1/2*(('Car Info '!$C$5)*('My Spreedsheet '!F119)^2)</f>
        <v>0</v>
      </c>
      <c r="AF119" s="30">
        <f t="shared" si="55"/>
        <v>0</v>
      </c>
      <c r="AG119" s="30">
        <f t="shared" si="56"/>
        <v>0</v>
      </c>
      <c r="AH119" s="30">
        <f t="shared" si="57"/>
        <v>1.0922671489197531</v>
      </c>
      <c r="AI119" s="30">
        <f t="shared" si="58"/>
        <v>0</v>
      </c>
      <c r="AJ119" s="30">
        <f t="shared" si="59"/>
        <v>0</v>
      </c>
      <c r="AK119" s="30">
        <f t="shared" si="60"/>
        <v>0</v>
      </c>
      <c r="AL119" s="30">
        <f t="shared" si="61"/>
        <v>0</v>
      </c>
      <c r="AM119" s="30">
        <f t="shared" si="62"/>
        <v>0</v>
      </c>
      <c r="AN119" s="30">
        <f t="shared" si="63"/>
        <v>0</v>
      </c>
      <c r="AO119" s="30">
        <f>IF('My Spreedsheet '!AN119&lt; 'Supercapacitor Info'!$F$22,'My Spreedsheet '!AN119,'Supercapacitor Info'!$F$22)</f>
        <v>0</v>
      </c>
    </row>
    <row r="120" spans="2:41" x14ac:dyDescent="0.3">
      <c r="B120" s="6" t="s">
        <v>9</v>
      </c>
      <c r="C120" s="6">
        <v>115</v>
      </c>
      <c r="D120" s="6">
        <v>115</v>
      </c>
      <c r="E120" s="7">
        <v>0</v>
      </c>
      <c r="F120" s="16">
        <f t="shared" si="38"/>
        <v>0</v>
      </c>
      <c r="G120" s="17">
        <f t="shared" si="64"/>
        <v>0</v>
      </c>
      <c r="H120" s="17">
        <f t="shared" si="65"/>
        <v>0</v>
      </c>
      <c r="I120" s="17">
        <f t="shared" si="39"/>
        <v>0</v>
      </c>
      <c r="J120" s="17">
        <f t="shared" si="40"/>
        <v>614.05555555555554</v>
      </c>
      <c r="K120" s="17">
        <f t="shared" si="41"/>
        <v>614.05555555555554</v>
      </c>
      <c r="L120" s="30">
        <f>'Car Info '!$C$5*'My Spreedsheet '!G120</f>
        <v>0</v>
      </c>
      <c r="M120" s="30">
        <f t="shared" si="42"/>
        <v>0</v>
      </c>
      <c r="N120" s="30">
        <f>IF(M120=1,'Car Info '!$C$5*9.80665*'Car Info '!$H$5,0)</f>
        <v>0</v>
      </c>
      <c r="O120" s="30">
        <f>0.5*'Car Info '!$G$5*'Car Info '!$I$5*'Car Info '!$D$5*('My Spreedsheet '!F120*'My Spreedsheet '!F120)</f>
        <v>0</v>
      </c>
      <c r="P120" s="30">
        <f t="shared" si="66"/>
        <v>0</v>
      </c>
      <c r="Q120" s="30">
        <f t="shared" si="43"/>
        <v>0</v>
      </c>
      <c r="R120" s="30">
        <f t="shared" si="44"/>
        <v>0</v>
      </c>
      <c r="S120" s="30">
        <f t="shared" si="45"/>
        <v>0</v>
      </c>
      <c r="T120" s="30">
        <f t="shared" si="46"/>
        <v>117819.29730878411</v>
      </c>
      <c r="U120" s="30">
        <f t="shared" si="47"/>
        <v>0</v>
      </c>
      <c r="V120" s="30">
        <f t="shared" si="48"/>
        <v>0</v>
      </c>
      <c r="W120" s="30">
        <f t="shared" si="49"/>
        <v>0</v>
      </c>
      <c r="X120" s="30">
        <f t="shared" si="50"/>
        <v>0</v>
      </c>
      <c r="Y120" s="30">
        <f t="shared" si="36"/>
        <v>261.98738989093005</v>
      </c>
      <c r="Z120" s="30">
        <f t="shared" si="37"/>
        <v>-144.1680925821459</v>
      </c>
      <c r="AA120" s="30">
        <f t="shared" si="51"/>
        <v>7.277427496970279E-2</v>
      </c>
      <c r="AB120" s="30">
        <f t="shared" si="52"/>
        <v>-4.0046692383929418E-2</v>
      </c>
      <c r="AC120" s="30">
        <f t="shared" si="53"/>
        <v>4.0046692383929418E-2</v>
      </c>
      <c r="AD120" s="30">
        <f t="shared" si="54"/>
        <v>3.2727582585773372E-2</v>
      </c>
      <c r="AE120" s="30">
        <f>1/2*(('Car Info '!$C$5)*('My Spreedsheet '!F120)^2)</f>
        <v>0</v>
      </c>
      <c r="AF120" s="30">
        <f t="shared" si="55"/>
        <v>0</v>
      </c>
      <c r="AG120" s="30">
        <f t="shared" si="56"/>
        <v>0</v>
      </c>
      <c r="AH120" s="30">
        <f t="shared" si="57"/>
        <v>1.0922671489197531</v>
      </c>
      <c r="AI120" s="30">
        <f t="shared" si="58"/>
        <v>0</v>
      </c>
      <c r="AJ120" s="30">
        <f t="shared" si="59"/>
        <v>0</v>
      </c>
      <c r="AK120" s="30">
        <f t="shared" si="60"/>
        <v>0</v>
      </c>
      <c r="AL120" s="30">
        <f t="shared" si="61"/>
        <v>0</v>
      </c>
      <c r="AM120" s="30">
        <f t="shared" si="62"/>
        <v>0</v>
      </c>
      <c r="AN120" s="30">
        <f t="shared" si="63"/>
        <v>0</v>
      </c>
      <c r="AO120" s="30">
        <f>IF('My Spreedsheet '!AN120&lt; 'Supercapacitor Info'!$F$22,'My Spreedsheet '!AN120,'Supercapacitor Info'!$F$22)</f>
        <v>0</v>
      </c>
    </row>
    <row r="121" spans="2:41" x14ac:dyDescent="0.3">
      <c r="B121" s="6" t="s">
        <v>9</v>
      </c>
      <c r="C121" s="6">
        <v>116</v>
      </c>
      <c r="D121" s="6">
        <v>116</v>
      </c>
      <c r="E121" s="7">
        <v>0</v>
      </c>
      <c r="F121" s="16">
        <f t="shared" si="38"/>
        <v>0</v>
      </c>
      <c r="G121" s="17">
        <f t="shared" si="64"/>
        <v>0</v>
      </c>
      <c r="H121" s="17">
        <f t="shared" si="65"/>
        <v>0</v>
      </c>
      <c r="I121" s="17">
        <f t="shared" si="39"/>
        <v>0</v>
      </c>
      <c r="J121" s="17">
        <f t="shared" si="40"/>
        <v>614.05555555555554</v>
      </c>
      <c r="K121" s="17">
        <f t="shared" si="41"/>
        <v>614.05555555555554</v>
      </c>
      <c r="L121" s="30">
        <f>'Car Info '!$C$5*'My Spreedsheet '!G121</f>
        <v>0</v>
      </c>
      <c r="M121" s="30">
        <f t="shared" si="42"/>
        <v>0</v>
      </c>
      <c r="N121" s="30">
        <f>IF(M121=1,'Car Info '!$C$5*9.80665*'Car Info '!$H$5,0)</f>
        <v>0</v>
      </c>
      <c r="O121" s="30">
        <f>0.5*'Car Info '!$G$5*'Car Info '!$I$5*'Car Info '!$D$5*('My Spreedsheet '!F121*'My Spreedsheet '!F121)</f>
        <v>0</v>
      </c>
      <c r="P121" s="30">
        <f t="shared" si="66"/>
        <v>0</v>
      </c>
      <c r="Q121" s="30">
        <f t="shared" si="43"/>
        <v>0</v>
      </c>
      <c r="R121" s="30">
        <f t="shared" si="44"/>
        <v>0</v>
      </c>
      <c r="S121" s="30">
        <f t="shared" si="45"/>
        <v>0</v>
      </c>
      <c r="T121" s="30">
        <f t="shared" si="46"/>
        <v>117819.29730878411</v>
      </c>
      <c r="U121" s="30">
        <f t="shared" si="47"/>
        <v>0</v>
      </c>
      <c r="V121" s="30">
        <f t="shared" si="48"/>
        <v>0</v>
      </c>
      <c r="W121" s="30">
        <f t="shared" si="49"/>
        <v>0</v>
      </c>
      <c r="X121" s="30">
        <f t="shared" si="50"/>
        <v>0</v>
      </c>
      <c r="Y121" s="30">
        <f t="shared" si="36"/>
        <v>261.98738989093005</v>
      </c>
      <c r="Z121" s="30">
        <f t="shared" si="37"/>
        <v>-144.1680925821459</v>
      </c>
      <c r="AA121" s="30">
        <f t="shared" si="51"/>
        <v>7.277427496970279E-2</v>
      </c>
      <c r="AB121" s="30">
        <f t="shared" si="52"/>
        <v>-4.0046692383929418E-2</v>
      </c>
      <c r="AC121" s="30">
        <f t="shared" si="53"/>
        <v>4.0046692383929418E-2</v>
      </c>
      <c r="AD121" s="30">
        <f t="shared" si="54"/>
        <v>3.2727582585773372E-2</v>
      </c>
      <c r="AE121" s="30">
        <f>1/2*(('Car Info '!$C$5)*('My Spreedsheet '!F121)^2)</f>
        <v>0</v>
      </c>
      <c r="AF121" s="30">
        <f t="shared" si="55"/>
        <v>0</v>
      </c>
      <c r="AG121" s="30">
        <f t="shared" si="56"/>
        <v>0</v>
      </c>
      <c r="AH121" s="30">
        <f t="shared" si="57"/>
        <v>1.0922671489197531</v>
      </c>
      <c r="AI121" s="30">
        <f t="shared" si="58"/>
        <v>0</v>
      </c>
      <c r="AJ121" s="30">
        <f t="shared" si="59"/>
        <v>0</v>
      </c>
      <c r="AK121" s="30">
        <f t="shared" si="60"/>
        <v>0</v>
      </c>
      <c r="AL121" s="30">
        <f t="shared" si="61"/>
        <v>0</v>
      </c>
      <c r="AM121" s="30">
        <f t="shared" si="62"/>
        <v>0</v>
      </c>
      <c r="AN121" s="30">
        <f t="shared" si="63"/>
        <v>0</v>
      </c>
      <c r="AO121" s="30">
        <f>IF('My Spreedsheet '!AN121&lt; 'Supercapacitor Info'!$F$22,'My Spreedsheet '!AN121,'Supercapacitor Info'!$F$22)</f>
        <v>0</v>
      </c>
    </row>
    <row r="122" spans="2:41" x14ac:dyDescent="0.3">
      <c r="B122" s="6" t="s">
        <v>9</v>
      </c>
      <c r="C122" s="6">
        <v>117</v>
      </c>
      <c r="D122" s="6">
        <v>117</v>
      </c>
      <c r="E122" s="7">
        <v>0</v>
      </c>
      <c r="F122" s="16">
        <f t="shared" si="38"/>
        <v>0</v>
      </c>
      <c r="G122" s="17">
        <f t="shared" si="64"/>
        <v>0</v>
      </c>
      <c r="H122" s="17">
        <f t="shared" si="65"/>
        <v>0</v>
      </c>
      <c r="I122" s="17">
        <f t="shared" si="39"/>
        <v>0</v>
      </c>
      <c r="J122" s="17">
        <f t="shared" si="40"/>
        <v>614.05555555555554</v>
      </c>
      <c r="K122" s="17">
        <f t="shared" si="41"/>
        <v>614.05555555555554</v>
      </c>
      <c r="L122" s="30">
        <f>'Car Info '!$C$5*'My Spreedsheet '!G122</f>
        <v>0</v>
      </c>
      <c r="M122" s="30">
        <f t="shared" si="42"/>
        <v>0</v>
      </c>
      <c r="N122" s="30">
        <f>IF(M122=1,'Car Info '!$C$5*9.80665*'Car Info '!$H$5,0)</f>
        <v>0</v>
      </c>
      <c r="O122" s="30">
        <f>0.5*'Car Info '!$G$5*'Car Info '!$I$5*'Car Info '!$D$5*('My Spreedsheet '!F122*'My Spreedsheet '!F122)</f>
        <v>0</v>
      </c>
      <c r="P122" s="30">
        <f t="shared" si="66"/>
        <v>0</v>
      </c>
      <c r="Q122" s="30">
        <f t="shared" si="43"/>
        <v>0</v>
      </c>
      <c r="R122" s="30">
        <f t="shared" si="44"/>
        <v>0</v>
      </c>
      <c r="S122" s="30">
        <f t="shared" si="45"/>
        <v>0</v>
      </c>
      <c r="T122" s="30">
        <f t="shared" si="46"/>
        <v>117819.29730878411</v>
      </c>
      <c r="U122" s="30">
        <f t="shared" si="47"/>
        <v>0</v>
      </c>
      <c r="V122" s="30">
        <f t="shared" si="48"/>
        <v>0</v>
      </c>
      <c r="W122" s="30">
        <f t="shared" si="49"/>
        <v>0</v>
      </c>
      <c r="X122" s="30">
        <f t="shared" si="50"/>
        <v>0</v>
      </c>
      <c r="Y122" s="30">
        <f t="shared" si="36"/>
        <v>261.98738989093005</v>
      </c>
      <c r="Z122" s="30">
        <f t="shared" si="37"/>
        <v>-144.1680925821459</v>
      </c>
      <c r="AA122" s="30">
        <f t="shared" si="51"/>
        <v>7.277427496970279E-2</v>
      </c>
      <c r="AB122" s="30">
        <f t="shared" si="52"/>
        <v>-4.0046692383929418E-2</v>
      </c>
      <c r="AC122" s="30">
        <f t="shared" si="53"/>
        <v>4.0046692383929418E-2</v>
      </c>
      <c r="AD122" s="30">
        <f t="shared" si="54"/>
        <v>3.2727582585773372E-2</v>
      </c>
      <c r="AE122" s="30">
        <f>1/2*(('Car Info '!$C$5)*('My Spreedsheet '!F122)^2)</f>
        <v>0</v>
      </c>
      <c r="AF122" s="30">
        <f t="shared" si="55"/>
        <v>0</v>
      </c>
      <c r="AG122" s="30">
        <f t="shared" si="56"/>
        <v>0</v>
      </c>
      <c r="AH122" s="30">
        <f t="shared" si="57"/>
        <v>1.0922671489197531</v>
      </c>
      <c r="AI122" s="30">
        <f t="shared" si="58"/>
        <v>0</v>
      </c>
      <c r="AJ122" s="30">
        <f t="shared" si="59"/>
        <v>0</v>
      </c>
      <c r="AK122" s="30">
        <f t="shared" si="60"/>
        <v>0</v>
      </c>
      <c r="AL122" s="30">
        <f t="shared" si="61"/>
        <v>0</v>
      </c>
      <c r="AM122" s="30">
        <f t="shared" si="62"/>
        <v>0</v>
      </c>
      <c r="AN122" s="30">
        <f t="shared" si="63"/>
        <v>0</v>
      </c>
      <c r="AO122" s="30">
        <f>IF('My Spreedsheet '!AN122&lt; 'Supercapacitor Info'!$F$22,'My Spreedsheet '!AN122,'Supercapacitor Info'!$F$22)</f>
        <v>0</v>
      </c>
    </row>
    <row r="123" spans="2:41" x14ac:dyDescent="0.3">
      <c r="B123" s="6" t="s">
        <v>9</v>
      </c>
      <c r="C123" s="6">
        <v>118</v>
      </c>
      <c r="D123" s="6">
        <v>118</v>
      </c>
      <c r="E123" s="7">
        <v>0</v>
      </c>
      <c r="F123" s="16">
        <f t="shared" si="38"/>
        <v>0</v>
      </c>
      <c r="G123" s="17">
        <f t="shared" si="64"/>
        <v>0</v>
      </c>
      <c r="H123" s="17">
        <f t="shared" si="65"/>
        <v>0</v>
      </c>
      <c r="I123" s="17">
        <f t="shared" si="39"/>
        <v>0</v>
      </c>
      <c r="J123" s="17">
        <f t="shared" si="40"/>
        <v>614.05555555555554</v>
      </c>
      <c r="K123" s="17">
        <f t="shared" si="41"/>
        <v>614.05555555555554</v>
      </c>
      <c r="L123" s="30">
        <f>'Car Info '!$C$5*'My Spreedsheet '!G123</f>
        <v>0</v>
      </c>
      <c r="M123" s="30">
        <f t="shared" si="42"/>
        <v>0</v>
      </c>
      <c r="N123" s="30">
        <f>IF(M123=1,'Car Info '!$C$5*9.80665*'Car Info '!$H$5,0)</f>
        <v>0</v>
      </c>
      <c r="O123" s="30">
        <f>0.5*'Car Info '!$G$5*'Car Info '!$I$5*'Car Info '!$D$5*('My Spreedsheet '!F123*'My Spreedsheet '!F123)</f>
        <v>0</v>
      </c>
      <c r="P123" s="30">
        <f t="shared" si="66"/>
        <v>0</v>
      </c>
      <c r="Q123" s="30">
        <f t="shared" si="43"/>
        <v>0</v>
      </c>
      <c r="R123" s="30">
        <f t="shared" si="44"/>
        <v>0</v>
      </c>
      <c r="S123" s="30">
        <f t="shared" si="45"/>
        <v>0</v>
      </c>
      <c r="T123" s="30">
        <f t="shared" si="46"/>
        <v>117819.29730878411</v>
      </c>
      <c r="U123" s="30">
        <f t="shared" si="47"/>
        <v>0</v>
      </c>
      <c r="V123" s="30">
        <f t="shared" si="48"/>
        <v>0</v>
      </c>
      <c r="W123" s="30">
        <f t="shared" si="49"/>
        <v>0</v>
      </c>
      <c r="X123" s="30">
        <f t="shared" si="50"/>
        <v>0</v>
      </c>
      <c r="Y123" s="30">
        <f t="shared" si="36"/>
        <v>261.98738989093005</v>
      </c>
      <c r="Z123" s="30">
        <f t="shared" si="37"/>
        <v>-144.1680925821459</v>
      </c>
      <c r="AA123" s="30">
        <f t="shared" si="51"/>
        <v>7.277427496970279E-2</v>
      </c>
      <c r="AB123" s="30">
        <f t="shared" si="52"/>
        <v>-4.0046692383929418E-2</v>
      </c>
      <c r="AC123" s="30">
        <f t="shared" si="53"/>
        <v>4.0046692383929418E-2</v>
      </c>
      <c r="AD123" s="30">
        <f t="shared" si="54"/>
        <v>3.2727582585773372E-2</v>
      </c>
      <c r="AE123" s="30">
        <f>1/2*(('Car Info '!$C$5)*('My Spreedsheet '!F123)^2)</f>
        <v>0</v>
      </c>
      <c r="AF123" s="30">
        <f t="shared" si="55"/>
        <v>0</v>
      </c>
      <c r="AG123" s="30">
        <f t="shared" si="56"/>
        <v>0</v>
      </c>
      <c r="AH123" s="30">
        <f t="shared" si="57"/>
        <v>1.0922671489197531</v>
      </c>
      <c r="AI123" s="30">
        <f t="shared" si="58"/>
        <v>0</v>
      </c>
      <c r="AJ123" s="30">
        <f t="shared" si="59"/>
        <v>0</v>
      </c>
      <c r="AK123" s="30">
        <f t="shared" si="60"/>
        <v>0</v>
      </c>
      <c r="AL123" s="30">
        <f t="shared" si="61"/>
        <v>0</v>
      </c>
      <c r="AM123" s="30">
        <f t="shared" si="62"/>
        <v>0</v>
      </c>
      <c r="AN123" s="30">
        <f t="shared" si="63"/>
        <v>0</v>
      </c>
      <c r="AO123" s="30">
        <f>IF('My Spreedsheet '!AN123&lt; 'Supercapacitor Info'!$F$22,'My Spreedsheet '!AN123,'Supercapacitor Info'!$F$22)</f>
        <v>0</v>
      </c>
    </row>
    <row r="124" spans="2:41" x14ac:dyDescent="0.3">
      <c r="B124" s="6" t="s">
        <v>9</v>
      </c>
      <c r="C124" s="6">
        <v>119</v>
      </c>
      <c r="D124" s="6">
        <v>119</v>
      </c>
      <c r="E124" s="7">
        <v>0</v>
      </c>
      <c r="F124" s="16">
        <f t="shared" si="38"/>
        <v>0</v>
      </c>
      <c r="G124" s="17">
        <f t="shared" si="64"/>
        <v>0</v>
      </c>
      <c r="H124" s="17">
        <f t="shared" si="65"/>
        <v>0</v>
      </c>
      <c r="I124" s="17">
        <f t="shared" si="39"/>
        <v>0</v>
      </c>
      <c r="J124" s="17">
        <f t="shared" si="40"/>
        <v>614.05555555555554</v>
      </c>
      <c r="K124" s="17">
        <f t="shared" si="41"/>
        <v>614.05555555555554</v>
      </c>
      <c r="L124" s="30">
        <f>'Car Info '!$C$5*'My Spreedsheet '!G124</f>
        <v>0</v>
      </c>
      <c r="M124" s="30">
        <f t="shared" si="42"/>
        <v>0</v>
      </c>
      <c r="N124" s="30">
        <f>IF(M124=1,'Car Info '!$C$5*9.80665*'Car Info '!$H$5,0)</f>
        <v>0</v>
      </c>
      <c r="O124" s="30">
        <f>0.5*'Car Info '!$G$5*'Car Info '!$I$5*'Car Info '!$D$5*('My Spreedsheet '!F124*'My Spreedsheet '!F124)</f>
        <v>0</v>
      </c>
      <c r="P124" s="30">
        <f t="shared" si="66"/>
        <v>0</v>
      </c>
      <c r="Q124" s="30">
        <f t="shared" si="43"/>
        <v>0</v>
      </c>
      <c r="R124" s="30">
        <f t="shared" si="44"/>
        <v>0</v>
      </c>
      <c r="S124" s="30">
        <f t="shared" si="45"/>
        <v>0</v>
      </c>
      <c r="T124" s="30">
        <f t="shared" si="46"/>
        <v>117819.29730878411</v>
      </c>
      <c r="U124" s="30">
        <f t="shared" si="47"/>
        <v>0</v>
      </c>
      <c r="V124" s="30">
        <f t="shared" si="48"/>
        <v>0</v>
      </c>
      <c r="W124" s="30">
        <f t="shared" si="49"/>
        <v>0</v>
      </c>
      <c r="X124" s="30">
        <f t="shared" si="50"/>
        <v>0</v>
      </c>
      <c r="Y124" s="30">
        <f t="shared" si="36"/>
        <v>261.98738989093005</v>
      </c>
      <c r="Z124" s="30">
        <f t="shared" si="37"/>
        <v>-144.1680925821459</v>
      </c>
      <c r="AA124" s="30">
        <f t="shared" si="51"/>
        <v>7.277427496970279E-2</v>
      </c>
      <c r="AB124" s="30">
        <f t="shared" si="52"/>
        <v>-4.0046692383929418E-2</v>
      </c>
      <c r="AC124" s="30">
        <f t="shared" si="53"/>
        <v>4.0046692383929418E-2</v>
      </c>
      <c r="AD124" s="30">
        <f t="shared" si="54"/>
        <v>3.2727582585773372E-2</v>
      </c>
      <c r="AE124" s="30">
        <f>1/2*(('Car Info '!$C$5)*('My Spreedsheet '!F124)^2)</f>
        <v>0</v>
      </c>
      <c r="AF124" s="30">
        <f t="shared" si="55"/>
        <v>0</v>
      </c>
      <c r="AG124" s="30">
        <f t="shared" si="56"/>
        <v>0</v>
      </c>
      <c r="AH124" s="30">
        <f t="shared" si="57"/>
        <v>1.0922671489197531</v>
      </c>
      <c r="AI124" s="30">
        <f t="shared" si="58"/>
        <v>0</v>
      </c>
      <c r="AJ124" s="30">
        <f t="shared" si="59"/>
        <v>0</v>
      </c>
      <c r="AK124" s="30">
        <f t="shared" si="60"/>
        <v>0</v>
      </c>
      <c r="AL124" s="30">
        <f t="shared" si="61"/>
        <v>0</v>
      </c>
      <c r="AM124" s="30">
        <f t="shared" si="62"/>
        <v>0</v>
      </c>
      <c r="AN124" s="30">
        <f t="shared" si="63"/>
        <v>0</v>
      </c>
      <c r="AO124" s="30">
        <f>IF('My Spreedsheet '!AN124&lt; 'Supercapacitor Info'!$F$22,'My Spreedsheet '!AN124,'Supercapacitor Info'!$F$22)</f>
        <v>0</v>
      </c>
    </row>
    <row r="125" spans="2:41" x14ac:dyDescent="0.3">
      <c r="B125" s="6" t="s">
        <v>9</v>
      </c>
      <c r="C125" s="6">
        <v>120</v>
      </c>
      <c r="D125" s="6">
        <v>120</v>
      </c>
      <c r="E125" s="7">
        <v>0</v>
      </c>
      <c r="F125" s="16">
        <f t="shared" si="38"/>
        <v>0</v>
      </c>
      <c r="G125" s="17">
        <f t="shared" si="64"/>
        <v>0</v>
      </c>
      <c r="H125" s="17">
        <f t="shared" si="65"/>
        <v>0</v>
      </c>
      <c r="I125" s="17">
        <f t="shared" si="39"/>
        <v>0</v>
      </c>
      <c r="J125" s="17">
        <f t="shared" si="40"/>
        <v>614.05555555555554</v>
      </c>
      <c r="K125" s="17">
        <f t="shared" si="41"/>
        <v>614.05555555555554</v>
      </c>
      <c r="L125" s="30">
        <f>'Car Info '!$C$5*'My Spreedsheet '!G125</f>
        <v>0</v>
      </c>
      <c r="M125" s="30">
        <f t="shared" si="42"/>
        <v>0</v>
      </c>
      <c r="N125" s="30">
        <f>IF(M125=1,'Car Info '!$C$5*9.80665*'Car Info '!$H$5,0)</f>
        <v>0</v>
      </c>
      <c r="O125" s="30">
        <f>0.5*'Car Info '!$G$5*'Car Info '!$I$5*'Car Info '!$D$5*('My Spreedsheet '!F125*'My Spreedsheet '!F125)</f>
        <v>0</v>
      </c>
      <c r="P125" s="30">
        <f t="shared" si="66"/>
        <v>0</v>
      </c>
      <c r="Q125" s="30">
        <f t="shared" si="43"/>
        <v>0</v>
      </c>
      <c r="R125" s="30">
        <f t="shared" si="44"/>
        <v>0</v>
      </c>
      <c r="S125" s="30">
        <f t="shared" si="45"/>
        <v>0</v>
      </c>
      <c r="T125" s="30">
        <f t="shared" si="46"/>
        <v>117819.29730878411</v>
      </c>
      <c r="U125" s="30">
        <f t="shared" si="47"/>
        <v>0</v>
      </c>
      <c r="V125" s="30">
        <f t="shared" si="48"/>
        <v>0</v>
      </c>
      <c r="W125" s="30">
        <f t="shared" si="49"/>
        <v>0</v>
      </c>
      <c r="X125" s="30">
        <f t="shared" si="50"/>
        <v>0</v>
      </c>
      <c r="Y125" s="30">
        <f t="shared" si="36"/>
        <v>261.98738989093005</v>
      </c>
      <c r="Z125" s="30">
        <f t="shared" si="37"/>
        <v>-144.1680925821459</v>
      </c>
      <c r="AA125" s="30">
        <f t="shared" si="51"/>
        <v>7.277427496970279E-2</v>
      </c>
      <c r="AB125" s="30">
        <f t="shared" si="52"/>
        <v>-4.0046692383929418E-2</v>
      </c>
      <c r="AC125" s="30">
        <f t="shared" si="53"/>
        <v>4.0046692383929418E-2</v>
      </c>
      <c r="AD125" s="30">
        <f t="shared" si="54"/>
        <v>3.2727582585773372E-2</v>
      </c>
      <c r="AE125" s="30">
        <f>1/2*(('Car Info '!$C$5)*('My Spreedsheet '!F125)^2)</f>
        <v>0</v>
      </c>
      <c r="AF125" s="30">
        <f t="shared" si="55"/>
        <v>0</v>
      </c>
      <c r="AG125" s="30">
        <f t="shared" si="56"/>
        <v>0</v>
      </c>
      <c r="AH125" s="30">
        <f t="shared" si="57"/>
        <v>1.0922671489197531</v>
      </c>
      <c r="AI125" s="30">
        <f t="shared" si="58"/>
        <v>0</v>
      </c>
      <c r="AJ125" s="30">
        <f t="shared" si="59"/>
        <v>0</v>
      </c>
      <c r="AK125" s="30">
        <f t="shared" si="60"/>
        <v>0</v>
      </c>
      <c r="AL125" s="30">
        <f t="shared" si="61"/>
        <v>0</v>
      </c>
      <c r="AM125" s="30">
        <f t="shared" si="62"/>
        <v>0</v>
      </c>
      <c r="AN125" s="30">
        <f t="shared" si="63"/>
        <v>0</v>
      </c>
      <c r="AO125" s="30">
        <f>IF('My Spreedsheet '!AN125&lt; 'Supercapacitor Info'!$F$22,'My Spreedsheet '!AN125,'Supercapacitor Info'!$F$22)</f>
        <v>0</v>
      </c>
    </row>
    <row r="126" spans="2:41" x14ac:dyDescent="0.3">
      <c r="B126" s="6" t="s">
        <v>9</v>
      </c>
      <c r="C126" s="6">
        <v>121</v>
      </c>
      <c r="D126" s="6">
        <v>121</v>
      </c>
      <c r="E126" s="7">
        <v>0</v>
      </c>
      <c r="F126" s="16">
        <f t="shared" si="38"/>
        <v>0</v>
      </c>
      <c r="G126" s="17">
        <f t="shared" si="64"/>
        <v>0</v>
      </c>
      <c r="H126" s="17">
        <f t="shared" si="65"/>
        <v>0</v>
      </c>
      <c r="I126" s="17">
        <f t="shared" si="39"/>
        <v>0</v>
      </c>
      <c r="J126" s="17">
        <f t="shared" si="40"/>
        <v>614.05555555555554</v>
      </c>
      <c r="K126" s="17">
        <f t="shared" si="41"/>
        <v>614.05555555555554</v>
      </c>
      <c r="L126" s="30">
        <f>'Car Info '!$C$5*'My Spreedsheet '!G126</f>
        <v>0</v>
      </c>
      <c r="M126" s="30">
        <f t="shared" si="42"/>
        <v>0</v>
      </c>
      <c r="N126" s="30">
        <f>IF(M126=1,'Car Info '!$C$5*9.80665*'Car Info '!$H$5,0)</f>
        <v>0</v>
      </c>
      <c r="O126" s="30">
        <f>0.5*'Car Info '!$G$5*'Car Info '!$I$5*'Car Info '!$D$5*('My Spreedsheet '!F126*'My Spreedsheet '!F126)</f>
        <v>0</v>
      </c>
      <c r="P126" s="30">
        <f t="shared" si="66"/>
        <v>0</v>
      </c>
      <c r="Q126" s="30">
        <f t="shared" si="43"/>
        <v>0</v>
      </c>
      <c r="R126" s="30">
        <f t="shared" si="44"/>
        <v>0</v>
      </c>
      <c r="S126" s="30">
        <f t="shared" si="45"/>
        <v>0</v>
      </c>
      <c r="T126" s="30">
        <f t="shared" si="46"/>
        <v>117819.29730878411</v>
      </c>
      <c r="U126" s="30">
        <f t="shared" si="47"/>
        <v>0</v>
      </c>
      <c r="V126" s="30">
        <f t="shared" si="48"/>
        <v>0</v>
      </c>
      <c r="W126" s="30">
        <f t="shared" si="49"/>
        <v>0</v>
      </c>
      <c r="X126" s="30">
        <f t="shared" si="50"/>
        <v>0</v>
      </c>
      <c r="Y126" s="30">
        <f t="shared" si="36"/>
        <v>261.98738989093005</v>
      </c>
      <c r="Z126" s="30">
        <f t="shared" si="37"/>
        <v>-144.1680925821459</v>
      </c>
      <c r="AA126" s="30">
        <f t="shared" si="51"/>
        <v>7.277427496970279E-2</v>
      </c>
      <c r="AB126" s="30">
        <f t="shared" si="52"/>
        <v>-4.0046692383929418E-2</v>
      </c>
      <c r="AC126" s="30">
        <f t="shared" si="53"/>
        <v>4.0046692383929418E-2</v>
      </c>
      <c r="AD126" s="30">
        <f t="shared" si="54"/>
        <v>3.2727582585773372E-2</v>
      </c>
      <c r="AE126" s="30">
        <f>1/2*(('Car Info '!$C$5)*('My Spreedsheet '!F126)^2)</f>
        <v>0</v>
      </c>
      <c r="AF126" s="30">
        <f t="shared" si="55"/>
        <v>0</v>
      </c>
      <c r="AG126" s="30">
        <f t="shared" si="56"/>
        <v>0</v>
      </c>
      <c r="AH126" s="30">
        <f t="shared" si="57"/>
        <v>1.0922671489197531</v>
      </c>
      <c r="AI126" s="30">
        <f t="shared" si="58"/>
        <v>0</v>
      </c>
      <c r="AJ126" s="30">
        <f t="shared" si="59"/>
        <v>0</v>
      </c>
      <c r="AK126" s="30">
        <f t="shared" si="60"/>
        <v>0</v>
      </c>
      <c r="AL126" s="30">
        <f t="shared" si="61"/>
        <v>0</v>
      </c>
      <c r="AM126" s="30">
        <f t="shared" si="62"/>
        <v>0</v>
      </c>
      <c r="AN126" s="30">
        <f t="shared" si="63"/>
        <v>0</v>
      </c>
      <c r="AO126" s="30">
        <f>IF('My Spreedsheet '!AN126&lt; 'Supercapacitor Info'!$F$22,'My Spreedsheet '!AN126,'Supercapacitor Info'!$F$22)</f>
        <v>0</v>
      </c>
    </row>
    <row r="127" spans="2:41" x14ac:dyDescent="0.3">
      <c r="B127" s="6" t="s">
        <v>9</v>
      </c>
      <c r="C127" s="6">
        <v>122</v>
      </c>
      <c r="D127" s="6">
        <v>122</v>
      </c>
      <c r="E127" s="7">
        <v>0</v>
      </c>
      <c r="F127" s="16">
        <f t="shared" si="38"/>
        <v>0</v>
      </c>
      <c r="G127" s="17">
        <f t="shared" si="64"/>
        <v>0</v>
      </c>
      <c r="H127" s="17">
        <f t="shared" si="65"/>
        <v>0</v>
      </c>
      <c r="I127" s="17">
        <f t="shared" si="39"/>
        <v>0</v>
      </c>
      <c r="J127" s="17">
        <f t="shared" si="40"/>
        <v>614.05555555555554</v>
      </c>
      <c r="K127" s="17">
        <f t="shared" si="41"/>
        <v>614.05555555555554</v>
      </c>
      <c r="L127" s="30">
        <f>'Car Info '!$C$5*'My Spreedsheet '!G127</f>
        <v>0</v>
      </c>
      <c r="M127" s="30">
        <f t="shared" si="42"/>
        <v>0</v>
      </c>
      <c r="N127" s="30">
        <f>IF(M127=1,'Car Info '!$C$5*9.80665*'Car Info '!$H$5,0)</f>
        <v>0</v>
      </c>
      <c r="O127" s="30">
        <f>0.5*'Car Info '!$G$5*'Car Info '!$I$5*'Car Info '!$D$5*('My Spreedsheet '!F127*'My Spreedsheet '!F127)</f>
        <v>0</v>
      </c>
      <c r="P127" s="30">
        <f t="shared" si="66"/>
        <v>0</v>
      </c>
      <c r="Q127" s="30">
        <f t="shared" si="43"/>
        <v>0</v>
      </c>
      <c r="R127" s="30">
        <f t="shared" si="44"/>
        <v>0</v>
      </c>
      <c r="S127" s="30">
        <f t="shared" si="45"/>
        <v>0</v>
      </c>
      <c r="T127" s="30">
        <f t="shared" si="46"/>
        <v>117819.29730878411</v>
      </c>
      <c r="U127" s="30">
        <f t="shared" si="47"/>
        <v>0</v>
      </c>
      <c r="V127" s="30">
        <f t="shared" si="48"/>
        <v>0</v>
      </c>
      <c r="W127" s="30">
        <f t="shared" si="49"/>
        <v>0</v>
      </c>
      <c r="X127" s="30">
        <f t="shared" si="50"/>
        <v>0</v>
      </c>
      <c r="Y127" s="30">
        <f t="shared" si="36"/>
        <v>261.98738989093005</v>
      </c>
      <c r="Z127" s="30">
        <f t="shared" si="37"/>
        <v>-144.1680925821459</v>
      </c>
      <c r="AA127" s="30">
        <f t="shared" si="51"/>
        <v>7.277427496970279E-2</v>
      </c>
      <c r="AB127" s="30">
        <f t="shared" si="52"/>
        <v>-4.0046692383929418E-2</v>
      </c>
      <c r="AC127" s="30">
        <f t="shared" si="53"/>
        <v>4.0046692383929418E-2</v>
      </c>
      <c r="AD127" s="30">
        <f t="shared" si="54"/>
        <v>3.2727582585773372E-2</v>
      </c>
      <c r="AE127" s="30">
        <f>1/2*(('Car Info '!$C$5)*('My Spreedsheet '!F127)^2)</f>
        <v>0</v>
      </c>
      <c r="AF127" s="30">
        <f t="shared" si="55"/>
        <v>0</v>
      </c>
      <c r="AG127" s="30">
        <f t="shared" si="56"/>
        <v>0</v>
      </c>
      <c r="AH127" s="30">
        <f t="shared" si="57"/>
        <v>1.0922671489197531</v>
      </c>
      <c r="AI127" s="30">
        <f t="shared" si="58"/>
        <v>0</v>
      </c>
      <c r="AJ127" s="30">
        <f t="shared" si="59"/>
        <v>0</v>
      </c>
      <c r="AK127" s="30">
        <f t="shared" si="60"/>
        <v>0</v>
      </c>
      <c r="AL127" s="30">
        <f t="shared" si="61"/>
        <v>0</v>
      </c>
      <c r="AM127" s="30">
        <f t="shared" si="62"/>
        <v>0</v>
      </c>
      <c r="AN127" s="30">
        <f t="shared" si="63"/>
        <v>0</v>
      </c>
      <c r="AO127" s="30">
        <f>IF('My Spreedsheet '!AN127&lt; 'Supercapacitor Info'!$F$22,'My Spreedsheet '!AN127,'Supercapacitor Info'!$F$22)</f>
        <v>0</v>
      </c>
    </row>
    <row r="128" spans="2:41" x14ac:dyDescent="0.3">
      <c r="B128" s="6" t="s">
        <v>9</v>
      </c>
      <c r="C128" s="6">
        <v>123</v>
      </c>
      <c r="D128" s="6">
        <v>123</v>
      </c>
      <c r="E128" s="7">
        <v>0</v>
      </c>
      <c r="F128" s="16">
        <f t="shared" si="38"/>
        <v>0</v>
      </c>
      <c r="G128" s="17">
        <f t="shared" si="64"/>
        <v>0</v>
      </c>
      <c r="H128" s="17">
        <f t="shared" si="65"/>
        <v>0</v>
      </c>
      <c r="I128" s="17">
        <f t="shared" si="39"/>
        <v>0</v>
      </c>
      <c r="J128" s="17">
        <f t="shared" si="40"/>
        <v>614.05555555555554</v>
      </c>
      <c r="K128" s="17">
        <f t="shared" si="41"/>
        <v>614.05555555555554</v>
      </c>
      <c r="L128" s="30">
        <f>'Car Info '!$C$5*'My Spreedsheet '!G128</f>
        <v>0</v>
      </c>
      <c r="M128" s="30">
        <f t="shared" si="42"/>
        <v>0</v>
      </c>
      <c r="N128" s="30">
        <f>IF(M128=1,'Car Info '!$C$5*9.80665*'Car Info '!$H$5,0)</f>
        <v>0</v>
      </c>
      <c r="O128" s="30">
        <f>0.5*'Car Info '!$G$5*'Car Info '!$I$5*'Car Info '!$D$5*('My Spreedsheet '!F128*'My Spreedsheet '!F128)</f>
        <v>0</v>
      </c>
      <c r="P128" s="30">
        <f t="shared" si="66"/>
        <v>0</v>
      </c>
      <c r="Q128" s="30">
        <f t="shared" si="43"/>
        <v>0</v>
      </c>
      <c r="R128" s="30">
        <f t="shared" si="44"/>
        <v>0</v>
      </c>
      <c r="S128" s="30">
        <f t="shared" si="45"/>
        <v>0</v>
      </c>
      <c r="T128" s="30">
        <f t="shared" si="46"/>
        <v>117819.29730878411</v>
      </c>
      <c r="U128" s="30">
        <f t="shared" si="47"/>
        <v>0</v>
      </c>
      <c r="V128" s="30">
        <f t="shared" si="48"/>
        <v>0</v>
      </c>
      <c r="W128" s="30">
        <f t="shared" si="49"/>
        <v>0</v>
      </c>
      <c r="X128" s="30">
        <f t="shared" si="50"/>
        <v>0</v>
      </c>
      <c r="Y128" s="30">
        <f t="shared" si="36"/>
        <v>261.98738989093005</v>
      </c>
      <c r="Z128" s="30">
        <f t="shared" si="37"/>
        <v>-144.1680925821459</v>
      </c>
      <c r="AA128" s="30">
        <f t="shared" si="51"/>
        <v>7.277427496970279E-2</v>
      </c>
      <c r="AB128" s="30">
        <f t="shared" si="52"/>
        <v>-4.0046692383929418E-2</v>
      </c>
      <c r="AC128" s="30">
        <f t="shared" si="53"/>
        <v>4.0046692383929418E-2</v>
      </c>
      <c r="AD128" s="30">
        <f t="shared" si="54"/>
        <v>3.2727582585773372E-2</v>
      </c>
      <c r="AE128" s="30">
        <f>1/2*(('Car Info '!$C$5)*('My Spreedsheet '!F128)^2)</f>
        <v>0</v>
      </c>
      <c r="AF128" s="30">
        <f t="shared" si="55"/>
        <v>0</v>
      </c>
      <c r="AG128" s="30">
        <f t="shared" si="56"/>
        <v>0</v>
      </c>
      <c r="AH128" s="30">
        <f t="shared" si="57"/>
        <v>1.0922671489197531</v>
      </c>
      <c r="AI128" s="30">
        <f t="shared" si="58"/>
        <v>0</v>
      </c>
      <c r="AJ128" s="30">
        <f t="shared" si="59"/>
        <v>0</v>
      </c>
      <c r="AK128" s="30">
        <f t="shared" si="60"/>
        <v>0</v>
      </c>
      <c r="AL128" s="30">
        <f t="shared" si="61"/>
        <v>0</v>
      </c>
      <c r="AM128" s="30">
        <f t="shared" si="62"/>
        <v>0</v>
      </c>
      <c r="AN128" s="30">
        <f t="shared" si="63"/>
        <v>0</v>
      </c>
      <c r="AO128" s="30">
        <f>IF('My Spreedsheet '!AN128&lt; 'Supercapacitor Info'!$F$22,'My Spreedsheet '!AN128,'Supercapacitor Info'!$F$22)</f>
        <v>0</v>
      </c>
    </row>
    <row r="129" spans="2:41" x14ac:dyDescent="0.3">
      <c r="B129" s="6" t="s">
        <v>9</v>
      </c>
      <c r="C129" s="6">
        <v>124</v>
      </c>
      <c r="D129" s="6">
        <v>124</v>
      </c>
      <c r="E129" s="7">
        <v>0</v>
      </c>
      <c r="F129" s="16">
        <f t="shared" si="38"/>
        <v>0</v>
      </c>
      <c r="G129" s="17">
        <f t="shared" si="64"/>
        <v>0</v>
      </c>
      <c r="H129" s="17">
        <f t="shared" si="65"/>
        <v>0</v>
      </c>
      <c r="I129" s="17">
        <f t="shared" si="39"/>
        <v>0</v>
      </c>
      <c r="J129" s="17">
        <f t="shared" si="40"/>
        <v>614.05555555555554</v>
      </c>
      <c r="K129" s="17">
        <f t="shared" si="41"/>
        <v>614.05555555555554</v>
      </c>
      <c r="L129" s="30">
        <f>'Car Info '!$C$5*'My Spreedsheet '!G129</f>
        <v>0</v>
      </c>
      <c r="M129" s="30">
        <f t="shared" si="42"/>
        <v>0</v>
      </c>
      <c r="N129" s="30">
        <f>IF(M129=1,'Car Info '!$C$5*9.80665*'Car Info '!$H$5,0)</f>
        <v>0</v>
      </c>
      <c r="O129" s="30">
        <f>0.5*'Car Info '!$G$5*'Car Info '!$I$5*'Car Info '!$D$5*('My Spreedsheet '!F129*'My Spreedsheet '!F129)</f>
        <v>0</v>
      </c>
      <c r="P129" s="30">
        <f t="shared" si="66"/>
        <v>0</v>
      </c>
      <c r="Q129" s="30">
        <f t="shared" si="43"/>
        <v>0</v>
      </c>
      <c r="R129" s="30">
        <f t="shared" si="44"/>
        <v>0</v>
      </c>
      <c r="S129" s="30">
        <f t="shared" si="45"/>
        <v>0</v>
      </c>
      <c r="T129" s="30">
        <f t="shared" si="46"/>
        <v>117819.29730878411</v>
      </c>
      <c r="U129" s="30">
        <f t="shared" si="47"/>
        <v>0</v>
      </c>
      <c r="V129" s="30">
        <f t="shared" si="48"/>
        <v>0</v>
      </c>
      <c r="W129" s="30">
        <f t="shared" si="49"/>
        <v>0</v>
      </c>
      <c r="X129" s="30">
        <f t="shared" si="50"/>
        <v>0</v>
      </c>
      <c r="Y129" s="30">
        <f t="shared" si="36"/>
        <v>261.98738989093005</v>
      </c>
      <c r="Z129" s="30">
        <f t="shared" si="37"/>
        <v>-144.1680925821459</v>
      </c>
      <c r="AA129" s="30">
        <f t="shared" si="51"/>
        <v>7.277427496970279E-2</v>
      </c>
      <c r="AB129" s="30">
        <f t="shared" si="52"/>
        <v>-4.0046692383929418E-2</v>
      </c>
      <c r="AC129" s="30">
        <f t="shared" si="53"/>
        <v>4.0046692383929418E-2</v>
      </c>
      <c r="AD129" s="30">
        <f t="shared" si="54"/>
        <v>3.2727582585773372E-2</v>
      </c>
      <c r="AE129" s="30">
        <f>1/2*(('Car Info '!$C$5)*('My Spreedsheet '!F129)^2)</f>
        <v>0</v>
      </c>
      <c r="AF129" s="30">
        <f t="shared" si="55"/>
        <v>0</v>
      </c>
      <c r="AG129" s="30">
        <f t="shared" si="56"/>
        <v>0</v>
      </c>
      <c r="AH129" s="30">
        <f t="shared" si="57"/>
        <v>1.0922671489197531</v>
      </c>
      <c r="AI129" s="30">
        <f t="shared" si="58"/>
        <v>0</v>
      </c>
      <c r="AJ129" s="30">
        <f t="shared" si="59"/>
        <v>0</v>
      </c>
      <c r="AK129" s="30">
        <f t="shared" si="60"/>
        <v>0</v>
      </c>
      <c r="AL129" s="30">
        <f t="shared" si="61"/>
        <v>0</v>
      </c>
      <c r="AM129" s="30">
        <f t="shared" si="62"/>
        <v>0</v>
      </c>
      <c r="AN129" s="30">
        <f t="shared" si="63"/>
        <v>0</v>
      </c>
      <c r="AO129" s="30">
        <f>IF('My Spreedsheet '!AN129&lt; 'Supercapacitor Info'!$F$22,'My Spreedsheet '!AN129,'Supercapacitor Info'!$F$22)</f>
        <v>0</v>
      </c>
    </row>
    <row r="130" spans="2:41" x14ac:dyDescent="0.3">
      <c r="B130" s="6" t="s">
        <v>9</v>
      </c>
      <c r="C130" s="6">
        <v>125</v>
      </c>
      <c r="D130" s="6">
        <v>125</v>
      </c>
      <c r="E130" s="7">
        <v>0</v>
      </c>
      <c r="F130" s="16">
        <f t="shared" si="38"/>
        <v>0</v>
      </c>
      <c r="G130" s="17">
        <f t="shared" si="64"/>
        <v>0</v>
      </c>
      <c r="H130" s="17">
        <f t="shared" si="65"/>
        <v>0</v>
      </c>
      <c r="I130" s="17">
        <f t="shared" si="39"/>
        <v>0</v>
      </c>
      <c r="J130" s="17">
        <f t="shared" si="40"/>
        <v>614.05555555555554</v>
      </c>
      <c r="K130" s="17">
        <f t="shared" si="41"/>
        <v>614.05555555555554</v>
      </c>
      <c r="L130" s="30">
        <f>'Car Info '!$C$5*'My Spreedsheet '!G130</f>
        <v>0</v>
      </c>
      <c r="M130" s="30">
        <f t="shared" si="42"/>
        <v>0</v>
      </c>
      <c r="N130" s="30">
        <f>IF(M130=1,'Car Info '!$C$5*9.80665*'Car Info '!$H$5,0)</f>
        <v>0</v>
      </c>
      <c r="O130" s="30">
        <f>0.5*'Car Info '!$G$5*'Car Info '!$I$5*'Car Info '!$D$5*('My Spreedsheet '!F130*'My Spreedsheet '!F130)</f>
        <v>0</v>
      </c>
      <c r="P130" s="30">
        <f t="shared" si="66"/>
        <v>0</v>
      </c>
      <c r="Q130" s="30">
        <f t="shared" si="43"/>
        <v>0</v>
      </c>
      <c r="R130" s="30">
        <f t="shared" si="44"/>
        <v>0</v>
      </c>
      <c r="S130" s="30">
        <f t="shared" si="45"/>
        <v>0</v>
      </c>
      <c r="T130" s="30">
        <f t="shared" si="46"/>
        <v>117819.29730878411</v>
      </c>
      <c r="U130" s="30">
        <f t="shared" si="47"/>
        <v>0</v>
      </c>
      <c r="V130" s="30">
        <f t="shared" si="48"/>
        <v>0</v>
      </c>
      <c r="W130" s="30">
        <f t="shared" si="49"/>
        <v>0</v>
      </c>
      <c r="X130" s="30">
        <f t="shared" si="50"/>
        <v>0</v>
      </c>
      <c r="Y130" s="30">
        <f t="shared" si="36"/>
        <v>261.98738989093005</v>
      </c>
      <c r="Z130" s="30">
        <f t="shared" si="37"/>
        <v>-144.1680925821459</v>
      </c>
      <c r="AA130" s="30">
        <f t="shared" si="51"/>
        <v>7.277427496970279E-2</v>
      </c>
      <c r="AB130" s="30">
        <f t="shared" si="52"/>
        <v>-4.0046692383929418E-2</v>
      </c>
      <c r="AC130" s="30">
        <f t="shared" si="53"/>
        <v>4.0046692383929418E-2</v>
      </c>
      <c r="AD130" s="30">
        <f t="shared" si="54"/>
        <v>3.2727582585773372E-2</v>
      </c>
      <c r="AE130" s="30">
        <f>1/2*(('Car Info '!$C$5)*('My Spreedsheet '!F130)^2)</f>
        <v>0</v>
      </c>
      <c r="AF130" s="30">
        <f t="shared" si="55"/>
        <v>0</v>
      </c>
      <c r="AG130" s="30">
        <f t="shared" si="56"/>
        <v>0</v>
      </c>
      <c r="AH130" s="30">
        <f t="shared" si="57"/>
        <v>1.0922671489197531</v>
      </c>
      <c r="AI130" s="30">
        <f t="shared" si="58"/>
        <v>0</v>
      </c>
      <c r="AJ130" s="30">
        <f t="shared" si="59"/>
        <v>0</v>
      </c>
      <c r="AK130" s="30">
        <f t="shared" si="60"/>
        <v>0</v>
      </c>
      <c r="AL130" s="30">
        <f t="shared" si="61"/>
        <v>0</v>
      </c>
      <c r="AM130" s="30">
        <f t="shared" si="62"/>
        <v>0</v>
      </c>
      <c r="AN130" s="30">
        <f t="shared" si="63"/>
        <v>0</v>
      </c>
      <c r="AO130" s="30">
        <f>IF('My Spreedsheet '!AN130&lt; 'Supercapacitor Info'!$F$22,'My Spreedsheet '!AN130,'Supercapacitor Info'!$F$22)</f>
        <v>0</v>
      </c>
    </row>
    <row r="131" spans="2:41" x14ac:dyDescent="0.3">
      <c r="B131" s="6" t="s">
        <v>9</v>
      </c>
      <c r="C131" s="6">
        <v>126</v>
      </c>
      <c r="D131" s="6">
        <v>126</v>
      </c>
      <c r="E131" s="7">
        <v>0</v>
      </c>
      <c r="F131" s="16">
        <f t="shared" si="38"/>
        <v>0</v>
      </c>
      <c r="G131" s="17">
        <f t="shared" si="64"/>
        <v>0</v>
      </c>
      <c r="H131" s="17">
        <f t="shared" si="65"/>
        <v>0</v>
      </c>
      <c r="I131" s="17">
        <f t="shared" si="39"/>
        <v>0</v>
      </c>
      <c r="J131" s="17">
        <f t="shared" si="40"/>
        <v>614.05555555555554</v>
      </c>
      <c r="K131" s="17">
        <f t="shared" si="41"/>
        <v>614.05555555555554</v>
      </c>
      <c r="L131" s="30">
        <f>'Car Info '!$C$5*'My Spreedsheet '!G131</f>
        <v>0</v>
      </c>
      <c r="M131" s="30">
        <f t="shared" si="42"/>
        <v>0</v>
      </c>
      <c r="N131" s="30">
        <f>IF(M131=1,'Car Info '!$C$5*9.80665*'Car Info '!$H$5,0)</f>
        <v>0</v>
      </c>
      <c r="O131" s="30">
        <f>0.5*'Car Info '!$G$5*'Car Info '!$I$5*'Car Info '!$D$5*('My Spreedsheet '!F131*'My Spreedsheet '!F131)</f>
        <v>0</v>
      </c>
      <c r="P131" s="30">
        <f t="shared" si="66"/>
        <v>0</v>
      </c>
      <c r="Q131" s="30">
        <f t="shared" si="43"/>
        <v>0</v>
      </c>
      <c r="R131" s="30">
        <f t="shared" si="44"/>
        <v>0</v>
      </c>
      <c r="S131" s="30">
        <f t="shared" si="45"/>
        <v>0</v>
      </c>
      <c r="T131" s="30">
        <f t="shared" si="46"/>
        <v>117819.29730878411</v>
      </c>
      <c r="U131" s="30">
        <f t="shared" si="47"/>
        <v>0</v>
      </c>
      <c r="V131" s="30">
        <f t="shared" si="48"/>
        <v>0</v>
      </c>
      <c r="W131" s="30">
        <f t="shared" si="49"/>
        <v>0</v>
      </c>
      <c r="X131" s="30">
        <f t="shared" si="50"/>
        <v>0</v>
      </c>
      <c r="Y131" s="30">
        <f t="shared" si="36"/>
        <v>261.98738989093005</v>
      </c>
      <c r="Z131" s="30">
        <f t="shared" si="37"/>
        <v>-144.1680925821459</v>
      </c>
      <c r="AA131" s="30">
        <f t="shared" si="51"/>
        <v>7.277427496970279E-2</v>
      </c>
      <c r="AB131" s="30">
        <f t="shared" si="52"/>
        <v>-4.0046692383929418E-2</v>
      </c>
      <c r="AC131" s="30">
        <f t="shared" si="53"/>
        <v>4.0046692383929418E-2</v>
      </c>
      <c r="AD131" s="30">
        <f t="shared" si="54"/>
        <v>3.2727582585773372E-2</v>
      </c>
      <c r="AE131" s="30">
        <f>1/2*(('Car Info '!$C$5)*('My Spreedsheet '!F131)^2)</f>
        <v>0</v>
      </c>
      <c r="AF131" s="30">
        <f t="shared" si="55"/>
        <v>0</v>
      </c>
      <c r="AG131" s="30">
        <f t="shared" si="56"/>
        <v>0</v>
      </c>
      <c r="AH131" s="30">
        <f t="shared" si="57"/>
        <v>1.0922671489197531</v>
      </c>
      <c r="AI131" s="30">
        <f t="shared" si="58"/>
        <v>0</v>
      </c>
      <c r="AJ131" s="30">
        <f t="shared" si="59"/>
        <v>0</v>
      </c>
      <c r="AK131" s="30">
        <f t="shared" si="60"/>
        <v>0</v>
      </c>
      <c r="AL131" s="30">
        <f t="shared" si="61"/>
        <v>0</v>
      </c>
      <c r="AM131" s="30">
        <f t="shared" si="62"/>
        <v>0</v>
      </c>
      <c r="AN131" s="30">
        <f t="shared" si="63"/>
        <v>0</v>
      </c>
      <c r="AO131" s="30">
        <f>IF('My Spreedsheet '!AN131&lt; 'Supercapacitor Info'!$F$22,'My Spreedsheet '!AN131,'Supercapacitor Info'!$F$22)</f>
        <v>0</v>
      </c>
    </row>
    <row r="132" spans="2:41" x14ac:dyDescent="0.3">
      <c r="B132" s="6" t="s">
        <v>9</v>
      </c>
      <c r="C132" s="6">
        <v>127</v>
      </c>
      <c r="D132" s="6">
        <v>127</v>
      </c>
      <c r="E132" s="7">
        <v>0</v>
      </c>
      <c r="F132" s="16">
        <f t="shared" si="38"/>
        <v>0</v>
      </c>
      <c r="G132" s="17">
        <f t="shared" si="64"/>
        <v>0</v>
      </c>
      <c r="H132" s="17">
        <f t="shared" si="65"/>
        <v>0</v>
      </c>
      <c r="I132" s="17">
        <f t="shared" si="39"/>
        <v>0</v>
      </c>
      <c r="J132" s="17">
        <f t="shared" si="40"/>
        <v>614.05555555555554</v>
      </c>
      <c r="K132" s="17">
        <f t="shared" si="41"/>
        <v>614.05555555555554</v>
      </c>
      <c r="L132" s="30">
        <f>'Car Info '!$C$5*'My Spreedsheet '!G132</f>
        <v>0</v>
      </c>
      <c r="M132" s="30">
        <f t="shared" si="42"/>
        <v>0</v>
      </c>
      <c r="N132" s="30">
        <f>IF(M132=1,'Car Info '!$C$5*9.80665*'Car Info '!$H$5,0)</f>
        <v>0</v>
      </c>
      <c r="O132" s="30">
        <f>0.5*'Car Info '!$G$5*'Car Info '!$I$5*'Car Info '!$D$5*('My Spreedsheet '!F132*'My Spreedsheet '!F132)</f>
        <v>0</v>
      </c>
      <c r="P132" s="30">
        <f t="shared" si="66"/>
        <v>0</v>
      </c>
      <c r="Q132" s="30">
        <f t="shared" si="43"/>
        <v>0</v>
      </c>
      <c r="R132" s="30">
        <f t="shared" si="44"/>
        <v>0</v>
      </c>
      <c r="S132" s="30">
        <f t="shared" si="45"/>
        <v>0</v>
      </c>
      <c r="T132" s="30">
        <f t="shared" si="46"/>
        <v>117819.29730878411</v>
      </c>
      <c r="U132" s="30">
        <f t="shared" si="47"/>
        <v>0</v>
      </c>
      <c r="V132" s="30">
        <f t="shared" si="48"/>
        <v>0</v>
      </c>
      <c r="W132" s="30">
        <f t="shared" si="49"/>
        <v>0</v>
      </c>
      <c r="X132" s="30">
        <f t="shared" si="50"/>
        <v>0</v>
      </c>
      <c r="Y132" s="30">
        <f t="shared" si="36"/>
        <v>261.98738989093005</v>
      </c>
      <c r="Z132" s="30">
        <f t="shared" si="37"/>
        <v>-144.1680925821459</v>
      </c>
      <c r="AA132" s="30">
        <f t="shared" si="51"/>
        <v>7.277427496970279E-2</v>
      </c>
      <c r="AB132" s="30">
        <f t="shared" si="52"/>
        <v>-4.0046692383929418E-2</v>
      </c>
      <c r="AC132" s="30">
        <f t="shared" si="53"/>
        <v>4.0046692383929418E-2</v>
      </c>
      <c r="AD132" s="30">
        <f t="shared" si="54"/>
        <v>3.2727582585773372E-2</v>
      </c>
      <c r="AE132" s="30">
        <f>1/2*(('Car Info '!$C$5)*('My Spreedsheet '!F132)^2)</f>
        <v>0</v>
      </c>
      <c r="AF132" s="30">
        <f t="shared" si="55"/>
        <v>0</v>
      </c>
      <c r="AG132" s="30">
        <f t="shared" si="56"/>
        <v>0</v>
      </c>
      <c r="AH132" s="30">
        <f t="shared" si="57"/>
        <v>1.0922671489197531</v>
      </c>
      <c r="AI132" s="30">
        <f t="shared" si="58"/>
        <v>0</v>
      </c>
      <c r="AJ132" s="30">
        <f t="shared" si="59"/>
        <v>0</v>
      </c>
      <c r="AK132" s="30">
        <f t="shared" si="60"/>
        <v>0</v>
      </c>
      <c r="AL132" s="30">
        <f t="shared" si="61"/>
        <v>0</v>
      </c>
      <c r="AM132" s="30">
        <f t="shared" si="62"/>
        <v>0</v>
      </c>
      <c r="AN132" s="30">
        <f t="shared" si="63"/>
        <v>0</v>
      </c>
      <c r="AO132" s="30">
        <f>IF('My Spreedsheet '!AN132&lt; 'Supercapacitor Info'!$F$22,'My Spreedsheet '!AN132,'Supercapacitor Info'!$F$22)</f>
        <v>0</v>
      </c>
    </row>
    <row r="133" spans="2:41" x14ac:dyDescent="0.3">
      <c r="B133" s="6" t="s">
        <v>9</v>
      </c>
      <c r="C133" s="6">
        <v>128</v>
      </c>
      <c r="D133" s="6">
        <v>128</v>
      </c>
      <c r="E133" s="7">
        <v>0</v>
      </c>
      <c r="F133" s="16">
        <f t="shared" si="38"/>
        <v>0</v>
      </c>
      <c r="G133" s="17">
        <f t="shared" si="64"/>
        <v>0</v>
      </c>
      <c r="H133" s="17">
        <f t="shared" si="65"/>
        <v>0</v>
      </c>
      <c r="I133" s="17">
        <f t="shared" si="39"/>
        <v>0</v>
      </c>
      <c r="J133" s="17">
        <f t="shared" si="40"/>
        <v>614.05555555555554</v>
      </c>
      <c r="K133" s="17">
        <f t="shared" si="41"/>
        <v>614.05555555555554</v>
      </c>
      <c r="L133" s="30">
        <f>'Car Info '!$C$5*'My Spreedsheet '!G133</f>
        <v>0</v>
      </c>
      <c r="M133" s="30">
        <f t="shared" si="42"/>
        <v>0</v>
      </c>
      <c r="N133" s="30">
        <f>IF(M133=1,'Car Info '!$C$5*9.80665*'Car Info '!$H$5,0)</f>
        <v>0</v>
      </c>
      <c r="O133" s="30">
        <f>0.5*'Car Info '!$G$5*'Car Info '!$I$5*'Car Info '!$D$5*('My Spreedsheet '!F133*'My Spreedsheet '!F133)</f>
        <v>0</v>
      </c>
      <c r="P133" s="30">
        <f t="shared" si="66"/>
        <v>0</v>
      </c>
      <c r="Q133" s="30">
        <f t="shared" si="43"/>
        <v>0</v>
      </c>
      <c r="R133" s="30">
        <f t="shared" si="44"/>
        <v>0</v>
      </c>
      <c r="S133" s="30">
        <f t="shared" si="45"/>
        <v>0</v>
      </c>
      <c r="T133" s="30">
        <f t="shared" si="46"/>
        <v>117819.29730878411</v>
      </c>
      <c r="U133" s="30">
        <f t="shared" si="47"/>
        <v>0</v>
      </c>
      <c r="V133" s="30">
        <f t="shared" si="48"/>
        <v>0</v>
      </c>
      <c r="W133" s="30">
        <f t="shared" si="49"/>
        <v>0</v>
      </c>
      <c r="X133" s="30">
        <f t="shared" si="50"/>
        <v>0</v>
      </c>
      <c r="Y133" s="30">
        <f t="shared" ref="Y133:Y196" si="67">IF(R133&gt;0,SUM(Y132,R133),Y132)</f>
        <v>261.98738989093005</v>
      </c>
      <c r="Z133" s="30">
        <f t="shared" ref="Z133:Z196" si="68">IF(R133&lt;0,SUM(Z132,R133),Z132)</f>
        <v>-144.1680925821459</v>
      </c>
      <c r="AA133" s="30">
        <f t="shared" si="51"/>
        <v>7.277427496970279E-2</v>
      </c>
      <c r="AB133" s="30">
        <f t="shared" si="52"/>
        <v>-4.0046692383929418E-2</v>
      </c>
      <c r="AC133" s="30">
        <f t="shared" si="53"/>
        <v>4.0046692383929418E-2</v>
      </c>
      <c r="AD133" s="30">
        <f t="shared" si="54"/>
        <v>3.2727582585773372E-2</v>
      </c>
      <c r="AE133" s="30">
        <f>1/2*(('Car Info '!$C$5)*('My Spreedsheet '!F133)^2)</f>
        <v>0</v>
      </c>
      <c r="AF133" s="30">
        <f t="shared" si="55"/>
        <v>0</v>
      </c>
      <c r="AG133" s="30">
        <f t="shared" si="56"/>
        <v>0</v>
      </c>
      <c r="AH133" s="30">
        <f t="shared" si="57"/>
        <v>1.0922671489197531</v>
      </c>
      <c r="AI133" s="30">
        <f t="shared" si="58"/>
        <v>0</v>
      </c>
      <c r="AJ133" s="30">
        <f t="shared" si="59"/>
        <v>0</v>
      </c>
      <c r="AK133" s="30">
        <f t="shared" si="60"/>
        <v>0</v>
      </c>
      <c r="AL133" s="30">
        <f t="shared" si="61"/>
        <v>0</v>
      </c>
      <c r="AM133" s="30">
        <f t="shared" si="62"/>
        <v>0</v>
      </c>
      <c r="AN133" s="30">
        <f t="shared" si="63"/>
        <v>0</v>
      </c>
      <c r="AO133" s="30">
        <f>IF('My Spreedsheet '!AN133&lt; 'Supercapacitor Info'!$F$22,'My Spreedsheet '!AN133,'Supercapacitor Info'!$F$22)</f>
        <v>0</v>
      </c>
    </row>
    <row r="134" spans="2:41" x14ac:dyDescent="0.3">
      <c r="B134" s="6" t="s">
        <v>9</v>
      </c>
      <c r="C134" s="6">
        <v>129</v>
      </c>
      <c r="D134" s="6">
        <v>129</v>
      </c>
      <c r="E134" s="7">
        <v>0</v>
      </c>
      <c r="F134" s="16">
        <f t="shared" ref="F134:F197" si="69">E134/3.6</f>
        <v>0</v>
      </c>
      <c r="G134" s="17">
        <f t="shared" si="64"/>
        <v>0</v>
      </c>
      <c r="H134" s="17">
        <f t="shared" si="65"/>
        <v>0</v>
      </c>
      <c r="I134" s="17">
        <f t="shared" ref="I134:I197" si="70">F134</f>
        <v>0</v>
      </c>
      <c r="J134" s="17">
        <f t="shared" ref="J134:J197" si="71">SUM(I134,J133)</f>
        <v>614.05555555555554</v>
      </c>
      <c r="K134" s="17">
        <f t="shared" ref="K134:K197" si="72">SUM(I134,K133)</f>
        <v>614.05555555555554</v>
      </c>
      <c r="L134" s="30">
        <f>'Car Info '!$C$5*'My Spreedsheet '!G134</f>
        <v>0</v>
      </c>
      <c r="M134" s="30">
        <f t="shared" ref="M134:M197" si="73">IF(F134=0,0,1)</f>
        <v>0</v>
      </c>
      <c r="N134" s="30">
        <f>IF(M134=1,'Car Info '!$C$5*9.80665*'Car Info '!$H$5,0)</f>
        <v>0</v>
      </c>
      <c r="O134" s="30">
        <f>0.5*'Car Info '!$G$5*'Car Info '!$I$5*'Car Info '!$D$5*('My Spreedsheet '!F134*'My Spreedsheet '!F134)</f>
        <v>0</v>
      </c>
      <c r="P134" s="30">
        <f t="shared" si="66"/>
        <v>0</v>
      </c>
      <c r="Q134" s="30">
        <f t="shared" ref="Q134:Q197" si="74">P134*F134</f>
        <v>0</v>
      </c>
      <c r="R134" s="30">
        <f t="shared" ref="R134:R197" si="75">Q134*0.001</f>
        <v>0</v>
      </c>
      <c r="S134" s="30">
        <f t="shared" ref="S134:S197" si="76">F134*(N134+O134)</f>
        <v>0</v>
      </c>
      <c r="T134" s="30">
        <f t="shared" ref="T134:T197" si="77">SUM(S134,T133)</f>
        <v>117819.29730878411</v>
      </c>
      <c r="U134" s="30">
        <f t="shared" ref="U134:U197" si="78">IF(R134&gt;0,R134,0)</f>
        <v>0</v>
      </c>
      <c r="V134" s="30">
        <f t="shared" ref="V134:V197" si="79">U134/3600</f>
        <v>0</v>
      </c>
      <c r="W134" s="30">
        <f t="shared" ref="W134:W197" si="80">IF(R134&lt;0,R134,0)</f>
        <v>0</v>
      </c>
      <c r="X134" s="30">
        <f t="shared" ref="X134:X197" si="81">(W134/3600)*-1</f>
        <v>0</v>
      </c>
      <c r="Y134" s="30">
        <f t="shared" si="67"/>
        <v>261.98738989093005</v>
      </c>
      <c r="Z134" s="30">
        <f t="shared" si="68"/>
        <v>-144.1680925821459</v>
      </c>
      <c r="AA134" s="30">
        <f t="shared" ref="AA134:AA197" si="82">Y134/(60*60)</f>
        <v>7.277427496970279E-2</v>
      </c>
      <c r="AB134" s="30">
        <f t="shared" ref="AB134:AB197" si="83">Z134/(60*60)</f>
        <v>-4.0046692383929418E-2</v>
      </c>
      <c r="AC134" s="30">
        <f t="shared" ref="AC134:AC197" si="84">AB134*-1</f>
        <v>4.0046692383929418E-2</v>
      </c>
      <c r="AD134" s="30">
        <f t="shared" ref="AD134:AD197" si="85">AA134-AC134</f>
        <v>3.2727582585773372E-2</v>
      </c>
      <c r="AE134" s="30">
        <f>1/2*(('Car Info '!$C$5)*('My Spreedsheet '!F134)^2)</f>
        <v>0</v>
      </c>
      <c r="AF134" s="30">
        <f t="shared" ref="AF134:AF197" si="86">AE134*0.001</f>
        <v>0</v>
      </c>
      <c r="AG134" s="30">
        <f t="shared" ref="AG134:AG197" si="87">AF134/3600</f>
        <v>0</v>
      </c>
      <c r="AH134" s="30">
        <f t="shared" ref="AH134:AH197" si="88">SUM(AG134,AH133)</f>
        <v>1.0922671489197531</v>
      </c>
      <c r="AI134" s="30">
        <f t="shared" ref="AI134:AI197" si="89">I134*(N134+O134)</f>
        <v>0</v>
      </c>
      <c r="AJ134" s="30">
        <f t="shared" ref="AJ134:AJ197" si="90">AE134-AI134</f>
        <v>0</v>
      </c>
      <c r="AK134" s="30">
        <f t="shared" ref="AK134:AK197" si="91">AJ134*0.001</f>
        <v>0</v>
      </c>
      <c r="AL134" s="30">
        <f t="shared" ref="AL134:AL197" si="92">IF(G134&lt;0,AJ134,0)</f>
        <v>0</v>
      </c>
      <c r="AM134" s="30">
        <f t="shared" ref="AM134:AM197" si="93">AL134*0.001</f>
        <v>0</v>
      </c>
      <c r="AN134" s="30">
        <f t="shared" ref="AN134:AN197" si="94">(AJ134*0.75)*0.001</f>
        <v>0</v>
      </c>
      <c r="AO134" s="30">
        <f>IF('My Spreedsheet '!AN134&lt; 'Supercapacitor Info'!$F$22,'My Spreedsheet '!AN134,'Supercapacitor Info'!$F$22)</f>
        <v>0</v>
      </c>
    </row>
    <row r="135" spans="2:41" x14ac:dyDescent="0.3">
      <c r="B135" s="6" t="s">
        <v>9</v>
      </c>
      <c r="C135" s="6">
        <v>130</v>
      </c>
      <c r="D135" s="6">
        <v>130</v>
      </c>
      <c r="E135" s="7">
        <v>0</v>
      </c>
      <c r="F135" s="16">
        <f t="shared" si="69"/>
        <v>0</v>
      </c>
      <c r="G135" s="17">
        <f t="shared" ref="G135:G198" si="95">($E136-$E134)/2/3.6</f>
        <v>0</v>
      </c>
      <c r="H135" s="17">
        <f t="shared" ref="H135:H198" si="96">($E136-$E134)/2</f>
        <v>0</v>
      </c>
      <c r="I135" s="17">
        <f t="shared" si="70"/>
        <v>0</v>
      </c>
      <c r="J135" s="17">
        <f t="shared" si="71"/>
        <v>614.05555555555554</v>
      </c>
      <c r="K135" s="17">
        <f t="shared" si="72"/>
        <v>614.05555555555554</v>
      </c>
      <c r="L135" s="30">
        <f>'Car Info '!$C$5*'My Spreedsheet '!G135</f>
        <v>0</v>
      </c>
      <c r="M135" s="30">
        <f t="shared" si="73"/>
        <v>0</v>
      </c>
      <c r="N135" s="30">
        <f>IF(M135=1,'Car Info '!$C$5*9.80665*'Car Info '!$H$5,0)</f>
        <v>0</v>
      </c>
      <c r="O135" s="30">
        <f>0.5*'Car Info '!$G$5*'Car Info '!$I$5*'Car Info '!$D$5*('My Spreedsheet '!F135*'My Spreedsheet '!F135)</f>
        <v>0</v>
      </c>
      <c r="P135" s="30">
        <f t="shared" si="66"/>
        <v>0</v>
      </c>
      <c r="Q135" s="30">
        <f t="shared" si="74"/>
        <v>0</v>
      </c>
      <c r="R135" s="30">
        <f t="shared" si="75"/>
        <v>0</v>
      </c>
      <c r="S135" s="30">
        <f t="shared" si="76"/>
        <v>0</v>
      </c>
      <c r="T135" s="30">
        <f t="shared" si="77"/>
        <v>117819.29730878411</v>
      </c>
      <c r="U135" s="30">
        <f t="shared" si="78"/>
        <v>0</v>
      </c>
      <c r="V135" s="30">
        <f t="shared" si="79"/>
        <v>0</v>
      </c>
      <c r="W135" s="30">
        <f t="shared" si="80"/>
        <v>0</v>
      </c>
      <c r="X135" s="30">
        <f t="shared" si="81"/>
        <v>0</v>
      </c>
      <c r="Y135" s="30">
        <f t="shared" si="67"/>
        <v>261.98738989093005</v>
      </c>
      <c r="Z135" s="30">
        <f t="shared" si="68"/>
        <v>-144.1680925821459</v>
      </c>
      <c r="AA135" s="30">
        <f t="shared" si="82"/>
        <v>7.277427496970279E-2</v>
      </c>
      <c r="AB135" s="30">
        <f t="shared" si="83"/>
        <v>-4.0046692383929418E-2</v>
      </c>
      <c r="AC135" s="30">
        <f t="shared" si="84"/>
        <v>4.0046692383929418E-2</v>
      </c>
      <c r="AD135" s="30">
        <f t="shared" si="85"/>
        <v>3.2727582585773372E-2</v>
      </c>
      <c r="AE135" s="30">
        <f>1/2*(('Car Info '!$C$5)*('My Spreedsheet '!F135)^2)</f>
        <v>0</v>
      </c>
      <c r="AF135" s="30">
        <f t="shared" si="86"/>
        <v>0</v>
      </c>
      <c r="AG135" s="30">
        <f t="shared" si="87"/>
        <v>0</v>
      </c>
      <c r="AH135" s="30">
        <f t="shared" si="88"/>
        <v>1.0922671489197531</v>
      </c>
      <c r="AI135" s="30">
        <f t="shared" si="89"/>
        <v>0</v>
      </c>
      <c r="AJ135" s="30">
        <f t="shared" si="90"/>
        <v>0</v>
      </c>
      <c r="AK135" s="30">
        <f t="shared" si="91"/>
        <v>0</v>
      </c>
      <c r="AL135" s="30">
        <f t="shared" si="92"/>
        <v>0</v>
      </c>
      <c r="AM135" s="30">
        <f t="shared" si="93"/>
        <v>0</v>
      </c>
      <c r="AN135" s="30">
        <f t="shared" si="94"/>
        <v>0</v>
      </c>
      <c r="AO135" s="30">
        <f>IF('My Spreedsheet '!AN135&lt; 'Supercapacitor Info'!$F$22,'My Spreedsheet '!AN135,'Supercapacitor Info'!$F$22)</f>
        <v>0</v>
      </c>
    </row>
    <row r="136" spans="2:41" x14ac:dyDescent="0.3">
      <c r="B136" s="6" t="s">
        <v>9</v>
      </c>
      <c r="C136" s="6">
        <v>131</v>
      </c>
      <c r="D136" s="6">
        <v>131</v>
      </c>
      <c r="E136" s="7">
        <v>0</v>
      </c>
      <c r="F136" s="16">
        <f t="shared" si="69"/>
        <v>0</v>
      </c>
      <c r="G136" s="17">
        <f t="shared" si="95"/>
        <v>0</v>
      </c>
      <c r="H136" s="17">
        <f t="shared" si="96"/>
        <v>0</v>
      </c>
      <c r="I136" s="17">
        <f t="shared" si="70"/>
        <v>0</v>
      </c>
      <c r="J136" s="17">
        <f t="shared" si="71"/>
        <v>614.05555555555554</v>
      </c>
      <c r="K136" s="17">
        <f t="shared" si="72"/>
        <v>614.05555555555554</v>
      </c>
      <c r="L136" s="30">
        <f>'Car Info '!$C$5*'My Spreedsheet '!G136</f>
        <v>0</v>
      </c>
      <c r="M136" s="30">
        <f t="shared" si="73"/>
        <v>0</v>
      </c>
      <c r="N136" s="30">
        <f>IF(M136=1,'Car Info '!$C$5*9.80665*'Car Info '!$H$5,0)</f>
        <v>0</v>
      </c>
      <c r="O136" s="30">
        <f>0.5*'Car Info '!$G$5*'Car Info '!$I$5*'Car Info '!$D$5*('My Spreedsheet '!F136*'My Spreedsheet '!F136)</f>
        <v>0</v>
      </c>
      <c r="P136" s="30">
        <f t="shared" si="66"/>
        <v>0</v>
      </c>
      <c r="Q136" s="30">
        <f t="shared" si="74"/>
        <v>0</v>
      </c>
      <c r="R136" s="30">
        <f t="shared" si="75"/>
        <v>0</v>
      </c>
      <c r="S136" s="30">
        <f t="shared" si="76"/>
        <v>0</v>
      </c>
      <c r="T136" s="30">
        <f t="shared" si="77"/>
        <v>117819.29730878411</v>
      </c>
      <c r="U136" s="30">
        <f t="shared" si="78"/>
        <v>0</v>
      </c>
      <c r="V136" s="30">
        <f t="shared" si="79"/>
        <v>0</v>
      </c>
      <c r="W136" s="30">
        <f t="shared" si="80"/>
        <v>0</v>
      </c>
      <c r="X136" s="30">
        <f t="shared" si="81"/>
        <v>0</v>
      </c>
      <c r="Y136" s="30">
        <f t="shared" si="67"/>
        <v>261.98738989093005</v>
      </c>
      <c r="Z136" s="30">
        <f t="shared" si="68"/>
        <v>-144.1680925821459</v>
      </c>
      <c r="AA136" s="30">
        <f t="shared" si="82"/>
        <v>7.277427496970279E-2</v>
      </c>
      <c r="AB136" s="30">
        <f t="shared" si="83"/>
        <v>-4.0046692383929418E-2</v>
      </c>
      <c r="AC136" s="30">
        <f t="shared" si="84"/>
        <v>4.0046692383929418E-2</v>
      </c>
      <c r="AD136" s="30">
        <f t="shared" si="85"/>
        <v>3.2727582585773372E-2</v>
      </c>
      <c r="AE136" s="30">
        <f>1/2*(('Car Info '!$C$5)*('My Spreedsheet '!F136)^2)</f>
        <v>0</v>
      </c>
      <c r="AF136" s="30">
        <f t="shared" si="86"/>
        <v>0</v>
      </c>
      <c r="AG136" s="30">
        <f t="shared" si="87"/>
        <v>0</v>
      </c>
      <c r="AH136" s="30">
        <f t="shared" si="88"/>
        <v>1.0922671489197531</v>
      </c>
      <c r="AI136" s="30">
        <f t="shared" si="89"/>
        <v>0</v>
      </c>
      <c r="AJ136" s="30">
        <f t="shared" si="90"/>
        <v>0</v>
      </c>
      <c r="AK136" s="30">
        <f t="shared" si="91"/>
        <v>0</v>
      </c>
      <c r="AL136" s="30">
        <f t="shared" si="92"/>
        <v>0</v>
      </c>
      <c r="AM136" s="30">
        <f t="shared" si="93"/>
        <v>0</v>
      </c>
      <c r="AN136" s="30">
        <f t="shared" si="94"/>
        <v>0</v>
      </c>
      <c r="AO136" s="30">
        <f>IF('My Spreedsheet '!AN136&lt; 'Supercapacitor Info'!$F$22,'My Spreedsheet '!AN136,'Supercapacitor Info'!$F$22)</f>
        <v>0</v>
      </c>
    </row>
    <row r="137" spans="2:41" x14ac:dyDescent="0.3">
      <c r="B137" s="6" t="s">
        <v>9</v>
      </c>
      <c r="C137" s="6">
        <v>132</v>
      </c>
      <c r="D137" s="6">
        <v>132</v>
      </c>
      <c r="E137" s="7">
        <v>0</v>
      </c>
      <c r="F137" s="16">
        <f t="shared" si="69"/>
        <v>0</v>
      </c>
      <c r="G137" s="17">
        <f t="shared" si="95"/>
        <v>0</v>
      </c>
      <c r="H137" s="17">
        <f t="shared" si="96"/>
        <v>0</v>
      </c>
      <c r="I137" s="17">
        <f t="shared" si="70"/>
        <v>0</v>
      </c>
      <c r="J137" s="17">
        <f t="shared" si="71"/>
        <v>614.05555555555554</v>
      </c>
      <c r="K137" s="17">
        <f t="shared" si="72"/>
        <v>614.05555555555554</v>
      </c>
      <c r="L137" s="30">
        <f>'Car Info '!$C$5*'My Spreedsheet '!G137</f>
        <v>0</v>
      </c>
      <c r="M137" s="30">
        <f t="shared" si="73"/>
        <v>0</v>
      </c>
      <c r="N137" s="30">
        <f>IF(M137=1,'Car Info '!$C$5*9.80665*'Car Info '!$H$5,0)</f>
        <v>0</v>
      </c>
      <c r="O137" s="30">
        <f>0.5*'Car Info '!$G$5*'Car Info '!$I$5*'Car Info '!$D$5*('My Spreedsheet '!F137*'My Spreedsheet '!F137)</f>
        <v>0</v>
      </c>
      <c r="P137" s="30">
        <f t="shared" si="66"/>
        <v>0</v>
      </c>
      <c r="Q137" s="30">
        <f t="shared" si="74"/>
        <v>0</v>
      </c>
      <c r="R137" s="30">
        <f t="shared" si="75"/>
        <v>0</v>
      </c>
      <c r="S137" s="30">
        <f t="shared" si="76"/>
        <v>0</v>
      </c>
      <c r="T137" s="30">
        <f t="shared" si="77"/>
        <v>117819.29730878411</v>
      </c>
      <c r="U137" s="30">
        <f t="shared" si="78"/>
        <v>0</v>
      </c>
      <c r="V137" s="30">
        <f t="shared" si="79"/>
        <v>0</v>
      </c>
      <c r="W137" s="30">
        <f t="shared" si="80"/>
        <v>0</v>
      </c>
      <c r="X137" s="30">
        <f t="shared" si="81"/>
        <v>0</v>
      </c>
      <c r="Y137" s="30">
        <f t="shared" si="67"/>
        <v>261.98738989093005</v>
      </c>
      <c r="Z137" s="30">
        <f t="shared" si="68"/>
        <v>-144.1680925821459</v>
      </c>
      <c r="AA137" s="30">
        <f t="shared" si="82"/>
        <v>7.277427496970279E-2</v>
      </c>
      <c r="AB137" s="30">
        <f t="shared" si="83"/>
        <v>-4.0046692383929418E-2</v>
      </c>
      <c r="AC137" s="30">
        <f t="shared" si="84"/>
        <v>4.0046692383929418E-2</v>
      </c>
      <c r="AD137" s="30">
        <f t="shared" si="85"/>
        <v>3.2727582585773372E-2</v>
      </c>
      <c r="AE137" s="30">
        <f>1/2*(('Car Info '!$C$5)*('My Spreedsheet '!F137)^2)</f>
        <v>0</v>
      </c>
      <c r="AF137" s="30">
        <f t="shared" si="86"/>
        <v>0</v>
      </c>
      <c r="AG137" s="30">
        <f t="shared" si="87"/>
        <v>0</v>
      </c>
      <c r="AH137" s="30">
        <f t="shared" si="88"/>
        <v>1.0922671489197531</v>
      </c>
      <c r="AI137" s="30">
        <f t="shared" si="89"/>
        <v>0</v>
      </c>
      <c r="AJ137" s="30">
        <f t="shared" si="90"/>
        <v>0</v>
      </c>
      <c r="AK137" s="30">
        <f t="shared" si="91"/>
        <v>0</v>
      </c>
      <c r="AL137" s="30">
        <f t="shared" si="92"/>
        <v>0</v>
      </c>
      <c r="AM137" s="30">
        <f t="shared" si="93"/>
        <v>0</v>
      </c>
      <c r="AN137" s="30">
        <f t="shared" si="94"/>
        <v>0</v>
      </c>
      <c r="AO137" s="30">
        <f>IF('My Spreedsheet '!AN137&lt; 'Supercapacitor Info'!$F$22,'My Spreedsheet '!AN137,'Supercapacitor Info'!$F$22)</f>
        <v>0</v>
      </c>
    </row>
    <row r="138" spans="2:41" x14ac:dyDescent="0.3">
      <c r="B138" s="6" t="s">
        <v>9</v>
      </c>
      <c r="C138" s="6">
        <v>133</v>
      </c>
      <c r="D138" s="6">
        <v>133</v>
      </c>
      <c r="E138" s="7">
        <v>0</v>
      </c>
      <c r="F138" s="16">
        <f t="shared" si="69"/>
        <v>0</v>
      </c>
      <c r="G138" s="17">
        <f t="shared" si="95"/>
        <v>0</v>
      </c>
      <c r="H138" s="17">
        <f t="shared" si="96"/>
        <v>0</v>
      </c>
      <c r="I138" s="17">
        <f t="shared" si="70"/>
        <v>0</v>
      </c>
      <c r="J138" s="17">
        <f t="shared" si="71"/>
        <v>614.05555555555554</v>
      </c>
      <c r="K138" s="17">
        <f t="shared" si="72"/>
        <v>614.05555555555554</v>
      </c>
      <c r="L138" s="30">
        <f>'Car Info '!$C$5*'My Spreedsheet '!G138</f>
        <v>0</v>
      </c>
      <c r="M138" s="30">
        <f t="shared" si="73"/>
        <v>0</v>
      </c>
      <c r="N138" s="30">
        <f>IF(M138=1,'Car Info '!$C$5*9.80665*'Car Info '!$H$5,0)</f>
        <v>0</v>
      </c>
      <c r="O138" s="30">
        <f>0.5*'Car Info '!$G$5*'Car Info '!$I$5*'Car Info '!$D$5*('My Spreedsheet '!F138*'My Spreedsheet '!F138)</f>
        <v>0</v>
      </c>
      <c r="P138" s="30">
        <f t="shared" si="66"/>
        <v>0</v>
      </c>
      <c r="Q138" s="30">
        <f t="shared" si="74"/>
        <v>0</v>
      </c>
      <c r="R138" s="30">
        <f t="shared" si="75"/>
        <v>0</v>
      </c>
      <c r="S138" s="30">
        <f t="shared" si="76"/>
        <v>0</v>
      </c>
      <c r="T138" s="30">
        <f t="shared" si="77"/>
        <v>117819.29730878411</v>
      </c>
      <c r="U138" s="30">
        <f t="shared" si="78"/>
        <v>0</v>
      </c>
      <c r="V138" s="30">
        <f t="shared" si="79"/>
        <v>0</v>
      </c>
      <c r="W138" s="30">
        <f t="shared" si="80"/>
        <v>0</v>
      </c>
      <c r="X138" s="30">
        <f t="shared" si="81"/>
        <v>0</v>
      </c>
      <c r="Y138" s="30">
        <f t="shared" si="67"/>
        <v>261.98738989093005</v>
      </c>
      <c r="Z138" s="30">
        <f t="shared" si="68"/>
        <v>-144.1680925821459</v>
      </c>
      <c r="AA138" s="30">
        <f t="shared" si="82"/>
        <v>7.277427496970279E-2</v>
      </c>
      <c r="AB138" s="30">
        <f t="shared" si="83"/>
        <v>-4.0046692383929418E-2</v>
      </c>
      <c r="AC138" s="30">
        <f t="shared" si="84"/>
        <v>4.0046692383929418E-2</v>
      </c>
      <c r="AD138" s="30">
        <f t="shared" si="85"/>
        <v>3.2727582585773372E-2</v>
      </c>
      <c r="AE138" s="30">
        <f>1/2*(('Car Info '!$C$5)*('My Spreedsheet '!F138)^2)</f>
        <v>0</v>
      </c>
      <c r="AF138" s="30">
        <f t="shared" si="86"/>
        <v>0</v>
      </c>
      <c r="AG138" s="30">
        <f t="shared" si="87"/>
        <v>0</v>
      </c>
      <c r="AH138" s="30">
        <f t="shared" si="88"/>
        <v>1.0922671489197531</v>
      </c>
      <c r="AI138" s="30">
        <f t="shared" si="89"/>
        <v>0</v>
      </c>
      <c r="AJ138" s="30">
        <f t="shared" si="90"/>
        <v>0</v>
      </c>
      <c r="AK138" s="30">
        <f t="shared" si="91"/>
        <v>0</v>
      </c>
      <c r="AL138" s="30">
        <f t="shared" si="92"/>
        <v>0</v>
      </c>
      <c r="AM138" s="30">
        <f t="shared" si="93"/>
        <v>0</v>
      </c>
      <c r="AN138" s="30">
        <f t="shared" si="94"/>
        <v>0</v>
      </c>
      <c r="AO138" s="30">
        <f>IF('My Spreedsheet '!AN138&lt; 'Supercapacitor Info'!$F$22,'My Spreedsheet '!AN138,'Supercapacitor Info'!$F$22)</f>
        <v>0</v>
      </c>
    </row>
    <row r="139" spans="2:41" x14ac:dyDescent="0.3">
      <c r="B139" s="6" t="s">
        <v>9</v>
      </c>
      <c r="C139" s="6">
        <v>134</v>
      </c>
      <c r="D139" s="6">
        <v>134</v>
      </c>
      <c r="E139" s="7">
        <v>0</v>
      </c>
      <c r="F139" s="16">
        <f t="shared" si="69"/>
        <v>0</v>
      </c>
      <c r="G139" s="17">
        <f t="shared" si="95"/>
        <v>0</v>
      </c>
      <c r="H139" s="17">
        <f t="shared" si="96"/>
        <v>0</v>
      </c>
      <c r="I139" s="17">
        <f t="shared" si="70"/>
        <v>0</v>
      </c>
      <c r="J139" s="17">
        <f t="shared" si="71"/>
        <v>614.05555555555554</v>
      </c>
      <c r="K139" s="17">
        <f t="shared" si="72"/>
        <v>614.05555555555554</v>
      </c>
      <c r="L139" s="30">
        <f>'Car Info '!$C$5*'My Spreedsheet '!G139</f>
        <v>0</v>
      </c>
      <c r="M139" s="30">
        <f t="shared" si="73"/>
        <v>0</v>
      </c>
      <c r="N139" s="30">
        <f>IF(M139=1,'Car Info '!$C$5*9.80665*'Car Info '!$H$5,0)</f>
        <v>0</v>
      </c>
      <c r="O139" s="30">
        <f>0.5*'Car Info '!$G$5*'Car Info '!$I$5*'Car Info '!$D$5*('My Spreedsheet '!F139*'My Spreedsheet '!F139)</f>
        <v>0</v>
      </c>
      <c r="P139" s="30">
        <f t="shared" si="66"/>
        <v>0</v>
      </c>
      <c r="Q139" s="30">
        <f t="shared" si="74"/>
        <v>0</v>
      </c>
      <c r="R139" s="30">
        <f t="shared" si="75"/>
        <v>0</v>
      </c>
      <c r="S139" s="30">
        <f t="shared" si="76"/>
        <v>0</v>
      </c>
      <c r="T139" s="30">
        <f t="shared" si="77"/>
        <v>117819.29730878411</v>
      </c>
      <c r="U139" s="30">
        <f t="shared" si="78"/>
        <v>0</v>
      </c>
      <c r="V139" s="30">
        <f t="shared" si="79"/>
        <v>0</v>
      </c>
      <c r="W139" s="30">
        <f t="shared" si="80"/>
        <v>0</v>
      </c>
      <c r="X139" s="30">
        <f t="shared" si="81"/>
        <v>0</v>
      </c>
      <c r="Y139" s="30">
        <f t="shared" si="67"/>
        <v>261.98738989093005</v>
      </c>
      <c r="Z139" s="30">
        <f t="shared" si="68"/>
        <v>-144.1680925821459</v>
      </c>
      <c r="AA139" s="30">
        <f t="shared" si="82"/>
        <v>7.277427496970279E-2</v>
      </c>
      <c r="AB139" s="30">
        <f t="shared" si="83"/>
        <v>-4.0046692383929418E-2</v>
      </c>
      <c r="AC139" s="30">
        <f t="shared" si="84"/>
        <v>4.0046692383929418E-2</v>
      </c>
      <c r="AD139" s="30">
        <f t="shared" si="85"/>
        <v>3.2727582585773372E-2</v>
      </c>
      <c r="AE139" s="30">
        <f>1/2*(('Car Info '!$C$5)*('My Spreedsheet '!F139)^2)</f>
        <v>0</v>
      </c>
      <c r="AF139" s="30">
        <f t="shared" si="86"/>
        <v>0</v>
      </c>
      <c r="AG139" s="30">
        <f t="shared" si="87"/>
        <v>0</v>
      </c>
      <c r="AH139" s="30">
        <f t="shared" si="88"/>
        <v>1.0922671489197531</v>
      </c>
      <c r="AI139" s="30">
        <f t="shared" si="89"/>
        <v>0</v>
      </c>
      <c r="AJ139" s="30">
        <f t="shared" si="90"/>
        <v>0</v>
      </c>
      <c r="AK139" s="30">
        <f t="shared" si="91"/>
        <v>0</v>
      </c>
      <c r="AL139" s="30">
        <f t="shared" si="92"/>
        <v>0</v>
      </c>
      <c r="AM139" s="30">
        <f t="shared" si="93"/>
        <v>0</v>
      </c>
      <c r="AN139" s="30">
        <f t="shared" si="94"/>
        <v>0</v>
      </c>
      <c r="AO139" s="30">
        <f>IF('My Spreedsheet '!AN139&lt; 'Supercapacitor Info'!$F$22,'My Spreedsheet '!AN139,'Supercapacitor Info'!$F$22)</f>
        <v>0</v>
      </c>
    </row>
    <row r="140" spans="2:41" x14ac:dyDescent="0.3">
      <c r="B140" s="6" t="s">
        <v>9</v>
      </c>
      <c r="C140" s="6">
        <v>135</v>
      </c>
      <c r="D140" s="6">
        <v>135</v>
      </c>
      <c r="E140" s="7">
        <v>0</v>
      </c>
      <c r="F140" s="16">
        <f t="shared" si="69"/>
        <v>0</v>
      </c>
      <c r="G140" s="17">
        <f t="shared" si="95"/>
        <v>0</v>
      </c>
      <c r="H140" s="17">
        <f t="shared" si="96"/>
        <v>0</v>
      </c>
      <c r="I140" s="17">
        <f t="shared" si="70"/>
        <v>0</v>
      </c>
      <c r="J140" s="17">
        <f t="shared" si="71"/>
        <v>614.05555555555554</v>
      </c>
      <c r="K140" s="17">
        <f t="shared" si="72"/>
        <v>614.05555555555554</v>
      </c>
      <c r="L140" s="30">
        <f>'Car Info '!$C$5*'My Spreedsheet '!G140</f>
        <v>0</v>
      </c>
      <c r="M140" s="30">
        <f t="shared" si="73"/>
        <v>0</v>
      </c>
      <c r="N140" s="30">
        <f>IF(M140=1,'Car Info '!$C$5*9.80665*'Car Info '!$H$5,0)</f>
        <v>0</v>
      </c>
      <c r="O140" s="30">
        <f>0.5*'Car Info '!$G$5*'Car Info '!$I$5*'Car Info '!$D$5*('My Spreedsheet '!F140*'My Spreedsheet '!F140)</f>
        <v>0</v>
      </c>
      <c r="P140" s="30">
        <f t="shared" si="66"/>
        <v>0</v>
      </c>
      <c r="Q140" s="30">
        <f t="shared" si="74"/>
        <v>0</v>
      </c>
      <c r="R140" s="30">
        <f t="shared" si="75"/>
        <v>0</v>
      </c>
      <c r="S140" s="30">
        <f t="shared" si="76"/>
        <v>0</v>
      </c>
      <c r="T140" s="30">
        <f t="shared" si="77"/>
        <v>117819.29730878411</v>
      </c>
      <c r="U140" s="30">
        <f t="shared" si="78"/>
        <v>0</v>
      </c>
      <c r="V140" s="30">
        <f t="shared" si="79"/>
        <v>0</v>
      </c>
      <c r="W140" s="30">
        <f t="shared" si="80"/>
        <v>0</v>
      </c>
      <c r="X140" s="30">
        <f t="shared" si="81"/>
        <v>0</v>
      </c>
      <c r="Y140" s="30">
        <f t="shared" si="67"/>
        <v>261.98738989093005</v>
      </c>
      <c r="Z140" s="30">
        <f t="shared" si="68"/>
        <v>-144.1680925821459</v>
      </c>
      <c r="AA140" s="30">
        <f t="shared" si="82"/>
        <v>7.277427496970279E-2</v>
      </c>
      <c r="AB140" s="30">
        <f t="shared" si="83"/>
        <v>-4.0046692383929418E-2</v>
      </c>
      <c r="AC140" s="30">
        <f t="shared" si="84"/>
        <v>4.0046692383929418E-2</v>
      </c>
      <c r="AD140" s="30">
        <f t="shared" si="85"/>
        <v>3.2727582585773372E-2</v>
      </c>
      <c r="AE140" s="30">
        <f>1/2*(('Car Info '!$C$5)*('My Spreedsheet '!F140)^2)</f>
        <v>0</v>
      </c>
      <c r="AF140" s="30">
        <f t="shared" si="86"/>
        <v>0</v>
      </c>
      <c r="AG140" s="30">
        <f t="shared" si="87"/>
        <v>0</v>
      </c>
      <c r="AH140" s="30">
        <f t="shared" si="88"/>
        <v>1.0922671489197531</v>
      </c>
      <c r="AI140" s="30">
        <f t="shared" si="89"/>
        <v>0</v>
      </c>
      <c r="AJ140" s="30">
        <f t="shared" si="90"/>
        <v>0</v>
      </c>
      <c r="AK140" s="30">
        <f t="shared" si="91"/>
        <v>0</v>
      </c>
      <c r="AL140" s="30">
        <f t="shared" si="92"/>
        <v>0</v>
      </c>
      <c r="AM140" s="30">
        <f t="shared" si="93"/>
        <v>0</v>
      </c>
      <c r="AN140" s="30">
        <f t="shared" si="94"/>
        <v>0</v>
      </c>
      <c r="AO140" s="30">
        <f>IF('My Spreedsheet '!AN140&lt; 'Supercapacitor Info'!$F$22,'My Spreedsheet '!AN140,'Supercapacitor Info'!$F$22)</f>
        <v>0</v>
      </c>
    </row>
    <row r="141" spans="2:41" x14ac:dyDescent="0.3">
      <c r="B141" s="6" t="s">
        <v>9</v>
      </c>
      <c r="C141" s="6">
        <v>136</v>
      </c>
      <c r="D141" s="6">
        <v>136</v>
      </c>
      <c r="E141" s="7">
        <v>0</v>
      </c>
      <c r="F141" s="16">
        <f t="shared" si="69"/>
        <v>0</v>
      </c>
      <c r="G141" s="17">
        <f t="shared" si="95"/>
        <v>0</v>
      </c>
      <c r="H141" s="17">
        <f t="shared" si="96"/>
        <v>0</v>
      </c>
      <c r="I141" s="17">
        <f t="shared" si="70"/>
        <v>0</v>
      </c>
      <c r="J141" s="17">
        <f t="shared" si="71"/>
        <v>614.05555555555554</v>
      </c>
      <c r="K141" s="17">
        <f t="shared" si="72"/>
        <v>614.05555555555554</v>
      </c>
      <c r="L141" s="30">
        <f>'Car Info '!$C$5*'My Spreedsheet '!G141</f>
        <v>0</v>
      </c>
      <c r="M141" s="30">
        <f t="shared" si="73"/>
        <v>0</v>
      </c>
      <c r="N141" s="30">
        <f>IF(M141=1,'Car Info '!$C$5*9.80665*'Car Info '!$H$5,0)</f>
        <v>0</v>
      </c>
      <c r="O141" s="30">
        <f>0.5*'Car Info '!$G$5*'Car Info '!$I$5*'Car Info '!$D$5*('My Spreedsheet '!F141*'My Spreedsheet '!F141)</f>
        <v>0</v>
      </c>
      <c r="P141" s="30">
        <f t="shared" si="66"/>
        <v>0</v>
      </c>
      <c r="Q141" s="30">
        <f t="shared" si="74"/>
        <v>0</v>
      </c>
      <c r="R141" s="30">
        <f t="shared" si="75"/>
        <v>0</v>
      </c>
      <c r="S141" s="30">
        <f t="shared" si="76"/>
        <v>0</v>
      </c>
      <c r="T141" s="30">
        <f t="shared" si="77"/>
        <v>117819.29730878411</v>
      </c>
      <c r="U141" s="30">
        <f t="shared" si="78"/>
        <v>0</v>
      </c>
      <c r="V141" s="30">
        <f t="shared" si="79"/>
        <v>0</v>
      </c>
      <c r="W141" s="30">
        <f t="shared" si="80"/>
        <v>0</v>
      </c>
      <c r="X141" s="30">
        <f t="shared" si="81"/>
        <v>0</v>
      </c>
      <c r="Y141" s="30">
        <f t="shared" si="67"/>
        <v>261.98738989093005</v>
      </c>
      <c r="Z141" s="30">
        <f t="shared" si="68"/>
        <v>-144.1680925821459</v>
      </c>
      <c r="AA141" s="30">
        <f t="shared" si="82"/>
        <v>7.277427496970279E-2</v>
      </c>
      <c r="AB141" s="30">
        <f t="shared" si="83"/>
        <v>-4.0046692383929418E-2</v>
      </c>
      <c r="AC141" s="30">
        <f t="shared" si="84"/>
        <v>4.0046692383929418E-2</v>
      </c>
      <c r="AD141" s="30">
        <f t="shared" si="85"/>
        <v>3.2727582585773372E-2</v>
      </c>
      <c r="AE141" s="30">
        <f>1/2*(('Car Info '!$C$5)*('My Spreedsheet '!F141)^2)</f>
        <v>0</v>
      </c>
      <c r="AF141" s="30">
        <f t="shared" si="86"/>
        <v>0</v>
      </c>
      <c r="AG141" s="30">
        <f t="shared" si="87"/>
        <v>0</v>
      </c>
      <c r="AH141" s="30">
        <f t="shared" si="88"/>
        <v>1.0922671489197531</v>
      </c>
      <c r="AI141" s="30">
        <f t="shared" si="89"/>
        <v>0</v>
      </c>
      <c r="AJ141" s="30">
        <f t="shared" si="90"/>
        <v>0</v>
      </c>
      <c r="AK141" s="30">
        <f t="shared" si="91"/>
        <v>0</v>
      </c>
      <c r="AL141" s="30">
        <f t="shared" si="92"/>
        <v>0</v>
      </c>
      <c r="AM141" s="30">
        <f t="shared" si="93"/>
        <v>0</v>
      </c>
      <c r="AN141" s="30">
        <f t="shared" si="94"/>
        <v>0</v>
      </c>
      <c r="AO141" s="30">
        <f>IF('My Spreedsheet '!AN141&lt; 'Supercapacitor Info'!$F$22,'My Spreedsheet '!AN141,'Supercapacitor Info'!$F$22)</f>
        <v>0</v>
      </c>
    </row>
    <row r="142" spans="2:41" x14ac:dyDescent="0.3">
      <c r="B142" s="6" t="s">
        <v>9</v>
      </c>
      <c r="C142" s="6">
        <v>137</v>
      </c>
      <c r="D142" s="6">
        <v>137</v>
      </c>
      <c r="E142" s="7">
        <v>0</v>
      </c>
      <c r="F142" s="16">
        <f t="shared" si="69"/>
        <v>0</v>
      </c>
      <c r="G142" s="17">
        <f t="shared" si="95"/>
        <v>2.777777777777778E-2</v>
      </c>
      <c r="H142" s="17">
        <f t="shared" si="96"/>
        <v>0.1</v>
      </c>
      <c r="I142" s="17">
        <f t="shared" si="70"/>
        <v>0</v>
      </c>
      <c r="J142" s="17">
        <f t="shared" si="71"/>
        <v>614.05555555555554</v>
      </c>
      <c r="K142" s="17">
        <f t="shared" si="72"/>
        <v>614.05555555555554</v>
      </c>
      <c r="L142" s="30">
        <f>'Car Info '!$C$5*'My Spreedsheet '!G142</f>
        <v>41.388888888888893</v>
      </c>
      <c r="M142" s="30">
        <f t="shared" si="73"/>
        <v>0</v>
      </c>
      <c r="N142" s="30">
        <f>IF(M142=1,'Car Info '!$C$5*9.80665*'Car Info '!$H$5,0)</f>
        <v>0</v>
      </c>
      <c r="O142" s="30">
        <f>0.5*'Car Info '!$G$5*'Car Info '!$I$5*'Car Info '!$D$5*('My Spreedsheet '!F142*'My Spreedsheet '!F142)</f>
        <v>0</v>
      </c>
      <c r="P142" s="30">
        <f t="shared" si="66"/>
        <v>41.388888888888893</v>
      </c>
      <c r="Q142" s="30">
        <f t="shared" si="74"/>
        <v>0</v>
      </c>
      <c r="R142" s="30">
        <f t="shared" si="75"/>
        <v>0</v>
      </c>
      <c r="S142" s="30">
        <f t="shared" si="76"/>
        <v>0</v>
      </c>
      <c r="T142" s="30">
        <f t="shared" si="77"/>
        <v>117819.29730878411</v>
      </c>
      <c r="U142" s="30">
        <f t="shared" si="78"/>
        <v>0</v>
      </c>
      <c r="V142" s="30">
        <f t="shared" si="79"/>
        <v>0</v>
      </c>
      <c r="W142" s="30">
        <f t="shared" si="80"/>
        <v>0</v>
      </c>
      <c r="X142" s="30">
        <f t="shared" si="81"/>
        <v>0</v>
      </c>
      <c r="Y142" s="30">
        <f t="shared" si="67"/>
        <v>261.98738989093005</v>
      </c>
      <c r="Z142" s="30">
        <f t="shared" si="68"/>
        <v>-144.1680925821459</v>
      </c>
      <c r="AA142" s="30">
        <f t="shared" si="82"/>
        <v>7.277427496970279E-2</v>
      </c>
      <c r="AB142" s="30">
        <f t="shared" si="83"/>
        <v>-4.0046692383929418E-2</v>
      </c>
      <c r="AC142" s="30">
        <f t="shared" si="84"/>
        <v>4.0046692383929418E-2</v>
      </c>
      <c r="AD142" s="30">
        <f t="shared" si="85"/>
        <v>3.2727582585773372E-2</v>
      </c>
      <c r="AE142" s="30">
        <f>1/2*(('Car Info '!$C$5)*('My Spreedsheet '!F142)^2)</f>
        <v>0</v>
      </c>
      <c r="AF142" s="30">
        <f t="shared" si="86"/>
        <v>0</v>
      </c>
      <c r="AG142" s="30">
        <f t="shared" si="87"/>
        <v>0</v>
      </c>
      <c r="AH142" s="30">
        <f t="shared" si="88"/>
        <v>1.0922671489197531</v>
      </c>
      <c r="AI142" s="30">
        <f t="shared" si="89"/>
        <v>0</v>
      </c>
      <c r="AJ142" s="30">
        <f t="shared" si="90"/>
        <v>0</v>
      </c>
      <c r="AK142" s="30">
        <f t="shared" si="91"/>
        <v>0</v>
      </c>
      <c r="AL142" s="30">
        <f t="shared" si="92"/>
        <v>0</v>
      </c>
      <c r="AM142" s="30">
        <f t="shared" si="93"/>
        <v>0</v>
      </c>
      <c r="AN142" s="30">
        <f t="shared" si="94"/>
        <v>0</v>
      </c>
      <c r="AO142" s="30">
        <f>IF('My Spreedsheet '!AN142&lt; 'Supercapacitor Info'!$F$22,'My Spreedsheet '!AN142,'Supercapacitor Info'!$F$22)</f>
        <v>0</v>
      </c>
    </row>
    <row r="143" spans="2:41" x14ac:dyDescent="0.3">
      <c r="B143" s="6" t="s">
        <v>9</v>
      </c>
      <c r="C143" s="6">
        <v>138</v>
      </c>
      <c r="D143" s="6">
        <v>138</v>
      </c>
      <c r="E143" s="7">
        <v>0.2</v>
      </c>
      <c r="F143" s="16">
        <f t="shared" si="69"/>
        <v>5.5555555555555559E-2</v>
      </c>
      <c r="G143" s="17">
        <f t="shared" si="95"/>
        <v>0.2638888888888889</v>
      </c>
      <c r="H143" s="17">
        <f t="shared" si="96"/>
        <v>0.95</v>
      </c>
      <c r="I143" s="17">
        <f t="shared" si="70"/>
        <v>5.5555555555555559E-2</v>
      </c>
      <c r="J143" s="17">
        <f t="shared" si="71"/>
        <v>614.11111111111109</v>
      </c>
      <c r="K143" s="17">
        <f t="shared" si="72"/>
        <v>614.11111111111109</v>
      </c>
      <c r="L143" s="30">
        <f>'Car Info '!$C$5*'My Spreedsheet '!G143</f>
        <v>393.19444444444446</v>
      </c>
      <c r="M143" s="30">
        <f t="shared" si="73"/>
        <v>1</v>
      </c>
      <c r="N143" s="30">
        <f>IF(M143=1,'Car Info '!$C$5*9.80665*'Car Info '!$H$5,0)</f>
        <v>160.73099349999998</v>
      </c>
      <c r="O143" s="30">
        <f>0.5*'Car Info '!$G$5*'Car Info '!$I$5*'Car Info '!$D$5*('My Spreedsheet '!F143*'My Spreedsheet '!F143)</f>
        <v>1.1786504236111111E-3</v>
      </c>
      <c r="P143" s="30">
        <f t="shared" si="66"/>
        <v>553.92661659486805</v>
      </c>
      <c r="Q143" s="30">
        <f t="shared" si="74"/>
        <v>30.773700921937117</v>
      </c>
      <c r="R143" s="30">
        <f t="shared" si="75"/>
        <v>3.0773700921937118E-2</v>
      </c>
      <c r="S143" s="30">
        <f t="shared" si="76"/>
        <v>8.9295651194679788</v>
      </c>
      <c r="T143" s="30">
        <f t="shared" si="77"/>
        <v>117828.22687390358</v>
      </c>
      <c r="U143" s="30">
        <f t="shared" si="78"/>
        <v>3.0773700921937118E-2</v>
      </c>
      <c r="V143" s="30">
        <f t="shared" si="79"/>
        <v>8.5482502560936445E-6</v>
      </c>
      <c r="W143" s="30">
        <f t="shared" si="80"/>
        <v>0</v>
      </c>
      <c r="X143" s="30">
        <f t="shared" si="81"/>
        <v>0</v>
      </c>
      <c r="Y143" s="30">
        <f t="shared" si="67"/>
        <v>262.01816359185199</v>
      </c>
      <c r="Z143" s="30">
        <f t="shared" si="68"/>
        <v>-144.1680925821459</v>
      </c>
      <c r="AA143" s="30">
        <f t="shared" si="82"/>
        <v>7.2782823219958881E-2</v>
      </c>
      <c r="AB143" s="30">
        <f t="shared" si="83"/>
        <v>-4.0046692383929418E-2</v>
      </c>
      <c r="AC143" s="30">
        <f t="shared" si="84"/>
        <v>4.0046692383929418E-2</v>
      </c>
      <c r="AD143" s="30">
        <f t="shared" si="85"/>
        <v>3.2736130836029463E-2</v>
      </c>
      <c r="AE143" s="30">
        <f>1/2*(('Car Info '!$C$5)*('My Spreedsheet '!F143)^2)</f>
        <v>2.2993827160493829</v>
      </c>
      <c r="AF143" s="30">
        <f t="shared" si="86"/>
        <v>2.299382716049383E-3</v>
      </c>
      <c r="AG143" s="30">
        <f t="shared" si="87"/>
        <v>6.3871742112482863E-7</v>
      </c>
      <c r="AH143" s="30">
        <f t="shared" si="88"/>
        <v>1.0922677876371742</v>
      </c>
      <c r="AI143" s="30">
        <f t="shared" si="89"/>
        <v>8.9295651194679788</v>
      </c>
      <c r="AJ143" s="30">
        <f t="shared" si="90"/>
        <v>-6.6301824034185959</v>
      </c>
      <c r="AK143" s="30">
        <f t="shared" si="91"/>
        <v>-6.6301824034185964E-3</v>
      </c>
      <c r="AL143" s="30">
        <f t="shared" si="92"/>
        <v>0</v>
      </c>
      <c r="AM143" s="30">
        <f t="shared" si="93"/>
        <v>0</v>
      </c>
      <c r="AN143" s="30">
        <f t="shared" si="94"/>
        <v>-4.9726368025639475E-3</v>
      </c>
      <c r="AO143" s="30">
        <f>IF('My Spreedsheet '!AN143&lt; 'Supercapacitor Info'!$F$22,'My Spreedsheet '!AN143,'Supercapacitor Info'!$F$22)</f>
        <v>-4.9726368025639475E-3</v>
      </c>
    </row>
    <row r="144" spans="2:41" x14ac:dyDescent="0.3">
      <c r="B144" s="6" t="s">
        <v>9</v>
      </c>
      <c r="C144" s="6">
        <v>139</v>
      </c>
      <c r="D144" s="6">
        <v>139</v>
      </c>
      <c r="E144" s="7">
        <v>1.9</v>
      </c>
      <c r="F144" s="16">
        <f t="shared" si="69"/>
        <v>0.52777777777777779</v>
      </c>
      <c r="G144" s="17">
        <f t="shared" si="95"/>
        <v>0.81944444444444431</v>
      </c>
      <c r="H144" s="17">
        <f t="shared" si="96"/>
        <v>2.9499999999999997</v>
      </c>
      <c r="I144" s="17">
        <f t="shared" si="70"/>
        <v>0.52777777777777779</v>
      </c>
      <c r="J144" s="17">
        <f t="shared" si="71"/>
        <v>614.63888888888891</v>
      </c>
      <c r="K144" s="17">
        <f t="shared" si="72"/>
        <v>614.63888888888891</v>
      </c>
      <c r="L144" s="30">
        <f>'Car Info '!$C$5*'My Spreedsheet '!G144</f>
        <v>1220.9722222222219</v>
      </c>
      <c r="M144" s="30">
        <f t="shared" si="73"/>
        <v>1</v>
      </c>
      <c r="N144" s="30">
        <f>IF(M144=1,'Car Info '!$C$5*9.80665*'Car Info '!$H$5,0)</f>
        <v>160.73099349999998</v>
      </c>
      <c r="O144" s="30">
        <f>0.5*'Car Info '!$G$5*'Car Info '!$I$5*'Car Info '!$D$5*('My Spreedsheet '!F144*'My Spreedsheet '!F144)</f>
        <v>0.10637320073090278</v>
      </c>
      <c r="P144" s="30">
        <f t="shared" si="66"/>
        <v>1381.809588922953</v>
      </c>
      <c r="Q144" s="30">
        <f t="shared" si="74"/>
        <v>729.28839415378081</v>
      </c>
      <c r="R144" s="30">
        <f t="shared" si="75"/>
        <v>0.72928839415378088</v>
      </c>
      <c r="S144" s="30">
        <f t="shared" si="76"/>
        <v>84.886387980941308</v>
      </c>
      <c r="T144" s="30">
        <f t="shared" si="77"/>
        <v>117913.11326188451</v>
      </c>
      <c r="U144" s="30">
        <f t="shared" si="78"/>
        <v>0.72928839415378088</v>
      </c>
      <c r="V144" s="30">
        <f t="shared" si="79"/>
        <v>2.0258010948716136E-4</v>
      </c>
      <c r="W144" s="30">
        <f t="shared" si="80"/>
        <v>0</v>
      </c>
      <c r="X144" s="30">
        <f t="shared" si="81"/>
        <v>0</v>
      </c>
      <c r="Y144" s="30">
        <f t="shared" si="67"/>
        <v>262.74745198600579</v>
      </c>
      <c r="Z144" s="30">
        <f t="shared" si="68"/>
        <v>-144.1680925821459</v>
      </c>
      <c r="AA144" s="30">
        <f t="shared" si="82"/>
        <v>7.2985403329446058E-2</v>
      </c>
      <c r="AB144" s="30">
        <f t="shared" si="83"/>
        <v>-4.0046692383929418E-2</v>
      </c>
      <c r="AC144" s="30">
        <f t="shared" si="84"/>
        <v>4.0046692383929418E-2</v>
      </c>
      <c r="AD144" s="30">
        <f t="shared" si="85"/>
        <v>3.293871094551664E-2</v>
      </c>
      <c r="AE144" s="30">
        <f>1/2*(('Car Info '!$C$5)*('My Spreedsheet '!F144)^2)</f>
        <v>207.51929012345681</v>
      </c>
      <c r="AF144" s="30">
        <f t="shared" si="86"/>
        <v>0.20751929012345682</v>
      </c>
      <c r="AG144" s="30">
        <f t="shared" si="87"/>
        <v>5.7644247256515784E-5</v>
      </c>
      <c r="AH144" s="30">
        <f t="shared" si="88"/>
        <v>1.0923254318844307</v>
      </c>
      <c r="AI144" s="30">
        <f t="shared" si="89"/>
        <v>84.886387980941308</v>
      </c>
      <c r="AJ144" s="30">
        <f t="shared" si="90"/>
        <v>122.6329021425155</v>
      </c>
      <c r="AK144" s="30">
        <f t="shared" si="91"/>
        <v>0.1226329021425155</v>
      </c>
      <c r="AL144" s="30">
        <f t="shared" si="92"/>
        <v>0</v>
      </c>
      <c r="AM144" s="30">
        <f t="shared" si="93"/>
        <v>0</v>
      </c>
      <c r="AN144" s="30">
        <f t="shared" si="94"/>
        <v>9.1974676606886629E-2</v>
      </c>
      <c r="AO144" s="30">
        <f>IF('My Spreedsheet '!AN144&lt; 'Supercapacitor Info'!$F$22,'My Spreedsheet '!AN144,'Supercapacitor Info'!$F$22)</f>
        <v>9.1974676606886629E-2</v>
      </c>
    </row>
    <row r="145" spans="2:41" x14ac:dyDescent="0.3">
      <c r="B145" s="6" t="s">
        <v>9</v>
      </c>
      <c r="C145" s="6">
        <v>140</v>
      </c>
      <c r="D145" s="6">
        <v>140</v>
      </c>
      <c r="E145" s="7">
        <v>6.1</v>
      </c>
      <c r="F145" s="16">
        <f t="shared" si="69"/>
        <v>1.6944444444444442</v>
      </c>
      <c r="G145" s="17">
        <f t="shared" si="95"/>
        <v>1.3611111111111109</v>
      </c>
      <c r="H145" s="17">
        <f t="shared" si="96"/>
        <v>4.8999999999999995</v>
      </c>
      <c r="I145" s="17">
        <f t="shared" si="70"/>
        <v>1.6944444444444442</v>
      </c>
      <c r="J145" s="17">
        <f t="shared" si="71"/>
        <v>616.33333333333337</v>
      </c>
      <c r="K145" s="17">
        <f t="shared" si="72"/>
        <v>616.33333333333337</v>
      </c>
      <c r="L145" s="30">
        <f>'Car Info '!$C$5*'My Spreedsheet '!G145</f>
        <v>2028.0555555555552</v>
      </c>
      <c r="M145" s="30">
        <f t="shared" si="73"/>
        <v>1</v>
      </c>
      <c r="N145" s="30">
        <f>IF(M145=1,'Car Info '!$C$5*9.80665*'Car Info '!$H$5,0)</f>
        <v>160.73099349999998</v>
      </c>
      <c r="O145" s="30">
        <f>0.5*'Car Info '!$G$5*'Car Info '!$I$5*'Car Info '!$D$5*('My Spreedsheet '!F145*'My Spreedsheet '!F145)</f>
        <v>1.0964395565642358</v>
      </c>
      <c r="P145" s="30">
        <f t="shared" ref="P145:P208" si="97">L145+N145+O145</f>
        <v>2189.8829886121193</v>
      </c>
      <c r="Q145" s="30">
        <f t="shared" si="74"/>
        <v>3710.6350640372016</v>
      </c>
      <c r="R145" s="30">
        <f t="shared" si="75"/>
        <v>3.7106350640372017</v>
      </c>
      <c r="S145" s="30">
        <f t="shared" si="76"/>
        <v>274.20759490140046</v>
      </c>
      <c r="T145" s="30">
        <f t="shared" si="77"/>
        <v>118187.32085678591</v>
      </c>
      <c r="U145" s="30">
        <f t="shared" si="78"/>
        <v>3.7106350640372017</v>
      </c>
      <c r="V145" s="30">
        <f t="shared" si="79"/>
        <v>1.030731962232556E-3</v>
      </c>
      <c r="W145" s="30">
        <f t="shared" si="80"/>
        <v>0</v>
      </c>
      <c r="X145" s="30">
        <f t="shared" si="81"/>
        <v>0</v>
      </c>
      <c r="Y145" s="30">
        <f t="shared" si="67"/>
        <v>266.45808705004299</v>
      </c>
      <c r="Z145" s="30">
        <f t="shared" si="68"/>
        <v>-144.1680925821459</v>
      </c>
      <c r="AA145" s="30">
        <f t="shared" si="82"/>
        <v>7.4016135291678609E-2</v>
      </c>
      <c r="AB145" s="30">
        <f t="shared" si="83"/>
        <v>-4.0046692383929418E-2</v>
      </c>
      <c r="AC145" s="30">
        <f t="shared" si="84"/>
        <v>4.0046692383929418E-2</v>
      </c>
      <c r="AD145" s="30">
        <f t="shared" si="85"/>
        <v>3.3969442907749191E-2</v>
      </c>
      <c r="AE145" s="30">
        <f>1/2*(('Car Info '!$C$5)*('My Spreedsheet '!F145)^2)</f>
        <v>2139.0007716049377</v>
      </c>
      <c r="AF145" s="30">
        <f t="shared" si="86"/>
        <v>2.1390007716049375</v>
      </c>
      <c r="AG145" s="30">
        <f t="shared" si="87"/>
        <v>5.9416688100137149E-4</v>
      </c>
      <c r="AH145" s="30">
        <f t="shared" si="88"/>
        <v>1.0929195987654321</v>
      </c>
      <c r="AI145" s="30">
        <f t="shared" si="89"/>
        <v>274.20759490140046</v>
      </c>
      <c r="AJ145" s="30">
        <f t="shared" si="90"/>
        <v>1864.7931767035373</v>
      </c>
      <c r="AK145" s="30">
        <f t="shared" si="91"/>
        <v>1.8647931767035373</v>
      </c>
      <c r="AL145" s="30">
        <f t="shared" si="92"/>
        <v>0</v>
      </c>
      <c r="AM145" s="30">
        <f t="shared" si="93"/>
        <v>0</v>
      </c>
      <c r="AN145" s="30">
        <f t="shared" si="94"/>
        <v>1.3985948825276531</v>
      </c>
      <c r="AO145" s="30">
        <f>IF('My Spreedsheet '!AN145&lt; 'Supercapacitor Info'!$F$22,'My Spreedsheet '!AN145,'Supercapacitor Info'!$F$22)</f>
        <v>1.3985948825276531</v>
      </c>
    </row>
    <row r="146" spans="2:41" x14ac:dyDescent="0.3">
      <c r="B146" s="6" t="s">
        <v>9</v>
      </c>
      <c r="C146" s="6">
        <v>141</v>
      </c>
      <c r="D146" s="6">
        <v>141</v>
      </c>
      <c r="E146" s="7">
        <v>11.7</v>
      </c>
      <c r="F146" s="16">
        <f t="shared" si="69"/>
        <v>3.2499999999999996</v>
      </c>
      <c r="G146" s="17">
        <f t="shared" si="95"/>
        <v>1.4305555555555554</v>
      </c>
      <c r="H146" s="17">
        <f t="shared" si="96"/>
        <v>5.1499999999999995</v>
      </c>
      <c r="I146" s="17">
        <f t="shared" si="70"/>
        <v>3.2499999999999996</v>
      </c>
      <c r="J146" s="17">
        <f t="shared" si="71"/>
        <v>619.58333333333337</v>
      </c>
      <c r="K146" s="17">
        <f t="shared" si="72"/>
        <v>619.58333333333337</v>
      </c>
      <c r="L146" s="30">
        <f>'Car Info '!$C$5*'My Spreedsheet '!G146</f>
        <v>2131.5277777777774</v>
      </c>
      <c r="M146" s="30">
        <f t="shared" si="73"/>
        <v>1</v>
      </c>
      <c r="N146" s="30">
        <f>IF(M146=1,'Car Info '!$C$5*9.80665*'Car Info '!$H$5,0)</f>
        <v>160.73099349999998</v>
      </c>
      <c r="O146" s="30">
        <f>0.5*'Car Info '!$G$5*'Car Info '!$I$5*'Car Info '!$D$5*('My Spreedsheet '!F146*'My Spreedsheet '!F146)</f>
        <v>4.0336364122031236</v>
      </c>
      <c r="P146" s="30">
        <f t="shared" si="97"/>
        <v>2296.2924076899803</v>
      </c>
      <c r="Q146" s="30">
        <f t="shared" si="74"/>
        <v>7462.9503249924355</v>
      </c>
      <c r="R146" s="30">
        <f t="shared" si="75"/>
        <v>7.4629503249924358</v>
      </c>
      <c r="S146" s="30">
        <f t="shared" si="76"/>
        <v>535.48504721465997</v>
      </c>
      <c r="T146" s="30">
        <f t="shared" si="77"/>
        <v>118722.80590400058</v>
      </c>
      <c r="U146" s="30">
        <f t="shared" si="78"/>
        <v>7.4629503249924358</v>
      </c>
      <c r="V146" s="30">
        <f t="shared" si="79"/>
        <v>2.0730417569423433E-3</v>
      </c>
      <c r="W146" s="30">
        <f t="shared" si="80"/>
        <v>0</v>
      </c>
      <c r="X146" s="30">
        <f t="shared" si="81"/>
        <v>0</v>
      </c>
      <c r="Y146" s="30">
        <f t="shared" si="67"/>
        <v>273.92103737503544</v>
      </c>
      <c r="Z146" s="30">
        <f t="shared" si="68"/>
        <v>-144.1680925821459</v>
      </c>
      <c r="AA146" s="30">
        <f t="shared" si="82"/>
        <v>7.6089177048620948E-2</v>
      </c>
      <c r="AB146" s="30">
        <f t="shared" si="83"/>
        <v>-4.0046692383929418E-2</v>
      </c>
      <c r="AC146" s="30">
        <f t="shared" si="84"/>
        <v>4.0046692383929418E-2</v>
      </c>
      <c r="AD146" s="30">
        <f t="shared" si="85"/>
        <v>3.6042484664691531E-2</v>
      </c>
      <c r="AE146" s="30">
        <f>1/2*(('Car Info '!$C$5)*('My Spreedsheet '!F146)^2)</f>
        <v>7869.0624999999973</v>
      </c>
      <c r="AF146" s="30">
        <f t="shared" si="86"/>
        <v>7.8690624999999974</v>
      </c>
      <c r="AG146" s="30">
        <f t="shared" si="87"/>
        <v>2.1858506944444438E-3</v>
      </c>
      <c r="AH146" s="30">
        <f t="shared" si="88"/>
        <v>1.0951054494598766</v>
      </c>
      <c r="AI146" s="30">
        <f t="shared" si="89"/>
        <v>535.48504721465997</v>
      </c>
      <c r="AJ146" s="30">
        <f t="shared" si="90"/>
        <v>7333.5774527853373</v>
      </c>
      <c r="AK146" s="30">
        <f t="shared" si="91"/>
        <v>7.3335774527853372</v>
      </c>
      <c r="AL146" s="30">
        <f t="shared" si="92"/>
        <v>0</v>
      </c>
      <c r="AM146" s="30">
        <f t="shared" si="93"/>
        <v>0</v>
      </c>
      <c r="AN146" s="30">
        <f t="shared" si="94"/>
        <v>5.5001830895890036</v>
      </c>
      <c r="AO146" s="30">
        <f>IF('My Spreedsheet '!AN146&lt; 'Supercapacitor Info'!$F$22,'My Spreedsheet '!AN146,'Supercapacitor Info'!$F$22)</f>
        <v>5.5001830895890036</v>
      </c>
    </row>
    <row r="147" spans="2:41" x14ac:dyDescent="0.3">
      <c r="B147" s="6" t="s">
        <v>9</v>
      </c>
      <c r="C147" s="6">
        <v>142</v>
      </c>
      <c r="D147" s="6">
        <v>142</v>
      </c>
      <c r="E147" s="7">
        <v>16.399999999999999</v>
      </c>
      <c r="F147" s="16">
        <f t="shared" si="69"/>
        <v>4.5555555555555554</v>
      </c>
      <c r="G147" s="17">
        <f t="shared" si="95"/>
        <v>0.99999999999999989</v>
      </c>
      <c r="H147" s="17">
        <f t="shared" si="96"/>
        <v>3.5999999999999996</v>
      </c>
      <c r="I147" s="17">
        <f t="shared" si="70"/>
        <v>4.5555555555555554</v>
      </c>
      <c r="J147" s="17">
        <f t="shared" si="71"/>
        <v>624.13888888888891</v>
      </c>
      <c r="K147" s="17">
        <f t="shared" si="72"/>
        <v>624.13888888888891</v>
      </c>
      <c r="L147" s="30">
        <f>'Car Info '!$C$5*'My Spreedsheet '!G147</f>
        <v>1489.9999999999998</v>
      </c>
      <c r="M147" s="30">
        <f t="shared" si="73"/>
        <v>1</v>
      </c>
      <c r="N147" s="30">
        <f>IF(M147=1,'Car Info '!$C$5*9.80665*'Car Info '!$H$5,0)</f>
        <v>160.73099349999998</v>
      </c>
      <c r="O147" s="30">
        <f>0.5*'Car Info '!$G$5*'Car Info '!$I$5*'Car Info '!$D$5*('My Spreedsheet '!F147*'My Spreedsheet '!F147)</f>
        <v>7.9252454483611103</v>
      </c>
      <c r="P147" s="30">
        <f t="shared" si="97"/>
        <v>1658.6562389483609</v>
      </c>
      <c r="Q147" s="30">
        <f t="shared" si="74"/>
        <v>7556.1006440980882</v>
      </c>
      <c r="R147" s="30">
        <f t="shared" si="75"/>
        <v>7.5561006440980885</v>
      </c>
      <c r="S147" s="30">
        <f t="shared" si="76"/>
        <v>768.3228663203115</v>
      </c>
      <c r="T147" s="30">
        <f t="shared" si="77"/>
        <v>119491.12877032088</v>
      </c>
      <c r="U147" s="30">
        <f t="shared" si="78"/>
        <v>7.5561006440980885</v>
      </c>
      <c r="V147" s="30">
        <f t="shared" si="79"/>
        <v>2.0989168455828023E-3</v>
      </c>
      <c r="W147" s="30">
        <f t="shared" si="80"/>
        <v>0</v>
      </c>
      <c r="X147" s="30">
        <f t="shared" si="81"/>
        <v>0</v>
      </c>
      <c r="Y147" s="30">
        <f t="shared" si="67"/>
        <v>281.47713801913352</v>
      </c>
      <c r="Z147" s="30">
        <f t="shared" si="68"/>
        <v>-144.1680925821459</v>
      </c>
      <c r="AA147" s="30">
        <f t="shared" si="82"/>
        <v>7.8188093894203753E-2</v>
      </c>
      <c r="AB147" s="30">
        <f t="shared" si="83"/>
        <v>-4.0046692383929418E-2</v>
      </c>
      <c r="AC147" s="30">
        <f t="shared" si="84"/>
        <v>4.0046692383929418E-2</v>
      </c>
      <c r="AD147" s="30">
        <f t="shared" si="85"/>
        <v>3.8141401510274335E-2</v>
      </c>
      <c r="AE147" s="30">
        <f>1/2*(('Car Info '!$C$5)*('My Spreedsheet '!F147)^2)</f>
        <v>15461.049382716048</v>
      </c>
      <c r="AF147" s="30">
        <f t="shared" si="86"/>
        <v>15.461049382716048</v>
      </c>
      <c r="AG147" s="30">
        <f t="shared" si="87"/>
        <v>4.2947359396433467E-3</v>
      </c>
      <c r="AH147" s="30">
        <f t="shared" si="88"/>
        <v>1.0994001853995199</v>
      </c>
      <c r="AI147" s="30">
        <f t="shared" si="89"/>
        <v>768.3228663203115</v>
      </c>
      <c r="AJ147" s="30">
        <f t="shared" si="90"/>
        <v>14692.726516395736</v>
      </c>
      <c r="AK147" s="30">
        <f t="shared" si="91"/>
        <v>14.692726516395737</v>
      </c>
      <c r="AL147" s="30">
        <f t="shared" si="92"/>
        <v>0</v>
      </c>
      <c r="AM147" s="30">
        <f t="shared" si="93"/>
        <v>0</v>
      </c>
      <c r="AN147" s="30">
        <f t="shared" si="94"/>
        <v>11.019544887296803</v>
      </c>
      <c r="AO147" s="30">
        <f>IF('My Spreedsheet '!AN147&lt; 'Supercapacitor Info'!$F$22,'My Spreedsheet '!AN147,'Supercapacitor Info'!$F$22)</f>
        <v>11.019544887296803</v>
      </c>
    </row>
    <row r="148" spans="2:41" x14ac:dyDescent="0.3">
      <c r="B148" s="6" t="s">
        <v>9</v>
      </c>
      <c r="C148" s="6">
        <v>143</v>
      </c>
      <c r="D148" s="6">
        <v>143</v>
      </c>
      <c r="E148" s="7">
        <v>18.899999999999999</v>
      </c>
      <c r="F148" s="16">
        <f t="shared" si="69"/>
        <v>5.2499999999999991</v>
      </c>
      <c r="G148" s="17">
        <f t="shared" si="95"/>
        <v>0.4861111111111111</v>
      </c>
      <c r="H148" s="17">
        <f t="shared" si="96"/>
        <v>1.75</v>
      </c>
      <c r="I148" s="17">
        <f t="shared" si="70"/>
        <v>5.2499999999999991</v>
      </c>
      <c r="J148" s="17">
        <f t="shared" si="71"/>
        <v>629.38888888888891</v>
      </c>
      <c r="K148" s="17">
        <f t="shared" si="72"/>
        <v>629.38888888888891</v>
      </c>
      <c r="L148" s="30">
        <f>'Car Info '!$C$5*'My Spreedsheet '!G148</f>
        <v>724.30555555555554</v>
      </c>
      <c r="M148" s="30">
        <f t="shared" si="73"/>
        <v>1</v>
      </c>
      <c r="N148" s="30">
        <f>IF(M148=1,'Car Info '!$C$5*9.80665*'Car Info '!$H$5,0)</f>
        <v>160.73099349999998</v>
      </c>
      <c r="O148" s="30">
        <f>0.5*'Car Info '!$G$5*'Car Info '!$I$5*'Car Info '!$D$5*('My Spreedsheet '!F148*'My Spreedsheet '!F148)</f>
        <v>10.525642945453122</v>
      </c>
      <c r="P148" s="30">
        <f t="shared" si="97"/>
        <v>895.56219200100861</v>
      </c>
      <c r="Q148" s="30">
        <f t="shared" si="74"/>
        <v>4701.7015080052943</v>
      </c>
      <c r="R148" s="30">
        <f t="shared" si="75"/>
        <v>4.7017015080052946</v>
      </c>
      <c r="S148" s="30">
        <f t="shared" si="76"/>
        <v>899.09734133862855</v>
      </c>
      <c r="T148" s="30">
        <f t="shared" si="77"/>
        <v>120390.2261116595</v>
      </c>
      <c r="U148" s="30">
        <f t="shared" si="78"/>
        <v>4.7017015080052946</v>
      </c>
      <c r="V148" s="30">
        <f t="shared" si="79"/>
        <v>1.3060281966681374E-3</v>
      </c>
      <c r="W148" s="30">
        <f t="shared" si="80"/>
        <v>0</v>
      </c>
      <c r="X148" s="30">
        <f t="shared" si="81"/>
        <v>0</v>
      </c>
      <c r="Y148" s="30">
        <f t="shared" si="67"/>
        <v>286.17883952713879</v>
      </c>
      <c r="Z148" s="30">
        <f t="shared" si="68"/>
        <v>-144.1680925821459</v>
      </c>
      <c r="AA148" s="30">
        <f t="shared" si="82"/>
        <v>7.949412209087188E-2</v>
      </c>
      <c r="AB148" s="30">
        <f t="shared" si="83"/>
        <v>-4.0046692383929418E-2</v>
      </c>
      <c r="AC148" s="30">
        <f t="shared" si="84"/>
        <v>4.0046692383929418E-2</v>
      </c>
      <c r="AD148" s="30">
        <f t="shared" si="85"/>
        <v>3.9447429706942462E-2</v>
      </c>
      <c r="AE148" s="30">
        <f>1/2*(('Car Info '!$C$5)*('My Spreedsheet '!F148)^2)</f>
        <v>20534.062499999993</v>
      </c>
      <c r="AF148" s="30">
        <f t="shared" si="86"/>
        <v>20.534062499999994</v>
      </c>
      <c r="AG148" s="30">
        <f t="shared" si="87"/>
        <v>5.703906249999998E-3</v>
      </c>
      <c r="AH148" s="30">
        <f t="shared" si="88"/>
        <v>1.1051040916495198</v>
      </c>
      <c r="AI148" s="30">
        <f t="shared" si="89"/>
        <v>899.09734133862855</v>
      </c>
      <c r="AJ148" s="30">
        <f t="shared" si="90"/>
        <v>19634.965158661365</v>
      </c>
      <c r="AK148" s="30">
        <f t="shared" si="91"/>
        <v>19.634965158661366</v>
      </c>
      <c r="AL148" s="30">
        <f t="shared" si="92"/>
        <v>0</v>
      </c>
      <c r="AM148" s="30">
        <f t="shared" si="93"/>
        <v>0</v>
      </c>
      <c r="AN148" s="30">
        <f t="shared" si="94"/>
        <v>14.726223868996025</v>
      </c>
      <c r="AO148" s="30">
        <f>IF('My Spreedsheet '!AN148&lt; 'Supercapacitor Info'!$F$22,'My Spreedsheet '!AN148,'Supercapacitor Info'!$F$22)</f>
        <v>14.726223868996025</v>
      </c>
    </row>
    <row r="149" spans="2:41" x14ac:dyDescent="0.3">
      <c r="B149" s="6" t="s">
        <v>9</v>
      </c>
      <c r="C149" s="6">
        <v>144</v>
      </c>
      <c r="D149" s="6">
        <v>144</v>
      </c>
      <c r="E149" s="7">
        <v>19.899999999999999</v>
      </c>
      <c r="F149" s="16">
        <f t="shared" si="69"/>
        <v>5.5277777777777777</v>
      </c>
      <c r="G149" s="17">
        <f t="shared" si="95"/>
        <v>0.26388888888888917</v>
      </c>
      <c r="H149" s="17">
        <f t="shared" si="96"/>
        <v>0.95000000000000107</v>
      </c>
      <c r="I149" s="17">
        <f t="shared" si="70"/>
        <v>5.5277777777777777</v>
      </c>
      <c r="J149" s="17">
        <f t="shared" si="71"/>
        <v>634.91666666666674</v>
      </c>
      <c r="K149" s="17">
        <f t="shared" si="72"/>
        <v>634.91666666666674</v>
      </c>
      <c r="L149" s="30">
        <f>'Car Info '!$C$5*'My Spreedsheet '!G149</f>
        <v>393.19444444444485</v>
      </c>
      <c r="M149" s="30">
        <f t="shared" si="73"/>
        <v>1</v>
      </c>
      <c r="N149" s="30">
        <f>IF(M149=1,'Car Info '!$C$5*9.80665*'Car Info '!$H$5,0)</f>
        <v>160.73099349999998</v>
      </c>
      <c r="O149" s="30">
        <f>0.5*'Car Info '!$G$5*'Car Info '!$I$5*'Car Info '!$D$5*('My Spreedsheet '!F149*'My Spreedsheet '!F149)</f>
        <v>11.668933856355903</v>
      </c>
      <c r="P149" s="30">
        <f t="shared" si="97"/>
        <v>565.59437180080079</v>
      </c>
      <c r="Q149" s="30">
        <f t="shared" si="74"/>
        <v>3126.4799996766487</v>
      </c>
      <c r="R149" s="30">
        <f t="shared" si="75"/>
        <v>3.1264799996766488</v>
      </c>
      <c r="S149" s="30">
        <f t="shared" si="76"/>
        <v>952.98848733096713</v>
      </c>
      <c r="T149" s="30">
        <f t="shared" si="77"/>
        <v>121343.21459899047</v>
      </c>
      <c r="U149" s="30">
        <f t="shared" si="78"/>
        <v>3.1264799996766488</v>
      </c>
      <c r="V149" s="30">
        <f t="shared" si="79"/>
        <v>8.6846666657684692E-4</v>
      </c>
      <c r="W149" s="30">
        <f t="shared" si="80"/>
        <v>0</v>
      </c>
      <c r="X149" s="30">
        <f t="shared" si="81"/>
        <v>0</v>
      </c>
      <c r="Y149" s="30">
        <f t="shared" si="67"/>
        <v>289.30531952681542</v>
      </c>
      <c r="Z149" s="30">
        <f t="shared" si="68"/>
        <v>-144.1680925821459</v>
      </c>
      <c r="AA149" s="30">
        <f t="shared" si="82"/>
        <v>8.0362588757448727E-2</v>
      </c>
      <c r="AB149" s="30">
        <f t="shared" si="83"/>
        <v>-4.0046692383929418E-2</v>
      </c>
      <c r="AC149" s="30">
        <f t="shared" si="84"/>
        <v>4.0046692383929418E-2</v>
      </c>
      <c r="AD149" s="30">
        <f t="shared" si="85"/>
        <v>4.031589637351931E-2</v>
      </c>
      <c r="AE149" s="30">
        <f>1/2*(('Car Info '!$C$5)*('My Spreedsheet '!F149)^2)</f>
        <v>22764.4637345679</v>
      </c>
      <c r="AF149" s="30">
        <f t="shared" si="86"/>
        <v>22.764463734567901</v>
      </c>
      <c r="AG149" s="30">
        <f t="shared" si="87"/>
        <v>6.3234621484910833E-3</v>
      </c>
      <c r="AH149" s="30">
        <f t="shared" si="88"/>
        <v>1.1114275537980109</v>
      </c>
      <c r="AI149" s="30">
        <f t="shared" si="89"/>
        <v>952.98848733096713</v>
      </c>
      <c r="AJ149" s="30">
        <f t="shared" si="90"/>
        <v>21811.475247236933</v>
      </c>
      <c r="AK149" s="30">
        <f t="shared" si="91"/>
        <v>21.811475247236935</v>
      </c>
      <c r="AL149" s="30">
        <f t="shared" si="92"/>
        <v>0</v>
      </c>
      <c r="AM149" s="30">
        <f t="shared" si="93"/>
        <v>0</v>
      </c>
      <c r="AN149" s="30">
        <f t="shared" si="94"/>
        <v>16.358606435427699</v>
      </c>
      <c r="AO149" s="30">
        <f>IF('My Spreedsheet '!AN149&lt; 'Supercapacitor Info'!$F$22,'My Spreedsheet '!AN149,'Supercapacitor Info'!$F$22)</f>
        <v>16.358606435427699</v>
      </c>
    </row>
    <row r="150" spans="2:41" x14ac:dyDescent="0.3">
      <c r="B150" s="6" t="s">
        <v>9</v>
      </c>
      <c r="C150" s="6">
        <v>145</v>
      </c>
      <c r="D150" s="6">
        <v>145</v>
      </c>
      <c r="E150" s="7">
        <v>20.8</v>
      </c>
      <c r="F150" s="16">
        <f t="shared" si="69"/>
        <v>5.7777777777777777</v>
      </c>
      <c r="G150" s="17">
        <f t="shared" si="95"/>
        <v>0.40277777777777807</v>
      </c>
      <c r="H150" s="17">
        <f t="shared" si="96"/>
        <v>1.4500000000000011</v>
      </c>
      <c r="I150" s="17">
        <f t="shared" si="70"/>
        <v>5.7777777777777777</v>
      </c>
      <c r="J150" s="17">
        <f t="shared" si="71"/>
        <v>640.69444444444457</v>
      </c>
      <c r="K150" s="17">
        <f t="shared" si="72"/>
        <v>640.69444444444457</v>
      </c>
      <c r="L150" s="30">
        <f>'Car Info '!$C$5*'My Spreedsheet '!G150</f>
        <v>600.13888888888937</v>
      </c>
      <c r="M150" s="30">
        <f t="shared" si="73"/>
        <v>1</v>
      </c>
      <c r="N150" s="30">
        <f>IF(M150=1,'Car Info '!$C$5*9.80665*'Car Info '!$H$5,0)</f>
        <v>160.73099349999998</v>
      </c>
      <c r="O150" s="30">
        <f>0.5*'Car Info '!$G$5*'Car Info '!$I$5*'Car Info '!$D$5*('My Spreedsheet '!F150*'My Spreedsheet '!F150)</f>
        <v>12.748282981777777</v>
      </c>
      <c r="P150" s="30">
        <f t="shared" si="97"/>
        <v>773.61816537066716</v>
      </c>
      <c r="Q150" s="30">
        <f t="shared" si="74"/>
        <v>4469.793844363855</v>
      </c>
      <c r="R150" s="30">
        <f t="shared" si="75"/>
        <v>4.4697938443638554</v>
      </c>
      <c r="S150" s="30">
        <f t="shared" si="76"/>
        <v>1002.3247085613826</v>
      </c>
      <c r="T150" s="30">
        <f t="shared" si="77"/>
        <v>122345.53930755185</v>
      </c>
      <c r="U150" s="30">
        <f t="shared" si="78"/>
        <v>4.4697938443638554</v>
      </c>
      <c r="V150" s="30">
        <f t="shared" si="79"/>
        <v>1.241609401212182E-3</v>
      </c>
      <c r="W150" s="30">
        <f t="shared" si="80"/>
        <v>0</v>
      </c>
      <c r="X150" s="30">
        <f t="shared" si="81"/>
        <v>0</v>
      </c>
      <c r="Y150" s="30">
        <f t="shared" si="67"/>
        <v>293.77511337117926</v>
      </c>
      <c r="Z150" s="30">
        <f t="shared" si="68"/>
        <v>-144.1680925821459</v>
      </c>
      <c r="AA150" s="30">
        <f t="shared" si="82"/>
        <v>8.1604198158660907E-2</v>
      </c>
      <c r="AB150" s="30">
        <f t="shared" si="83"/>
        <v>-4.0046692383929418E-2</v>
      </c>
      <c r="AC150" s="30">
        <f t="shared" si="84"/>
        <v>4.0046692383929418E-2</v>
      </c>
      <c r="AD150" s="30">
        <f t="shared" si="85"/>
        <v>4.1557505774731489E-2</v>
      </c>
      <c r="AE150" s="30">
        <f>1/2*(('Car Info '!$C$5)*('My Spreedsheet '!F150)^2)</f>
        <v>24870.123456790123</v>
      </c>
      <c r="AF150" s="30">
        <f t="shared" si="86"/>
        <v>24.870123456790122</v>
      </c>
      <c r="AG150" s="30">
        <f t="shared" si="87"/>
        <v>6.9083676268861449E-3</v>
      </c>
      <c r="AH150" s="30">
        <f t="shared" si="88"/>
        <v>1.1183359214248971</v>
      </c>
      <c r="AI150" s="30">
        <f t="shared" si="89"/>
        <v>1002.3247085613826</v>
      </c>
      <c r="AJ150" s="30">
        <f t="shared" si="90"/>
        <v>23867.798748228739</v>
      </c>
      <c r="AK150" s="30">
        <f t="shared" si="91"/>
        <v>23.86779874822874</v>
      </c>
      <c r="AL150" s="30">
        <f t="shared" si="92"/>
        <v>0</v>
      </c>
      <c r="AM150" s="30">
        <f t="shared" si="93"/>
        <v>0</v>
      </c>
      <c r="AN150" s="30">
        <f t="shared" si="94"/>
        <v>17.900849061171552</v>
      </c>
      <c r="AO150" s="30">
        <f>IF('My Spreedsheet '!AN150&lt; 'Supercapacitor Info'!$F$22,'My Spreedsheet '!AN150,'Supercapacitor Info'!$F$22)</f>
        <v>17.900849061171552</v>
      </c>
    </row>
    <row r="151" spans="2:41" x14ac:dyDescent="0.3">
      <c r="B151" s="6" t="s">
        <v>9</v>
      </c>
      <c r="C151" s="6">
        <v>146</v>
      </c>
      <c r="D151" s="6">
        <v>146</v>
      </c>
      <c r="E151" s="7">
        <v>22.8</v>
      </c>
      <c r="F151" s="16">
        <f t="shared" si="69"/>
        <v>6.333333333333333</v>
      </c>
      <c r="G151" s="17">
        <f t="shared" si="95"/>
        <v>0.63888888888888862</v>
      </c>
      <c r="H151" s="17">
        <f t="shared" si="96"/>
        <v>2.2999999999999989</v>
      </c>
      <c r="I151" s="17">
        <f t="shared" si="70"/>
        <v>6.333333333333333</v>
      </c>
      <c r="J151" s="17">
        <f t="shared" si="71"/>
        <v>647.02777777777794</v>
      </c>
      <c r="K151" s="17">
        <f t="shared" si="72"/>
        <v>647.02777777777794</v>
      </c>
      <c r="L151" s="30">
        <f>'Car Info '!$C$5*'My Spreedsheet '!G151</f>
        <v>951.944444444444</v>
      </c>
      <c r="M151" s="30">
        <f t="shared" si="73"/>
        <v>1</v>
      </c>
      <c r="N151" s="30">
        <f>IF(M151=1,'Car Info '!$C$5*9.80665*'Car Info '!$H$5,0)</f>
        <v>160.73099349999998</v>
      </c>
      <c r="O151" s="30">
        <f>0.5*'Car Info '!$G$5*'Car Info '!$I$5*'Car Info '!$D$5*('My Spreedsheet '!F151*'My Spreedsheet '!F151)</f>
        <v>15.317740905249998</v>
      </c>
      <c r="P151" s="30">
        <f t="shared" si="97"/>
        <v>1127.993178849694</v>
      </c>
      <c r="Q151" s="30">
        <f t="shared" si="74"/>
        <v>7143.9567993813953</v>
      </c>
      <c r="R151" s="30">
        <f t="shared" si="75"/>
        <v>7.1439567993813951</v>
      </c>
      <c r="S151" s="30">
        <f t="shared" si="76"/>
        <v>1114.9753178999165</v>
      </c>
      <c r="T151" s="30">
        <f t="shared" si="77"/>
        <v>123460.51462545177</v>
      </c>
      <c r="U151" s="30">
        <f t="shared" si="78"/>
        <v>7.1439567993813951</v>
      </c>
      <c r="V151" s="30">
        <f t="shared" si="79"/>
        <v>1.9844324442726095E-3</v>
      </c>
      <c r="W151" s="30">
        <f t="shared" si="80"/>
        <v>0</v>
      </c>
      <c r="X151" s="30">
        <f t="shared" si="81"/>
        <v>0</v>
      </c>
      <c r="Y151" s="30">
        <f t="shared" si="67"/>
        <v>300.91907017056064</v>
      </c>
      <c r="Z151" s="30">
        <f t="shared" si="68"/>
        <v>-144.1680925821459</v>
      </c>
      <c r="AA151" s="30">
        <f t="shared" si="82"/>
        <v>8.3588630602933506E-2</v>
      </c>
      <c r="AB151" s="30">
        <f t="shared" si="83"/>
        <v>-4.0046692383929418E-2</v>
      </c>
      <c r="AC151" s="30">
        <f t="shared" si="84"/>
        <v>4.0046692383929418E-2</v>
      </c>
      <c r="AD151" s="30">
        <f t="shared" si="85"/>
        <v>4.3541938219004088E-2</v>
      </c>
      <c r="AE151" s="30">
        <f>1/2*(('Car Info '!$C$5)*('My Spreedsheet '!F151)^2)</f>
        <v>29882.777777777774</v>
      </c>
      <c r="AF151" s="30">
        <f t="shared" si="86"/>
        <v>29.882777777777775</v>
      </c>
      <c r="AG151" s="30">
        <f t="shared" si="87"/>
        <v>8.3007716049382715E-3</v>
      </c>
      <c r="AH151" s="30">
        <f t="shared" si="88"/>
        <v>1.1266366930298355</v>
      </c>
      <c r="AI151" s="30">
        <f t="shared" si="89"/>
        <v>1114.9753178999165</v>
      </c>
      <c r="AJ151" s="30">
        <f t="shared" si="90"/>
        <v>28767.802459877857</v>
      </c>
      <c r="AK151" s="30">
        <f t="shared" si="91"/>
        <v>28.767802459877856</v>
      </c>
      <c r="AL151" s="30">
        <f t="shared" si="92"/>
        <v>0</v>
      </c>
      <c r="AM151" s="30">
        <f t="shared" si="93"/>
        <v>0</v>
      </c>
      <c r="AN151" s="30">
        <f t="shared" si="94"/>
        <v>21.575851844908392</v>
      </c>
      <c r="AO151" s="30">
        <f>IF('My Spreedsheet '!AN151&lt; 'Supercapacitor Info'!$F$22,'My Spreedsheet '!AN151,'Supercapacitor Info'!$F$22)</f>
        <v>21.575851844908392</v>
      </c>
    </row>
    <row r="152" spans="2:41" x14ac:dyDescent="0.3">
      <c r="B152" s="6" t="s">
        <v>9</v>
      </c>
      <c r="C152" s="6">
        <v>147</v>
      </c>
      <c r="D152" s="6">
        <v>147</v>
      </c>
      <c r="E152" s="7">
        <v>25.4</v>
      </c>
      <c r="F152" s="16">
        <f t="shared" si="69"/>
        <v>7.0555555555555554</v>
      </c>
      <c r="G152" s="17">
        <f t="shared" si="95"/>
        <v>0.68055555555555536</v>
      </c>
      <c r="H152" s="17">
        <f t="shared" si="96"/>
        <v>2.4499999999999993</v>
      </c>
      <c r="I152" s="17">
        <f t="shared" si="70"/>
        <v>7.0555555555555554</v>
      </c>
      <c r="J152" s="17">
        <f t="shared" si="71"/>
        <v>654.08333333333348</v>
      </c>
      <c r="K152" s="17">
        <f t="shared" si="72"/>
        <v>654.08333333333348</v>
      </c>
      <c r="L152" s="30">
        <f>'Car Info '!$C$5*'My Spreedsheet '!G152</f>
        <v>1014.0277777777775</v>
      </c>
      <c r="M152" s="30">
        <f t="shared" si="73"/>
        <v>1</v>
      </c>
      <c r="N152" s="30">
        <f>IF(M152=1,'Car Info '!$C$5*9.80665*'Car Info '!$H$5,0)</f>
        <v>160.73099349999998</v>
      </c>
      <c r="O152" s="30">
        <f>0.5*'Car Info '!$G$5*'Car Info '!$I$5*'Car Info '!$D$5*('My Spreedsheet '!F152*'My Spreedsheet '!F152)</f>
        <v>19.010452682423608</v>
      </c>
      <c r="P152" s="30">
        <f t="shared" si="97"/>
        <v>1193.7692239602011</v>
      </c>
      <c r="Q152" s="30">
        <f t="shared" si="74"/>
        <v>8422.7050801636415</v>
      </c>
      <c r="R152" s="30">
        <f t="shared" si="75"/>
        <v>8.4227050801636416</v>
      </c>
      <c r="S152" s="30">
        <f t="shared" si="76"/>
        <v>1268.1757591759888</v>
      </c>
      <c r="T152" s="30">
        <f t="shared" si="77"/>
        <v>124728.69038462776</v>
      </c>
      <c r="U152" s="30">
        <f t="shared" si="78"/>
        <v>8.4227050801636416</v>
      </c>
      <c r="V152" s="30">
        <f t="shared" si="79"/>
        <v>2.339640300045456E-3</v>
      </c>
      <c r="W152" s="30">
        <f t="shared" si="80"/>
        <v>0</v>
      </c>
      <c r="X152" s="30">
        <f t="shared" si="81"/>
        <v>0</v>
      </c>
      <c r="Y152" s="30">
        <f t="shared" si="67"/>
        <v>309.34177525072431</v>
      </c>
      <c r="Z152" s="30">
        <f t="shared" si="68"/>
        <v>-144.1680925821459</v>
      </c>
      <c r="AA152" s="30">
        <f t="shared" si="82"/>
        <v>8.592827090297897E-2</v>
      </c>
      <c r="AB152" s="30">
        <f t="shared" si="83"/>
        <v>-4.0046692383929418E-2</v>
      </c>
      <c r="AC152" s="30">
        <f t="shared" si="84"/>
        <v>4.0046692383929418E-2</v>
      </c>
      <c r="AD152" s="30">
        <f t="shared" si="85"/>
        <v>4.5881578519049553E-2</v>
      </c>
      <c r="AE152" s="30">
        <f>1/2*(('Car Info '!$C$5)*('My Spreedsheet '!F152)^2)</f>
        <v>37086.743827160491</v>
      </c>
      <c r="AF152" s="30">
        <f t="shared" si="86"/>
        <v>37.08674382716049</v>
      </c>
      <c r="AG152" s="30">
        <f t="shared" si="87"/>
        <v>1.0301873285322359E-2</v>
      </c>
      <c r="AH152" s="30">
        <f t="shared" si="88"/>
        <v>1.1369385663151579</v>
      </c>
      <c r="AI152" s="30">
        <f t="shared" si="89"/>
        <v>1268.1757591759888</v>
      </c>
      <c r="AJ152" s="30">
        <f t="shared" si="90"/>
        <v>35818.568067984503</v>
      </c>
      <c r="AK152" s="30">
        <f t="shared" si="91"/>
        <v>35.818568067984501</v>
      </c>
      <c r="AL152" s="30">
        <f t="shared" si="92"/>
        <v>0</v>
      </c>
      <c r="AM152" s="30">
        <f t="shared" si="93"/>
        <v>0</v>
      </c>
      <c r="AN152" s="30">
        <f t="shared" si="94"/>
        <v>26.863926050988375</v>
      </c>
      <c r="AO152" s="30">
        <f>IF('My Spreedsheet '!AN152&lt; 'Supercapacitor Info'!$F$22,'My Spreedsheet '!AN152,'Supercapacitor Info'!$F$22)</f>
        <v>26.863926050988375</v>
      </c>
    </row>
    <row r="153" spans="2:41" x14ac:dyDescent="0.3">
      <c r="B153" s="6" t="s">
        <v>9</v>
      </c>
      <c r="C153" s="6">
        <v>148</v>
      </c>
      <c r="D153" s="6">
        <v>148</v>
      </c>
      <c r="E153" s="7">
        <v>27.7</v>
      </c>
      <c r="F153" s="16">
        <f t="shared" si="69"/>
        <v>7.6944444444444438</v>
      </c>
      <c r="G153" s="17">
        <f t="shared" si="95"/>
        <v>0.5277777777777779</v>
      </c>
      <c r="H153" s="17">
        <f t="shared" si="96"/>
        <v>1.9000000000000004</v>
      </c>
      <c r="I153" s="17">
        <f t="shared" si="70"/>
        <v>7.6944444444444438</v>
      </c>
      <c r="J153" s="17">
        <f t="shared" si="71"/>
        <v>661.77777777777794</v>
      </c>
      <c r="K153" s="17">
        <f t="shared" si="72"/>
        <v>661.77777777777794</v>
      </c>
      <c r="L153" s="30">
        <f>'Car Info '!$C$5*'My Spreedsheet '!G153</f>
        <v>786.38888888888903</v>
      </c>
      <c r="M153" s="30">
        <f t="shared" si="73"/>
        <v>1</v>
      </c>
      <c r="N153" s="30">
        <f>IF(M153=1,'Car Info '!$C$5*9.80665*'Car Info '!$H$5,0)</f>
        <v>160.73099349999998</v>
      </c>
      <c r="O153" s="30">
        <f>0.5*'Car Info '!$G$5*'Car Info '!$I$5*'Car Info '!$D$5*('My Spreedsheet '!F153*'My Spreedsheet '!F153)</f>
        <v>22.609167088314233</v>
      </c>
      <c r="P153" s="30">
        <f t="shared" si="97"/>
        <v>969.72904947720326</v>
      </c>
      <c r="Q153" s="30">
        <f t="shared" si="74"/>
        <v>7461.5262973662575</v>
      </c>
      <c r="R153" s="30">
        <f t="shared" si="75"/>
        <v>7.4615262973662579</v>
      </c>
      <c r="S153" s="30">
        <f t="shared" si="76"/>
        <v>1410.7006800823065</v>
      </c>
      <c r="T153" s="30">
        <f t="shared" si="77"/>
        <v>126139.39106471006</v>
      </c>
      <c r="U153" s="30">
        <f t="shared" si="78"/>
        <v>7.4615262973662579</v>
      </c>
      <c r="V153" s="30">
        <f t="shared" si="79"/>
        <v>2.0726461937128496E-3</v>
      </c>
      <c r="W153" s="30">
        <f t="shared" si="80"/>
        <v>0</v>
      </c>
      <c r="X153" s="30">
        <f t="shared" si="81"/>
        <v>0</v>
      </c>
      <c r="Y153" s="30">
        <f t="shared" si="67"/>
        <v>316.80330154809059</v>
      </c>
      <c r="Z153" s="30">
        <f t="shared" si="68"/>
        <v>-144.1680925821459</v>
      </c>
      <c r="AA153" s="30">
        <f t="shared" si="82"/>
        <v>8.8000917096691833E-2</v>
      </c>
      <c r="AB153" s="30">
        <f t="shared" si="83"/>
        <v>-4.0046692383929418E-2</v>
      </c>
      <c r="AC153" s="30">
        <f t="shared" si="84"/>
        <v>4.0046692383929418E-2</v>
      </c>
      <c r="AD153" s="30">
        <f t="shared" si="85"/>
        <v>4.7954224712762415E-2</v>
      </c>
      <c r="AE153" s="30">
        <f>1/2*(('Car Info '!$C$5)*('My Spreedsheet '!F153)^2)</f>
        <v>44107.334104938265</v>
      </c>
      <c r="AF153" s="30">
        <f t="shared" si="86"/>
        <v>44.107334104938268</v>
      </c>
      <c r="AG153" s="30">
        <f t="shared" si="87"/>
        <v>1.2252037251371741E-2</v>
      </c>
      <c r="AH153" s="30">
        <f t="shared" si="88"/>
        <v>1.1491906035665296</v>
      </c>
      <c r="AI153" s="30">
        <f t="shared" si="89"/>
        <v>1410.7006800823065</v>
      </c>
      <c r="AJ153" s="30">
        <f t="shared" si="90"/>
        <v>42696.633424855958</v>
      </c>
      <c r="AK153" s="30">
        <f t="shared" si="91"/>
        <v>42.69663342485596</v>
      </c>
      <c r="AL153" s="30">
        <f t="shared" si="92"/>
        <v>0</v>
      </c>
      <c r="AM153" s="30">
        <f t="shared" si="93"/>
        <v>0</v>
      </c>
      <c r="AN153" s="30">
        <f t="shared" si="94"/>
        <v>32.022475068641967</v>
      </c>
      <c r="AO153" s="30">
        <f>IF('My Spreedsheet '!AN153&lt; 'Supercapacitor Info'!$F$22,'My Spreedsheet '!AN153,'Supercapacitor Info'!$F$22)</f>
        <v>32.022475068641967</v>
      </c>
    </row>
    <row r="154" spans="2:41" x14ac:dyDescent="0.3">
      <c r="B154" s="6" t="s">
        <v>9</v>
      </c>
      <c r="C154" s="6">
        <v>149</v>
      </c>
      <c r="D154" s="6">
        <v>149</v>
      </c>
      <c r="E154" s="7">
        <v>29.2</v>
      </c>
      <c r="F154" s="16">
        <f t="shared" si="69"/>
        <v>8.1111111111111107</v>
      </c>
      <c r="G154" s="17">
        <f t="shared" si="95"/>
        <v>0.29166666666666685</v>
      </c>
      <c r="H154" s="17">
        <f t="shared" si="96"/>
        <v>1.0500000000000007</v>
      </c>
      <c r="I154" s="17">
        <f t="shared" si="70"/>
        <v>8.1111111111111107</v>
      </c>
      <c r="J154" s="17">
        <f t="shared" si="71"/>
        <v>669.88888888888903</v>
      </c>
      <c r="K154" s="17">
        <f t="shared" si="72"/>
        <v>669.88888888888903</v>
      </c>
      <c r="L154" s="30">
        <f>'Car Info '!$C$5*'My Spreedsheet '!G154</f>
        <v>434.5833333333336</v>
      </c>
      <c r="M154" s="30">
        <f t="shared" si="73"/>
        <v>1</v>
      </c>
      <c r="N154" s="30">
        <f>IF(M154=1,'Car Info '!$C$5*9.80665*'Car Info '!$H$5,0)</f>
        <v>160.73099349999998</v>
      </c>
      <c r="O154" s="30">
        <f>0.5*'Car Info '!$G$5*'Car Info '!$I$5*'Car Info '!$D$5*('My Spreedsheet '!F154*'My Spreedsheet '!F154)</f>
        <v>25.124112429694438</v>
      </c>
      <c r="P154" s="30">
        <f t="shared" si="97"/>
        <v>620.43843926302804</v>
      </c>
      <c r="Q154" s="30">
        <f t="shared" si="74"/>
        <v>5032.4451184667823</v>
      </c>
      <c r="R154" s="30">
        <f t="shared" si="75"/>
        <v>5.0324451184667822</v>
      </c>
      <c r="S154" s="30">
        <f t="shared" si="76"/>
        <v>1507.4914147630768</v>
      </c>
      <c r="T154" s="30">
        <f t="shared" si="77"/>
        <v>127646.88247947313</v>
      </c>
      <c r="U154" s="30">
        <f t="shared" si="78"/>
        <v>5.0324451184667822</v>
      </c>
      <c r="V154" s="30">
        <f t="shared" si="79"/>
        <v>1.3979014217963283E-3</v>
      </c>
      <c r="W154" s="30">
        <f t="shared" si="80"/>
        <v>0</v>
      </c>
      <c r="X154" s="30">
        <f t="shared" si="81"/>
        <v>0</v>
      </c>
      <c r="Y154" s="30">
        <f t="shared" si="67"/>
        <v>321.83574666655738</v>
      </c>
      <c r="Z154" s="30">
        <f t="shared" si="68"/>
        <v>-144.1680925821459</v>
      </c>
      <c r="AA154" s="30">
        <f t="shared" si="82"/>
        <v>8.939881851848816E-2</v>
      </c>
      <c r="AB154" s="30">
        <f t="shared" si="83"/>
        <v>-4.0046692383929418E-2</v>
      </c>
      <c r="AC154" s="30">
        <f t="shared" si="84"/>
        <v>4.0046692383929418E-2</v>
      </c>
      <c r="AD154" s="30">
        <f t="shared" si="85"/>
        <v>4.9352126134558742E-2</v>
      </c>
      <c r="AE154" s="30">
        <f>1/2*(('Car Info '!$C$5)*('My Spreedsheet '!F154)^2)</f>
        <v>49013.641975308637</v>
      </c>
      <c r="AF154" s="30">
        <f t="shared" si="86"/>
        <v>49.013641975308637</v>
      </c>
      <c r="AG154" s="30">
        <f t="shared" si="87"/>
        <v>1.3614900548696844E-2</v>
      </c>
      <c r="AH154" s="30">
        <f t="shared" si="88"/>
        <v>1.1628055041152263</v>
      </c>
      <c r="AI154" s="30">
        <f t="shared" si="89"/>
        <v>1507.4914147630768</v>
      </c>
      <c r="AJ154" s="30">
        <f t="shared" si="90"/>
        <v>47506.15056054556</v>
      </c>
      <c r="AK154" s="30">
        <f t="shared" si="91"/>
        <v>47.506150560545564</v>
      </c>
      <c r="AL154" s="30">
        <f t="shared" si="92"/>
        <v>0</v>
      </c>
      <c r="AM154" s="30">
        <f t="shared" si="93"/>
        <v>0</v>
      </c>
      <c r="AN154" s="30">
        <f t="shared" si="94"/>
        <v>35.629612920409173</v>
      </c>
      <c r="AO154" s="30">
        <f>IF('My Spreedsheet '!AN154&lt; 'Supercapacitor Info'!$F$22,'My Spreedsheet '!AN154,'Supercapacitor Info'!$F$22)</f>
        <v>35.629612920409173</v>
      </c>
    </row>
    <row r="155" spans="2:41" x14ac:dyDescent="0.3">
      <c r="B155" s="6" t="s">
        <v>9</v>
      </c>
      <c r="C155" s="6">
        <v>150</v>
      </c>
      <c r="D155" s="6">
        <v>150</v>
      </c>
      <c r="E155" s="7">
        <v>29.8</v>
      </c>
      <c r="F155" s="16">
        <f t="shared" si="69"/>
        <v>8.2777777777777786</v>
      </c>
      <c r="G155" s="17">
        <f t="shared" si="95"/>
        <v>2.7777777777777679E-2</v>
      </c>
      <c r="H155" s="17">
        <f t="shared" si="96"/>
        <v>9.9999999999999645E-2</v>
      </c>
      <c r="I155" s="17">
        <f t="shared" si="70"/>
        <v>8.2777777777777786</v>
      </c>
      <c r="J155" s="17">
        <f t="shared" si="71"/>
        <v>678.16666666666686</v>
      </c>
      <c r="K155" s="17">
        <f t="shared" si="72"/>
        <v>678.16666666666686</v>
      </c>
      <c r="L155" s="30">
        <f>'Car Info '!$C$5*'My Spreedsheet '!G155</f>
        <v>41.388888888888744</v>
      </c>
      <c r="M155" s="30">
        <f t="shared" si="73"/>
        <v>1</v>
      </c>
      <c r="N155" s="30">
        <f>IF(M155=1,'Car Info '!$C$5*9.80665*'Car Info '!$H$5,0)</f>
        <v>160.73099349999998</v>
      </c>
      <c r="O155" s="30">
        <f>0.5*'Car Info '!$G$5*'Car Info '!$I$5*'Car Info '!$D$5*('My Spreedsheet '!F155*'My Spreedsheet '!F155)</f>
        <v>26.167218054590283</v>
      </c>
      <c r="P155" s="30">
        <f t="shared" si="97"/>
        <v>228.28710044347901</v>
      </c>
      <c r="Q155" s="30">
        <f t="shared" si="74"/>
        <v>1889.7098870043542</v>
      </c>
      <c r="R155" s="30">
        <f t="shared" si="75"/>
        <v>1.8897098870043543</v>
      </c>
      <c r="S155" s="30">
        <f t="shared" si="76"/>
        <v>1547.1018623129974</v>
      </c>
      <c r="T155" s="30">
        <f t="shared" si="77"/>
        <v>129193.98434178613</v>
      </c>
      <c r="U155" s="30">
        <f t="shared" si="78"/>
        <v>1.8897098870043543</v>
      </c>
      <c r="V155" s="30">
        <f t="shared" si="79"/>
        <v>5.2491941305676511E-4</v>
      </c>
      <c r="W155" s="30">
        <f t="shared" si="80"/>
        <v>0</v>
      </c>
      <c r="X155" s="30">
        <f t="shared" si="81"/>
        <v>0</v>
      </c>
      <c r="Y155" s="30">
        <f t="shared" si="67"/>
        <v>323.72545655356174</v>
      </c>
      <c r="Z155" s="30">
        <f t="shared" si="68"/>
        <v>-144.1680925821459</v>
      </c>
      <c r="AA155" s="30">
        <f t="shared" si="82"/>
        <v>8.9923737931544928E-2</v>
      </c>
      <c r="AB155" s="30">
        <f t="shared" si="83"/>
        <v>-4.0046692383929418E-2</v>
      </c>
      <c r="AC155" s="30">
        <f t="shared" si="84"/>
        <v>4.0046692383929418E-2</v>
      </c>
      <c r="AD155" s="30">
        <f t="shared" si="85"/>
        <v>4.987704554761551E-2</v>
      </c>
      <c r="AE155" s="30">
        <f>1/2*(('Car Info '!$C$5)*('My Spreedsheet '!F155)^2)</f>
        <v>51048.59567901236</v>
      </c>
      <c r="AF155" s="30">
        <f t="shared" si="86"/>
        <v>51.048595679012358</v>
      </c>
      <c r="AG155" s="30">
        <f t="shared" si="87"/>
        <v>1.4180165466392322E-2</v>
      </c>
      <c r="AH155" s="30">
        <f t="shared" si="88"/>
        <v>1.1769856695816185</v>
      </c>
      <c r="AI155" s="30">
        <f t="shared" si="89"/>
        <v>1547.1018623129974</v>
      </c>
      <c r="AJ155" s="30">
        <f t="shared" si="90"/>
        <v>49501.49381669936</v>
      </c>
      <c r="AK155" s="30">
        <f t="shared" si="91"/>
        <v>49.501493816699359</v>
      </c>
      <c r="AL155" s="30">
        <f t="shared" si="92"/>
        <v>0</v>
      </c>
      <c r="AM155" s="30">
        <f t="shared" si="93"/>
        <v>0</v>
      </c>
      <c r="AN155" s="30">
        <f t="shared" si="94"/>
        <v>37.126120362524517</v>
      </c>
      <c r="AO155" s="30">
        <f>IF('My Spreedsheet '!AN155&lt; 'Supercapacitor Info'!$F$22,'My Spreedsheet '!AN155,'Supercapacitor Info'!$F$22)</f>
        <v>37.126120362524517</v>
      </c>
    </row>
    <row r="156" spans="2:41" x14ac:dyDescent="0.3">
      <c r="B156" s="6" t="s">
        <v>9</v>
      </c>
      <c r="C156" s="6">
        <v>151</v>
      </c>
      <c r="D156" s="6">
        <v>151</v>
      </c>
      <c r="E156" s="7">
        <v>29.4</v>
      </c>
      <c r="F156" s="16">
        <f t="shared" si="69"/>
        <v>8.1666666666666661</v>
      </c>
      <c r="G156" s="17">
        <f t="shared" si="95"/>
        <v>-0.36111111111111133</v>
      </c>
      <c r="H156" s="17">
        <f t="shared" si="96"/>
        <v>-1.3000000000000007</v>
      </c>
      <c r="I156" s="17">
        <f t="shared" si="70"/>
        <v>8.1666666666666661</v>
      </c>
      <c r="J156" s="17">
        <f t="shared" si="71"/>
        <v>686.33333333333348</v>
      </c>
      <c r="K156" s="17">
        <f t="shared" si="72"/>
        <v>686.33333333333348</v>
      </c>
      <c r="L156" s="30">
        <f>'Car Info '!$C$5*'My Spreedsheet '!G156</f>
        <v>-538.05555555555588</v>
      </c>
      <c r="M156" s="30">
        <f t="shared" si="73"/>
        <v>1</v>
      </c>
      <c r="N156" s="30">
        <f>IF(M156=1,'Car Info '!$C$5*9.80665*'Car Info '!$H$5,0)</f>
        <v>160.73099349999998</v>
      </c>
      <c r="O156" s="30">
        <f>0.5*'Car Info '!$G$5*'Car Info '!$I$5*'Car Info '!$D$5*('My Spreedsheet '!F156*'My Spreedsheet '!F156)</f>
        <v>25.469457003812494</v>
      </c>
      <c r="P156" s="30">
        <f t="shared" si="97"/>
        <v>-351.85510505174341</v>
      </c>
      <c r="Q156" s="30">
        <f t="shared" si="74"/>
        <v>-2873.483357922571</v>
      </c>
      <c r="R156" s="30">
        <f t="shared" si="75"/>
        <v>-2.8734833579225709</v>
      </c>
      <c r="S156" s="30">
        <f t="shared" si="76"/>
        <v>1520.6370124478017</v>
      </c>
      <c r="T156" s="30">
        <f t="shared" si="77"/>
        <v>130714.62135423392</v>
      </c>
      <c r="U156" s="30">
        <f t="shared" si="78"/>
        <v>0</v>
      </c>
      <c r="V156" s="30">
        <f t="shared" si="79"/>
        <v>0</v>
      </c>
      <c r="W156" s="30">
        <f t="shared" si="80"/>
        <v>-2.8734833579225709</v>
      </c>
      <c r="X156" s="30">
        <f t="shared" si="81"/>
        <v>7.9818982164515863E-4</v>
      </c>
      <c r="Y156" s="30">
        <f t="shared" si="67"/>
        <v>323.72545655356174</v>
      </c>
      <c r="Z156" s="30">
        <f t="shared" si="68"/>
        <v>-147.04157594006847</v>
      </c>
      <c r="AA156" s="30">
        <f t="shared" si="82"/>
        <v>8.9923737931544928E-2</v>
      </c>
      <c r="AB156" s="30">
        <f t="shared" si="83"/>
        <v>-4.0844882205574577E-2</v>
      </c>
      <c r="AC156" s="30">
        <f t="shared" si="84"/>
        <v>4.0844882205574577E-2</v>
      </c>
      <c r="AD156" s="30">
        <f t="shared" si="85"/>
        <v>4.9078855725970351E-2</v>
      </c>
      <c r="AE156" s="30">
        <f>1/2*(('Car Info '!$C$5)*('My Spreedsheet '!F156)^2)</f>
        <v>49687.361111111102</v>
      </c>
      <c r="AF156" s="30">
        <f t="shared" si="86"/>
        <v>49.687361111111102</v>
      </c>
      <c r="AG156" s="30">
        <f t="shared" si="87"/>
        <v>1.3802044753086417E-2</v>
      </c>
      <c r="AH156" s="30">
        <f t="shared" si="88"/>
        <v>1.190787714334705</v>
      </c>
      <c r="AI156" s="30">
        <f t="shared" si="89"/>
        <v>1520.6370124478017</v>
      </c>
      <c r="AJ156" s="30">
        <f t="shared" si="90"/>
        <v>48166.724098663297</v>
      </c>
      <c r="AK156" s="30">
        <f t="shared" si="91"/>
        <v>48.166724098663295</v>
      </c>
      <c r="AL156" s="30">
        <f t="shared" si="92"/>
        <v>48166.724098663297</v>
      </c>
      <c r="AM156" s="30">
        <f t="shared" si="93"/>
        <v>48.166724098663295</v>
      </c>
      <c r="AN156" s="30">
        <f t="shared" si="94"/>
        <v>36.125043073997468</v>
      </c>
      <c r="AO156" s="30">
        <f>IF('My Spreedsheet '!AN156&lt; 'Supercapacitor Info'!$F$22,'My Spreedsheet '!AN156,'Supercapacitor Info'!$F$22)</f>
        <v>36.125043073997468</v>
      </c>
    </row>
    <row r="157" spans="2:41" x14ac:dyDescent="0.3">
      <c r="B157" s="6" t="s">
        <v>9</v>
      </c>
      <c r="C157" s="6">
        <v>152</v>
      </c>
      <c r="D157" s="6">
        <v>152</v>
      </c>
      <c r="E157" s="7">
        <v>27.2</v>
      </c>
      <c r="F157" s="16">
        <f t="shared" si="69"/>
        <v>7.5555555555555554</v>
      </c>
      <c r="G157" s="17">
        <f t="shared" si="95"/>
        <v>-0.94444444444444398</v>
      </c>
      <c r="H157" s="17">
        <f t="shared" si="96"/>
        <v>-3.3999999999999986</v>
      </c>
      <c r="I157" s="17">
        <f t="shared" si="70"/>
        <v>7.5555555555555554</v>
      </c>
      <c r="J157" s="17">
        <f t="shared" si="71"/>
        <v>693.88888888888903</v>
      </c>
      <c r="K157" s="17">
        <f t="shared" si="72"/>
        <v>693.88888888888903</v>
      </c>
      <c r="L157" s="30">
        <f>'Car Info '!$C$5*'My Spreedsheet '!G157</f>
        <v>-1407.2222222222215</v>
      </c>
      <c r="M157" s="30">
        <f t="shared" si="73"/>
        <v>1</v>
      </c>
      <c r="N157" s="30">
        <f>IF(M157=1,'Car Info '!$C$5*9.80665*'Car Info '!$H$5,0)</f>
        <v>160.73099349999998</v>
      </c>
      <c r="O157" s="30">
        <f>0.5*'Car Info '!$G$5*'Car Info '!$I$5*'Car Info '!$D$5*('My Spreedsheet '!F157*'My Spreedsheet '!F157)</f>
        <v>21.80031823511111</v>
      </c>
      <c r="P157" s="30">
        <f t="shared" si="97"/>
        <v>-1224.6909104871104</v>
      </c>
      <c r="Q157" s="30">
        <f t="shared" si="74"/>
        <v>-9253.2202125692784</v>
      </c>
      <c r="R157" s="30">
        <f t="shared" si="75"/>
        <v>-9.2532202125692784</v>
      </c>
      <c r="S157" s="30">
        <f t="shared" si="76"/>
        <v>1379.1254664430617</v>
      </c>
      <c r="T157" s="30">
        <f t="shared" si="77"/>
        <v>132093.74682067698</v>
      </c>
      <c r="U157" s="30">
        <f t="shared" si="78"/>
        <v>0</v>
      </c>
      <c r="V157" s="30">
        <f t="shared" si="79"/>
        <v>0</v>
      </c>
      <c r="W157" s="30">
        <f t="shared" si="80"/>
        <v>-9.2532202125692784</v>
      </c>
      <c r="X157" s="30">
        <f t="shared" si="81"/>
        <v>2.5703389479359105E-3</v>
      </c>
      <c r="Y157" s="30">
        <f t="shared" si="67"/>
        <v>323.72545655356174</v>
      </c>
      <c r="Z157" s="30">
        <f t="shared" si="68"/>
        <v>-156.29479615263776</v>
      </c>
      <c r="AA157" s="30">
        <f t="shared" si="82"/>
        <v>8.9923737931544928E-2</v>
      </c>
      <c r="AB157" s="30">
        <f t="shared" si="83"/>
        <v>-4.3415221153510486E-2</v>
      </c>
      <c r="AC157" s="30">
        <f t="shared" si="84"/>
        <v>4.3415221153510486E-2</v>
      </c>
      <c r="AD157" s="30">
        <f t="shared" si="85"/>
        <v>4.6508516778034442E-2</v>
      </c>
      <c r="AE157" s="30">
        <f>1/2*(('Car Info '!$C$5)*('My Spreedsheet '!F157)^2)</f>
        <v>42529.382716049382</v>
      </c>
      <c r="AF157" s="30">
        <f t="shared" si="86"/>
        <v>42.529382716049383</v>
      </c>
      <c r="AG157" s="30">
        <f t="shared" si="87"/>
        <v>1.1813717421124829E-2</v>
      </c>
      <c r="AH157" s="30">
        <f t="shared" si="88"/>
        <v>1.2026014317558298</v>
      </c>
      <c r="AI157" s="30">
        <f t="shared" si="89"/>
        <v>1379.1254664430617</v>
      </c>
      <c r="AJ157" s="30">
        <f t="shared" si="90"/>
        <v>41150.257249606322</v>
      </c>
      <c r="AK157" s="30">
        <f t="shared" si="91"/>
        <v>41.150257249606319</v>
      </c>
      <c r="AL157" s="30">
        <f t="shared" si="92"/>
        <v>41150.257249606322</v>
      </c>
      <c r="AM157" s="30">
        <f t="shared" si="93"/>
        <v>41.150257249606319</v>
      </c>
      <c r="AN157" s="30">
        <f t="shared" si="94"/>
        <v>30.862692937204741</v>
      </c>
      <c r="AO157" s="30">
        <f>IF('My Spreedsheet '!AN157&lt; 'Supercapacitor Info'!$F$22,'My Spreedsheet '!AN157,'Supercapacitor Info'!$F$22)</f>
        <v>30.862692937204741</v>
      </c>
    </row>
    <row r="158" spans="2:41" x14ac:dyDescent="0.3">
      <c r="B158" s="6" t="s">
        <v>9</v>
      </c>
      <c r="C158" s="6">
        <v>153</v>
      </c>
      <c r="D158" s="6">
        <v>153</v>
      </c>
      <c r="E158" s="7">
        <v>22.6</v>
      </c>
      <c r="F158" s="16">
        <f t="shared" si="69"/>
        <v>6.2777777777777777</v>
      </c>
      <c r="G158" s="17">
        <f t="shared" si="95"/>
        <v>-1.3749999999999998</v>
      </c>
      <c r="H158" s="17">
        <f t="shared" si="96"/>
        <v>-4.9499999999999993</v>
      </c>
      <c r="I158" s="17">
        <f t="shared" si="70"/>
        <v>6.2777777777777777</v>
      </c>
      <c r="J158" s="17">
        <f t="shared" si="71"/>
        <v>700.16666666666686</v>
      </c>
      <c r="K158" s="17">
        <f t="shared" si="72"/>
        <v>700.16666666666686</v>
      </c>
      <c r="L158" s="30">
        <f>'Car Info '!$C$5*'My Spreedsheet '!G158</f>
        <v>-2048.7499999999995</v>
      </c>
      <c r="M158" s="30">
        <f t="shared" si="73"/>
        <v>1</v>
      </c>
      <c r="N158" s="30">
        <f>IF(M158=1,'Car Info '!$C$5*9.80665*'Car Info '!$H$5,0)</f>
        <v>160.73099349999998</v>
      </c>
      <c r="O158" s="30">
        <f>0.5*'Car Info '!$G$5*'Car Info '!$I$5*'Car Info '!$D$5*('My Spreedsheet '!F158*'My Spreedsheet '!F158)</f>
        <v>15.050187259090277</v>
      </c>
      <c r="P158" s="30">
        <f t="shared" si="97"/>
        <v>-1872.9688192409092</v>
      </c>
      <c r="Q158" s="30">
        <f t="shared" si="74"/>
        <v>-11758.082031901264</v>
      </c>
      <c r="R158" s="30">
        <f t="shared" si="75"/>
        <v>-11.758082031901264</v>
      </c>
      <c r="S158" s="30">
        <f t="shared" si="76"/>
        <v>1103.5151903209555</v>
      </c>
      <c r="T158" s="30">
        <f t="shared" si="77"/>
        <v>133197.26201099795</v>
      </c>
      <c r="U158" s="30">
        <f t="shared" si="78"/>
        <v>0</v>
      </c>
      <c r="V158" s="30">
        <f t="shared" si="79"/>
        <v>0</v>
      </c>
      <c r="W158" s="30">
        <f t="shared" si="80"/>
        <v>-11.758082031901264</v>
      </c>
      <c r="X158" s="30">
        <f t="shared" si="81"/>
        <v>3.2661338977503511E-3</v>
      </c>
      <c r="Y158" s="30">
        <f t="shared" si="67"/>
        <v>323.72545655356174</v>
      </c>
      <c r="Z158" s="30">
        <f t="shared" si="68"/>
        <v>-168.05287818453903</v>
      </c>
      <c r="AA158" s="30">
        <f t="shared" si="82"/>
        <v>8.9923737931544928E-2</v>
      </c>
      <c r="AB158" s="30">
        <f t="shared" si="83"/>
        <v>-4.6681355051260844E-2</v>
      </c>
      <c r="AC158" s="30">
        <f t="shared" si="84"/>
        <v>4.6681355051260844E-2</v>
      </c>
      <c r="AD158" s="30">
        <f t="shared" si="85"/>
        <v>4.3242382880284085E-2</v>
      </c>
      <c r="AE158" s="30">
        <f>1/2*(('Car Info '!$C$5)*('My Spreedsheet '!F158)^2)</f>
        <v>29360.817901234568</v>
      </c>
      <c r="AF158" s="30">
        <f t="shared" si="86"/>
        <v>29.360817901234569</v>
      </c>
      <c r="AG158" s="30">
        <f t="shared" si="87"/>
        <v>8.1557827503429357E-3</v>
      </c>
      <c r="AH158" s="30">
        <f t="shared" si="88"/>
        <v>1.2107572145061727</v>
      </c>
      <c r="AI158" s="30">
        <f t="shared" si="89"/>
        <v>1103.5151903209555</v>
      </c>
      <c r="AJ158" s="30">
        <f t="shared" si="90"/>
        <v>28257.302710913613</v>
      </c>
      <c r="AK158" s="30">
        <f t="shared" si="91"/>
        <v>28.257302710913613</v>
      </c>
      <c r="AL158" s="30">
        <f t="shared" si="92"/>
        <v>28257.302710913613</v>
      </c>
      <c r="AM158" s="30">
        <f t="shared" si="93"/>
        <v>28.257302710913613</v>
      </c>
      <c r="AN158" s="30">
        <f t="shared" si="94"/>
        <v>21.192977033185208</v>
      </c>
      <c r="AO158" s="30">
        <f>IF('My Spreedsheet '!AN158&lt; 'Supercapacitor Info'!$F$22,'My Spreedsheet '!AN158,'Supercapacitor Info'!$F$22)</f>
        <v>21.192977033185208</v>
      </c>
    </row>
    <row r="159" spans="2:41" x14ac:dyDescent="0.3">
      <c r="B159" s="6" t="s">
        <v>9</v>
      </c>
      <c r="C159" s="6">
        <v>154</v>
      </c>
      <c r="D159" s="6">
        <v>154</v>
      </c>
      <c r="E159" s="7">
        <v>17.3</v>
      </c>
      <c r="F159" s="16">
        <f t="shared" si="69"/>
        <v>4.8055555555555554</v>
      </c>
      <c r="G159" s="17">
        <f t="shared" si="95"/>
        <v>-1.2916666666666667</v>
      </c>
      <c r="H159" s="17">
        <f t="shared" si="96"/>
        <v>-4.6500000000000004</v>
      </c>
      <c r="I159" s="17">
        <f t="shared" si="70"/>
        <v>4.8055555555555554</v>
      </c>
      <c r="J159" s="17">
        <f t="shared" si="71"/>
        <v>704.9722222222224</v>
      </c>
      <c r="K159" s="17">
        <f t="shared" si="72"/>
        <v>704.9722222222224</v>
      </c>
      <c r="L159" s="30">
        <f>'Car Info '!$C$5*'My Spreedsheet '!G159</f>
        <v>-1924.5833333333335</v>
      </c>
      <c r="M159" s="30">
        <f t="shared" si="73"/>
        <v>1</v>
      </c>
      <c r="N159" s="30">
        <f>IF(M159=1,'Car Info '!$C$5*9.80665*'Car Info '!$H$5,0)</f>
        <v>160.73099349999998</v>
      </c>
      <c r="O159" s="30">
        <f>0.5*'Car Info '!$G$5*'Car Info '!$I$5*'Car Info '!$D$5*('My Spreedsheet '!F159*'My Spreedsheet '!F159)</f>
        <v>8.8189571320642361</v>
      </c>
      <c r="P159" s="30">
        <f t="shared" si="97"/>
        <v>-1755.0333827012691</v>
      </c>
      <c r="Q159" s="30">
        <f t="shared" si="74"/>
        <v>-8433.9104224255425</v>
      </c>
      <c r="R159" s="30">
        <f t="shared" si="75"/>
        <v>-8.4339104224255426</v>
      </c>
      <c r="S159" s="30">
        <f t="shared" si="76"/>
        <v>814.78170720408639</v>
      </c>
      <c r="T159" s="30">
        <f t="shared" si="77"/>
        <v>134012.04371820204</v>
      </c>
      <c r="U159" s="30">
        <f t="shared" si="78"/>
        <v>0</v>
      </c>
      <c r="V159" s="30">
        <f t="shared" si="79"/>
        <v>0</v>
      </c>
      <c r="W159" s="30">
        <f t="shared" si="80"/>
        <v>-8.4339104224255426</v>
      </c>
      <c r="X159" s="30">
        <f t="shared" si="81"/>
        <v>2.3427528951182061E-3</v>
      </c>
      <c r="Y159" s="30">
        <f t="shared" si="67"/>
        <v>323.72545655356174</v>
      </c>
      <c r="Z159" s="30">
        <f t="shared" si="68"/>
        <v>-176.48678860696458</v>
      </c>
      <c r="AA159" s="30">
        <f t="shared" si="82"/>
        <v>8.9923737931544928E-2</v>
      </c>
      <c r="AB159" s="30">
        <f t="shared" si="83"/>
        <v>-4.9024107946379049E-2</v>
      </c>
      <c r="AC159" s="30">
        <f t="shared" si="84"/>
        <v>4.9024107946379049E-2</v>
      </c>
      <c r="AD159" s="30">
        <f t="shared" si="85"/>
        <v>4.0899629985165879E-2</v>
      </c>
      <c r="AE159" s="30">
        <f>1/2*(('Car Info '!$C$5)*('My Spreedsheet '!F159)^2)</f>
        <v>17204.556327160495</v>
      </c>
      <c r="AF159" s="30">
        <f t="shared" si="86"/>
        <v>17.204556327160496</v>
      </c>
      <c r="AG159" s="30">
        <f t="shared" si="87"/>
        <v>4.7790434242112488E-3</v>
      </c>
      <c r="AH159" s="30">
        <f t="shared" si="88"/>
        <v>1.2155362579303839</v>
      </c>
      <c r="AI159" s="30">
        <f t="shared" si="89"/>
        <v>814.78170720408639</v>
      </c>
      <c r="AJ159" s="30">
        <f t="shared" si="90"/>
        <v>16389.77461995641</v>
      </c>
      <c r="AK159" s="30">
        <f t="shared" si="91"/>
        <v>16.389774619956409</v>
      </c>
      <c r="AL159" s="30">
        <f t="shared" si="92"/>
        <v>16389.77461995641</v>
      </c>
      <c r="AM159" s="30">
        <f t="shared" si="93"/>
        <v>16.389774619956409</v>
      </c>
      <c r="AN159" s="30">
        <f t="shared" si="94"/>
        <v>12.292330964967308</v>
      </c>
      <c r="AO159" s="30">
        <f>IF('My Spreedsheet '!AN159&lt; 'Supercapacitor Info'!$F$22,'My Spreedsheet '!AN159,'Supercapacitor Info'!$F$22)</f>
        <v>12.292330964967308</v>
      </c>
    </row>
    <row r="160" spans="2:41" x14ac:dyDescent="0.3">
      <c r="B160" s="6" t="s">
        <v>9</v>
      </c>
      <c r="C160" s="6">
        <v>155</v>
      </c>
      <c r="D160" s="6">
        <v>155</v>
      </c>
      <c r="E160" s="7">
        <v>13.3</v>
      </c>
      <c r="F160" s="16">
        <f t="shared" si="69"/>
        <v>3.6944444444444446</v>
      </c>
      <c r="G160" s="17">
        <f t="shared" si="95"/>
        <v>-0.73611111111111116</v>
      </c>
      <c r="H160" s="17">
        <f t="shared" si="96"/>
        <v>-2.6500000000000004</v>
      </c>
      <c r="I160" s="17">
        <f t="shared" si="70"/>
        <v>3.6944444444444446</v>
      </c>
      <c r="J160" s="17">
        <f t="shared" si="71"/>
        <v>708.66666666666686</v>
      </c>
      <c r="K160" s="17">
        <f t="shared" si="72"/>
        <v>708.66666666666686</v>
      </c>
      <c r="L160" s="30">
        <f>'Car Info '!$C$5*'My Spreedsheet '!G160</f>
        <v>-1096.8055555555557</v>
      </c>
      <c r="M160" s="30">
        <f t="shared" si="73"/>
        <v>1</v>
      </c>
      <c r="N160" s="30">
        <f>IF(M160=1,'Car Info '!$C$5*9.80665*'Car Info '!$H$5,0)</f>
        <v>160.73099349999998</v>
      </c>
      <c r="O160" s="30">
        <f>0.5*'Car Info '!$G$5*'Car Info '!$I$5*'Car Info '!$D$5*('My Spreedsheet '!F160*'My Spreedsheet '!F160)</f>
        <v>5.2122868358142362</v>
      </c>
      <c r="P160" s="30">
        <f t="shared" si="97"/>
        <v>-930.86227521974149</v>
      </c>
      <c r="Q160" s="30">
        <f t="shared" si="74"/>
        <v>-3439.0189612284894</v>
      </c>
      <c r="R160" s="30">
        <f t="shared" si="75"/>
        <v>-3.4390189612284896</v>
      </c>
      <c r="S160" s="30">
        <f t="shared" si="76"/>
        <v>613.06823012953589</v>
      </c>
      <c r="T160" s="30">
        <f t="shared" si="77"/>
        <v>134625.11194833159</v>
      </c>
      <c r="U160" s="30">
        <f t="shared" si="78"/>
        <v>0</v>
      </c>
      <c r="V160" s="30">
        <f t="shared" si="79"/>
        <v>0</v>
      </c>
      <c r="W160" s="30">
        <f t="shared" si="80"/>
        <v>-3.4390189612284896</v>
      </c>
      <c r="X160" s="30">
        <f t="shared" si="81"/>
        <v>9.5528304478569156E-4</v>
      </c>
      <c r="Y160" s="30">
        <f t="shared" si="67"/>
        <v>323.72545655356174</v>
      </c>
      <c r="Z160" s="30">
        <f t="shared" si="68"/>
        <v>-179.92580756819308</v>
      </c>
      <c r="AA160" s="30">
        <f t="shared" si="82"/>
        <v>8.9923737931544928E-2</v>
      </c>
      <c r="AB160" s="30">
        <f t="shared" si="83"/>
        <v>-4.9979390991164746E-2</v>
      </c>
      <c r="AC160" s="30">
        <f t="shared" si="84"/>
        <v>4.9979390991164746E-2</v>
      </c>
      <c r="AD160" s="30">
        <f t="shared" si="85"/>
        <v>3.9944346940380182E-2</v>
      </c>
      <c r="AE160" s="30">
        <f>1/2*(('Car Info '!$C$5)*('My Spreedsheet '!F160)^2)</f>
        <v>10168.445216049384</v>
      </c>
      <c r="AF160" s="30">
        <f t="shared" si="86"/>
        <v>10.168445216049385</v>
      </c>
      <c r="AG160" s="30">
        <f t="shared" si="87"/>
        <v>2.8245681155692737E-3</v>
      </c>
      <c r="AH160" s="30">
        <f t="shared" si="88"/>
        <v>1.2183608260459531</v>
      </c>
      <c r="AI160" s="30">
        <f t="shared" si="89"/>
        <v>613.06823012953589</v>
      </c>
      <c r="AJ160" s="30">
        <f t="shared" si="90"/>
        <v>9555.3769859198474</v>
      </c>
      <c r="AK160" s="30">
        <f t="shared" si="91"/>
        <v>9.5553769859198479</v>
      </c>
      <c r="AL160" s="30">
        <f t="shared" si="92"/>
        <v>9555.3769859198474</v>
      </c>
      <c r="AM160" s="30">
        <f t="shared" si="93"/>
        <v>9.5553769859198479</v>
      </c>
      <c r="AN160" s="30">
        <f t="shared" si="94"/>
        <v>7.1665327394398854</v>
      </c>
      <c r="AO160" s="30">
        <f>IF('My Spreedsheet '!AN160&lt; 'Supercapacitor Info'!$F$22,'My Spreedsheet '!AN160,'Supercapacitor Info'!$F$22)</f>
        <v>7.1665327394398854</v>
      </c>
    </row>
    <row r="161" spans="2:41" x14ac:dyDescent="0.3">
      <c r="B161" s="6" t="s">
        <v>9</v>
      </c>
      <c r="C161" s="6">
        <v>156</v>
      </c>
      <c r="D161" s="6">
        <v>156</v>
      </c>
      <c r="E161" s="7">
        <v>12</v>
      </c>
      <c r="F161" s="16">
        <f t="shared" si="69"/>
        <v>3.333333333333333</v>
      </c>
      <c r="G161" s="17">
        <f t="shared" si="95"/>
        <v>-9.7222222222222363E-2</v>
      </c>
      <c r="H161" s="17">
        <f t="shared" si="96"/>
        <v>-0.35000000000000053</v>
      </c>
      <c r="I161" s="17">
        <f t="shared" si="70"/>
        <v>3.333333333333333</v>
      </c>
      <c r="J161" s="17">
        <f t="shared" si="71"/>
        <v>712.00000000000023</v>
      </c>
      <c r="K161" s="17">
        <f t="shared" si="72"/>
        <v>712.00000000000023</v>
      </c>
      <c r="L161" s="30">
        <f>'Car Info '!$C$5*'My Spreedsheet '!G161</f>
        <v>-144.86111111111131</v>
      </c>
      <c r="M161" s="30">
        <f t="shared" si="73"/>
        <v>1</v>
      </c>
      <c r="N161" s="30">
        <f>IF(M161=1,'Car Info '!$C$5*9.80665*'Car Info '!$H$5,0)</f>
        <v>160.73099349999998</v>
      </c>
      <c r="O161" s="30">
        <f>0.5*'Car Info '!$G$5*'Car Info '!$I$5*'Car Info '!$D$5*('My Spreedsheet '!F161*'My Spreedsheet '!F161)</f>
        <v>4.2431415249999995</v>
      </c>
      <c r="P161" s="30">
        <f t="shared" si="97"/>
        <v>20.113023913888668</v>
      </c>
      <c r="Q161" s="30">
        <f t="shared" si="74"/>
        <v>67.043413046295555</v>
      </c>
      <c r="R161" s="30">
        <f t="shared" si="75"/>
        <v>6.7043413046295561E-2</v>
      </c>
      <c r="S161" s="30">
        <f t="shared" si="76"/>
        <v>549.91378341666655</v>
      </c>
      <c r="T161" s="30">
        <f t="shared" si="77"/>
        <v>135175.02573174826</v>
      </c>
      <c r="U161" s="30">
        <f t="shared" si="78"/>
        <v>6.7043413046295561E-2</v>
      </c>
      <c r="V161" s="30">
        <f t="shared" si="79"/>
        <v>1.8623170290637654E-5</v>
      </c>
      <c r="W161" s="30">
        <f t="shared" si="80"/>
        <v>0</v>
      </c>
      <c r="X161" s="30">
        <f t="shared" si="81"/>
        <v>0</v>
      </c>
      <c r="Y161" s="30">
        <f t="shared" si="67"/>
        <v>323.79249996660803</v>
      </c>
      <c r="Z161" s="30">
        <f t="shared" si="68"/>
        <v>-179.92580756819308</v>
      </c>
      <c r="AA161" s="30">
        <f t="shared" si="82"/>
        <v>8.9942361101835566E-2</v>
      </c>
      <c r="AB161" s="30">
        <f t="shared" si="83"/>
        <v>-4.9979390991164746E-2</v>
      </c>
      <c r="AC161" s="30">
        <f t="shared" si="84"/>
        <v>4.9979390991164746E-2</v>
      </c>
      <c r="AD161" s="30">
        <f t="shared" si="85"/>
        <v>3.996297011067082E-2</v>
      </c>
      <c r="AE161" s="30">
        <f>1/2*(('Car Info '!$C$5)*('My Spreedsheet '!F161)^2)</f>
        <v>8277.7777777777756</v>
      </c>
      <c r="AF161" s="30">
        <f t="shared" si="86"/>
        <v>8.277777777777775</v>
      </c>
      <c r="AG161" s="30">
        <f t="shared" si="87"/>
        <v>2.2993827160493821E-3</v>
      </c>
      <c r="AH161" s="30">
        <f t="shared" si="88"/>
        <v>1.2206602087620024</v>
      </c>
      <c r="AI161" s="30">
        <f t="shared" si="89"/>
        <v>549.91378341666655</v>
      </c>
      <c r="AJ161" s="30">
        <f t="shared" si="90"/>
        <v>7727.8639943611088</v>
      </c>
      <c r="AK161" s="30">
        <f t="shared" si="91"/>
        <v>7.7278639943611092</v>
      </c>
      <c r="AL161" s="30">
        <f t="shared" si="92"/>
        <v>7727.8639943611088</v>
      </c>
      <c r="AM161" s="30">
        <f t="shared" si="93"/>
        <v>7.7278639943611092</v>
      </c>
      <c r="AN161" s="30">
        <f t="shared" si="94"/>
        <v>5.7958979957708321</v>
      </c>
      <c r="AO161" s="30">
        <f>IF('My Spreedsheet '!AN161&lt; 'Supercapacitor Info'!$F$22,'My Spreedsheet '!AN161,'Supercapacitor Info'!$F$22)</f>
        <v>5.7958979957708321</v>
      </c>
    </row>
    <row r="162" spans="2:41" x14ac:dyDescent="0.3">
      <c r="B162" s="6" t="s">
        <v>9</v>
      </c>
      <c r="C162" s="6">
        <v>157</v>
      </c>
      <c r="D162" s="6">
        <v>157</v>
      </c>
      <c r="E162" s="7">
        <v>12.6</v>
      </c>
      <c r="F162" s="16">
        <f t="shared" si="69"/>
        <v>3.5</v>
      </c>
      <c r="G162" s="17">
        <f t="shared" si="95"/>
        <v>0.29166666666666663</v>
      </c>
      <c r="H162" s="17">
        <f t="shared" si="96"/>
        <v>1.0499999999999998</v>
      </c>
      <c r="I162" s="17">
        <f t="shared" si="70"/>
        <v>3.5</v>
      </c>
      <c r="J162" s="17">
        <f t="shared" si="71"/>
        <v>715.50000000000023</v>
      </c>
      <c r="K162" s="17">
        <f t="shared" si="72"/>
        <v>715.50000000000023</v>
      </c>
      <c r="L162" s="30">
        <f>'Car Info '!$C$5*'My Spreedsheet '!G162</f>
        <v>434.58333333333326</v>
      </c>
      <c r="M162" s="30">
        <f t="shared" si="73"/>
        <v>1</v>
      </c>
      <c r="N162" s="30">
        <f>IF(M162=1,'Car Info '!$C$5*9.80665*'Car Info '!$H$5,0)</f>
        <v>160.73099349999998</v>
      </c>
      <c r="O162" s="30">
        <f>0.5*'Car Info '!$G$5*'Car Info '!$I$5*'Car Info '!$D$5*('My Spreedsheet '!F162*'My Spreedsheet '!F162)</f>
        <v>4.6780635313124996</v>
      </c>
      <c r="P162" s="30">
        <f t="shared" si="97"/>
        <v>599.99239036464576</v>
      </c>
      <c r="Q162" s="30">
        <f t="shared" si="74"/>
        <v>2099.9733662762601</v>
      </c>
      <c r="R162" s="30">
        <f t="shared" si="75"/>
        <v>2.0999733662762603</v>
      </c>
      <c r="S162" s="30">
        <f t="shared" si="76"/>
        <v>578.93169960959369</v>
      </c>
      <c r="T162" s="30">
        <f t="shared" si="77"/>
        <v>135753.95743135785</v>
      </c>
      <c r="U162" s="30">
        <f t="shared" si="78"/>
        <v>2.0999733662762603</v>
      </c>
      <c r="V162" s="30">
        <f t="shared" si="79"/>
        <v>5.8332593507673901E-4</v>
      </c>
      <c r="W162" s="30">
        <f t="shared" si="80"/>
        <v>0</v>
      </c>
      <c r="X162" s="30">
        <f t="shared" si="81"/>
        <v>0</v>
      </c>
      <c r="Y162" s="30">
        <f t="shared" si="67"/>
        <v>325.89247333288432</v>
      </c>
      <c r="Z162" s="30">
        <f t="shared" si="68"/>
        <v>-179.92580756819308</v>
      </c>
      <c r="AA162" s="30">
        <f t="shared" si="82"/>
        <v>9.0525687036912314E-2</v>
      </c>
      <c r="AB162" s="30">
        <f t="shared" si="83"/>
        <v>-4.9979390991164746E-2</v>
      </c>
      <c r="AC162" s="30">
        <f t="shared" si="84"/>
        <v>4.9979390991164746E-2</v>
      </c>
      <c r="AD162" s="30">
        <f t="shared" si="85"/>
        <v>4.0546296045747568E-2</v>
      </c>
      <c r="AE162" s="30">
        <f>1/2*(('Car Info '!$C$5)*('My Spreedsheet '!F162)^2)</f>
        <v>9126.25</v>
      </c>
      <c r="AF162" s="30">
        <f t="shared" si="86"/>
        <v>9.1262500000000006</v>
      </c>
      <c r="AG162" s="30">
        <f t="shared" si="87"/>
        <v>2.5350694444444448E-3</v>
      </c>
      <c r="AH162" s="30">
        <f t="shared" si="88"/>
        <v>1.2231952782064468</v>
      </c>
      <c r="AI162" s="30">
        <f t="shared" si="89"/>
        <v>578.93169960959369</v>
      </c>
      <c r="AJ162" s="30">
        <f t="shared" si="90"/>
        <v>8547.3183003904069</v>
      </c>
      <c r="AK162" s="30">
        <f t="shared" si="91"/>
        <v>8.5473183003904065</v>
      </c>
      <c r="AL162" s="30">
        <f t="shared" si="92"/>
        <v>0</v>
      </c>
      <c r="AM162" s="30">
        <f t="shared" si="93"/>
        <v>0</v>
      </c>
      <c r="AN162" s="30">
        <f t="shared" si="94"/>
        <v>6.4104887252928053</v>
      </c>
      <c r="AO162" s="30">
        <f>IF('My Spreedsheet '!AN162&lt; 'Supercapacitor Info'!$F$22,'My Spreedsheet '!AN162,'Supercapacitor Info'!$F$22)</f>
        <v>6.4104887252928053</v>
      </c>
    </row>
    <row r="163" spans="2:41" x14ac:dyDescent="0.3">
      <c r="B163" s="6" t="s">
        <v>9</v>
      </c>
      <c r="C163" s="6">
        <v>158</v>
      </c>
      <c r="D163" s="6">
        <v>158</v>
      </c>
      <c r="E163" s="7">
        <v>14.1</v>
      </c>
      <c r="F163" s="16">
        <f t="shared" si="69"/>
        <v>3.9166666666666665</v>
      </c>
      <c r="G163" s="17">
        <f t="shared" si="95"/>
        <v>0.63888888888888884</v>
      </c>
      <c r="H163" s="17">
        <f t="shared" si="96"/>
        <v>2.2999999999999998</v>
      </c>
      <c r="I163" s="17">
        <f t="shared" si="70"/>
        <v>3.9166666666666665</v>
      </c>
      <c r="J163" s="17">
        <f t="shared" si="71"/>
        <v>719.41666666666686</v>
      </c>
      <c r="K163" s="17">
        <f t="shared" si="72"/>
        <v>719.41666666666686</v>
      </c>
      <c r="L163" s="30">
        <f>'Car Info '!$C$5*'My Spreedsheet '!G163</f>
        <v>951.94444444444434</v>
      </c>
      <c r="M163" s="30">
        <f t="shared" si="73"/>
        <v>1</v>
      </c>
      <c r="N163" s="30">
        <f>IF(M163=1,'Car Info '!$C$5*9.80665*'Car Info '!$H$5,0)</f>
        <v>160.73099349999998</v>
      </c>
      <c r="O163" s="30">
        <f>0.5*'Car Info '!$G$5*'Car Info '!$I$5*'Car Info '!$D$5*('My Spreedsheet '!F163*'My Spreedsheet '!F163)</f>
        <v>5.8581872679531246</v>
      </c>
      <c r="P163" s="30">
        <f t="shared" si="97"/>
        <v>1118.5336252123975</v>
      </c>
      <c r="Q163" s="30">
        <f t="shared" si="74"/>
        <v>4380.9233654152231</v>
      </c>
      <c r="R163" s="30">
        <f t="shared" si="75"/>
        <v>4.3809233654152235</v>
      </c>
      <c r="S163" s="30">
        <f t="shared" si="76"/>
        <v>652.47429134114964</v>
      </c>
      <c r="T163" s="30">
        <f t="shared" si="77"/>
        <v>136406.431722699</v>
      </c>
      <c r="U163" s="30">
        <f t="shared" si="78"/>
        <v>4.3809233654152235</v>
      </c>
      <c r="V163" s="30">
        <f t="shared" si="79"/>
        <v>1.2169231570597844E-3</v>
      </c>
      <c r="W163" s="30">
        <f t="shared" si="80"/>
        <v>0</v>
      </c>
      <c r="X163" s="30">
        <f t="shared" si="81"/>
        <v>0</v>
      </c>
      <c r="Y163" s="30">
        <f t="shared" si="67"/>
        <v>330.27339669829956</v>
      </c>
      <c r="Z163" s="30">
        <f t="shared" si="68"/>
        <v>-179.92580756819308</v>
      </c>
      <c r="AA163" s="30">
        <f t="shared" si="82"/>
        <v>9.1742610193972104E-2</v>
      </c>
      <c r="AB163" s="30">
        <f t="shared" si="83"/>
        <v>-4.9979390991164746E-2</v>
      </c>
      <c r="AC163" s="30">
        <f t="shared" si="84"/>
        <v>4.9979390991164746E-2</v>
      </c>
      <c r="AD163" s="30">
        <f t="shared" si="85"/>
        <v>4.1763219202807358E-2</v>
      </c>
      <c r="AE163" s="30">
        <f>1/2*(('Car Info '!$C$5)*('My Spreedsheet '!F163)^2)</f>
        <v>11428.506944444443</v>
      </c>
      <c r="AF163" s="30">
        <f t="shared" si="86"/>
        <v>11.428506944444443</v>
      </c>
      <c r="AG163" s="30">
        <f t="shared" si="87"/>
        <v>3.1745852623456788E-3</v>
      </c>
      <c r="AH163" s="30">
        <f t="shared" si="88"/>
        <v>1.2263698634687925</v>
      </c>
      <c r="AI163" s="30">
        <f t="shared" si="89"/>
        <v>652.47429134114964</v>
      </c>
      <c r="AJ163" s="30">
        <f t="shared" si="90"/>
        <v>10776.032653103293</v>
      </c>
      <c r="AK163" s="30">
        <f t="shared" si="91"/>
        <v>10.776032653103293</v>
      </c>
      <c r="AL163" s="30">
        <f t="shared" si="92"/>
        <v>0</v>
      </c>
      <c r="AM163" s="30">
        <f t="shared" si="93"/>
        <v>0</v>
      </c>
      <c r="AN163" s="30">
        <f t="shared" si="94"/>
        <v>8.0820244898274698</v>
      </c>
      <c r="AO163" s="30">
        <f>IF('My Spreedsheet '!AN163&lt; 'Supercapacitor Info'!$F$22,'My Spreedsheet '!AN163,'Supercapacitor Info'!$F$22)</f>
        <v>8.0820244898274698</v>
      </c>
    </row>
    <row r="164" spans="2:41" x14ac:dyDescent="0.3">
      <c r="B164" s="6" t="s">
        <v>9</v>
      </c>
      <c r="C164" s="6">
        <v>159</v>
      </c>
      <c r="D164" s="6">
        <v>159</v>
      </c>
      <c r="E164" s="7">
        <v>17.2</v>
      </c>
      <c r="F164" s="16">
        <f t="shared" si="69"/>
        <v>4.7777777777777777</v>
      </c>
      <c r="G164" s="17">
        <f t="shared" si="95"/>
        <v>0.83333333333333359</v>
      </c>
      <c r="H164" s="17">
        <f t="shared" si="96"/>
        <v>3.0000000000000009</v>
      </c>
      <c r="I164" s="17">
        <f t="shared" si="70"/>
        <v>4.7777777777777777</v>
      </c>
      <c r="J164" s="17">
        <f t="shared" si="71"/>
        <v>724.19444444444468</v>
      </c>
      <c r="K164" s="17">
        <f t="shared" si="72"/>
        <v>724.19444444444468</v>
      </c>
      <c r="L164" s="30">
        <f>'Car Info '!$C$5*'My Spreedsheet '!G164</f>
        <v>1241.666666666667</v>
      </c>
      <c r="M164" s="30">
        <f t="shared" si="73"/>
        <v>1</v>
      </c>
      <c r="N164" s="30">
        <f>IF(M164=1,'Car Info '!$C$5*9.80665*'Car Info '!$H$5,0)</f>
        <v>160.73099349999998</v>
      </c>
      <c r="O164" s="30">
        <f>0.5*'Car Info '!$G$5*'Car Info '!$I$5*'Car Info '!$D$5*('My Spreedsheet '!F164*'My Spreedsheet '!F164)</f>
        <v>8.7172985330277761</v>
      </c>
      <c r="P164" s="30">
        <f t="shared" si="97"/>
        <v>1411.1149586996949</v>
      </c>
      <c r="Q164" s="30">
        <f t="shared" si="74"/>
        <v>6741.9936915652088</v>
      </c>
      <c r="R164" s="30">
        <f t="shared" si="75"/>
        <v>6.7419936915652086</v>
      </c>
      <c r="S164" s="30">
        <f t="shared" si="76"/>
        <v>809.58628415779935</v>
      </c>
      <c r="T164" s="30">
        <f t="shared" si="77"/>
        <v>137216.01800685679</v>
      </c>
      <c r="U164" s="30">
        <f t="shared" si="78"/>
        <v>6.7419936915652086</v>
      </c>
      <c r="V164" s="30">
        <f t="shared" si="79"/>
        <v>1.8727760254347802E-3</v>
      </c>
      <c r="W164" s="30">
        <f t="shared" si="80"/>
        <v>0</v>
      </c>
      <c r="X164" s="30">
        <f t="shared" si="81"/>
        <v>0</v>
      </c>
      <c r="Y164" s="30">
        <f t="shared" si="67"/>
        <v>337.01539038986476</v>
      </c>
      <c r="Z164" s="30">
        <f t="shared" si="68"/>
        <v>-179.92580756819308</v>
      </c>
      <c r="AA164" s="30">
        <f t="shared" si="82"/>
        <v>9.3615386219406876E-2</v>
      </c>
      <c r="AB164" s="30">
        <f t="shared" si="83"/>
        <v>-4.9979390991164746E-2</v>
      </c>
      <c r="AC164" s="30">
        <f t="shared" si="84"/>
        <v>4.9979390991164746E-2</v>
      </c>
      <c r="AD164" s="30">
        <f t="shared" si="85"/>
        <v>4.363599522824213E-2</v>
      </c>
      <c r="AE164" s="30">
        <f>1/2*(('Car Info '!$C$5)*('My Spreedsheet '!F164)^2)</f>
        <v>17006.234567901232</v>
      </c>
      <c r="AF164" s="30">
        <f t="shared" si="86"/>
        <v>17.006234567901231</v>
      </c>
      <c r="AG164" s="30">
        <f t="shared" si="87"/>
        <v>4.7239540466392305E-3</v>
      </c>
      <c r="AH164" s="30">
        <f t="shared" si="88"/>
        <v>1.2310938175154318</v>
      </c>
      <c r="AI164" s="30">
        <f t="shared" si="89"/>
        <v>809.58628415779935</v>
      </c>
      <c r="AJ164" s="30">
        <f t="shared" si="90"/>
        <v>16196.648283743432</v>
      </c>
      <c r="AK164" s="30">
        <f t="shared" si="91"/>
        <v>16.196648283743432</v>
      </c>
      <c r="AL164" s="30">
        <f t="shared" si="92"/>
        <v>0</v>
      </c>
      <c r="AM164" s="30">
        <f t="shared" si="93"/>
        <v>0</v>
      </c>
      <c r="AN164" s="30">
        <f t="shared" si="94"/>
        <v>12.147486212807575</v>
      </c>
      <c r="AO164" s="30">
        <f>IF('My Spreedsheet '!AN164&lt; 'Supercapacitor Info'!$F$22,'My Spreedsheet '!AN164,'Supercapacitor Info'!$F$22)</f>
        <v>12.147486212807575</v>
      </c>
    </row>
    <row r="165" spans="2:41" x14ac:dyDescent="0.3">
      <c r="B165" s="6" t="s">
        <v>9</v>
      </c>
      <c r="C165" s="6">
        <v>160</v>
      </c>
      <c r="D165" s="6">
        <v>160</v>
      </c>
      <c r="E165" s="7">
        <v>20.100000000000001</v>
      </c>
      <c r="F165" s="16">
        <f t="shared" si="69"/>
        <v>5.5833333333333339</v>
      </c>
      <c r="G165" s="17">
        <f t="shared" si="95"/>
        <v>0.86111111111111094</v>
      </c>
      <c r="H165" s="17">
        <f t="shared" si="96"/>
        <v>3.0999999999999996</v>
      </c>
      <c r="I165" s="17">
        <f t="shared" si="70"/>
        <v>5.5833333333333339</v>
      </c>
      <c r="J165" s="17">
        <f t="shared" si="71"/>
        <v>729.77777777777806</v>
      </c>
      <c r="K165" s="17">
        <f t="shared" si="72"/>
        <v>729.77777777777806</v>
      </c>
      <c r="L165" s="30">
        <f>'Car Info '!$C$5*'My Spreedsheet '!G165</f>
        <v>1283.0555555555552</v>
      </c>
      <c r="M165" s="30">
        <f t="shared" si="73"/>
        <v>1</v>
      </c>
      <c r="N165" s="30">
        <f>IF(M165=1,'Car Info '!$C$5*9.80665*'Car Info '!$H$5,0)</f>
        <v>160.73099349999998</v>
      </c>
      <c r="O165" s="30">
        <f>0.5*'Car Info '!$G$5*'Car Info '!$I$5*'Car Info '!$D$5*('My Spreedsheet '!F165*'My Spreedsheet '!F165)</f>
        <v>11.904663941078127</v>
      </c>
      <c r="P165" s="30">
        <f t="shared" si="97"/>
        <v>1455.6912129966333</v>
      </c>
      <c r="Q165" s="30">
        <f t="shared" si="74"/>
        <v>8127.6092725645367</v>
      </c>
      <c r="R165" s="30">
        <f t="shared" si="75"/>
        <v>8.1276092725645377</v>
      </c>
      <c r="S165" s="30">
        <f t="shared" si="76"/>
        <v>963.88242071268621</v>
      </c>
      <c r="T165" s="30">
        <f t="shared" si="77"/>
        <v>138179.90042756946</v>
      </c>
      <c r="U165" s="30">
        <f t="shared" si="78"/>
        <v>8.1276092725645377</v>
      </c>
      <c r="V165" s="30">
        <f t="shared" si="79"/>
        <v>2.2576692423790382E-3</v>
      </c>
      <c r="W165" s="30">
        <f t="shared" si="80"/>
        <v>0</v>
      </c>
      <c r="X165" s="30">
        <f t="shared" si="81"/>
        <v>0</v>
      </c>
      <c r="Y165" s="30">
        <f t="shared" si="67"/>
        <v>345.1429996624293</v>
      </c>
      <c r="Z165" s="30">
        <f t="shared" si="68"/>
        <v>-179.92580756819308</v>
      </c>
      <c r="AA165" s="30">
        <f t="shared" si="82"/>
        <v>9.5873055461785914E-2</v>
      </c>
      <c r="AB165" s="30">
        <f t="shared" si="83"/>
        <v>-4.9979390991164746E-2</v>
      </c>
      <c r="AC165" s="30">
        <f t="shared" si="84"/>
        <v>4.9979390991164746E-2</v>
      </c>
      <c r="AD165" s="30">
        <f t="shared" si="85"/>
        <v>4.5893664470621168E-2</v>
      </c>
      <c r="AE165" s="30">
        <f>1/2*(('Car Info '!$C$5)*('My Spreedsheet '!F165)^2)</f>
        <v>23224.340277777781</v>
      </c>
      <c r="AF165" s="30">
        <f t="shared" si="86"/>
        <v>23.224340277777781</v>
      </c>
      <c r="AG165" s="30">
        <f t="shared" si="87"/>
        <v>6.4512056327160503E-3</v>
      </c>
      <c r="AH165" s="30">
        <f t="shared" si="88"/>
        <v>1.2375450231481477</v>
      </c>
      <c r="AI165" s="30">
        <f t="shared" si="89"/>
        <v>963.88242071268621</v>
      </c>
      <c r="AJ165" s="30">
        <f t="shared" si="90"/>
        <v>22260.457857065096</v>
      </c>
      <c r="AK165" s="30">
        <f t="shared" si="91"/>
        <v>22.260457857065095</v>
      </c>
      <c r="AL165" s="30">
        <f t="shared" si="92"/>
        <v>0</v>
      </c>
      <c r="AM165" s="30">
        <f t="shared" si="93"/>
        <v>0</v>
      </c>
      <c r="AN165" s="30">
        <f t="shared" si="94"/>
        <v>16.695343392798822</v>
      </c>
      <c r="AO165" s="30">
        <f>IF('My Spreedsheet '!AN165&lt; 'Supercapacitor Info'!$F$22,'My Spreedsheet '!AN165,'Supercapacitor Info'!$F$22)</f>
        <v>16.695343392798822</v>
      </c>
    </row>
    <row r="166" spans="2:41" x14ac:dyDescent="0.3">
      <c r="B166" s="6" t="s">
        <v>9</v>
      </c>
      <c r="C166" s="6">
        <v>161</v>
      </c>
      <c r="D166" s="6">
        <v>161</v>
      </c>
      <c r="E166" s="7">
        <v>23.4</v>
      </c>
      <c r="F166" s="16">
        <f t="shared" si="69"/>
        <v>6.4999999999999991</v>
      </c>
      <c r="G166" s="17">
        <f t="shared" si="95"/>
        <v>0.74999999999999978</v>
      </c>
      <c r="H166" s="17">
        <f t="shared" si="96"/>
        <v>2.6999999999999993</v>
      </c>
      <c r="I166" s="17">
        <f t="shared" si="70"/>
        <v>6.4999999999999991</v>
      </c>
      <c r="J166" s="17">
        <f t="shared" si="71"/>
        <v>736.27777777777806</v>
      </c>
      <c r="K166" s="17">
        <f t="shared" si="72"/>
        <v>736.27777777777806</v>
      </c>
      <c r="L166" s="30">
        <f>'Car Info '!$C$5*'My Spreedsheet '!G166</f>
        <v>1117.4999999999998</v>
      </c>
      <c r="M166" s="30">
        <f t="shared" si="73"/>
        <v>1</v>
      </c>
      <c r="N166" s="30">
        <f>IF(M166=1,'Car Info '!$C$5*9.80665*'Car Info '!$H$5,0)</f>
        <v>160.73099349999998</v>
      </c>
      <c r="O166" s="30">
        <f>0.5*'Car Info '!$G$5*'Car Info '!$I$5*'Car Info '!$D$5*('My Spreedsheet '!F166*'My Spreedsheet '!F166)</f>
        <v>16.134545648812495</v>
      </c>
      <c r="P166" s="30">
        <f t="shared" si="97"/>
        <v>1294.3655391488123</v>
      </c>
      <c r="Q166" s="30">
        <f t="shared" si="74"/>
        <v>8413.3760044672781</v>
      </c>
      <c r="R166" s="30">
        <f t="shared" si="75"/>
        <v>8.4133760044672776</v>
      </c>
      <c r="S166" s="30">
        <f t="shared" si="76"/>
        <v>1149.6260044672808</v>
      </c>
      <c r="T166" s="30">
        <f t="shared" si="77"/>
        <v>139329.52643203674</v>
      </c>
      <c r="U166" s="30">
        <f t="shared" si="78"/>
        <v>8.4133760044672776</v>
      </c>
      <c r="V166" s="30">
        <f t="shared" si="79"/>
        <v>2.3370488901297993E-3</v>
      </c>
      <c r="W166" s="30">
        <f t="shared" si="80"/>
        <v>0</v>
      </c>
      <c r="X166" s="30">
        <f t="shared" si="81"/>
        <v>0</v>
      </c>
      <c r="Y166" s="30">
        <f t="shared" si="67"/>
        <v>353.5563756668966</v>
      </c>
      <c r="Z166" s="30">
        <f t="shared" si="68"/>
        <v>-179.92580756819308</v>
      </c>
      <c r="AA166" s="30">
        <f t="shared" si="82"/>
        <v>9.8210104351915725E-2</v>
      </c>
      <c r="AB166" s="30">
        <f t="shared" si="83"/>
        <v>-4.9979390991164746E-2</v>
      </c>
      <c r="AC166" s="30">
        <f t="shared" si="84"/>
        <v>4.9979390991164746E-2</v>
      </c>
      <c r="AD166" s="30">
        <f t="shared" si="85"/>
        <v>4.8230713360750979E-2</v>
      </c>
      <c r="AE166" s="30">
        <f>1/2*(('Car Info '!$C$5)*('My Spreedsheet '!F166)^2)</f>
        <v>31476.249999999989</v>
      </c>
      <c r="AF166" s="30">
        <f t="shared" si="86"/>
        <v>31.47624999999999</v>
      </c>
      <c r="AG166" s="30">
        <f t="shared" si="87"/>
        <v>8.7434027777777753E-3</v>
      </c>
      <c r="AH166" s="30">
        <f t="shared" si="88"/>
        <v>1.2462884259259255</v>
      </c>
      <c r="AI166" s="30">
        <f t="shared" si="89"/>
        <v>1149.6260044672808</v>
      </c>
      <c r="AJ166" s="30">
        <f t="shared" si="90"/>
        <v>30326.623995532707</v>
      </c>
      <c r="AK166" s="30">
        <f t="shared" si="91"/>
        <v>30.326623995532707</v>
      </c>
      <c r="AL166" s="30">
        <f t="shared" si="92"/>
        <v>0</v>
      </c>
      <c r="AM166" s="30">
        <f t="shared" si="93"/>
        <v>0</v>
      </c>
      <c r="AN166" s="30">
        <f t="shared" si="94"/>
        <v>22.744967996649532</v>
      </c>
      <c r="AO166" s="30">
        <f>IF('My Spreedsheet '!AN166&lt; 'Supercapacitor Info'!$F$22,'My Spreedsheet '!AN166,'Supercapacitor Info'!$F$22)</f>
        <v>22.744967996649532</v>
      </c>
    </row>
    <row r="167" spans="2:41" x14ac:dyDescent="0.3">
      <c r="B167" s="6" t="s">
        <v>9</v>
      </c>
      <c r="C167" s="6">
        <v>162</v>
      </c>
      <c r="D167" s="6">
        <v>162</v>
      </c>
      <c r="E167" s="7">
        <v>25.5</v>
      </c>
      <c r="F167" s="16">
        <f t="shared" si="69"/>
        <v>7.083333333333333</v>
      </c>
      <c r="G167" s="17">
        <f t="shared" si="95"/>
        <v>0.5833333333333337</v>
      </c>
      <c r="H167" s="17">
        <f t="shared" si="96"/>
        <v>2.1000000000000014</v>
      </c>
      <c r="I167" s="17">
        <f t="shared" si="70"/>
        <v>7.083333333333333</v>
      </c>
      <c r="J167" s="17">
        <f t="shared" si="71"/>
        <v>743.36111111111143</v>
      </c>
      <c r="K167" s="17">
        <f t="shared" si="72"/>
        <v>743.36111111111143</v>
      </c>
      <c r="L167" s="30">
        <f>'Car Info '!$C$5*'My Spreedsheet '!G167</f>
        <v>869.1666666666672</v>
      </c>
      <c r="M167" s="30">
        <f t="shared" si="73"/>
        <v>1</v>
      </c>
      <c r="N167" s="30">
        <f>IF(M167=1,'Car Info '!$C$5*9.80665*'Car Info '!$H$5,0)</f>
        <v>160.73099349999998</v>
      </c>
      <c r="O167" s="30">
        <f>0.5*'Car Info '!$G$5*'Car Info '!$I$5*'Car Info '!$D$5*('My Spreedsheet '!F167*'My Spreedsheet '!F167)</f>
        <v>19.160435948828123</v>
      </c>
      <c r="P167" s="30">
        <f t="shared" si="97"/>
        <v>1049.0580961154953</v>
      </c>
      <c r="Q167" s="30">
        <f t="shared" si="74"/>
        <v>7430.8281808180918</v>
      </c>
      <c r="R167" s="30">
        <f t="shared" si="75"/>
        <v>7.430828180818092</v>
      </c>
      <c r="S167" s="30">
        <f t="shared" si="76"/>
        <v>1274.2309585958656</v>
      </c>
      <c r="T167" s="30">
        <f t="shared" si="77"/>
        <v>140603.75739063261</v>
      </c>
      <c r="U167" s="30">
        <f t="shared" si="78"/>
        <v>7.430828180818092</v>
      </c>
      <c r="V167" s="30">
        <f t="shared" si="79"/>
        <v>2.0641189391161366E-3</v>
      </c>
      <c r="W167" s="30">
        <f t="shared" si="80"/>
        <v>0</v>
      </c>
      <c r="X167" s="30">
        <f t="shared" si="81"/>
        <v>0</v>
      </c>
      <c r="Y167" s="30">
        <f t="shared" si="67"/>
        <v>360.98720384771468</v>
      </c>
      <c r="Z167" s="30">
        <f t="shared" si="68"/>
        <v>-179.92580756819308</v>
      </c>
      <c r="AA167" s="30">
        <f t="shared" si="82"/>
        <v>0.10027422329103186</v>
      </c>
      <c r="AB167" s="30">
        <f t="shared" si="83"/>
        <v>-4.9979390991164746E-2</v>
      </c>
      <c r="AC167" s="30">
        <f t="shared" si="84"/>
        <v>4.9979390991164746E-2</v>
      </c>
      <c r="AD167" s="30">
        <f t="shared" si="85"/>
        <v>5.0294832299867115E-2</v>
      </c>
      <c r="AE167" s="30">
        <f>1/2*(('Car Info '!$C$5)*('My Spreedsheet '!F167)^2)</f>
        <v>37379.340277777774</v>
      </c>
      <c r="AF167" s="30">
        <f t="shared" si="86"/>
        <v>37.379340277777771</v>
      </c>
      <c r="AG167" s="30">
        <f t="shared" si="87"/>
        <v>1.0383150077160492E-2</v>
      </c>
      <c r="AH167" s="30">
        <f t="shared" si="88"/>
        <v>1.256671576003086</v>
      </c>
      <c r="AI167" s="30">
        <f t="shared" si="89"/>
        <v>1274.2309585958656</v>
      </c>
      <c r="AJ167" s="30">
        <f t="shared" si="90"/>
        <v>36105.109319181909</v>
      </c>
      <c r="AK167" s="30">
        <f t="shared" si="91"/>
        <v>36.105109319181906</v>
      </c>
      <c r="AL167" s="30">
        <f t="shared" si="92"/>
        <v>0</v>
      </c>
      <c r="AM167" s="30">
        <f t="shared" si="93"/>
        <v>0</v>
      </c>
      <c r="AN167" s="30">
        <f t="shared" si="94"/>
        <v>27.078831989386433</v>
      </c>
      <c r="AO167" s="30">
        <f>IF('My Spreedsheet '!AN167&lt; 'Supercapacitor Info'!$F$22,'My Spreedsheet '!AN167,'Supercapacitor Info'!$F$22)</f>
        <v>27.078831989386433</v>
      </c>
    </row>
    <row r="168" spans="2:41" x14ac:dyDescent="0.3">
      <c r="B168" s="6" t="s">
        <v>9</v>
      </c>
      <c r="C168" s="6">
        <v>163</v>
      </c>
      <c r="D168" s="6">
        <v>163</v>
      </c>
      <c r="E168" s="7">
        <v>27.6</v>
      </c>
      <c r="F168" s="16">
        <f t="shared" si="69"/>
        <v>7.666666666666667</v>
      </c>
      <c r="G168" s="17">
        <f t="shared" si="95"/>
        <v>0.55555555555555558</v>
      </c>
      <c r="H168" s="17">
        <f t="shared" si="96"/>
        <v>2</v>
      </c>
      <c r="I168" s="17">
        <f t="shared" si="70"/>
        <v>7.666666666666667</v>
      </c>
      <c r="J168" s="17">
        <f t="shared" si="71"/>
        <v>751.02777777777806</v>
      </c>
      <c r="K168" s="17">
        <f t="shared" si="72"/>
        <v>751.02777777777806</v>
      </c>
      <c r="L168" s="30">
        <f>'Car Info '!$C$5*'My Spreedsheet '!G168</f>
        <v>827.77777777777783</v>
      </c>
      <c r="M168" s="30">
        <f t="shared" si="73"/>
        <v>1</v>
      </c>
      <c r="N168" s="30">
        <f>IF(M168=1,'Car Info '!$C$5*9.80665*'Car Info '!$H$5,0)</f>
        <v>160.73099349999998</v>
      </c>
      <c r="O168" s="30">
        <f>0.5*'Car Info '!$G$5*'Car Info '!$I$5*'Car Info '!$D$5*('My Spreedsheet '!F168*'My Spreedsheet '!F168)</f>
        <v>22.446218667250001</v>
      </c>
      <c r="P168" s="30">
        <f t="shared" si="97"/>
        <v>1010.9549899450278</v>
      </c>
      <c r="Q168" s="30">
        <f t="shared" si="74"/>
        <v>7750.65492291188</v>
      </c>
      <c r="R168" s="30">
        <f t="shared" si="75"/>
        <v>7.7506549229118802</v>
      </c>
      <c r="S168" s="30">
        <f t="shared" si="76"/>
        <v>1404.3586266155833</v>
      </c>
      <c r="T168" s="30">
        <f t="shared" si="77"/>
        <v>142008.11601724819</v>
      </c>
      <c r="U168" s="30">
        <f t="shared" si="78"/>
        <v>7.7506549229118802</v>
      </c>
      <c r="V168" s="30">
        <f t="shared" si="79"/>
        <v>2.1529597008088557E-3</v>
      </c>
      <c r="W168" s="30">
        <f t="shared" si="80"/>
        <v>0</v>
      </c>
      <c r="X168" s="30">
        <f t="shared" si="81"/>
        <v>0</v>
      </c>
      <c r="Y168" s="30">
        <f t="shared" si="67"/>
        <v>368.73785877062659</v>
      </c>
      <c r="Z168" s="30">
        <f t="shared" si="68"/>
        <v>-179.92580756819308</v>
      </c>
      <c r="AA168" s="30">
        <f t="shared" si="82"/>
        <v>0.10242718299184071</v>
      </c>
      <c r="AB168" s="30">
        <f t="shared" si="83"/>
        <v>-4.9979390991164746E-2</v>
      </c>
      <c r="AC168" s="30">
        <f t="shared" si="84"/>
        <v>4.9979390991164746E-2</v>
      </c>
      <c r="AD168" s="30">
        <f t="shared" si="85"/>
        <v>5.2447792000675966E-2</v>
      </c>
      <c r="AE168" s="30">
        <f>1/2*(('Car Info '!$C$5)*('My Spreedsheet '!F168)^2)</f>
        <v>43789.444444444453</v>
      </c>
      <c r="AF168" s="30">
        <f t="shared" si="86"/>
        <v>43.789444444444456</v>
      </c>
      <c r="AG168" s="30">
        <f t="shared" si="87"/>
        <v>1.2163734567901237E-2</v>
      </c>
      <c r="AH168" s="30">
        <f t="shared" si="88"/>
        <v>1.2688353105709873</v>
      </c>
      <c r="AI168" s="30">
        <f t="shared" si="89"/>
        <v>1404.3586266155833</v>
      </c>
      <c r="AJ168" s="30">
        <f t="shared" si="90"/>
        <v>42385.085817828869</v>
      </c>
      <c r="AK168" s="30">
        <f t="shared" si="91"/>
        <v>42.385085817828873</v>
      </c>
      <c r="AL168" s="30">
        <f t="shared" si="92"/>
        <v>0</v>
      </c>
      <c r="AM168" s="30">
        <f t="shared" si="93"/>
        <v>0</v>
      </c>
      <c r="AN168" s="30">
        <f t="shared" si="94"/>
        <v>31.788814363371653</v>
      </c>
      <c r="AO168" s="30">
        <f>IF('My Spreedsheet '!AN168&lt; 'Supercapacitor Info'!$F$22,'My Spreedsheet '!AN168,'Supercapacitor Info'!$F$22)</f>
        <v>31.788814363371653</v>
      </c>
    </row>
    <row r="169" spans="2:41" x14ac:dyDescent="0.3">
      <c r="B169" s="6" t="s">
        <v>9</v>
      </c>
      <c r="C169" s="6">
        <v>164</v>
      </c>
      <c r="D169" s="6">
        <v>164</v>
      </c>
      <c r="E169" s="7">
        <v>29.5</v>
      </c>
      <c r="F169" s="16">
        <f t="shared" si="69"/>
        <v>8.1944444444444446</v>
      </c>
      <c r="G169" s="17">
        <f t="shared" si="95"/>
        <v>0.4861111111111111</v>
      </c>
      <c r="H169" s="17">
        <f t="shared" si="96"/>
        <v>1.75</v>
      </c>
      <c r="I169" s="17">
        <f t="shared" si="70"/>
        <v>8.1944444444444446</v>
      </c>
      <c r="J169" s="17">
        <f t="shared" si="71"/>
        <v>759.22222222222251</v>
      </c>
      <c r="K169" s="17">
        <f t="shared" si="72"/>
        <v>759.22222222222251</v>
      </c>
      <c r="L169" s="30">
        <f>'Car Info '!$C$5*'My Spreedsheet '!G169</f>
        <v>724.30555555555554</v>
      </c>
      <c r="M169" s="30">
        <f t="shared" si="73"/>
        <v>1</v>
      </c>
      <c r="N169" s="30">
        <f>IF(M169=1,'Car Info '!$C$5*9.80665*'Car Info '!$H$5,0)</f>
        <v>160.73099349999998</v>
      </c>
      <c r="O169" s="30">
        <f>0.5*'Car Info '!$G$5*'Car Info '!$I$5*'Car Info '!$D$5*('My Spreedsheet '!F169*'My Spreedsheet '!F169)</f>
        <v>25.643013278689235</v>
      </c>
      <c r="P169" s="30">
        <f t="shared" si="97"/>
        <v>910.67956233424468</v>
      </c>
      <c r="Q169" s="30">
        <f t="shared" si="74"/>
        <v>7462.5130802389494</v>
      </c>
      <c r="R169" s="30">
        <f t="shared" si="75"/>
        <v>7.4625130802389492</v>
      </c>
      <c r="S169" s="30">
        <f t="shared" si="76"/>
        <v>1527.2314444364811</v>
      </c>
      <c r="T169" s="30">
        <f t="shared" si="77"/>
        <v>143535.34746168467</v>
      </c>
      <c r="U169" s="30">
        <f t="shared" si="78"/>
        <v>7.4625130802389492</v>
      </c>
      <c r="V169" s="30">
        <f t="shared" si="79"/>
        <v>2.0729203000663748E-3</v>
      </c>
      <c r="W169" s="30">
        <f t="shared" si="80"/>
        <v>0</v>
      </c>
      <c r="X169" s="30">
        <f t="shared" si="81"/>
        <v>0</v>
      </c>
      <c r="Y169" s="30">
        <f t="shared" si="67"/>
        <v>376.20037185086551</v>
      </c>
      <c r="Z169" s="30">
        <f t="shared" si="68"/>
        <v>-179.92580756819308</v>
      </c>
      <c r="AA169" s="30">
        <f t="shared" si="82"/>
        <v>0.10450010329190708</v>
      </c>
      <c r="AB169" s="30">
        <f t="shared" si="83"/>
        <v>-4.9979390991164746E-2</v>
      </c>
      <c r="AC169" s="30">
        <f t="shared" si="84"/>
        <v>4.9979390991164746E-2</v>
      </c>
      <c r="AD169" s="30">
        <f t="shared" si="85"/>
        <v>5.4520712300742333E-2</v>
      </c>
      <c r="AE169" s="30">
        <f>1/2*(('Car Info '!$C$5)*('My Spreedsheet '!F169)^2)</f>
        <v>50025.945216049382</v>
      </c>
      <c r="AF169" s="30">
        <f t="shared" si="86"/>
        <v>50.025945216049386</v>
      </c>
      <c r="AG169" s="30">
        <f t="shared" si="87"/>
        <v>1.3896095893347052E-2</v>
      </c>
      <c r="AH169" s="30">
        <f t="shared" si="88"/>
        <v>1.2827314064643343</v>
      </c>
      <c r="AI169" s="30">
        <f t="shared" si="89"/>
        <v>1527.2314444364811</v>
      </c>
      <c r="AJ169" s="30">
        <f t="shared" si="90"/>
        <v>48498.7137716129</v>
      </c>
      <c r="AK169" s="30">
        <f t="shared" si="91"/>
        <v>48.498713771612898</v>
      </c>
      <c r="AL169" s="30">
        <f t="shared" si="92"/>
        <v>0</v>
      </c>
      <c r="AM169" s="30">
        <f t="shared" si="93"/>
        <v>0</v>
      </c>
      <c r="AN169" s="30">
        <f t="shared" si="94"/>
        <v>36.374035328709674</v>
      </c>
      <c r="AO169" s="30">
        <f>IF('My Spreedsheet '!AN169&lt; 'Supercapacitor Info'!$F$22,'My Spreedsheet '!AN169,'Supercapacitor Info'!$F$22)</f>
        <v>36.374035328709674</v>
      </c>
    </row>
    <row r="170" spans="2:41" x14ac:dyDescent="0.3">
      <c r="B170" s="6" t="s">
        <v>9</v>
      </c>
      <c r="C170" s="6">
        <v>165</v>
      </c>
      <c r="D170" s="6">
        <v>165</v>
      </c>
      <c r="E170" s="7">
        <v>31.1</v>
      </c>
      <c r="F170" s="16">
        <f t="shared" si="69"/>
        <v>8.6388888888888893</v>
      </c>
      <c r="G170" s="17">
        <f t="shared" si="95"/>
        <v>0.36111111111111133</v>
      </c>
      <c r="H170" s="17">
        <f t="shared" si="96"/>
        <v>1.3000000000000007</v>
      </c>
      <c r="I170" s="17">
        <f t="shared" si="70"/>
        <v>8.6388888888888893</v>
      </c>
      <c r="J170" s="17">
        <f t="shared" si="71"/>
        <v>767.86111111111143</v>
      </c>
      <c r="K170" s="17">
        <f t="shared" si="72"/>
        <v>767.86111111111143</v>
      </c>
      <c r="L170" s="30">
        <f>'Car Info '!$C$5*'My Spreedsheet '!G170</f>
        <v>538.05555555555588</v>
      </c>
      <c r="M170" s="30">
        <f t="shared" si="73"/>
        <v>1</v>
      </c>
      <c r="N170" s="30">
        <f>IF(M170=1,'Car Info '!$C$5*9.80665*'Car Info '!$H$5,0)</f>
        <v>160.73099349999998</v>
      </c>
      <c r="O170" s="30">
        <f>0.5*'Car Info '!$G$5*'Car Info '!$I$5*'Car Info '!$D$5*('My Spreedsheet '!F170*'My Spreedsheet '!F170)</f>
        <v>28.500061905522575</v>
      </c>
      <c r="P170" s="30">
        <f t="shared" si="97"/>
        <v>727.2866109610784</v>
      </c>
      <c r="Q170" s="30">
        <f t="shared" si="74"/>
        <v>6282.9482224693165</v>
      </c>
      <c r="R170" s="30">
        <f t="shared" si="75"/>
        <v>6.2829482224693169</v>
      </c>
      <c r="S170" s="30">
        <f t="shared" si="76"/>
        <v>1634.7460619754868</v>
      </c>
      <c r="T170" s="30">
        <f t="shared" si="77"/>
        <v>145170.09352366015</v>
      </c>
      <c r="U170" s="30">
        <f t="shared" si="78"/>
        <v>6.2829482224693169</v>
      </c>
      <c r="V170" s="30">
        <f t="shared" si="79"/>
        <v>1.7452633951303659E-3</v>
      </c>
      <c r="W170" s="30">
        <f t="shared" si="80"/>
        <v>0</v>
      </c>
      <c r="X170" s="30">
        <f t="shared" si="81"/>
        <v>0</v>
      </c>
      <c r="Y170" s="30">
        <f t="shared" si="67"/>
        <v>382.48332007333482</v>
      </c>
      <c r="Z170" s="30">
        <f t="shared" si="68"/>
        <v>-179.92580756819308</v>
      </c>
      <c r="AA170" s="30">
        <f t="shared" si="82"/>
        <v>0.10624536668703745</v>
      </c>
      <c r="AB170" s="30">
        <f t="shared" si="83"/>
        <v>-4.9979390991164746E-2</v>
      </c>
      <c r="AC170" s="30">
        <f t="shared" si="84"/>
        <v>4.9979390991164746E-2</v>
      </c>
      <c r="AD170" s="30">
        <f t="shared" si="85"/>
        <v>5.6265975695872703E-2</v>
      </c>
      <c r="AE170" s="30">
        <f>1/2*(('Car Info '!$C$5)*('My Spreedsheet '!F170)^2)</f>
        <v>55599.648919753097</v>
      </c>
      <c r="AF170" s="30">
        <f t="shared" si="86"/>
        <v>55.599648919753101</v>
      </c>
      <c r="AG170" s="30">
        <f t="shared" si="87"/>
        <v>1.5444346922153639E-2</v>
      </c>
      <c r="AH170" s="30">
        <f t="shared" si="88"/>
        <v>1.2981757533864879</v>
      </c>
      <c r="AI170" s="30">
        <f t="shared" si="89"/>
        <v>1634.7460619754868</v>
      </c>
      <c r="AJ170" s="30">
        <f t="shared" si="90"/>
        <v>53964.902857777612</v>
      </c>
      <c r="AK170" s="30">
        <f t="shared" si="91"/>
        <v>53.964902857777609</v>
      </c>
      <c r="AL170" s="30">
        <f t="shared" si="92"/>
        <v>0</v>
      </c>
      <c r="AM170" s="30">
        <f t="shared" si="93"/>
        <v>0</v>
      </c>
      <c r="AN170" s="30">
        <f t="shared" si="94"/>
        <v>40.473677143333212</v>
      </c>
      <c r="AO170" s="30">
        <f>IF('My Spreedsheet '!AN170&lt; 'Supercapacitor Info'!$F$22,'My Spreedsheet '!AN170,'Supercapacitor Info'!$F$22)</f>
        <v>40.473677143333212</v>
      </c>
    </row>
    <row r="171" spans="2:41" x14ac:dyDescent="0.3">
      <c r="B171" s="6" t="s">
        <v>9</v>
      </c>
      <c r="C171" s="6">
        <v>166</v>
      </c>
      <c r="D171" s="6">
        <v>166</v>
      </c>
      <c r="E171" s="7">
        <v>32.1</v>
      </c>
      <c r="F171" s="16">
        <f t="shared" si="69"/>
        <v>8.9166666666666661</v>
      </c>
      <c r="G171" s="17">
        <f t="shared" si="95"/>
        <v>0.29166666666666685</v>
      </c>
      <c r="H171" s="17">
        <f t="shared" si="96"/>
        <v>1.0500000000000007</v>
      </c>
      <c r="I171" s="17">
        <f t="shared" si="70"/>
        <v>8.9166666666666661</v>
      </c>
      <c r="J171" s="17">
        <f t="shared" si="71"/>
        <v>776.77777777777806</v>
      </c>
      <c r="K171" s="17">
        <f t="shared" si="72"/>
        <v>776.77777777777806</v>
      </c>
      <c r="L171" s="30">
        <f>'Car Info '!$C$5*'My Spreedsheet '!G171</f>
        <v>434.5833333333336</v>
      </c>
      <c r="M171" s="30">
        <f t="shared" si="73"/>
        <v>1</v>
      </c>
      <c r="N171" s="30">
        <f>IF(M171=1,'Car Info '!$C$5*9.80665*'Car Info '!$H$5,0)</f>
        <v>160.73099349999998</v>
      </c>
      <c r="O171" s="30">
        <f>0.5*'Car Info '!$G$5*'Car Info '!$I$5*'Car Info '!$D$5*('My Spreedsheet '!F171*'My Spreedsheet '!F171)</f>
        <v>30.36232957482812</v>
      </c>
      <c r="P171" s="30">
        <f t="shared" si="97"/>
        <v>625.67665640816165</v>
      </c>
      <c r="Q171" s="30">
        <f t="shared" si="74"/>
        <v>5578.9501863061078</v>
      </c>
      <c r="R171" s="30">
        <f t="shared" si="75"/>
        <v>5.5789501863061082</v>
      </c>
      <c r="S171" s="30">
        <f t="shared" si="76"/>
        <v>1703.9154640838838</v>
      </c>
      <c r="T171" s="30">
        <f t="shared" si="77"/>
        <v>146874.00898774405</v>
      </c>
      <c r="U171" s="30">
        <f t="shared" si="78"/>
        <v>5.5789501863061082</v>
      </c>
      <c r="V171" s="30">
        <f t="shared" si="79"/>
        <v>1.54970838508503E-3</v>
      </c>
      <c r="W171" s="30">
        <f t="shared" si="80"/>
        <v>0</v>
      </c>
      <c r="X171" s="30">
        <f t="shared" si="81"/>
        <v>0</v>
      </c>
      <c r="Y171" s="30">
        <f t="shared" si="67"/>
        <v>388.06227025964091</v>
      </c>
      <c r="Z171" s="30">
        <f t="shared" si="68"/>
        <v>-179.92580756819308</v>
      </c>
      <c r="AA171" s="30">
        <f t="shared" si="82"/>
        <v>0.10779507507212248</v>
      </c>
      <c r="AB171" s="30">
        <f t="shared" si="83"/>
        <v>-4.9979390991164746E-2</v>
      </c>
      <c r="AC171" s="30">
        <f t="shared" si="84"/>
        <v>4.9979390991164746E-2</v>
      </c>
      <c r="AD171" s="30">
        <f t="shared" si="85"/>
        <v>5.7815684080957733E-2</v>
      </c>
      <c r="AE171" s="30">
        <f>1/2*(('Car Info '!$C$5)*('My Spreedsheet '!F171)^2)</f>
        <v>59232.673611111102</v>
      </c>
      <c r="AF171" s="30">
        <f t="shared" si="86"/>
        <v>59.232673611111103</v>
      </c>
      <c r="AG171" s="30">
        <f t="shared" si="87"/>
        <v>1.6453520447530862E-2</v>
      </c>
      <c r="AH171" s="30">
        <f t="shared" si="88"/>
        <v>1.3146292738340188</v>
      </c>
      <c r="AI171" s="30">
        <f t="shared" si="89"/>
        <v>1703.9154640838838</v>
      </c>
      <c r="AJ171" s="30">
        <f t="shared" si="90"/>
        <v>57528.75814702722</v>
      </c>
      <c r="AK171" s="30">
        <f t="shared" si="91"/>
        <v>57.528758147027219</v>
      </c>
      <c r="AL171" s="30">
        <f t="shared" si="92"/>
        <v>0</v>
      </c>
      <c r="AM171" s="30">
        <f t="shared" si="93"/>
        <v>0</v>
      </c>
      <c r="AN171" s="30">
        <f t="shared" si="94"/>
        <v>43.146568610270414</v>
      </c>
      <c r="AO171" s="30">
        <f>IF('My Spreedsheet '!AN171&lt; 'Supercapacitor Info'!$F$22,'My Spreedsheet '!AN171,'Supercapacitor Info'!$F$22)</f>
        <v>43.146568610270414</v>
      </c>
    </row>
    <row r="172" spans="2:41" x14ac:dyDescent="0.3">
      <c r="B172" s="6" t="s">
        <v>9</v>
      </c>
      <c r="C172" s="6">
        <v>167</v>
      </c>
      <c r="D172" s="6">
        <v>167</v>
      </c>
      <c r="E172" s="7">
        <v>33.200000000000003</v>
      </c>
      <c r="F172" s="16">
        <f t="shared" si="69"/>
        <v>9.2222222222222232</v>
      </c>
      <c r="G172" s="17">
        <f t="shared" si="95"/>
        <v>0.43055555555555575</v>
      </c>
      <c r="H172" s="17">
        <f t="shared" si="96"/>
        <v>1.5500000000000007</v>
      </c>
      <c r="I172" s="17">
        <f t="shared" si="70"/>
        <v>9.2222222222222232</v>
      </c>
      <c r="J172" s="17">
        <f t="shared" si="71"/>
        <v>786.00000000000023</v>
      </c>
      <c r="K172" s="17">
        <f t="shared" si="72"/>
        <v>786.00000000000023</v>
      </c>
      <c r="L172" s="30">
        <f>'Car Info '!$C$5*'My Spreedsheet '!G172</f>
        <v>641.52777777777806</v>
      </c>
      <c r="M172" s="30">
        <f t="shared" si="73"/>
        <v>1</v>
      </c>
      <c r="N172" s="30">
        <f>IF(M172=1,'Car Info '!$C$5*9.80665*'Car Info '!$H$5,0)</f>
        <v>160.73099349999998</v>
      </c>
      <c r="O172" s="30">
        <f>0.5*'Car Info '!$G$5*'Car Info '!$I$5*'Car Info '!$D$5*('My Spreedsheet '!F172*'My Spreedsheet '!F172)</f>
        <v>32.478891073027789</v>
      </c>
      <c r="P172" s="30">
        <f t="shared" si="97"/>
        <v>834.73766235080575</v>
      </c>
      <c r="Q172" s="30">
        <f t="shared" si="74"/>
        <v>7698.1362194574313</v>
      </c>
      <c r="R172" s="30">
        <f t="shared" si="75"/>
        <v>7.6981362194574317</v>
      </c>
      <c r="S172" s="30">
        <f t="shared" si="76"/>
        <v>1781.8244910623675</v>
      </c>
      <c r="T172" s="30">
        <f t="shared" si="77"/>
        <v>148655.83347880642</v>
      </c>
      <c r="U172" s="30">
        <f t="shared" si="78"/>
        <v>7.6981362194574317</v>
      </c>
      <c r="V172" s="30">
        <f t="shared" si="79"/>
        <v>2.138371172071509E-3</v>
      </c>
      <c r="W172" s="30">
        <f t="shared" si="80"/>
        <v>0</v>
      </c>
      <c r="X172" s="30">
        <f t="shared" si="81"/>
        <v>0</v>
      </c>
      <c r="Y172" s="30">
        <f t="shared" si="67"/>
        <v>395.76040647909832</v>
      </c>
      <c r="Z172" s="30">
        <f t="shared" si="68"/>
        <v>-179.92580756819308</v>
      </c>
      <c r="AA172" s="30">
        <f t="shared" si="82"/>
        <v>0.10993344624419397</v>
      </c>
      <c r="AB172" s="30">
        <f t="shared" si="83"/>
        <v>-4.9979390991164746E-2</v>
      </c>
      <c r="AC172" s="30">
        <f t="shared" si="84"/>
        <v>4.9979390991164746E-2</v>
      </c>
      <c r="AD172" s="30">
        <f t="shared" si="85"/>
        <v>5.9954055253029229E-2</v>
      </c>
      <c r="AE172" s="30">
        <f>1/2*(('Car Info '!$C$5)*('My Spreedsheet '!F172)^2)</f>
        <v>63361.790123456805</v>
      </c>
      <c r="AF172" s="30">
        <f t="shared" si="86"/>
        <v>63.361790123456807</v>
      </c>
      <c r="AG172" s="30">
        <f t="shared" si="87"/>
        <v>1.7600497256515781E-2</v>
      </c>
      <c r="AH172" s="30">
        <f t="shared" si="88"/>
        <v>1.3322297710905346</v>
      </c>
      <c r="AI172" s="30">
        <f t="shared" si="89"/>
        <v>1781.8244910623675</v>
      </c>
      <c r="AJ172" s="30">
        <f t="shared" si="90"/>
        <v>61579.965632394436</v>
      </c>
      <c r="AK172" s="30">
        <f t="shared" si="91"/>
        <v>61.57996563239444</v>
      </c>
      <c r="AL172" s="30">
        <f t="shared" si="92"/>
        <v>0</v>
      </c>
      <c r="AM172" s="30">
        <f t="shared" si="93"/>
        <v>0</v>
      </c>
      <c r="AN172" s="30">
        <f t="shared" si="94"/>
        <v>46.184974224295829</v>
      </c>
      <c r="AO172" s="30">
        <f>IF('My Spreedsheet '!AN172&lt; 'Supercapacitor Info'!$F$22,'My Spreedsheet '!AN172,'Supercapacitor Info'!$F$22)</f>
        <v>46.184974224295829</v>
      </c>
    </row>
    <row r="173" spans="2:41" x14ac:dyDescent="0.3">
      <c r="B173" s="6" t="s">
        <v>9</v>
      </c>
      <c r="C173" s="6">
        <v>168</v>
      </c>
      <c r="D173" s="6">
        <v>168</v>
      </c>
      <c r="E173" s="7">
        <v>35.200000000000003</v>
      </c>
      <c r="F173" s="16">
        <f t="shared" si="69"/>
        <v>9.7777777777777786</v>
      </c>
      <c r="G173" s="17">
        <f t="shared" si="95"/>
        <v>0.55555555555555558</v>
      </c>
      <c r="H173" s="17">
        <f t="shared" si="96"/>
        <v>2</v>
      </c>
      <c r="I173" s="17">
        <f t="shared" si="70"/>
        <v>9.7777777777777786</v>
      </c>
      <c r="J173" s="17">
        <f t="shared" si="71"/>
        <v>795.77777777777806</v>
      </c>
      <c r="K173" s="17">
        <f t="shared" si="72"/>
        <v>795.77777777777806</v>
      </c>
      <c r="L173" s="30">
        <f>'Car Info '!$C$5*'My Spreedsheet '!G173</f>
        <v>827.77777777777783</v>
      </c>
      <c r="M173" s="30">
        <f t="shared" si="73"/>
        <v>1</v>
      </c>
      <c r="N173" s="30">
        <f>IF(M173=1,'Car Info '!$C$5*9.80665*'Car Info '!$H$5,0)</f>
        <v>160.73099349999998</v>
      </c>
      <c r="O173" s="30">
        <f>0.5*'Car Info '!$G$5*'Car Info '!$I$5*'Car Info '!$D$5*('My Spreedsheet '!F173*'My Spreedsheet '!F173)</f>
        <v>36.509875521777779</v>
      </c>
      <c r="P173" s="30">
        <f t="shared" si="97"/>
        <v>1025.0186467995557</v>
      </c>
      <c r="Q173" s="30">
        <f t="shared" si="74"/>
        <v>10022.404546484546</v>
      </c>
      <c r="R173" s="30">
        <f t="shared" si="75"/>
        <v>10.022404546484546</v>
      </c>
      <c r="S173" s="30">
        <f t="shared" si="76"/>
        <v>1928.577385990716</v>
      </c>
      <c r="T173" s="30">
        <f t="shared" si="77"/>
        <v>150584.41086479713</v>
      </c>
      <c r="U173" s="30">
        <f t="shared" si="78"/>
        <v>10.022404546484546</v>
      </c>
      <c r="V173" s="30">
        <f t="shared" si="79"/>
        <v>2.7840012629123741E-3</v>
      </c>
      <c r="W173" s="30">
        <f t="shared" si="80"/>
        <v>0</v>
      </c>
      <c r="X173" s="30">
        <f t="shared" si="81"/>
        <v>0</v>
      </c>
      <c r="Y173" s="30">
        <f t="shared" si="67"/>
        <v>405.78281102558287</v>
      </c>
      <c r="Z173" s="30">
        <f t="shared" si="68"/>
        <v>-179.92580756819308</v>
      </c>
      <c r="AA173" s="30">
        <f t="shared" si="82"/>
        <v>0.11271744750710636</v>
      </c>
      <c r="AB173" s="30">
        <f t="shared" si="83"/>
        <v>-4.9979390991164746E-2</v>
      </c>
      <c r="AC173" s="30">
        <f t="shared" si="84"/>
        <v>4.9979390991164746E-2</v>
      </c>
      <c r="AD173" s="30">
        <f t="shared" si="85"/>
        <v>6.2738056515941609E-2</v>
      </c>
      <c r="AE173" s="30">
        <f>1/2*(('Car Info '!$C$5)*('My Spreedsheet '!F173)^2)</f>
        <v>71225.679012345689</v>
      </c>
      <c r="AF173" s="30">
        <f t="shared" si="86"/>
        <v>71.225679012345694</v>
      </c>
      <c r="AG173" s="30">
        <f t="shared" si="87"/>
        <v>1.9784910836762693E-2</v>
      </c>
      <c r="AH173" s="30">
        <f t="shared" si="88"/>
        <v>1.3520146819272973</v>
      </c>
      <c r="AI173" s="30">
        <f t="shared" si="89"/>
        <v>1928.577385990716</v>
      </c>
      <c r="AJ173" s="30">
        <f t="shared" si="90"/>
        <v>69297.101626354968</v>
      </c>
      <c r="AK173" s="30">
        <f t="shared" si="91"/>
        <v>69.297101626354973</v>
      </c>
      <c r="AL173" s="30">
        <f t="shared" si="92"/>
        <v>0</v>
      </c>
      <c r="AM173" s="30">
        <f t="shared" si="93"/>
        <v>0</v>
      </c>
      <c r="AN173" s="30">
        <f t="shared" si="94"/>
        <v>51.972826219766226</v>
      </c>
      <c r="AO173" s="30">
        <f>IF('My Spreedsheet '!AN173&lt; 'Supercapacitor Info'!$F$22,'My Spreedsheet '!AN173,'Supercapacitor Info'!$F$22)</f>
        <v>51.972826219766226</v>
      </c>
    </row>
    <row r="174" spans="2:41" x14ac:dyDescent="0.3">
      <c r="B174" s="6" t="s">
        <v>9</v>
      </c>
      <c r="C174" s="6">
        <v>169</v>
      </c>
      <c r="D174" s="6">
        <v>169</v>
      </c>
      <c r="E174" s="7">
        <v>37.200000000000003</v>
      </c>
      <c r="F174" s="16">
        <f t="shared" si="69"/>
        <v>10.333333333333334</v>
      </c>
      <c r="G174" s="17">
        <f t="shared" si="95"/>
        <v>0.38888888888888851</v>
      </c>
      <c r="H174" s="17">
        <f t="shared" si="96"/>
        <v>1.3999999999999986</v>
      </c>
      <c r="I174" s="17">
        <f t="shared" si="70"/>
        <v>10.333333333333334</v>
      </c>
      <c r="J174" s="17">
        <f t="shared" si="71"/>
        <v>806.11111111111143</v>
      </c>
      <c r="K174" s="17">
        <f t="shared" si="72"/>
        <v>806.11111111111143</v>
      </c>
      <c r="L174" s="30">
        <f>'Car Info '!$C$5*'My Spreedsheet '!G174</f>
        <v>579.44444444444389</v>
      </c>
      <c r="M174" s="30">
        <f t="shared" si="73"/>
        <v>1</v>
      </c>
      <c r="N174" s="30">
        <f>IF(M174=1,'Car Info '!$C$5*9.80665*'Car Info '!$H$5,0)</f>
        <v>160.73099349999998</v>
      </c>
      <c r="O174" s="30">
        <f>0.5*'Car Info '!$G$5*'Car Info '!$I$5*'Car Info '!$D$5*('My Spreedsheet '!F174*'My Spreedsheet '!F174)</f>
        <v>40.776590055250004</v>
      </c>
      <c r="P174" s="30">
        <f t="shared" si="97"/>
        <v>780.95202799969388</v>
      </c>
      <c r="Q174" s="30">
        <f t="shared" si="74"/>
        <v>8069.8376226635037</v>
      </c>
      <c r="R174" s="30">
        <f t="shared" si="75"/>
        <v>8.0698376226635045</v>
      </c>
      <c r="S174" s="30">
        <f t="shared" si="76"/>
        <v>2082.2450300709165</v>
      </c>
      <c r="T174" s="30">
        <f t="shared" si="77"/>
        <v>152666.65589486805</v>
      </c>
      <c r="U174" s="30">
        <f t="shared" si="78"/>
        <v>8.0698376226635045</v>
      </c>
      <c r="V174" s="30">
        <f t="shared" si="79"/>
        <v>2.2416215618509734E-3</v>
      </c>
      <c r="W174" s="30">
        <f t="shared" si="80"/>
        <v>0</v>
      </c>
      <c r="X174" s="30">
        <f t="shared" si="81"/>
        <v>0</v>
      </c>
      <c r="Y174" s="30">
        <f t="shared" si="67"/>
        <v>413.85264864824637</v>
      </c>
      <c r="Z174" s="30">
        <f t="shared" si="68"/>
        <v>-179.92580756819308</v>
      </c>
      <c r="AA174" s="30">
        <f t="shared" si="82"/>
        <v>0.11495906906895732</v>
      </c>
      <c r="AB174" s="30">
        <f t="shared" si="83"/>
        <v>-4.9979390991164746E-2</v>
      </c>
      <c r="AC174" s="30">
        <f t="shared" si="84"/>
        <v>4.9979390991164746E-2</v>
      </c>
      <c r="AD174" s="30">
        <f t="shared" si="85"/>
        <v>6.4979678077792577E-2</v>
      </c>
      <c r="AE174" s="30">
        <f>1/2*(('Car Info '!$C$5)*('My Spreedsheet '!F174)^2)</f>
        <v>79549.444444444453</v>
      </c>
      <c r="AF174" s="30">
        <f t="shared" si="86"/>
        <v>79.549444444444461</v>
      </c>
      <c r="AG174" s="30">
        <f t="shared" si="87"/>
        <v>2.2097067901234571E-2</v>
      </c>
      <c r="AH174" s="30">
        <f t="shared" si="88"/>
        <v>1.374111749828532</v>
      </c>
      <c r="AI174" s="30">
        <f t="shared" si="89"/>
        <v>2082.2450300709165</v>
      </c>
      <c r="AJ174" s="30">
        <f t="shared" si="90"/>
        <v>77467.199414373536</v>
      </c>
      <c r="AK174" s="30">
        <f t="shared" si="91"/>
        <v>77.467199414373539</v>
      </c>
      <c r="AL174" s="30">
        <f t="shared" si="92"/>
        <v>0</v>
      </c>
      <c r="AM174" s="30">
        <f t="shared" si="93"/>
        <v>0</v>
      </c>
      <c r="AN174" s="30">
        <f t="shared" si="94"/>
        <v>58.100399560780147</v>
      </c>
      <c r="AO174" s="30">
        <f>IF('My Spreedsheet '!AN174&lt; 'Supercapacitor Info'!$F$22,'My Spreedsheet '!AN174,'Supercapacitor Info'!$F$22)</f>
        <v>58.100399560780147</v>
      </c>
    </row>
    <row r="175" spans="2:41" x14ac:dyDescent="0.3">
      <c r="B175" s="6" t="s">
        <v>9</v>
      </c>
      <c r="C175" s="6">
        <v>170</v>
      </c>
      <c r="D175" s="6">
        <v>170</v>
      </c>
      <c r="E175" s="7">
        <v>38</v>
      </c>
      <c r="F175" s="16">
        <f t="shared" si="69"/>
        <v>10.555555555555555</v>
      </c>
      <c r="G175" s="17">
        <f t="shared" si="95"/>
        <v>2.7777777777777186E-2</v>
      </c>
      <c r="H175" s="17">
        <f t="shared" si="96"/>
        <v>9.9999999999997868E-2</v>
      </c>
      <c r="I175" s="17">
        <f t="shared" si="70"/>
        <v>10.555555555555555</v>
      </c>
      <c r="J175" s="17">
        <f t="shared" si="71"/>
        <v>816.66666666666697</v>
      </c>
      <c r="K175" s="17">
        <f t="shared" si="72"/>
        <v>816.66666666666697</v>
      </c>
      <c r="L175" s="30">
        <f>'Car Info '!$C$5*'My Spreedsheet '!G175</f>
        <v>41.388888888888005</v>
      </c>
      <c r="M175" s="30">
        <f t="shared" si="73"/>
        <v>1</v>
      </c>
      <c r="N175" s="30">
        <f>IF(M175=1,'Car Info '!$C$5*9.80665*'Car Info '!$H$5,0)</f>
        <v>160.73099349999998</v>
      </c>
      <c r="O175" s="30">
        <f>0.5*'Car Info '!$G$5*'Car Info '!$I$5*'Car Info '!$D$5*('My Spreedsheet '!F175*'My Spreedsheet '!F175)</f>
        <v>42.549280292361111</v>
      </c>
      <c r="P175" s="30">
        <f t="shared" si="97"/>
        <v>244.66916268124911</v>
      </c>
      <c r="Q175" s="30">
        <f t="shared" si="74"/>
        <v>2582.6189394131848</v>
      </c>
      <c r="R175" s="30">
        <f t="shared" si="75"/>
        <v>2.5826189394131847</v>
      </c>
      <c r="S175" s="30">
        <f t="shared" si="76"/>
        <v>2145.7362233638114</v>
      </c>
      <c r="T175" s="30">
        <f t="shared" si="77"/>
        <v>154812.39211823186</v>
      </c>
      <c r="U175" s="30">
        <f t="shared" si="78"/>
        <v>2.5826189394131847</v>
      </c>
      <c r="V175" s="30">
        <f t="shared" si="79"/>
        <v>7.1739414983699578E-4</v>
      </c>
      <c r="W175" s="30">
        <f t="shared" si="80"/>
        <v>0</v>
      </c>
      <c r="X175" s="30">
        <f t="shared" si="81"/>
        <v>0</v>
      </c>
      <c r="Y175" s="30">
        <f t="shared" si="67"/>
        <v>416.43526758765955</v>
      </c>
      <c r="Z175" s="30">
        <f t="shared" si="68"/>
        <v>-179.92580756819308</v>
      </c>
      <c r="AA175" s="30">
        <f t="shared" si="82"/>
        <v>0.11567646321879432</v>
      </c>
      <c r="AB175" s="30">
        <f t="shared" si="83"/>
        <v>-4.9979390991164746E-2</v>
      </c>
      <c r="AC175" s="30">
        <f t="shared" si="84"/>
        <v>4.9979390991164746E-2</v>
      </c>
      <c r="AD175" s="30">
        <f t="shared" si="85"/>
        <v>6.5697072227629577E-2</v>
      </c>
      <c r="AE175" s="30">
        <f>1/2*(('Car Info '!$C$5)*('My Spreedsheet '!F175)^2)</f>
        <v>83007.71604938271</v>
      </c>
      <c r="AF175" s="30">
        <f t="shared" si="86"/>
        <v>83.007716049382708</v>
      </c>
      <c r="AG175" s="30">
        <f t="shared" si="87"/>
        <v>2.3057698902606307E-2</v>
      </c>
      <c r="AH175" s="30">
        <f t="shared" si="88"/>
        <v>1.3971694487311384</v>
      </c>
      <c r="AI175" s="30">
        <f t="shared" si="89"/>
        <v>2145.7362233638114</v>
      </c>
      <c r="AJ175" s="30">
        <f t="shared" si="90"/>
        <v>80861.979826018898</v>
      </c>
      <c r="AK175" s="30">
        <f t="shared" si="91"/>
        <v>80.861979826018896</v>
      </c>
      <c r="AL175" s="30">
        <f t="shared" si="92"/>
        <v>0</v>
      </c>
      <c r="AM175" s="30">
        <f t="shared" si="93"/>
        <v>0</v>
      </c>
      <c r="AN175" s="30">
        <f t="shared" si="94"/>
        <v>60.646484869514168</v>
      </c>
      <c r="AO175" s="30">
        <f>IF('My Spreedsheet '!AN175&lt; 'Supercapacitor Info'!$F$22,'My Spreedsheet '!AN175,'Supercapacitor Info'!$F$22)</f>
        <v>60.646484869514168</v>
      </c>
    </row>
    <row r="176" spans="2:41" x14ac:dyDescent="0.3">
      <c r="B176" s="6" t="s">
        <v>9</v>
      </c>
      <c r="C176" s="6">
        <v>171</v>
      </c>
      <c r="D176" s="6">
        <v>171</v>
      </c>
      <c r="E176" s="7">
        <v>37.4</v>
      </c>
      <c r="F176" s="16">
        <f t="shared" si="69"/>
        <v>10.388888888888888</v>
      </c>
      <c r="G176" s="17">
        <f t="shared" si="95"/>
        <v>-0.40277777777777757</v>
      </c>
      <c r="H176" s="17">
        <f t="shared" si="96"/>
        <v>-1.4499999999999993</v>
      </c>
      <c r="I176" s="17">
        <f t="shared" si="70"/>
        <v>10.388888888888888</v>
      </c>
      <c r="J176" s="17">
        <f t="shared" si="71"/>
        <v>827.05555555555588</v>
      </c>
      <c r="K176" s="17">
        <f t="shared" si="72"/>
        <v>827.05555555555588</v>
      </c>
      <c r="L176" s="30">
        <f>'Car Info '!$C$5*'My Spreedsheet '!G176</f>
        <v>-600.13888888888857</v>
      </c>
      <c r="M176" s="30">
        <f t="shared" si="73"/>
        <v>1</v>
      </c>
      <c r="N176" s="30">
        <f>IF(M176=1,'Car Info '!$C$5*9.80665*'Car Info '!$H$5,0)</f>
        <v>160.73099349999998</v>
      </c>
      <c r="O176" s="30">
        <f>0.5*'Car Info '!$G$5*'Car Info '!$I$5*'Car Info '!$D$5*('My Spreedsheet '!F176*'My Spreedsheet '!F176)</f>
        <v>41.216226663256933</v>
      </c>
      <c r="P176" s="30">
        <f t="shared" si="97"/>
        <v>-398.1916687256317</v>
      </c>
      <c r="Q176" s="30">
        <f t="shared" si="74"/>
        <v>-4136.7690028718398</v>
      </c>
      <c r="R176" s="30">
        <f t="shared" si="75"/>
        <v>-4.1367690028718398</v>
      </c>
      <c r="S176" s="30">
        <f t="shared" si="76"/>
        <v>2098.0072316960577</v>
      </c>
      <c r="T176" s="30">
        <f t="shared" si="77"/>
        <v>156910.3993499279</v>
      </c>
      <c r="U176" s="30">
        <f t="shared" si="78"/>
        <v>0</v>
      </c>
      <c r="V176" s="30">
        <f t="shared" si="79"/>
        <v>0</v>
      </c>
      <c r="W176" s="30">
        <f t="shared" si="80"/>
        <v>-4.1367690028718398</v>
      </c>
      <c r="X176" s="30">
        <f t="shared" si="81"/>
        <v>1.1491025007977333E-3</v>
      </c>
      <c r="Y176" s="30">
        <f t="shared" si="67"/>
        <v>416.43526758765955</v>
      </c>
      <c r="Z176" s="30">
        <f t="shared" si="68"/>
        <v>-184.06257657106491</v>
      </c>
      <c r="AA176" s="30">
        <f t="shared" si="82"/>
        <v>0.11567646321879432</v>
      </c>
      <c r="AB176" s="30">
        <f t="shared" si="83"/>
        <v>-5.1128493491962475E-2</v>
      </c>
      <c r="AC176" s="30">
        <f t="shared" si="84"/>
        <v>5.1128493491962475E-2</v>
      </c>
      <c r="AD176" s="30">
        <f t="shared" si="85"/>
        <v>6.4547969726831855E-2</v>
      </c>
      <c r="AE176" s="30">
        <f>1/2*(('Car Info '!$C$5)*('My Spreedsheet '!F176)^2)</f>
        <v>80407.114197530842</v>
      </c>
      <c r="AF176" s="30">
        <f t="shared" si="86"/>
        <v>80.407114197530845</v>
      </c>
      <c r="AG176" s="30">
        <f t="shared" si="87"/>
        <v>2.2335309499314122E-2</v>
      </c>
      <c r="AH176" s="30">
        <f t="shared" si="88"/>
        <v>1.4195047582304525</v>
      </c>
      <c r="AI176" s="30">
        <f t="shared" si="89"/>
        <v>2098.0072316960577</v>
      </c>
      <c r="AJ176" s="30">
        <f t="shared" si="90"/>
        <v>78309.106965834784</v>
      </c>
      <c r="AK176" s="30">
        <f t="shared" si="91"/>
        <v>78.309106965834786</v>
      </c>
      <c r="AL176" s="30">
        <f t="shared" si="92"/>
        <v>78309.106965834784</v>
      </c>
      <c r="AM176" s="30">
        <f t="shared" si="93"/>
        <v>78.309106965834786</v>
      </c>
      <c r="AN176" s="30">
        <f t="shared" si="94"/>
        <v>58.731830224376083</v>
      </c>
      <c r="AO176" s="30">
        <f>IF('My Spreedsheet '!AN176&lt; 'Supercapacitor Info'!$F$22,'My Spreedsheet '!AN176,'Supercapacitor Info'!$F$22)</f>
        <v>58.731830224376083</v>
      </c>
    </row>
    <row r="177" spans="2:41" x14ac:dyDescent="0.3">
      <c r="B177" s="6" t="s">
        <v>9</v>
      </c>
      <c r="C177" s="6">
        <v>172</v>
      </c>
      <c r="D177" s="6">
        <v>172</v>
      </c>
      <c r="E177" s="7">
        <v>35.1</v>
      </c>
      <c r="F177" s="16">
        <f t="shared" si="69"/>
        <v>9.75</v>
      </c>
      <c r="G177" s="17">
        <f t="shared" si="95"/>
        <v>-0.88888888888888862</v>
      </c>
      <c r="H177" s="17">
        <f t="shared" si="96"/>
        <v>-3.1999999999999993</v>
      </c>
      <c r="I177" s="17">
        <f t="shared" si="70"/>
        <v>9.75</v>
      </c>
      <c r="J177" s="17">
        <f t="shared" si="71"/>
        <v>836.80555555555588</v>
      </c>
      <c r="K177" s="17">
        <f t="shared" si="72"/>
        <v>836.80555555555588</v>
      </c>
      <c r="L177" s="30">
        <f>'Car Info '!$C$5*'My Spreedsheet '!G177</f>
        <v>-1324.4444444444441</v>
      </c>
      <c r="M177" s="30">
        <f t="shared" si="73"/>
        <v>1</v>
      </c>
      <c r="N177" s="30">
        <f>IF(M177=1,'Car Info '!$C$5*9.80665*'Car Info '!$H$5,0)</f>
        <v>160.73099349999998</v>
      </c>
      <c r="O177" s="30">
        <f>0.5*'Car Info '!$G$5*'Car Info '!$I$5*'Car Info '!$D$5*('My Spreedsheet '!F177*'My Spreedsheet '!F177)</f>
        <v>36.302727709828126</v>
      </c>
      <c r="P177" s="30">
        <f t="shared" si="97"/>
        <v>-1127.4107232346159</v>
      </c>
      <c r="Q177" s="30">
        <f t="shared" si="74"/>
        <v>-10992.254551537506</v>
      </c>
      <c r="R177" s="30">
        <f t="shared" si="75"/>
        <v>-10.992254551537506</v>
      </c>
      <c r="S177" s="30">
        <f t="shared" si="76"/>
        <v>1921.0787817958242</v>
      </c>
      <c r="T177" s="30">
        <f t="shared" si="77"/>
        <v>158831.47813172374</v>
      </c>
      <c r="U177" s="30">
        <f t="shared" si="78"/>
        <v>0</v>
      </c>
      <c r="V177" s="30">
        <f t="shared" si="79"/>
        <v>0</v>
      </c>
      <c r="W177" s="30">
        <f t="shared" si="80"/>
        <v>-10.992254551537506</v>
      </c>
      <c r="X177" s="30">
        <f t="shared" si="81"/>
        <v>3.0534040420937517E-3</v>
      </c>
      <c r="Y177" s="30">
        <f t="shared" si="67"/>
        <v>416.43526758765955</v>
      </c>
      <c r="Z177" s="30">
        <f t="shared" si="68"/>
        <v>-195.05483112260242</v>
      </c>
      <c r="AA177" s="30">
        <f t="shared" si="82"/>
        <v>0.11567646321879432</v>
      </c>
      <c r="AB177" s="30">
        <f t="shared" si="83"/>
        <v>-5.4181897534056229E-2</v>
      </c>
      <c r="AC177" s="30">
        <f t="shared" si="84"/>
        <v>5.4181897534056229E-2</v>
      </c>
      <c r="AD177" s="30">
        <f t="shared" si="85"/>
        <v>6.1494565684738094E-2</v>
      </c>
      <c r="AE177" s="30">
        <f>1/2*(('Car Info '!$C$5)*('My Spreedsheet '!F177)^2)</f>
        <v>70821.5625</v>
      </c>
      <c r="AF177" s="30">
        <f t="shared" si="86"/>
        <v>70.821562499999999</v>
      </c>
      <c r="AG177" s="30">
        <f t="shared" si="87"/>
        <v>1.967265625E-2</v>
      </c>
      <c r="AH177" s="30">
        <f t="shared" si="88"/>
        <v>1.4391774144804526</v>
      </c>
      <c r="AI177" s="30">
        <f t="shared" si="89"/>
        <v>1921.0787817958242</v>
      </c>
      <c r="AJ177" s="30">
        <f t="shared" si="90"/>
        <v>68900.483718204181</v>
      </c>
      <c r="AK177" s="30">
        <f t="shared" si="91"/>
        <v>68.900483718204185</v>
      </c>
      <c r="AL177" s="30">
        <f t="shared" si="92"/>
        <v>68900.483718204181</v>
      </c>
      <c r="AM177" s="30">
        <f t="shared" si="93"/>
        <v>68.900483718204185</v>
      </c>
      <c r="AN177" s="30">
        <f t="shared" si="94"/>
        <v>51.675362788653132</v>
      </c>
      <c r="AO177" s="30">
        <f>IF('My Spreedsheet '!AN177&lt; 'Supercapacitor Info'!$F$22,'My Spreedsheet '!AN177,'Supercapacitor Info'!$F$22)</f>
        <v>51.675362788653132</v>
      </c>
    </row>
    <row r="178" spans="2:41" x14ac:dyDescent="0.3">
      <c r="B178" s="6" t="s">
        <v>9</v>
      </c>
      <c r="C178" s="6">
        <v>173</v>
      </c>
      <c r="D178" s="6">
        <v>173</v>
      </c>
      <c r="E178" s="7">
        <v>31</v>
      </c>
      <c r="F178" s="16">
        <f t="shared" si="69"/>
        <v>8.6111111111111107</v>
      </c>
      <c r="G178" s="17">
        <f t="shared" si="95"/>
        <v>-1.1111111111111112</v>
      </c>
      <c r="H178" s="17">
        <f t="shared" si="96"/>
        <v>-4</v>
      </c>
      <c r="I178" s="17">
        <f t="shared" si="70"/>
        <v>8.6111111111111107</v>
      </c>
      <c r="J178" s="17">
        <f t="shared" si="71"/>
        <v>845.41666666666697</v>
      </c>
      <c r="K178" s="17">
        <f t="shared" si="72"/>
        <v>845.41666666666697</v>
      </c>
      <c r="L178" s="30">
        <f>'Car Info '!$C$5*'My Spreedsheet '!G178</f>
        <v>-1655.5555555555557</v>
      </c>
      <c r="M178" s="30">
        <f t="shared" si="73"/>
        <v>1</v>
      </c>
      <c r="N178" s="30">
        <f>IF(M178=1,'Car Info '!$C$5*9.80665*'Car Info '!$H$5,0)</f>
        <v>160.73099349999998</v>
      </c>
      <c r="O178" s="30">
        <f>0.5*'Car Info '!$G$5*'Car Info '!$I$5*'Car Info '!$D$5*('My Spreedsheet '!F178*'My Spreedsheet '!F178)</f>
        <v>28.317076427256939</v>
      </c>
      <c r="P178" s="30">
        <f t="shared" si="97"/>
        <v>-1466.5074856282986</v>
      </c>
      <c r="Q178" s="30">
        <f t="shared" si="74"/>
        <v>-12628.258904021459</v>
      </c>
      <c r="R178" s="30">
        <f t="shared" si="75"/>
        <v>-12.628258904021459</v>
      </c>
      <c r="S178" s="30">
        <f t="shared" si="76"/>
        <v>1627.9139354847125</v>
      </c>
      <c r="T178" s="30">
        <f t="shared" si="77"/>
        <v>160459.39206720845</v>
      </c>
      <c r="U178" s="30">
        <f t="shared" si="78"/>
        <v>0</v>
      </c>
      <c r="V178" s="30">
        <f t="shared" si="79"/>
        <v>0</v>
      </c>
      <c r="W178" s="30">
        <f t="shared" si="80"/>
        <v>-12.628258904021459</v>
      </c>
      <c r="X178" s="30">
        <f t="shared" si="81"/>
        <v>3.5078496955615163E-3</v>
      </c>
      <c r="Y178" s="30">
        <f t="shared" si="67"/>
        <v>416.43526758765955</v>
      </c>
      <c r="Z178" s="30">
        <f t="shared" si="68"/>
        <v>-207.68309002662389</v>
      </c>
      <c r="AA178" s="30">
        <f t="shared" si="82"/>
        <v>0.11567646321879432</v>
      </c>
      <c r="AB178" s="30">
        <f t="shared" si="83"/>
        <v>-5.7689747229617748E-2</v>
      </c>
      <c r="AC178" s="30">
        <f t="shared" si="84"/>
        <v>5.7689747229617748E-2</v>
      </c>
      <c r="AD178" s="30">
        <f t="shared" si="85"/>
        <v>5.7986715989176575E-2</v>
      </c>
      <c r="AE178" s="30">
        <f>1/2*(('Car Info '!$C$5)*('My Spreedsheet '!F178)^2)</f>
        <v>55242.669753086411</v>
      </c>
      <c r="AF178" s="30">
        <f t="shared" si="86"/>
        <v>55.24266975308641</v>
      </c>
      <c r="AG178" s="30">
        <f t="shared" si="87"/>
        <v>1.5345186042524004E-2</v>
      </c>
      <c r="AH178" s="30">
        <f t="shared" si="88"/>
        <v>1.4545226005229765</v>
      </c>
      <c r="AI178" s="30">
        <f t="shared" si="89"/>
        <v>1627.9139354847125</v>
      </c>
      <c r="AJ178" s="30">
        <f t="shared" si="90"/>
        <v>53614.755817601697</v>
      </c>
      <c r="AK178" s="30">
        <f t="shared" si="91"/>
        <v>53.614755817601697</v>
      </c>
      <c r="AL178" s="30">
        <f t="shared" si="92"/>
        <v>53614.755817601697</v>
      </c>
      <c r="AM178" s="30">
        <f t="shared" si="93"/>
        <v>53.614755817601697</v>
      </c>
      <c r="AN178" s="30">
        <f t="shared" si="94"/>
        <v>40.211066863201275</v>
      </c>
      <c r="AO178" s="30">
        <f>IF('My Spreedsheet '!AN178&lt; 'Supercapacitor Info'!$F$22,'My Spreedsheet '!AN178,'Supercapacitor Info'!$F$22)</f>
        <v>40.211066863201275</v>
      </c>
    </row>
    <row r="179" spans="2:41" x14ac:dyDescent="0.3">
      <c r="B179" s="6" t="s">
        <v>9</v>
      </c>
      <c r="C179" s="6">
        <v>174</v>
      </c>
      <c r="D179" s="6">
        <v>174</v>
      </c>
      <c r="E179" s="7">
        <v>27.1</v>
      </c>
      <c r="F179" s="16">
        <f t="shared" si="69"/>
        <v>7.5277777777777777</v>
      </c>
      <c r="G179" s="17">
        <f t="shared" si="95"/>
        <v>-0.79166666666666652</v>
      </c>
      <c r="H179" s="17">
        <f t="shared" si="96"/>
        <v>-2.8499999999999996</v>
      </c>
      <c r="I179" s="17">
        <f t="shared" si="70"/>
        <v>7.5277777777777777</v>
      </c>
      <c r="J179" s="17">
        <f t="shared" si="71"/>
        <v>852.9444444444448</v>
      </c>
      <c r="K179" s="17">
        <f t="shared" si="72"/>
        <v>852.9444444444448</v>
      </c>
      <c r="L179" s="30">
        <f>'Car Info '!$C$5*'My Spreedsheet '!G179</f>
        <v>-1179.583333333333</v>
      </c>
      <c r="M179" s="30">
        <f t="shared" si="73"/>
        <v>1</v>
      </c>
      <c r="N179" s="30">
        <f>IF(M179=1,'Car Info '!$C$5*9.80665*'Car Info '!$H$5,0)</f>
        <v>160.73099349999998</v>
      </c>
      <c r="O179" s="30">
        <f>0.5*'Car Info '!$G$5*'Car Info '!$I$5*'Car Info '!$D$5*('My Spreedsheet '!F179*'My Spreedsheet '!F179)</f>
        <v>21.640316440105902</v>
      </c>
      <c r="P179" s="30">
        <f t="shared" si="97"/>
        <v>-997.21202339322713</v>
      </c>
      <c r="Q179" s="30">
        <f t="shared" si="74"/>
        <v>-7506.7905094323487</v>
      </c>
      <c r="R179" s="30">
        <f t="shared" si="75"/>
        <v>-7.5067905094323493</v>
      </c>
      <c r="S179" s="30">
        <f t="shared" si="76"/>
        <v>1372.8506942713525</v>
      </c>
      <c r="T179" s="30">
        <f t="shared" si="77"/>
        <v>161832.24276147981</v>
      </c>
      <c r="U179" s="30">
        <f t="shared" si="78"/>
        <v>0</v>
      </c>
      <c r="V179" s="30">
        <f t="shared" si="79"/>
        <v>0</v>
      </c>
      <c r="W179" s="30">
        <f t="shared" si="80"/>
        <v>-7.5067905094323493</v>
      </c>
      <c r="X179" s="30">
        <f t="shared" si="81"/>
        <v>2.0852195859534304E-3</v>
      </c>
      <c r="Y179" s="30">
        <f t="shared" si="67"/>
        <v>416.43526758765955</v>
      </c>
      <c r="Z179" s="30">
        <f t="shared" si="68"/>
        <v>-215.18988053605625</v>
      </c>
      <c r="AA179" s="30">
        <f t="shared" si="82"/>
        <v>0.11567646321879432</v>
      </c>
      <c r="AB179" s="30">
        <f t="shared" si="83"/>
        <v>-5.9774966815571179E-2</v>
      </c>
      <c r="AC179" s="30">
        <f t="shared" si="84"/>
        <v>5.9774966815571179E-2</v>
      </c>
      <c r="AD179" s="30">
        <f t="shared" si="85"/>
        <v>5.5901496403223144E-2</v>
      </c>
      <c r="AE179" s="30">
        <f>1/2*(('Car Info '!$C$5)*('My Spreedsheet '!F179)^2)</f>
        <v>42217.241512345681</v>
      </c>
      <c r="AF179" s="30">
        <f t="shared" si="86"/>
        <v>42.21724151234568</v>
      </c>
      <c r="AG179" s="30">
        <f t="shared" si="87"/>
        <v>1.1727011531207133E-2</v>
      </c>
      <c r="AH179" s="30">
        <f t="shared" si="88"/>
        <v>1.4662496120541837</v>
      </c>
      <c r="AI179" s="30">
        <f t="shared" si="89"/>
        <v>1372.8506942713525</v>
      </c>
      <c r="AJ179" s="30">
        <f t="shared" si="90"/>
        <v>40844.390818074331</v>
      </c>
      <c r="AK179" s="30">
        <f t="shared" si="91"/>
        <v>40.844390818074331</v>
      </c>
      <c r="AL179" s="30">
        <f t="shared" si="92"/>
        <v>40844.390818074331</v>
      </c>
      <c r="AM179" s="30">
        <f t="shared" si="93"/>
        <v>40.844390818074331</v>
      </c>
      <c r="AN179" s="30">
        <f t="shared" si="94"/>
        <v>30.633293113555748</v>
      </c>
      <c r="AO179" s="30">
        <f>IF('My Spreedsheet '!AN179&lt; 'Supercapacitor Info'!$F$22,'My Spreedsheet '!AN179,'Supercapacitor Info'!$F$22)</f>
        <v>30.633293113555748</v>
      </c>
    </row>
    <row r="180" spans="2:41" x14ac:dyDescent="0.3">
      <c r="B180" s="6" t="s">
        <v>9</v>
      </c>
      <c r="C180" s="6">
        <v>175</v>
      </c>
      <c r="D180" s="6">
        <v>175</v>
      </c>
      <c r="E180" s="7">
        <v>25.3</v>
      </c>
      <c r="F180" s="16">
        <f t="shared" si="69"/>
        <v>7.0277777777777777</v>
      </c>
      <c r="G180" s="17">
        <f t="shared" si="95"/>
        <v>-0.27777777777777779</v>
      </c>
      <c r="H180" s="17">
        <f t="shared" si="96"/>
        <v>-1</v>
      </c>
      <c r="I180" s="17">
        <f t="shared" si="70"/>
        <v>7.0277777777777777</v>
      </c>
      <c r="J180" s="17">
        <f t="shared" si="71"/>
        <v>859.97222222222263</v>
      </c>
      <c r="K180" s="17">
        <f t="shared" si="72"/>
        <v>859.97222222222263</v>
      </c>
      <c r="L180" s="30">
        <f>'Car Info '!$C$5*'My Spreedsheet '!G180</f>
        <v>-413.88888888888891</v>
      </c>
      <c r="M180" s="30">
        <f t="shared" si="73"/>
        <v>1</v>
      </c>
      <c r="N180" s="30">
        <f>IF(M180=1,'Car Info '!$C$5*9.80665*'Car Info '!$H$5,0)</f>
        <v>160.73099349999998</v>
      </c>
      <c r="O180" s="30">
        <f>0.5*'Car Info '!$G$5*'Car Info '!$I$5*'Car Info '!$D$5*('My Spreedsheet '!F180*'My Spreedsheet '!F180)</f>
        <v>18.861058741230902</v>
      </c>
      <c r="P180" s="30">
        <f t="shared" si="97"/>
        <v>-234.29683664765804</v>
      </c>
      <c r="Q180" s="30">
        <f t="shared" si="74"/>
        <v>-1646.5861019960412</v>
      </c>
      <c r="R180" s="30">
        <f t="shared" si="75"/>
        <v>-1.6465861019960413</v>
      </c>
      <c r="S180" s="30">
        <f t="shared" si="76"/>
        <v>1262.1330338064281</v>
      </c>
      <c r="T180" s="30">
        <f t="shared" si="77"/>
        <v>163094.37579528624</v>
      </c>
      <c r="U180" s="30">
        <f t="shared" si="78"/>
        <v>0</v>
      </c>
      <c r="V180" s="30">
        <f t="shared" si="79"/>
        <v>0</v>
      </c>
      <c r="W180" s="30">
        <f t="shared" si="80"/>
        <v>-1.6465861019960413</v>
      </c>
      <c r="X180" s="30">
        <f t="shared" si="81"/>
        <v>4.5738502833223368E-4</v>
      </c>
      <c r="Y180" s="30">
        <f t="shared" si="67"/>
        <v>416.43526758765955</v>
      </c>
      <c r="Z180" s="30">
        <f t="shared" si="68"/>
        <v>-216.83646663805229</v>
      </c>
      <c r="AA180" s="30">
        <f t="shared" si="82"/>
        <v>0.11567646321879432</v>
      </c>
      <c r="AB180" s="30">
        <f t="shared" si="83"/>
        <v>-6.0232351843903416E-2</v>
      </c>
      <c r="AC180" s="30">
        <f t="shared" si="84"/>
        <v>6.0232351843903416E-2</v>
      </c>
      <c r="AD180" s="30">
        <f t="shared" si="85"/>
        <v>5.5444111374890907E-2</v>
      </c>
      <c r="AE180" s="30">
        <f>1/2*(('Car Info '!$C$5)*('My Spreedsheet '!F180)^2)</f>
        <v>36795.297067901236</v>
      </c>
      <c r="AF180" s="30">
        <f t="shared" si="86"/>
        <v>36.795297067901238</v>
      </c>
      <c r="AG180" s="30">
        <f t="shared" si="87"/>
        <v>1.0220915852194788E-2</v>
      </c>
      <c r="AH180" s="30">
        <f t="shared" si="88"/>
        <v>1.4764705279063786</v>
      </c>
      <c r="AI180" s="30">
        <f t="shared" si="89"/>
        <v>1262.1330338064281</v>
      </c>
      <c r="AJ180" s="30">
        <f t="shared" si="90"/>
        <v>35533.164034094807</v>
      </c>
      <c r="AK180" s="30">
        <f t="shared" si="91"/>
        <v>35.53316403409481</v>
      </c>
      <c r="AL180" s="30">
        <f t="shared" si="92"/>
        <v>35533.164034094807</v>
      </c>
      <c r="AM180" s="30">
        <f t="shared" si="93"/>
        <v>35.53316403409481</v>
      </c>
      <c r="AN180" s="30">
        <f t="shared" si="94"/>
        <v>26.649873025571107</v>
      </c>
      <c r="AO180" s="30">
        <f>IF('My Spreedsheet '!AN180&lt; 'Supercapacitor Info'!$F$22,'My Spreedsheet '!AN180,'Supercapacitor Info'!$F$22)</f>
        <v>26.649873025571107</v>
      </c>
    </row>
    <row r="181" spans="2:41" x14ac:dyDescent="0.3">
      <c r="B181" s="6" t="s">
        <v>9</v>
      </c>
      <c r="C181" s="6">
        <v>176</v>
      </c>
      <c r="D181" s="6">
        <v>176</v>
      </c>
      <c r="E181" s="7">
        <v>25.1</v>
      </c>
      <c r="F181" s="16">
        <f t="shared" si="69"/>
        <v>6.9722222222222223</v>
      </c>
      <c r="G181" s="17">
        <f t="shared" si="95"/>
        <v>8.3333333333333037E-2</v>
      </c>
      <c r="H181" s="17">
        <f t="shared" si="96"/>
        <v>0.29999999999999893</v>
      </c>
      <c r="I181" s="17">
        <f t="shared" si="70"/>
        <v>6.9722222222222223</v>
      </c>
      <c r="J181" s="17">
        <f t="shared" si="71"/>
        <v>866.9444444444448</v>
      </c>
      <c r="K181" s="17">
        <f t="shared" si="72"/>
        <v>866.9444444444448</v>
      </c>
      <c r="L181" s="30">
        <f>'Car Info '!$C$5*'My Spreedsheet '!G181</f>
        <v>124.16666666666623</v>
      </c>
      <c r="M181" s="30">
        <f t="shared" si="73"/>
        <v>1</v>
      </c>
      <c r="N181" s="30">
        <f>IF(M181=1,'Car Info '!$C$5*9.80665*'Car Info '!$H$5,0)</f>
        <v>160.73099349999998</v>
      </c>
      <c r="O181" s="30">
        <f>0.5*'Car Info '!$G$5*'Car Info '!$I$5*'Car Info '!$D$5*('My Spreedsheet '!F181*'My Spreedsheet '!F181)</f>
        <v>18.564038834480904</v>
      </c>
      <c r="P181" s="30">
        <f t="shared" si="97"/>
        <v>303.46169900114717</v>
      </c>
      <c r="Q181" s="30">
        <f t="shared" si="74"/>
        <v>2115.8024013691092</v>
      </c>
      <c r="R181" s="30">
        <f t="shared" si="75"/>
        <v>2.1158024013691095</v>
      </c>
      <c r="S181" s="30">
        <f t="shared" si="76"/>
        <v>1250.0848087765196</v>
      </c>
      <c r="T181" s="30">
        <f t="shared" si="77"/>
        <v>164344.46060406277</v>
      </c>
      <c r="U181" s="30">
        <f t="shared" si="78"/>
        <v>2.1158024013691095</v>
      </c>
      <c r="V181" s="30">
        <f t="shared" si="79"/>
        <v>5.8772288926919707E-4</v>
      </c>
      <c r="W181" s="30">
        <f t="shared" si="80"/>
        <v>0</v>
      </c>
      <c r="X181" s="30">
        <f t="shared" si="81"/>
        <v>0</v>
      </c>
      <c r="Y181" s="30">
        <f t="shared" si="67"/>
        <v>418.55106998902869</v>
      </c>
      <c r="Z181" s="30">
        <f t="shared" si="68"/>
        <v>-216.83646663805229</v>
      </c>
      <c r="AA181" s="30">
        <f t="shared" si="82"/>
        <v>0.11626418610806352</v>
      </c>
      <c r="AB181" s="30">
        <f t="shared" si="83"/>
        <v>-6.0232351843903416E-2</v>
      </c>
      <c r="AC181" s="30">
        <f t="shared" si="84"/>
        <v>6.0232351843903416E-2</v>
      </c>
      <c r="AD181" s="30">
        <f t="shared" si="85"/>
        <v>5.6031834264160106E-2</v>
      </c>
      <c r="AE181" s="30">
        <f>1/2*(('Car Info '!$C$5)*('My Spreedsheet '!F181)^2)</f>
        <v>36215.852623456791</v>
      </c>
      <c r="AF181" s="30">
        <f t="shared" si="86"/>
        <v>36.21585262345679</v>
      </c>
      <c r="AG181" s="30">
        <f t="shared" si="87"/>
        <v>1.0059959062071331E-2</v>
      </c>
      <c r="AH181" s="30">
        <f t="shared" si="88"/>
        <v>1.4865304869684499</v>
      </c>
      <c r="AI181" s="30">
        <f t="shared" si="89"/>
        <v>1250.0848087765196</v>
      </c>
      <c r="AJ181" s="30">
        <f t="shared" si="90"/>
        <v>34965.767814680272</v>
      </c>
      <c r="AK181" s="30">
        <f t="shared" si="91"/>
        <v>34.96576781468027</v>
      </c>
      <c r="AL181" s="30">
        <f t="shared" si="92"/>
        <v>0</v>
      </c>
      <c r="AM181" s="30">
        <f t="shared" si="93"/>
        <v>0</v>
      </c>
      <c r="AN181" s="30">
        <f t="shared" si="94"/>
        <v>26.224325861010207</v>
      </c>
      <c r="AO181" s="30">
        <f>IF('My Spreedsheet '!AN181&lt; 'Supercapacitor Info'!$F$22,'My Spreedsheet '!AN181,'Supercapacitor Info'!$F$22)</f>
        <v>26.224325861010207</v>
      </c>
    </row>
    <row r="182" spans="2:41" x14ac:dyDescent="0.3">
      <c r="B182" s="6" t="s">
        <v>9</v>
      </c>
      <c r="C182" s="6">
        <v>177</v>
      </c>
      <c r="D182" s="6">
        <v>177</v>
      </c>
      <c r="E182" s="7">
        <v>25.9</v>
      </c>
      <c r="F182" s="16">
        <f t="shared" si="69"/>
        <v>7.1944444444444438</v>
      </c>
      <c r="G182" s="17">
        <f t="shared" si="95"/>
        <v>0.37499999999999989</v>
      </c>
      <c r="H182" s="17">
        <f t="shared" si="96"/>
        <v>1.3499999999999996</v>
      </c>
      <c r="I182" s="17">
        <f t="shared" si="70"/>
        <v>7.1944444444444438</v>
      </c>
      <c r="J182" s="17">
        <f t="shared" si="71"/>
        <v>874.13888888888926</v>
      </c>
      <c r="K182" s="17">
        <f t="shared" si="72"/>
        <v>874.13888888888926</v>
      </c>
      <c r="L182" s="30">
        <f>'Car Info '!$C$5*'My Spreedsheet '!G182</f>
        <v>558.74999999999989</v>
      </c>
      <c r="M182" s="30">
        <f t="shared" si="73"/>
        <v>1</v>
      </c>
      <c r="N182" s="30">
        <f>IF(M182=1,'Car Info '!$C$5*9.80665*'Car Info '!$H$5,0)</f>
        <v>160.73099349999998</v>
      </c>
      <c r="O182" s="30">
        <f>0.5*'Car Info '!$G$5*'Car Info '!$I$5*'Car Info '!$D$5*('My Spreedsheet '!F182*'My Spreedsheet '!F182)</f>
        <v>19.76626226656423</v>
      </c>
      <c r="P182" s="30">
        <f t="shared" si="97"/>
        <v>739.24725576656408</v>
      </c>
      <c r="Q182" s="30">
        <f t="shared" si="74"/>
        <v>5318.4733123205579</v>
      </c>
      <c r="R182" s="30">
        <f t="shared" si="75"/>
        <v>5.3184733123205579</v>
      </c>
      <c r="S182" s="30">
        <f t="shared" si="76"/>
        <v>1298.5774789872257</v>
      </c>
      <c r="T182" s="30">
        <f t="shared" si="77"/>
        <v>165643.03808304999</v>
      </c>
      <c r="U182" s="30">
        <f t="shared" si="78"/>
        <v>5.3184733123205579</v>
      </c>
      <c r="V182" s="30">
        <f t="shared" si="79"/>
        <v>1.4773536978668217E-3</v>
      </c>
      <c r="W182" s="30">
        <f t="shared" si="80"/>
        <v>0</v>
      </c>
      <c r="X182" s="30">
        <f t="shared" si="81"/>
        <v>0</v>
      </c>
      <c r="Y182" s="30">
        <f t="shared" si="67"/>
        <v>423.86954330134927</v>
      </c>
      <c r="Z182" s="30">
        <f t="shared" si="68"/>
        <v>-216.83646663805229</v>
      </c>
      <c r="AA182" s="30">
        <f t="shared" si="82"/>
        <v>0.11774153980593036</v>
      </c>
      <c r="AB182" s="30">
        <f t="shared" si="83"/>
        <v>-6.0232351843903416E-2</v>
      </c>
      <c r="AC182" s="30">
        <f t="shared" si="84"/>
        <v>6.0232351843903416E-2</v>
      </c>
      <c r="AD182" s="30">
        <f t="shared" si="85"/>
        <v>5.7509187962026941E-2</v>
      </c>
      <c r="AE182" s="30">
        <f>1/2*(('Car Info '!$C$5)*('My Spreedsheet '!F182)^2)</f>
        <v>38561.222993827148</v>
      </c>
      <c r="AF182" s="30">
        <f t="shared" si="86"/>
        <v>38.561222993827151</v>
      </c>
      <c r="AG182" s="30">
        <f t="shared" si="87"/>
        <v>1.0711450831618653E-2</v>
      </c>
      <c r="AH182" s="30">
        <f t="shared" si="88"/>
        <v>1.4972419378000685</v>
      </c>
      <c r="AI182" s="30">
        <f t="shared" si="89"/>
        <v>1298.5774789872257</v>
      </c>
      <c r="AJ182" s="30">
        <f t="shared" si="90"/>
        <v>37262.645514839925</v>
      </c>
      <c r="AK182" s="30">
        <f t="shared" si="91"/>
        <v>37.262645514839924</v>
      </c>
      <c r="AL182" s="30">
        <f t="shared" si="92"/>
        <v>0</v>
      </c>
      <c r="AM182" s="30">
        <f t="shared" si="93"/>
        <v>0</v>
      </c>
      <c r="AN182" s="30">
        <f t="shared" si="94"/>
        <v>27.946984136129945</v>
      </c>
      <c r="AO182" s="30">
        <f>IF('My Spreedsheet '!AN182&lt; 'Supercapacitor Info'!$F$22,'My Spreedsheet '!AN182,'Supercapacitor Info'!$F$22)</f>
        <v>27.946984136129945</v>
      </c>
    </row>
    <row r="183" spans="2:41" x14ac:dyDescent="0.3">
      <c r="B183" s="6" t="s">
        <v>9</v>
      </c>
      <c r="C183" s="6">
        <v>178</v>
      </c>
      <c r="D183" s="6">
        <v>178</v>
      </c>
      <c r="E183" s="7">
        <v>27.8</v>
      </c>
      <c r="F183" s="16">
        <f t="shared" si="69"/>
        <v>7.7222222222222223</v>
      </c>
      <c r="G183" s="17">
        <f t="shared" si="95"/>
        <v>0.45833333333333343</v>
      </c>
      <c r="H183" s="17">
        <f t="shared" si="96"/>
        <v>1.6500000000000004</v>
      </c>
      <c r="I183" s="17">
        <f t="shared" si="70"/>
        <v>7.7222222222222223</v>
      </c>
      <c r="J183" s="17">
        <f t="shared" si="71"/>
        <v>881.86111111111143</v>
      </c>
      <c r="K183" s="17">
        <f t="shared" si="72"/>
        <v>881.86111111111143</v>
      </c>
      <c r="L183" s="30">
        <f>'Car Info '!$C$5*'My Spreedsheet '!G183</f>
        <v>682.91666666666686</v>
      </c>
      <c r="M183" s="30">
        <f t="shared" si="73"/>
        <v>1</v>
      </c>
      <c r="N183" s="30">
        <f>IF(M183=1,'Car Info '!$C$5*9.80665*'Car Info '!$H$5,0)</f>
        <v>160.73099349999998</v>
      </c>
      <c r="O183" s="30">
        <f>0.5*'Car Info '!$G$5*'Car Info '!$I$5*'Car Info '!$D$5*('My Spreedsheet '!F183*'My Spreedsheet '!F183)</f>
        <v>22.772704834590279</v>
      </c>
      <c r="P183" s="30">
        <f t="shared" si="97"/>
        <v>866.4203650012571</v>
      </c>
      <c r="Q183" s="30">
        <f t="shared" si="74"/>
        <v>6690.6905963985964</v>
      </c>
      <c r="R183" s="30">
        <f t="shared" si="75"/>
        <v>6.6906905963985963</v>
      </c>
      <c r="S183" s="30">
        <f t="shared" si="76"/>
        <v>1417.0563371393359</v>
      </c>
      <c r="T183" s="30">
        <f t="shared" si="77"/>
        <v>167060.09442018933</v>
      </c>
      <c r="U183" s="30">
        <f t="shared" si="78"/>
        <v>6.6906905963985963</v>
      </c>
      <c r="V183" s="30">
        <f t="shared" si="79"/>
        <v>1.8585251656662767E-3</v>
      </c>
      <c r="W183" s="30">
        <f t="shared" si="80"/>
        <v>0</v>
      </c>
      <c r="X183" s="30">
        <f t="shared" si="81"/>
        <v>0</v>
      </c>
      <c r="Y183" s="30">
        <f t="shared" si="67"/>
        <v>430.56023389774788</v>
      </c>
      <c r="Z183" s="30">
        <f t="shared" si="68"/>
        <v>-216.83646663805229</v>
      </c>
      <c r="AA183" s="30">
        <f t="shared" si="82"/>
        <v>0.11960006497159663</v>
      </c>
      <c r="AB183" s="30">
        <f t="shared" si="83"/>
        <v>-6.0232351843903416E-2</v>
      </c>
      <c r="AC183" s="30">
        <f t="shared" si="84"/>
        <v>6.0232351843903416E-2</v>
      </c>
      <c r="AD183" s="30">
        <f t="shared" si="85"/>
        <v>5.9367713127693213E-2</v>
      </c>
      <c r="AE183" s="30">
        <f>1/2*(('Car Info '!$C$5)*('My Spreedsheet '!F183)^2)</f>
        <v>44426.373456790119</v>
      </c>
      <c r="AF183" s="30">
        <f t="shared" si="86"/>
        <v>44.426373456790117</v>
      </c>
      <c r="AG183" s="30">
        <f t="shared" si="87"/>
        <v>1.2340659293552811E-2</v>
      </c>
      <c r="AH183" s="30">
        <f t="shared" si="88"/>
        <v>1.5095825970936214</v>
      </c>
      <c r="AI183" s="30">
        <f t="shared" si="89"/>
        <v>1417.0563371393359</v>
      </c>
      <c r="AJ183" s="30">
        <f t="shared" si="90"/>
        <v>43009.317119650783</v>
      </c>
      <c r="AK183" s="30">
        <f t="shared" si="91"/>
        <v>43.009317119650781</v>
      </c>
      <c r="AL183" s="30">
        <f t="shared" si="92"/>
        <v>0</v>
      </c>
      <c r="AM183" s="30">
        <f t="shared" si="93"/>
        <v>0</v>
      </c>
      <c r="AN183" s="30">
        <f t="shared" si="94"/>
        <v>32.256987839738088</v>
      </c>
      <c r="AO183" s="30">
        <f>IF('My Spreedsheet '!AN183&lt; 'Supercapacitor Info'!$F$22,'My Spreedsheet '!AN183,'Supercapacitor Info'!$F$22)</f>
        <v>32.256987839738088</v>
      </c>
    </row>
    <row r="184" spans="2:41" x14ac:dyDescent="0.3">
      <c r="B184" s="6" t="s">
        <v>9</v>
      </c>
      <c r="C184" s="6">
        <v>179</v>
      </c>
      <c r="D184" s="6">
        <v>179</v>
      </c>
      <c r="E184" s="7">
        <v>29.2</v>
      </c>
      <c r="F184" s="16">
        <f t="shared" si="69"/>
        <v>8.1111111111111107</v>
      </c>
      <c r="G184" s="17">
        <f t="shared" si="95"/>
        <v>0.25000000000000011</v>
      </c>
      <c r="H184" s="17">
        <f t="shared" si="96"/>
        <v>0.90000000000000036</v>
      </c>
      <c r="I184" s="17">
        <f t="shared" si="70"/>
        <v>8.1111111111111107</v>
      </c>
      <c r="J184" s="17">
        <f t="shared" si="71"/>
        <v>889.97222222222251</v>
      </c>
      <c r="K184" s="17">
        <f t="shared" si="72"/>
        <v>889.97222222222251</v>
      </c>
      <c r="L184" s="30">
        <f>'Car Info '!$C$5*'My Spreedsheet '!G184</f>
        <v>372.50000000000017</v>
      </c>
      <c r="M184" s="30">
        <f t="shared" si="73"/>
        <v>1</v>
      </c>
      <c r="N184" s="30">
        <f>IF(M184=1,'Car Info '!$C$5*9.80665*'Car Info '!$H$5,0)</f>
        <v>160.73099349999998</v>
      </c>
      <c r="O184" s="30">
        <f>0.5*'Car Info '!$G$5*'Car Info '!$I$5*'Car Info '!$D$5*('My Spreedsheet '!F184*'My Spreedsheet '!F184)</f>
        <v>25.124112429694438</v>
      </c>
      <c r="P184" s="30">
        <f t="shared" si="97"/>
        <v>558.35510592969467</v>
      </c>
      <c r="Q184" s="30">
        <f t="shared" si="74"/>
        <v>4528.8803036519676</v>
      </c>
      <c r="R184" s="30">
        <f t="shared" si="75"/>
        <v>4.5288803036519676</v>
      </c>
      <c r="S184" s="30">
        <f t="shared" si="76"/>
        <v>1507.4914147630768</v>
      </c>
      <c r="T184" s="30">
        <f t="shared" si="77"/>
        <v>168567.58583495239</v>
      </c>
      <c r="U184" s="30">
        <f t="shared" si="78"/>
        <v>4.5288803036519676</v>
      </c>
      <c r="V184" s="30">
        <f t="shared" si="79"/>
        <v>1.2580223065699911E-3</v>
      </c>
      <c r="W184" s="30">
        <f t="shared" si="80"/>
        <v>0</v>
      </c>
      <c r="X184" s="30">
        <f t="shared" si="81"/>
        <v>0</v>
      </c>
      <c r="Y184" s="30">
        <f t="shared" si="67"/>
        <v>435.08911420139987</v>
      </c>
      <c r="Z184" s="30">
        <f t="shared" si="68"/>
        <v>-216.83646663805229</v>
      </c>
      <c r="AA184" s="30">
        <f t="shared" si="82"/>
        <v>0.12085808727816663</v>
      </c>
      <c r="AB184" s="30">
        <f t="shared" si="83"/>
        <v>-6.0232351843903416E-2</v>
      </c>
      <c r="AC184" s="30">
        <f t="shared" si="84"/>
        <v>6.0232351843903416E-2</v>
      </c>
      <c r="AD184" s="30">
        <f t="shared" si="85"/>
        <v>6.0625735434263216E-2</v>
      </c>
      <c r="AE184" s="30">
        <f>1/2*(('Car Info '!$C$5)*('My Spreedsheet '!F184)^2)</f>
        <v>49013.641975308637</v>
      </c>
      <c r="AF184" s="30">
        <f t="shared" si="86"/>
        <v>49.013641975308637</v>
      </c>
      <c r="AG184" s="30">
        <f t="shared" si="87"/>
        <v>1.3614900548696844E-2</v>
      </c>
      <c r="AH184" s="30">
        <f t="shared" si="88"/>
        <v>1.5231974976423182</v>
      </c>
      <c r="AI184" s="30">
        <f t="shared" si="89"/>
        <v>1507.4914147630768</v>
      </c>
      <c r="AJ184" s="30">
        <f t="shared" si="90"/>
        <v>47506.15056054556</v>
      </c>
      <c r="AK184" s="30">
        <f t="shared" si="91"/>
        <v>47.506150560545564</v>
      </c>
      <c r="AL184" s="30">
        <f t="shared" si="92"/>
        <v>0</v>
      </c>
      <c r="AM184" s="30">
        <f t="shared" si="93"/>
        <v>0</v>
      </c>
      <c r="AN184" s="30">
        <f t="shared" si="94"/>
        <v>35.629612920409173</v>
      </c>
      <c r="AO184" s="30">
        <f>IF('My Spreedsheet '!AN184&lt; 'Supercapacitor Info'!$F$22,'My Spreedsheet '!AN184,'Supercapacitor Info'!$F$22)</f>
        <v>35.629612920409173</v>
      </c>
    </row>
    <row r="185" spans="2:41" x14ac:dyDescent="0.3">
      <c r="B185" s="6" t="s">
        <v>9</v>
      </c>
      <c r="C185" s="6">
        <v>180</v>
      </c>
      <c r="D185" s="6">
        <v>180</v>
      </c>
      <c r="E185" s="7">
        <v>29.6</v>
      </c>
      <c r="F185" s="16">
        <f t="shared" si="69"/>
        <v>8.2222222222222232</v>
      </c>
      <c r="G185" s="17">
        <f t="shared" si="95"/>
        <v>4.1666666666666761E-2</v>
      </c>
      <c r="H185" s="17">
        <f t="shared" si="96"/>
        <v>0.15000000000000036</v>
      </c>
      <c r="I185" s="17">
        <f t="shared" si="70"/>
        <v>8.2222222222222232</v>
      </c>
      <c r="J185" s="17">
        <f t="shared" si="71"/>
        <v>898.19444444444468</v>
      </c>
      <c r="K185" s="17">
        <f t="shared" si="72"/>
        <v>898.19444444444468</v>
      </c>
      <c r="L185" s="30">
        <f>'Car Info '!$C$5*'My Spreedsheet '!G185</f>
        <v>62.083333333333478</v>
      </c>
      <c r="M185" s="30">
        <f t="shared" si="73"/>
        <v>1</v>
      </c>
      <c r="N185" s="30">
        <f>IF(M185=1,'Car Info '!$C$5*9.80665*'Car Info '!$H$5,0)</f>
        <v>160.73099349999998</v>
      </c>
      <c r="O185" s="30">
        <f>0.5*'Car Info '!$G$5*'Car Info '!$I$5*'Car Info '!$D$5*('My Spreedsheet '!F185*'My Spreedsheet '!F185)</f>
        <v>25.817158878777782</v>
      </c>
      <c r="P185" s="30">
        <f t="shared" si="97"/>
        <v>248.63148571211124</v>
      </c>
      <c r="Q185" s="30">
        <f t="shared" si="74"/>
        <v>2044.3033269662483</v>
      </c>
      <c r="R185" s="30">
        <f t="shared" si="75"/>
        <v>2.0443033269662485</v>
      </c>
      <c r="S185" s="30">
        <f t="shared" si="76"/>
        <v>1533.8403640032839</v>
      </c>
      <c r="T185" s="30">
        <f t="shared" si="77"/>
        <v>170101.42619895568</v>
      </c>
      <c r="U185" s="30">
        <f t="shared" si="78"/>
        <v>2.0443033269662485</v>
      </c>
      <c r="V185" s="30">
        <f t="shared" si="79"/>
        <v>5.6786203526840238E-4</v>
      </c>
      <c r="W185" s="30">
        <f t="shared" si="80"/>
        <v>0</v>
      </c>
      <c r="X185" s="30">
        <f t="shared" si="81"/>
        <v>0</v>
      </c>
      <c r="Y185" s="30">
        <f t="shared" si="67"/>
        <v>437.13341752836612</v>
      </c>
      <c r="Z185" s="30">
        <f t="shared" si="68"/>
        <v>-216.83646663805229</v>
      </c>
      <c r="AA185" s="30">
        <f t="shared" si="82"/>
        <v>0.12142594931343503</v>
      </c>
      <c r="AB185" s="30">
        <f t="shared" si="83"/>
        <v>-6.0232351843903416E-2</v>
      </c>
      <c r="AC185" s="30">
        <f t="shared" si="84"/>
        <v>6.0232351843903416E-2</v>
      </c>
      <c r="AD185" s="30">
        <f t="shared" si="85"/>
        <v>6.1193597469531617E-2</v>
      </c>
      <c r="AE185" s="30">
        <f>1/2*(('Car Info '!$C$5)*('My Spreedsheet '!F185)^2)</f>
        <v>50365.679012345689</v>
      </c>
      <c r="AF185" s="30">
        <f t="shared" si="86"/>
        <v>50.365679012345687</v>
      </c>
      <c r="AG185" s="30">
        <f t="shared" si="87"/>
        <v>1.3990466392318246E-2</v>
      </c>
      <c r="AH185" s="30">
        <f t="shared" si="88"/>
        <v>1.5371879640346364</v>
      </c>
      <c r="AI185" s="30">
        <f t="shared" si="89"/>
        <v>1533.8403640032839</v>
      </c>
      <c r="AJ185" s="30">
        <f t="shared" si="90"/>
        <v>48831.838648342404</v>
      </c>
      <c r="AK185" s="30">
        <f t="shared" si="91"/>
        <v>48.831838648342405</v>
      </c>
      <c r="AL185" s="30">
        <f t="shared" si="92"/>
        <v>0</v>
      </c>
      <c r="AM185" s="30">
        <f t="shared" si="93"/>
        <v>0</v>
      </c>
      <c r="AN185" s="30">
        <f t="shared" si="94"/>
        <v>36.623878986256798</v>
      </c>
      <c r="AO185" s="30">
        <f>IF('My Spreedsheet '!AN185&lt; 'Supercapacitor Info'!$F$22,'My Spreedsheet '!AN185,'Supercapacitor Info'!$F$22)</f>
        <v>36.623878986256798</v>
      </c>
    </row>
    <row r="186" spans="2:41" x14ac:dyDescent="0.3">
      <c r="B186" s="6" t="s">
        <v>9</v>
      </c>
      <c r="C186" s="6">
        <v>181</v>
      </c>
      <c r="D186" s="6">
        <v>181</v>
      </c>
      <c r="E186" s="7">
        <v>29.5</v>
      </c>
      <c r="F186" s="16">
        <f t="shared" si="69"/>
        <v>8.1944444444444446</v>
      </c>
      <c r="G186" s="17">
        <f t="shared" si="95"/>
        <v>-5.5555555555555851E-2</v>
      </c>
      <c r="H186" s="17">
        <f t="shared" si="96"/>
        <v>-0.20000000000000107</v>
      </c>
      <c r="I186" s="17">
        <f t="shared" si="70"/>
        <v>8.1944444444444446</v>
      </c>
      <c r="J186" s="17">
        <f t="shared" si="71"/>
        <v>906.38888888888914</v>
      </c>
      <c r="K186" s="17">
        <f t="shared" si="72"/>
        <v>906.38888888888914</v>
      </c>
      <c r="L186" s="30">
        <f>'Car Info '!$C$5*'My Spreedsheet '!G186</f>
        <v>-82.777777777778212</v>
      </c>
      <c r="M186" s="30">
        <f t="shared" si="73"/>
        <v>1</v>
      </c>
      <c r="N186" s="30">
        <f>IF(M186=1,'Car Info '!$C$5*9.80665*'Car Info '!$H$5,0)</f>
        <v>160.73099349999998</v>
      </c>
      <c r="O186" s="30">
        <f>0.5*'Car Info '!$G$5*'Car Info '!$I$5*'Car Info '!$D$5*('My Spreedsheet '!F186*'My Spreedsheet '!F186)</f>
        <v>25.643013278689235</v>
      </c>
      <c r="P186" s="30">
        <f t="shared" si="97"/>
        <v>103.59622900091101</v>
      </c>
      <c r="Q186" s="30">
        <f t="shared" si="74"/>
        <v>848.91354320190965</v>
      </c>
      <c r="R186" s="30">
        <f t="shared" si="75"/>
        <v>0.8489135432019097</v>
      </c>
      <c r="S186" s="30">
        <f t="shared" si="76"/>
        <v>1527.2314444364811</v>
      </c>
      <c r="T186" s="30">
        <f t="shared" si="77"/>
        <v>171628.65764339216</v>
      </c>
      <c r="U186" s="30">
        <f t="shared" si="78"/>
        <v>0.8489135432019097</v>
      </c>
      <c r="V186" s="30">
        <f t="shared" si="79"/>
        <v>2.3580931755608602E-4</v>
      </c>
      <c r="W186" s="30">
        <f t="shared" si="80"/>
        <v>0</v>
      </c>
      <c r="X186" s="30">
        <f t="shared" si="81"/>
        <v>0</v>
      </c>
      <c r="Y186" s="30">
        <f t="shared" si="67"/>
        <v>437.98233107156801</v>
      </c>
      <c r="Z186" s="30">
        <f t="shared" si="68"/>
        <v>-216.83646663805229</v>
      </c>
      <c r="AA186" s="30">
        <f t="shared" si="82"/>
        <v>0.12166175863099112</v>
      </c>
      <c r="AB186" s="30">
        <f t="shared" si="83"/>
        <v>-6.0232351843903416E-2</v>
      </c>
      <c r="AC186" s="30">
        <f t="shared" si="84"/>
        <v>6.0232351843903416E-2</v>
      </c>
      <c r="AD186" s="30">
        <f t="shared" si="85"/>
        <v>6.1429406787087699E-2</v>
      </c>
      <c r="AE186" s="30">
        <f>1/2*(('Car Info '!$C$5)*('My Spreedsheet '!F186)^2)</f>
        <v>50025.945216049382</v>
      </c>
      <c r="AF186" s="30">
        <f t="shared" si="86"/>
        <v>50.025945216049386</v>
      </c>
      <c r="AG186" s="30">
        <f t="shared" si="87"/>
        <v>1.3896095893347052E-2</v>
      </c>
      <c r="AH186" s="30">
        <f t="shared" si="88"/>
        <v>1.5510840599279834</v>
      </c>
      <c r="AI186" s="30">
        <f t="shared" si="89"/>
        <v>1527.2314444364811</v>
      </c>
      <c r="AJ186" s="30">
        <f t="shared" si="90"/>
        <v>48498.7137716129</v>
      </c>
      <c r="AK186" s="30">
        <f t="shared" si="91"/>
        <v>48.498713771612898</v>
      </c>
      <c r="AL186" s="30">
        <f t="shared" si="92"/>
        <v>48498.7137716129</v>
      </c>
      <c r="AM186" s="30">
        <f t="shared" si="93"/>
        <v>48.498713771612898</v>
      </c>
      <c r="AN186" s="30">
        <f t="shared" si="94"/>
        <v>36.374035328709674</v>
      </c>
      <c r="AO186" s="30">
        <f>IF('My Spreedsheet '!AN186&lt; 'Supercapacitor Info'!$F$22,'My Spreedsheet '!AN186,'Supercapacitor Info'!$F$22)</f>
        <v>36.374035328709674</v>
      </c>
    </row>
    <row r="187" spans="2:41" x14ac:dyDescent="0.3">
      <c r="B187" s="6" t="s">
        <v>9</v>
      </c>
      <c r="C187" s="6">
        <v>182</v>
      </c>
      <c r="D187" s="6">
        <v>182</v>
      </c>
      <c r="E187" s="7">
        <v>29.2</v>
      </c>
      <c r="F187" s="16">
        <f t="shared" si="69"/>
        <v>8.1111111111111107</v>
      </c>
      <c r="G187" s="17">
        <f t="shared" si="95"/>
        <v>-0.16666666666666657</v>
      </c>
      <c r="H187" s="17">
        <f t="shared" si="96"/>
        <v>-0.59999999999999964</v>
      </c>
      <c r="I187" s="17">
        <f t="shared" si="70"/>
        <v>8.1111111111111107</v>
      </c>
      <c r="J187" s="17">
        <f t="shared" si="71"/>
        <v>914.50000000000023</v>
      </c>
      <c r="K187" s="17">
        <f t="shared" si="72"/>
        <v>914.50000000000023</v>
      </c>
      <c r="L187" s="30">
        <f>'Car Info '!$C$5*'My Spreedsheet '!G187</f>
        <v>-248.3333333333332</v>
      </c>
      <c r="M187" s="30">
        <f t="shared" si="73"/>
        <v>1</v>
      </c>
      <c r="N187" s="30">
        <f>IF(M187=1,'Car Info '!$C$5*9.80665*'Car Info '!$H$5,0)</f>
        <v>160.73099349999998</v>
      </c>
      <c r="O187" s="30">
        <f>0.5*'Car Info '!$G$5*'Car Info '!$I$5*'Car Info '!$D$5*('My Spreedsheet '!F187*'My Spreedsheet '!F187)</f>
        <v>25.124112429694438</v>
      </c>
      <c r="P187" s="30">
        <f t="shared" si="97"/>
        <v>-62.478227403638783</v>
      </c>
      <c r="Q187" s="30">
        <f t="shared" si="74"/>
        <v>-506.76784449618123</v>
      </c>
      <c r="R187" s="30">
        <f t="shared" si="75"/>
        <v>-0.50676784449618129</v>
      </c>
      <c r="S187" s="30">
        <f t="shared" si="76"/>
        <v>1507.4914147630768</v>
      </c>
      <c r="T187" s="30">
        <f t="shared" si="77"/>
        <v>173136.14905815522</v>
      </c>
      <c r="U187" s="30">
        <f t="shared" si="78"/>
        <v>0</v>
      </c>
      <c r="V187" s="30">
        <f t="shared" si="79"/>
        <v>0</v>
      </c>
      <c r="W187" s="30">
        <f t="shared" si="80"/>
        <v>-0.50676784449618129</v>
      </c>
      <c r="X187" s="30">
        <f t="shared" si="81"/>
        <v>1.4076884569338369E-4</v>
      </c>
      <c r="Y187" s="30">
        <f t="shared" si="67"/>
        <v>437.98233107156801</v>
      </c>
      <c r="Z187" s="30">
        <f t="shared" si="68"/>
        <v>-217.34323448254847</v>
      </c>
      <c r="AA187" s="30">
        <f t="shared" si="82"/>
        <v>0.12166175863099112</v>
      </c>
      <c r="AB187" s="30">
        <f t="shared" si="83"/>
        <v>-6.0373120689596799E-2</v>
      </c>
      <c r="AC187" s="30">
        <f t="shared" si="84"/>
        <v>6.0373120689596799E-2</v>
      </c>
      <c r="AD187" s="30">
        <f t="shared" si="85"/>
        <v>6.1288637941394317E-2</v>
      </c>
      <c r="AE187" s="30">
        <f>1/2*(('Car Info '!$C$5)*('My Spreedsheet '!F187)^2)</f>
        <v>49013.641975308637</v>
      </c>
      <c r="AF187" s="30">
        <f t="shared" si="86"/>
        <v>49.013641975308637</v>
      </c>
      <c r="AG187" s="30">
        <f t="shared" si="87"/>
        <v>1.3614900548696844E-2</v>
      </c>
      <c r="AH187" s="30">
        <f t="shared" si="88"/>
        <v>1.5646989604766801</v>
      </c>
      <c r="AI187" s="30">
        <f t="shared" si="89"/>
        <v>1507.4914147630768</v>
      </c>
      <c r="AJ187" s="30">
        <f t="shared" si="90"/>
        <v>47506.15056054556</v>
      </c>
      <c r="AK187" s="30">
        <f t="shared" si="91"/>
        <v>47.506150560545564</v>
      </c>
      <c r="AL187" s="30">
        <f t="shared" si="92"/>
        <v>47506.15056054556</v>
      </c>
      <c r="AM187" s="30">
        <f t="shared" si="93"/>
        <v>47.506150560545564</v>
      </c>
      <c r="AN187" s="30">
        <f t="shared" si="94"/>
        <v>35.629612920409173</v>
      </c>
      <c r="AO187" s="30">
        <f>IF('My Spreedsheet '!AN187&lt; 'Supercapacitor Info'!$F$22,'My Spreedsheet '!AN187,'Supercapacitor Info'!$F$22)</f>
        <v>35.629612920409173</v>
      </c>
    </row>
    <row r="188" spans="2:41" x14ac:dyDescent="0.3">
      <c r="B188" s="6" t="s">
        <v>9</v>
      </c>
      <c r="C188" s="6">
        <v>183</v>
      </c>
      <c r="D188" s="6">
        <v>183</v>
      </c>
      <c r="E188" s="7">
        <v>28.3</v>
      </c>
      <c r="F188" s="16">
        <f t="shared" si="69"/>
        <v>7.8611111111111107</v>
      </c>
      <c r="G188" s="17">
        <f t="shared" si="95"/>
        <v>-0.43055555555555525</v>
      </c>
      <c r="H188" s="17">
        <f t="shared" si="96"/>
        <v>-1.5499999999999989</v>
      </c>
      <c r="I188" s="17">
        <f t="shared" si="70"/>
        <v>7.8611111111111107</v>
      </c>
      <c r="J188" s="17">
        <f t="shared" si="71"/>
        <v>922.36111111111131</v>
      </c>
      <c r="K188" s="17">
        <f t="shared" si="72"/>
        <v>922.36111111111131</v>
      </c>
      <c r="L188" s="30">
        <f>'Car Info '!$C$5*'My Spreedsheet '!G188</f>
        <v>-641.52777777777737</v>
      </c>
      <c r="M188" s="30">
        <f t="shared" si="73"/>
        <v>1</v>
      </c>
      <c r="N188" s="30">
        <f>IF(M188=1,'Car Info '!$C$5*9.80665*'Car Info '!$H$5,0)</f>
        <v>160.73099349999998</v>
      </c>
      <c r="O188" s="30">
        <f>0.5*'Car Info '!$G$5*'Car Info '!$I$5*'Car Info '!$D$5*('My Spreedsheet '!F188*'My Spreedsheet '!F188)</f>
        <v>23.599233444147568</v>
      </c>
      <c r="P188" s="30">
        <f t="shared" si="97"/>
        <v>-457.19755083362986</v>
      </c>
      <c r="Q188" s="30">
        <f t="shared" si="74"/>
        <v>-3594.0807468310345</v>
      </c>
      <c r="R188" s="30">
        <f t="shared" si="75"/>
        <v>-3.5940807468310347</v>
      </c>
      <c r="S188" s="30">
        <f t="shared" si="76"/>
        <v>1449.0403951442709</v>
      </c>
      <c r="T188" s="30">
        <f t="shared" si="77"/>
        <v>174585.18945329948</v>
      </c>
      <c r="U188" s="30">
        <f t="shared" si="78"/>
        <v>0</v>
      </c>
      <c r="V188" s="30">
        <f t="shared" si="79"/>
        <v>0</v>
      </c>
      <c r="W188" s="30">
        <f t="shared" si="80"/>
        <v>-3.5940807468310347</v>
      </c>
      <c r="X188" s="30">
        <f t="shared" si="81"/>
        <v>9.9835576300862073E-4</v>
      </c>
      <c r="Y188" s="30">
        <f t="shared" si="67"/>
        <v>437.98233107156801</v>
      </c>
      <c r="Z188" s="30">
        <f t="shared" si="68"/>
        <v>-220.93731522937949</v>
      </c>
      <c r="AA188" s="30">
        <f t="shared" si="82"/>
        <v>0.12166175863099112</v>
      </c>
      <c r="AB188" s="30">
        <f t="shared" si="83"/>
        <v>-6.1371476452605413E-2</v>
      </c>
      <c r="AC188" s="30">
        <f t="shared" si="84"/>
        <v>6.1371476452605413E-2</v>
      </c>
      <c r="AD188" s="30">
        <f t="shared" si="85"/>
        <v>6.0290282178385703E-2</v>
      </c>
      <c r="AE188" s="30">
        <f>1/2*(('Car Info '!$C$5)*('My Spreedsheet '!F188)^2)</f>
        <v>46038.815586419747</v>
      </c>
      <c r="AF188" s="30">
        <f t="shared" si="86"/>
        <v>46.038815586419751</v>
      </c>
      <c r="AG188" s="30">
        <f t="shared" si="87"/>
        <v>1.2788559885116598E-2</v>
      </c>
      <c r="AH188" s="30">
        <f t="shared" si="88"/>
        <v>1.5774875203617966</v>
      </c>
      <c r="AI188" s="30">
        <f t="shared" si="89"/>
        <v>1449.0403951442709</v>
      </c>
      <c r="AJ188" s="30">
        <f t="shared" si="90"/>
        <v>44589.775191275476</v>
      </c>
      <c r="AK188" s="30">
        <f t="shared" si="91"/>
        <v>44.589775191275479</v>
      </c>
      <c r="AL188" s="30">
        <f t="shared" si="92"/>
        <v>44589.775191275476</v>
      </c>
      <c r="AM188" s="30">
        <f t="shared" si="93"/>
        <v>44.589775191275479</v>
      </c>
      <c r="AN188" s="30">
        <f t="shared" si="94"/>
        <v>33.442331393456612</v>
      </c>
      <c r="AO188" s="30">
        <f>IF('My Spreedsheet '!AN188&lt; 'Supercapacitor Info'!$F$22,'My Spreedsheet '!AN188,'Supercapacitor Info'!$F$22)</f>
        <v>33.442331393456612</v>
      </c>
    </row>
    <row r="189" spans="2:41" x14ac:dyDescent="0.3">
      <c r="B189" s="6" t="s">
        <v>9</v>
      </c>
      <c r="C189" s="6">
        <v>184</v>
      </c>
      <c r="D189" s="6">
        <v>184</v>
      </c>
      <c r="E189" s="7">
        <v>26.1</v>
      </c>
      <c r="F189" s="16">
        <f t="shared" si="69"/>
        <v>7.25</v>
      </c>
      <c r="G189" s="17">
        <f t="shared" si="95"/>
        <v>-0.65277777777777768</v>
      </c>
      <c r="H189" s="17">
        <f t="shared" si="96"/>
        <v>-2.3499999999999996</v>
      </c>
      <c r="I189" s="17">
        <f t="shared" si="70"/>
        <v>7.25</v>
      </c>
      <c r="J189" s="17">
        <f t="shared" si="71"/>
        <v>929.61111111111131</v>
      </c>
      <c r="K189" s="17">
        <f t="shared" si="72"/>
        <v>929.61111111111131</v>
      </c>
      <c r="L189" s="30">
        <f>'Car Info '!$C$5*'My Spreedsheet '!G189</f>
        <v>-972.63888888888869</v>
      </c>
      <c r="M189" s="30">
        <f t="shared" si="73"/>
        <v>1</v>
      </c>
      <c r="N189" s="30">
        <f>IF(M189=1,'Car Info '!$C$5*9.80665*'Car Info '!$H$5,0)</f>
        <v>160.73099349999998</v>
      </c>
      <c r="O189" s="30">
        <f>0.5*'Car Info '!$G$5*'Car Info '!$I$5*'Car Info '!$D$5*('My Spreedsheet '!F189*'My Spreedsheet '!F189)</f>
        <v>20.072711376703126</v>
      </c>
      <c r="P189" s="30">
        <f t="shared" si="97"/>
        <v>-791.83518401218566</v>
      </c>
      <c r="Q189" s="30">
        <f t="shared" si="74"/>
        <v>-5740.8050840883461</v>
      </c>
      <c r="R189" s="30">
        <f t="shared" si="75"/>
        <v>-5.740805084088346</v>
      </c>
      <c r="S189" s="30">
        <f t="shared" si="76"/>
        <v>1310.8268603560975</v>
      </c>
      <c r="T189" s="30">
        <f t="shared" si="77"/>
        <v>175896.01631365556</v>
      </c>
      <c r="U189" s="30">
        <f t="shared" si="78"/>
        <v>0</v>
      </c>
      <c r="V189" s="30">
        <f t="shared" si="79"/>
        <v>0</v>
      </c>
      <c r="W189" s="30">
        <f t="shared" si="80"/>
        <v>-5.740805084088346</v>
      </c>
      <c r="X189" s="30">
        <f t="shared" si="81"/>
        <v>1.5946680789134294E-3</v>
      </c>
      <c r="Y189" s="30">
        <f t="shared" si="67"/>
        <v>437.98233107156801</v>
      </c>
      <c r="Z189" s="30">
        <f t="shared" si="68"/>
        <v>-226.67812031346784</v>
      </c>
      <c r="AA189" s="30">
        <f t="shared" si="82"/>
        <v>0.12166175863099112</v>
      </c>
      <c r="AB189" s="30">
        <f t="shared" si="83"/>
        <v>-6.2966144531518844E-2</v>
      </c>
      <c r="AC189" s="30">
        <f t="shared" si="84"/>
        <v>6.2966144531518844E-2</v>
      </c>
      <c r="AD189" s="30">
        <f t="shared" si="85"/>
        <v>5.8695614099472271E-2</v>
      </c>
      <c r="AE189" s="30">
        <f>1/2*(('Car Info '!$C$5)*('My Spreedsheet '!F189)^2)</f>
        <v>39159.0625</v>
      </c>
      <c r="AF189" s="30">
        <f t="shared" si="86"/>
        <v>39.159062499999997</v>
      </c>
      <c r="AG189" s="30">
        <f t="shared" si="87"/>
        <v>1.0877517361111111E-2</v>
      </c>
      <c r="AH189" s="30">
        <f t="shared" si="88"/>
        <v>1.5883650377229077</v>
      </c>
      <c r="AI189" s="30">
        <f t="shared" si="89"/>
        <v>1310.8268603560975</v>
      </c>
      <c r="AJ189" s="30">
        <f t="shared" si="90"/>
        <v>37848.235639643899</v>
      </c>
      <c r="AK189" s="30">
        <f t="shared" si="91"/>
        <v>37.848235639643903</v>
      </c>
      <c r="AL189" s="30">
        <f t="shared" si="92"/>
        <v>37848.235639643899</v>
      </c>
      <c r="AM189" s="30">
        <f t="shared" si="93"/>
        <v>37.848235639643903</v>
      </c>
      <c r="AN189" s="30">
        <f t="shared" si="94"/>
        <v>28.386176729732924</v>
      </c>
      <c r="AO189" s="30">
        <f>IF('My Spreedsheet '!AN189&lt; 'Supercapacitor Info'!$F$22,'My Spreedsheet '!AN189,'Supercapacitor Info'!$F$22)</f>
        <v>28.386176729732924</v>
      </c>
    </row>
    <row r="190" spans="2:41" x14ac:dyDescent="0.3">
      <c r="B190" s="6" t="s">
        <v>9</v>
      </c>
      <c r="C190" s="6">
        <v>185</v>
      </c>
      <c r="D190" s="6">
        <v>185</v>
      </c>
      <c r="E190" s="7">
        <v>23.6</v>
      </c>
      <c r="F190" s="16">
        <f t="shared" si="69"/>
        <v>6.5555555555555554</v>
      </c>
      <c r="G190" s="17">
        <f t="shared" si="95"/>
        <v>-0.70833333333333348</v>
      </c>
      <c r="H190" s="17">
        <f t="shared" si="96"/>
        <v>-2.5500000000000007</v>
      </c>
      <c r="I190" s="17">
        <f t="shared" si="70"/>
        <v>6.5555555555555554</v>
      </c>
      <c r="J190" s="17">
        <f t="shared" si="71"/>
        <v>936.16666666666686</v>
      </c>
      <c r="K190" s="17">
        <f t="shared" si="72"/>
        <v>936.16666666666686</v>
      </c>
      <c r="L190" s="30">
        <f>'Car Info '!$C$5*'My Spreedsheet '!G190</f>
        <v>-1055.416666666667</v>
      </c>
      <c r="M190" s="30">
        <f t="shared" si="73"/>
        <v>1</v>
      </c>
      <c r="N190" s="30">
        <f>IF(M190=1,'Car Info '!$C$5*9.80665*'Car Info '!$H$5,0)</f>
        <v>160.73099349999998</v>
      </c>
      <c r="O190" s="30">
        <f>0.5*'Car Info '!$G$5*'Car Info '!$I$5*'Car Info '!$D$5*('My Spreedsheet '!F190*'My Spreedsheet '!F190)</f>
        <v>16.411528498361108</v>
      </c>
      <c r="P190" s="30">
        <f t="shared" si="97"/>
        <v>-878.27414466830589</v>
      </c>
      <c r="Q190" s="30">
        <f t="shared" si="74"/>
        <v>-5757.574948381116</v>
      </c>
      <c r="R190" s="30">
        <f t="shared" si="75"/>
        <v>-5.7575749483811158</v>
      </c>
      <c r="S190" s="30">
        <f t="shared" si="76"/>
        <v>1161.2676442114782</v>
      </c>
      <c r="T190" s="30">
        <f t="shared" si="77"/>
        <v>177057.28395786704</v>
      </c>
      <c r="U190" s="30">
        <f t="shared" si="78"/>
        <v>0</v>
      </c>
      <c r="V190" s="30">
        <f t="shared" si="79"/>
        <v>0</v>
      </c>
      <c r="W190" s="30">
        <f t="shared" si="80"/>
        <v>-5.7575749483811158</v>
      </c>
      <c r="X190" s="30">
        <f t="shared" si="81"/>
        <v>1.5993263745503099E-3</v>
      </c>
      <c r="Y190" s="30">
        <f t="shared" si="67"/>
        <v>437.98233107156801</v>
      </c>
      <c r="Z190" s="30">
        <f t="shared" si="68"/>
        <v>-232.43569526184896</v>
      </c>
      <c r="AA190" s="30">
        <f t="shared" si="82"/>
        <v>0.12166175863099112</v>
      </c>
      <c r="AB190" s="30">
        <f t="shared" si="83"/>
        <v>-6.456547090606915E-2</v>
      </c>
      <c r="AC190" s="30">
        <f t="shared" si="84"/>
        <v>6.456547090606915E-2</v>
      </c>
      <c r="AD190" s="30">
        <f t="shared" si="85"/>
        <v>5.7096287724921965E-2</v>
      </c>
      <c r="AE190" s="30">
        <f>1/2*(('Car Info '!$C$5)*('My Spreedsheet '!F190)^2)</f>
        <v>32016.604938271601</v>
      </c>
      <c r="AF190" s="30">
        <f t="shared" si="86"/>
        <v>32.016604938271598</v>
      </c>
      <c r="AG190" s="30">
        <f t="shared" si="87"/>
        <v>8.8935013717421109E-3</v>
      </c>
      <c r="AH190" s="30">
        <f t="shared" si="88"/>
        <v>1.5972585390946499</v>
      </c>
      <c r="AI190" s="30">
        <f t="shared" si="89"/>
        <v>1161.2676442114782</v>
      </c>
      <c r="AJ190" s="30">
        <f t="shared" si="90"/>
        <v>30855.337294060122</v>
      </c>
      <c r="AK190" s="30">
        <f t="shared" si="91"/>
        <v>30.855337294060124</v>
      </c>
      <c r="AL190" s="30">
        <f t="shared" si="92"/>
        <v>30855.337294060122</v>
      </c>
      <c r="AM190" s="30">
        <f t="shared" si="93"/>
        <v>30.855337294060124</v>
      </c>
      <c r="AN190" s="30">
        <f t="shared" si="94"/>
        <v>23.141502970545091</v>
      </c>
      <c r="AO190" s="30">
        <f>IF('My Spreedsheet '!AN190&lt; 'Supercapacitor Info'!$F$22,'My Spreedsheet '!AN190,'Supercapacitor Info'!$F$22)</f>
        <v>23.141502970545091</v>
      </c>
    </row>
    <row r="191" spans="2:41" x14ac:dyDescent="0.3">
      <c r="B191" s="6" t="s">
        <v>9</v>
      </c>
      <c r="C191" s="6">
        <v>186</v>
      </c>
      <c r="D191" s="6">
        <v>186</v>
      </c>
      <c r="E191" s="7">
        <v>21</v>
      </c>
      <c r="F191" s="16">
        <f t="shared" si="69"/>
        <v>5.833333333333333</v>
      </c>
      <c r="G191" s="17">
        <f t="shared" si="95"/>
        <v>-0.65277777777777812</v>
      </c>
      <c r="H191" s="17">
        <f t="shared" si="96"/>
        <v>-2.3500000000000014</v>
      </c>
      <c r="I191" s="17">
        <f t="shared" si="70"/>
        <v>5.833333333333333</v>
      </c>
      <c r="J191" s="17">
        <f t="shared" si="71"/>
        <v>942.00000000000023</v>
      </c>
      <c r="K191" s="17">
        <f t="shared" si="72"/>
        <v>942.00000000000023</v>
      </c>
      <c r="L191" s="30">
        <f>'Car Info '!$C$5*'My Spreedsheet '!G191</f>
        <v>-972.63888888888937</v>
      </c>
      <c r="M191" s="30">
        <f t="shared" si="73"/>
        <v>1</v>
      </c>
      <c r="N191" s="30">
        <f>IF(M191=1,'Car Info '!$C$5*9.80665*'Car Info '!$H$5,0)</f>
        <v>160.73099349999998</v>
      </c>
      <c r="O191" s="30">
        <f>0.5*'Car Info '!$G$5*'Car Info '!$I$5*'Car Info '!$D$5*('My Spreedsheet '!F191*'My Spreedsheet '!F191)</f>
        <v>12.994620920312498</v>
      </c>
      <c r="P191" s="30">
        <f t="shared" si="97"/>
        <v>-798.9132744685769</v>
      </c>
      <c r="Q191" s="30">
        <f t="shared" si="74"/>
        <v>-4660.327434400032</v>
      </c>
      <c r="R191" s="30">
        <f t="shared" si="75"/>
        <v>-4.6603274344000321</v>
      </c>
      <c r="S191" s="30">
        <f t="shared" si="76"/>
        <v>1013.3994174518227</v>
      </c>
      <c r="T191" s="30">
        <f t="shared" si="77"/>
        <v>178070.68337531885</v>
      </c>
      <c r="U191" s="30">
        <f t="shared" si="78"/>
        <v>0</v>
      </c>
      <c r="V191" s="30">
        <f t="shared" si="79"/>
        <v>0</v>
      </c>
      <c r="W191" s="30">
        <f t="shared" si="80"/>
        <v>-4.6603274344000321</v>
      </c>
      <c r="X191" s="30">
        <f t="shared" si="81"/>
        <v>1.2945353984444533E-3</v>
      </c>
      <c r="Y191" s="30">
        <f t="shared" si="67"/>
        <v>437.98233107156801</v>
      </c>
      <c r="Z191" s="30">
        <f t="shared" si="68"/>
        <v>-237.09602269624901</v>
      </c>
      <c r="AA191" s="30">
        <f t="shared" si="82"/>
        <v>0.12166175863099112</v>
      </c>
      <c r="AB191" s="30">
        <f t="shared" si="83"/>
        <v>-6.5860006304513607E-2</v>
      </c>
      <c r="AC191" s="30">
        <f t="shared" si="84"/>
        <v>6.5860006304513607E-2</v>
      </c>
      <c r="AD191" s="30">
        <f t="shared" si="85"/>
        <v>5.5801752326477508E-2</v>
      </c>
      <c r="AE191" s="30">
        <f>1/2*(('Car Info '!$C$5)*('My Spreedsheet '!F191)^2)</f>
        <v>25350.694444444438</v>
      </c>
      <c r="AF191" s="30">
        <f t="shared" si="86"/>
        <v>25.350694444444439</v>
      </c>
      <c r="AG191" s="30">
        <f t="shared" si="87"/>
        <v>7.0418595679012331E-3</v>
      </c>
      <c r="AH191" s="30">
        <f t="shared" si="88"/>
        <v>1.604300398662551</v>
      </c>
      <c r="AI191" s="30">
        <f t="shared" si="89"/>
        <v>1013.3994174518227</v>
      </c>
      <c r="AJ191" s="30">
        <f t="shared" si="90"/>
        <v>24337.295026992615</v>
      </c>
      <c r="AK191" s="30">
        <f t="shared" si="91"/>
        <v>24.337295026992617</v>
      </c>
      <c r="AL191" s="30">
        <f t="shared" si="92"/>
        <v>24337.295026992615</v>
      </c>
      <c r="AM191" s="30">
        <f t="shared" si="93"/>
        <v>24.337295026992617</v>
      </c>
      <c r="AN191" s="30">
        <f t="shared" si="94"/>
        <v>18.252971270244458</v>
      </c>
      <c r="AO191" s="30">
        <f>IF('My Spreedsheet '!AN191&lt; 'Supercapacitor Info'!$F$22,'My Spreedsheet '!AN191,'Supercapacitor Info'!$F$22)</f>
        <v>18.252971270244458</v>
      </c>
    </row>
    <row r="192" spans="2:41" x14ac:dyDescent="0.3">
      <c r="B192" s="6" t="s">
        <v>9</v>
      </c>
      <c r="C192" s="6">
        <v>187</v>
      </c>
      <c r="D192" s="6">
        <v>187</v>
      </c>
      <c r="E192" s="7">
        <v>18.899999999999999</v>
      </c>
      <c r="F192" s="16">
        <f t="shared" si="69"/>
        <v>5.2499999999999991</v>
      </c>
      <c r="G192" s="17">
        <f t="shared" si="95"/>
        <v>-0.54166666666666641</v>
      </c>
      <c r="H192" s="17">
        <f t="shared" si="96"/>
        <v>-1.9499999999999993</v>
      </c>
      <c r="I192" s="17">
        <f t="shared" si="70"/>
        <v>5.2499999999999991</v>
      </c>
      <c r="J192" s="17">
        <f t="shared" si="71"/>
        <v>947.25000000000023</v>
      </c>
      <c r="K192" s="17">
        <f t="shared" si="72"/>
        <v>947.25000000000023</v>
      </c>
      <c r="L192" s="30">
        <f>'Car Info '!$C$5*'My Spreedsheet '!G192</f>
        <v>-807.08333333333292</v>
      </c>
      <c r="M192" s="30">
        <f t="shared" si="73"/>
        <v>1</v>
      </c>
      <c r="N192" s="30">
        <f>IF(M192=1,'Car Info '!$C$5*9.80665*'Car Info '!$H$5,0)</f>
        <v>160.73099349999998</v>
      </c>
      <c r="O192" s="30">
        <f>0.5*'Car Info '!$G$5*'Car Info '!$I$5*'Car Info '!$D$5*('My Spreedsheet '!F192*'My Spreedsheet '!F192)</f>
        <v>10.525642945453122</v>
      </c>
      <c r="P192" s="30">
        <f t="shared" si="97"/>
        <v>-635.82669688787985</v>
      </c>
      <c r="Q192" s="30">
        <f t="shared" si="74"/>
        <v>-3338.0901586613686</v>
      </c>
      <c r="R192" s="30">
        <f t="shared" si="75"/>
        <v>-3.3380901586613687</v>
      </c>
      <c r="S192" s="30">
        <f t="shared" si="76"/>
        <v>899.09734133862855</v>
      </c>
      <c r="T192" s="30">
        <f t="shared" si="77"/>
        <v>178969.78071665749</v>
      </c>
      <c r="U192" s="30">
        <f t="shared" si="78"/>
        <v>0</v>
      </c>
      <c r="V192" s="30">
        <f t="shared" si="79"/>
        <v>0</v>
      </c>
      <c r="W192" s="30">
        <f t="shared" si="80"/>
        <v>-3.3380901586613687</v>
      </c>
      <c r="X192" s="30">
        <f t="shared" si="81"/>
        <v>9.2724726629482459E-4</v>
      </c>
      <c r="Y192" s="30">
        <f t="shared" si="67"/>
        <v>437.98233107156801</v>
      </c>
      <c r="Z192" s="30">
        <f t="shared" si="68"/>
        <v>-240.43411285491038</v>
      </c>
      <c r="AA192" s="30">
        <f t="shared" si="82"/>
        <v>0.12166175863099112</v>
      </c>
      <c r="AB192" s="30">
        <f t="shared" si="83"/>
        <v>-6.6787253570808433E-2</v>
      </c>
      <c r="AC192" s="30">
        <f t="shared" si="84"/>
        <v>6.6787253570808433E-2</v>
      </c>
      <c r="AD192" s="30">
        <f t="shared" si="85"/>
        <v>5.4874505060182682E-2</v>
      </c>
      <c r="AE192" s="30">
        <f>1/2*(('Car Info '!$C$5)*('My Spreedsheet '!F192)^2)</f>
        <v>20534.062499999993</v>
      </c>
      <c r="AF192" s="30">
        <f t="shared" si="86"/>
        <v>20.534062499999994</v>
      </c>
      <c r="AG192" s="30">
        <f t="shared" si="87"/>
        <v>5.703906249999998E-3</v>
      </c>
      <c r="AH192" s="30">
        <f t="shared" si="88"/>
        <v>1.610004304912551</v>
      </c>
      <c r="AI192" s="30">
        <f t="shared" si="89"/>
        <v>899.09734133862855</v>
      </c>
      <c r="AJ192" s="30">
        <f t="shared" si="90"/>
        <v>19634.965158661365</v>
      </c>
      <c r="AK192" s="30">
        <f t="shared" si="91"/>
        <v>19.634965158661366</v>
      </c>
      <c r="AL192" s="30">
        <f t="shared" si="92"/>
        <v>19634.965158661365</v>
      </c>
      <c r="AM192" s="30">
        <f t="shared" si="93"/>
        <v>19.634965158661366</v>
      </c>
      <c r="AN192" s="30">
        <f t="shared" si="94"/>
        <v>14.726223868996025</v>
      </c>
      <c r="AO192" s="30">
        <f>IF('My Spreedsheet '!AN192&lt; 'Supercapacitor Info'!$F$22,'My Spreedsheet '!AN192,'Supercapacitor Info'!$F$22)</f>
        <v>14.726223868996025</v>
      </c>
    </row>
    <row r="193" spans="2:41" x14ac:dyDescent="0.3">
      <c r="B193" s="6" t="s">
        <v>9</v>
      </c>
      <c r="C193" s="6">
        <v>188</v>
      </c>
      <c r="D193" s="6">
        <v>188</v>
      </c>
      <c r="E193" s="7">
        <v>17.100000000000001</v>
      </c>
      <c r="F193" s="16">
        <f t="shared" si="69"/>
        <v>4.75</v>
      </c>
      <c r="G193" s="17">
        <f t="shared" si="95"/>
        <v>-0.44444444444444431</v>
      </c>
      <c r="H193" s="17">
        <f t="shared" si="96"/>
        <v>-1.5999999999999996</v>
      </c>
      <c r="I193" s="17">
        <f t="shared" si="70"/>
        <v>4.75</v>
      </c>
      <c r="J193" s="17">
        <f t="shared" si="71"/>
        <v>952.00000000000023</v>
      </c>
      <c r="K193" s="17">
        <f t="shared" si="72"/>
        <v>952.00000000000023</v>
      </c>
      <c r="L193" s="30">
        <f>'Car Info '!$C$5*'My Spreedsheet '!G193</f>
        <v>-662.22222222222206</v>
      </c>
      <c r="M193" s="30">
        <f t="shared" si="73"/>
        <v>1</v>
      </c>
      <c r="N193" s="30">
        <f>IF(M193=1,'Car Info '!$C$5*9.80665*'Car Info '!$H$5,0)</f>
        <v>160.73099349999998</v>
      </c>
      <c r="O193" s="30">
        <f>0.5*'Car Info '!$G$5*'Car Info '!$I$5*'Car Info '!$D$5*('My Spreedsheet '!F193*'My Spreedsheet '!F193)</f>
        <v>8.6162292592031253</v>
      </c>
      <c r="P193" s="30">
        <f t="shared" si="97"/>
        <v>-492.87499946301898</v>
      </c>
      <c r="Q193" s="30">
        <f t="shared" si="74"/>
        <v>-2341.1562474493403</v>
      </c>
      <c r="R193" s="30">
        <f t="shared" si="75"/>
        <v>-2.3411562474493404</v>
      </c>
      <c r="S193" s="30">
        <f t="shared" si="76"/>
        <v>804.39930810621479</v>
      </c>
      <c r="T193" s="30">
        <f t="shared" si="77"/>
        <v>179774.18002476371</v>
      </c>
      <c r="U193" s="30">
        <f t="shared" si="78"/>
        <v>0</v>
      </c>
      <c r="V193" s="30">
        <f t="shared" si="79"/>
        <v>0</v>
      </c>
      <c r="W193" s="30">
        <f t="shared" si="80"/>
        <v>-2.3411562474493404</v>
      </c>
      <c r="X193" s="30">
        <f t="shared" si="81"/>
        <v>6.5032117984703899E-4</v>
      </c>
      <c r="Y193" s="30">
        <f t="shared" si="67"/>
        <v>437.98233107156801</v>
      </c>
      <c r="Z193" s="30">
        <f t="shared" si="68"/>
        <v>-242.77526910235972</v>
      </c>
      <c r="AA193" s="30">
        <f t="shared" si="82"/>
        <v>0.12166175863099112</v>
      </c>
      <c r="AB193" s="30">
        <f t="shared" si="83"/>
        <v>-6.7437574750655482E-2</v>
      </c>
      <c r="AC193" s="30">
        <f t="shared" si="84"/>
        <v>6.7437574750655482E-2</v>
      </c>
      <c r="AD193" s="30">
        <f t="shared" si="85"/>
        <v>5.4224183880335633E-2</v>
      </c>
      <c r="AE193" s="30">
        <f>1/2*(('Car Info '!$C$5)*('My Spreedsheet '!F193)^2)</f>
        <v>16809.0625</v>
      </c>
      <c r="AF193" s="30">
        <f t="shared" si="86"/>
        <v>16.8090625</v>
      </c>
      <c r="AG193" s="30">
        <f t="shared" si="87"/>
        <v>4.6691840277777773E-3</v>
      </c>
      <c r="AH193" s="30">
        <f t="shared" si="88"/>
        <v>1.6146734889403287</v>
      </c>
      <c r="AI193" s="30">
        <f t="shared" si="89"/>
        <v>804.39930810621479</v>
      </c>
      <c r="AJ193" s="30">
        <f t="shared" si="90"/>
        <v>16004.663191893786</v>
      </c>
      <c r="AK193" s="30">
        <f t="shared" si="91"/>
        <v>16.004663191893787</v>
      </c>
      <c r="AL193" s="30">
        <f t="shared" si="92"/>
        <v>16004.663191893786</v>
      </c>
      <c r="AM193" s="30">
        <f t="shared" si="93"/>
        <v>16.004663191893787</v>
      </c>
      <c r="AN193" s="30">
        <f t="shared" si="94"/>
        <v>12.003497393920339</v>
      </c>
      <c r="AO193" s="30">
        <f>IF('My Spreedsheet '!AN193&lt; 'Supercapacitor Info'!$F$22,'My Spreedsheet '!AN193,'Supercapacitor Info'!$F$22)</f>
        <v>12.003497393920339</v>
      </c>
    </row>
    <row r="194" spans="2:41" x14ac:dyDescent="0.3">
      <c r="B194" s="6" t="s">
        <v>9</v>
      </c>
      <c r="C194" s="6">
        <v>189</v>
      </c>
      <c r="D194" s="6">
        <v>189</v>
      </c>
      <c r="E194" s="7">
        <v>15.7</v>
      </c>
      <c r="F194" s="16">
        <f t="shared" si="69"/>
        <v>4.3611111111111107</v>
      </c>
      <c r="G194" s="17">
        <f t="shared" si="95"/>
        <v>-0.36111111111111133</v>
      </c>
      <c r="H194" s="17">
        <f t="shared" si="96"/>
        <v>-1.3000000000000007</v>
      </c>
      <c r="I194" s="17">
        <f t="shared" si="70"/>
        <v>4.3611111111111107</v>
      </c>
      <c r="J194" s="17">
        <f t="shared" si="71"/>
        <v>956.36111111111131</v>
      </c>
      <c r="K194" s="17">
        <f t="shared" si="72"/>
        <v>956.36111111111131</v>
      </c>
      <c r="L194" s="30">
        <f>'Car Info '!$C$5*'My Spreedsheet '!G194</f>
        <v>-538.05555555555588</v>
      </c>
      <c r="M194" s="30">
        <f t="shared" si="73"/>
        <v>1</v>
      </c>
      <c r="N194" s="30">
        <f>IF(M194=1,'Car Info '!$C$5*9.80665*'Car Info '!$H$5,0)</f>
        <v>160.73099349999998</v>
      </c>
      <c r="O194" s="30">
        <f>0.5*'Car Info '!$G$5*'Car Info '!$I$5*'Car Info '!$D$5*('My Spreedsheet '!F194*'My Spreedsheet '!F194)</f>
        <v>7.2631385728975681</v>
      </c>
      <c r="P194" s="30">
        <f t="shared" si="97"/>
        <v>-370.06142348265837</v>
      </c>
      <c r="Q194" s="30">
        <f t="shared" si="74"/>
        <v>-1613.8789857438155</v>
      </c>
      <c r="R194" s="30">
        <f t="shared" si="75"/>
        <v>-1.6138789857438156</v>
      </c>
      <c r="S194" s="30">
        <f t="shared" si="76"/>
        <v>732.64107598458088</v>
      </c>
      <c r="T194" s="30">
        <f t="shared" si="77"/>
        <v>180506.82110074829</v>
      </c>
      <c r="U194" s="30">
        <f t="shared" si="78"/>
        <v>0</v>
      </c>
      <c r="V194" s="30">
        <f t="shared" si="79"/>
        <v>0</v>
      </c>
      <c r="W194" s="30">
        <f t="shared" si="80"/>
        <v>-1.6138789857438156</v>
      </c>
      <c r="X194" s="30">
        <f t="shared" si="81"/>
        <v>4.4829971826217102E-4</v>
      </c>
      <c r="Y194" s="30">
        <f t="shared" si="67"/>
        <v>437.98233107156801</v>
      </c>
      <c r="Z194" s="30">
        <f t="shared" si="68"/>
        <v>-244.38914808810352</v>
      </c>
      <c r="AA194" s="30">
        <f t="shared" si="82"/>
        <v>0.12166175863099112</v>
      </c>
      <c r="AB194" s="30">
        <f t="shared" si="83"/>
        <v>-6.788587446891764E-2</v>
      </c>
      <c r="AC194" s="30">
        <f t="shared" si="84"/>
        <v>6.788587446891764E-2</v>
      </c>
      <c r="AD194" s="30">
        <f t="shared" si="85"/>
        <v>5.3775884162073476E-2</v>
      </c>
      <c r="AE194" s="30">
        <f>1/2*(('Car Info '!$C$5)*('My Spreedsheet '!F194)^2)</f>
        <v>14169.371141975307</v>
      </c>
      <c r="AF194" s="30">
        <f t="shared" si="86"/>
        <v>14.169371141975308</v>
      </c>
      <c r="AG194" s="30">
        <f t="shared" si="87"/>
        <v>3.9359364283264742E-3</v>
      </c>
      <c r="AH194" s="30">
        <f t="shared" si="88"/>
        <v>1.6186094253686552</v>
      </c>
      <c r="AI194" s="30">
        <f t="shared" si="89"/>
        <v>732.64107598458088</v>
      </c>
      <c r="AJ194" s="30">
        <f t="shared" si="90"/>
        <v>13436.730065990727</v>
      </c>
      <c r="AK194" s="30">
        <f t="shared" si="91"/>
        <v>13.436730065990727</v>
      </c>
      <c r="AL194" s="30">
        <f t="shared" si="92"/>
        <v>13436.730065990727</v>
      </c>
      <c r="AM194" s="30">
        <f t="shared" si="93"/>
        <v>13.436730065990727</v>
      </c>
      <c r="AN194" s="30">
        <f t="shared" si="94"/>
        <v>10.077547549493046</v>
      </c>
      <c r="AO194" s="30">
        <f>IF('My Spreedsheet '!AN194&lt; 'Supercapacitor Info'!$F$22,'My Spreedsheet '!AN194,'Supercapacitor Info'!$F$22)</f>
        <v>10.077547549493046</v>
      </c>
    </row>
    <row r="195" spans="2:41" x14ac:dyDescent="0.3">
      <c r="B195" s="6" t="s">
        <v>9</v>
      </c>
      <c r="C195" s="6">
        <v>190</v>
      </c>
      <c r="D195" s="6">
        <v>190</v>
      </c>
      <c r="E195" s="7">
        <v>14.5</v>
      </c>
      <c r="F195" s="16">
        <f t="shared" si="69"/>
        <v>4.0277777777777777</v>
      </c>
      <c r="G195" s="17">
        <f t="shared" si="95"/>
        <v>-0.27777777777777779</v>
      </c>
      <c r="H195" s="17">
        <f t="shared" si="96"/>
        <v>-1</v>
      </c>
      <c r="I195" s="17">
        <f t="shared" si="70"/>
        <v>4.0277777777777777</v>
      </c>
      <c r="J195" s="17">
        <f t="shared" si="71"/>
        <v>960.38888888888914</v>
      </c>
      <c r="K195" s="17">
        <f t="shared" si="72"/>
        <v>960.38888888888914</v>
      </c>
      <c r="L195" s="30">
        <f>'Car Info '!$C$5*'My Spreedsheet '!G195</f>
        <v>-413.88888888888891</v>
      </c>
      <c r="M195" s="30">
        <f t="shared" si="73"/>
        <v>1</v>
      </c>
      <c r="N195" s="30">
        <f>IF(M195=1,'Car Info '!$C$5*9.80665*'Car Info '!$H$5,0)</f>
        <v>160.73099349999998</v>
      </c>
      <c r="O195" s="30">
        <f>0.5*'Car Info '!$G$5*'Car Info '!$I$5*'Car Info '!$D$5*('My Spreedsheet '!F195*'My Spreedsheet '!F195)</f>
        <v>6.1952812891059024</v>
      </c>
      <c r="P195" s="30">
        <f t="shared" si="97"/>
        <v>-246.96261409978302</v>
      </c>
      <c r="Q195" s="30">
        <f t="shared" si="74"/>
        <v>-994.71052901301493</v>
      </c>
      <c r="R195" s="30">
        <f t="shared" si="75"/>
        <v>-0.99471052901301493</v>
      </c>
      <c r="S195" s="30">
        <f t="shared" si="76"/>
        <v>672.34194012278761</v>
      </c>
      <c r="T195" s="30">
        <f t="shared" si="77"/>
        <v>181179.16304087109</v>
      </c>
      <c r="U195" s="30">
        <f t="shared" si="78"/>
        <v>0</v>
      </c>
      <c r="V195" s="30">
        <f t="shared" si="79"/>
        <v>0</v>
      </c>
      <c r="W195" s="30">
        <f t="shared" si="80"/>
        <v>-0.99471052901301493</v>
      </c>
      <c r="X195" s="30">
        <f t="shared" si="81"/>
        <v>2.7630848028139306E-4</v>
      </c>
      <c r="Y195" s="30">
        <f t="shared" si="67"/>
        <v>437.98233107156801</v>
      </c>
      <c r="Z195" s="30">
        <f t="shared" si="68"/>
        <v>-245.38385861711654</v>
      </c>
      <c r="AA195" s="30">
        <f t="shared" si="82"/>
        <v>0.12166175863099112</v>
      </c>
      <c r="AB195" s="30">
        <f t="shared" si="83"/>
        <v>-6.8162182949199041E-2</v>
      </c>
      <c r="AC195" s="30">
        <f t="shared" si="84"/>
        <v>6.8162182949199041E-2</v>
      </c>
      <c r="AD195" s="30">
        <f t="shared" si="85"/>
        <v>5.3499575681792075E-2</v>
      </c>
      <c r="AE195" s="30">
        <f>1/2*(('Car Info '!$C$5)*('My Spreedsheet '!F195)^2)</f>
        <v>12086.130401234568</v>
      </c>
      <c r="AF195" s="30">
        <f t="shared" si="86"/>
        <v>12.086130401234568</v>
      </c>
      <c r="AG195" s="30">
        <f t="shared" si="87"/>
        <v>3.3572584447873802E-3</v>
      </c>
      <c r="AH195" s="30">
        <f t="shared" si="88"/>
        <v>1.6219666838134426</v>
      </c>
      <c r="AI195" s="30">
        <f t="shared" si="89"/>
        <v>672.34194012278761</v>
      </c>
      <c r="AJ195" s="30">
        <f t="shared" si="90"/>
        <v>11413.788461111781</v>
      </c>
      <c r="AK195" s="30">
        <f t="shared" si="91"/>
        <v>11.41378846111178</v>
      </c>
      <c r="AL195" s="30">
        <f t="shared" si="92"/>
        <v>11413.788461111781</v>
      </c>
      <c r="AM195" s="30">
        <f t="shared" si="93"/>
        <v>11.41378846111178</v>
      </c>
      <c r="AN195" s="30">
        <f t="shared" si="94"/>
        <v>8.5603413458338373</v>
      </c>
      <c r="AO195" s="30">
        <f>IF('My Spreedsheet '!AN195&lt; 'Supercapacitor Info'!$F$22,'My Spreedsheet '!AN195,'Supercapacitor Info'!$F$22)</f>
        <v>8.5603413458338373</v>
      </c>
    </row>
    <row r="196" spans="2:41" x14ac:dyDescent="0.3">
      <c r="B196" s="6" t="s">
        <v>9</v>
      </c>
      <c r="C196" s="6">
        <v>191</v>
      </c>
      <c r="D196" s="6">
        <v>191</v>
      </c>
      <c r="E196" s="7">
        <v>13.7</v>
      </c>
      <c r="F196" s="16">
        <f t="shared" si="69"/>
        <v>3.8055555555555554</v>
      </c>
      <c r="G196" s="17">
        <f t="shared" si="95"/>
        <v>-0.22222222222222215</v>
      </c>
      <c r="H196" s="17">
        <f t="shared" si="96"/>
        <v>-0.79999999999999982</v>
      </c>
      <c r="I196" s="17">
        <f t="shared" si="70"/>
        <v>3.8055555555555554</v>
      </c>
      <c r="J196" s="17">
        <f t="shared" si="71"/>
        <v>964.19444444444468</v>
      </c>
      <c r="K196" s="17">
        <f t="shared" si="72"/>
        <v>964.19444444444468</v>
      </c>
      <c r="L196" s="30">
        <f>'Car Info '!$C$5*'My Spreedsheet '!G196</f>
        <v>-331.11111111111103</v>
      </c>
      <c r="M196" s="30">
        <f t="shared" si="73"/>
        <v>1</v>
      </c>
      <c r="N196" s="30">
        <f>IF(M196=1,'Car Info '!$C$5*9.80665*'Car Info '!$H$5,0)</f>
        <v>160.73099349999998</v>
      </c>
      <c r="O196" s="30">
        <f>0.5*'Car Info '!$G$5*'Car Info '!$I$5*'Car Info '!$D$5*('My Spreedsheet '!F196*'My Spreedsheet '!F196)</f>
        <v>5.5305224501892356</v>
      </c>
      <c r="P196" s="30">
        <f t="shared" si="97"/>
        <v>-164.84959516092181</v>
      </c>
      <c r="Q196" s="30">
        <f t="shared" si="74"/>
        <v>-627.34429269573013</v>
      </c>
      <c r="R196" s="30">
        <f t="shared" si="75"/>
        <v>-0.62734429269573011</v>
      </c>
      <c r="S196" s="30">
        <f t="shared" si="76"/>
        <v>632.71743569933119</v>
      </c>
      <c r="T196" s="30">
        <f t="shared" si="77"/>
        <v>181811.88047657043</v>
      </c>
      <c r="U196" s="30">
        <f t="shared" si="78"/>
        <v>0</v>
      </c>
      <c r="V196" s="30">
        <f t="shared" si="79"/>
        <v>0</v>
      </c>
      <c r="W196" s="30">
        <f t="shared" si="80"/>
        <v>-0.62734429269573011</v>
      </c>
      <c r="X196" s="30">
        <f t="shared" si="81"/>
        <v>1.742623035265917E-4</v>
      </c>
      <c r="Y196" s="30">
        <f t="shared" si="67"/>
        <v>437.98233107156801</v>
      </c>
      <c r="Z196" s="30">
        <f t="shared" si="68"/>
        <v>-246.01120290981228</v>
      </c>
      <c r="AA196" s="30">
        <f t="shared" si="82"/>
        <v>0.12166175863099112</v>
      </c>
      <c r="AB196" s="30">
        <f t="shared" si="83"/>
        <v>-6.8336445252725628E-2</v>
      </c>
      <c r="AC196" s="30">
        <f t="shared" si="84"/>
        <v>6.8336445252725628E-2</v>
      </c>
      <c r="AD196" s="30">
        <f t="shared" si="85"/>
        <v>5.3325313378265488E-2</v>
      </c>
      <c r="AE196" s="30">
        <f>1/2*(('Car Info '!$C$5)*('My Spreedsheet '!F196)^2)</f>
        <v>10789.278549382714</v>
      </c>
      <c r="AF196" s="30">
        <f t="shared" si="86"/>
        <v>10.789278549382715</v>
      </c>
      <c r="AG196" s="30">
        <f t="shared" si="87"/>
        <v>2.9970218192729762E-3</v>
      </c>
      <c r="AH196" s="30">
        <f t="shared" si="88"/>
        <v>1.6249637056327155</v>
      </c>
      <c r="AI196" s="30">
        <f t="shared" si="89"/>
        <v>632.71743569933119</v>
      </c>
      <c r="AJ196" s="30">
        <f t="shared" si="90"/>
        <v>10156.561113683383</v>
      </c>
      <c r="AK196" s="30">
        <f t="shared" si="91"/>
        <v>10.156561113683383</v>
      </c>
      <c r="AL196" s="30">
        <f t="shared" si="92"/>
        <v>10156.561113683383</v>
      </c>
      <c r="AM196" s="30">
        <f t="shared" si="93"/>
        <v>10.156561113683383</v>
      </c>
      <c r="AN196" s="30">
        <f t="shared" si="94"/>
        <v>7.6174208352625374</v>
      </c>
      <c r="AO196" s="30">
        <f>IF('My Spreedsheet '!AN196&lt; 'Supercapacitor Info'!$F$22,'My Spreedsheet '!AN196,'Supercapacitor Info'!$F$22)</f>
        <v>7.6174208352625374</v>
      </c>
    </row>
    <row r="197" spans="2:41" x14ac:dyDescent="0.3">
      <c r="B197" s="6" t="s">
        <v>9</v>
      </c>
      <c r="C197" s="6">
        <v>192</v>
      </c>
      <c r="D197" s="6">
        <v>192</v>
      </c>
      <c r="E197" s="7">
        <v>12.9</v>
      </c>
      <c r="F197" s="16">
        <f t="shared" si="69"/>
        <v>3.5833333333333335</v>
      </c>
      <c r="G197" s="17">
        <f t="shared" si="95"/>
        <v>-0.16666666666666657</v>
      </c>
      <c r="H197" s="17">
        <f t="shared" si="96"/>
        <v>-0.59999999999999964</v>
      </c>
      <c r="I197" s="17">
        <f t="shared" si="70"/>
        <v>3.5833333333333335</v>
      </c>
      <c r="J197" s="17">
        <f t="shared" si="71"/>
        <v>967.77777777777806</v>
      </c>
      <c r="K197" s="17">
        <f t="shared" si="72"/>
        <v>967.77777777777806</v>
      </c>
      <c r="L197" s="30">
        <f>'Car Info '!$C$5*'My Spreedsheet '!G197</f>
        <v>-248.3333333333332</v>
      </c>
      <c r="M197" s="30">
        <f t="shared" si="73"/>
        <v>1</v>
      </c>
      <c r="N197" s="30">
        <f>IF(M197=1,'Car Info '!$C$5*9.80665*'Car Info '!$H$5,0)</f>
        <v>160.73099349999998</v>
      </c>
      <c r="O197" s="30">
        <f>0.5*'Car Info '!$G$5*'Car Info '!$I$5*'Car Info '!$D$5*('My Spreedsheet '!F197*'My Spreedsheet '!F197)</f>
        <v>4.9034804248281256</v>
      </c>
      <c r="P197" s="30">
        <f t="shared" si="97"/>
        <v>-82.698859408505086</v>
      </c>
      <c r="Q197" s="30">
        <f t="shared" si="74"/>
        <v>-296.33757954714326</v>
      </c>
      <c r="R197" s="30">
        <f t="shared" si="75"/>
        <v>-0.29633757954714329</v>
      </c>
      <c r="S197" s="30">
        <f t="shared" si="76"/>
        <v>593.52353156396748</v>
      </c>
      <c r="T197" s="30">
        <f t="shared" si="77"/>
        <v>182405.40400813438</v>
      </c>
      <c r="U197" s="30">
        <f t="shared" si="78"/>
        <v>0</v>
      </c>
      <c r="V197" s="30">
        <f t="shared" si="79"/>
        <v>0</v>
      </c>
      <c r="W197" s="30">
        <f t="shared" si="80"/>
        <v>-0.29633757954714329</v>
      </c>
      <c r="X197" s="30">
        <f t="shared" si="81"/>
        <v>8.2315994318650921E-5</v>
      </c>
      <c r="Y197" s="30">
        <f t="shared" ref="Y197:Y260" si="98">IF(R197&gt;0,SUM(Y196,R197),Y196)</f>
        <v>437.98233107156801</v>
      </c>
      <c r="Z197" s="30">
        <f t="shared" ref="Z197:Z260" si="99">IF(R197&lt;0,SUM(Z196,R197),Z196)</f>
        <v>-246.30754048935944</v>
      </c>
      <c r="AA197" s="30">
        <f t="shared" si="82"/>
        <v>0.12166175863099112</v>
      </c>
      <c r="AB197" s="30">
        <f t="shared" si="83"/>
        <v>-6.8418761247044282E-2</v>
      </c>
      <c r="AC197" s="30">
        <f t="shared" si="84"/>
        <v>6.8418761247044282E-2</v>
      </c>
      <c r="AD197" s="30">
        <f t="shared" si="85"/>
        <v>5.3242997383946833E-2</v>
      </c>
      <c r="AE197" s="30">
        <f>1/2*(('Car Info '!$C$5)*('My Spreedsheet '!F197)^2)</f>
        <v>9566.0069444444453</v>
      </c>
      <c r="AF197" s="30">
        <f t="shared" si="86"/>
        <v>9.566006944444446</v>
      </c>
      <c r="AG197" s="30">
        <f t="shared" si="87"/>
        <v>2.6572241512345684E-3</v>
      </c>
      <c r="AH197" s="30">
        <f t="shared" si="88"/>
        <v>1.6276209297839501</v>
      </c>
      <c r="AI197" s="30">
        <f t="shared" si="89"/>
        <v>593.52353156396748</v>
      </c>
      <c r="AJ197" s="30">
        <f t="shared" si="90"/>
        <v>8972.4834128804778</v>
      </c>
      <c r="AK197" s="30">
        <f t="shared" si="91"/>
        <v>8.9724834128804787</v>
      </c>
      <c r="AL197" s="30">
        <f t="shared" si="92"/>
        <v>8972.4834128804778</v>
      </c>
      <c r="AM197" s="30">
        <f t="shared" si="93"/>
        <v>8.9724834128804787</v>
      </c>
      <c r="AN197" s="30">
        <f t="shared" si="94"/>
        <v>6.7293625596603581</v>
      </c>
      <c r="AO197" s="30">
        <f>IF('My Spreedsheet '!AN197&lt; 'Supercapacitor Info'!$F$22,'My Spreedsheet '!AN197,'Supercapacitor Info'!$F$22)</f>
        <v>6.7293625596603581</v>
      </c>
    </row>
    <row r="198" spans="2:41" x14ac:dyDescent="0.3">
      <c r="B198" s="6" t="s">
        <v>9</v>
      </c>
      <c r="C198" s="6">
        <v>193</v>
      </c>
      <c r="D198" s="6">
        <v>193</v>
      </c>
      <c r="E198" s="7">
        <v>12.5</v>
      </c>
      <c r="F198" s="16">
        <f t="shared" ref="F198:F261" si="100">E198/3.6</f>
        <v>3.4722222222222223</v>
      </c>
      <c r="G198" s="17">
        <f t="shared" si="95"/>
        <v>-9.7222222222222363E-2</v>
      </c>
      <c r="H198" s="17">
        <f t="shared" si="96"/>
        <v>-0.35000000000000053</v>
      </c>
      <c r="I198" s="17">
        <f t="shared" ref="I198:I261" si="101">F198</f>
        <v>3.4722222222222223</v>
      </c>
      <c r="J198" s="17">
        <f t="shared" ref="J198:J261" si="102">SUM(I198,J197)</f>
        <v>971.25000000000023</v>
      </c>
      <c r="K198" s="17">
        <f t="shared" ref="K198:K261" si="103">SUM(I198,K197)</f>
        <v>971.25000000000023</v>
      </c>
      <c r="L198" s="30">
        <f>'Car Info '!$C$5*'My Spreedsheet '!G198</f>
        <v>-144.86111111111131</v>
      </c>
      <c r="M198" s="30">
        <f t="shared" ref="M198:M261" si="104">IF(F198=0,0,1)</f>
        <v>1</v>
      </c>
      <c r="N198" s="30">
        <f>IF(M198=1,'Car Info '!$C$5*9.80665*'Car Info '!$H$5,0)</f>
        <v>160.73099349999998</v>
      </c>
      <c r="O198" s="30">
        <f>0.5*'Car Info '!$G$5*'Car Info '!$I$5*'Car Info '!$D$5*('My Spreedsheet '!F198*'My Spreedsheet '!F198)</f>
        <v>4.6041032172309029</v>
      </c>
      <c r="P198" s="30">
        <f t="shared" si="97"/>
        <v>20.473985606119573</v>
      </c>
      <c r="Q198" s="30">
        <f t="shared" ref="Q198:Q261" si="105">P198*F198</f>
        <v>71.090227799026295</v>
      </c>
      <c r="R198" s="30">
        <f t="shared" ref="R198:R261" si="106">Q198*0.001</f>
        <v>7.1090227799026295E-2</v>
      </c>
      <c r="S198" s="30">
        <f t="shared" ref="S198:S261" si="107">F198*(N198+O198)</f>
        <v>574.08019693482947</v>
      </c>
      <c r="T198" s="30">
        <f t="shared" ref="T198:T261" si="108">SUM(S198,T197)</f>
        <v>182979.48420506922</v>
      </c>
      <c r="U198" s="30">
        <f t="shared" ref="U198:U261" si="109">IF(R198&gt;0,R198,0)</f>
        <v>7.1090227799026295E-2</v>
      </c>
      <c r="V198" s="30">
        <f t="shared" ref="V198:V261" si="110">U198/3600</f>
        <v>1.9747285499729526E-5</v>
      </c>
      <c r="W198" s="30">
        <f t="shared" ref="W198:W261" si="111">IF(R198&lt;0,R198,0)</f>
        <v>0</v>
      </c>
      <c r="X198" s="30">
        <f t="shared" ref="X198:X261" si="112">(W198/3600)*-1</f>
        <v>0</v>
      </c>
      <c r="Y198" s="30">
        <f t="shared" si="98"/>
        <v>438.05342129936702</v>
      </c>
      <c r="Z198" s="30">
        <f t="shared" si="99"/>
        <v>-246.30754048935944</v>
      </c>
      <c r="AA198" s="30">
        <f t="shared" ref="AA198:AA261" si="113">Y198/(60*60)</f>
        <v>0.12168150591649084</v>
      </c>
      <c r="AB198" s="30">
        <f t="shared" ref="AB198:AB261" si="114">Z198/(60*60)</f>
        <v>-6.8418761247044282E-2</v>
      </c>
      <c r="AC198" s="30">
        <f t="shared" ref="AC198:AC261" si="115">AB198*-1</f>
        <v>6.8418761247044282E-2</v>
      </c>
      <c r="AD198" s="30">
        <f t="shared" ref="AD198:AD261" si="116">AA198-AC198</f>
        <v>5.3262744669446555E-2</v>
      </c>
      <c r="AE198" s="30">
        <f>1/2*(('Car Info '!$C$5)*('My Spreedsheet '!F198)^2)</f>
        <v>8981.9637345679021</v>
      </c>
      <c r="AF198" s="30">
        <f t="shared" ref="AF198:AF261" si="117">AE198*0.001</f>
        <v>8.981963734567902</v>
      </c>
      <c r="AG198" s="30">
        <f t="shared" ref="AG198:AG261" si="118">AF198/3600</f>
        <v>2.4949899262688615E-3</v>
      </c>
      <c r="AH198" s="30">
        <f t="shared" ref="AH198:AH261" si="119">SUM(AG198,AH197)</f>
        <v>1.6301159197102191</v>
      </c>
      <c r="AI198" s="30">
        <f t="shared" ref="AI198:AI261" si="120">I198*(N198+O198)</f>
        <v>574.08019693482947</v>
      </c>
      <c r="AJ198" s="30">
        <f t="shared" ref="AJ198:AJ261" si="121">AE198-AI198</f>
        <v>8407.8835376330717</v>
      </c>
      <c r="AK198" s="30">
        <f t="shared" ref="AK198:AK261" si="122">AJ198*0.001</f>
        <v>8.4078835376330723</v>
      </c>
      <c r="AL198" s="30">
        <f t="shared" ref="AL198:AL261" si="123">IF(G198&lt;0,AJ198,0)</f>
        <v>8407.8835376330717</v>
      </c>
      <c r="AM198" s="30">
        <f t="shared" ref="AM198:AM261" si="124">AL198*0.001</f>
        <v>8.4078835376330723</v>
      </c>
      <c r="AN198" s="30">
        <f t="shared" ref="AN198:AN261" si="125">(AJ198*0.75)*0.001</f>
        <v>6.3059126532248042</v>
      </c>
      <c r="AO198" s="30">
        <f>IF('My Spreedsheet '!AN198&lt; 'Supercapacitor Info'!$F$22,'My Spreedsheet '!AN198,'Supercapacitor Info'!$F$22)</f>
        <v>6.3059126532248042</v>
      </c>
    </row>
    <row r="199" spans="2:41" x14ac:dyDescent="0.3">
      <c r="B199" s="6" t="s">
        <v>9</v>
      </c>
      <c r="C199" s="6">
        <v>194</v>
      </c>
      <c r="D199" s="6">
        <v>194</v>
      </c>
      <c r="E199" s="7">
        <v>12.2</v>
      </c>
      <c r="F199" s="16">
        <f t="shared" si="100"/>
        <v>3.3888888888888884</v>
      </c>
      <c r="G199" s="17">
        <f t="shared" ref="G199:G262" si="126">($E200-$E198)/2/3.6</f>
        <v>-6.9444444444444448E-2</v>
      </c>
      <c r="H199" s="17">
        <f t="shared" ref="H199:H262" si="127">($E200-$E198)/2</f>
        <v>-0.25</v>
      </c>
      <c r="I199" s="17">
        <f t="shared" si="101"/>
        <v>3.3888888888888884</v>
      </c>
      <c r="J199" s="17">
        <f t="shared" si="102"/>
        <v>974.63888888888914</v>
      </c>
      <c r="K199" s="17">
        <f t="shared" si="103"/>
        <v>974.63888888888914</v>
      </c>
      <c r="L199" s="30">
        <f>'Car Info '!$C$5*'My Spreedsheet '!G199</f>
        <v>-103.47222222222223</v>
      </c>
      <c r="M199" s="30">
        <f t="shared" si="104"/>
        <v>1</v>
      </c>
      <c r="N199" s="30">
        <f>IF(M199=1,'Car Info '!$C$5*9.80665*'Car Info '!$H$5,0)</f>
        <v>160.73099349999998</v>
      </c>
      <c r="O199" s="30">
        <f>0.5*'Car Info '!$G$5*'Car Info '!$I$5*'Car Info '!$D$5*('My Spreedsheet '!F199*'My Spreedsheet '!F199)</f>
        <v>4.385758226256943</v>
      </c>
      <c r="P199" s="30">
        <f t="shared" si="97"/>
        <v>61.644529504034693</v>
      </c>
      <c r="Q199" s="30">
        <f t="shared" si="105"/>
        <v>208.90646109700643</v>
      </c>
      <c r="R199" s="30">
        <f t="shared" si="106"/>
        <v>0.20890646109700645</v>
      </c>
      <c r="S199" s="30">
        <f t="shared" si="107"/>
        <v>559.56232529453723</v>
      </c>
      <c r="T199" s="30">
        <f t="shared" si="108"/>
        <v>183539.04653036376</v>
      </c>
      <c r="U199" s="30">
        <f t="shared" si="109"/>
        <v>0.20890646109700645</v>
      </c>
      <c r="V199" s="30">
        <f t="shared" si="110"/>
        <v>5.8029572526946238E-5</v>
      </c>
      <c r="W199" s="30">
        <f t="shared" si="111"/>
        <v>0</v>
      </c>
      <c r="X199" s="30">
        <f t="shared" si="112"/>
        <v>0</v>
      </c>
      <c r="Y199" s="30">
        <f t="shared" si="98"/>
        <v>438.26232776046402</v>
      </c>
      <c r="Z199" s="30">
        <f t="shared" si="99"/>
        <v>-246.30754048935944</v>
      </c>
      <c r="AA199" s="30">
        <f t="shared" si="113"/>
        <v>0.12173953548901778</v>
      </c>
      <c r="AB199" s="30">
        <f t="shared" si="114"/>
        <v>-6.8418761247044282E-2</v>
      </c>
      <c r="AC199" s="30">
        <f t="shared" si="115"/>
        <v>6.8418761247044282E-2</v>
      </c>
      <c r="AD199" s="30">
        <f t="shared" si="116"/>
        <v>5.3320774241973498E-2</v>
      </c>
      <c r="AE199" s="30">
        <f>1/2*(('Car Info '!$C$5)*('My Spreedsheet '!F199)^2)</f>
        <v>8556.0030864197506</v>
      </c>
      <c r="AF199" s="30">
        <f t="shared" si="117"/>
        <v>8.55600308641975</v>
      </c>
      <c r="AG199" s="30">
        <f t="shared" si="118"/>
        <v>2.376667524005486E-3</v>
      </c>
      <c r="AH199" s="30">
        <f t="shared" si="119"/>
        <v>1.6324925872342246</v>
      </c>
      <c r="AI199" s="30">
        <f t="shared" si="120"/>
        <v>559.56232529453723</v>
      </c>
      <c r="AJ199" s="30">
        <f t="shared" si="121"/>
        <v>7996.4407611252136</v>
      </c>
      <c r="AK199" s="30">
        <f t="shared" si="122"/>
        <v>7.9964407611252142</v>
      </c>
      <c r="AL199" s="30">
        <f t="shared" si="123"/>
        <v>7996.4407611252136</v>
      </c>
      <c r="AM199" s="30">
        <f t="shared" si="124"/>
        <v>7.9964407611252142</v>
      </c>
      <c r="AN199" s="30">
        <f t="shared" si="125"/>
        <v>5.9973305708439106</v>
      </c>
      <c r="AO199" s="30">
        <f>IF('My Spreedsheet '!AN199&lt; 'Supercapacitor Info'!$F$22,'My Spreedsheet '!AN199,'Supercapacitor Info'!$F$22)</f>
        <v>5.9973305708439106</v>
      </c>
    </row>
    <row r="200" spans="2:41" x14ac:dyDescent="0.3">
      <c r="B200" s="6" t="s">
        <v>9</v>
      </c>
      <c r="C200" s="6">
        <v>195</v>
      </c>
      <c r="D200" s="6">
        <v>195</v>
      </c>
      <c r="E200" s="7">
        <v>12</v>
      </c>
      <c r="F200" s="16">
        <f t="shared" si="100"/>
        <v>3.333333333333333</v>
      </c>
      <c r="G200" s="17">
        <f t="shared" si="126"/>
        <v>-2.7777777777777679E-2</v>
      </c>
      <c r="H200" s="17">
        <f t="shared" si="127"/>
        <v>-9.9999999999999645E-2</v>
      </c>
      <c r="I200" s="17">
        <f t="shared" si="101"/>
        <v>3.333333333333333</v>
      </c>
      <c r="J200" s="17">
        <f t="shared" si="102"/>
        <v>977.97222222222251</v>
      </c>
      <c r="K200" s="17">
        <f t="shared" si="103"/>
        <v>977.97222222222251</v>
      </c>
      <c r="L200" s="30">
        <f>'Car Info '!$C$5*'My Spreedsheet '!G200</f>
        <v>-41.388888888888744</v>
      </c>
      <c r="M200" s="30">
        <f t="shared" si="104"/>
        <v>1</v>
      </c>
      <c r="N200" s="30">
        <f>IF(M200=1,'Car Info '!$C$5*9.80665*'Car Info '!$H$5,0)</f>
        <v>160.73099349999998</v>
      </c>
      <c r="O200" s="30">
        <f>0.5*'Car Info '!$G$5*'Car Info '!$I$5*'Car Info '!$D$5*('My Spreedsheet '!F200*'My Spreedsheet '!F200)</f>
        <v>4.2431415249999995</v>
      </c>
      <c r="P200" s="30">
        <f t="shared" si="97"/>
        <v>123.58524613611124</v>
      </c>
      <c r="Q200" s="30">
        <f t="shared" si="105"/>
        <v>411.95082045370407</v>
      </c>
      <c r="R200" s="30">
        <f t="shared" si="106"/>
        <v>0.41195082045370407</v>
      </c>
      <c r="S200" s="30">
        <f t="shared" si="107"/>
        <v>549.91378341666655</v>
      </c>
      <c r="T200" s="30">
        <f t="shared" si="108"/>
        <v>184088.96031378044</v>
      </c>
      <c r="U200" s="30">
        <f t="shared" si="109"/>
        <v>0.41195082045370407</v>
      </c>
      <c r="V200" s="30">
        <f t="shared" si="110"/>
        <v>1.1443078345936225E-4</v>
      </c>
      <c r="W200" s="30">
        <f t="shared" si="111"/>
        <v>0</v>
      </c>
      <c r="X200" s="30">
        <f t="shared" si="112"/>
        <v>0</v>
      </c>
      <c r="Y200" s="30">
        <f t="shared" si="98"/>
        <v>438.6742785809177</v>
      </c>
      <c r="Z200" s="30">
        <f t="shared" si="99"/>
        <v>-246.30754048935944</v>
      </c>
      <c r="AA200" s="30">
        <f t="shared" si="113"/>
        <v>0.12185396627247713</v>
      </c>
      <c r="AB200" s="30">
        <f t="shared" si="114"/>
        <v>-6.8418761247044282E-2</v>
      </c>
      <c r="AC200" s="30">
        <f t="shared" si="115"/>
        <v>6.8418761247044282E-2</v>
      </c>
      <c r="AD200" s="30">
        <f t="shared" si="116"/>
        <v>5.343520502543285E-2</v>
      </c>
      <c r="AE200" s="30">
        <f>1/2*(('Car Info '!$C$5)*('My Spreedsheet '!F200)^2)</f>
        <v>8277.7777777777756</v>
      </c>
      <c r="AF200" s="30">
        <f t="shared" si="117"/>
        <v>8.277777777777775</v>
      </c>
      <c r="AG200" s="30">
        <f t="shared" si="118"/>
        <v>2.2993827160493821E-3</v>
      </c>
      <c r="AH200" s="30">
        <f t="shared" si="119"/>
        <v>1.634791969950274</v>
      </c>
      <c r="AI200" s="30">
        <f t="shared" si="120"/>
        <v>549.91378341666655</v>
      </c>
      <c r="AJ200" s="30">
        <f t="shared" si="121"/>
        <v>7727.8639943611088</v>
      </c>
      <c r="AK200" s="30">
        <f t="shared" si="122"/>
        <v>7.7278639943611092</v>
      </c>
      <c r="AL200" s="30">
        <f t="shared" si="123"/>
        <v>7727.8639943611088</v>
      </c>
      <c r="AM200" s="30">
        <f t="shared" si="124"/>
        <v>7.7278639943611092</v>
      </c>
      <c r="AN200" s="30">
        <f t="shared" si="125"/>
        <v>5.7958979957708321</v>
      </c>
      <c r="AO200" s="30">
        <f>IF('My Spreedsheet '!AN200&lt; 'Supercapacitor Info'!$F$22,'My Spreedsheet '!AN200,'Supercapacitor Info'!$F$22)</f>
        <v>5.7958979957708321</v>
      </c>
    </row>
    <row r="201" spans="2:41" x14ac:dyDescent="0.3">
      <c r="B201" s="6" t="s">
        <v>9</v>
      </c>
      <c r="C201" s="6">
        <v>196</v>
      </c>
      <c r="D201" s="6">
        <v>196</v>
      </c>
      <c r="E201" s="7">
        <v>12</v>
      </c>
      <c r="F201" s="16">
        <f t="shared" si="100"/>
        <v>3.333333333333333</v>
      </c>
      <c r="G201" s="17">
        <f t="shared" si="126"/>
        <v>0</v>
      </c>
      <c r="H201" s="17">
        <f t="shared" si="127"/>
        <v>0</v>
      </c>
      <c r="I201" s="17">
        <f t="shared" si="101"/>
        <v>3.333333333333333</v>
      </c>
      <c r="J201" s="17">
        <f t="shared" si="102"/>
        <v>981.30555555555588</v>
      </c>
      <c r="K201" s="17">
        <f t="shared" si="103"/>
        <v>981.30555555555588</v>
      </c>
      <c r="L201" s="30">
        <f>'Car Info '!$C$5*'My Spreedsheet '!G201</f>
        <v>0</v>
      </c>
      <c r="M201" s="30">
        <f t="shared" si="104"/>
        <v>1</v>
      </c>
      <c r="N201" s="30">
        <f>IF(M201=1,'Car Info '!$C$5*9.80665*'Car Info '!$H$5,0)</f>
        <v>160.73099349999998</v>
      </c>
      <c r="O201" s="30">
        <f>0.5*'Car Info '!$G$5*'Car Info '!$I$5*'Car Info '!$D$5*('My Spreedsheet '!F201*'My Spreedsheet '!F201)</f>
        <v>4.2431415249999995</v>
      </c>
      <c r="P201" s="30">
        <f t="shared" si="97"/>
        <v>164.97413502499998</v>
      </c>
      <c r="Q201" s="30">
        <f t="shared" si="105"/>
        <v>549.91378341666655</v>
      </c>
      <c r="R201" s="30">
        <f t="shared" si="106"/>
        <v>0.54991378341666652</v>
      </c>
      <c r="S201" s="30">
        <f t="shared" si="107"/>
        <v>549.91378341666655</v>
      </c>
      <c r="T201" s="30">
        <f t="shared" si="108"/>
        <v>184638.87409719711</v>
      </c>
      <c r="U201" s="30">
        <f t="shared" si="109"/>
        <v>0.54991378341666652</v>
      </c>
      <c r="V201" s="30">
        <f t="shared" si="110"/>
        <v>1.5275382872685181E-4</v>
      </c>
      <c r="W201" s="30">
        <f t="shared" si="111"/>
        <v>0</v>
      </c>
      <c r="X201" s="30">
        <f t="shared" si="112"/>
        <v>0</v>
      </c>
      <c r="Y201" s="30">
        <f t="shared" si="98"/>
        <v>439.22419236433439</v>
      </c>
      <c r="Z201" s="30">
        <f t="shared" si="99"/>
        <v>-246.30754048935944</v>
      </c>
      <c r="AA201" s="30">
        <f t="shared" si="113"/>
        <v>0.122006720101204</v>
      </c>
      <c r="AB201" s="30">
        <f t="shared" si="114"/>
        <v>-6.8418761247044282E-2</v>
      </c>
      <c r="AC201" s="30">
        <f t="shared" si="115"/>
        <v>6.8418761247044282E-2</v>
      </c>
      <c r="AD201" s="30">
        <f t="shared" si="116"/>
        <v>5.358795885415972E-2</v>
      </c>
      <c r="AE201" s="30">
        <f>1/2*(('Car Info '!$C$5)*('My Spreedsheet '!F201)^2)</f>
        <v>8277.7777777777756</v>
      </c>
      <c r="AF201" s="30">
        <f t="shared" si="117"/>
        <v>8.277777777777775</v>
      </c>
      <c r="AG201" s="30">
        <f t="shared" si="118"/>
        <v>2.2993827160493821E-3</v>
      </c>
      <c r="AH201" s="30">
        <f t="shared" si="119"/>
        <v>1.6370913526663233</v>
      </c>
      <c r="AI201" s="30">
        <f t="shared" si="120"/>
        <v>549.91378341666655</v>
      </c>
      <c r="AJ201" s="30">
        <f t="shared" si="121"/>
        <v>7727.8639943611088</v>
      </c>
      <c r="AK201" s="30">
        <f t="shared" si="122"/>
        <v>7.7278639943611092</v>
      </c>
      <c r="AL201" s="30">
        <f t="shared" si="123"/>
        <v>0</v>
      </c>
      <c r="AM201" s="30">
        <f t="shared" si="124"/>
        <v>0</v>
      </c>
      <c r="AN201" s="30">
        <f t="shared" si="125"/>
        <v>5.7958979957708321</v>
      </c>
      <c r="AO201" s="30">
        <f>IF('My Spreedsheet '!AN201&lt; 'Supercapacitor Info'!$F$22,'My Spreedsheet '!AN201,'Supercapacitor Info'!$F$22)</f>
        <v>5.7958979957708321</v>
      </c>
    </row>
    <row r="202" spans="2:41" x14ac:dyDescent="0.3">
      <c r="B202" s="6" t="s">
        <v>9</v>
      </c>
      <c r="C202" s="6">
        <v>197</v>
      </c>
      <c r="D202" s="6">
        <v>197</v>
      </c>
      <c r="E202" s="7">
        <v>12</v>
      </c>
      <c r="F202" s="16">
        <f t="shared" si="100"/>
        <v>3.333333333333333</v>
      </c>
      <c r="G202" s="17">
        <f t="shared" si="126"/>
        <v>0</v>
      </c>
      <c r="H202" s="17">
        <f t="shared" si="127"/>
        <v>0</v>
      </c>
      <c r="I202" s="17">
        <f t="shared" si="101"/>
        <v>3.333333333333333</v>
      </c>
      <c r="J202" s="17">
        <f t="shared" si="102"/>
        <v>984.63888888888926</v>
      </c>
      <c r="K202" s="17">
        <f t="shared" si="103"/>
        <v>984.63888888888926</v>
      </c>
      <c r="L202" s="30">
        <f>'Car Info '!$C$5*'My Spreedsheet '!G202</f>
        <v>0</v>
      </c>
      <c r="M202" s="30">
        <f t="shared" si="104"/>
        <v>1</v>
      </c>
      <c r="N202" s="30">
        <f>IF(M202=1,'Car Info '!$C$5*9.80665*'Car Info '!$H$5,0)</f>
        <v>160.73099349999998</v>
      </c>
      <c r="O202" s="30">
        <f>0.5*'Car Info '!$G$5*'Car Info '!$I$5*'Car Info '!$D$5*('My Spreedsheet '!F202*'My Spreedsheet '!F202)</f>
        <v>4.2431415249999995</v>
      </c>
      <c r="P202" s="30">
        <f t="shared" si="97"/>
        <v>164.97413502499998</v>
      </c>
      <c r="Q202" s="30">
        <f t="shared" si="105"/>
        <v>549.91378341666655</v>
      </c>
      <c r="R202" s="30">
        <f t="shared" si="106"/>
        <v>0.54991378341666652</v>
      </c>
      <c r="S202" s="30">
        <f t="shared" si="107"/>
        <v>549.91378341666655</v>
      </c>
      <c r="T202" s="30">
        <f t="shared" si="108"/>
        <v>185188.78788061379</v>
      </c>
      <c r="U202" s="30">
        <f t="shared" si="109"/>
        <v>0.54991378341666652</v>
      </c>
      <c r="V202" s="30">
        <f t="shared" si="110"/>
        <v>1.5275382872685181E-4</v>
      </c>
      <c r="W202" s="30">
        <f t="shared" si="111"/>
        <v>0</v>
      </c>
      <c r="X202" s="30">
        <f t="shared" si="112"/>
        <v>0</v>
      </c>
      <c r="Y202" s="30">
        <f t="shared" si="98"/>
        <v>439.77410614775107</v>
      </c>
      <c r="Z202" s="30">
        <f t="shared" si="99"/>
        <v>-246.30754048935944</v>
      </c>
      <c r="AA202" s="30">
        <f t="shared" si="113"/>
        <v>0.12215947392993086</v>
      </c>
      <c r="AB202" s="30">
        <f t="shared" si="114"/>
        <v>-6.8418761247044282E-2</v>
      </c>
      <c r="AC202" s="30">
        <f t="shared" si="115"/>
        <v>6.8418761247044282E-2</v>
      </c>
      <c r="AD202" s="30">
        <f t="shared" si="116"/>
        <v>5.3740712682886577E-2</v>
      </c>
      <c r="AE202" s="30">
        <f>1/2*(('Car Info '!$C$5)*('My Spreedsheet '!F202)^2)</f>
        <v>8277.7777777777756</v>
      </c>
      <c r="AF202" s="30">
        <f t="shared" si="117"/>
        <v>8.277777777777775</v>
      </c>
      <c r="AG202" s="30">
        <f t="shared" si="118"/>
        <v>2.2993827160493821E-3</v>
      </c>
      <c r="AH202" s="30">
        <f t="shared" si="119"/>
        <v>1.6393907353823727</v>
      </c>
      <c r="AI202" s="30">
        <f t="shared" si="120"/>
        <v>549.91378341666655</v>
      </c>
      <c r="AJ202" s="30">
        <f t="shared" si="121"/>
        <v>7727.8639943611088</v>
      </c>
      <c r="AK202" s="30">
        <f t="shared" si="122"/>
        <v>7.7278639943611092</v>
      </c>
      <c r="AL202" s="30">
        <f t="shared" si="123"/>
        <v>0</v>
      </c>
      <c r="AM202" s="30">
        <f t="shared" si="124"/>
        <v>0</v>
      </c>
      <c r="AN202" s="30">
        <f t="shared" si="125"/>
        <v>5.7958979957708321</v>
      </c>
      <c r="AO202" s="30">
        <f>IF('My Spreedsheet '!AN202&lt; 'Supercapacitor Info'!$F$22,'My Spreedsheet '!AN202,'Supercapacitor Info'!$F$22)</f>
        <v>5.7958979957708321</v>
      </c>
    </row>
    <row r="203" spans="2:41" x14ac:dyDescent="0.3">
      <c r="B203" s="6" t="s">
        <v>9</v>
      </c>
      <c r="C203" s="6">
        <v>198</v>
      </c>
      <c r="D203" s="6">
        <v>198</v>
      </c>
      <c r="E203" s="7">
        <v>12</v>
      </c>
      <c r="F203" s="16">
        <f t="shared" si="100"/>
        <v>3.333333333333333</v>
      </c>
      <c r="G203" s="17">
        <f t="shared" si="126"/>
        <v>6.9444444444444448E-2</v>
      </c>
      <c r="H203" s="17">
        <f t="shared" si="127"/>
        <v>0.25</v>
      </c>
      <c r="I203" s="17">
        <f t="shared" si="101"/>
        <v>3.333333333333333</v>
      </c>
      <c r="J203" s="17">
        <f t="shared" si="102"/>
        <v>987.97222222222263</v>
      </c>
      <c r="K203" s="17">
        <f t="shared" si="103"/>
        <v>987.97222222222263</v>
      </c>
      <c r="L203" s="30">
        <f>'Car Info '!$C$5*'My Spreedsheet '!G203</f>
        <v>103.47222222222223</v>
      </c>
      <c r="M203" s="30">
        <f t="shared" si="104"/>
        <v>1</v>
      </c>
      <c r="N203" s="30">
        <f>IF(M203=1,'Car Info '!$C$5*9.80665*'Car Info '!$H$5,0)</f>
        <v>160.73099349999998</v>
      </c>
      <c r="O203" s="30">
        <f>0.5*'Car Info '!$G$5*'Car Info '!$I$5*'Car Info '!$D$5*('My Spreedsheet '!F203*'My Spreedsheet '!F203)</f>
        <v>4.2431415249999995</v>
      </c>
      <c r="P203" s="30">
        <f t="shared" si="97"/>
        <v>268.44635724722224</v>
      </c>
      <c r="Q203" s="30">
        <f t="shared" si="105"/>
        <v>894.82119082407405</v>
      </c>
      <c r="R203" s="30">
        <f t="shared" si="106"/>
        <v>0.89482119082407408</v>
      </c>
      <c r="S203" s="30">
        <f t="shared" si="107"/>
        <v>549.91378341666655</v>
      </c>
      <c r="T203" s="30">
        <f t="shared" si="108"/>
        <v>185738.70166403046</v>
      </c>
      <c r="U203" s="30">
        <f t="shared" si="109"/>
        <v>0.89482119082407408</v>
      </c>
      <c r="V203" s="30">
        <f t="shared" si="110"/>
        <v>2.4856144189557613E-4</v>
      </c>
      <c r="W203" s="30">
        <f t="shared" si="111"/>
        <v>0</v>
      </c>
      <c r="X203" s="30">
        <f t="shared" si="112"/>
        <v>0</v>
      </c>
      <c r="Y203" s="30">
        <f t="shared" si="98"/>
        <v>440.66892733857514</v>
      </c>
      <c r="Z203" s="30">
        <f t="shared" si="99"/>
        <v>-246.30754048935944</v>
      </c>
      <c r="AA203" s="30">
        <f t="shared" si="113"/>
        <v>0.12240803537182643</v>
      </c>
      <c r="AB203" s="30">
        <f t="shared" si="114"/>
        <v>-6.8418761247044282E-2</v>
      </c>
      <c r="AC203" s="30">
        <f t="shared" si="115"/>
        <v>6.8418761247044282E-2</v>
      </c>
      <c r="AD203" s="30">
        <f t="shared" si="116"/>
        <v>5.3989274124782147E-2</v>
      </c>
      <c r="AE203" s="30">
        <f>1/2*(('Car Info '!$C$5)*('My Spreedsheet '!F203)^2)</f>
        <v>8277.7777777777756</v>
      </c>
      <c r="AF203" s="30">
        <f t="shared" si="117"/>
        <v>8.277777777777775</v>
      </c>
      <c r="AG203" s="30">
        <f t="shared" si="118"/>
        <v>2.2993827160493821E-3</v>
      </c>
      <c r="AH203" s="30">
        <f t="shared" si="119"/>
        <v>1.641690118098422</v>
      </c>
      <c r="AI203" s="30">
        <f t="shared" si="120"/>
        <v>549.91378341666655</v>
      </c>
      <c r="AJ203" s="30">
        <f t="shared" si="121"/>
        <v>7727.8639943611088</v>
      </c>
      <c r="AK203" s="30">
        <f t="shared" si="122"/>
        <v>7.7278639943611092</v>
      </c>
      <c r="AL203" s="30">
        <f t="shared" si="123"/>
        <v>0</v>
      </c>
      <c r="AM203" s="30">
        <f t="shared" si="124"/>
        <v>0</v>
      </c>
      <c r="AN203" s="30">
        <f t="shared" si="125"/>
        <v>5.7958979957708321</v>
      </c>
      <c r="AO203" s="30">
        <f>IF('My Spreedsheet '!AN203&lt; 'Supercapacitor Info'!$F$22,'My Spreedsheet '!AN203,'Supercapacitor Info'!$F$22)</f>
        <v>5.7958979957708321</v>
      </c>
    </row>
    <row r="204" spans="2:41" x14ac:dyDescent="0.3">
      <c r="B204" s="6" t="s">
        <v>9</v>
      </c>
      <c r="C204" s="6">
        <v>199</v>
      </c>
      <c r="D204" s="6">
        <v>199</v>
      </c>
      <c r="E204" s="7">
        <v>12.5</v>
      </c>
      <c r="F204" s="16">
        <f t="shared" si="100"/>
        <v>3.4722222222222223</v>
      </c>
      <c r="G204" s="17">
        <f t="shared" si="126"/>
        <v>0.1388888888888889</v>
      </c>
      <c r="H204" s="17">
        <f t="shared" si="127"/>
        <v>0.5</v>
      </c>
      <c r="I204" s="17">
        <f t="shared" si="101"/>
        <v>3.4722222222222223</v>
      </c>
      <c r="J204" s="17">
        <f t="shared" si="102"/>
        <v>991.4444444444448</v>
      </c>
      <c r="K204" s="17">
        <f t="shared" si="103"/>
        <v>991.4444444444448</v>
      </c>
      <c r="L204" s="30">
        <f>'Car Info '!$C$5*'My Spreedsheet '!G204</f>
        <v>206.94444444444446</v>
      </c>
      <c r="M204" s="30">
        <f t="shared" si="104"/>
        <v>1</v>
      </c>
      <c r="N204" s="30">
        <f>IF(M204=1,'Car Info '!$C$5*9.80665*'Car Info '!$H$5,0)</f>
        <v>160.73099349999998</v>
      </c>
      <c r="O204" s="30">
        <f>0.5*'Car Info '!$G$5*'Car Info '!$I$5*'Car Info '!$D$5*('My Spreedsheet '!F204*'My Spreedsheet '!F204)</f>
        <v>4.6041032172309029</v>
      </c>
      <c r="P204" s="30">
        <f t="shared" si="97"/>
        <v>372.2795411616753</v>
      </c>
      <c r="Q204" s="30">
        <f t="shared" si="105"/>
        <v>1292.6372957002616</v>
      </c>
      <c r="R204" s="30">
        <f t="shared" si="106"/>
        <v>1.2926372957002616</v>
      </c>
      <c r="S204" s="30">
        <f t="shared" si="107"/>
        <v>574.08019693482947</v>
      </c>
      <c r="T204" s="30">
        <f t="shared" si="108"/>
        <v>186312.7818609653</v>
      </c>
      <c r="U204" s="30">
        <f t="shared" si="109"/>
        <v>1.2926372957002616</v>
      </c>
      <c r="V204" s="30">
        <f t="shared" si="110"/>
        <v>3.5906591547229491E-4</v>
      </c>
      <c r="W204" s="30">
        <f t="shared" si="111"/>
        <v>0</v>
      </c>
      <c r="X204" s="30">
        <f t="shared" si="112"/>
        <v>0</v>
      </c>
      <c r="Y204" s="30">
        <f t="shared" si="98"/>
        <v>441.96156463427542</v>
      </c>
      <c r="Z204" s="30">
        <f t="shared" si="99"/>
        <v>-246.30754048935944</v>
      </c>
      <c r="AA204" s="30">
        <f t="shared" si="113"/>
        <v>0.12276710128729873</v>
      </c>
      <c r="AB204" s="30">
        <f t="shared" si="114"/>
        <v>-6.8418761247044282E-2</v>
      </c>
      <c r="AC204" s="30">
        <f t="shared" si="115"/>
        <v>6.8418761247044282E-2</v>
      </c>
      <c r="AD204" s="30">
        <f t="shared" si="116"/>
        <v>5.4348340040254448E-2</v>
      </c>
      <c r="AE204" s="30">
        <f>1/2*(('Car Info '!$C$5)*('My Spreedsheet '!F204)^2)</f>
        <v>8981.9637345679021</v>
      </c>
      <c r="AF204" s="30">
        <f t="shared" si="117"/>
        <v>8.981963734567902</v>
      </c>
      <c r="AG204" s="30">
        <f t="shared" si="118"/>
        <v>2.4949899262688615E-3</v>
      </c>
      <c r="AH204" s="30">
        <f t="shared" si="119"/>
        <v>1.644185108024691</v>
      </c>
      <c r="AI204" s="30">
        <f t="shared" si="120"/>
        <v>574.08019693482947</v>
      </c>
      <c r="AJ204" s="30">
        <f t="shared" si="121"/>
        <v>8407.8835376330717</v>
      </c>
      <c r="AK204" s="30">
        <f t="shared" si="122"/>
        <v>8.4078835376330723</v>
      </c>
      <c r="AL204" s="30">
        <f t="shared" si="123"/>
        <v>0</v>
      </c>
      <c r="AM204" s="30">
        <f t="shared" si="124"/>
        <v>0</v>
      </c>
      <c r="AN204" s="30">
        <f t="shared" si="125"/>
        <v>6.3059126532248042</v>
      </c>
      <c r="AO204" s="30">
        <f>IF('My Spreedsheet '!AN204&lt; 'Supercapacitor Info'!$F$22,'My Spreedsheet '!AN204,'Supercapacitor Info'!$F$22)</f>
        <v>6.3059126532248042</v>
      </c>
    </row>
    <row r="205" spans="2:41" x14ac:dyDescent="0.3">
      <c r="B205" s="6" t="s">
        <v>9</v>
      </c>
      <c r="C205" s="6">
        <v>200</v>
      </c>
      <c r="D205" s="6">
        <v>200</v>
      </c>
      <c r="E205" s="7">
        <v>13</v>
      </c>
      <c r="F205" s="16">
        <f t="shared" si="100"/>
        <v>3.6111111111111112</v>
      </c>
      <c r="G205" s="17">
        <f t="shared" si="126"/>
        <v>0.20833333333333331</v>
      </c>
      <c r="H205" s="17">
        <f t="shared" si="127"/>
        <v>0.75</v>
      </c>
      <c r="I205" s="17">
        <f t="shared" si="101"/>
        <v>3.6111111111111112</v>
      </c>
      <c r="J205" s="17">
        <f t="shared" si="102"/>
        <v>995.05555555555588</v>
      </c>
      <c r="K205" s="17">
        <f t="shared" si="103"/>
        <v>995.05555555555588</v>
      </c>
      <c r="L205" s="30">
        <f>'Car Info '!$C$5*'My Spreedsheet '!G205</f>
        <v>310.41666666666663</v>
      </c>
      <c r="M205" s="30">
        <f t="shared" si="104"/>
        <v>1</v>
      </c>
      <c r="N205" s="30">
        <f>IF(M205=1,'Car Info '!$C$5*9.80665*'Car Info '!$H$5,0)</f>
        <v>160.73099349999998</v>
      </c>
      <c r="O205" s="30">
        <f>0.5*'Car Info '!$G$5*'Car Info '!$I$5*'Car Info '!$D$5*('My Spreedsheet '!F205*'My Spreedsheet '!F205)</f>
        <v>4.9797980397569441</v>
      </c>
      <c r="P205" s="30">
        <f t="shared" si="97"/>
        <v>476.12745820642351</v>
      </c>
      <c r="Q205" s="30">
        <f t="shared" si="105"/>
        <v>1719.3491546343071</v>
      </c>
      <c r="R205" s="30">
        <f t="shared" si="106"/>
        <v>1.7193491546343072</v>
      </c>
      <c r="S205" s="30">
        <f t="shared" si="107"/>
        <v>598.40008056023339</v>
      </c>
      <c r="T205" s="30">
        <f t="shared" si="108"/>
        <v>186911.18194152554</v>
      </c>
      <c r="U205" s="30">
        <f t="shared" si="109"/>
        <v>1.7193491546343072</v>
      </c>
      <c r="V205" s="30">
        <f t="shared" si="110"/>
        <v>4.7759698739841867E-4</v>
      </c>
      <c r="W205" s="30">
        <f t="shared" si="111"/>
        <v>0</v>
      </c>
      <c r="X205" s="30">
        <f t="shared" si="112"/>
        <v>0</v>
      </c>
      <c r="Y205" s="30">
        <f t="shared" si="98"/>
        <v>443.68091378890972</v>
      </c>
      <c r="Z205" s="30">
        <f t="shared" si="99"/>
        <v>-246.30754048935944</v>
      </c>
      <c r="AA205" s="30">
        <f t="shared" si="113"/>
        <v>0.12324469827469714</v>
      </c>
      <c r="AB205" s="30">
        <f t="shared" si="114"/>
        <v>-6.8418761247044282E-2</v>
      </c>
      <c r="AC205" s="30">
        <f t="shared" si="115"/>
        <v>6.8418761247044282E-2</v>
      </c>
      <c r="AD205" s="30">
        <f t="shared" si="116"/>
        <v>5.4825937027652857E-2</v>
      </c>
      <c r="AE205" s="30">
        <f>1/2*(('Car Info '!$C$5)*('My Spreedsheet '!F205)^2)</f>
        <v>9714.8919753086411</v>
      </c>
      <c r="AF205" s="30">
        <f t="shared" si="117"/>
        <v>9.7148919753086407</v>
      </c>
      <c r="AG205" s="30">
        <f t="shared" si="118"/>
        <v>2.6985811042524004E-3</v>
      </c>
      <c r="AH205" s="30">
        <f t="shared" si="119"/>
        <v>1.6468836891289433</v>
      </c>
      <c r="AI205" s="30">
        <f t="shared" si="120"/>
        <v>598.40008056023339</v>
      </c>
      <c r="AJ205" s="30">
        <f t="shared" si="121"/>
        <v>9116.4918947484075</v>
      </c>
      <c r="AK205" s="30">
        <f t="shared" si="122"/>
        <v>9.1164918947484068</v>
      </c>
      <c r="AL205" s="30">
        <f t="shared" si="123"/>
        <v>0</v>
      </c>
      <c r="AM205" s="30">
        <f t="shared" si="124"/>
        <v>0</v>
      </c>
      <c r="AN205" s="30">
        <f t="shared" si="125"/>
        <v>6.837368921061306</v>
      </c>
      <c r="AO205" s="30">
        <f>IF('My Spreedsheet '!AN205&lt; 'Supercapacitor Info'!$F$22,'My Spreedsheet '!AN205,'Supercapacitor Info'!$F$22)</f>
        <v>6.837368921061306</v>
      </c>
    </row>
    <row r="206" spans="2:41" x14ac:dyDescent="0.3">
      <c r="B206" s="6" t="s">
        <v>9</v>
      </c>
      <c r="C206" s="6">
        <v>201</v>
      </c>
      <c r="D206" s="6">
        <v>201</v>
      </c>
      <c r="E206" s="7">
        <v>14</v>
      </c>
      <c r="F206" s="16">
        <f t="shared" si="100"/>
        <v>3.8888888888888888</v>
      </c>
      <c r="G206" s="17">
        <f t="shared" si="126"/>
        <v>0.27777777777777779</v>
      </c>
      <c r="H206" s="17">
        <f t="shared" si="127"/>
        <v>1</v>
      </c>
      <c r="I206" s="17">
        <f t="shared" si="101"/>
        <v>3.8888888888888888</v>
      </c>
      <c r="J206" s="17">
        <f t="shared" si="102"/>
        <v>998.9444444444448</v>
      </c>
      <c r="K206" s="17">
        <f t="shared" si="103"/>
        <v>998.9444444444448</v>
      </c>
      <c r="L206" s="30">
        <f>'Car Info '!$C$5*'My Spreedsheet '!G206</f>
        <v>413.88888888888891</v>
      </c>
      <c r="M206" s="30">
        <f t="shared" si="104"/>
        <v>1</v>
      </c>
      <c r="N206" s="30">
        <f>IF(M206=1,'Car Info '!$C$5*9.80665*'Car Info '!$H$5,0)</f>
        <v>160.73099349999998</v>
      </c>
      <c r="O206" s="30">
        <f>0.5*'Car Info '!$G$5*'Car Info '!$I$5*'Car Info '!$D$5*('My Spreedsheet '!F206*'My Spreedsheet '!F206)</f>
        <v>5.7753870756944439</v>
      </c>
      <c r="P206" s="30">
        <f t="shared" si="97"/>
        <v>580.39526946458329</v>
      </c>
      <c r="Q206" s="30">
        <f t="shared" si="105"/>
        <v>2257.0927145844907</v>
      </c>
      <c r="R206" s="30">
        <f t="shared" si="106"/>
        <v>2.2570927145844908</v>
      </c>
      <c r="S206" s="30">
        <f t="shared" si="107"/>
        <v>647.52481334992285</v>
      </c>
      <c r="T206" s="30">
        <f t="shared" si="108"/>
        <v>187558.70675487546</v>
      </c>
      <c r="U206" s="30">
        <f t="shared" si="109"/>
        <v>2.2570927145844908</v>
      </c>
      <c r="V206" s="30">
        <f t="shared" si="110"/>
        <v>6.2697019849569191E-4</v>
      </c>
      <c r="W206" s="30">
        <f t="shared" si="111"/>
        <v>0</v>
      </c>
      <c r="X206" s="30">
        <f t="shared" si="112"/>
        <v>0</v>
      </c>
      <c r="Y206" s="30">
        <f t="shared" si="98"/>
        <v>445.93800650349419</v>
      </c>
      <c r="Z206" s="30">
        <f t="shared" si="99"/>
        <v>-246.30754048935944</v>
      </c>
      <c r="AA206" s="30">
        <f t="shared" si="113"/>
        <v>0.12387166847319284</v>
      </c>
      <c r="AB206" s="30">
        <f t="shared" si="114"/>
        <v>-6.8418761247044282E-2</v>
      </c>
      <c r="AC206" s="30">
        <f t="shared" si="115"/>
        <v>6.8418761247044282E-2</v>
      </c>
      <c r="AD206" s="30">
        <f t="shared" si="116"/>
        <v>5.5452907226148554E-2</v>
      </c>
      <c r="AE206" s="30">
        <f>1/2*(('Car Info '!$C$5)*('My Spreedsheet '!F206)^2)</f>
        <v>11266.975308641975</v>
      </c>
      <c r="AF206" s="30">
        <f t="shared" si="117"/>
        <v>11.266975308641975</v>
      </c>
      <c r="AG206" s="30">
        <f t="shared" si="118"/>
        <v>3.1297153635116595E-3</v>
      </c>
      <c r="AH206" s="30">
        <f t="shared" si="119"/>
        <v>1.650013404492455</v>
      </c>
      <c r="AI206" s="30">
        <f t="shared" si="120"/>
        <v>647.52481334992285</v>
      </c>
      <c r="AJ206" s="30">
        <f t="shared" si="121"/>
        <v>10619.450495292052</v>
      </c>
      <c r="AK206" s="30">
        <f t="shared" si="122"/>
        <v>10.619450495292053</v>
      </c>
      <c r="AL206" s="30">
        <f t="shared" si="123"/>
        <v>0</v>
      </c>
      <c r="AM206" s="30">
        <f t="shared" si="124"/>
        <v>0</v>
      </c>
      <c r="AN206" s="30">
        <f t="shared" si="125"/>
        <v>7.964587871469039</v>
      </c>
      <c r="AO206" s="30">
        <f>IF('My Spreedsheet '!AN206&lt; 'Supercapacitor Info'!$F$22,'My Spreedsheet '!AN206,'Supercapacitor Info'!$F$22)</f>
        <v>7.964587871469039</v>
      </c>
    </row>
    <row r="207" spans="2:41" x14ac:dyDescent="0.3">
      <c r="B207" s="6" t="s">
        <v>9</v>
      </c>
      <c r="C207" s="6">
        <v>202</v>
      </c>
      <c r="D207" s="6">
        <v>202</v>
      </c>
      <c r="E207" s="7">
        <v>15</v>
      </c>
      <c r="F207" s="16">
        <f t="shared" si="100"/>
        <v>4.166666666666667</v>
      </c>
      <c r="G207" s="17">
        <f t="shared" si="126"/>
        <v>0.34722222222222221</v>
      </c>
      <c r="H207" s="17">
        <f t="shared" si="127"/>
        <v>1.25</v>
      </c>
      <c r="I207" s="17">
        <f t="shared" si="101"/>
        <v>4.166666666666667</v>
      </c>
      <c r="J207" s="17">
        <f t="shared" si="102"/>
        <v>1003.1111111111114</v>
      </c>
      <c r="K207" s="17">
        <f t="shared" si="103"/>
        <v>1003.1111111111114</v>
      </c>
      <c r="L207" s="30">
        <f>'Car Info '!$C$5*'My Spreedsheet '!G207</f>
        <v>517.36111111111109</v>
      </c>
      <c r="M207" s="30">
        <f t="shared" si="104"/>
        <v>1</v>
      </c>
      <c r="N207" s="30">
        <f>IF(M207=1,'Car Info '!$C$5*9.80665*'Car Info '!$H$5,0)</f>
        <v>160.73099349999998</v>
      </c>
      <c r="O207" s="30">
        <f>0.5*'Car Info '!$G$5*'Car Info '!$I$5*'Car Info '!$D$5*('My Spreedsheet '!F207*'My Spreedsheet '!F207)</f>
        <v>6.6299086328125014</v>
      </c>
      <c r="P207" s="30">
        <f t="shared" si="97"/>
        <v>684.72201324392358</v>
      </c>
      <c r="Q207" s="30">
        <f t="shared" si="105"/>
        <v>2853.0083885163485</v>
      </c>
      <c r="R207" s="30">
        <f t="shared" si="106"/>
        <v>2.8530083885163484</v>
      </c>
      <c r="S207" s="30">
        <f t="shared" si="107"/>
        <v>697.33709222005211</v>
      </c>
      <c r="T207" s="30">
        <f t="shared" si="108"/>
        <v>188256.04384709551</v>
      </c>
      <c r="U207" s="30">
        <f t="shared" si="109"/>
        <v>2.8530083885163484</v>
      </c>
      <c r="V207" s="30">
        <f t="shared" si="110"/>
        <v>7.9250233014343011E-4</v>
      </c>
      <c r="W207" s="30">
        <f t="shared" si="111"/>
        <v>0</v>
      </c>
      <c r="X207" s="30">
        <f t="shared" si="112"/>
        <v>0</v>
      </c>
      <c r="Y207" s="30">
        <f t="shared" si="98"/>
        <v>448.79101489201054</v>
      </c>
      <c r="Z207" s="30">
        <f t="shared" si="99"/>
        <v>-246.30754048935944</v>
      </c>
      <c r="AA207" s="30">
        <f t="shared" si="113"/>
        <v>0.12466417080333626</v>
      </c>
      <c r="AB207" s="30">
        <f t="shared" si="114"/>
        <v>-6.8418761247044282E-2</v>
      </c>
      <c r="AC207" s="30">
        <f t="shared" si="115"/>
        <v>6.8418761247044282E-2</v>
      </c>
      <c r="AD207" s="30">
        <f t="shared" si="116"/>
        <v>5.6245409556291981E-2</v>
      </c>
      <c r="AE207" s="30">
        <f>1/2*(('Car Info '!$C$5)*('My Spreedsheet '!F207)^2)</f>
        <v>12934.027777777781</v>
      </c>
      <c r="AF207" s="30">
        <f t="shared" si="117"/>
        <v>12.934027777777782</v>
      </c>
      <c r="AG207" s="30">
        <f t="shared" si="118"/>
        <v>3.5927854938271617E-3</v>
      </c>
      <c r="AH207" s="30">
        <f t="shared" si="119"/>
        <v>1.6536061899862822</v>
      </c>
      <c r="AI207" s="30">
        <f t="shared" si="120"/>
        <v>697.33709222005211</v>
      </c>
      <c r="AJ207" s="30">
        <f t="shared" si="121"/>
        <v>12236.690685557729</v>
      </c>
      <c r="AK207" s="30">
        <f t="shared" si="122"/>
        <v>12.236690685557729</v>
      </c>
      <c r="AL207" s="30">
        <f t="shared" si="123"/>
        <v>0</v>
      </c>
      <c r="AM207" s="30">
        <f t="shared" si="124"/>
        <v>0</v>
      </c>
      <c r="AN207" s="30">
        <f t="shared" si="125"/>
        <v>9.1775180141682977</v>
      </c>
      <c r="AO207" s="30">
        <f>IF('My Spreedsheet '!AN207&lt; 'Supercapacitor Info'!$F$22,'My Spreedsheet '!AN207,'Supercapacitor Info'!$F$22)</f>
        <v>9.1775180141682977</v>
      </c>
    </row>
    <row r="208" spans="2:41" x14ac:dyDescent="0.3">
      <c r="B208" s="6" t="s">
        <v>9</v>
      </c>
      <c r="C208" s="6">
        <v>203</v>
      </c>
      <c r="D208" s="6">
        <v>203</v>
      </c>
      <c r="E208" s="7">
        <v>16.5</v>
      </c>
      <c r="F208" s="16">
        <f t="shared" si="100"/>
        <v>4.583333333333333</v>
      </c>
      <c r="G208" s="17">
        <f t="shared" si="126"/>
        <v>0.55555555555555558</v>
      </c>
      <c r="H208" s="17">
        <f t="shared" si="127"/>
        <v>2</v>
      </c>
      <c r="I208" s="17">
        <f t="shared" si="101"/>
        <v>4.583333333333333</v>
      </c>
      <c r="J208" s="17">
        <f t="shared" si="102"/>
        <v>1007.6944444444448</v>
      </c>
      <c r="K208" s="17">
        <f t="shared" si="103"/>
        <v>1007.6944444444448</v>
      </c>
      <c r="L208" s="30">
        <f>'Car Info '!$C$5*'My Spreedsheet '!G208</f>
        <v>827.77777777777783</v>
      </c>
      <c r="M208" s="30">
        <f t="shared" si="104"/>
        <v>1</v>
      </c>
      <c r="N208" s="30">
        <f>IF(M208=1,'Car Info '!$C$5*9.80665*'Car Info '!$H$5,0)</f>
        <v>160.73099349999998</v>
      </c>
      <c r="O208" s="30">
        <f>0.5*'Car Info '!$G$5*'Car Info '!$I$5*'Car Info '!$D$5*('My Spreedsheet '!F208*'My Spreedsheet '!F208)</f>
        <v>8.0221894457031251</v>
      </c>
      <c r="P208" s="30">
        <f t="shared" si="97"/>
        <v>996.53096072348092</v>
      </c>
      <c r="Q208" s="30">
        <f t="shared" si="105"/>
        <v>4567.4335699826206</v>
      </c>
      <c r="R208" s="30">
        <f t="shared" si="106"/>
        <v>4.5674335699826205</v>
      </c>
      <c r="S208" s="30">
        <f t="shared" si="107"/>
        <v>773.4520885011392</v>
      </c>
      <c r="T208" s="30">
        <f t="shared" si="108"/>
        <v>189029.49593559664</v>
      </c>
      <c r="U208" s="30">
        <f t="shared" si="109"/>
        <v>4.5674335699826205</v>
      </c>
      <c r="V208" s="30">
        <f t="shared" si="110"/>
        <v>1.2687315472173946E-3</v>
      </c>
      <c r="W208" s="30">
        <f t="shared" si="111"/>
        <v>0</v>
      </c>
      <c r="X208" s="30">
        <f t="shared" si="112"/>
        <v>0</v>
      </c>
      <c r="Y208" s="30">
        <f t="shared" si="98"/>
        <v>453.35844846199313</v>
      </c>
      <c r="Z208" s="30">
        <f t="shared" si="99"/>
        <v>-246.30754048935944</v>
      </c>
      <c r="AA208" s="30">
        <f t="shared" si="113"/>
        <v>0.12593290235055365</v>
      </c>
      <c r="AB208" s="30">
        <f t="shared" si="114"/>
        <v>-6.8418761247044282E-2</v>
      </c>
      <c r="AC208" s="30">
        <f t="shared" si="115"/>
        <v>6.8418761247044282E-2</v>
      </c>
      <c r="AD208" s="30">
        <f t="shared" si="116"/>
        <v>5.7514141103509372E-2</v>
      </c>
      <c r="AE208" s="30">
        <f>1/2*(('Car Info '!$C$5)*('My Spreedsheet '!F208)^2)</f>
        <v>15650.173611111109</v>
      </c>
      <c r="AF208" s="30">
        <f t="shared" si="117"/>
        <v>15.650173611111109</v>
      </c>
      <c r="AG208" s="30">
        <f t="shared" si="118"/>
        <v>4.3472704475308634E-3</v>
      </c>
      <c r="AH208" s="30">
        <f t="shared" si="119"/>
        <v>1.6579534604338131</v>
      </c>
      <c r="AI208" s="30">
        <f t="shared" si="120"/>
        <v>773.4520885011392</v>
      </c>
      <c r="AJ208" s="30">
        <f t="shared" si="121"/>
        <v>14876.721522609971</v>
      </c>
      <c r="AK208" s="30">
        <f t="shared" si="122"/>
        <v>14.876721522609971</v>
      </c>
      <c r="AL208" s="30">
        <f t="shared" si="123"/>
        <v>0</v>
      </c>
      <c r="AM208" s="30">
        <f t="shared" si="124"/>
        <v>0</v>
      </c>
      <c r="AN208" s="30">
        <f t="shared" si="125"/>
        <v>11.157541141957477</v>
      </c>
      <c r="AO208" s="30">
        <f>IF('My Spreedsheet '!AN208&lt; 'Supercapacitor Info'!$F$22,'My Spreedsheet '!AN208,'Supercapacitor Info'!$F$22)</f>
        <v>11.157541141957477</v>
      </c>
    </row>
    <row r="209" spans="2:41" x14ac:dyDescent="0.3">
      <c r="B209" s="6" t="s">
        <v>9</v>
      </c>
      <c r="C209" s="6">
        <v>204</v>
      </c>
      <c r="D209" s="6">
        <v>204</v>
      </c>
      <c r="E209" s="7">
        <v>19</v>
      </c>
      <c r="F209" s="16">
        <f t="shared" si="100"/>
        <v>5.2777777777777777</v>
      </c>
      <c r="G209" s="17">
        <f t="shared" si="126"/>
        <v>0.65277777777777768</v>
      </c>
      <c r="H209" s="17">
        <f t="shared" si="127"/>
        <v>2.3499999999999996</v>
      </c>
      <c r="I209" s="17">
        <f t="shared" si="101"/>
        <v>5.2777777777777777</v>
      </c>
      <c r="J209" s="17">
        <f t="shared" si="102"/>
        <v>1012.9722222222226</v>
      </c>
      <c r="K209" s="17">
        <f t="shared" si="103"/>
        <v>1012.9722222222226</v>
      </c>
      <c r="L209" s="30">
        <f>'Car Info '!$C$5*'My Spreedsheet '!G209</f>
        <v>972.63888888888869</v>
      </c>
      <c r="M209" s="30">
        <f t="shared" si="104"/>
        <v>1</v>
      </c>
      <c r="N209" s="30">
        <f>IF(M209=1,'Car Info '!$C$5*9.80665*'Car Info '!$H$5,0)</f>
        <v>160.73099349999998</v>
      </c>
      <c r="O209" s="30">
        <f>0.5*'Car Info '!$G$5*'Car Info '!$I$5*'Car Info '!$D$5*('My Spreedsheet '!F209*'My Spreedsheet '!F209)</f>
        <v>10.637320073090278</v>
      </c>
      <c r="P209" s="30">
        <f t="shared" ref="P209:P272" si="128">L209+N209+O209</f>
        <v>1144.007202461979</v>
      </c>
      <c r="Q209" s="30">
        <f t="shared" si="105"/>
        <v>6037.8157907715558</v>
      </c>
      <c r="R209" s="30">
        <f t="shared" si="106"/>
        <v>6.0378157907715559</v>
      </c>
      <c r="S209" s="30">
        <f t="shared" si="107"/>
        <v>904.44387719130975</v>
      </c>
      <c r="T209" s="30">
        <f t="shared" si="108"/>
        <v>189933.93981278795</v>
      </c>
      <c r="U209" s="30">
        <f t="shared" si="109"/>
        <v>6.0378157907715559</v>
      </c>
      <c r="V209" s="30">
        <f t="shared" si="110"/>
        <v>1.6771710529920989E-3</v>
      </c>
      <c r="W209" s="30">
        <f t="shared" si="111"/>
        <v>0</v>
      </c>
      <c r="X209" s="30">
        <f t="shared" si="112"/>
        <v>0</v>
      </c>
      <c r="Y209" s="30">
        <f t="shared" si="98"/>
        <v>459.39626425276469</v>
      </c>
      <c r="Z209" s="30">
        <f t="shared" si="99"/>
        <v>-246.30754048935944</v>
      </c>
      <c r="AA209" s="30">
        <f t="shared" si="113"/>
        <v>0.12761007340354574</v>
      </c>
      <c r="AB209" s="30">
        <f t="shared" si="114"/>
        <v>-6.8418761247044282E-2</v>
      </c>
      <c r="AC209" s="30">
        <f t="shared" si="115"/>
        <v>6.8418761247044282E-2</v>
      </c>
      <c r="AD209" s="30">
        <f t="shared" si="116"/>
        <v>5.919131215650146E-2</v>
      </c>
      <c r="AE209" s="30">
        <f>1/2*(('Car Info '!$C$5)*('My Spreedsheet '!F209)^2)</f>
        <v>20751.929012345678</v>
      </c>
      <c r="AF209" s="30">
        <f t="shared" si="117"/>
        <v>20.751929012345677</v>
      </c>
      <c r="AG209" s="30">
        <f t="shared" si="118"/>
        <v>5.7644247256515768E-3</v>
      </c>
      <c r="AH209" s="30">
        <f t="shared" si="119"/>
        <v>1.6637178851594647</v>
      </c>
      <c r="AI209" s="30">
        <f t="shared" si="120"/>
        <v>904.44387719130975</v>
      </c>
      <c r="AJ209" s="30">
        <f t="shared" si="121"/>
        <v>19847.485135154369</v>
      </c>
      <c r="AK209" s="30">
        <f t="shared" si="122"/>
        <v>19.847485135154368</v>
      </c>
      <c r="AL209" s="30">
        <f t="shared" si="123"/>
        <v>0</v>
      </c>
      <c r="AM209" s="30">
        <f t="shared" si="124"/>
        <v>0</v>
      </c>
      <c r="AN209" s="30">
        <f t="shared" si="125"/>
        <v>14.885613851365777</v>
      </c>
      <c r="AO209" s="30">
        <f>IF('My Spreedsheet '!AN209&lt; 'Supercapacitor Info'!$F$22,'My Spreedsheet '!AN209,'Supercapacitor Info'!$F$22)</f>
        <v>14.885613851365777</v>
      </c>
    </row>
    <row r="210" spans="2:41" x14ac:dyDescent="0.3">
      <c r="B210" s="6" t="s">
        <v>9</v>
      </c>
      <c r="C210" s="6">
        <v>205</v>
      </c>
      <c r="D210" s="6">
        <v>205</v>
      </c>
      <c r="E210" s="7">
        <v>21.2</v>
      </c>
      <c r="F210" s="16">
        <f t="shared" si="100"/>
        <v>5.8888888888888884</v>
      </c>
      <c r="G210" s="17">
        <f t="shared" si="126"/>
        <v>0.66666666666666674</v>
      </c>
      <c r="H210" s="17">
        <f t="shared" si="127"/>
        <v>2.4000000000000004</v>
      </c>
      <c r="I210" s="17">
        <f t="shared" si="101"/>
        <v>5.8888888888888884</v>
      </c>
      <c r="J210" s="17">
        <f t="shared" si="102"/>
        <v>1018.8611111111115</v>
      </c>
      <c r="K210" s="17">
        <f t="shared" si="103"/>
        <v>1018.8611111111115</v>
      </c>
      <c r="L210" s="30">
        <f>'Car Info '!$C$5*'My Spreedsheet '!G210</f>
        <v>993.33333333333348</v>
      </c>
      <c r="M210" s="30">
        <f t="shared" si="104"/>
        <v>1</v>
      </c>
      <c r="N210" s="30">
        <f>IF(M210=1,'Car Info '!$C$5*9.80665*'Car Info '!$H$5,0)</f>
        <v>160.73099349999998</v>
      </c>
      <c r="O210" s="30">
        <f>0.5*'Car Info '!$G$5*'Car Info '!$I$5*'Car Info '!$D$5*('My Spreedsheet '!F210*'My Spreedsheet '!F210)</f>
        <v>13.243316159694441</v>
      </c>
      <c r="P210" s="30">
        <f t="shared" si="128"/>
        <v>1167.3076429930279</v>
      </c>
      <c r="Q210" s="30">
        <f t="shared" si="105"/>
        <v>6874.1450087367193</v>
      </c>
      <c r="R210" s="30">
        <f t="shared" si="106"/>
        <v>6.8741450087367193</v>
      </c>
      <c r="S210" s="30">
        <f t="shared" si="107"/>
        <v>1024.5153791070893</v>
      </c>
      <c r="T210" s="30">
        <f t="shared" si="108"/>
        <v>190958.45519189505</v>
      </c>
      <c r="U210" s="30">
        <f t="shared" si="109"/>
        <v>6.8741450087367193</v>
      </c>
      <c r="V210" s="30">
        <f t="shared" si="110"/>
        <v>1.9094847246490887E-3</v>
      </c>
      <c r="W210" s="30">
        <f t="shared" si="111"/>
        <v>0</v>
      </c>
      <c r="X210" s="30">
        <f t="shared" si="112"/>
        <v>0</v>
      </c>
      <c r="Y210" s="30">
        <f t="shared" si="98"/>
        <v>466.27040926150141</v>
      </c>
      <c r="Z210" s="30">
        <f t="shared" si="99"/>
        <v>-246.30754048935944</v>
      </c>
      <c r="AA210" s="30">
        <f t="shared" si="113"/>
        <v>0.12951955812819485</v>
      </c>
      <c r="AB210" s="30">
        <f t="shared" si="114"/>
        <v>-6.8418761247044282E-2</v>
      </c>
      <c r="AC210" s="30">
        <f t="shared" si="115"/>
        <v>6.8418761247044282E-2</v>
      </c>
      <c r="AD210" s="30">
        <f t="shared" si="116"/>
        <v>6.1100796881150568E-2</v>
      </c>
      <c r="AE210" s="30">
        <f>1/2*(('Car Info '!$C$5)*('My Spreedsheet '!F210)^2)</f>
        <v>25835.86419753086</v>
      </c>
      <c r="AF210" s="30">
        <f t="shared" si="117"/>
        <v>25.83586419753086</v>
      </c>
      <c r="AG210" s="30">
        <f t="shared" si="118"/>
        <v>7.1766289437585722E-3</v>
      </c>
      <c r="AH210" s="30">
        <f t="shared" si="119"/>
        <v>1.6708945141032232</v>
      </c>
      <c r="AI210" s="30">
        <f t="shared" si="120"/>
        <v>1024.5153791070893</v>
      </c>
      <c r="AJ210" s="30">
        <f t="shared" si="121"/>
        <v>24811.348818423772</v>
      </c>
      <c r="AK210" s="30">
        <f t="shared" si="122"/>
        <v>24.811348818423774</v>
      </c>
      <c r="AL210" s="30">
        <f t="shared" si="123"/>
        <v>0</v>
      </c>
      <c r="AM210" s="30">
        <f t="shared" si="124"/>
        <v>0</v>
      </c>
      <c r="AN210" s="30">
        <f t="shared" si="125"/>
        <v>18.608511613817829</v>
      </c>
      <c r="AO210" s="30">
        <f>IF('My Spreedsheet '!AN210&lt; 'Supercapacitor Info'!$F$22,'My Spreedsheet '!AN210,'Supercapacitor Info'!$F$22)</f>
        <v>18.608511613817829</v>
      </c>
    </row>
    <row r="211" spans="2:41" x14ac:dyDescent="0.3">
      <c r="B211" s="6" t="s">
        <v>9</v>
      </c>
      <c r="C211" s="6">
        <v>206</v>
      </c>
      <c r="D211" s="6">
        <v>206</v>
      </c>
      <c r="E211" s="7">
        <v>23.8</v>
      </c>
      <c r="F211" s="16">
        <f t="shared" si="100"/>
        <v>6.6111111111111107</v>
      </c>
      <c r="G211" s="17">
        <f t="shared" si="126"/>
        <v>0.79166666666666652</v>
      </c>
      <c r="H211" s="17">
        <f t="shared" si="127"/>
        <v>2.8499999999999996</v>
      </c>
      <c r="I211" s="17">
        <f t="shared" si="101"/>
        <v>6.6111111111111107</v>
      </c>
      <c r="J211" s="17">
        <f t="shared" si="102"/>
        <v>1025.4722222222226</v>
      </c>
      <c r="K211" s="17">
        <f t="shared" si="103"/>
        <v>1025.4722222222226</v>
      </c>
      <c r="L211" s="30">
        <f>'Car Info '!$C$5*'My Spreedsheet '!G211</f>
        <v>1179.583333333333</v>
      </c>
      <c r="M211" s="30">
        <f t="shared" si="104"/>
        <v>1</v>
      </c>
      <c r="N211" s="30">
        <f>IF(M211=1,'Car Info '!$C$5*9.80665*'Car Info '!$H$5,0)</f>
        <v>160.73099349999998</v>
      </c>
      <c r="O211" s="30">
        <f>0.5*'Car Info '!$G$5*'Car Info '!$I$5*'Car Info '!$D$5*('My Spreedsheet '!F211*'My Spreedsheet '!F211)</f>
        <v>16.690868648756943</v>
      </c>
      <c r="P211" s="30">
        <f t="shared" si="128"/>
        <v>1357.0051954820901</v>
      </c>
      <c r="Q211" s="30">
        <f t="shared" si="105"/>
        <v>8971.3121256871509</v>
      </c>
      <c r="R211" s="30">
        <f t="shared" si="106"/>
        <v>8.9713121256871506</v>
      </c>
      <c r="S211" s="30">
        <f t="shared" si="107"/>
        <v>1172.9556442056708</v>
      </c>
      <c r="T211" s="30">
        <f t="shared" si="108"/>
        <v>192131.41083610072</v>
      </c>
      <c r="U211" s="30">
        <f t="shared" si="109"/>
        <v>8.9713121256871506</v>
      </c>
      <c r="V211" s="30">
        <f t="shared" si="110"/>
        <v>2.4920311460242084E-3</v>
      </c>
      <c r="W211" s="30">
        <f t="shared" si="111"/>
        <v>0</v>
      </c>
      <c r="X211" s="30">
        <f t="shared" si="112"/>
        <v>0</v>
      </c>
      <c r="Y211" s="30">
        <f t="shared" si="98"/>
        <v>475.24172138718859</v>
      </c>
      <c r="Z211" s="30">
        <f t="shared" si="99"/>
        <v>-246.30754048935944</v>
      </c>
      <c r="AA211" s="30">
        <f t="shared" si="113"/>
        <v>0.13201158927421905</v>
      </c>
      <c r="AB211" s="30">
        <f t="shared" si="114"/>
        <v>-6.8418761247044282E-2</v>
      </c>
      <c r="AC211" s="30">
        <f t="shared" si="115"/>
        <v>6.8418761247044282E-2</v>
      </c>
      <c r="AD211" s="30">
        <f t="shared" si="116"/>
        <v>6.3592828027174766E-2</v>
      </c>
      <c r="AE211" s="30">
        <f>1/2*(('Car Info '!$C$5)*('My Spreedsheet '!F211)^2)</f>
        <v>32561.558641975305</v>
      </c>
      <c r="AF211" s="30">
        <f t="shared" si="117"/>
        <v>32.561558641975303</v>
      </c>
      <c r="AG211" s="30">
        <f t="shared" si="118"/>
        <v>9.0448774005486947E-3</v>
      </c>
      <c r="AH211" s="30">
        <f t="shared" si="119"/>
        <v>1.6799393915037719</v>
      </c>
      <c r="AI211" s="30">
        <f t="shared" si="120"/>
        <v>1172.9556442056708</v>
      </c>
      <c r="AJ211" s="30">
        <f t="shared" si="121"/>
        <v>31388.602997769634</v>
      </c>
      <c r="AK211" s="30">
        <f t="shared" si="122"/>
        <v>31.388602997769635</v>
      </c>
      <c r="AL211" s="30">
        <f t="shared" si="123"/>
        <v>0</v>
      </c>
      <c r="AM211" s="30">
        <f t="shared" si="124"/>
        <v>0</v>
      </c>
      <c r="AN211" s="30">
        <f t="shared" si="125"/>
        <v>23.541452248327229</v>
      </c>
      <c r="AO211" s="30">
        <f>IF('My Spreedsheet '!AN211&lt; 'Supercapacitor Info'!$F$22,'My Spreedsheet '!AN211,'Supercapacitor Info'!$F$22)</f>
        <v>23.541452248327229</v>
      </c>
    </row>
    <row r="212" spans="2:41" x14ac:dyDescent="0.3">
      <c r="B212" s="6" t="s">
        <v>9</v>
      </c>
      <c r="C212" s="6">
        <v>207</v>
      </c>
      <c r="D212" s="6">
        <v>207</v>
      </c>
      <c r="E212" s="7">
        <v>26.9</v>
      </c>
      <c r="F212" s="16">
        <f t="shared" si="100"/>
        <v>7.4722222222222214</v>
      </c>
      <c r="G212" s="17">
        <f t="shared" si="126"/>
        <v>0.80555555555555558</v>
      </c>
      <c r="H212" s="17">
        <f t="shared" si="127"/>
        <v>2.9000000000000004</v>
      </c>
      <c r="I212" s="17">
        <f t="shared" si="101"/>
        <v>7.4722222222222214</v>
      </c>
      <c r="J212" s="17">
        <f t="shared" si="102"/>
        <v>1032.9444444444448</v>
      </c>
      <c r="K212" s="17">
        <f t="shared" si="103"/>
        <v>1032.9444444444448</v>
      </c>
      <c r="L212" s="30">
        <f>'Car Info '!$C$5*'My Spreedsheet '!G212</f>
        <v>1200.2777777777778</v>
      </c>
      <c r="M212" s="30">
        <f t="shared" si="104"/>
        <v>1</v>
      </c>
      <c r="N212" s="30">
        <f>IF(M212=1,'Car Info '!$C$5*9.80665*'Car Info '!$H$5,0)</f>
        <v>160.73099349999998</v>
      </c>
      <c r="O212" s="30">
        <f>0.5*'Car Info '!$G$5*'Car Info '!$I$5*'Car Info '!$D$5*('My Spreedsheet '!F212*'My Spreedsheet '!F212)</f>
        <v>21.322080825730897</v>
      </c>
      <c r="P212" s="30">
        <f t="shared" si="128"/>
        <v>1382.3308521035087</v>
      </c>
      <c r="Q212" s="30">
        <f t="shared" si="105"/>
        <v>10329.083311551218</v>
      </c>
      <c r="R212" s="30">
        <f t="shared" si="106"/>
        <v>10.329083311551218</v>
      </c>
      <c r="S212" s="30">
        <f t="shared" si="107"/>
        <v>1360.3410276006</v>
      </c>
      <c r="T212" s="30">
        <f t="shared" si="108"/>
        <v>193491.75186370133</v>
      </c>
      <c r="U212" s="30">
        <f t="shared" si="109"/>
        <v>10.329083311551218</v>
      </c>
      <c r="V212" s="30">
        <f t="shared" si="110"/>
        <v>2.8691898087642269E-3</v>
      </c>
      <c r="W212" s="30">
        <f t="shared" si="111"/>
        <v>0</v>
      </c>
      <c r="X212" s="30">
        <f t="shared" si="112"/>
        <v>0</v>
      </c>
      <c r="Y212" s="30">
        <f t="shared" si="98"/>
        <v>485.57080469873983</v>
      </c>
      <c r="Z212" s="30">
        <f t="shared" si="99"/>
        <v>-246.30754048935944</v>
      </c>
      <c r="AA212" s="30">
        <f t="shared" si="113"/>
        <v>0.13488077908298329</v>
      </c>
      <c r="AB212" s="30">
        <f t="shared" si="114"/>
        <v>-6.8418761247044282E-2</v>
      </c>
      <c r="AC212" s="30">
        <f t="shared" si="115"/>
        <v>6.8418761247044282E-2</v>
      </c>
      <c r="AD212" s="30">
        <f t="shared" si="116"/>
        <v>6.6462017835939011E-2</v>
      </c>
      <c r="AE212" s="30">
        <f>1/2*(('Car Info '!$C$5)*('My Spreedsheet '!F212)^2)</f>
        <v>41596.408179012338</v>
      </c>
      <c r="AF212" s="30">
        <f t="shared" si="117"/>
        <v>41.596408179012336</v>
      </c>
      <c r="AG212" s="30">
        <f t="shared" si="118"/>
        <v>1.1554557827503427E-2</v>
      </c>
      <c r="AH212" s="30">
        <f t="shared" si="119"/>
        <v>1.6914939493312753</v>
      </c>
      <c r="AI212" s="30">
        <f t="shared" si="120"/>
        <v>1360.3410276006</v>
      </c>
      <c r="AJ212" s="30">
        <f t="shared" si="121"/>
        <v>40236.067151411735</v>
      </c>
      <c r="AK212" s="30">
        <f t="shared" si="122"/>
        <v>40.236067151411739</v>
      </c>
      <c r="AL212" s="30">
        <f t="shared" si="123"/>
        <v>0</v>
      </c>
      <c r="AM212" s="30">
        <f t="shared" si="124"/>
        <v>0</v>
      </c>
      <c r="AN212" s="30">
        <f t="shared" si="125"/>
        <v>30.177050363558802</v>
      </c>
      <c r="AO212" s="30">
        <f>IF('My Spreedsheet '!AN212&lt; 'Supercapacitor Info'!$F$22,'My Spreedsheet '!AN212,'Supercapacitor Info'!$F$22)</f>
        <v>30.177050363558802</v>
      </c>
    </row>
    <row r="213" spans="2:41" x14ac:dyDescent="0.3">
      <c r="B213" s="6" t="s">
        <v>9</v>
      </c>
      <c r="C213" s="6">
        <v>208</v>
      </c>
      <c r="D213" s="6">
        <v>208</v>
      </c>
      <c r="E213" s="7">
        <v>29.6</v>
      </c>
      <c r="F213" s="16">
        <f t="shared" si="100"/>
        <v>8.2222222222222232</v>
      </c>
      <c r="G213" s="17">
        <f t="shared" si="126"/>
        <v>0.70833333333333348</v>
      </c>
      <c r="H213" s="17">
        <f t="shared" si="127"/>
        <v>2.5500000000000007</v>
      </c>
      <c r="I213" s="17">
        <f t="shared" si="101"/>
        <v>8.2222222222222232</v>
      </c>
      <c r="J213" s="17">
        <f t="shared" si="102"/>
        <v>1041.166666666667</v>
      </c>
      <c r="K213" s="17">
        <f t="shared" si="103"/>
        <v>1041.166666666667</v>
      </c>
      <c r="L213" s="30">
        <f>'Car Info '!$C$5*'My Spreedsheet '!G213</f>
        <v>1055.416666666667</v>
      </c>
      <c r="M213" s="30">
        <f t="shared" si="104"/>
        <v>1</v>
      </c>
      <c r="N213" s="30">
        <f>IF(M213=1,'Car Info '!$C$5*9.80665*'Car Info '!$H$5,0)</f>
        <v>160.73099349999998</v>
      </c>
      <c r="O213" s="30">
        <f>0.5*'Car Info '!$G$5*'Car Info '!$I$5*'Car Info '!$D$5*('My Spreedsheet '!F213*'My Spreedsheet '!F213)</f>
        <v>25.817158878777782</v>
      </c>
      <c r="P213" s="30">
        <f t="shared" si="128"/>
        <v>1241.9648190454448</v>
      </c>
      <c r="Q213" s="30">
        <f t="shared" si="105"/>
        <v>10211.710734373659</v>
      </c>
      <c r="R213" s="30">
        <f t="shared" si="106"/>
        <v>10.211710734373659</v>
      </c>
      <c r="S213" s="30">
        <f t="shared" si="107"/>
        <v>1533.8403640032839</v>
      </c>
      <c r="T213" s="30">
        <f t="shared" si="108"/>
        <v>195025.59222770462</v>
      </c>
      <c r="U213" s="30">
        <f t="shared" si="109"/>
        <v>10.211710734373659</v>
      </c>
      <c r="V213" s="30">
        <f t="shared" si="110"/>
        <v>2.8365863151037941E-3</v>
      </c>
      <c r="W213" s="30">
        <f t="shared" si="111"/>
        <v>0</v>
      </c>
      <c r="X213" s="30">
        <f t="shared" si="112"/>
        <v>0</v>
      </c>
      <c r="Y213" s="30">
        <f t="shared" si="98"/>
        <v>495.78251543311347</v>
      </c>
      <c r="Z213" s="30">
        <f t="shared" si="99"/>
        <v>-246.30754048935944</v>
      </c>
      <c r="AA213" s="30">
        <f t="shared" si="113"/>
        <v>0.13771736539808707</v>
      </c>
      <c r="AB213" s="30">
        <f t="shared" si="114"/>
        <v>-6.8418761247044282E-2</v>
      </c>
      <c r="AC213" s="30">
        <f t="shared" si="115"/>
        <v>6.8418761247044282E-2</v>
      </c>
      <c r="AD213" s="30">
        <f t="shared" si="116"/>
        <v>6.9298604151042789E-2</v>
      </c>
      <c r="AE213" s="30">
        <f>1/2*(('Car Info '!$C$5)*('My Spreedsheet '!F213)^2)</f>
        <v>50365.679012345689</v>
      </c>
      <c r="AF213" s="30">
        <f t="shared" si="117"/>
        <v>50.365679012345687</v>
      </c>
      <c r="AG213" s="30">
        <f t="shared" si="118"/>
        <v>1.3990466392318246E-2</v>
      </c>
      <c r="AH213" s="30">
        <f t="shared" si="119"/>
        <v>1.7054844157235935</v>
      </c>
      <c r="AI213" s="30">
        <f t="shared" si="120"/>
        <v>1533.8403640032839</v>
      </c>
      <c r="AJ213" s="30">
        <f t="shared" si="121"/>
        <v>48831.838648342404</v>
      </c>
      <c r="AK213" s="30">
        <f t="shared" si="122"/>
        <v>48.831838648342405</v>
      </c>
      <c r="AL213" s="30">
        <f t="shared" si="123"/>
        <v>0</v>
      </c>
      <c r="AM213" s="30">
        <f t="shared" si="124"/>
        <v>0</v>
      </c>
      <c r="AN213" s="30">
        <f t="shared" si="125"/>
        <v>36.623878986256798</v>
      </c>
      <c r="AO213" s="30">
        <f>IF('My Spreedsheet '!AN213&lt; 'Supercapacitor Info'!$F$22,'My Spreedsheet '!AN213,'Supercapacitor Info'!$F$22)</f>
        <v>36.623878986256798</v>
      </c>
    </row>
    <row r="214" spans="2:41" x14ac:dyDescent="0.3">
      <c r="B214" s="6" t="s">
        <v>9</v>
      </c>
      <c r="C214" s="6">
        <v>209</v>
      </c>
      <c r="D214" s="6">
        <v>209</v>
      </c>
      <c r="E214" s="7">
        <v>32</v>
      </c>
      <c r="F214" s="16">
        <f t="shared" si="100"/>
        <v>8.8888888888888893</v>
      </c>
      <c r="G214" s="17">
        <f t="shared" si="126"/>
        <v>0.7777777777777779</v>
      </c>
      <c r="H214" s="17">
        <f t="shared" si="127"/>
        <v>2.8000000000000007</v>
      </c>
      <c r="I214" s="17">
        <f t="shared" si="101"/>
        <v>8.8888888888888893</v>
      </c>
      <c r="J214" s="17">
        <f t="shared" si="102"/>
        <v>1050.0555555555559</v>
      </c>
      <c r="K214" s="17">
        <f t="shared" si="103"/>
        <v>1050.0555555555559</v>
      </c>
      <c r="L214" s="30">
        <f>'Car Info '!$C$5*'My Spreedsheet '!G214</f>
        <v>1158.8888888888891</v>
      </c>
      <c r="M214" s="30">
        <f t="shared" si="104"/>
        <v>1</v>
      </c>
      <c r="N214" s="30">
        <f>IF(M214=1,'Car Info '!$C$5*9.80665*'Car Info '!$H$5,0)</f>
        <v>160.73099349999998</v>
      </c>
      <c r="O214" s="30">
        <f>0.5*'Car Info '!$G$5*'Car Info '!$I$5*'Car Info '!$D$5*('My Spreedsheet '!F214*'My Spreedsheet '!F214)</f>
        <v>30.173450844444449</v>
      </c>
      <c r="P214" s="30">
        <f t="shared" si="128"/>
        <v>1349.7933332333337</v>
      </c>
      <c r="Q214" s="30">
        <f t="shared" si="105"/>
        <v>11998.162962074077</v>
      </c>
      <c r="R214" s="30">
        <f t="shared" si="106"/>
        <v>11.998162962074078</v>
      </c>
      <c r="S214" s="30">
        <f t="shared" si="107"/>
        <v>1696.9283941728395</v>
      </c>
      <c r="T214" s="30">
        <f t="shared" si="108"/>
        <v>196722.52062187745</v>
      </c>
      <c r="U214" s="30">
        <f t="shared" si="109"/>
        <v>11.998162962074078</v>
      </c>
      <c r="V214" s="30">
        <f t="shared" si="110"/>
        <v>3.3328230450205771E-3</v>
      </c>
      <c r="W214" s="30">
        <f t="shared" si="111"/>
        <v>0</v>
      </c>
      <c r="X214" s="30">
        <f t="shared" si="112"/>
        <v>0</v>
      </c>
      <c r="Y214" s="30">
        <f t="shared" si="98"/>
        <v>507.78067839518758</v>
      </c>
      <c r="Z214" s="30">
        <f t="shared" si="99"/>
        <v>-246.30754048935944</v>
      </c>
      <c r="AA214" s="30">
        <f t="shared" si="113"/>
        <v>0.14105018844310765</v>
      </c>
      <c r="AB214" s="30">
        <f t="shared" si="114"/>
        <v>-6.8418761247044282E-2</v>
      </c>
      <c r="AC214" s="30">
        <f t="shared" si="115"/>
        <v>6.8418761247044282E-2</v>
      </c>
      <c r="AD214" s="30">
        <f t="shared" si="116"/>
        <v>7.2631427196063372E-2</v>
      </c>
      <c r="AE214" s="30">
        <f>1/2*(('Car Info '!$C$5)*('My Spreedsheet '!F214)^2)</f>
        <v>58864.197530864207</v>
      </c>
      <c r="AF214" s="30">
        <f t="shared" si="117"/>
        <v>58.86419753086421</v>
      </c>
      <c r="AG214" s="30">
        <f t="shared" si="118"/>
        <v>1.6351165980795612E-2</v>
      </c>
      <c r="AH214" s="30">
        <f t="shared" si="119"/>
        <v>1.7218355817043891</v>
      </c>
      <c r="AI214" s="30">
        <f t="shared" si="120"/>
        <v>1696.9283941728395</v>
      </c>
      <c r="AJ214" s="30">
        <f t="shared" si="121"/>
        <v>57167.269136691364</v>
      </c>
      <c r="AK214" s="30">
        <f t="shared" si="122"/>
        <v>57.167269136691367</v>
      </c>
      <c r="AL214" s="30">
        <f t="shared" si="123"/>
        <v>0</v>
      </c>
      <c r="AM214" s="30">
        <f t="shared" si="124"/>
        <v>0</v>
      </c>
      <c r="AN214" s="30">
        <f t="shared" si="125"/>
        <v>42.87545185251853</v>
      </c>
      <c r="AO214" s="30">
        <f>IF('My Spreedsheet '!AN214&lt; 'Supercapacitor Info'!$F$22,'My Spreedsheet '!AN214,'Supercapacitor Info'!$F$22)</f>
        <v>42.87545185251853</v>
      </c>
    </row>
    <row r="215" spans="2:41" x14ac:dyDescent="0.3">
      <c r="B215" s="6" t="s">
        <v>9</v>
      </c>
      <c r="C215" s="6">
        <v>210</v>
      </c>
      <c r="D215" s="6">
        <v>210</v>
      </c>
      <c r="E215" s="7">
        <v>35.200000000000003</v>
      </c>
      <c r="F215" s="16">
        <f t="shared" si="100"/>
        <v>9.7777777777777786</v>
      </c>
      <c r="G215" s="17">
        <f t="shared" si="126"/>
        <v>0.76388888888888884</v>
      </c>
      <c r="H215" s="17">
        <f t="shared" si="127"/>
        <v>2.75</v>
      </c>
      <c r="I215" s="17">
        <f t="shared" si="101"/>
        <v>9.7777777777777786</v>
      </c>
      <c r="J215" s="17">
        <f t="shared" si="102"/>
        <v>1059.8333333333337</v>
      </c>
      <c r="K215" s="17">
        <f t="shared" si="103"/>
        <v>1059.8333333333337</v>
      </c>
      <c r="L215" s="30">
        <f>'Car Info '!$C$5*'My Spreedsheet '!G215</f>
        <v>1138.1944444444443</v>
      </c>
      <c r="M215" s="30">
        <f t="shared" si="104"/>
        <v>1</v>
      </c>
      <c r="N215" s="30">
        <f>IF(M215=1,'Car Info '!$C$5*9.80665*'Car Info '!$H$5,0)</f>
        <v>160.73099349999998</v>
      </c>
      <c r="O215" s="30">
        <f>0.5*'Car Info '!$G$5*'Car Info '!$I$5*'Car Info '!$D$5*('My Spreedsheet '!F215*'My Spreedsheet '!F215)</f>
        <v>36.509875521777779</v>
      </c>
      <c r="P215" s="30">
        <f t="shared" si="128"/>
        <v>1335.4353134662222</v>
      </c>
      <c r="Q215" s="30">
        <f t="shared" si="105"/>
        <v>13057.589731669728</v>
      </c>
      <c r="R215" s="30">
        <f t="shared" si="106"/>
        <v>13.057589731669729</v>
      </c>
      <c r="S215" s="30">
        <f t="shared" si="107"/>
        <v>1928.577385990716</v>
      </c>
      <c r="T215" s="30">
        <f t="shared" si="108"/>
        <v>198651.09800786816</v>
      </c>
      <c r="U215" s="30">
        <f t="shared" si="109"/>
        <v>13.057589731669729</v>
      </c>
      <c r="V215" s="30">
        <f t="shared" si="110"/>
        <v>3.6271082587971469E-3</v>
      </c>
      <c r="W215" s="30">
        <f t="shared" si="111"/>
        <v>0</v>
      </c>
      <c r="X215" s="30">
        <f t="shared" si="112"/>
        <v>0</v>
      </c>
      <c r="Y215" s="30">
        <f t="shared" si="98"/>
        <v>520.83826812685732</v>
      </c>
      <c r="Z215" s="30">
        <f t="shared" si="99"/>
        <v>-246.30754048935944</v>
      </c>
      <c r="AA215" s="30">
        <f t="shared" si="113"/>
        <v>0.14467729670190482</v>
      </c>
      <c r="AB215" s="30">
        <f t="shared" si="114"/>
        <v>-6.8418761247044282E-2</v>
      </c>
      <c r="AC215" s="30">
        <f t="shared" si="115"/>
        <v>6.8418761247044282E-2</v>
      </c>
      <c r="AD215" s="30">
        <f t="shared" si="116"/>
        <v>7.625853545486054E-2</v>
      </c>
      <c r="AE215" s="30">
        <f>1/2*(('Car Info '!$C$5)*('My Spreedsheet '!F215)^2)</f>
        <v>71225.679012345689</v>
      </c>
      <c r="AF215" s="30">
        <f t="shared" si="117"/>
        <v>71.225679012345694</v>
      </c>
      <c r="AG215" s="30">
        <f t="shared" si="118"/>
        <v>1.9784910836762693E-2</v>
      </c>
      <c r="AH215" s="30">
        <f t="shared" si="119"/>
        <v>1.7416204925411518</v>
      </c>
      <c r="AI215" s="30">
        <f t="shared" si="120"/>
        <v>1928.577385990716</v>
      </c>
      <c r="AJ215" s="30">
        <f t="shared" si="121"/>
        <v>69297.101626354968</v>
      </c>
      <c r="AK215" s="30">
        <f t="shared" si="122"/>
        <v>69.297101626354973</v>
      </c>
      <c r="AL215" s="30">
        <f t="shared" si="123"/>
        <v>0</v>
      </c>
      <c r="AM215" s="30">
        <f t="shared" si="124"/>
        <v>0</v>
      </c>
      <c r="AN215" s="30">
        <f t="shared" si="125"/>
        <v>51.972826219766226</v>
      </c>
      <c r="AO215" s="30">
        <f>IF('My Spreedsheet '!AN215&lt; 'Supercapacitor Info'!$F$22,'My Spreedsheet '!AN215,'Supercapacitor Info'!$F$22)</f>
        <v>51.972826219766226</v>
      </c>
    </row>
    <row r="216" spans="2:41" x14ac:dyDescent="0.3">
      <c r="B216" s="6" t="s">
        <v>9</v>
      </c>
      <c r="C216" s="6">
        <v>211</v>
      </c>
      <c r="D216" s="6">
        <v>211</v>
      </c>
      <c r="E216" s="7">
        <v>37.5</v>
      </c>
      <c r="F216" s="16">
        <f t="shared" si="100"/>
        <v>10.416666666666666</v>
      </c>
      <c r="G216" s="17">
        <f t="shared" si="126"/>
        <v>0.55555555555555558</v>
      </c>
      <c r="H216" s="17">
        <f t="shared" si="127"/>
        <v>2</v>
      </c>
      <c r="I216" s="17">
        <f t="shared" si="101"/>
        <v>10.416666666666666</v>
      </c>
      <c r="J216" s="17">
        <f t="shared" si="102"/>
        <v>1070.2500000000005</v>
      </c>
      <c r="K216" s="17">
        <f t="shared" si="103"/>
        <v>1070.2500000000005</v>
      </c>
      <c r="L216" s="30">
        <f>'Car Info '!$C$5*'My Spreedsheet '!G216</f>
        <v>827.77777777777783</v>
      </c>
      <c r="M216" s="30">
        <f t="shared" si="104"/>
        <v>1</v>
      </c>
      <c r="N216" s="30">
        <f>IF(M216=1,'Car Info '!$C$5*9.80665*'Car Info '!$H$5,0)</f>
        <v>160.73099349999998</v>
      </c>
      <c r="O216" s="30">
        <f>0.5*'Car Info '!$G$5*'Car Info '!$I$5*'Car Info '!$D$5*('My Spreedsheet '!F216*'My Spreedsheet '!F216)</f>
        <v>41.436928955078116</v>
      </c>
      <c r="P216" s="30">
        <f t="shared" si="128"/>
        <v>1029.9457002328559</v>
      </c>
      <c r="Q216" s="30">
        <f t="shared" si="105"/>
        <v>10728.601044092247</v>
      </c>
      <c r="R216" s="30">
        <f t="shared" si="106"/>
        <v>10.728601044092247</v>
      </c>
      <c r="S216" s="30">
        <f t="shared" si="107"/>
        <v>2105.9158589070635</v>
      </c>
      <c r="T216" s="30">
        <f t="shared" si="108"/>
        <v>200757.01386677523</v>
      </c>
      <c r="U216" s="30">
        <f t="shared" si="109"/>
        <v>10.728601044092247</v>
      </c>
      <c r="V216" s="30">
        <f t="shared" si="110"/>
        <v>2.9801669566922912E-3</v>
      </c>
      <c r="W216" s="30">
        <f t="shared" si="111"/>
        <v>0</v>
      </c>
      <c r="X216" s="30">
        <f t="shared" si="112"/>
        <v>0</v>
      </c>
      <c r="Y216" s="30">
        <f t="shared" si="98"/>
        <v>531.56686917094953</v>
      </c>
      <c r="Z216" s="30">
        <f t="shared" si="99"/>
        <v>-246.30754048935944</v>
      </c>
      <c r="AA216" s="30">
        <f t="shared" si="113"/>
        <v>0.14765746365859708</v>
      </c>
      <c r="AB216" s="30">
        <f t="shared" si="114"/>
        <v>-6.8418761247044282E-2</v>
      </c>
      <c r="AC216" s="30">
        <f t="shared" si="115"/>
        <v>6.8418761247044282E-2</v>
      </c>
      <c r="AD216" s="30">
        <f t="shared" si="116"/>
        <v>7.92387024115528E-2</v>
      </c>
      <c r="AE216" s="30">
        <f>1/2*(('Car Info '!$C$5)*('My Spreedsheet '!F216)^2)</f>
        <v>80837.673611111095</v>
      </c>
      <c r="AF216" s="30">
        <f t="shared" si="117"/>
        <v>80.8376736111111</v>
      </c>
      <c r="AG216" s="30">
        <f t="shared" si="118"/>
        <v>2.2454909336419748E-2</v>
      </c>
      <c r="AH216" s="30">
        <f t="shared" si="119"/>
        <v>1.7640754018775715</v>
      </c>
      <c r="AI216" s="30">
        <f t="shared" si="120"/>
        <v>2105.9158589070635</v>
      </c>
      <c r="AJ216" s="30">
        <f t="shared" si="121"/>
        <v>78731.757752204037</v>
      </c>
      <c r="AK216" s="30">
        <f t="shared" si="122"/>
        <v>78.731757752204032</v>
      </c>
      <c r="AL216" s="30">
        <f t="shared" si="123"/>
        <v>0</v>
      </c>
      <c r="AM216" s="30">
        <f t="shared" si="124"/>
        <v>0</v>
      </c>
      <c r="AN216" s="30">
        <f t="shared" si="125"/>
        <v>59.048818314153031</v>
      </c>
      <c r="AO216" s="30">
        <f>IF('My Spreedsheet '!AN216&lt; 'Supercapacitor Info'!$F$22,'My Spreedsheet '!AN216,'Supercapacitor Info'!$F$22)</f>
        <v>59.048818314153031</v>
      </c>
    </row>
    <row r="217" spans="2:41" x14ac:dyDescent="0.3">
      <c r="B217" s="6" t="s">
        <v>9</v>
      </c>
      <c r="C217" s="6">
        <v>212</v>
      </c>
      <c r="D217" s="6">
        <v>212</v>
      </c>
      <c r="E217" s="7">
        <v>39.200000000000003</v>
      </c>
      <c r="F217" s="16">
        <f t="shared" si="100"/>
        <v>10.888888888888889</v>
      </c>
      <c r="G217" s="17">
        <f t="shared" si="126"/>
        <v>0.41666666666666663</v>
      </c>
      <c r="H217" s="17">
        <f t="shared" si="127"/>
        <v>1.5</v>
      </c>
      <c r="I217" s="17">
        <f t="shared" si="101"/>
        <v>10.888888888888889</v>
      </c>
      <c r="J217" s="17">
        <f t="shared" si="102"/>
        <v>1081.1388888888894</v>
      </c>
      <c r="K217" s="17">
        <f t="shared" si="103"/>
        <v>1081.1388888888894</v>
      </c>
      <c r="L217" s="30">
        <f>'Car Info '!$C$5*'My Spreedsheet '!G217</f>
        <v>620.83333333333326</v>
      </c>
      <c r="M217" s="30">
        <f t="shared" si="104"/>
        <v>1</v>
      </c>
      <c r="N217" s="30">
        <f>IF(M217=1,'Car Info '!$C$5*9.80665*'Car Info '!$H$5,0)</f>
        <v>160.73099349999998</v>
      </c>
      <c r="O217" s="30">
        <f>0.5*'Car Info '!$G$5*'Car Info '!$I$5*'Car Info '!$D$5*('My Spreedsheet '!F217*'My Spreedsheet '!F217)</f>
        <v>45.27903467344445</v>
      </c>
      <c r="P217" s="30">
        <f t="shared" si="128"/>
        <v>826.84336150677768</v>
      </c>
      <c r="Q217" s="30">
        <f t="shared" si="105"/>
        <v>9003.4054919626906</v>
      </c>
      <c r="R217" s="30">
        <f t="shared" si="106"/>
        <v>9.00340549196269</v>
      </c>
      <c r="S217" s="30">
        <f t="shared" si="107"/>
        <v>2243.2203067775063</v>
      </c>
      <c r="T217" s="30">
        <f t="shared" si="108"/>
        <v>203000.23417355274</v>
      </c>
      <c r="U217" s="30">
        <f t="shared" si="109"/>
        <v>9.00340549196269</v>
      </c>
      <c r="V217" s="30">
        <f t="shared" si="110"/>
        <v>2.500945969989636E-3</v>
      </c>
      <c r="W217" s="30">
        <f t="shared" si="111"/>
        <v>0</v>
      </c>
      <c r="X217" s="30">
        <f t="shared" si="112"/>
        <v>0</v>
      </c>
      <c r="Y217" s="30">
        <f t="shared" si="98"/>
        <v>540.5702746629122</v>
      </c>
      <c r="Z217" s="30">
        <f t="shared" si="99"/>
        <v>-246.30754048935944</v>
      </c>
      <c r="AA217" s="30">
        <f t="shared" si="113"/>
        <v>0.15015840962858673</v>
      </c>
      <c r="AB217" s="30">
        <f t="shared" si="114"/>
        <v>-6.8418761247044282E-2</v>
      </c>
      <c r="AC217" s="30">
        <f t="shared" si="115"/>
        <v>6.8418761247044282E-2</v>
      </c>
      <c r="AD217" s="30">
        <f t="shared" si="116"/>
        <v>8.1739648381542448E-2</v>
      </c>
      <c r="AE217" s="30">
        <f>1/2*(('Car Info '!$C$5)*('My Spreedsheet '!F217)^2)</f>
        <v>88333.08641975309</v>
      </c>
      <c r="AF217" s="30">
        <f t="shared" si="117"/>
        <v>88.333086419753087</v>
      </c>
      <c r="AG217" s="30">
        <f t="shared" si="118"/>
        <v>2.4536968449931414E-2</v>
      </c>
      <c r="AH217" s="30">
        <f t="shared" si="119"/>
        <v>1.788612370327503</v>
      </c>
      <c r="AI217" s="30">
        <f t="shared" si="120"/>
        <v>2243.2203067775063</v>
      </c>
      <c r="AJ217" s="30">
        <f t="shared" si="121"/>
        <v>86089.866112975578</v>
      </c>
      <c r="AK217" s="30">
        <f t="shared" si="122"/>
        <v>86.089866112975585</v>
      </c>
      <c r="AL217" s="30">
        <f t="shared" si="123"/>
        <v>0</v>
      </c>
      <c r="AM217" s="30">
        <f t="shared" si="124"/>
        <v>0</v>
      </c>
      <c r="AN217" s="30">
        <f t="shared" si="125"/>
        <v>64.567399584731689</v>
      </c>
      <c r="AO217" s="30">
        <f>IF('My Spreedsheet '!AN217&lt; 'Supercapacitor Info'!$F$22,'My Spreedsheet '!AN217,'Supercapacitor Info'!$F$22)</f>
        <v>64.567399584731689</v>
      </c>
    </row>
    <row r="218" spans="2:41" x14ac:dyDescent="0.3">
      <c r="B218" s="6" t="s">
        <v>9</v>
      </c>
      <c r="C218" s="6">
        <v>213</v>
      </c>
      <c r="D218" s="6">
        <v>213</v>
      </c>
      <c r="E218" s="7">
        <v>40.5</v>
      </c>
      <c r="F218" s="16">
        <f t="shared" si="100"/>
        <v>11.25</v>
      </c>
      <c r="G218" s="17">
        <f t="shared" si="126"/>
        <v>0.33333333333333315</v>
      </c>
      <c r="H218" s="17">
        <f t="shared" si="127"/>
        <v>1.1999999999999993</v>
      </c>
      <c r="I218" s="17">
        <f t="shared" si="101"/>
        <v>11.25</v>
      </c>
      <c r="J218" s="17">
        <f t="shared" si="102"/>
        <v>1092.3888888888894</v>
      </c>
      <c r="K218" s="17">
        <f t="shared" si="103"/>
        <v>1092.3888888888894</v>
      </c>
      <c r="L218" s="30">
        <f>'Car Info '!$C$5*'My Spreedsheet '!G218</f>
        <v>496.6666666666664</v>
      </c>
      <c r="M218" s="30">
        <f t="shared" si="104"/>
        <v>1</v>
      </c>
      <c r="N218" s="30">
        <f>IF(M218=1,'Car Info '!$C$5*9.80665*'Car Info '!$H$5,0)</f>
        <v>160.73099349999998</v>
      </c>
      <c r="O218" s="30">
        <f>0.5*'Car Info '!$G$5*'Car Info '!$I$5*'Car Info '!$D$5*('My Spreedsheet '!F218*'My Spreedsheet '!F218)</f>
        <v>48.332033933203121</v>
      </c>
      <c r="P218" s="30">
        <f t="shared" si="128"/>
        <v>705.72969409986945</v>
      </c>
      <c r="Q218" s="30">
        <f t="shared" si="105"/>
        <v>7939.4590586235317</v>
      </c>
      <c r="R218" s="30">
        <f t="shared" si="106"/>
        <v>7.9394590586235321</v>
      </c>
      <c r="S218" s="30">
        <f t="shared" si="107"/>
        <v>2351.9590586235349</v>
      </c>
      <c r="T218" s="30">
        <f t="shared" si="108"/>
        <v>205352.19323217627</v>
      </c>
      <c r="U218" s="30">
        <f t="shared" si="109"/>
        <v>7.9394590586235321</v>
      </c>
      <c r="V218" s="30">
        <f t="shared" si="110"/>
        <v>2.2054052940620921E-3</v>
      </c>
      <c r="W218" s="30">
        <f t="shared" si="111"/>
        <v>0</v>
      </c>
      <c r="X218" s="30">
        <f t="shared" si="112"/>
        <v>0</v>
      </c>
      <c r="Y218" s="30">
        <f t="shared" si="98"/>
        <v>548.50973372153578</v>
      </c>
      <c r="Z218" s="30">
        <f t="shared" si="99"/>
        <v>-246.30754048935944</v>
      </c>
      <c r="AA218" s="30">
        <f t="shared" si="113"/>
        <v>0.15236381492264883</v>
      </c>
      <c r="AB218" s="30">
        <f t="shared" si="114"/>
        <v>-6.8418761247044282E-2</v>
      </c>
      <c r="AC218" s="30">
        <f t="shared" si="115"/>
        <v>6.8418761247044282E-2</v>
      </c>
      <c r="AD218" s="30">
        <f t="shared" si="116"/>
        <v>8.394505367560455E-2</v>
      </c>
      <c r="AE218" s="30">
        <f>1/2*(('Car Info '!$C$5)*('My Spreedsheet '!F218)^2)</f>
        <v>94289.0625</v>
      </c>
      <c r="AF218" s="30">
        <f t="shared" si="117"/>
        <v>94.2890625</v>
      </c>
      <c r="AG218" s="30">
        <f t="shared" si="118"/>
        <v>2.619140625E-2</v>
      </c>
      <c r="AH218" s="30">
        <f t="shared" si="119"/>
        <v>1.8148037765775029</v>
      </c>
      <c r="AI218" s="30">
        <f t="shared" si="120"/>
        <v>2351.9590586235349</v>
      </c>
      <c r="AJ218" s="30">
        <f t="shared" si="121"/>
        <v>91937.103441376472</v>
      </c>
      <c r="AK218" s="30">
        <f t="shared" si="122"/>
        <v>91.937103441376479</v>
      </c>
      <c r="AL218" s="30">
        <f t="shared" si="123"/>
        <v>0</v>
      </c>
      <c r="AM218" s="30">
        <f t="shared" si="124"/>
        <v>0</v>
      </c>
      <c r="AN218" s="30">
        <f t="shared" si="125"/>
        <v>68.952827581032352</v>
      </c>
      <c r="AO218" s="30">
        <f>IF('My Spreedsheet '!AN218&lt; 'Supercapacitor Info'!$F$22,'My Spreedsheet '!AN218,'Supercapacitor Info'!$F$22)</f>
        <v>68.952827581032352</v>
      </c>
    </row>
    <row r="219" spans="2:41" x14ac:dyDescent="0.3">
      <c r="B219" s="6" t="s">
        <v>9</v>
      </c>
      <c r="C219" s="6">
        <v>214</v>
      </c>
      <c r="D219" s="6">
        <v>214</v>
      </c>
      <c r="E219" s="7">
        <v>41.6</v>
      </c>
      <c r="F219" s="16">
        <f t="shared" si="100"/>
        <v>11.555555555555555</v>
      </c>
      <c r="G219" s="17">
        <f t="shared" si="126"/>
        <v>0.36111111111111133</v>
      </c>
      <c r="H219" s="17">
        <f t="shared" si="127"/>
        <v>1.3000000000000007</v>
      </c>
      <c r="I219" s="17">
        <f t="shared" si="101"/>
        <v>11.555555555555555</v>
      </c>
      <c r="J219" s="17">
        <f t="shared" si="102"/>
        <v>1103.944444444445</v>
      </c>
      <c r="K219" s="17">
        <f t="shared" si="103"/>
        <v>1103.944444444445</v>
      </c>
      <c r="L219" s="30">
        <f>'Car Info '!$C$5*'My Spreedsheet '!G219</f>
        <v>538.05555555555588</v>
      </c>
      <c r="M219" s="30">
        <f t="shared" si="104"/>
        <v>1</v>
      </c>
      <c r="N219" s="30">
        <f>IF(M219=1,'Car Info '!$C$5*9.80665*'Car Info '!$H$5,0)</f>
        <v>160.73099349999998</v>
      </c>
      <c r="O219" s="30">
        <f>0.5*'Car Info '!$G$5*'Car Info '!$I$5*'Car Info '!$D$5*('My Spreedsheet '!F219*'My Spreedsheet '!F219)</f>
        <v>50.993131927111108</v>
      </c>
      <c r="P219" s="30">
        <f t="shared" si="128"/>
        <v>749.77968098266695</v>
      </c>
      <c r="Q219" s="30">
        <f t="shared" si="105"/>
        <v>8664.1207580219289</v>
      </c>
      <c r="R219" s="30">
        <f t="shared" si="106"/>
        <v>8.6641207580219284</v>
      </c>
      <c r="S219" s="30">
        <f t="shared" si="107"/>
        <v>2446.5898938243949</v>
      </c>
      <c r="T219" s="30">
        <f t="shared" si="108"/>
        <v>207798.78312600066</v>
      </c>
      <c r="U219" s="30">
        <f t="shared" si="109"/>
        <v>8.6641207580219284</v>
      </c>
      <c r="V219" s="30">
        <f t="shared" si="110"/>
        <v>2.4067002105616466E-3</v>
      </c>
      <c r="W219" s="30">
        <f t="shared" si="111"/>
        <v>0</v>
      </c>
      <c r="X219" s="30">
        <f t="shared" si="112"/>
        <v>0</v>
      </c>
      <c r="Y219" s="30">
        <f t="shared" si="98"/>
        <v>557.17385447955769</v>
      </c>
      <c r="Z219" s="30">
        <f t="shared" si="99"/>
        <v>-246.30754048935944</v>
      </c>
      <c r="AA219" s="30">
        <f t="shared" si="113"/>
        <v>0.15477051513321047</v>
      </c>
      <c r="AB219" s="30">
        <f t="shared" si="114"/>
        <v>-6.8418761247044282E-2</v>
      </c>
      <c r="AC219" s="30">
        <f t="shared" si="115"/>
        <v>6.8418761247044282E-2</v>
      </c>
      <c r="AD219" s="30">
        <f t="shared" si="116"/>
        <v>8.6351753886166185E-2</v>
      </c>
      <c r="AE219" s="30">
        <f>1/2*(('Car Info '!$C$5)*('My Spreedsheet '!F219)^2)</f>
        <v>99480.493827160491</v>
      </c>
      <c r="AF219" s="30">
        <f t="shared" si="117"/>
        <v>99.480493827160487</v>
      </c>
      <c r="AG219" s="30">
        <f t="shared" si="118"/>
        <v>2.763347050754458E-2</v>
      </c>
      <c r="AH219" s="30">
        <f t="shared" si="119"/>
        <v>1.8424372470850474</v>
      </c>
      <c r="AI219" s="30">
        <f t="shared" si="120"/>
        <v>2446.5898938243949</v>
      </c>
      <c r="AJ219" s="30">
        <f t="shared" si="121"/>
        <v>97033.9039333361</v>
      </c>
      <c r="AK219" s="30">
        <f t="shared" si="122"/>
        <v>97.033903933336106</v>
      </c>
      <c r="AL219" s="30">
        <f t="shared" si="123"/>
        <v>0</v>
      </c>
      <c r="AM219" s="30">
        <f t="shared" si="124"/>
        <v>0</v>
      </c>
      <c r="AN219" s="30">
        <f t="shared" si="125"/>
        <v>72.775427950002083</v>
      </c>
      <c r="AO219" s="30">
        <f>IF('My Spreedsheet '!AN219&lt; 'Supercapacitor Info'!$F$22,'My Spreedsheet '!AN219,'Supercapacitor Info'!$F$22)</f>
        <v>72.775427950002083</v>
      </c>
    </row>
    <row r="220" spans="2:41" x14ac:dyDescent="0.3">
      <c r="B220" s="6" t="s">
        <v>9</v>
      </c>
      <c r="C220" s="6">
        <v>215</v>
      </c>
      <c r="D220" s="6">
        <v>215</v>
      </c>
      <c r="E220" s="7">
        <v>43.1</v>
      </c>
      <c r="F220" s="16">
        <f t="shared" si="100"/>
        <v>11.972222222222223</v>
      </c>
      <c r="G220" s="17">
        <f t="shared" si="126"/>
        <v>0.47222222222222199</v>
      </c>
      <c r="H220" s="17">
        <f t="shared" si="127"/>
        <v>1.6999999999999993</v>
      </c>
      <c r="I220" s="17">
        <f t="shared" si="101"/>
        <v>11.972222222222223</v>
      </c>
      <c r="J220" s="17">
        <f t="shared" si="102"/>
        <v>1115.9166666666672</v>
      </c>
      <c r="K220" s="17">
        <f t="shared" si="103"/>
        <v>1115.9166666666672</v>
      </c>
      <c r="L220" s="30">
        <f>'Car Info '!$C$5*'My Spreedsheet '!G220</f>
        <v>703.61111111111074</v>
      </c>
      <c r="M220" s="30">
        <f t="shared" si="104"/>
        <v>1</v>
      </c>
      <c r="N220" s="30">
        <f>IF(M220=1,'Car Info '!$C$5*9.80665*'Car Info '!$H$5,0)</f>
        <v>160.73099349999998</v>
      </c>
      <c r="O220" s="30">
        <f>0.5*'Car Info '!$G$5*'Car Info '!$I$5*'Car Info '!$D$5*('My Spreedsheet '!F220*'My Spreedsheet '!F220)</f>
        <v>54.736820335105911</v>
      </c>
      <c r="P220" s="30">
        <f t="shared" si="128"/>
        <v>919.0789249462166</v>
      </c>
      <c r="Q220" s="30">
        <f t="shared" si="105"/>
        <v>11003.417129217205</v>
      </c>
      <c r="R220" s="30">
        <f t="shared" si="106"/>
        <v>11.003417129217205</v>
      </c>
      <c r="S220" s="30">
        <f t="shared" si="107"/>
        <v>2579.6285489702955</v>
      </c>
      <c r="T220" s="30">
        <f t="shared" si="108"/>
        <v>210378.41167497096</v>
      </c>
      <c r="U220" s="30">
        <f t="shared" si="109"/>
        <v>11.003417129217205</v>
      </c>
      <c r="V220" s="30">
        <f t="shared" si="110"/>
        <v>3.0565047581158902E-3</v>
      </c>
      <c r="W220" s="30">
        <f t="shared" si="111"/>
        <v>0</v>
      </c>
      <c r="X220" s="30">
        <f t="shared" si="112"/>
        <v>0</v>
      </c>
      <c r="Y220" s="30">
        <f t="shared" si="98"/>
        <v>568.17727160877484</v>
      </c>
      <c r="Z220" s="30">
        <f t="shared" si="99"/>
        <v>-246.30754048935944</v>
      </c>
      <c r="AA220" s="30">
        <f t="shared" si="113"/>
        <v>0.15782701989132636</v>
      </c>
      <c r="AB220" s="30">
        <f t="shared" si="114"/>
        <v>-6.8418761247044282E-2</v>
      </c>
      <c r="AC220" s="30">
        <f t="shared" si="115"/>
        <v>6.8418761247044282E-2</v>
      </c>
      <c r="AD220" s="30">
        <f t="shared" si="116"/>
        <v>8.9408258644282076E-2</v>
      </c>
      <c r="AE220" s="30">
        <f>1/2*(('Car Info '!$C$5)*('My Spreedsheet '!F220)^2)</f>
        <v>106783.90817901236</v>
      </c>
      <c r="AF220" s="30">
        <f t="shared" si="117"/>
        <v>106.78390817901236</v>
      </c>
      <c r="AG220" s="30">
        <f t="shared" si="118"/>
        <v>2.9662196716392322E-2</v>
      </c>
      <c r="AH220" s="30">
        <f t="shared" si="119"/>
        <v>1.8720994438014398</v>
      </c>
      <c r="AI220" s="30">
        <f t="shared" si="120"/>
        <v>2579.6285489702955</v>
      </c>
      <c r="AJ220" s="30">
        <f t="shared" si="121"/>
        <v>104204.27963004206</v>
      </c>
      <c r="AK220" s="30">
        <f t="shared" si="122"/>
        <v>104.20427963004207</v>
      </c>
      <c r="AL220" s="30">
        <f t="shared" si="123"/>
        <v>0</v>
      </c>
      <c r="AM220" s="30">
        <f t="shared" si="124"/>
        <v>0</v>
      </c>
      <c r="AN220" s="30">
        <f t="shared" si="125"/>
        <v>78.153209722531557</v>
      </c>
      <c r="AO220" s="30">
        <f>IF('My Spreedsheet '!AN220&lt; 'Supercapacitor Info'!$F$22,'My Spreedsheet '!AN220,'Supercapacitor Info'!$F$22)</f>
        <v>78.153209722531557</v>
      </c>
    </row>
    <row r="221" spans="2:41" x14ac:dyDescent="0.3">
      <c r="B221" s="6" t="s">
        <v>9</v>
      </c>
      <c r="C221" s="6">
        <v>216</v>
      </c>
      <c r="D221" s="6">
        <v>216</v>
      </c>
      <c r="E221" s="7">
        <v>45</v>
      </c>
      <c r="F221" s="16">
        <f t="shared" si="100"/>
        <v>12.5</v>
      </c>
      <c r="G221" s="17">
        <f t="shared" si="126"/>
        <v>0.55555555555555558</v>
      </c>
      <c r="H221" s="17">
        <f t="shared" si="127"/>
        <v>2</v>
      </c>
      <c r="I221" s="17">
        <f t="shared" si="101"/>
        <v>12.5</v>
      </c>
      <c r="J221" s="17">
        <f t="shared" si="102"/>
        <v>1128.4166666666672</v>
      </c>
      <c r="K221" s="17">
        <f t="shared" si="103"/>
        <v>1128.4166666666672</v>
      </c>
      <c r="L221" s="30">
        <f>'Car Info '!$C$5*'My Spreedsheet '!G221</f>
        <v>827.77777777777783</v>
      </c>
      <c r="M221" s="30">
        <f t="shared" si="104"/>
        <v>1</v>
      </c>
      <c r="N221" s="30">
        <f>IF(M221=1,'Car Info '!$C$5*9.80665*'Car Info '!$H$5,0)</f>
        <v>160.73099349999998</v>
      </c>
      <c r="O221" s="30">
        <f>0.5*'Car Info '!$G$5*'Car Info '!$I$5*'Car Info '!$D$5*('My Spreedsheet '!F221*'My Spreedsheet '!F221)</f>
        <v>59.669177695312499</v>
      </c>
      <c r="P221" s="30">
        <f t="shared" si="128"/>
        <v>1048.1779489730902</v>
      </c>
      <c r="Q221" s="30">
        <f t="shared" si="105"/>
        <v>13102.224362163628</v>
      </c>
      <c r="R221" s="30">
        <f t="shared" si="106"/>
        <v>13.102224362163629</v>
      </c>
      <c r="S221" s="30">
        <f t="shared" si="107"/>
        <v>2755.0021399414059</v>
      </c>
      <c r="T221" s="30">
        <f t="shared" si="108"/>
        <v>213133.41381491238</v>
      </c>
      <c r="U221" s="30">
        <f t="shared" si="109"/>
        <v>13.102224362163629</v>
      </c>
      <c r="V221" s="30">
        <f t="shared" si="110"/>
        <v>3.6395067672676746E-3</v>
      </c>
      <c r="W221" s="30">
        <f t="shared" si="111"/>
        <v>0</v>
      </c>
      <c r="X221" s="30">
        <f t="shared" si="112"/>
        <v>0</v>
      </c>
      <c r="Y221" s="30">
        <f t="shared" si="98"/>
        <v>581.27949597093846</v>
      </c>
      <c r="Z221" s="30">
        <f t="shared" si="99"/>
        <v>-246.30754048935944</v>
      </c>
      <c r="AA221" s="30">
        <f t="shared" si="113"/>
        <v>0.16146652665859401</v>
      </c>
      <c r="AB221" s="30">
        <f t="shared" si="114"/>
        <v>-6.8418761247044282E-2</v>
      </c>
      <c r="AC221" s="30">
        <f t="shared" si="115"/>
        <v>6.8418761247044282E-2</v>
      </c>
      <c r="AD221" s="30">
        <f t="shared" si="116"/>
        <v>9.3047765411549729E-2</v>
      </c>
      <c r="AE221" s="30">
        <f>1/2*(('Car Info '!$C$5)*('My Spreedsheet '!F221)^2)</f>
        <v>116406.25</v>
      </c>
      <c r="AF221" s="30">
        <f t="shared" si="117"/>
        <v>116.40625</v>
      </c>
      <c r="AG221" s="30">
        <f t="shared" si="118"/>
        <v>3.2335069444444448E-2</v>
      </c>
      <c r="AH221" s="30">
        <f t="shared" si="119"/>
        <v>1.9044345132458842</v>
      </c>
      <c r="AI221" s="30">
        <f t="shared" si="120"/>
        <v>2755.0021399414059</v>
      </c>
      <c r="AJ221" s="30">
        <f t="shared" si="121"/>
        <v>113651.24786005859</v>
      </c>
      <c r="AK221" s="30">
        <f t="shared" si="122"/>
        <v>113.65124786005859</v>
      </c>
      <c r="AL221" s="30">
        <f t="shared" si="123"/>
        <v>0</v>
      </c>
      <c r="AM221" s="30">
        <f t="shared" si="124"/>
        <v>0</v>
      </c>
      <c r="AN221" s="30">
        <f t="shared" si="125"/>
        <v>85.238435895043949</v>
      </c>
      <c r="AO221" s="30">
        <f>IF('My Spreedsheet '!AN221&lt; 'Supercapacitor Info'!$F$22,'My Spreedsheet '!AN221,'Supercapacitor Info'!$F$22)</f>
        <v>85.238435895043949</v>
      </c>
    </row>
    <row r="222" spans="2:41" x14ac:dyDescent="0.3">
      <c r="B222" s="6" t="s">
        <v>9</v>
      </c>
      <c r="C222" s="6">
        <v>217</v>
      </c>
      <c r="D222" s="6">
        <v>217</v>
      </c>
      <c r="E222" s="7">
        <v>47.1</v>
      </c>
      <c r="F222" s="16">
        <f t="shared" si="100"/>
        <v>13.083333333333334</v>
      </c>
      <c r="G222" s="17">
        <f t="shared" si="126"/>
        <v>0.55555555555555558</v>
      </c>
      <c r="H222" s="17">
        <f t="shared" si="127"/>
        <v>2</v>
      </c>
      <c r="I222" s="17">
        <f t="shared" si="101"/>
        <v>13.083333333333334</v>
      </c>
      <c r="J222" s="17">
        <f t="shared" si="102"/>
        <v>1141.5000000000005</v>
      </c>
      <c r="K222" s="17">
        <f t="shared" si="103"/>
        <v>1141.5000000000005</v>
      </c>
      <c r="L222" s="30">
        <f>'Car Info '!$C$5*'My Spreedsheet '!G222</f>
        <v>827.77777777777783</v>
      </c>
      <c r="M222" s="30">
        <f t="shared" si="104"/>
        <v>1</v>
      </c>
      <c r="N222" s="30">
        <f>IF(M222=1,'Car Info '!$C$5*9.80665*'Car Info '!$H$5,0)</f>
        <v>160.73099349999998</v>
      </c>
      <c r="O222" s="30">
        <f>0.5*'Car Info '!$G$5*'Car Info '!$I$5*'Car Info '!$D$5*('My Spreedsheet '!F222*'My Spreedsheet '!F222)</f>
        <v>65.368247156078127</v>
      </c>
      <c r="P222" s="30">
        <f t="shared" si="128"/>
        <v>1053.8770184338559</v>
      </c>
      <c r="Q222" s="30">
        <f t="shared" si="105"/>
        <v>13788.224324509616</v>
      </c>
      <c r="R222" s="30">
        <f t="shared" si="106"/>
        <v>13.788224324509617</v>
      </c>
      <c r="S222" s="30">
        <f t="shared" si="107"/>
        <v>2958.1317319170221</v>
      </c>
      <c r="T222" s="30">
        <f t="shared" si="108"/>
        <v>216091.54554682941</v>
      </c>
      <c r="U222" s="30">
        <f t="shared" si="109"/>
        <v>13.788224324509617</v>
      </c>
      <c r="V222" s="30">
        <f t="shared" si="110"/>
        <v>3.8300623123637824E-3</v>
      </c>
      <c r="W222" s="30">
        <f t="shared" si="111"/>
        <v>0</v>
      </c>
      <c r="X222" s="30">
        <f t="shared" si="112"/>
        <v>0</v>
      </c>
      <c r="Y222" s="30">
        <f t="shared" si="98"/>
        <v>595.06772029544811</v>
      </c>
      <c r="Z222" s="30">
        <f t="shared" si="99"/>
        <v>-246.30754048935944</v>
      </c>
      <c r="AA222" s="30">
        <f t="shared" si="113"/>
        <v>0.16529658897095781</v>
      </c>
      <c r="AB222" s="30">
        <f t="shared" si="114"/>
        <v>-6.8418761247044282E-2</v>
      </c>
      <c r="AC222" s="30">
        <f t="shared" si="115"/>
        <v>6.8418761247044282E-2</v>
      </c>
      <c r="AD222" s="30">
        <f t="shared" si="116"/>
        <v>9.6877827723913526E-2</v>
      </c>
      <c r="AE222" s="30">
        <f>1/2*(('Car Info '!$C$5)*('My Spreedsheet '!F222)^2)</f>
        <v>127524.34027777778</v>
      </c>
      <c r="AF222" s="30">
        <f t="shared" si="117"/>
        <v>127.52434027777778</v>
      </c>
      <c r="AG222" s="30">
        <f t="shared" si="118"/>
        <v>3.5423427854938273E-2</v>
      </c>
      <c r="AH222" s="30">
        <f t="shared" si="119"/>
        <v>1.9398579411008225</v>
      </c>
      <c r="AI222" s="30">
        <f t="shared" si="120"/>
        <v>2958.1317319170221</v>
      </c>
      <c r="AJ222" s="30">
        <f t="shared" si="121"/>
        <v>124566.20854586076</v>
      </c>
      <c r="AK222" s="30">
        <f t="shared" si="122"/>
        <v>124.56620854586076</v>
      </c>
      <c r="AL222" s="30">
        <f t="shared" si="123"/>
        <v>0</v>
      </c>
      <c r="AM222" s="30">
        <f t="shared" si="124"/>
        <v>0</v>
      </c>
      <c r="AN222" s="30">
        <f t="shared" si="125"/>
        <v>93.424656409395567</v>
      </c>
      <c r="AO222" s="30">
        <f>IF('My Spreedsheet '!AN222&lt; 'Supercapacitor Info'!$F$22,'My Spreedsheet '!AN222,'Supercapacitor Info'!$F$22)</f>
        <v>93.424656409395567</v>
      </c>
    </row>
    <row r="223" spans="2:41" x14ac:dyDescent="0.3">
      <c r="B223" s="6" t="s">
        <v>9</v>
      </c>
      <c r="C223" s="6">
        <v>218</v>
      </c>
      <c r="D223" s="6">
        <v>218</v>
      </c>
      <c r="E223" s="7">
        <v>49</v>
      </c>
      <c r="F223" s="16">
        <f t="shared" si="100"/>
        <v>13.611111111111111</v>
      </c>
      <c r="G223" s="17">
        <f t="shared" si="126"/>
        <v>0.4861111111111111</v>
      </c>
      <c r="H223" s="17">
        <f t="shared" si="127"/>
        <v>1.75</v>
      </c>
      <c r="I223" s="17">
        <f t="shared" si="101"/>
        <v>13.611111111111111</v>
      </c>
      <c r="J223" s="17">
        <f t="shared" si="102"/>
        <v>1155.1111111111115</v>
      </c>
      <c r="K223" s="17">
        <f t="shared" si="103"/>
        <v>1155.1111111111115</v>
      </c>
      <c r="L223" s="30">
        <f>'Car Info '!$C$5*'My Spreedsheet '!G223</f>
        <v>724.30555555555554</v>
      </c>
      <c r="M223" s="30">
        <f t="shared" si="104"/>
        <v>1</v>
      </c>
      <c r="N223" s="30">
        <f>IF(M223=1,'Car Info '!$C$5*9.80665*'Car Info '!$H$5,0)</f>
        <v>160.73099349999998</v>
      </c>
      <c r="O223" s="30">
        <f>0.5*'Car Info '!$G$5*'Car Info '!$I$5*'Car Info '!$D$5*('My Spreedsheet '!F223*'My Spreedsheet '!F223)</f>
        <v>70.748491677256936</v>
      </c>
      <c r="P223" s="30">
        <f t="shared" si="128"/>
        <v>955.78504073281238</v>
      </c>
      <c r="Q223" s="30">
        <f t="shared" si="105"/>
        <v>13009.296387752169</v>
      </c>
      <c r="R223" s="30">
        <f t="shared" si="106"/>
        <v>13.009296387752169</v>
      </c>
      <c r="S223" s="30">
        <f t="shared" si="107"/>
        <v>3150.6929926904413</v>
      </c>
      <c r="T223" s="30">
        <f t="shared" si="108"/>
        <v>219242.23853951984</v>
      </c>
      <c r="U223" s="30">
        <f t="shared" si="109"/>
        <v>13.009296387752169</v>
      </c>
      <c r="V223" s="30">
        <f t="shared" si="110"/>
        <v>3.613693441042269E-3</v>
      </c>
      <c r="W223" s="30">
        <f t="shared" si="111"/>
        <v>0</v>
      </c>
      <c r="X223" s="30">
        <f t="shared" si="112"/>
        <v>0</v>
      </c>
      <c r="Y223" s="30">
        <f t="shared" si="98"/>
        <v>608.07701668320033</v>
      </c>
      <c r="Z223" s="30">
        <f t="shared" si="99"/>
        <v>-246.30754048935944</v>
      </c>
      <c r="AA223" s="30">
        <f t="shared" si="113"/>
        <v>0.1689102824120001</v>
      </c>
      <c r="AB223" s="30">
        <f t="shared" si="114"/>
        <v>-6.8418761247044282E-2</v>
      </c>
      <c r="AC223" s="30">
        <f t="shared" si="115"/>
        <v>6.8418761247044282E-2</v>
      </c>
      <c r="AD223" s="30">
        <f t="shared" si="116"/>
        <v>0.10049152116495581</v>
      </c>
      <c r="AE223" s="30">
        <f>1/2*(('Car Info '!$C$5)*('My Spreedsheet '!F223)^2)</f>
        <v>138020.44753086418</v>
      </c>
      <c r="AF223" s="30">
        <f t="shared" si="117"/>
        <v>138.02044753086417</v>
      </c>
      <c r="AG223" s="30">
        <f t="shared" si="118"/>
        <v>3.8339013203017823E-2</v>
      </c>
      <c r="AH223" s="30">
        <f t="shared" si="119"/>
        <v>1.9781969543038405</v>
      </c>
      <c r="AI223" s="30">
        <f t="shared" si="120"/>
        <v>3150.6929926904413</v>
      </c>
      <c r="AJ223" s="30">
        <f t="shared" si="121"/>
        <v>134869.75453817373</v>
      </c>
      <c r="AK223" s="30">
        <f t="shared" si="122"/>
        <v>134.86975453817374</v>
      </c>
      <c r="AL223" s="30">
        <f t="shared" si="123"/>
        <v>0</v>
      </c>
      <c r="AM223" s="30">
        <f t="shared" si="124"/>
        <v>0</v>
      </c>
      <c r="AN223" s="30">
        <f t="shared" si="125"/>
        <v>101.1523159036303</v>
      </c>
      <c r="AO223" s="30">
        <f>IF('My Spreedsheet '!AN223&lt; 'Supercapacitor Info'!$F$22,'My Spreedsheet '!AN223,'Supercapacitor Info'!$F$22)</f>
        <v>101.1523159036303</v>
      </c>
    </row>
    <row r="224" spans="2:41" x14ac:dyDescent="0.3">
      <c r="B224" s="6" t="s">
        <v>9</v>
      </c>
      <c r="C224" s="6">
        <v>219</v>
      </c>
      <c r="D224" s="6">
        <v>219</v>
      </c>
      <c r="E224" s="7">
        <v>50.6</v>
      </c>
      <c r="F224" s="16">
        <f t="shared" si="100"/>
        <v>14.055555555555555</v>
      </c>
      <c r="G224" s="17">
        <f t="shared" si="126"/>
        <v>0.38888888888888851</v>
      </c>
      <c r="H224" s="17">
        <f t="shared" si="127"/>
        <v>1.3999999999999986</v>
      </c>
      <c r="I224" s="17">
        <f t="shared" si="101"/>
        <v>14.055555555555555</v>
      </c>
      <c r="J224" s="17">
        <f t="shared" si="102"/>
        <v>1169.1666666666672</v>
      </c>
      <c r="K224" s="17">
        <f t="shared" si="103"/>
        <v>1169.1666666666672</v>
      </c>
      <c r="L224" s="30">
        <f>'Car Info '!$C$5*'My Spreedsheet '!G224</f>
        <v>579.44444444444389</v>
      </c>
      <c r="M224" s="30">
        <f t="shared" si="104"/>
        <v>1</v>
      </c>
      <c r="N224" s="30">
        <f>IF(M224=1,'Car Info '!$C$5*9.80665*'Car Info '!$H$5,0)</f>
        <v>160.73099349999998</v>
      </c>
      <c r="O224" s="30">
        <f>0.5*'Car Info '!$G$5*'Car Info '!$I$5*'Car Info '!$D$5*('My Spreedsheet '!F224*'My Spreedsheet '!F224)</f>
        <v>75.444234964923609</v>
      </c>
      <c r="P224" s="30">
        <f t="shared" si="128"/>
        <v>815.61967290936741</v>
      </c>
      <c r="Q224" s="30">
        <f t="shared" si="105"/>
        <v>11463.987624781665</v>
      </c>
      <c r="R224" s="30">
        <f t="shared" si="106"/>
        <v>11.463987624781664</v>
      </c>
      <c r="S224" s="30">
        <f t="shared" si="107"/>
        <v>3319.5740445347592</v>
      </c>
      <c r="T224" s="30">
        <f t="shared" si="108"/>
        <v>222561.8125840546</v>
      </c>
      <c r="U224" s="30">
        <f t="shared" si="109"/>
        <v>11.463987624781664</v>
      </c>
      <c r="V224" s="30">
        <f t="shared" si="110"/>
        <v>3.1844410068837957E-3</v>
      </c>
      <c r="W224" s="30">
        <f t="shared" si="111"/>
        <v>0</v>
      </c>
      <c r="X224" s="30">
        <f t="shared" si="112"/>
        <v>0</v>
      </c>
      <c r="Y224" s="30">
        <f t="shared" si="98"/>
        <v>619.54100430798201</v>
      </c>
      <c r="Z224" s="30">
        <f t="shared" si="99"/>
        <v>-246.30754048935944</v>
      </c>
      <c r="AA224" s="30">
        <f t="shared" si="113"/>
        <v>0.17209472341888388</v>
      </c>
      <c r="AB224" s="30">
        <f t="shared" si="114"/>
        <v>-6.8418761247044282E-2</v>
      </c>
      <c r="AC224" s="30">
        <f t="shared" si="115"/>
        <v>6.8418761247044282E-2</v>
      </c>
      <c r="AD224" s="30">
        <f t="shared" si="116"/>
        <v>0.10367596217183959</v>
      </c>
      <c r="AE224" s="30">
        <f>1/2*(('Car Info '!$C$5)*('My Spreedsheet '!F224)^2)</f>
        <v>147181.18827160494</v>
      </c>
      <c r="AF224" s="30">
        <f t="shared" si="117"/>
        <v>147.18118827160495</v>
      </c>
      <c r="AG224" s="30">
        <f t="shared" si="118"/>
        <v>4.088366340877915E-2</v>
      </c>
      <c r="AH224" s="30">
        <f t="shared" si="119"/>
        <v>2.0190806177126195</v>
      </c>
      <c r="AI224" s="30">
        <f t="shared" si="120"/>
        <v>3319.5740445347592</v>
      </c>
      <c r="AJ224" s="30">
        <f t="shared" si="121"/>
        <v>143861.61422707018</v>
      </c>
      <c r="AK224" s="30">
        <f t="shared" si="122"/>
        <v>143.86161422707019</v>
      </c>
      <c r="AL224" s="30">
        <f t="shared" si="123"/>
        <v>0</v>
      </c>
      <c r="AM224" s="30">
        <f t="shared" si="124"/>
        <v>0</v>
      </c>
      <c r="AN224" s="30">
        <f t="shared" si="125"/>
        <v>107.89621067030264</v>
      </c>
      <c r="AO224" s="30">
        <f>IF('My Spreedsheet '!AN224&lt; 'Supercapacitor Info'!$F$22,'My Spreedsheet '!AN224,'Supercapacitor Info'!$F$22)</f>
        <v>107.89621067030264</v>
      </c>
    </row>
    <row r="225" spans="2:41" x14ac:dyDescent="0.3">
      <c r="B225" s="6" t="s">
        <v>9</v>
      </c>
      <c r="C225" s="6">
        <v>220</v>
      </c>
      <c r="D225" s="6">
        <v>220</v>
      </c>
      <c r="E225" s="7">
        <v>51.8</v>
      </c>
      <c r="F225" s="16">
        <f t="shared" si="100"/>
        <v>14.388888888888888</v>
      </c>
      <c r="G225" s="17">
        <f t="shared" si="126"/>
        <v>0.29166666666666685</v>
      </c>
      <c r="H225" s="17">
        <f t="shared" si="127"/>
        <v>1.0500000000000007</v>
      </c>
      <c r="I225" s="17">
        <f t="shared" si="101"/>
        <v>14.388888888888888</v>
      </c>
      <c r="J225" s="17">
        <f t="shared" si="102"/>
        <v>1183.5555555555561</v>
      </c>
      <c r="K225" s="17">
        <f t="shared" si="103"/>
        <v>1183.5555555555561</v>
      </c>
      <c r="L225" s="30">
        <f>'Car Info '!$C$5*'My Spreedsheet '!G225</f>
        <v>434.5833333333336</v>
      </c>
      <c r="M225" s="30">
        <f t="shared" si="104"/>
        <v>1</v>
      </c>
      <c r="N225" s="30">
        <f>IF(M225=1,'Car Info '!$C$5*9.80665*'Car Info '!$H$5,0)</f>
        <v>160.73099349999998</v>
      </c>
      <c r="O225" s="30">
        <f>0.5*'Car Info '!$G$5*'Car Info '!$I$5*'Car Info '!$D$5*('My Spreedsheet '!F225*'My Spreedsheet '!F225)</f>
        <v>79.065049066256918</v>
      </c>
      <c r="P225" s="30">
        <f t="shared" si="128"/>
        <v>674.37937589959051</v>
      </c>
      <c r="Q225" s="30">
        <f t="shared" si="105"/>
        <v>9703.569908777441</v>
      </c>
      <c r="R225" s="30">
        <f t="shared" si="106"/>
        <v>9.7035699087774407</v>
      </c>
      <c r="S225" s="30">
        <f t="shared" si="107"/>
        <v>3450.3986124811408</v>
      </c>
      <c r="T225" s="30">
        <f t="shared" si="108"/>
        <v>226012.21119653573</v>
      </c>
      <c r="U225" s="30">
        <f t="shared" si="109"/>
        <v>9.7035699087774407</v>
      </c>
      <c r="V225" s="30">
        <f t="shared" si="110"/>
        <v>2.6954360857715113E-3</v>
      </c>
      <c r="W225" s="30">
        <f t="shared" si="111"/>
        <v>0</v>
      </c>
      <c r="X225" s="30">
        <f t="shared" si="112"/>
        <v>0</v>
      </c>
      <c r="Y225" s="30">
        <f t="shared" si="98"/>
        <v>629.24457421675947</v>
      </c>
      <c r="Z225" s="30">
        <f t="shared" si="99"/>
        <v>-246.30754048935944</v>
      </c>
      <c r="AA225" s="30">
        <f t="shared" si="113"/>
        <v>0.1747901595046554</v>
      </c>
      <c r="AB225" s="30">
        <f t="shared" si="114"/>
        <v>-6.8418761247044282E-2</v>
      </c>
      <c r="AC225" s="30">
        <f t="shared" si="115"/>
        <v>6.8418761247044282E-2</v>
      </c>
      <c r="AD225" s="30">
        <f t="shared" si="116"/>
        <v>0.10637139825761112</v>
      </c>
      <c r="AE225" s="30">
        <f>1/2*(('Car Info '!$C$5)*('My Spreedsheet '!F225)^2)</f>
        <v>154244.89197530859</v>
      </c>
      <c r="AF225" s="30">
        <f t="shared" si="117"/>
        <v>154.2448919753086</v>
      </c>
      <c r="AG225" s="30">
        <f t="shared" si="118"/>
        <v>4.2845803326474613E-2</v>
      </c>
      <c r="AH225" s="30">
        <f t="shared" si="119"/>
        <v>2.061926421039094</v>
      </c>
      <c r="AI225" s="30">
        <f t="shared" si="120"/>
        <v>3450.3986124811408</v>
      </c>
      <c r="AJ225" s="30">
        <f t="shared" si="121"/>
        <v>150794.49336282746</v>
      </c>
      <c r="AK225" s="30">
        <f t="shared" si="122"/>
        <v>150.79449336282747</v>
      </c>
      <c r="AL225" s="30">
        <f t="shared" si="123"/>
        <v>0</v>
      </c>
      <c r="AM225" s="30">
        <f t="shared" si="124"/>
        <v>0</v>
      </c>
      <c r="AN225" s="30">
        <f t="shared" si="125"/>
        <v>113.09587002212059</v>
      </c>
      <c r="AO225" s="30">
        <f>IF('My Spreedsheet '!AN225&lt; 'Supercapacitor Info'!$F$22,'My Spreedsheet '!AN225,'Supercapacitor Info'!$F$22)</f>
        <v>113.09587002212059</v>
      </c>
    </row>
    <row r="226" spans="2:41" x14ac:dyDescent="0.3">
      <c r="B226" s="6" t="s">
        <v>9</v>
      </c>
      <c r="C226" s="6">
        <v>221</v>
      </c>
      <c r="D226" s="6">
        <v>221</v>
      </c>
      <c r="E226" s="7">
        <v>52.7</v>
      </c>
      <c r="F226" s="16">
        <f t="shared" si="100"/>
        <v>14.638888888888889</v>
      </c>
      <c r="G226" s="17">
        <f t="shared" si="126"/>
        <v>0.18055555555555614</v>
      </c>
      <c r="H226" s="17">
        <f t="shared" si="127"/>
        <v>0.65000000000000213</v>
      </c>
      <c r="I226" s="17">
        <f t="shared" si="101"/>
        <v>14.638888888888889</v>
      </c>
      <c r="J226" s="17">
        <f t="shared" si="102"/>
        <v>1198.194444444445</v>
      </c>
      <c r="K226" s="17">
        <f t="shared" si="103"/>
        <v>1198.194444444445</v>
      </c>
      <c r="L226" s="30">
        <f>'Car Info '!$C$5*'My Spreedsheet '!G226</f>
        <v>269.02777777777862</v>
      </c>
      <c r="M226" s="30">
        <f t="shared" si="104"/>
        <v>1</v>
      </c>
      <c r="N226" s="30">
        <f>IF(M226=1,'Car Info '!$C$5*9.80665*'Car Info '!$H$5,0)</f>
        <v>160.73099349999998</v>
      </c>
      <c r="O226" s="30">
        <f>0.5*'Car Info '!$G$5*'Car Info '!$I$5*'Car Info '!$D$5*('My Spreedsheet '!F226*'My Spreedsheet '!F226)</f>
        <v>81.836350874772577</v>
      </c>
      <c r="P226" s="30">
        <f t="shared" si="128"/>
        <v>511.59512215255114</v>
      </c>
      <c r="Q226" s="30">
        <f t="shared" si="105"/>
        <v>7489.1841492887352</v>
      </c>
      <c r="R226" s="30">
        <f t="shared" si="106"/>
        <v>7.489184149288735</v>
      </c>
      <c r="S226" s="30">
        <f t="shared" si="107"/>
        <v>3550.9164023751432</v>
      </c>
      <c r="T226" s="30">
        <f t="shared" si="108"/>
        <v>229563.12759891088</v>
      </c>
      <c r="U226" s="30">
        <f t="shared" si="109"/>
        <v>7.489184149288735</v>
      </c>
      <c r="V226" s="30">
        <f t="shared" si="110"/>
        <v>2.0803289303579818E-3</v>
      </c>
      <c r="W226" s="30">
        <f t="shared" si="111"/>
        <v>0</v>
      </c>
      <c r="X226" s="30">
        <f t="shared" si="112"/>
        <v>0</v>
      </c>
      <c r="Y226" s="30">
        <f t="shared" si="98"/>
        <v>636.73375836604816</v>
      </c>
      <c r="Z226" s="30">
        <f t="shared" si="99"/>
        <v>-246.30754048935944</v>
      </c>
      <c r="AA226" s="30">
        <f t="shared" si="113"/>
        <v>0.17687048843501338</v>
      </c>
      <c r="AB226" s="30">
        <f t="shared" si="114"/>
        <v>-6.8418761247044282E-2</v>
      </c>
      <c r="AC226" s="30">
        <f t="shared" si="115"/>
        <v>6.8418761247044282E-2</v>
      </c>
      <c r="AD226" s="30">
        <f t="shared" si="116"/>
        <v>0.1084517271879691</v>
      </c>
      <c r="AE226" s="30">
        <f>1/2*(('Car Info '!$C$5)*('My Spreedsheet '!F226)^2)</f>
        <v>159651.31558641978</v>
      </c>
      <c r="AF226" s="30">
        <f t="shared" si="117"/>
        <v>159.65131558641977</v>
      </c>
      <c r="AG226" s="30">
        <f t="shared" si="118"/>
        <v>4.4347587662894379E-2</v>
      </c>
      <c r="AH226" s="30">
        <f t="shared" si="119"/>
        <v>2.1062740087019884</v>
      </c>
      <c r="AI226" s="30">
        <f t="shared" si="120"/>
        <v>3550.9164023751432</v>
      </c>
      <c r="AJ226" s="30">
        <f t="shared" si="121"/>
        <v>156100.39918404463</v>
      </c>
      <c r="AK226" s="30">
        <f t="shared" si="122"/>
        <v>156.10039918404462</v>
      </c>
      <c r="AL226" s="30">
        <f t="shared" si="123"/>
        <v>0</v>
      </c>
      <c r="AM226" s="30">
        <f t="shared" si="124"/>
        <v>0</v>
      </c>
      <c r="AN226" s="30">
        <f t="shared" si="125"/>
        <v>117.07529938803347</v>
      </c>
      <c r="AO226" s="30">
        <f>IF('My Spreedsheet '!AN226&lt; 'Supercapacitor Info'!$F$22,'My Spreedsheet '!AN226,'Supercapacitor Info'!$F$22)</f>
        <v>117.07529938803347</v>
      </c>
    </row>
    <row r="227" spans="2:41" x14ac:dyDescent="0.3">
      <c r="B227" s="6" t="s">
        <v>9</v>
      </c>
      <c r="C227" s="6">
        <v>222</v>
      </c>
      <c r="D227" s="6">
        <v>222</v>
      </c>
      <c r="E227" s="7">
        <v>53.1</v>
      </c>
      <c r="F227" s="16">
        <f t="shared" si="100"/>
        <v>14.75</v>
      </c>
      <c r="G227" s="17">
        <f t="shared" si="126"/>
        <v>0.11111111111111072</v>
      </c>
      <c r="H227" s="17">
        <f t="shared" si="127"/>
        <v>0.39999999999999858</v>
      </c>
      <c r="I227" s="17">
        <f t="shared" si="101"/>
        <v>14.75</v>
      </c>
      <c r="J227" s="17">
        <f t="shared" si="102"/>
        <v>1212.944444444445</v>
      </c>
      <c r="K227" s="17">
        <f t="shared" si="103"/>
        <v>1212.944444444445</v>
      </c>
      <c r="L227" s="30">
        <f>'Car Info '!$C$5*'My Spreedsheet '!G227</f>
        <v>165.55555555555497</v>
      </c>
      <c r="M227" s="30">
        <f t="shared" si="104"/>
        <v>1</v>
      </c>
      <c r="N227" s="30">
        <f>IF(M227=1,'Car Info '!$C$5*9.80665*'Car Info '!$H$5,0)</f>
        <v>160.73099349999998</v>
      </c>
      <c r="O227" s="30">
        <f>0.5*'Car Info '!$G$5*'Car Info '!$I$5*'Car Info '!$D$5*('My Spreedsheet '!F227*'My Spreedsheet '!F227)</f>
        <v>83.083363022953122</v>
      </c>
      <c r="P227" s="30">
        <f t="shared" si="128"/>
        <v>409.36991207850804</v>
      </c>
      <c r="Q227" s="30">
        <f t="shared" si="105"/>
        <v>6038.2062031579935</v>
      </c>
      <c r="R227" s="30">
        <f t="shared" si="106"/>
        <v>6.0382062031579933</v>
      </c>
      <c r="S227" s="30">
        <f t="shared" si="107"/>
        <v>3596.2617587135587</v>
      </c>
      <c r="T227" s="30">
        <f t="shared" si="108"/>
        <v>233159.38935762443</v>
      </c>
      <c r="U227" s="30">
        <f t="shared" si="109"/>
        <v>6.0382062031579933</v>
      </c>
      <c r="V227" s="30">
        <f t="shared" si="110"/>
        <v>1.6772795008772204E-3</v>
      </c>
      <c r="W227" s="30">
        <f t="shared" si="111"/>
        <v>0</v>
      </c>
      <c r="X227" s="30">
        <f t="shared" si="112"/>
        <v>0</v>
      </c>
      <c r="Y227" s="30">
        <f t="shared" si="98"/>
        <v>642.77196456920615</v>
      </c>
      <c r="Z227" s="30">
        <f t="shared" si="99"/>
        <v>-246.30754048935944</v>
      </c>
      <c r="AA227" s="30">
        <f t="shared" si="113"/>
        <v>0.17854776793589058</v>
      </c>
      <c r="AB227" s="30">
        <f t="shared" si="114"/>
        <v>-6.8418761247044282E-2</v>
      </c>
      <c r="AC227" s="30">
        <f t="shared" si="115"/>
        <v>6.8418761247044282E-2</v>
      </c>
      <c r="AD227" s="30">
        <f t="shared" si="116"/>
        <v>0.1101290066888463</v>
      </c>
      <c r="AE227" s="30">
        <f>1/2*(('Car Info '!$C$5)*('My Spreedsheet '!F227)^2)</f>
        <v>162084.0625</v>
      </c>
      <c r="AF227" s="30">
        <f t="shared" si="117"/>
        <v>162.08406250000002</v>
      </c>
      <c r="AG227" s="30">
        <f t="shared" si="118"/>
        <v>4.502335069444445E-2</v>
      </c>
      <c r="AH227" s="30">
        <f t="shared" si="119"/>
        <v>2.1512973593964331</v>
      </c>
      <c r="AI227" s="30">
        <f t="shared" si="120"/>
        <v>3596.2617587135587</v>
      </c>
      <c r="AJ227" s="30">
        <f t="shared" si="121"/>
        <v>158487.80074128645</v>
      </c>
      <c r="AK227" s="30">
        <f t="shared" si="122"/>
        <v>158.48780074128646</v>
      </c>
      <c r="AL227" s="30">
        <f t="shared" si="123"/>
        <v>0</v>
      </c>
      <c r="AM227" s="30">
        <f t="shared" si="124"/>
        <v>0</v>
      </c>
      <c r="AN227" s="30">
        <f t="shared" si="125"/>
        <v>118.86585055596484</v>
      </c>
      <c r="AO227" s="30">
        <f>IF('My Spreedsheet '!AN227&lt; 'Supercapacitor Info'!$F$22,'My Spreedsheet '!AN227,'Supercapacitor Info'!$F$22)</f>
        <v>118.86585055596484</v>
      </c>
    </row>
    <row r="228" spans="2:41" x14ac:dyDescent="0.3">
      <c r="B228" s="6" t="s">
        <v>9</v>
      </c>
      <c r="C228" s="6">
        <v>223</v>
      </c>
      <c r="D228" s="6">
        <v>223</v>
      </c>
      <c r="E228" s="7">
        <v>53.5</v>
      </c>
      <c r="F228" s="16">
        <f t="shared" si="100"/>
        <v>14.861111111111111</v>
      </c>
      <c r="G228" s="17">
        <f t="shared" si="126"/>
        <v>9.7222222222221627E-2</v>
      </c>
      <c r="H228" s="17">
        <f t="shared" si="127"/>
        <v>0.34999999999999787</v>
      </c>
      <c r="I228" s="17">
        <f t="shared" si="101"/>
        <v>14.861111111111111</v>
      </c>
      <c r="J228" s="17">
        <f t="shared" si="102"/>
        <v>1227.8055555555561</v>
      </c>
      <c r="K228" s="17">
        <f t="shared" si="103"/>
        <v>1227.8055555555561</v>
      </c>
      <c r="L228" s="30">
        <f>'Car Info '!$C$5*'My Spreedsheet '!G228</f>
        <v>144.86111111111023</v>
      </c>
      <c r="M228" s="30">
        <f t="shared" si="104"/>
        <v>1</v>
      </c>
      <c r="N228" s="30">
        <f>IF(M228=1,'Car Info '!$C$5*9.80665*'Car Info '!$H$5,0)</f>
        <v>160.73099349999998</v>
      </c>
      <c r="O228" s="30">
        <f>0.5*'Car Info '!$G$5*'Car Info '!$I$5*'Car Info '!$D$5*('My Spreedsheet '!F228*'My Spreedsheet '!F228)</f>
        <v>84.339804374522558</v>
      </c>
      <c r="P228" s="30">
        <f t="shared" si="128"/>
        <v>389.93190898563279</v>
      </c>
      <c r="Q228" s="30">
        <f t="shared" si="105"/>
        <v>5794.8214252031539</v>
      </c>
      <c r="R228" s="30">
        <f t="shared" si="106"/>
        <v>5.7948214252031542</v>
      </c>
      <c r="S228" s="30">
        <f t="shared" si="107"/>
        <v>3642.0243573019325</v>
      </c>
      <c r="T228" s="30">
        <f t="shared" si="108"/>
        <v>236801.41371492637</v>
      </c>
      <c r="U228" s="30">
        <f t="shared" si="109"/>
        <v>5.7948214252031542</v>
      </c>
      <c r="V228" s="30">
        <f t="shared" si="110"/>
        <v>1.6096726181119873E-3</v>
      </c>
      <c r="W228" s="30">
        <f t="shared" si="111"/>
        <v>0</v>
      </c>
      <c r="X228" s="30">
        <f t="shared" si="112"/>
        <v>0</v>
      </c>
      <c r="Y228" s="30">
        <f t="shared" si="98"/>
        <v>648.56678599440932</v>
      </c>
      <c r="Z228" s="30">
        <f t="shared" si="99"/>
        <v>-246.30754048935944</v>
      </c>
      <c r="AA228" s="30">
        <f t="shared" si="113"/>
        <v>0.1801574405540026</v>
      </c>
      <c r="AB228" s="30">
        <f t="shared" si="114"/>
        <v>-6.8418761247044282E-2</v>
      </c>
      <c r="AC228" s="30">
        <f t="shared" si="115"/>
        <v>6.8418761247044282E-2</v>
      </c>
      <c r="AD228" s="30">
        <f t="shared" si="116"/>
        <v>0.11173867930695831</v>
      </c>
      <c r="AE228" s="30">
        <f>1/2*(('Car Info '!$C$5)*('My Spreedsheet '!F228)^2)</f>
        <v>164535.20447530862</v>
      </c>
      <c r="AF228" s="30">
        <f t="shared" si="117"/>
        <v>164.53520447530863</v>
      </c>
      <c r="AG228" s="30">
        <f t="shared" si="118"/>
        <v>4.5704223465363507E-2</v>
      </c>
      <c r="AH228" s="30">
        <f t="shared" si="119"/>
        <v>2.1970015828617964</v>
      </c>
      <c r="AI228" s="30">
        <f t="shared" si="120"/>
        <v>3642.0243573019325</v>
      </c>
      <c r="AJ228" s="30">
        <f t="shared" si="121"/>
        <v>160893.18011800668</v>
      </c>
      <c r="AK228" s="30">
        <f t="shared" si="122"/>
        <v>160.89318011800668</v>
      </c>
      <c r="AL228" s="30">
        <f t="shared" si="123"/>
        <v>0</v>
      </c>
      <c r="AM228" s="30">
        <f t="shared" si="124"/>
        <v>0</v>
      </c>
      <c r="AN228" s="30">
        <f t="shared" si="125"/>
        <v>120.66988508850503</v>
      </c>
      <c r="AO228" s="30">
        <f>IF('My Spreedsheet '!AN228&lt; 'Supercapacitor Info'!$F$22,'My Spreedsheet '!AN228,'Supercapacitor Info'!$F$22)</f>
        <v>120.66988508850503</v>
      </c>
    </row>
    <row r="229" spans="2:41" x14ac:dyDescent="0.3">
      <c r="B229" s="6" t="s">
        <v>9</v>
      </c>
      <c r="C229" s="6">
        <v>224</v>
      </c>
      <c r="D229" s="6">
        <v>224</v>
      </c>
      <c r="E229" s="7">
        <v>53.8</v>
      </c>
      <c r="F229" s="16">
        <f t="shared" si="100"/>
        <v>14.944444444444443</v>
      </c>
      <c r="G229" s="17">
        <f t="shared" si="126"/>
        <v>9.7222222222222612E-2</v>
      </c>
      <c r="H229" s="17">
        <f t="shared" si="127"/>
        <v>0.35000000000000142</v>
      </c>
      <c r="I229" s="17">
        <f t="shared" si="101"/>
        <v>14.944444444444443</v>
      </c>
      <c r="J229" s="17">
        <f t="shared" si="102"/>
        <v>1242.7500000000005</v>
      </c>
      <c r="K229" s="17">
        <f t="shared" si="103"/>
        <v>1242.7500000000005</v>
      </c>
      <c r="L229" s="30">
        <f>'Car Info '!$C$5*'My Spreedsheet '!G229</f>
        <v>144.86111111111168</v>
      </c>
      <c r="M229" s="30">
        <f t="shared" si="104"/>
        <v>1</v>
      </c>
      <c r="N229" s="30">
        <f>IF(M229=1,'Car Info '!$C$5*9.80665*'Car Info '!$H$5,0)</f>
        <v>160.73099349999998</v>
      </c>
      <c r="O229" s="30">
        <f>0.5*'Car Info '!$G$5*'Car Info '!$I$5*'Car Info '!$D$5*('My Spreedsheet '!F229*'My Spreedsheet '!F229)</f>
        <v>85.288323302923587</v>
      </c>
      <c r="P229" s="30">
        <f t="shared" si="128"/>
        <v>390.88042791403524</v>
      </c>
      <c r="Q229" s="30">
        <f t="shared" si="105"/>
        <v>5841.4908393819705</v>
      </c>
      <c r="R229" s="30">
        <f t="shared" si="106"/>
        <v>5.8414908393819704</v>
      </c>
      <c r="S229" s="30">
        <f t="shared" si="107"/>
        <v>3676.6220122214686</v>
      </c>
      <c r="T229" s="30">
        <f t="shared" si="108"/>
        <v>240478.03572714783</v>
      </c>
      <c r="U229" s="30">
        <f t="shared" si="109"/>
        <v>5.8414908393819704</v>
      </c>
      <c r="V229" s="30">
        <f t="shared" si="110"/>
        <v>1.6226363442727696E-3</v>
      </c>
      <c r="W229" s="30">
        <f t="shared" si="111"/>
        <v>0</v>
      </c>
      <c r="X229" s="30">
        <f t="shared" si="112"/>
        <v>0</v>
      </c>
      <c r="Y229" s="30">
        <f t="shared" si="98"/>
        <v>654.40827683379132</v>
      </c>
      <c r="Z229" s="30">
        <f t="shared" si="99"/>
        <v>-246.30754048935944</v>
      </c>
      <c r="AA229" s="30">
        <f t="shared" si="113"/>
        <v>0.18178007689827536</v>
      </c>
      <c r="AB229" s="30">
        <f t="shared" si="114"/>
        <v>-6.8418761247044282E-2</v>
      </c>
      <c r="AC229" s="30">
        <f t="shared" si="115"/>
        <v>6.8418761247044282E-2</v>
      </c>
      <c r="AD229" s="30">
        <f t="shared" si="116"/>
        <v>0.11336131565123107</v>
      </c>
      <c r="AE229" s="30">
        <f>1/2*(('Car Info '!$C$5)*('My Spreedsheet '!F229)^2)</f>
        <v>166385.63271604935</v>
      </c>
      <c r="AF229" s="30">
        <f t="shared" si="117"/>
        <v>166.38563271604934</v>
      </c>
      <c r="AG229" s="30">
        <f t="shared" si="118"/>
        <v>4.6218231310013708E-2</v>
      </c>
      <c r="AH229" s="30">
        <f t="shared" si="119"/>
        <v>2.2432198141718103</v>
      </c>
      <c r="AI229" s="30">
        <f t="shared" si="120"/>
        <v>3676.6220122214686</v>
      </c>
      <c r="AJ229" s="30">
        <f t="shared" si="121"/>
        <v>162709.01070382789</v>
      </c>
      <c r="AK229" s="30">
        <f t="shared" si="122"/>
        <v>162.70901070382789</v>
      </c>
      <c r="AL229" s="30">
        <f t="shared" si="123"/>
        <v>0</v>
      </c>
      <c r="AM229" s="30">
        <f t="shared" si="124"/>
        <v>0</v>
      </c>
      <c r="AN229" s="30">
        <f t="shared" si="125"/>
        <v>122.03175802787092</v>
      </c>
      <c r="AO229" s="30">
        <f>IF('My Spreedsheet '!AN229&lt; 'Supercapacitor Info'!$F$22,'My Spreedsheet '!AN229,'Supercapacitor Info'!$F$22)</f>
        <v>122.03175802787092</v>
      </c>
    </row>
    <row r="230" spans="2:41" x14ac:dyDescent="0.3">
      <c r="B230" s="6" t="s">
        <v>9</v>
      </c>
      <c r="C230" s="6">
        <v>225</v>
      </c>
      <c r="D230" s="6">
        <v>225</v>
      </c>
      <c r="E230" s="7">
        <v>54.2</v>
      </c>
      <c r="F230" s="16">
        <f t="shared" si="100"/>
        <v>15.055555555555555</v>
      </c>
      <c r="G230" s="17">
        <f t="shared" si="126"/>
        <v>0.1388888888888889</v>
      </c>
      <c r="H230" s="17">
        <f t="shared" si="127"/>
        <v>0.5</v>
      </c>
      <c r="I230" s="17">
        <f t="shared" si="101"/>
        <v>15.055555555555555</v>
      </c>
      <c r="J230" s="17">
        <f t="shared" si="102"/>
        <v>1257.8055555555561</v>
      </c>
      <c r="K230" s="17">
        <f t="shared" si="103"/>
        <v>1257.8055555555561</v>
      </c>
      <c r="L230" s="30">
        <f>'Car Info '!$C$5*'My Spreedsheet '!G230</f>
        <v>206.94444444444446</v>
      </c>
      <c r="M230" s="30">
        <f t="shared" si="104"/>
        <v>1</v>
      </c>
      <c r="N230" s="30">
        <f>IF(M230=1,'Car Info '!$C$5*9.80665*'Car Info '!$H$5,0)</f>
        <v>160.73099349999998</v>
      </c>
      <c r="O230" s="30">
        <f>0.5*'Car Info '!$G$5*'Car Info '!$I$5*'Car Info '!$D$5*('My Spreedsheet '!F230*'My Spreedsheet '!F230)</f>
        <v>86.561265760423609</v>
      </c>
      <c r="P230" s="30">
        <f t="shared" si="128"/>
        <v>454.23670370486803</v>
      </c>
      <c r="Q230" s="30">
        <f t="shared" si="105"/>
        <v>6838.7859280010689</v>
      </c>
      <c r="R230" s="30">
        <f t="shared" si="106"/>
        <v>6.8387859280010694</v>
      </c>
      <c r="S230" s="30">
        <f t="shared" si="107"/>
        <v>3723.1223477541548</v>
      </c>
      <c r="T230" s="30">
        <f t="shared" si="108"/>
        <v>244201.15807490199</v>
      </c>
      <c r="U230" s="30">
        <f t="shared" si="109"/>
        <v>6.8387859280010694</v>
      </c>
      <c r="V230" s="30">
        <f t="shared" si="110"/>
        <v>1.8996627577780748E-3</v>
      </c>
      <c r="W230" s="30">
        <f t="shared" si="111"/>
        <v>0</v>
      </c>
      <c r="X230" s="30">
        <f t="shared" si="112"/>
        <v>0</v>
      </c>
      <c r="Y230" s="30">
        <f t="shared" si="98"/>
        <v>661.24706276179234</v>
      </c>
      <c r="Z230" s="30">
        <f t="shared" si="99"/>
        <v>-246.30754048935944</v>
      </c>
      <c r="AA230" s="30">
        <f t="shared" si="113"/>
        <v>0.18367973965605341</v>
      </c>
      <c r="AB230" s="30">
        <f t="shared" si="114"/>
        <v>-6.8418761247044282E-2</v>
      </c>
      <c r="AC230" s="30">
        <f t="shared" si="115"/>
        <v>6.8418761247044282E-2</v>
      </c>
      <c r="AD230" s="30">
        <f t="shared" si="116"/>
        <v>0.11526097840900913</v>
      </c>
      <c r="AE230" s="30">
        <f>1/2*(('Car Info '!$C$5)*('My Spreedsheet '!F230)^2)</f>
        <v>168868.96604938273</v>
      </c>
      <c r="AF230" s="30">
        <f t="shared" si="117"/>
        <v>168.86896604938272</v>
      </c>
      <c r="AG230" s="30">
        <f t="shared" si="118"/>
        <v>4.6908046124828531E-2</v>
      </c>
      <c r="AH230" s="30">
        <f t="shared" si="119"/>
        <v>2.2901278602966388</v>
      </c>
      <c r="AI230" s="30">
        <f t="shared" si="120"/>
        <v>3723.1223477541548</v>
      </c>
      <c r="AJ230" s="30">
        <f t="shared" si="121"/>
        <v>165145.84370162856</v>
      </c>
      <c r="AK230" s="30">
        <f t="shared" si="122"/>
        <v>165.14584370162856</v>
      </c>
      <c r="AL230" s="30">
        <f t="shared" si="123"/>
        <v>0</v>
      </c>
      <c r="AM230" s="30">
        <f t="shared" si="124"/>
        <v>0</v>
      </c>
      <c r="AN230" s="30">
        <f t="shared" si="125"/>
        <v>123.85938277622142</v>
      </c>
      <c r="AO230" s="30">
        <f>IF('My Spreedsheet '!AN230&lt; 'Supercapacitor Info'!$F$22,'My Spreedsheet '!AN230,'Supercapacitor Info'!$F$22)</f>
        <v>123.85938277622142</v>
      </c>
    </row>
    <row r="231" spans="2:41" x14ac:dyDescent="0.3">
      <c r="B231" s="6" t="s">
        <v>9</v>
      </c>
      <c r="C231" s="6">
        <v>226</v>
      </c>
      <c r="D231" s="6">
        <v>226</v>
      </c>
      <c r="E231" s="7">
        <v>54.8</v>
      </c>
      <c r="F231" s="16">
        <f t="shared" si="100"/>
        <v>15.222222222222221</v>
      </c>
      <c r="G231" s="17">
        <f t="shared" si="126"/>
        <v>0.15277777777777699</v>
      </c>
      <c r="H231" s="17">
        <f t="shared" si="127"/>
        <v>0.54999999999999716</v>
      </c>
      <c r="I231" s="17">
        <f t="shared" si="101"/>
        <v>15.222222222222221</v>
      </c>
      <c r="J231" s="17">
        <f t="shared" si="102"/>
        <v>1273.0277777777783</v>
      </c>
      <c r="K231" s="17">
        <f t="shared" si="103"/>
        <v>1273.0277777777783</v>
      </c>
      <c r="L231" s="30">
        <f>'Car Info '!$C$5*'My Spreedsheet '!G231</f>
        <v>227.63888888888772</v>
      </c>
      <c r="M231" s="30">
        <f t="shared" si="104"/>
        <v>1</v>
      </c>
      <c r="N231" s="30">
        <f>IF(M231=1,'Car Info '!$C$5*9.80665*'Car Info '!$H$5,0)</f>
        <v>160.73099349999998</v>
      </c>
      <c r="O231" s="30">
        <f>0.5*'Car Info '!$G$5*'Car Info '!$I$5*'Car Info '!$D$5*('My Spreedsheet '!F231*'My Spreedsheet '!F231)</f>
        <v>88.48835920302777</v>
      </c>
      <c r="P231" s="30">
        <f t="shared" si="128"/>
        <v>476.85824159191549</v>
      </c>
      <c r="Q231" s="30">
        <f t="shared" si="105"/>
        <v>7258.8421220102691</v>
      </c>
      <c r="R231" s="30">
        <f t="shared" si="106"/>
        <v>7.258842122010269</v>
      </c>
      <c r="S231" s="30">
        <f t="shared" si="107"/>
        <v>3793.672368923867</v>
      </c>
      <c r="T231" s="30">
        <f t="shared" si="108"/>
        <v>247994.83044382586</v>
      </c>
      <c r="U231" s="30">
        <f t="shared" si="109"/>
        <v>7.258842122010269</v>
      </c>
      <c r="V231" s="30">
        <f t="shared" si="110"/>
        <v>2.0163450338917415E-3</v>
      </c>
      <c r="W231" s="30">
        <f t="shared" si="111"/>
        <v>0</v>
      </c>
      <c r="X231" s="30">
        <f t="shared" si="112"/>
        <v>0</v>
      </c>
      <c r="Y231" s="30">
        <f t="shared" si="98"/>
        <v>668.5059048838026</v>
      </c>
      <c r="Z231" s="30">
        <f t="shared" si="99"/>
        <v>-246.30754048935944</v>
      </c>
      <c r="AA231" s="30">
        <f t="shared" si="113"/>
        <v>0.18569608468994517</v>
      </c>
      <c r="AB231" s="30">
        <f t="shared" si="114"/>
        <v>-6.8418761247044282E-2</v>
      </c>
      <c r="AC231" s="30">
        <f t="shared" si="115"/>
        <v>6.8418761247044282E-2</v>
      </c>
      <c r="AD231" s="30">
        <f t="shared" si="116"/>
        <v>0.11727732344290089</v>
      </c>
      <c r="AE231" s="30">
        <f>1/2*(('Car Info '!$C$5)*('My Spreedsheet '!F231)^2)</f>
        <v>172628.45679012343</v>
      </c>
      <c r="AF231" s="30">
        <f t="shared" si="117"/>
        <v>172.62845679012344</v>
      </c>
      <c r="AG231" s="30">
        <f t="shared" si="118"/>
        <v>4.7952349108367619E-2</v>
      </c>
      <c r="AH231" s="30">
        <f t="shared" si="119"/>
        <v>2.3380802094050064</v>
      </c>
      <c r="AI231" s="30">
        <f t="shared" si="120"/>
        <v>3793.672368923867</v>
      </c>
      <c r="AJ231" s="30">
        <f t="shared" si="121"/>
        <v>168834.78442119955</v>
      </c>
      <c r="AK231" s="30">
        <f t="shared" si="122"/>
        <v>168.83478442119954</v>
      </c>
      <c r="AL231" s="30">
        <f t="shared" si="123"/>
        <v>0</v>
      </c>
      <c r="AM231" s="30">
        <f t="shared" si="124"/>
        <v>0</v>
      </c>
      <c r="AN231" s="30">
        <f t="shared" si="125"/>
        <v>126.62608831589966</v>
      </c>
      <c r="AO231" s="30">
        <f>IF('My Spreedsheet '!AN231&lt; 'Supercapacitor Info'!$F$22,'My Spreedsheet '!AN231,'Supercapacitor Info'!$F$22)</f>
        <v>126.62608831589966</v>
      </c>
    </row>
    <row r="232" spans="2:41" x14ac:dyDescent="0.3">
      <c r="B232" s="6" t="s">
        <v>9</v>
      </c>
      <c r="C232" s="6">
        <v>227</v>
      </c>
      <c r="D232" s="6">
        <v>227</v>
      </c>
      <c r="E232" s="7">
        <v>55.3</v>
      </c>
      <c r="F232" s="16">
        <f t="shared" si="100"/>
        <v>15.361111111111111</v>
      </c>
      <c r="G232" s="17">
        <f t="shared" si="126"/>
        <v>0.1388888888888889</v>
      </c>
      <c r="H232" s="17">
        <f t="shared" si="127"/>
        <v>0.5</v>
      </c>
      <c r="I232" s="17">
        <f t="shared" si="101"/>
        <v>15.361111111111111</v>
      </c>
      <c r="J232" s="17">
        <f t="shared" si="102"/>
        <v>1288.3888888888894</v>
      </c>
      <c r="K232" s="17">
        <f t="shared" si="103"/>
        <v>1288.3888888888894</v>
      </c>
      <c r="L232" s="30">
        <f>'Car Info '!$C$5*'My Spreedsheet '!G232</f>
        <v>206.94444444444446</v>
      </c>
      <c r="M232" s="30">
        <f t="shared" si="104"/>
        <v>1</v>
      </c>
      <c r="N232" s="30">
        <f>IF(M232=1,'Car Info '!$C$5*9.80665*'Car Info '!$H$5,0)</f>
        <v>160.73099349999998</v>
      </c>
      <c r="O232" s="30">
        <f>0.5*'Car Info '!$G$5*'Car Info '!$I$5*'Car Info '!$D$5*('My Spreedsheet '!F232*'My Spreedsheet '!F232)</f>
        <v>90.110476848522566</v>
      </c>
      <c r="P232" s="30">
        <f t="shared" si="128"/>
        <v>457.78591479296699</v>
      </c>
      <c r="Q232" s="30">
        <f t="shared" si="105"/>
        <v>7032.1003022364093</v>
      </c>
      <c r="R232" s="30">
        <f t="shared" si="106"/>
        <v>7.0321003022364099</v>
      </c>
      <c r="S232" s="30">
        <f t="shared" si="107"/>
        <v>3853.2036972981377</v>
      </c>
      <c r="T232" s="30">
        <f t="shared" si="108"/>
        <v>251848.03414112399</v>
      </c>
      <c r="U232" s="30">
        <f t="shared" si="109"/>
        <v>7.0321003022364099</v>
      </c>
      <c r="V232" s="30">
        <f t="shared" si="110"/>
        <v>1.9533611950656696E-3</v>
      </c>
      <c r="W232" s="30">
        <f t="shared" si="111"/>
        <v>0</v>
      </c>
      <c r="X232" s="30">
        <f t="shared" si="112"/>
        <v>0</v>
      </c>
      <c r="Y232" s="30">
        <f t="shared" si="98"/>
        <v>675.53800518603896</v>
      </c>
      <c r="Z232" s="30">
        <f t="shared" si="99"/>
        <v>-246.30754048935944</v>
      </c>
      <c r="AA232" s="30">
        <f t="shared" si="113"/>
        <v>0.18764944588501081</v>
      </c>
      <c r="AB232" s="30">
        <f t="shared" si="114"/>
        <v>-6.8418761247044282E-2</v>
      </c>
      <c r="AC232" s="30">
        <f t="shared" si="115"/>
        <v>6.8418761247044282E-2</v>
      </c>
      <c r="AD232" s="30">
        <f t="shared" si="116"/>
        <v>0.11923068463796653</v>
      </c>
      <c r="AE232" s="30">
        <f>1/2*(('Car Info '!$C$5)*('My Spreedsheet '!F232)^2)</f>
        <v>175792.9822530864</v>
      </c>
      <c r="AF232" s="30">
        <f t="shared" si="117"/>
        <v>175.79298225308642</v>
      </c>
      <c r="AG232" s="30">
        <f t="shared" si="118"/>
        <v>4.883138395919067E-2</v>
      </c>
      <c r="AH232" s="30">
        <f t="shared" si="119"/>
        <v>2.3869115933641969</v>
      </c>
      <c r="AI232" s="30">
        <f t="shared" si="120"/>
        <v>3853.2036972981377</v>
      </c>
      <c r="AJ232" s="30">
        <f t="shared" si="121"/>
        <v>171939.77855578827</v>
      </c>
      <c r="AK232" s="30">
        <f t="shared" si="122"/>
        <v>171.93977855578828</v>
      </c>
      <c r="AL232" s="30">
        <f t="shared" si="123"/>
        <v>0</v>
      </c>
      <c r="AM232" s="30">
        <f t="shared" si="124"/>
        <v>0</v>
      </c>
      <c r="AN232" s="30">
        <f t="shared" si="125"/>
        <v>128.95483391684121</v>
      </c>
      <c r="AO232" s="30">
        <f>IF('My Spreedsheet '!AN232&lt; 'Supercapacitor Info'!$F$22,'My Spreedsheet '!AN232,'Supercapacitor Info'!$F$22)</f>
        <v>128.95483391684121</v>
      </c>
    </row>
    <row r="233" spans="2:41" x14ac:dyDescent="0.3">
      <c r="B233" s="6" t="s">
        <v>9</v>
      </c>
      <c r="C233" s="6">
        <v>228</v>
      </c>
      <c r="D233" s="6">
        <v>228</v>
      </c>
      <c r="E233" s="7">
        <v>55.8</v>
      </c>
      <c r="F233" s="16">
        <f t="shared" si="100"/>
        <v>15.499999999999998</v>
      </c>
      <c r="G233" s="17">
        <f t="shared" si="126"/>
        <v>0.12500000000000078</v>
      </c>
      <c r="H233" s="17">
        <f t="shared" si="127"/>
        <v>0.45000000000000284</v>
      </c>
      <c r="I233" s="17">
        <f t="shared" si="101"/>
        <v>15.499999999999998</v>
      </c>
      <c r="J233" s="17">
        <f t="shared" si="102"/>
        <v>1303.8888888888894</v>
      </c>
      <c r="K233" s="17">
        <f t="shared" si="103"/>
        <v>1303.8888888888894</v>
      </c>
      <c r="L233" s="30">
        <f>'Car Info '!$C$5*'My Spreedsheet '!G233</f>
        <v>186.25000000000117</v>
      </c>
      <c r="M233" s="30">
        <f t="shared" si="104"/>
        <v>1</v>
      </c>
      <c r="N233" s="30">
        <f>IF(M233=1,'Car Info '!$C$5*9.80665*'Car Info '!$H$5,0)</f>
        <v>160.73099349999998</v>
      </c>
      <c r="O233" s="30">
        <f>0.5*'Car Info '!$G$5*'Car Info '!$I$5*'Car Info '!$D$5*('My Spreedsheet '!F233*'My Spreedsheet '!F233)</f>
        <v>91.747327624312476</v>
      </c>
      <c r="P233" s="30">
        <f t="shared" si="128"/>
        <v>438.72832112431365</v>
      </c>
      <c r="Q233" s="30">
        <f t="shared" si="105"/>
        <v>6800.2889774268606</v>
      </c>
      <c r="R233" s="30">
        <f t="shared" si="106"/>
        <v>6.8002889774268604</v>
      </c>
      <c r="S233" s="30">
        <f t="shared" si="107"/>
        <v>3913.4139774268428</v>
      </c>
      <c r="T233" s="30">
        <f t="shared" si="108"/>
        <v>255761.44811855085</v>
      </c>
      <c r="U233" s="30">
        <f t="shared" si="109"/>
        <v>6.8002889774268604</v>
      </c>
      <c r="V233" s="30">
        <f t="shared" si="110"/>
        <v>1.8889691603963502E-3</v>
      </c>
      <c r="W233" s="30">
        <f t="shared" si="111"/>
        <v>0</v>
      </c>
      <c r="X233" s="30">
        <f t="shared" si="112"/>
        <v>0</v>
      </c>
      <c r="Y233" s="30">
        <f t="shared" si="98"/>
        <v>682.33829416346578</v>
      </c>
      <c r="Z233" s="30">
        <f t="shared" si="99"/>
        <v>-246.30754048935944</v>
      </c>
      <c r="AA233" s="30">
        <f t="shared" si="113"/>
        <v>0.18953841504540717</v>
      </c>
      <c r="AB233" s="30">
        <f t="shared" si="114"/>
        <v>-6.8418761247044282E-2</v>
      </c>
      <c r="AC233" s="30">
        <f t="shared" si="115"/>
        <v>6.8418761247044282E-2</v>
      </c>
      <c r="AD233" s="30">
        <f t="shared" si="116"/>
        <v>0.12111965379836288</v>
      </c>
      <c r="AE233" s="30">
        <f>1/2*(('Car Info '!$C$5)*('My Spreedsheet '!F233)^2)</f>
        <v>178986.24999999997</v>
      </c>
      <c r="AF233" s="30">
        <f t="shared" si="117"/>
        <v>178.98624999999998</v>
      </c>
      <c r="AG233" s="30">
        <f t="shared" si="118"/>
        <v>4.9718402777777775E-2</v>
      </c>
      <c r="AH233" s="30">
        <f t="shared" si="119"/>
        <v>2.4366299961419746</v>
      </c>
      <c r="AI233" s="30">
        <f t="shared" si="120"/>
        <v>3913.4139774268428</v>
      </c>
      <c r="AJ233" s="30">
        <f t="shared" si="121"/>
        <v>175072.83602257312</v>
      </c>
      <c r="AK233" s="30">
        <f t="shared" si="122"/>
        <v>175.07283602257311</v>
      </c>
      <c r="AL233" s="30">
        <f t="shared" si="123"/>
        <v>0</v>
      </c>
      <c r="AM233" s="30">
        <f t="shared" si="124"/>
        <v>0</v>
      </c>
      <c r="AN233" s="30">
        <f t="shared" si="125"/>
        <v>131.30462701692986</v>
      </c>
      <c r="AO233" s="30">
        <f>IF('My Spreedsheet '!AN233&lt; 'Supercapacitor Info'!$F$22,'My Spreedsheet '!AN233,'Supercapacitor Info'!$F$22)</f>
        <v>131.30462701692986</v>
      </c>
    </row>
    <row r="234" spans="2:41" x14ac:dyDescent="0.3">
      <c r="B234" s="6" t="s">
        <v>9</v>
      </c>
      <c r="C234" s="6">
        <v>229</v>
      </c>
      <c r="D234" s="6">
        <v>229</v>
      </c>
      <c r="E234" s="7">
        <v>56.2</v>
      </c>
      <c r="F234" s="16">
        <f t="shared" si="100"/>
        <v>15.611111111111111</v>
      </c>
      <c r="G234" s="17">
        <f t="shared" si="126"/>
        <v>9.7222222222222612E-2</v>
      </c>
      <c r="H234" s="17">
        <f t="shared" si="127"/>
        <v>0.35000000000000142</v>
      </c>
      <c r="I234" s="17">
        <f t="shared" si="101"/>
        <v>15.611111111111111</v>
      </c>
      <c r="J234" s="17">
        <f t="shared" si="102"/>
        <v>1319.5000000000005</v>
      </c>
      <c r="K234" s="17">
        <f t="shared" si="103"/>
        <v>1319.5000000000005</v>
      </c>
      <c r="L234" s="30">
        <f>'Car Info '!$C$5*'My Spreedsheet '!G234</f>
        <v>144.86111111111168</v>
      </c>
      <c r="M234" s="30">
        <f t="shared" si="104"/>
        <v>1</v>
      </c>
      <c r="N234" s="30">
        <f>IF(M234=1,'Car Info '!$C$5*9.80665*'Car Info '!$H$5,0)</f>
        <v>160.73099349999998</v>
      </c>
      <c r="O234" s="30">
        <f>0.5*'Car Info '!$G$5*'Car Info '!$I$5*'Car Info '!$D$5*('My Spreedsheet '!F234*'My Spreedsheet '!F234)</f>
        <v>93.067416098756937</v>
      </c>
      <c r="P234" s="30">
        <f t="shared" si="128"/>
        <v>398.65952070986862</v>
      </c>
      <c r="Q234" s="30">
        <f t="shared" si="105"/>
        <v>6223.5180733040597</v>
      </c>
      <c r="R234" s="30">
        <f t="shared" si="106"/>
        <v>6.22351807330406</v>
      </c>
      <c r="S234" s="30">
        <f t="shared" si="107"/>
        <v>3962.0751720694825</v>
      </c>
      <c r="T234" s="30">
        <f t="shared" si="108"/>
        <v>259723.52329062033</v>
      </c>
      <c r="U234" s="30">
        <f t="shared" si="109"/>
        <v>6.22351807330406</v>
      </c>
      <c r="V234" s="30">
        <f t="shared" si="110"/>
        <v>1.7287550203622388E-3</v>
      </c>
      <c r="W234" s="30">
        <f t="shared" si="111"/>
        <v>0</v>
      </c>
      <c r="X234" s="30">
        <f t="shared" si="112"/>
        <v>0</v>
      </c>
      <c r="Y234" s="30">
        <f t="shared" si="98"/>
        <v>688.56181223676981</v>
      </c>
      <c r="Z234" s="30">
        <f t="shared" si="99"/>
        <v>-246.30754048935944</v>
      </c>
      <c r="AA234" s="30">
        <f t="shared" si="113"/>
        <v>0.1912671700657694</v>
      </c>
      <c r="AB234" s="30">
        <f t="shared" si="114"/>
        <v>-6.8418761247044282E-2</v>
      </c>
      <c r="AC234" s="30">
        <f t="shared" si="115"/>
        <v>6.8418761247044282E-2</v>
      </c>
      <c r="AD234" s="30">
        <f t="shared" si="116"/>
        <v>0.12284840881872512</v>
      </c>
      <c r="AE234" s="30">
        <f>1/2*(('Car Info '!$C$5)*('My Spreedsheet '!F234)^2)</f>
        <v>181561.55864197531</v>
      </c>
      <c r="AF234" s="30">
        <f t="shared" si="117"/>
        <v>181.56155864197532</v>
      </c>
      <c r="AG234" s="30">
        <f t="shared" si="118"/>
        <v>5.043376628943759E-2</v>
      </c>
      <c r="AH234" s="30">
        <f t="shared" si="119"/>
        <v>2.4870637624314123</v>
      </c>
      <c r="AI234" s="30">
        <f t="shared" si="120"/>
        <v>3962.0751720694825</v>
      </c>
      <c r="AJ234" s="30">
        <f t="shared" si="121"/>
        <v>177599.48346990583</v>
      </c>
      <c r="AK234" s="30">
        <f t="shared" si="122"/>
        <v>177.59948346990583</v>
      </c>
      <c r="AL234" s="30">
        <f t="shared" si="123"/>
        <v>0</v>
      </c>
      <c r="AM234" s="30">
        <f t="shared" si="124"/>
        <v>0</v>
      </c>
      <c r="AN234" s="30">
        <f t="shared" si="125"/>
        <v>133.19961260242937</v>
      </c>
      <c r="AO234" s="30">
        <f>IF('My Spreedsheet '!AN234&lt; 'Supercapacitor Info'!$F$22,'My Spreedsheet '!AN234,'Supercapacitor Info'!$F$22)</f>
        <v>133.19961260242937</v>
      </c>
    </row>
    <row r="235" spans="2:41" x14ac:dyDescent="0.3">
      <c r="B235" s="6" t="s">
        <v>9</v>
      </c>
      <c r="C235" s="6">
        <v>230</v>
      </c>
      <c r="D235" s="6">
        <v>230</v>
      </c>
      <c r="E235" s="7">
        <v>56.5</v>
      </c>
      <c r="F235" s="16">
        <f t="shared" si="100"/>
        <v>15.694444444444445</v>
      </c>
      <c r="G235" s="17">
        <f t="shared" si="126"/>
        <v>4.1666666666666269E-2</v>
      </c>
      <c r="H235" s="17">
        <f t="shared" si="127"/>
        <v>0.14999999999999858</v>
      </c>
      <c r="I235" s="17">
        <f t="shared" si="101"/>
        <v>15.694444444444445</v>
      </c>
      <c r="J235" s="17">
        <f t="shared" si="102"/>
        <v>1335.1944444444448</v>
      </c>
      <c r="K235" s="17">
        <f t="shared" si="103"/>
        <v>1335.1944444444448</v>
      </c>
      <c r="L235" s="30">
        <f>'Car Info '!$C$5*'My Spreedsheet '!G235</f>
        <v>62.083333333332739</v>
      </c>
      <c r="M235" s="30">
        <f t="shared" si="104"/>
        <v>1</v>
      </c>
      <c r="N235" s="30">
        <f>IF(M235=1,'Car Info '!$C$5*9.80665*'Car Info '!$H$5,0)</f>
        <v>160.73099349999998</v>
      </c>
      <c r="O235" s="30">
        <f>0.5*'Car Info '!$G$5*'Car Info '!$I$5*'Car Info '!$D$5*('My Spreedsheet '!F235*'My Spreedsheet '!F235)</f>
        <v>94.063670369314238</v>
      </c>
      <c r="P235" s="30">
        <f t="shared" si="128"/>
        <v>316.87799720264695</v>
      </c>
      <c r="Q235" s="30">
        <f t="shared" si="105"/>
        <v>4973.2241227637651</v>
      </c>
      <c r="R235" s="30">
        <f t="shared" si="106"/>
        <v>4.9732241227637655</v>
      </c>
      <c r="S235" s="30">
        <f t="shared" si="107"/>
        <v>3998.8606968378481</v>
      </c>
      <c r="T235" s="30">
        <f t="shared" si="108"/>
        <v>263722.38398745819</v>
      </c>
      <c r="U235" s="30">
        <f t="shared" si="109"/>
        <v>4.9732241227637655</v>
      </c>
      <c r="V235" s="30">
        <f t="shared" si="110"/>
        <v>1.3814511452121571E-3</v>
      </c>
      <c r="W235" s="30">
        <f t="shared" si="111"/>
        <v>0</v>
      </c>
      <c r="X235" s="30">
        <f t="shared" si="112"/>
        <v>0</v>
      </c>
      <c r="Y235" s="30">
        <f t="shared" si="98"/>
        <v>693.53503635953359</v>
      </c>
      <c r="Z235" s="30">
        <f t="shared" si="99"/>
        <v>-246.30754048935944</v>
      </c>
      <c r="AA235" s="30">
        <f t="shared" si="113"/>
        <v>0.19264862121098156</v>
      </c>
      <c r="AB235" s="30">
        <f t="shared" si="114"/>
        <v>-6.8418761247044282E-2</v>
      </c>
      <c r="AC235" s="30">
        <f t="shared" si="115"/>
        <v>6.8418761247044282E-2</v>
      </c>
      <c r="AD235" s="30">
        <f t="shared" si="116"/>
        <v>0.12422985996393728</v>
      </c>
      <c r="AE235" s="30">
        <f>1/2*(('Car Info '!$C$5)*('My Spreedsheet '!F235)^2)</f>
        <v>183505.11188271604</v>
      </c>
      <c r="AF235" s="30">
        <f t="shared" si="117"/>
        <v>183.50511188271605</v>
      </c>
      <c r="AG235" s="30">
        <f t="shared" si="118"/>
        <v>5.0973642189643349E-2</v>
      </c>
      <c r="AH235" s="30">
        <f t="shared" si="119"/>
        <v>2.5380374046210554</v>
      </c>
      <c r="AI235" s="30">
        <f t="shared" si="120"/>
        <v>3998.8606968378481</v>
      </c>
      <c r="AJ235" s="30">
        <f t="shared" si="121"/>
        <v>179506.25118587818</v>
      </c>
      <c r="AK235" s="30">
        <f t="shared" si="122"/>
        <v>179.50625118587817</v>
      </c>
      <c r="AL235" s="30">
        <f t="shared" si="123"/>
        <v>0</v>
      </c>
      <c r="AM235" s="30">
        <f t="shared" si="124"/>
        <v>0</v>
      </c>
      <c r="AN235" s="30">
        <f t="shared" si="125"/>
        <v>134.62968838940864</v>
      </c>
      <c r="AO235" s="30">
        <f>IF('My Spreedsheet '!AN235&lt; 'Supercapacitor Info'!$F$22,'My Spreedsheet '!AN235,'Supercapacitor Info'!$F$22)</f>
        <v>134.62968838940864</v>
      </c>
    </row>
    <row r="236" spans="2:41" x14ac:dyDescent="0.3">
      <c r="B236" s="6" t="s">
        <v>9</v>
      </c>
      <c r="C236" s="6">
        <v>231</v>
      </c>
      <c r="D236" s="6">
        <v>231</v>
      </c>
      <c r="E236" s="7">
        <v>56.5</v>
      </c>
      <c r="F236" s="16">
        <f t="shared" si="100"/>
        <v>15.694444444444445</v>
      </c>
      <c r="G236" s="17">
        <f t="shared" si="126"/>
        <v>-4.1666666666666269E-2</v>
      </c>
      <c r="H236" s="17">
        <f t="shared" si="127"/>
        <v>-0.14999999999999858</v>
      </c>
      <c r="I236" s="17">
        <f t="shared" si="101"/>
        <v>15.694444444444445</v>
      </c>
      <c r="J236" s="17">
        <f t="shared" si="102"/>
        <v>1350.8888888888891</v>
      </c>
      <c r="K236" s="17">
        <f t="shared" si="103"/>
        <v>1350.8888888888891</v>
      </c>
      <c r="L236" s="30">
        <f>'Car Info '!$C$5*'My Spreedsheet '!G236</f>
        <v>-62.083333333332739</v>
      </c>
      <c r="M236" s="30">
        <f t="shared" si="104"/>
        <v>1</v>
      </c>
      <c r="N236" s="30">
        <f>IF(M236=1,'Car Info '!$C$5*9.80665*'Car Info '!$H$5,0)</f>
        <v>160.73099349999998</v>
      </c>
      <c r="O236" s="30">
        <f>0.5*'Car Info '!$G$5*'Car Info '!$I$5*'Car Info '!$D$5*('My Spreedsheet '!F236*'My Spreedsheet '!F236)</f>
        <v>94.063670369314238</v>
      </c>
      <c r="P236" s="30">
        <f t="shared" si="128"/>
        <v>192.71133053598146</v>
      </c>
      <c r="Q236" s="30">
        <f t="shared" si="105"/>
        <v>3024.4972709119311</v>
      </c>
      <c r="R236" s="30">
        <f t="shared" si="106"/>
        <v>3.0244972709119313</v>
      </c>
      <c r="S236" s="30">
        <f t="shared" si="107"/>
        <v>3998.8606968378481</v>
      </c>
      <c r="T236" s="30">
        <f t="shared" si="108"/>
        <v>267721.24468429602</v>
      </c>
      <c r="U236" s="30">
        <f t="shared" si="109"/>
        <v>3.0244972709119313</v>
      </c>
      <c r="V236" s="30">
        <f t="shared" si="110"/>
        <v>8.4013813080886985E-4</v>
      </c>
      <c r="W236" s="30">
        <f t="shared" si="111"/>
        <v>0</v>
      </c>
      <c r="X236" s="30">
        <f t="shared" si="112"/>
        <v>0</v>
      </c>
      <c r="Y236" s="30">
        <f t="shared" si="98"/>
        <v>696.55953363044557</v>
      </c>
      <c r="Z236" s="30">
        <f t="shared" si="99"/>
        <v>-246.30754048935944</v>
      </c>
      <c r="AA236" s="30">
        <f t="shared" si="113"/>
        <v>0.19348875934179044</v>
      </c>
      <c r="AB236" s="30">
        <f t="shared" si="114"/>
        <v>-6.8418761247044282E-2</v>
      </c>
      <c r="AC236" s="30">
        <f t="shared" si="115"/>
        <v>6.8418761247044282E-2</v>
      </c>
      <c r="AD236" s="30">
        <f t="shared" si="116"/>
        <v>0.12506999809474617</v>
      </c>
      <c r="AE236" s="30">
        <f>1/2*(('Car Info '!$C$5)*('My Spreedsheet '!F236)^2)</f>
        <v>183505.11188271604</v>
      </c>
      <c r="AF236" s="30">
        <f t="shared" si="117"/>
        <v>183.50511188271605</v>
      </c>
      <c r="AG236" s="30">
        <f t="shared" si="118"/>
        <v>5.0973642189643349E-2</v>
      </c>
      <c r="AH236" s="30">
        <f t="shared" si="119"/>
        <v>2.5890110468106986</v>
      </c>
      <c r="AI236" s="30">
        <f t="shared" si="120"/>
        <v>3998.8606968378481</v>
      </c>
      <c r="AJ236" s="30">
        <f t="shared" si="121"/>
        <v>179506.25118587818</v>
      </c>
      <c r="AK236" s="30">
        <f t="shared" si="122"/>
        <v>179.50625118587817</v>
      </c>
      <c r="AL236" s="30">
        <f t="shared" si="123"/>
        <v>179506.25118587818</v>
      </c>
      <c r="AM236" s="30">
        <f t="shared" si="124"/>
        <v>179.50625118587817</v>
      </c>
      <c r="AN236" s="30">
        <f t="shared" si="125"/>
        <v>134.62968838940864</v>
      </c>
      <c r="AO236" s="30">
        <f>IF('My Spreedsheet '!AN236&lt; 'Supercapacitor Info'!$F$22,'My Spreedsheet '!AN236,'Supercapacitor Info'!$F$22)</f>
        <v>134.62968838940864</v>
      </c>
    </row>
    <row r="237" spans="2:41" x14ac:dyDescent="0.3">
      <c r="B237" s="6" t="s">
        <v>9</v>
      </c>
      <c r="C237" s="6">
        <v>232</v>
      </c>
      <c r="D237" s="6">
        <v>232</v>
      </c>
      <c r="E237" s="7">
        <v>56.2</v>
      </c>
      <c r="F237" s="16">
        <f t="shared" si="100"/>
        <v>15.611111111111111</v>
      </c>
      <c r="G237" s="17">
        <f t="shared" si="126"/>
        <v>-0.2222222222222224</v>
      </c>
      <c r="H237" s="17">
        <f t="shared" si="127"/>
        <v>-0.80000000000000071</v>
      </c>
      <c r="I237" s="17">
        <f t="shared" si="101"/>
        <v>15.611111111111111</v>
      </c>
      <c r="J237" s="17">
        <f t="shared" si="102"/>
        <v>1366.5000000000002</v>
      </c>
      <c r="K237" s="17">
        <f t="shared" si="103"/>
        <v>1366.5000000000002</v>
      </c>
      <c r="L237" s="30">
        <f>'Car Info '!$C$5*'My Spreedsheet '!G237</f>
        <v>-331.11111111111137</v>
      </c>
      <c r="M237" s="30">
        <f t="shared" si="104"/>
        <v>1</v>
      </c>
      <c r="N237" s="30">
        <f>IF(M237=1,'Car Info '!$C$5*9.80665*'Car Info '!$H$5,0)</f>
        <v>160.73099349999998</v>
      </c>
      <c r="O237" s="30">
        <f>0.5*'Car Info '!$G$5*'Car Info '!$I$5*'Car Info '!$D$5*('My Spreedsheet '!F237*'My Spreedsheet '!F237)</f>
        <v>93.067416098756937</v>
      </c>
      <c r="P237" s="30">
        <f t="shared" si="128"/>
        <v>-77.312701512354451</v>
      </c>
      <c r="Q237" s="30">
        <f t="shared" si="105"/>
        <v>-1206.9371736095334</v>
      </c>
      <c r="R237" s="30">
        <f t="shared" si="106"/>
        <v>-1.2069371736095333</v>
      </c>
      <c r="S237" s="30">
        <f t="shared" si="107"/>
        <v>3962.0751720694825</v>
      </c>
      <c r="T237" s="30">
        <f t="shared" si="108"/>
        <v>271683.3198563655</v>
      </c>
      <c r="U237" s="30">
        <f t="shared" si="109"/>
        <v>0</v>
      </c>
      <c r="V237" s="30">
        <f t="shared" si="110"/>
        <v>0</v>
      </c>
      <c r="W237" s="30">
        <f t="shared" si="111"/>
        <v>-1.2069371736095333</v>
      </c>
      <c r="X237" s="30">
        <f t="shared" si="112"/>
        <v>3.3526032600264815E-4</v>
      </c>
      <c r="Y237" s="30">
        <f t="shared" si="98"/>
        <v>696.55953363044557</v>
      </c>
      <c r="Z237" s="30">
        <f t="shared" si="99"/>
        <v>-247.51447766296897</v>
      </c>
      <c r="AA237" s="30">
        <f t="shared" si="113"/>
        <v>0.19348875934179044</v>
      </c>
      <c r="AB237" s="30">
        <f t="shared" si="114"/>
        <v>-6.8754021573046942E-2</v>
      </c>
      <c r="AC237" s="30">
        <f t="shared" si="115"/>
        <v>6.8754021573046942E-2</v>
      </c>
      <c r="AD237" s="30">
        <f t="shared" si="116"/>
        <v>0.1247347377687435</v>
      </c>
      <c r="AE237" s="30">
        <f>1/2*(('Car Info '!$C$5)*('My Spreedsheet '!F237)^2)</f>
        <v>181561.55864197531</v>
      </c>
      <c r="AF237" s="30">
        <f t="shared" si="117"/>
        <v>181.56155864197532</v>
      </c>
      <c r="AG237" s="30">
        <f t="shared" si="118"/>
        <v>5.043376628943759E-2</v>
      </c>
      <c r="AH237" s="30">
        <f t="shared" si="119"/>
        <v>2.6394448131001362</v>
      </c>
      <c r="AI237" s="30">
        <f t="shared" si="120"/>
        <v>3962.0751720694825</v>
      </c>
      <c r="AJ237" s="30">
        <f t="shared" si="121"/>
        <v>177599.48346990583</v>
      </c>
      <c r="AK237" s="30">
        <f t="shared" si="122"/>
        <v>177.59948346990583</v>
      </c>
      <c r="AL237" s="30">
        <f t="shared" si="123"/>
        <v>177599.48346990583</v>
      </c>
      <c r="AM237" s="30">
        <f t="shared" si="124"/>
        <v>177.59948346990583</v>
      </c>
      <c r="AN237" s="30">
        <f t="shared" si="125"/>
        <v>133.19961260242937</v>
      </c>
      <c r="AO237" s="30">
        <f>IF('My Spreedsheet '!AN237&lt; 'Supercapacitor Info'!$F$22,'My Spreedsheet '!AN237,'Supercapacitor Info'!$F$22)</f>
        <v>133.19961260242937</v>
      </c>
    </row>
    <row r="238" spans="2:41" x14ac:dyDescent="0.3">
      <c r="B238" s="6" t="s">
        <v>9</v>
      </c>
      <c r="C238" s="6">
        <v>233</v>
      </c>
      <c r="D238" s="6">
        <v>233</v>
      </c>
      <c r="E238" s="7">
        <v>54.9</v>
      </c>
      <c r="F238" s="16">
        <f t="shared" si="100"/>
        <v>15.25</v>
      </c>
      <c r="G238" s="17">
        <f t="shared" si="126"/>
        <v>-0.45833333333333393</v>
      </c>
      <c r="H238" s="17">
        <f t="shared" si="127"/>
        <v>-1.6500000000000021</v>
      </c>
      <c r="I238" s="17">
        <f t="shared" si="101"/>
        <v>15.25</v>
      </c>
      <c r="J238" s="17">
        <f t="shared" si="102"/>
        <v>1381.7500000000002</v>
      </c>
      <c r="K238" s="17">
        <f t="shared" si="103"/>
        <v>1381.7500000000002</v>
      </c>
      <c r="L238" s="30">
        <f>'Car Info '!$C$5*'My Spreedsheet '!G238</f>
        <v>-682.91666666666754</v>
      </c>
      <c r="M238" s="30">
        <f t="shared" si="104"/>
        <v>1</v>
      </c>
      <c r="N238" s="30">
        <f>IF(M238=1,'Car Info '!$C$5*9.80665*'Car Info '!$H$5,0)</f>
        <v>160.73099349999998</v>
      </c>
      <c r="O238" s="30">
        <f>0.5*'Car Info '!$G$5*'Car Info '!$I$5*'Car Info '!$D$5*('My Spreedsheet '!F238*'My Spreedsheet '!F238)</f>
        <v>88.811604081703123</v>
      </c>
      <c r="P238" s="30">
        <f t="shared" si="128"/>
        <v>-433.37406908496445</v>
      </c>
      <c r="Q238" s="30">
        <f t="shared" si="105"/>
        <v>-6608.9545535457082</v>
      </c>
      <c r="R238" s="30">
        <f t="shared" si="106"/>
        <v>-6.6089545535457086</v>
      </c>
      <c r="S238" s="30">
        <f t="shared" si="107"/>
        <v>3805.5246131209719</v>
      </c>
      <c r="T238" s="30">
        <f t="shared" si="108"/>
        <v>275488.8444694865</v>
      </c>
      <c r="U238" s="30">
        <f t="shared" si="109"/>
        <v>0</v>
      </c>
      <c r="V238" s="30">
        <f t="shared" si="110"/>
        <v>0</v>
      </c>
      <c r="W238" s="30">
        <f t="shared" si="111"/>
        <v>-6.6089545535457086</v>
      </c>
      <c r="X238" s="30">
        <f t="shared" si="112"/>
        <v>1.8358207093182523E-3</v>
      </c>
      <c r="Y238" s="30">
        <f t="shared" si="98"/>
        <v>696.55953363044557</v>
      </c>
      <c r="Z238" s="30">
        <f t="shared" si="99"/>
        <v>-254.12343221651469</v>
      </c>
      <c r="AA238" s="30">
        <f t="shared" si="113"/>
        <v>0.19348875934179044</v>
      </c>
      <c r="AB238" s="30">
        <f t="shared" si="114"/>
        <v>-7.0589842282365187E-2</v>
      </c>
      <c r="AC238" s="30">
        <f t="shared" si="115"/>
        <v>7.0589842282365187E-2</v>
      </c>
      <c r="AD238" s="30">
        <f t="shared" si="116"/>
        <v>0.12289891705942525</v>
      </c>
      <c r="AE238" s="30">
        <f>1/2*(('Car Info '!$C$5)*('My Spreedsheet '!F238)^2)</f>
        <v>173259.0625</v>
      </c>
      <c r="AF238" s="30">
        <f t="shared" si="117"/>
        <v>173.2590625</v>
      </c>
      <c r="AG238" s="30">
        <f t="shared" si="118"/>
        <v>4.8127517361111108E-2</v>
      </c>
      <c r="AH238" s="30">
        <f t="shared" si="119"/>
        <v>2.6875723304612475</v>
      </c>
      <c r="AI238" s="30">
        <f t="shared" si="120"/>
        <v>3805.5246131209719</v>
      </c>
      <c r="AJ238" s="30">
        <f t="shared" si="121"/>
        <v>169453.53788687903</v>
      </c>
      <c r="AK238" s="30">
        <f t="shared" si="122"/>
        <v>169.45353788687902</v>
      </c>
      <c r="AL238" s="30">
        <f t="shared" si="123"/>
        <v>169453.53788687903</v>
      </c>
      <c r="AM238" s="30">
        <f t="shared" si="124"/>
        <v>169.45353788687902</v>
      </c>
      <c r="AN238" s="30">
        <f t="shared" si="125"/>
        <v>127.09015341515926</v>
      </c>
      <c r="AO238" s="30">
        <f>IF('My Spreedsheet '!AN238&lt; 'Supercapacitor Info'!$F$22,'My Spreedsheet '!AN238,'Supercapacitor Info'!$F$22)</f>
        <v>127.09015341515926</v>
      </c>
    </row>
    <row r="239" spans="2:41" x14ac:dyDescent="0.3">
      <c r="B239" s="6" t="s">
        <v>9</v>
      </c>
      <c r="C239" s="6">
        <v>234</v>
      </c>
      <c r="D239" s="6">
        <v>234</v>
      </c>
      <c r="E239" s="7">
        <v>52.9</v>
      </c>
      <c r="F239" s="16">
        <f t="shared" si="100"/>
        <v>14.694444444444443</v>
      </c>
      <c r="G239" s="17">
        <f t="shared" si="126"/>
        <v>-0.54166666666666641</v>
      </c>
      <c r="H239" s="17">
        <f t="shared" si="127"/>
        <v>-1.9499999999999993</v>
      </c>
      <c r="I239" s="17">
        <f t="shared" si="101"/>
        <v>14.694444444444443</v>
      </c>
      <c r="J239" s="17">
        <f t="shared" si="102"/>
        <v>1396.4444444444446</v>
      </c>
      <c r="K239" s="17">
        <f t="shared" si="103"/>
        <v>1396.4444444444446</v>
      </c>
      <c r="L239" s="30">
        <f>'Car Info '!$C$5*'My Spreedsheet '!G239</f>
        <v>-807.08333333333292</v>
      </c>
      <c r="M239" s="30">
        <f t="shared" si="104"/>
        <v>1</v>
      </c>
      <c r="N239" s="30">
        <f>IF(M239=1,'Car Info '!$C$5*9.80665*'Car Info '!$H$5,0)</f>
        <v>160.73099349999998</v>
      </c>
      <c r="O239" s="30">
        <f>0.5*'Car Info '!$G$5*'Car Info '!$I$5*'Car Info '!$D$5*('My Spreedsheet '!F239*'My Spreedsheet '!F239)</f>
        <v>82.45867829843921</v>
      </c>
      <c r="P239" s="30">
        <f t="shared" si="128"/>
        <v>-563.89366153489379</v>
      </c>
      <c r="Q239" s="30">
        <f t="shared" si="105"/>
        <v>-8286.1040819988557</v>
      </c>
      <c r="R239" s="30">
        <f t="shared" si="106"/>
        <v>-8.2861040819988556</v>
      </c>
      <c r="S239" s="30">
        <f t="shared" si="107"/>
        <v>3573.5371217048419</v>
      </c>
      <c r="T239" s="30">
        <f t="shared" si="108"/>
        <v>279062.38159119134</v>
      </c>
      <c r="U239" s="30">
        <f t="shared" si="109"/>
        <v>0</v>
      </c>
      <c r="V239" s="30">
        <f t="shared" si="110"/>
        <v>0</v>
      </c>
      <c r="W239" s="30">
        <f t="shared" si="111"/>
        <v>-8.2861040819988556</v>
      </c>
      <c r="X239" s="30">
        <f t="shared" si="112"/>
        <v>2.3016955783330155E-3</v>
      </c>
      <c r="Y239" s="30">
        <f t="shared" si="98"/>
        <v>696.55953363044557</v>
      </c>
      <c r="Z239" s="30">
        <f t="shared" si="99"/>
        <v>-262.40953629851356</v>
      </c>
      <c r="AA239" s="30">
        <f t="shared" si="113"/>
        <v>0.19348875934179044</v>
      </c>
      <c r="AB239" s="30">
        <f t="shared" si="114"/>
        <v>-7.2891537860698213E-2</v>
      </c>
      <c r="AC239" s="30">
        <f t="shared" si="115"/>
        <v>7.2891537860698213E-2</v>
      </c>
      <c r="AD239" s="30">
        <f t="shared" si="116"/>
        <v>0.12059722148109223</v>
      </c>
      <c r="AE239" s="30">
        <f>1/2*(('Car Info '!$C$5)*('My Spreedsheet '!F239)^2)</f>
        <v>160865.38966049379</v>
      </c>
      <c r="AF239" s="30">
        <f t="shared" si="117"/>
        <v>160.8653896604938</v>
      </c>
      <c r="AG239" s="30">
        <f t="shared" si="118"/>
        <v>4.4684830461248277E-2</v>
      </c>
      <c r="AH239" s="30">
        <f t="shared" si="119"/>
        <v>2.7322571609224959</v>
      </c>
      <c r="AI239" s="30">
        <f t="shared" si="120"/>
        <v>3573.5371217048419</v>
      </c>
      <c r="AJ239" s="30">
        <f t="shared" si="121"/>
        <v>157291.85253878895</v>
      </c>
      <c r="AK239" s="30">
        <f t="shared" si="122"/>
        <v>157.29185253878896</v>
      </c>
      <c r="AL239" s="30">
        <f t="shared" si="123"/>
        <v>157291.85253878895</v>
      </c>
      <c r="AM239" s="30">
        <f t="shared" si="124"/>
        <v>157.29185253878896</v>
      </c>
      <c r="AN239" s="30">
        <f t="shared" si="125"/>
        <v>117.96888940409173</v>
      </c>
      <c r="AO239" s="30">
        <f>IF('My Spreedsheet '!AN239&lt; 'Supercapacitor Info'!$F$22,'My Spreedsheet '!AN239,'Supercapacitor Info'!$F$22)</f>
        <v>117.96888940409173</v>
      </c>
    </row>
    <row r="240" spans="2:41" x14ac:dyDescent="0.3">
      <c r="B240" s="6" t="s">
        <v>9</v>
      </c>
      <c r="C240" s="6">
        <v>235</v>
      </c>
      <c r="D240" s="6">
        <v>235</v>
      </c>
      <c r="E240" s="7">
        <v>51</v>
      </c>
      <c r="F240" s="16">
        <f t="shared" si="100"/>
        <v>14.166666666666666</v>
      </c>
      <c r="G240" s="17">
        <f t="shared" si="126"/>
        <v>-0.43055555555555575</v>
      </c>
      <c r="H240" s="17">
        <f t="shared" si="127"/>
        <v>-1.5500000000000007</v>
      </c>
      <c r="I240" s="17">
        <f t="shared" si="101"/>
        <v>14.166666666666666</v>
      </c>
      <c r="J240" s="17">
        <f t="shared" si="102"/>
        <v>1410.6111111111113</v>
      </c>
      <c r="K240" s="17">
        <f t="shared" si="103"/>
        <v>1410.6111111111113</v>
      </c>
      <c r="L240" s="30">
        <f>'Car Info '!$C$5*'My Spreedsheet '!G240</f>
        <v>-641.52777777777806</v>
      </c>
      <c r="M240" s="30">
        <f t="shared" si="104"/>
        <v>1</v>
      </c>
      <c r="N240" s="30">
        <f>IF(M240=1,'Car Info '!$C$5*9.80665*'Car Info '!$H$5,0)</f>
        <v>160.73099349999998</v>
      </c>
      <c r="O240" s="30">
        <f>0.5*'Car Info '!$G$5*'Car Info '!$I$5*'Car Info '!$D$5*('My Spreedsheet '!F240*'My Spreedsheet '!F240)</f>
        <v>76.641743795312493</v>
      </c>
      <c r="P240" s="30">
        <f t="shared" si="128"/>
        <v>-404.15504048246561</v>
      </c>
      <c r="Q240" s="30">
        <f t="shared" si="105"/>
        <v>-5725.5297401682628</v>
      </c>
      <c r="R240" s="30">
        <f t="shared" si="106"/>
        <v>-5.7255297401682625</v>
      </c>
      <c r="S240" s="30">
        <f t="shared" si="107"/>
        <v>3362.7804450169265</v>
      </c>
      <c r="T240" s="30">
        <f t="shared" si="108"/>
        <v>282425.16203620826</v>
      </c>
      <c r="U240" s="30">
        <f t="shared" si="109"/>
        <v>0</v>
      </c>
      <c r="V240" s="30">
        <f t="shared" si="110"/>
        <v>0</v>
      </c>
      <c r="W240" s="30">
        <f t="shared" si="111"/>
        <v>-5.7255297401682625</v>
      </c>
      <c r="X240" s="30">
        <f t="shared" si="112"/>
        <v>1.5904249278245173E-3</v>
      </c>
      <c r="Y240" s="30">
        <f t="shared" si="98"/>
        <v>696.55953363044557</v>
      </c>
      <c r="Z240" s="30">
        <f t="shared" si="99"/>
        <v>-268.13506603868183</v>
      </c>
      <c r="AA240" s="30">
        <f t="shared" si="113"/>
        <v>0.19348875934179044</v>
      </c>
      <c r="AB240" s="30">
        <f t="shared" si="114"/>
        <v>-7.4481962788522732E-2</v>
      </c>
      <c r="AC240" s="30">
        <f t="shared" si="115"/>
        <v>7.4481962788522732E-2</v>
      </c>
      <c r="AD240" s="30">
        <f t="shared" si="116"/>
        <v>0.11900679655326771</v>
      </c>
      <c r="AE240" s="30">
        <f>1/2*(('Car Info '!$C$5)*('My Spreedsheet '!F240)^2)</f>
        <v>149517.36111111109</v>
      </c>
      <c r="AF240" s="30">
        <f t="shared" si="117"/>
        <v>149.51736111111109</v>
      </c>
      <c r="AG240" s="30">
        <f t="shared" si="118"/>
        <v>4.1532600308641969E-2</v>
      </c>
      <c r="AH240" s="30">
        <f t="shared" si="119"/>
        <v>2.773789761231138</v>
      </c>
      <c r="AI240" s="30">
        <f t="shared" si="120"/>
        <v>3362.7804450169265</v>
      </c>
      <c r="AJ240" s="30">
        <f t="shared" si="121"/>
        <v>146154.58066609417</v>
      </c>
      <c r="AK240" s="30">
        <f t="shared" si="122"/>
        <v>146.15458066609418</v>
      </c>
      <c r="AL240" s="30">
        <f t="shared" si="123"/>
        <v>146154.58066609417</v>
      </c>
      <c r="AM240" s="30">
        <f t="shared" si="124"/>
        <v>146.15458066609418</v>
      </c>
      <c r="AN240" s="30">
        <f t="shared" si="125"/>
        <v>109.61593549957063</v>
      </c>
      <c r="AO240" s="30">
        <f>IF('My Spreedsheet '!AN240&lt; 'Supercapacitor Info'!$F$22,'My Spreedsheet '!AN240,'Supercapacitor Info'!$F$22)</f>
        <v>109.61593549957063</v>
      </c>
    </row>
    <row r="241" spans="2:41" x14ac:dyDescent="0.3">
      <c r="B241" s="6" t="s">
        <v>9</v>
      </c>
      <c r="C241" s="6">
        <v>236</v>
      </c>
      <c r="D241" s="6">
        <v>236</v>
      </c>
      <c r="E241" s="7">
        <v>49.8</v>
      </c>
      <c r="F241" s="16">
        <f t="shared" si="100"/>
        <v>13.833333333333332</v>
      </c>
      <c r="G241" s="17">
        <f t="shared" si="126"/>
        <v>-0.24999999999999961</v>
      </c>
      <c r="H241" s="17">
        <f t="shared" si="127"/>
        <v>-0.89999999999999858</v>
      </c>
      <c r="I241" s="17">
        <f t="shared" si="101"/>
        <v>13.833333333333332</v>
      </c>
      <c r="J241" s="17">
        <f t="shared" si="102"/>
        <v>1424.4444444444446</v>
      </c>
      <c r="K241" s="17">
        <f t="shared" si="103"/>
        <v>1424.4444444444446</v>
      </c>
      <c r="L241" s="30">
        <f>'Car Info '!$C$5*'My Spreedsheet '!G241</f>
        <v>-372.49999999999943</v>
      </c>
      <c r="M241" s="30">
        <f t="shared" si="104"/>
        <v>1</v>
      </c>
      <c r="N241" s="30">
        <f>IF(M241=1,'Car Info '!$C$5*9.80665*'Car Info '!$H$5,0)</f>
        <v>160.73099349999998</v>
      </c>
      <c r="O241" s="30">
        <f>0.5*'Car Info '!$G$5*'Car Info '!$I$5*'Car Info '!$D$5*('My Spreedsheet '!F241*'My Spreedsheet '!F241)</f>
        <v>73.077504914312485</v>
      </c>
      <c r="P241" s="30">
        <f t="shared" si="128"/>
        <v>-138.69150158568698</v>
      </c>
      <c r="Q241" s="30">
        <f t="shared" si="105"/>
        <v>-1918.5657719353364</v>
      </c>
      <c r="R241" s="30">
        <f t="shared" si="106"/>
        <v>-1.9185657719353364</v>
      </c>
      <c r="S241" s="30">
        <f t="shared" si="107"/>
        <v>3234.3508947313221</v>
      </c>
      <c r="T241" s="30">
        <f t="shared" si="108"/>
        <v>285659.51293093956</v>
      </c>
      <c r="U241" s="30">
        <f t="shared" si="109"/>
        <v>0</v>
      </c>
      <c r="V241" s="30">
        <f t="shared" si="110"/>
        <v>0</v>
      </c>
      <c r="W241" s="30">
        <f t="shared" si="111"/>
        <v>-1.9185657719353364</v>
      </c>
      <c r="X241" s="30">
        <f t="shared" si="112"/>
        <v>5.3293493664870455E-4</v>
      </c>
      <c r="Y241" s="30">
        <f t="shared" si="98"/>
        <v>696.55953363044557</v>
      </c>
      <c r="Z241" s="30">
        <f t="shared" si="99"/>
        <v>-270.05363181061716</v>
      </c>
      <c r="AA241" s="30">
        <f t="shared" si="113"/>
        <v>0.19348875934179044</v>
      </c>
      <c r="AB241" s="30">
        <f t="shared" si="114"/>
        <v>-7.5014897725171434E-2</v>
      </c>
      <c r="AC241" s="30">
        <f t="shared" si="115"/>
        <v>7.5014897725171434E-2</v>
      </c>
      <c r="AD241" s="30">
        <f t="shared" si="116"/>
        <v>0.11847386161661901</v>
      </c>
      <c r="AE241" s="30">
        <f>1/2*(('Car Info '!$C$5)*('My Spreedsheet '!F241)^2)</f>
        <v>142564.02777777775</v>
      </c>
      <c r="AF241" s="30">
        <f t="shared" si="117"/>
        <v>142.56402777777777</v>
      </c>
      <c r="AG241" s="30">
        <f t="shared" si="118"/>
        <v>3.9601118827160491E-2</v>
      </c>
      <c r="AH241" s="30">
        <f t="shared" si="119"/>
        <v>2.8133908800582983</v>
      </c>
      <c r="AI241" s="30">
        <f t="shared" si="120"/>
        <v>3234.3508947313221</v>
      </c>
      <c r="AJ241" s="30">
        <f t="shared" si="121"/>
        <v>139329.67688304643</v>
      </c>
      <c r="AK241" s="30">
        <f t="shared" si="122"/>
        <v>139.32967688304643</v>
      </c>
      <c r="AL241" s="30">
        <f t="shared" si="123"/>
        <v>139329.67688304643</v>
      </c>
      <c r="AM241" s="30">
        <f t="shared" si="124"/>
        <v>139.32967688304643</v>
      </c>
      <c r="AN241" s="30">
        <f t="shared" si="125"/>
        <v>104.49725766228482</v>
      </c>
      <c r="AO241" s="30">
        <f>IF('My Spreedsheet '!AN241&lt; 'Supercapacitor Info'!$F$22,'My Spreedsheet '!AN241,'Supercapacitor Info'!$F$22)</f>
        <v>104.49725766228482</v>
      </c>
    </row>
    <row r="242" spans="2:41" x14ac:dyDescent="0.3">
      <c r="B242" s="6" t="s">
        <v>9</v>
      </c>
      <c r="C242" s="6">
        <v>237</v>
      </c>
      <c r="D242" s="6">
        <v>237</v>
      </c>
      <c r="E242" s="7">
        <v>49.2</v>
      </c>
      <c r="F242" s="16">
        <f t="shared" si="100"/>
        <v>13.666666666666668</v>
      </c>
      <c r="G242" s="17">
        <f t="shared" si="126"/>
        <v>-0.19444444444444425</v>
      </c>
      <c r="H242" s="17">
        <f t="shared" si="127"/>
        <v>-0.69999999999999929</v>
      </c>
      <c r="I242" s="17">
        <f t="shared" si="101"/>
        <v>13.666666666666668</v>
      </c>
      <c r="J242" s="17">
        <f t="shared" si="102"/>
        <v>1438.1111111111113</v>
      </c>
      <c r="K242" s="17">
        <f t="shared" si="103"/>
        <v>1438.1111111111113</v>
      </c>
      <c r="L242" s="30">
        <f>'Car Info '!$C$5*'My Spreedsheet '!G242</f>
        <v>-289.72222222222194</v>
      </c>
      <c r="M242" s="30">
        <f t="shared" si="104"/>
        <v>1</v>
      </c>
      <c r="N242" s="30">
        <f>IF(M242=1,'Car Info '!$C$5*9.80665*'Car Info '!$H$5,0)</f>
        <v>160.73099349999998</v>
      </c>
      <c r="O242" s="30">
        <f>0.5*'Car Info '!$G$5*'Car Info '!$I$5*'Car Info '!$D$5*('My Spreedsheet '!F242*'My Spreedsheet '!F242)</f>
        <v>71.327209035250007</v>
      </c>
      <c r="P242" s="30">
        <f t="shared" si="128"/>
        <v>-57.664019686971955</v>
      </c>
      <c r="Q242" s="30">
        <f t="shared" si="105"/>
        <v>-788.07493572195017</v>
      </c>
      <c r="R242" s="30">
        <f t="shared" si="106"/>
        <v>-0.7880749357219502</v>
      </c>
      <c r="S242" s="30">
        <f t="shared" si="107"/>
        <v>3171.4621013150836</v>
      </c>
      <c r="T242" s="30">
        <f t="shared" si="108"/>
        <v>288830.97503225465</v>
      </c>
      <c r="U242" s="30">
        <f t="shared" si="109"/>
        <v>0</v>
      </c>
      <c r="V242" s="30">
        <f t="shared" si="110"/>
        <v>0</v>
      </c>
      <c r="W242" s="30">
        <f t="shared" si="111"/>
        <v>-0.7880749357219502</v>
      </c>
      <c r="X242" s="30">
        <f t="shared" si="112"/>
        <v>2.189097043672084E-4</v>
      </c>
      <c r="Y242" s="30">
        <f t="shared" si="98"/>
        <v>696.55953363044557</v>
      </c>
      <c r="Z242" s="30">
        <f t="shared" si="99"/>
        <v>-270.84170674633913</v>
      </c>
      <c r="AA242" s="30">
        <f t="shared" si="113"/>
        <v>0.19348875934179044</v>
      </c>
      <c r="AB242" s="30">
        <f t="shared" si="114"/>
        <v>-7.5233807429538641E-2</v>
      </c>
      <c r="AC242" s="30">
        <f t="shared" si="115"/>
        <v>7.5233807429538641E-2</v>
      </c>
      <c r="AD242" s="30">
        <f t="shared" si="116"/>
        <v>0.1182549519122518</v>
      </c>
      <c r="AE242" s="30">
        <f>1/2*(('Car Info '!$C$5)*('My Spreedsheet '!F242)^2)</f>
        <v>139149.44444444447</v>
      </c>
      <c r="AF242" s="30">
        <f t="shared" si="117"/>
        <v>139.14944444444447</v>
      </c>
      <c r="AG242" s="30">
        <f t="shared" si="118"/>
        <v>3.8652623456790131E-2</v>
      </c>
      <c r="AH242" s="30">
        <f t="shared" si="119"/>
        <v>2.8520435035150884</v>
      </c>
      <c r="AI242" s="30">
        <f t="shared" si="120"/>
        <v>3171.4621013150836</v>
      </c>
      <c r="AJ242" s="30">
        <f t="shared" si="121"/>
        <v>135977.98234312938</v>
      </c>
      <c r="AK242" s="30">
        <f t="shared" si="122"/>
        <v>135.97798234312938</v>
      </c>
      <c r="AL242" s="30">
        <f t="shared" si="123"/>
        <v>135977.98234312938</v>
      </c>
      <c r="AM242" s="30">
        <f t="shared" si="124"/>
        <v>135.97798234312938</v>
      </c>
      <c r="AN242" s="30">
        <f t="shared" si="125"/>
        <v>101.98348675734704</v>
      </c>
      <c r="AO242" s="30">
        <f>IF('My Spreedsheet '!AN242&lt; 'Supercapacitor Info'!$F$22,'My Spreedsheet '!AN242,'Supercapacitor Info'!$F$22)</f>
        <v>101.98348675734704</v>
      </c>
    </row>
    <row r="243" spans="2:41" x14ac:dyDescent="0.3">
      <c r="B243" s="6" t="s">
        <v>9</v>
      </c>
      <c r="C243" s="6">
        <v>238</v>
      </c>
      <c r="D243" s="6">
        <v>238</v>
      </c>
      <c r="E243" s="7">
        <v>48.4</v>
      </c>
      <c r="F243" s="16">
        <f t="shared" si="100"/>
        <v>13.444444444444443</v>
      </c>
      <c r="G243" s="17">
        <f t="shared" si="126"/>
        <v>-0.31944444444444503</v>
      </c>
      <c r="H243" s="17">
        <f t="shared" si="127"/>
        <v>-1.1500000000000021</v>
      </c>
      <c r="I243" s="17">
        <f t="shared" si="101"/>
        <v>13.444444444444443</v>
      </c>
      <c r="J243" s="17">
        <f t="shared" si="102"/>
        <v>1451.5555555555557</v>
      </c>
      <c r="K243" s="17">
        <f t="shared" si="103"/>
        <v>1451.5555555555557</v>
      </c>
      <c r="L243" s="30">
        <f>'Car Info '!$C$5*'My Spreedsheet '!G243</f>
        <v>-475.97222222222308</v>
      </c>
      <c r="M243" s="30">
        <f t="shared" si="104"/>
        <v>1</v>
      </c>
      <c r="N243" s="30">
        <f>IF(M243=1,'Car Info '!$C$5*9.80665*'Car Info '!$H$5,0)</f>
        <v>160.73099349999998</v>
      </c>
      <c r="O243" s="30">
        <f>0.5*'Car Info '!$G$5*'Car Info '!$I$5*'Car Info '!$D$5*('My Spreedsheet '!F243*'My Spreedsheet '!F243)</f>
        <v>69.026483408361088</v>
      </c>
      <c r="P243" s="30">
        <f t="shared" si="128"/>
        <v>-246.21474531386204</v>
      </c>
      <c r="Q243" s="30">
        <f t="shared" si="105"/>
        <v>-3310.220464775256</v>
      </c>
      <c r="R243" s="30">
        <f t="shared" si="106"/>
        <v>-3.3102204647752562</v>
      </c>
      <c r="S243" s="30">
        <f t="shared" si="107"/>
        <v>3088.9616339901872</v>
      </c>
      <c r="T243" s="30">
        <f t="shared" si="108"/>
        <v>291919.93666624482</v>
      </c>
      <c r="U243" s="30">
        <f t="shared" si="109"/>
        <v>0</v>
      </c>
      <c r="V243" s="30">
        <f t="shared" si="110"/>
        <v>0</v>
      </c>
      <c r="W243" s="30">
        <f t="shared" si="111"/>
        <v>-3.3102204647752562</v>
      </c>
      <c r="X243" s="30">
        <f t="shared" si="112"/>
        <v>9.1950568465979342E-4</v>
      </c>
      <c r="Y243" s="30">
        <f t="shared" si="98"/>
        <v>696.55953363044557</v>
      </c>
      <c r="Z243" s="30">
        <f t="shared" si="99"/>
        <v>-274.15192721111441</v>
      </c>
      <c r="AA243" s="30">
        <f t="shared" si="113"/>
        <v>0.19348875934179044</v>
      </c>
      <c r="AB243" s="30">
        <f t="shared" si="114"/>
        <v>-7.6153313114198443E-2</v>
      </c>
      <c r="AC243" s="30">
        <f t="shared" si="115"/>
        <v>7.6153313114198443E-2</v>
      </c>
      <c r="AD243" s="30">
        <f t="shared" si="116"/>
        <v>0.117335446227592</v>
      </c>
      <c r="AE243" s="30">
        <f>1/2*(('Car Info '!$C$5)*('My Spreedsheet '!F243)^2)</f>
        <v>134661.04938271601</v>
      </c>
      <c r="AF243" s="30">
        <f t="shared" si="117"/>
        <v>134.66104938271602</v>
      </c>
      <c r="AG243" s="30">
        <f t="shared" si="118"/>
        <v>3.7405847050754448E-2</v>
      </c>
      <c r="AH243" s="30">
        <f t="shared" si="119"/>
        <v>2.889449350565843</v>
      </c>
      <c r="AI243" s="30">
        <f t="shared" si="120"/>
        <v>3088.9616339901872</v>
      </c>
      <c r="AJ243" s="30">
        <f t="shared" si="121"/>
        <v>131572.08774872581</v>
      </c>
      <c r="AK243" s="30">
        <f t="shared" si="122"/>
        <v>131.57208774872581</v>
      </c>
      <c r="AL243" s="30">
        <f t="shared" si="123"/>
        <v>131572.08774872581</v>
      </c>
      <c r="AM243" s="30">
        <f t="shared" si="124"/>
        <v>131.57208774872581</v>
      </c>
      <c r="AN243" s="30">
        <f t="shared" si="125"/>
        <v>98.679065811544362</v>
      </c>
      <c r="AO243" s="30">
        <f>IF('My Spreedsheet '!AN243&lt; 'Supercapacitor Info'!$F$22,'My Spreedsheet '!AN243,'Supercapacitor Info'!$F$22)</f>
        <v>98.679065811544362</v>
      </c>
    </row>
    <row r="244" spans="2:41" x14ac:dyDescent="0.3">
      <c r="B244" s="6" t="s">
        <v>9</v>
      </c>
      <c r="C244" s="6">
        <v>239</v>
      </c>
      <c r="D244" s="6">
        <v>239</v>
      </c>
      <c r="E244" s="7">
        <v>46.9</v>
      </c>
      <c r="F244" s="16">
        <f t="shared" si="100"/>
        <v>13.027777777777777</v>
      </c>
      <c r="G244" s="17">
        <f t="shared" si="126"/>
        <v>-0.56944444444444464</v>
      </c>
      <c r="H244" s="17">
        <f t="shared" si="127"/>
        <v>-2.0500000000000007</v>
      </c>
      <c r="I244" s="17">
        <f t="shared" si="101"/>
        <v>13.027777777777777</v>
      </c>
      <c r="J244" s="17">
        <f t="shared" si="102"/>
        <v>1464.5833333333335</v>
      </c>
      <c r="K244" s="17">
        <f t="shared" si="103"/>
        <v>1464.5833333333335</v>
      </c>
      <c r="L244" s="30">
        <f>'Car Info '!$C$5*'My Spreedsheet '!G244</f>
        <v>-848.47222222222251</v>
      </c>
      <c r="M244" s="30">
        <f t="shared" si="104"/>
        <v>1</v>
      </c>
      <c r="N244" s="30">
        <f>IF(M244=1,'Car Info '!$C$5*9.80665*'Car Info '!$H$5,0)</f>
        <v>160.73099349999998</v>
      </c>
      <c r="O244" s="30">
        <f>0.5*'Car Info '!$G$5*'Car Info '!$I$5*'Car Info '!$D$5*('My Spreedsheet '!F244*'My Spreedsheet '!F244)</f>
        <v>64.814281456980893</v>
      </c>
      <c r="P244" s="30">
        <f t="shared" si="128"/>
        <v>-622.92694726524167</v>
      </c>
      <c r="Q244" s="30">
        <f t="shared" si="105"/>
        <v>-8115.353840761064</v>
      </c>
      <c r="R244" s="30">
        <f t="shared" si="106"/>
        <v>-8.115353840761065</v>
      </c>
      <c r="S244" s="30">
        <f t="shared" si="107"/>
        <v>2938.3537209673341</v>
      </c>
      <c r="T244" s="30">
        <f t="shared" si="108"/>
        <v>294858.29038721212</v>
      </c>
      <c r="U244" s="30">
        <f t="shared" si="109"/>
        <v>0</v>
      </c>
      <c r="V244" s="30">
        <f t="shared" si="110"/>
        <v>0</v>
      </c>
      <c r="W244" s="30">
        <f t="shared" si="111"/>
        <v>-8.115353840761065</v>
      </c>
      <c r="X244" s="30">
        <f t="shared" si="112"/>
        <v>2.2542649557669627E-3</v>
      </c>
      <c r="Y244" s="30">
        <f t="shared" si="98"/>
        <v>696.55953363044557</v>
      </c>
      <c r="Z244" s="30">
        <f t="shared" si="99"/>
        <v>-282.2672810518755</v>
      </c>
      <c r="AA244" s="30">
        <f t="shared" si="113"/>
        <v>0.19348875934179044</v>
      </c>
      <c r="AB244" s="30">
        <f t="shared" si="114"/>
        <v>-7.8407578069965414E-2</v>
      </c>
      <c r="AC244" s="30">
        <f t="shared" si="115"/>
        <v>7.8407578069965414E-2</v>
      </c>
      <c r="AD244" s="30">
        <f t="shared" si="116"/>
        <v>0.11508118127182503</v>
      </c>
      <c r="AE244" s="30">
        <f>1/2*(('Car Info '!$C$5)*('My Spreedsheet '!F244)^2)</f>
        <v>126443.63040123455</v>
      </c>
      <c r="AF244" s="30">
        <f t="shared" si="117"/>
        <v>126.44363040123456</v>
      </c>
      <c r="AG244" s="30">
        <f t="shared" si="118"/>
        <v>3.5123230667009599E-2</v>
      </c>
      <c r="AH244" s="30">
        <f t="shared" si="119"/>
        <v>2.9245725812328525</v>
      </c>
      <c r="AI244" s="30">
        <f t="shared" si="120"/>
        <v>2938.3537209673341</v>
      </c>
      <c r="AJ244" s="30">
        <f t="shared" si="121"/>
        <v>123505.27668026721</v>
      </c>
      <c r="AK244" s="30">
        <f t="shared" si="122"/>
        <v>123.50527668026722</v>
      </c>
      <c r="AL244" s="30">
        <f t="shared" si="123"/>
        <v>123505.27668026721</v>
      </c>
      <c r="AM244" s="30">
        <f t="shared" si="124"/>
        <v>123.50527668026722</v>
      </c>
      <c r="AN244" s="30">
        <f t="shared" si="125"/>
        <v>92.628957510200422</v>
      </c>
      <c r="AO244" s="30">
        <f>IF('My Spreedsheet '!AN244&lt; 'Supercapacitor Info'!$F$22,'My Spreedsheet '!AN244,'Supercapacitor Info'!$F$22)</f>
        <v>92.628957510200422</v>
      </c>
    </row>
    <row r="245" spans="2:41" x14ac:dyDescent="0.3">
      <c r="B245" s="6" t="s">
        <v>9</v>
      </c>
      <c r="C245" s="6">
        <v>240</v>
      </c>
      <c r="D245" s="6">
        <v>240</v>
      </c>
      <c r="E245" s="7">
        <v>44.3</v>
      </c>
      <c r="F245" s="16">
        <f t="shared" si="100"/>
        <v>12.305555555555554</v>
      </c>
      <c r="G245" s="17">
        <f t="shared" si="126"/>
        <v>-0.74999999999999978</v>
      </c>
      <c r="H245" s="17">
        <f t="shared" si="127"/>
        <v>-2.6999999999999993</v>
      </c>
      <c r="I245" s="17">
        <f t="shared" si="101"/>
        <v>12.305555555555554</v>
      </c>
      <c r="J245" s="17">
        <f t="shared" si="102"/>
        <v>1476.8888888888891</v>
      </c>
      <c r="K245" s="17">
        <f t="shared" si="103"/>
        <v>1476.8888888888891</v>
      </c>
      <c r="L245" s="30">
        <f>'Car Info '!$C$5*'My Spreedsheet '!G245</f>
        <v>-1117.4999999999998</v>
      </c>
      <c r="M245" s="30">
        <f t="shared" si="104"/>
        <v>1</v>
      </c>
      <c r="N245" s="30">
        <f>IF(M245=1,'Car Info '!$C$5*9.80665*'Car Info '!$H$5,0)</f>
        <v>160.73099349999998</v>
      </c>
      <c r="O245" s="30">
        <f>0.5*'Car Info '!$G$5*'Car Info '!$I$5*'Car Info '!$D$5*('My Spreedsheet '!F245*'My Spreedsheet '!F245)</f>
        <v>57.827241745814213</v>
      </c>
      <c r="P245" s="30">
        <f t="shared" si="128"/>
        <v>-898.94176475418556</v>
      </c>
      <c r="Q245" s="30">
        <f t="shared" si="105"/>
        <v>-11061.977827391782</v>
      </c>
      <c r="R245" s="30">
        <f t="shared" si="106"/>
        <v>-11.061977827391782</v>
      </c>
      <c r="S245" s="30">
        <f t="shared" si="107"/>
        <v>2689.4805059415462</v>
      </c>
      <c r="T245" s="30">
        <f t="shared" si="108"/>
        <v>297547.77089315368</v>
      </c>
      <c r="U245" s="30">
        <f t="shared" si="109"/>
        <v>0</v>
      </c>
      <c r="V245" s="30">
        <f t="shared" si="110"/>
        <v>0</v>
      </c>
      <c r="W245" s="30">
        <f t="shared" si="111"/>
        <v>-11.061977827391782</v>
      </c>
      <c r="X245" s="30">
        <f t="shared" si="112"/>
        <v>3.0727716187199396E-3</v>
      </c>
      <c r="Y245" s="30">
        <f t="shared" si="98"/>
        <v>696.55953363044557</v>
      </c>
      <c r="Z245" s="30">
        <f t="shared" si="99"/>
        <v>-293.32925887926729</v>
      </c>
      <c r="AA245" s="30">
        <f t="shared" si="113"/>
        <v>0.19348875934179044</v>
      </c>
      <c r="AB245" s="30">
        <f t="shared" si="114"/>
        <v>-8.1480349688685352E-2</v>
      </c>
      <c r="AC245" s="30">
        <f t="shared" si="115"/>
        <v>8.1480349688685352E-2</v>
      </c>
      <c r="AD245" s="30">
        <f t="shared" si="116"/>
        <v>0.11200840965310509</v>
      </c>
      <c r="AE245" s="30">
        <f>1/2*(('Car Info '!$C$5)*('My Spreedsheet '!F245)^2)</f>
        <v>112812.88966049379</v>
      </c>
      <c r="AF245" s="30">
        <f t="shared" si="117"/>
        <v>112.81288966049379</v>
      </c>
      <c r="AG245" s="30">
        <f t="shared" si="118"/>
        <v>3.133691379458161E-2</v>
      </c>
      <c r="AH245" s="30">
        <f t="shared" si="119"/>
        <v>2.9559094950274343</v>
      </c>
      <c r="AI245" s="30">
        <f t="shared" si="120"/>
        <v>2689.4805059415462</v>
      </c>
      <c r="AJ245" s="30">
        <f t="shared" si="121"/>
        <v>110123.40915455224</v>
      </c>
      <c r="AK245" s="30">
        <f t="shared" si="122"/>
        <v>110.12340915455223</v>
      </c>
      <c r="AL245" s="30">
        <f t="shared" si="123"/>
        <v>110123.40915455224</v>
      </c>
      <c r="AM245" s="30">
        <f t="shared" si="124"/>
        <v>110.12340915455223</v>
      </c>
      <c r="AN245" s="30">
        <f t="shared" si="125"/>
        <v>82.592556865914176</v>
      </c>
      <c r="AO245" s="30">
        <f>IF('My Spreedsheet '!AN245&lt; 'Supercapacitor Info'!$F$22,'My Spreedsheet '!AN245,'Supercapacitor Info'!$F$22)</f>
        <v>82.592556865914176</v>
      </c>
    </row>
    <row r="246" spans="2:41" x14ac:dyDescent="0.3">
      <c r="B246" s="6" t="s">
        <v>9</v>
      </c>
      <c r="C246" s="6">
        <v>241</v>
      </c>
      <c r="D246" s="6">
        <v>241</v>
      </c>
      <c r="E246" s="7">
        <v>41.5</v>
      </c>
      <c r="F246" s="16">
        <f t="shared" si="100"/>
        <v>11.527777777777777</v>
      </c>
      <c r="G246" s="17">
        <f t="shared" si="126"/>
        <v>-0.6666666666666663</v>
      </c>
      <c r="H246" s="17">
        <f t="shared" si="127"/>
        <v>-2.3999999999999986</v>
      </c>
      <c r="I246" s="17">
        <f t="shared" si="101"/>
        <v>11.527777777777777</v>
      </c>
      <c r="J246" s="17">
        <f t="shared" si="102"/>
        <v>1488.416666666667</v>
      </c>
      <c r="K246" s="17">
        <f t="shared" si="103"/>
        <v>1488.416666666667</v>
      </c>
      <c r="L246" s="30">
        <f>'Car Info '!$C$5*'My Spreedsheet '!G246</f>
        <v>-993.3333333333328</v>
      </c>
      <c r="M246" s="30">
        <f t="shared" si="104"/>
        <v>1</v>
      </c>
      <c r="N246" s="30">
        <f>IF(M246=1,'Car Info '!$C$5*9.80665*'Car Info '!$H$5,0)</f>
        <v>160.73099349999998</v>
      </c>
      <c r="O246" s="30">
        <f>0.5*'Car Info '!$G$5*'Car Info '!$I$5*'Car Info '!$D$5*('My Spreedsheet '!F246*'My Spreedsheet '!F246)</f>
        <v>50.748267301605892</v>
      </c>
      <c r="P246" s="30">
        <f t="shared" si="128"/>
        <v>-781.85407253172696</v>
      </c>
      <c r="Q246" s="30">
        <f t="shared" si="105"/>
        <v>-9013.0400027962969</v>
      </c>
      <c r="R246" s="30">
        <f t="shared" si="106"/>
        <v>-9.0130400027962967</v>
      </c>
      <c r="S246" s="30">
        <f t="shared" si="107"/>
        <v>2437.8859231296233</v>
      </c>
      <c r="T246" s="30">
        <f t="shared" si="108"/>
        <v>299985.6568162833</v>
      </c>
      <c r="U246" s="30">
        <f t="shared" si="109"/>
        <v>0</v>
      </c>
      <c r="V246" s="30">
        <f t="shared" si="110"/>
        <v>0</v>
      </c>
      <c r="W246" s="30">
        <f t="shared" si="111"/>
        <v>-9.0130400027962967</v>
      </c>
      <c r="X246" s="30">
        <f t="shared" si="112"/>
        <v>2.5036222229989713E-3</v>
      </c>
      <c r="Y246" s="30">
        <f t="shared" si="98"/>
        <v>696.55953363044557</v>
      </c>
      <c r="Z246" s="30">
        <f t="shared" si="99"/>
        <v>-302.34229888206357</v>
      </c>
      <c r="AA246" s="30">
        <f t="shared" si="113"/>
        <v>0.19348875934179044</v>
      </c>
      <c r="AB246" s="30">
        <f t="shared" si="114"/>
        <v>-8.398397191168433E-2</v>
      </c>
      <c r="AC246" s="30">
        <f t="shared" si="115"/>
        <v>8.398397191168433E-2</v>
      </c>
      <c r="AD246" s="30">
        <f t="shared" si="116"/>
        <v>0.10950478743010611</v>
      </c>
      <c r="AE246" s="30">
        <f>1/2*(('Car Info '!$C$5)*('My Spreedsheet '!F246)^2)</f>
        <v>99002.797067901221</v>
      </c>
      <c r="AF246" s="30">
        <f t="shared" si="117"/>
        <v>99.002797067901227</v>
      </c>
      <c r="AG246" s="30">
        <f t="shared" si="118"/>
        <v>2.7500776963305898E-2</v>
      </c>
      <c r="AH246" s="30">
        <f t="shared" si="119"/>
        <v>2.9834102719907403</v>
      </c>
      <c r="AI246" s="30">
        <f t="shared" si="120"/>
        <v>2437.8859231296233</v>
      </c>
      <c r="AJ246" s="30">
        <f t="shared" si="121"/>
        <v>96564.911144771599</v>
      </c>
      <c r="AK246" s="30">
        <f t="shared" si="122"/>
        <v>96.5649111447716</v>
      </c>
      <c r="AL246" s="30">
        <f t="shared" si="123"/>
        <v>96564.911144771599</v>
      </c>
      <c r="AM246" s="30">
        <f t="shared" si="124"/>
        <v>96.5649111447716</v>
      </c>
      <c r="AN246" s="30">
        <f t="shared" si="125"/>
        <v>72.4236833585787</v>
      </c>
      <c r="AO246" s="30">
        <f>IF('My Spreedsheet '!AN246&lt; 'Supercapacitor Info'!$F$22,'My Spreedsheet '!AN246,'Supercapacitor Info'!$F$22)</f>
        <v>72.4236833585787</v>
      </c>
    </row>
    <row r="247" spans="2:41" x14ac:dyDescent="0.3">
      <c r="B247" s="6" t="s">
        <v>9</v>
      </c>
      <c r="C247" s="6">
        <v>242</v>
      </c>
      <c r="D247" s="6">
        <v>242</v>
      </c>
      <c r="E247" s="7">
        <v>39.5</v>
      </c>
      <c r="F247" s="16">
        <f t="shared" si="100"/>
        <v>10.972222222222221</v>
      </c>
      <c r="G247" s="17">
        <f t="shared" si="126"/>
        <v>-0.625</v>
      </c>
      <c r="H247" s="17">
        <f t="shared" si="127"/>
        <v>-2.25</v>
      </c>
      <c r="I247" s="17">
        <f t="shared" si="101"/>
        <v>10.972222222222221</v>
      </c>
      <c r="J247" s="17">
        <f t="shared" si="102"/>
        <v>1499.3888888888891</v>
      </c>
      <c r="K247" s="17">
        <f t="shared" si="103"/>
        <v>1499.3888888888891</v>
      </c>
      <c r="L247" s="30">
        <f>'Car Info '!$C$5*'My Spreedsheet '!G247</f>
        <v>-931.25</v>
      </c>
      <c r="M247" s="30">
        <f t="shared" si="104"/>
        <v>1</v>
      </c>
      <c r="N247" s="30">
        <f>IF(M247=1,'Car Info '!$C$5*9.80665*'Car Info '!$H$5,0)</f>
        <v>160.73099349999998</v>
      </c>
      <c r="O247" s="30">
        <f>0.5*'Car Info '!$G$5*'Car Info '!$I$5*'Car Info '!$D$5*('My Spreedsheet '!F247*'My Spreedsheet '!F247)</f>
        <v>45.974733085980894</v>
      </c>
      <c r="P247" s="30">
        <f t="shared" si="128"/>
        <v>-724.54427341401913</v>
      </c>
      <c r="Q247" s="30">
        <f t="shared" si="105"/>
        <v>-7949.8607777371535</v>
      </c>
      <c r="R247" s="30">
        <f t="shared" si="106"/>
        <v>-7.9498607777371539</v>
      </c>
      <c r="S247" s="30">
        <f t="shared" si="107"/>
        <v>2268.0211667072899</v>
      </c>
      <c r="T247" s="30">
        <f t="shared" si="108"/>
        <v>302253.67798299057</v>
      </c>
      <c r="U247" s="30">
        <f t="shared" si="109"/>
        <v>0</v>
      </c>
      <c r="V247" s="30">
        <f t="shared" si="110"/>
        <v>0</v>
      </c>
      <c r="W247" s="30">
        <f t="shared" si="111"/>
        <v>-7.9498607777371539</v>
      </c>
      <c r="X247" s="30">
        <f t="shared" si="112"/>
        <v>2.2082946604825428E-3</v>
      </c>
      <c r="Y247" s="30">
        <f t="shared" si="98"/>
        <v>696.55953363044557</v>
      </c>
      <c r="Z247" s="30">
        <f t="shared" si="99"/>
        <v>-310.29215965980075</v>
      </c>
      <c r="AA247" s="30">
        <f t="shared" si="113"/>
        <v>0.19348875934179044</v>
      </c>
      <c r="AB247" s="30">
        <f t="shared" si="114"/>
        <v>-8.6192266572166873E-2</v>
      </c>
      <c r="AC247" s="30">
        <f t="shared" si="115"/>
        <v>8.6192266572166873E-2</v>
      </c>
      <c r="AD247" s="30">
        <f t="shared" si="116"/>
        <v>0.10729649276962357</v>
      </c>
      <c r="AE247" s="30">
        <f>1/2*(('Car Info '!$C$5)*('My Spreedsheet '!F247)^2)</f>
        <v>89690.297067901221</v>
      </c>
      <c r="AF247" s="30">
        <f t="shared" si="117"/>
        <v>89.690297067901227</v>
      </c>
      <c r="AG247" s="30">
        <f t="shared" si="118"/>
        <v>2.491397140775034E-2</v>
      </c>
      <c r="AH247" s="30">
        <f t="shared" si="119"/>
        <v>3.0083242433984907</v>
      </c>
      <c r="AI247" s="30">
        <f t="shared" si="120"/>
        <v>2268.0211667072899</v>
      </c>
      <c r="AJ247" s="30">
        <f t="shared" si="121"/>
        <v>87422.275901193934</v>
      </c>
      <c r="AK247" s="30">
        <f t="shared" si="122"/>
        <v>87.422275901193942</v>
      </c>
      <c r="AL247" s="30">
        <f t="shared" si="123"/>
        <v>87422.275901193934</v>
      </c>
      <c r="AM247" s="30">
        <f t="shared" si="124"/>
        <v>87.422275901193942</v>
      </c>
      <c r="AN247" s="30">
        <f t="shared" si="125"/>
        <v>65.566706925895446</v>
      </c>
      <c r="AO247" s="30">
        <f>IF('My Spreedsheet '!AN247&lt; 'Supercapacitor Info'!$F$22,'My Spreedsheet '!AN247,'Supercapacitor Info'!$F$22)</f>
        <v>65.566706925895446</v>
      </c>
    </row>
    <row r="248" spans="2:41" x14ac:dyDescent="0.3">
      <c r="B248" s="6" t="s">
        <v>9</v>
      </c>
      <c r="C248" s="6">
        <v>243</v>
      </c>
      <c r="D248" s="6">
        <v>243</v>
      </c>
      <c r="E248" s="7">
        <v>37</v>
      </c>
      <c r="F248" s="16">
        <f t="shared" si="100"/>
        <v>10.277777777777777</v>
      </c>
      <c r="G248" s="17">
        <f t="shared" si="126"/>
        <v>-0.68055555555555536</v>
      </c>
      <c r="H248" s="17">
        <f t="shared" si="127"/>
        <v>-2.4499999999999993</v>
      </c>
      <c r="I248" s="17">
        <f t="shared" si="101"/>
        <v>10.277777777777777</v>
      </c>
      <c r="J248" s="17">
        <f t="shared" si="102"/>
        <v>1509.666666666667</v>
      </c>
      <c r="K248" s="17">
        <f t="shared" si="103"/>
        <v>1509.666666666667</v>
      </c>
      <c r="L248" s="30">
        <f>'Car Info '!$C$5*'My Spreedsheet '!G248</f>
        <v>-1014.0277777777775</v>
      </c>
      <c r="M248" s="30">
        <f t="shared" si="104"/>
        <v>1</v>
      </c>
      <c r="N248" s="30">
        <f>IF(M248=1,'Car Info '!$C$5*9.80665*'Car Info '!$H$5,0)</f>
        <v>160.73099349999998</v>
      </c>
      <c r="O248" s="30">
        <f>0.5*'Car Info '!$G$5*'Car Info '!$I$5*'Car Info '!$D$5*('My Spreedsheet '!F248*'My Spreedsheet '!F248)</f>
        <v>40.33931074809027</v>
      </c>
      <c r="P248" s="30">
        <f t="shared" si="128"/>
        <v>-812.95747352968726</v>
      </c>
      <c r="Q248" s="30">
        <f t="shared" si="105"/>
        <v>-8355.3962557217856</v>
      </c>
      <c r="R248" s="30">
        <f t="shared" si="106"/>
        <v>-8.3553962557217858</v>
      </c>
      <c r="S248" s="30">
        <f t="shared" si="107"/>
        <v>2066.5559047720385</v>
      </c>
      <c r="T248" s="30">
        <f t="shared" si="108"/>
        <v>304320.23388776259</v>
      </c>
      <c r="U248" s="30">
        <f t="shared" si="109"/>
        <v>0</v>
      </c>
      <c r="V248" s="30">
        <f t="shared" si="110"/>
        <v>0</v>
      </c>
      <c r="W248" s="30">
        <f t="shared" si="111"/>
        <v>-8.3553962557217858</v>
      </c>
      <c r="X248" s="30">
        <f t="shared" si="112"/>
        <v>2.3209434043671628E-3</v>
      </c>
      <c r="Y248" s="30">
        <f t="shared" si="98"/>
        <v>696.55953363044557</v>
      </c>
      <c r="Z248" s="30">
        <f t="shared" si="99"/>
        <v>-318.6475559155225</v>
      </c>
      <c r="AA248" s="30">
        <f t="shared" si="113"/>
        <v>0.19348875934179044</v>
      </c>
      <c r="AB248" s="30">
        <f t="shared" si="114"/>
        <v>-8.851320997653403E-2</v>
      </c>
      <c r="AC248" s="30">
        <f t="shared" si="115"/>
        <v>8.851320997653403E-2</v>
      </c>
      <c r="AD248" s="30">
        <f t="shared" si="116"/>
        <v>0.10497554936525641</v>
      </c>
      <c r="AE248" s="30">
        <f>1/2*(('Car Info '!$C$5)*('My Spreedsheet '!F248)^2)</f>
        <v>78696.373456790112</v>
      </c>
      <c r="AF248" s="30">
        <f t="shared" si="117"/>
        <v>78.696373456790113</v>
      </c>
      <c r="AG248" s="30">
        <f t="shared" si="118"/>
        <v>2.1860103737997252E-2</v>
      </c>
      <c r="AH248" s="30">
        <f t="shared" si="119"/>
        <v>3.0301843471364878</v>
      </c>
      <c r="AI248" s="30">
        <f t="shared" si="120"/>
        <v>2066.5559047720385</v>
      </c>
      <c r="AJ248" s="30">
        <f t="shared" si="121"/>
        <v>76629.817552018067</v>
      </c>
      <c r="AK248" s="30">
        <f t="shared" si="122"/>
        <v>76.629817552018068</v>
      </c>
      <c r="AL248" s="30">
        <f t="shared" si="123"/>
        <v>76629.817552018067</v>
      </c>
      <c r="AM248" s="30">
        <f t="shared" si="124"/>
        <v>76.629817552018068</v>
      </c>
      <c r="AN248" s="30">
        <f t="shared" si="125"/>
        <v>57.472363164013551</v>
      </c>
      <c r="AO248" s="30">
        <f>IF('My Spreedsheet '!AN248&lt; 'Supercapacitor Info'!$F$22,'My Spreedsheet '!AN248,'Supercapacitor Info'!$F$22)</f>
        <v>57.472363164013551</v>
      </c>
    </row>
    <row r="249" spans="2:41" x14ac:dyDescent="0.3">
      <c r="B249" s="6" t="s">
        <v>9</v>
      </c>
      <c r="C249" s="6">
        <v>244</v>
      </c>
      <c r="D249" s="6">
        <v>244</v>
      </c>
      <c r="E249" s="7">
        <v>34.6</v>
      </c>
      <c r="F249" s="16">
        <f t="shared" si="100"/>
        <v>9.6111111111111107</v>
      </c>
      <c r="G249" s="17">
        <f t="shared" si="126"/>
        <v>-0.65277777777777812</v>
      </c>
      <c r="H249" s="17">
        <f t="shared" si="127"/>
        <v>-2.3500000000000014</v>
      </c>
      <c r="I249" s="17">
        <f t="shared" si="101"/>
        <v>9.6111111111111107</v>
      </c>
      <c r="J249" s="17">
        <f t="shared" si="102"/>
        <v>1519.2777777777781</v>
      </c>
      <c r="K249" s="17">
        <f t="shared" si="103"/>
        <v>1519.2777777777781</v>
      </c>
      <c r="L249" s="30">
        <f>'Car Info '!$C$5*'My Spreedsheet '!G249</f>
        <v>-972.63888888888937</v>
      </c>
      <c r="M249" s="30">
        <f t="shared" si="104"/>
        <v>1</v>
      </c>
      <c r="N249" s="30">
        <f>IF(M249=1,'Car Info '!$C$5*9.80665*'Car Info '!$H$5,0)</f>
        <v>160.73099349999998</v>
      </c>
      <c r="O249" s="30">
        <f>0.5*'Car Info '!$G$5*'Car Info '!$I$5*'Car Info '!$D$5*('My Spreedsheet '!F249*'My Spreedsheet '!F249)</f>
        <v>35.275828528256945</v>
      </c>
      <c r="P249" s="30">
        <f t="shared" si="128"/>
        <v>-776.63206686063245</v>
      </c>
      <c r="Q249" s="30">
        <f t="shared" si="105"/>
        <v>-7464.2970870494119</v>
      </c>
      <c r="R249" s="30">
        <f t="shared" si="106"/>
        <v>-7.4642970870494123</v>
      </c>
      <c r="S249" s="30">
        <f t="shared" si="107"/>
        <v>1883.843345049358</v>
      </c>
      <c r="T249" s="30">
        <f t="shared" si="108"/>
        <v>306204.07723281195</v>
      </c>
      <c r="U249" s="30">
        <f t="shared" si="109"/>
        <v>0</v>
      </c>
      <c r="V249" s="30">
        <f t="shared" si="110"/>
        <v>0</v>
      </c>
      <c r="W249" s="30">
        <f t="shared" si="111"/>
        <v>-7.4642970870494123</v>
      </c>
      <c r="X249" s="30">
        <f t="shared" si="112"/>
        <v>2.0734158575137257E-3</v>
      </c>
      <c r="Y249" s="30">
        <f t="shared" si="98"/>
        <v>696.55953363044557</v>
      </c>
      <c r="Z249" s="30">
        <f t="shared" si="99"/>
        <v>-326.11185300257193</v>
      </c>
      <c r="AA249" s="30">
        <f t="shared" si="113"/>
        <v>0.19348875934179044</v>
      </c>
      <c r="AB249" s="30">
        <f t="shared" si="114"/>
        <v>-9.0586625834047765E-2</v>
      </c>
      <c r="AC249" s="30">
        <f t="shared" si="115"/>
        <v>9.0586625834047765E-2</v>
      </c>
      <c r="AD249" s="30">
        <f t="shared" si="116"/>
        <v>0.10290213350774267</v>
      </c>
      <c r="AE249" s="30">
        <f>1/2*(('Car Info '!$C$5)*('My Spreedsheet '!F249)^2)</f>
        <v>68818.225308641981</v>
      </c>
      <c r="AF249" s="30">
        <f t="shared" si="117"/>
        <v>68.818225308641985</v>
      </c>
      <c r="AG249" s="30">
        <f t="shared" si="118"/>
        <v>1.9116173696844995E-2</v>
      </c>
      <c r="AH249" s="30">
        <f t="shared" si="119"/>
        <v>3.0493005208333326</v>
      </c>
      <c r="AI249" s="30">
        <f t="shared" si="120"/>
        <v>1883.843345049358</v>
      </c>
      <c r="AJ249" s="30">
        <f t="shared" si="121"/>
        <v>66934.381963592619</v>
      </c>
      <c r="AK249" s="30">
        <f t="shared" si="122"/>
        <v>66.934381963592614</v>
      </c>
      <c r="AL249" s="30">
        <f t="shared" si="123"/>
        <v>66934.381963592619</v>
      </c>
      <c r="AM249" s="30">
        <f t="shared" si="124"/>
        <v>66.934381963592614</v>
      </c>
      <c r="AN249" s="30">
        <f t="shared" si="125"/>
        <v>50.200786472694467</v>
      </c>
      <c r="AO249" s="30">
        <f>IF('My Spreedsheet '!AN249&lt; 'Supercapacitor Info'!$F$22,'My Spreedsheet '!AN249,'Supercapacitor Info'!$F$22)</f>
        <v>50.200786472694467</v>
      </c>
    </row>
    <row r="250" spans="2:41" x14ac:dyDescent="0.3">
      <c r="B250" s="6" t="s">
        <v>9</v>
      </c>
      <c r="C250" s="6">
        <v>245</v>
      </c>
      <c r="D250" s="6">
        <v>245</v>
      </c>
      <c r="E250" s="7">
        <v>32.299999999999997</v>
      </c>
      <c r="F250" s="16">
        <f t="shared" si="100"/>
        <v>8.9722222222222214</v>
      </c>
      <c r="G250" s="17">
        <f t="shared" si="126"/>
        <v>-0.7777777777777779</v>
      </c>
      <c r="H250" s="17">
        <f t="shared" si="127"/>
        <v>-2.8000000000000007</v>
      </c>
      <c r="I250" s="17">
        <f t="shared" si="101"/>
        <v>8.9722222222222214</v>
      </c>
      <c r="J250" s="17">
        <f t="shared" si="102"/>
        <v>1528.2500000000002</v>
      </c>
      <c r="K250" s="17">
        <f t="shared" si="103"/>
        <v>1528.2500000000002</v>
      </c>
      <c r="L250" s="30">
        <f>'Car Info '!$C$5*'My Spreedsheet '!G250</f>
        <v>-1158.8888888888891</v>
      </c>
      <c r="M250" s="30">
        <f t="shared" si="104"/>
        <v>1</v>
      </c>
      <c r="N250" s="30">
        <f>IF(M250=1,'Car Info '!$C$5*9.80665*'Car Info '!$H$5,0)</f>
        <v>160.73099349999998</v>
      </c>
      <c r="O250" s="30">
        <f>0.5*'Car Info '!$G$5*'Car Info '!$I$5*'Car Info '!$D$5*('My Spreedsheet '!F250*'My Spreedsheet '!F250)</f>
        <v>30.741855011230893</v>
      </c>
      <c r="P250" s="30">
        <f t="shared" si="128"/>
        <v>-967.41604037765831</v>
      </c>
      <c r="Q250" s="30">
        <f t="shared" si="105"/>
        <v>-8679.8716956106564</v>
      </c>
      <c r="R250" s="30">
        <f t="shared" si="106"/>
        <v>-8.6798716956106574</v>
      </c>
      <c r="S250" s="30">
        <f t="shared" si="107"/>
        <v>1717.9369463646547</v>
      </c>
      <c r="T250" s="30">
        <f t="shared" si="108"/>
        <v>307922.01417917659</v>
      </c>
      <c r="U250" s="30">
        <f t="shared" si="109"/>
        <v>0</v>
      </c>
      <c r="V250" s="30">
        <f t="shared" si="110"/>
        <v>0</v>
      </c>
      <c r="W250" s="30">
        <f t="shared" si="111"/>
        <v>-8.6798716956106574</v>
      </c>
      <c r="X250" s="30">
        <f t="shared" si="112"/>
        <v>2.4110754710029605E-3</v>
      </c>
      <c r="Y250" s="30">
        <f t="shared" si="98"/>
        <v>696.55953363044557</v>
      </c>
      <c r="Z250" s="30">
        <f t="shared" si="99"/>
        <v>-334.79172469818258</v>
      </c>
      <c r="AA250" s="30">
        <f t="shared" si="113"/>
        <v>0.19348875934179044</v>
      </c>
      <c r="AB250" s="30">
        <f t="shared" si="114"/>
        <v>-9.2997701305050709E-2</v>
      </c>
      <c r="AC250" s="30">
        <f t="shared" si="115"/>
        <v>9.2997701305050709E-2</v>
      </c>
      <c r="AD250" s="30">
        <f t="shared" si="116"/>
        <v>0.10049105803673973</v>
      </c>
      <c r="AE250" s="30">
        <f>1/2*(('Car Info '!$C$5)*('My Spreedsheet '!F250)^2)</f>
        <v>59973.074845678995</v>
      </c>
      <c r="AF250" s="30">
        <f t="shared" si="117"/>
        <v>59.973074845678994</v>
      </c>
      <c r="AG250" s="30">
        <f t="shared" si="118"/>
        <v>1.6659187457133053E-2</v>
      </c>
      <c r="AH250" s="30">
        <f t="shared" si="119"/>
        <v>3.0659597082904657</v>
      </c>
      <c r="AI250" s="30">
        <f t="shared" si="120"/>
        <v>1717.9369463646547</v>
      </c>
      <c r="AJ250" s="30">
        <f t="shared" si="121"/>
        <v>58255.137899314337</v>
      </c>
      <c r="AK250" s="30">
        <f t="shared" si="122"/>
        <v>58.255137899314342</v>
      </c>
      <c r="AL250" s="30">
        <f t="shared" si="123"/>
        <v>58255.137899314337</v>
      </c>
      <c r="AM250" s="30">
        <f t="shared" si="124"/>
        <v>58.255137899314342</v>
      </c>
      <c r="AN250" s="30">
        <f t="shared" si="125"/>
        <v>43.691353424485754</v>
      </c>
      <c r="AO250" s="30">
        <f>IF('My Spreedsheet '!AN250&lt; 'Supercapacitor Info'!$F$22,'My Spreedsheet '!AN250,'Supercapacitor Info'!$F$22)</f>
        <v>43.691353424485754</v>
      </c>
    </row>
    <row r="251" spans="2:41" x14ac:dyDescent="0.3">
      <c r="B251" s="6" t="s">
        <v>9</v>
      </c>
      <c r="C251" s="6">
        <v>246</v>
      </c>
      <c r="D251" s="6">
        <v>246</v>
      </c>
      <c r="E251" s="7">
        <v>29</v>
      </c>
      <c r="F251" s="16">
        <f t="shared" si="100"/>
        <v>8.0555555555555554</v>
      </c>
      <c r="G251" s="17">
        <f t="shared" si="126"/>
        <v>-0.99999999999999933</v>
      </c>
      <c r="H251" s="17">
        <f t="shared" si="127"/>
        <v>-3.5999999999999979</v>
      </c>
      <c r="I251" s="17">
        <f t="shared" si="101"/>
        <v>8.0555555555555554</v>
      </c>
      <c r="J251" s="17">
        <f t="shared" si="102"/>
        <v>1536.3055555555559</v>
      </c>
      <c r="K251" s="17">
        <f t="shared" si="103"/>
        <v>1536.3055555555559</v>
      </c>
      <c r="L251" s="30">
        <f>'Car Info '!$C$5*'My Spreedsheet '!G251</f>
        <v>-1489.9999999999991</v>
      </c>
      <c r="M251" s="30">
        <f t="shared" si="104"/>
        <v>1</v>
      </c>
      <c r="N251" s="30">
        <f>IF(M251=1,'Car Info '!$C$5*9.80665*'Car Info '!$H$5,0)</f>
        <v>160.73099349999998</v>
      </c>
      <c r="O251" s="30">
        <f>0.5*'Car Info '!$G$5*'Car Info '!$I$5*'Car Info '!$D$5*('My Spreedsheet '!F251*'My Spreedsheet '!F251)</f>
        <v>24.781125156423609</v>
      </c>
      <c r="P251" s="30">
        <f t="shared" si="128"/>
        <v>-1304.4878813435755</v>
      </c>
      <c r="Q251" s="30">
        <f t="shared" si="105"/>
        <v>-10508.374599712135</v>
      </c>
      <c r="R251" s="30">
        <f t="shared" si="106"/>
        <v>-10.508374599712136</v>
      </c>
      <c r="S251" s="30">
        <f t="shared" si="107"/>
        <v>1494.4031780656344</v>
      </c>
      <c r="T251" s="30">
        <f t="shared" si="108"/>
        <v>309416.4173572422</v>
      </c>
      <c r="U251" s="30">
        <f t="shared" si="109"/>
        <v>0</v>
      </c>
      <c r="V251" s="30">
        <f t="shared" si="110"/>
        <v>0</v>
      </c>
      <c r="W251" s="30">
        <f t="shared" si="111"/>
        <v>-10.508374599712136</v>
      </c>
      <c r="X251" s="30">
        <f t="shared" si="112"/>
        <v>2.918992944364482E-3</v>
      </c>
      <c r="Y251" s="30">
        <f t="shared" si="98"/>
        <v>696.55953363044557</v>
      </c>
      <c r="Z251" s="30">
        <f t="shared" si="99"/>
        <v>-345.30009929789469</v>
      </c>
      <c r="AA251" s="30">
        <f t="shared" si="113"/>
        <v>0.19348875934179044</v>
      </c>
      <c r="AB251" s="30">
        <f t="shared" si="114"/>
        <v>-9.5916694249415194E-2</v>
      </c>
      <c r="AC251" s="30">
        <f t="shared" si="115"/>
        <v>9.5916694249415194E-2</v>
      </c>
      <c r="AD251" s="30">
        <f t="shared" si="116"/>
        <v>9.7572065092375246E-2</v>
      </c>
      <c r="AE251" s="30">
        <f>1/2*(('Car Info '!$C$5)*('My Spreedsheet '!F251)^2)</f>
        <v>48344.521604938273</v>
      </c>
      <c r="AF251" s="30">
        <f t="shared" si="117"/>
        <v>48.344521604938272</v>
      </c>
      <c r="AG251" s="30">
        <f t="shared" si="118"/>
        <v>1.3429033779149521E-2</v>
      </c>
      <c r="AH251" s="30">
        <f t="shared" si="119"/>
        <v>3.0793887420696153</v>
      </c>
      <c r="AI251" s="30">
        <f t="shared" si="120"/>
        <v>1494.4031780656344</v>
      </c>
      <c r="AJ251" s="30">
        <f t="shared" si="121"/>
        <v>46850.118426872636</v>
      </c>
      <c r="AK251" s="30">
        <f t="shared" si="122"/>
        <v>46.850118426872633</v>
      </c>
      <c r="AL251" s="30">
        <f t="shared" si="123"/>
        <v>46850.118426872636</v>
      </c>
      <c r="AM251" s="30">
        <f t="shared" si="124"/>
        <v>46.850118426872633</v>
      </c>
      <c r="AN251" s="30">
        <f t="shared" si="125"/>
        <v>35.137588820154477</v>
      </c>
      <c r="AO251" s="30">
        <f>IF('My Spreedsheet '!AN251&lt; 'Supercapacitor Info'!$F$22,'My Spreedsheet '!AN251,'Supercapacitor Info'!$F$22)</f>
        <v>35.137588820154477</v>
      </c>
    </row>
    <row r="252" spans="2:41" x14ac:dyDescent="0.3">
      <c r="B252" s="6" t="s">
        <v>9</v>
      </c>
      <c r="C252" s="6">
        <v>247</v>
      </c>
      <c r="D252" s="6">
        <v>247</v>
      </c>
      <c r="E252" s="7">
        <v>25.1</v>
      </c>
      <c r="F252" s="16">
        <f t="shared" si="100"/>
        <v>6.9722222222222223</v>
      </c>
      <c r="G252" s="17">
        <f t="shared" si="126"/>
        <v>-0.94444444444444453</v>
      </c>
      <c r="H252" s="17">
        <f t="shared" si="127"/>
        <v>-3.4000000000000004</v>
      </c>
      <c r="I252" s="17">
        <f t="shared" si="101"/>
        <v>6.9722222222222223</v>
      </c>
      <c r="J252" s="17">
        <f t="shared" si="102"/>
        <v>1543.2777777777781</v>
      </c>
      <c r="K252" s="17">
        <f t="shared" si="103"/>
        <v>1543.2777777777781</v>
      </c>
      <c r="L252" s="30">
        <f>'Car Info '!$C$5*'My Spreedsheet '!G252</f>
        <v>-1407.2222222222224</v>
      </c>
      <c r="M252" s="30">
        <f t="shared" si="104"/>
        <v>1</v>
      </c>
      <c r="N252" s="30">
        <f>IF(M252=1,'Car Info '!$C$5*9.80665*'Car Info '!$H$5,0)</f>
        <v>160.73099349999998</v>
      </c>
      <c r="O252" s="30">
        <f>0.5*'Car Info '!$G$5*'Car Info '!$I$5*'Car Info '!$D$5*('My Spreedsheet '!F252*'My Spreedsheet '!F252)</f>
        <v>18.564038834480904</v>
      </c>
      <c r="P252" s="30">
        <f t="shared" si="128"/>
        <v>-1227.9271898877414</v>
      </c>
      <c r="Q252" s="30">
        <f t="shared" si="105"/>
        <v>-8561.381240606197</v>
      </c>
      <c r="R252" s="30">
        <f t="shared" si="106"/>
        <v>-8.5613812406061971</v>
      </c>
      <c r="S252" s="30">
        <f t="shared" si="107"/>
        <v>1250.0848087765196</v>
      </c>
      <c r="T252" s="30">
        <f t="shared" si="108"/>
        <v>310666.5021660187</v>
      </c>
      <c r="U252" s="30">
        <f t="shared" si="109"/>
        <v>0</v>
      </c>
      <c r="V252" s="30">
        <f t="shared" si="110"/>
        <v>0</v>
      </c>
      <c r="W252" s="30">
        <f t="shared" si="111"/>
        <v>-8.5613812406061971</v>
      </c>
      <c r="X252" s="30">
        <f t="shared" si="112"/>
        <v>2.3781614557239436E-3</v>
      </c>
      <c r="Y252" s="30">
        <f t="shared" si="98"/>
        <v>696.55953363044557</v>
      </c>
      <c r="Z252" s="30">
        <f t="shared" si="99"/>
        <v>-353.86148053850087</v>
      </c>
      <c r="AA252" s="30">
        <f t="shared" si="113"/>
        <v>0.19348875934179044</v>
      </c>
      <c r="AB252" s="30">
        <f t="shared" si="114"/>
        <v>-9.8294855705139128E-2</v>
      </c>
      <c r="AC252" s="30">
        <f t="shared" si="115"/>
        <v>9.8294855705139128E-2</v>
      </c>
      <c r="AD252" s="30">
        <f t="shared" si="116"/>
        <v>9.5193903636651311E-2</v>
      </c>
      <c r="AE252" s="30">
        <f>1/2*(('Car Info '!$C$5)*('My Spreedsheet '!F252)^2)</f>
        <v>36215.852623456791</v>
      </c>
      <c r="AF252" s="30">
        <f t="shared" si="117"/>
        <v>36.21585262345679</v>
      </c>
      <c r="AG252" s="30">
        <f t="shared" si="118"/>
        <v>1.0059959062071331E-2</v>
      </c>
      <c r="AH252" s="30">
        <f t="shared" si="119"/>
        <v>3.0894487011316865</v>
      </c>
      <c r="AI252" s="30">
        <f t="shared" si="120"/>
        <v>1250.0848087765196</v>
      </c>
      <c r="AJ252" s="30">
        <f t="shared" si="121"/>
        <v>34965.767814680272</v>
      </c>
      <c r="AK252" s="30">
        <f t="shared" si="122"/>
        <v>34.96576781468027</v>
      </c>
      <c r="AL252" s="30">
        <f t="shared" si="123"/>
        <v>34965.767814680272</v>
      </c>
      <c r="AM252" s="30">
        <f t="shared" si="124"/>
        <v>34.96576781468027</v>
      </c>
      <c r="AN252" s="30">
        <f t="shared" si="125"/>
        <v>26.224325861010207</v>
      </c>
      <c r="AO252" s="30">
        <f>IF('My Spreedsheet '!AN252&lt; 'Supercapacitor Info'!$F$22,'My Spreedsheet '!AN252,'Supercapacitor Info'!$F$22)</f>
        <v>26.224325861010207</v>
      </c>
    </row>
    <row r="253" spans="2:41" x14ac:dyDescent="0.3">
      <c r="B253" s="6" t="s">
        <v>9</v>
      </c>
      <c r="C253" s="6">
        <v>248</v>
      </c>
      <c r="D253" s="6">
        <v>248</v>
      </c>
      <c r="E253" s="7">
        <v>22.2</v>
      </c>
      <c r="F253" s="16">
        <f t="shared" si="100"/>
        <v>6.1666666666666661</v>
      </c>
      <c r="G253" s="17">
        <f t="shared" si="126"/>
        <v>-0.5833333333333337</v>
      </c>
      <c r="H253" s="17">
        <f t="shared" si="127"/>
        <v>-2.1000000000000014</v>
      </c>
      <c r="I253" s="17">
        <f t="shared" si="101"/>
        <v>6.1666666666666661</v>
      </c>
      <c r="J253" s="17">
        <f t="shared" si="102"/>
        <v>1549.4444444444448</v>
      </c>
      <c r="K253" s="17">
        <f t="shared" si="103"/>
        <v>1549.4444444444448</v>
      </c>
      <c r="L253" s="30">
        <f>'Car Info '!$C$5*'My Spreedsheet '!G253</f>
        <v>-869.1666666666672</v>
      </c>
      <c r="M253" s="30">
        <f t="shared" si="104"/>
        <v>1</v>
      </c>
      <c r="N253" s="30">
        <f>IF(M253=1,'Car Info '!$C$5*9.80665*'Car Info '!$H$5,0)</f>
        <v>160.73099349999998</v>
      </c>
      <c r="O253" s="30">
        <f>0.5*'Car Info '!$G$5*'Car Info '!$I$5*'Car Info '!$D$5*('My Spreedsheet '!F253*'My Spreedsheet '!F253)</f>
        <v>14.522151869312497</v>
      </c>
      <c r="P253" s="30">
        <f t="shared" si="128"/>
        <v>-693.91352129735469</v>
      </c>
      <c r="Q253" s="30">
        <f t="shared" si="105"/>
        <v>-4279.1333813336869</v>
      </c>
      <c r="R253" s="30">
        <f t="shared" si="106"/>
        <v>-4.2791333813336871</v>
      </c>
      <c r="S253" s="30">
        <f t="shared" si="107"/>
        <v>1080.7277297774269</v>
      </c>
      <c r="T253" s="30">
        <f t="shared" si="108"/>
        <v>311747.2298957961</v>
      </c>
      <c r="U253" s="30">
        <f t="shared" si="109"/>
        <v>0</v>
      </c>
      <c r="V253" s="30">
        <f t="shared" si="110"/>
        <v>0</v>
      </c>
      <c r="W253" s="30">
        <f t="shared" si="111"/>
        <v>-4.2791333813336871</v>
      </c>
      <c r="X253" s="30">
        <f t="shared" si="112"/>
        <v>1.1886481614815797E-3</v>
      </c>
      <c r="Y253" s="30">
        <f t="shared" si="98"/>
        <v>696.55953363044557</v>
      </c>
      <c r="Z253" s="30">
        <f t="shared" si="99"/>
        <v>-358.14061391983455</v>
      </c>
      <c r="AA253" s="30">
        <f t="shared" si="113"/>
        <v>0.19348875934179044</v>
      </c>
      <c r="AB253" s="30">
        <f t="shared" si="114"/>
        <v>-9.9483503866620707E-2</v>
      </c>
      <c r="AC253" s="30">
        <f t="shared" si="115"/>
        <v>9.9483503866620707E-2</v>
      </c>
      <c r="AD253" s="30">
        <f t="shared" si="116"/>
        <v>9.4005255475169733E-2</v>
      </c>
      <c r="AE253" s="30">
        <f>1/2*(('Car Info '!$C$5)*('My Spreedsheet '!F253)^2)</f>
        <v>28330.694444444438</v>
      </c>
      <c r="AF253" s="30">
        <f t="shared" si="117"/>
        <v>28.33069444444444</v>
      </c>
      <c r="AG253" s="30">
        <f t="shared" si="118"/>
        <v>7.8696373456790102E-3</v>
      </c>
      <c r="AH253" s="30">
        <f t="shared" si="119"/>
        <v>3.0973183384773653</v>
      </c>
      <c r="AI253" s="30">
        <f t="shared" si="120"/>
        <v>1080.7277297774269</v>
      </c>
      <c r="AJ253" s="30">
        <f t="shared" si="121"/>
        <v>27249.966714667011</v>
      </c>
      <c r="AK253" s="30">
        <f t="shared" si="122"/>
        <v>27.249966714667011</v>
      </c>
      <c r="AL253" s="30">
        <f t="shared" si="123"/>
        <v>27249.966714667011</v>
      </c>
      <c r="AM253" s="30">
        <f t="shared" si="124"/>
        <v>27.249966714667011</v>
      </c>
      <c r="AN253" s="30">
        <f t="shared" si="125"/>
        <v>20.437475036000258</v>
      </c>
      <c r="AO253" s="30">
        <f>IF('My Spreedsheet '!AN253&lt; 'Supercapacitor Info'!$F$22,'My Spreedsheet '!AN253,'Supercapacitor Info'!$F$22)</f>
        <v>20.437475036000258</v>
      </c>
    </row>
    <row r="254" spans="2:41" x14ac:dyDescent="0.3">
      <c r="B254" s="6" t="s">
        <v>9</v>
      </c>
      <c r="C254" s="6">
        <v>249</v>
      </c>
      <c r="D254" s="6">
        <v>249</v>
      </c>
      <c r="E254" s="7">
        <v>20.9</v>
      </c>
      <c r="F254" s="16">
        <f t="shared" si="100"/>
        <v>5.8055555555555554</v>
      </c>
      <c r="G254" s="17">
        <f t="shared" si="126"/>
        <v>-0.25000000000000011</v>
      </c>
      <c r="H254" s="17">
        <f t="shared" si="127"/>
        <v>-0.90000000000000036</v>
      </c>
      <c r="I254" s="17">
        <f t="shared" si="101"/>
        <v>5.8055555555555554</v>
      </c>
      <c r="J254" s="17">
        <f t="shared" si="102"/>
        <v>1555.2500000000005</v>
      </c>
      <c r="K254" s="17">
        <f t="shared" si="103"/>
        <v>1555.2500000000005</v>
      </c>
      <c r="L254" s="30">
        <f>'Car Info '!$C$5*'My Spreedsheet '!G254</f>
        <v>-372.50000000000017</v>
      </c>
      <c r="M254" s="30">
        <f t="shared" si="104"/>
        <v>1</v>
      </c>
      <c r="N254" s="30">
        <f>IF(M254=1,'Car Info '!$C$5*9.80665*'Car Info '!$H$5,0)</f>
        <v>160.73099349999998</v>
      </c>
      <c r="O254" s="30">
        <f>0.5*'Car Info '!$G$5*'Car Info '!$I$5*'Car Info '!$D$5*('My Spreedsheet '!F254*'My Spreedsheet '!F254)</f>
        <v>12.871157288439235</v>
      </c>
      <c r="P254" s="30">
        <f t="shared" si="128"/>
        <v>-198.89784921156095</v>
      </c>
      <c r="Q254" s="30">
        <f t="shared" si="105"/>
        <v>-1154.7125134782289</v>
      </c>
      <c r="R254" s="30">
        <f t="shared" si="106"/>
        <v>-1.1547125134782288</v>
      </c>
      <c r="S254" s="30">
        <f t="shared" si="107"/>
        <v>1007.8569309662165</v>
      </c>
      <c r="T254" s="30">
        <f t="shared" si="108"/>
        <v>312755.0868267623</v>
      </c>
      <c r="U254" s="30">
        <f t="shared" si="109"/>
        <v>0</v>
      </c>
      <c r="V254" s="30">
        <f t="shared" si="110"/>
        <v>0</v>
      </c>
      <c r="W254" s="30">
        <f t="shared" si="111"/>
        <v>-1.1547125134782288</v>
      </c>
      <c r="X254" s="30">
        <f t="shared" si="112"/>
        <v>3.2075347596617469E-4</v>
      </c>
      <c r="Y254" s="30">
        <f t="shared" si="98"/>
        <v>696.55953363044557</v>
      </c>
      <c r="Z254" s="30">
        <f t="shared" si="99"/>
        <v>-359.29532643331277</v>
      </c>
      <c r="AA254" s="30">
        <f t="shared" si="113"/>
        <v>0.19348875934179044</v>
      </c>
      <c r="AB254" s="30">
        <f t="shared" si="114"/>
        <v>-9.9804257342586883E-2</v>
      </c>
      <c r="AC254" s="30">
        <f t="shared" si="115"/>
        <v>9.9804257342586883E-2</v>
      </c>
      <c r="AD254" s="30">
        <f t="shared" si="116"/>
        <v>9.3684501999203557E-2</v>
      </c>
      <c r="AE254" s="30">
        <f>1/2*(('Car Info '!$C$5)*('My Spreedsheet '!F254)^2)</f>
        <v>25109.834104938273</v>
      </c>
      <c r="AF254" s="30">
        <f t="shared" si="117"/>
        <v>25.109834104938273</v>
      </c>
      <c r="AG254" s="30">
        <f t="shared" si="118"/>
        <v>6.9749539180384091E-3</v>
      </c>
      <c r="AH254" s="30">
        <f t="shared" si="119"/>
        <v>3.1042932923954036</v>
      </c>
      <c r="AI254" s="30">
        <f t="shared" si="120"/>
        <v>1007.8569309662165</v>
      </c>
      <c r="AJ254" s="30">
        <f t="shared" si="121"/>
        <v>24101.977173972056</v>
      </c>
      <c r="AK254" s="30">
        <f t="shared" si="122"/>
        <v>24.101977173972056</v>
      </c>
      <c r="AL254" s="30">
        <f t="shared" si="123"/>
        <v>24101.977173972056</v>
      </c>
      <c r="AM254" s="30">
        <f t="shared" si="124"/>
        <v>24.101977173972056</v>
      </c>
      <c r="AN254" s="30">
        <f t="shared" si="125"/>
        <v>18.076482880479041</v>
      </c>
      <c r="AO254" s="30">
        <f>IF('My Spreedsheet '!AN254&lt; 'Supercapacitor Info'!$F$22,'My Spreedsheet '!AN254,'Supercapacitor Info'!$F$22)</f>
        <v>18.076482880479041</v>
      </c>
    </row>
    <row r="255" spans="2:41" x14ac:dyDescent="0.3">
      <c r="B255" s="6" t="s">
        <v>9</v>
      </c>
      <c r="C255" s="6">
        <v>250</v>
      </c>
      <c r="D255" s="6">
        <v>250</v>
      </c>
      <c r="E255" s="7">
        <v>20.399999999999999</v>
      </c>
      <c r="F255" s="16">
        <f t="shared" si="100"/>
        <v>5.6666666666666661</v>
      </c>
      <c r="G255" s="17">
        <f t="shared" si="126"/>
        <v>-0.19444444444444425</v>
      </c>
      <c r="H255" s="17">
        <f t="shared" si="127"/>
        <v>-0.69999999999999929</v>
      </c>
      <c r="I255" s="17">
        <f t="shared" si="101"/>
        <v>5.6666666666666661</v>
      </c>
      <c r="J255" s="17">
        <f t="shared" si="102"/>
        <v>1560.9166666666672</v>
      </c>
      <c r="K255" s="17">
        <f t="shared" si="103"/>
        <v>1560.9166666666672</v>
      </c>
      <c r="L255" s="30">
        <f>'Car Info '!$C$5*'My Spreedsheet '!G255</f>
        <v>-289.72222222222194</v>
      </c>
      <c r="M255" s="30">
        <f t="shared" si="104"/>
        <v>1</v>
      </c>
      <c r="N255" s="30">
        <f>IF(M255=1,'Car Info '!$C$5*9.80665*'Car Info '!$H$5,0)</f>
        <v>160.73099349999998</v>
      </c>
      <c r="O255" s="30">
        <f>0.5*'Car Info '!$G$5*'Car Info '!$I$5*'Car Info '!$D$5*('My Spreedsheet '!F255*'My Spreedsheet '!F255)</f>
        <v>12.262679007249998</v>
      </c>
      <c r="P255" s="30">
        <f t="shared" si="128"/>
        <v>-116.72854971497196</v>
      </c>
      <c r="Q255" s="30">
        <f t="shared" si="105"/>
        <v>-661.46178171817439</v>
      </c>
      <c r="R255" s="30">
        <f t="shared" si="106"/>
        <v>-0.66146178171817438</v>
      </c>
      <c r="S255" s="30">
        <f t="shared" si="107"/>
        <v>980.29747754108314</v>
      </c>
      <c r="T255" s="30">
        <f t="shared" si="108"/>
        <v>313735.38430430338</v>
      </c>
      <c r="U255" s="30">
        <f t="shared" si="109"/>
        <v>0</v>
      </c>
      <c r="V255" s="30">
        <f t="shared" si="110"/>
        <v>0</v>
      </c>
      <c r="W255" s="30">
        <f t="shared" si="111"/>
        <v>-0.66146178171817438</v>
      </c>
      <c r="X255" s="30">
        <f t="shared" si="112"/>
        <v>1.83739383810604E-4</v>
      </c>
      <c r="Y255" s="30">
        <f t="shared" si="98"/>
        <v>696.55953363044557</v>
      </c>
      <c r="Z255" s="30">
        <f t="shared" si="99"/>
        <v>-359.95678821503094</v>
      </c>
      <c r="AA255" s="30">
        <f t="shared" si="113"/>
        <v>0.19348875934179044</v>
      </c>
      <c r="AB255" s="30">
        <f t="shared" si="114"/>
        <v>-9.9987996726397479E-2</v>
      </c>
      <c r="AC255" s="30">
        <f t="shared" si="115"/>
        <v>9.9987996726397479E-2</v>
      </c>
      <c r="AD255" s="30">
        <f t="shared" si="116"/>
        <v>9.350076261539296E-2</v>
      </c>
      <c r="AE255" s="30">
        <f>1/2*(('Car Info '!$C$5)*('My Spreedsheet '!F255)^2)</f>
        <v>23922.777777777774</v>
      </c>
      <c r="AF255" s="30">
        <f t="shared" si="117"/>
        <v>23.922777777777775</v>
      </c>
      <c r="AG255" s="30">
        <f t="shared" si="118"/>
        <v>6.6452160493827156E-3</v>
      </c>
      <c r="AH255" s="30">
        <f t="shared" si="119"/>
        <v>3.1109385084447863</v>
      </c>
      <c r="AI255" s="30">
        <f t="shared" si="120"/>
        <v>980.29747754108314</v>
      </c>
      <c r="AJ255" s="30">
        <f t="shared" si="121"/>
        <v>22942.48030023669</v>
      </c>
      <c r="AK255" s="30">
        <f t="shared" si="122"/>
        <v>22.942480300236689</v>
      </c>
      <c r="AL255" s="30">
        <f t="shared" si="123"/>
        <v>22942.48030023669</v>
      </c>
      <c r="AM255" s="30">
        <f t="shared" si="124"/>
        <v>22.942480300236689</v>
      </c>
      <c r="AN255" s="30">
        <f t="shared" si="125"/>
        <v>17.206860225177515</v>
      </c>
      <c r="AO255" s="30">
        <f>IF('My Spreedsheet '!AN255&lt; 'Supercapacitor Info'!$F$22,'My Spreedsheet '!AN255,'Supercapacitor Info'!$F$22)</f>
        <v>17.206860225177515</v>
      </c>
    </row>
    <row r="256" spans="2:41" x14ac:dyDescent="0.3">
      <c r="B256" s="6" t="s">
        <v>9</v>
      </c>
      <c r="C256" s="6">
        <v>251</v>
      </c>
      <c r="D256" s="6">
        <v>251</v>
      </c>
      <c r="E256" s="7">
        <v>19.5</v>
      </c>
      <c r="F256" s="16">
        <f t="shared" si="100"/>
        <v>5.416666666666667</v>
      </c>
      <c r="G256" s="17">
        <f t="shared" si="126"/>
        <v>-0.27777777777777779</v>
      </c>
      <c r="H256" s="17">
        <f t="shared" si="127"/>
        <v>-1</v>
      </c>
      <c r="I256" s="17">
        <f t="shared" si="101"/>
        <v>5.416666666666667</v>
      </c>
      <c r="J256" s="17">
        <f t="shared" si="102"/>
        <v>1566.3333333333339</v>
      </c>
      <c r="K256" s="17">
        <f t="shared" si="103"/>
        <v>1566.3333333333339</v>
      </c>
      <c r="L256" s="30">
        <f>'Car Info '!$C$5*'My Spreedsheet '!G256</f>
        <v>-413.88888888888891</v>
      </c>
      <c r="M256" s="30">
        <f t="shared" si="104"/>
        <v>1</v>
      </c>
      <c r="N256" s="30">
        <f>IF(M256=1,'Car Info '!$C$5*9.80665*'Car Info '!$H$5,0)</f>
        <v>160.73099349999998</v>
      </c>
      <c r="O256" s="30">
        <f>0.5*'Car Info '!$G$5*'Car Info '!$I$5*'Car Info '!$D$5*('My Spreedsheet '!F256*'My Spreedsheet '!F256)</f>
        <v>11.204545589453126</v>
      </c>
      <c r="P256" s="30">
        <f t="shared" si="128"/>
        <v>-241.95334979943581</v>
      </c>
      <c r="Q256" s="30">
        <f t="shared" si="105"/>
        <v>-1310.580644746944</v>
      </c>
      <c r="R256" s="30">
        <f t="shared" si="106"/>
        <v>-1.3105806447469441</v>
      </c>
      <c r="S256" s="30">
        <f t="shared" si="107"/>
        <v>931.31750340120436</v>
      </c>
      <c r="T256" s="30">
        <f t="shared" si="108"/>
        <v>314666.70180770458</v>
      </c>
      <c r="U256" s="30">
        <f t="shared" si="109"/>
        <v>0</v>
      </c>
      <c r="V256" s="30">
        <f t="shared" si="110"/>
        <v>0</v>
      </c>
      <c r="W256" s="30">
        <f t="shared" si="111"/>
        <v>-1.3105806447469441</v>
      </c>
      <c r="X256" s="30">
        <f t="shared" si="112"/>
        <v>3.6405017909637335E-4</v>
      </c>
      <c r="Y256" s="30">
        <f t="shared" si="98"/>
        <v>696.55953363044557</v>
      </c>
      <c r="Z256" s="30">
        <f t="shared" si="99"/>
        <v>-361.26736885977789</v>
      </c>
      <c r="AA256" s="30">
        <f t="shared" si="113"/>
        <v>0.19348875934179044</v>
      </c>
      <c r="AB256" s="30">
        <f t="shared" si="114"/>
        <v>-0.10035204690549386</v>
      </c>
      <c r="AC256" s="30">
        <f t="shared" si="115"/>
        <v>0.10035204690549386</v>
      </c>
      <c r="AD256" s="30">
        <f t="shared" si="116"/>
        <v>9.3136712436296579E-2</v>
      </c>
      <c r="AE256" s="30">
        <f>1/2*(('Car Info '!$C$5)*('My Spreedsheet '!F256)^2)</f>
        <v>21858.506944444449</v>
      </c>
      <c r="AF256" s="30">
        <f t="shared" si="117"/>
        <v>21.85850694444445</v>
      </c>
      <c r="AG256" s="30">
        <f t="shared" si="118"/>
        <v>6.0718074845679025E-3</v>
      </c>
      <c r="AH256" s="30">
        <f t="shared" si="119"/>
        <v>3.1170103159293543</v>
      </c>
      <c r="AI256" s="30">
        <f t="shared" si="120"/>
        <v>931.31750340120436</v>
      </c>
      <c r="AJ256" s="30">
        <f t="shared" si="121"/>
        <v>20927.189441043243</v>
      </c>
      <c r="AK256" s="30">
        <f t="shared" si="122"/>
        <v>20.927189441043243</v>
      </c>
      <c r="AL256" s="30">
        <f t="shared" si="123"/>
        <v>20927.189441043243</v>
      </c>
      <c r="AM256" s="30">
        <f t="shared" si="124"/>
        <v>20.927189441043243</v>
      </c>
      <c r="AN256" s="30">
        <f t="shared" si="125"/>
        <v>15.695392080782433</v>
      </c>
      <c r="AO256" s="30">
        <f>IF('My Spreedsheet '!AN256&lt; 'Supercapacitor Info'!$F$22,'My Spreedsheet '!AN256,'Supercapacitor Info'!$F$22)</f>
        <v>15.695392080782433</v>
      </c>
    </row>
    <row r="257" spans="2:41" x14ac:dyDescent="0.3">
      <c r="B257" s="6" t="s">
        <v>9</v>
      </c>
      <c r="C257" s="6">
        <v>252</v>
      </c>
      <c r="D257" s="6">
        <v>252</v>
      </c>
      <c r="E257" s="7">
        <v>18.399999999999999</v>
      </c>
      <c r="F257" s="16">
        <f t="shared" si="100"/>
        <v>5.1111111111111107</v>
      </c>
      <c r="G257" s="17">
        <f t="shared" si="126"/>
        <v>-0.23611111111111099</v>
      </c>
      <c r="H257" s="17">
        <f t="shared" si="127"/>
        <v>-0.84999999999999964</v>
      </c>
      <c r="I257" s="17">
        <f t="shared" si="101"/>
        <v>5.1111111111111107</v>
      </c>
      <c r="J257" s="17">
        <f t="shared" si="102"/>
        <v>1571.444444444445</v>
      </c>
      <c r="K257" s="17">
        <f t="shared" si="103"/>
        <v>1571.444444444445</v>
      </c>
      <c r="L257" s="30">
        <f>'Car Info '!$C$5*'My Spreedsheet '!G257</f>
        <v>-351.80555555555537</v>
      </c>
      <c r="M257" s="30">
        <f t="shared" si="104"/>
        <v>1</v>
      </c>
      <c r="N257" s="30">
        <f>IF(M257=1,'Car Info '!$C$5*9.80665*'Car Info '!$H$5,0)</f>
        <v>160.73099349999998</v>
      </c>
      <c r="O257" s="30">
        <f>0.5*'Car Info '!$G$5*'Car Info '!$I$5*'Car Info '!$D$5*('My Spreedsheet '!F257*'My Spreedsheet '!F257)</f>
        <v>9.9760971854444431</v>
      </c>
      <c r="P257" s="30">
        <f t="shared" si="128"/>
        <v>-181.09846487011094</v>
      </c>
      <c r="Q257" s="30">
        <f t="shared" si="105"/>
        <v>-925.61437600278919</v>
      </c>
      <c r="R257" s="30">
        <f t="shared" si="106"/>
        <v>-0.92561437600278917</v>
      </c>
      <c r="S257" s="30">
        <f t="shared" si="107"/>
        <v>872.502907947827</v>
      </c>
      <c r="T257" s="30">
        <f t="shared" si="108"/>
        <v>315539.20471565239</v>
      </c>
      <c r="U257" s="30">
        <f t="shared" si="109"/>
        <v>0</v>
      </c>
      <c r="V257" s="30">
        <f t="shared" si="110"/>
        <v>0</v>
      </c>
      <c r="W257" s="30">
        <f t="shared" si="111"/>
        <v>-0.92561437600278917</v>
      </c>
      <c r="X257" s="30">
        <f t="shared" si="112"/>
        <v>2.5711510444521922E-4</v>
      </c>
      <c r="Y257" s="30">
        <f t="shared" si="98"/>
        <v>696.55953363044557</v>
      </c>
      <c r="Z257" s="30">
        <f t="shared" si="99"/>
        <v>-362.19298323578067</v>
      </c>
      <c r="AA257" s="30">
        <f t="shared" si="113"/>
        <v>0.19348875934179044</v>
      </c>
      <c r="AB257" s="30">
        <f t="shared" si="114"/>
        <v>-0.10060916200993908</v>
      </c>
      <c r="AC257" s="30">
        <f t="shared" si="115"/>
        <v>0.10060916200993908</v>
      </c>
      <c r="AD257" s="30">
        <f t="shared" si="116"/>
        <v>9.287959733185136E-2</v>
      </c>
      <c r="AE257" s="30">
        <f>1/2*(('Car Info '!$C$5)*('My Spreedsheet '!F257)^2)</f>
        <v>19461.975308641973</v>
      </c>
      <c r="AF257" s="30">
        <f t="shared" si="117"/>
        <v>19.461975308641975</v>
      </c>
      <c r="AG257" s="30">
        <f t="shared" si="118"/>
        <v>5.4061042524005485E-3</v>
      </c>
      <c r="AH257" s="30">
        <f t="shared" si="119"/>
        <v>3.122416420181755</v>
      </c>
      <c r="AI257" s="30">
        <f t="shared" si="120"/>
        <v>872.502907947827</v>
      </c>
      <c r="AJ257" s="30">
        <f t="shared" si="121"/>
        <v>18589.472400694147</v>
      </c>
      <c r="AK257" s="30">
        <f t="shared" si="122"/>
        <v>18.589472400694149</v>
      </c>
      <c r="AL257" s="30">
        <f t="shared" si="123"/>
        <v>18589.472400694147</v>
      </c>
      <c r="AM257" s="30">
        <f t="shared" si="124"/>
        <v>18.589472400694149</v>
      </c>
      <c r="AN257" s="30">
        <f t="shared" si="125"/>
        <v>13.94210430052061</v>
      </c>
      <c r="AO257" s="30">
        <f>IF('My Spreedsheet '!AN257&lt; 'Supercapacitor Info'!$F$22,'My Spreedsheet '!AN257,'Supercapacitor Info'!$F$22)</f>
        <v>13.94210430052061</v>
      </c>
    </row>
    <row r="258" spans="2:41" x14ac:dyDescent="0.3">
      <c r="B258" s="6" t="s">
        <v>9</v>
      </c>
      <c r="C258" s="6">
        <v>253</v>
      </c>
      <c r="D258" s="6">
        <v>253</v>
      </c>
      <c r="E258" s="7">
        <v>17.8</v>
      </c>
      <c r="F258" s="16">
        <f t="shared" si="100"/>
        <v>4.9444444444444446</v>
      </c>
      <c r="G258" s="17">
        <f t="shared" si="126"/>
        <v>-8.3333333333333037E-2</v>
      </c>
      <c r="H258" s="17">
        <f t="shared" si="127"/>
        <v>-0.29999999999999893</v>
      </c>
      <c r="I258" s="17">
        <f t="shared" si="101"/>
        <v>4.9444444444444446</v>
      </c>
      <c r="J258" s="17">
        <f t="shared" si="102"/>
        <v>1576.3888888888894</v>
      </c>
      <c r="K258" s="17">
        <f t="shared" si="103"/>
        <v>1576.3888888888894</v>
      </c>
      <c r="L258" s="30">
        <f>'Car Info '!$C$5*'My Spreedsheet '!G258</f>
        <v>-124.16666666666623</v>
      </c>
      <c r="M258" s="30">
        <f t="shared" si="104"/>
        <v>1</v>
      </c>
      <c r="N258" s="30">
        <f>IF(M258=1,'Car Info '!$C$5*9.80665*'Car Info '!$H$5,0)</f>
        <v>160.73099349999998</v>
      </c>
      <c r="O258" s="30">
        <f>0.5*'Car Info '!$G$5*'Car Info '!$I$5*'Car Info '!$D$5*('My Spreedsheet '!F258*'My Spreedsheet '!F258)</f>
        <v>9.3360900054236104</v>
      </c>
      <c r="P258" s="30">
        <f t="shared" si="128"/>
        <v>45.900416838757366</v>
      </c>
      <c r="Q258" s="30">
        <f t="shared" si="105"/>
        <v>226.95206103607811</v>
      </c>
      <c r="R258" s="30">
        <f t="shared" si="106"/>
        <v>0.22695206103607812</v>
      </c>
      <c r="S258" s="30">
        <f t="shared" si="107"/>
        <v>840.88724622126119</v>
      </c>
      <c r="T258" s="30">
        <f t="shared" si="108"/>
        <v>316380.09196187364</v>
      </c>
      <c r="U258" s="30">
        <f t="shared" si="109"/>
        <v>0.22695206103607812</v>
      </c>
      <c r="V258" s="30">
        <f t="shared" si="110"/>
        <v>6.3042239176688367E-5</v>
      </c>
      <c r="W258" s="30">
        <f t="shared" si="111"/>
        <v>0</v>
      </c>
      <c r="X258" s="30">
        <f t="shared" si="112"/>
        <v>0</v>
      </c>
      <c r="Y258" s="30">
        <f t="shared" si="98"/>
        <v>696.78648569148163</v>
      </c>
      <c r="Z258" s="30">
        <f t="shared" si="99"/>
        <v>-362.19298323578067</v>
      </c>
      <c r="AA258" s="30">
        <f t="shared" si="113"/>
        <v>0.19355180158096713</v>
      </c>
      <c r="AB258" s="30">
        <f t="shared" si="114"/>
        <v>-0.10060916200993908</v>
      </c>
      <c r="AC258" s="30">
        <f t="shared" si="115"/>
        <v>0.10060916200993908</v>
      </c>
      <c r="AD258" s="30">
        <f t="shared" si="116"/>
        <v>9.2942639571028052E-2</v>
      </c>
      <c r="AE258" s="30">
        <f>1/2*(('Car Info '!$C$5)*('My Spreedsheet '!F258)^2)</f>
        <v>18213.410493827159</v>
      </c>
      <c r="AF258" s="30">
        <f t="shared" si="117"/>
        <v>18.213410493827158</v>
      </c>
      <c r="AG258" s="30">
        <f t="shared" si="118"/>
        <v>5.0592806927297661E-3</v>
      </c>
      <c r="AH258" s="30">
        <f t="shared" si="119"/>
        <v>3.1274757008744847</v>
      </c>
      <c r="AI258" s="30">
        <f t="shared" si="120"/>
        <v>840.88724622126119</v>
      </c>
      <c r="AJ258" s="30">
        <f t="shared" si="121"/>
        <v>17372.523247605899</v>
      </c>
      <c r="AK258" s="30">
        <f t="shared" si="122"/>
        <v>17.372523247605898</v>
      </c>
      <c r="AL258" s="30">
        <f t="shared" si="123"/>
        <v>17372.523247605899</v>
      </c>
      <c r="AM258" s="30">
        <f t="shared" si="124"/>
        <v>17.372523247605898</v>
      </c>
      <c r="AN258" s="30">
        <f t="shared" si="125"/>
        <v>13.029392435704423</v>
      </c>
      <c r="AO258" s="30">
        <f>IF('My Spreedsheet '!AN258&lt; 'Supercapacitor Info'!$F$22,'My Spreedsheet '!AN258,'Supercapacitor Info'!$F$22)</f>
        <v>13.029392435704423</v>
      </c>
    </row>
    <row r="259" spans="2:41" x14ac:dyDescent="0.3">
      <c r="B259" s="6" t="s">
        <v>9</v>
      </c>
      <c r="C259" s="6">
        <v>254</v>
      </c>
      <c r="D259" s="6">
        <v>254</v>
      </c>
      <c r="E259" s="7">
        <v>17.8</v>
      </c>
      <c r="F259" s="16">
        <f t="shared" si="100"/>
        <v>4.9444444444444446</v>
      </c>
      <c r="G259" s="17">
        <f t="shared" si="126"/>
        <v>-5.5555555555555851E-2</v>
      </c>
      <c r="H259" s="17">
        <f t="shared" si="127"/>
        <v>-0.20000000000000107</v>
      </c>
      <c r="I259" s="17">
        <f t="shared" si="101"/>
        <v>4.9444444444444446</v>
      </c>
      <c r="J259" s="17">
        <f t="shared" si="102"/>
        <v>1581.3333333333337</v>
      </c>
      <c r="K259" s="17">
        <f t="shared" si="103"/>
        <v>1581.3333333333337</v>
      </c>
      <c r="L259" s="30">
        <f>'Car Info '!$C$5*'My Spreedsheet '!G259</f>
        <v>-82.777777777778212</v>
      </c>
      <c r="M259" s="30">
        <f t="shared" si="104"/>
        <v>1</v>
      </c>
      <c r="N259" s="30">
        <f>IF(M259=1,'Car Info '!$C$5*9.80665*'Car Info '!$H$5,0)</f>
        <v>160.73099349999998</v>
      </c>
      <c r="O259" s="30">
        <f>0.5*'Car Info '!$G$5*'Car Info '!$I$5*'Car Info '!$D$5*('My Spreedsheet '!F259*'My Spreedsheet '!F259)</f>
        <v>9.3360900054236104</v>
      </c>
      <c r="P259" s="30">
        <f t="shared" si="128"/>
        <v>87.289305727645385</v>
      </c>
      <c r="Q259" s="30">
        <f t="shared" si="105"/>
        <v>431.59712276446885</v>
      </c>
      <c r="R259" s="30">
        <f t="shared" si="106"/>
        <v>0.43159712276446888</v>
      </c>
      <c r="S259" s="30">
        <f t="shared" si="107"/>
        <v>840.88724622126119</v>
      </c>
      <c r="T259" s="30">
        <f t="shared" si="108"/>
        <v>317220.97920809488</v>
      </c>
      <c r="U259" s="30">
        <f t="shared" si="109"/>
        <v>0.43159712276446888</v>
      </c>
      <c r="V259" s="30">
        <f t="shared" si="110"/>
        <v>1.1988808965679691E-4</v>
      </c>
      <c r="W259" s="30">
        <f t="shared" si="111"/>
        <v>0</v>
      </c>
      <c r="X259" s="30">
        <f t="shared" si="112"/>
        <v>0</v>
      </c>
      <c r="Y259" s="30">
        <f t="shared" si="98"/>
        <v>697.21808281424615</v>
      </c>
      <c r="Z259" s="30">
        <f t="shared" si="99"/>
        <v>-362.19298323578067</v>
      </c>
      <c r="AA259" s="30">
        <f t="shared" si="113"/>
        <v>0.19367168967062393</v>
      </c>
      <c r="AB259" s="30">
        <f t="shared" si="114"/>
        <v>-0.10060916200993908</v>
      </c>
      <c r="AC259" s="30">
        <f t="shared" si="115"/>
        <v>0.10060916200993908</v>
      </c>
      <c r="AD259" s="30">
        <f t="shared" si="116"/>
        <v>9.3062527660684846E-2</v>
      </c>
      <c r="AE259" s="30">
        <f>1/2*(('Car Info '!$C$5)*('My Spreedsheet '!F259)^2)</f>
        <v>18213.410493827159</v>
      </c>
      <c r="AF259" s="30">
        <f t="shared" si="117"/>
        <v>18.213410493827158</v>
      </c>
      <c r="AG259" s="30">
        <f t="shared" si="118"/>
        <v>5.0592806927297661E-3</v>
      </c>
      <c r="AH259" s="30">
        <f t="shared" si="119"/>
        <v>3.1325349815672143</v>
      </c>
      <c r="AI259" s="30">
        <f t="shared" si="120"/>
        <v>840.88724622126119</v>
      </c>
      <c r="AJ259" s="30">
        <f t="shared" si="121"/>
        <v>17372.523247605899</v>
      </c>
      <c r="AK259" s="30">
        <f t="shared" si="122"/>
        <v>17.372523247605898</v>
      </c>
      <c r="AL259" s="30">
        <f t="shared" si="123"/>
        <v>17372.523247605899</v>
      </c>
      <c r="AM259" s="30">
        <f t="shared" si="124"/>
        <v>17.372523247605898</v>
      </c>
      <c r="AN259" s="30">
        <f t="shared" si="125"/>
        <v>13.029392435704423</v>
      </c>
      <c r="AO259" s="30">
        <f>IF('My Spreedsheet '!AN259&lt; 'Supercapacitor Info'!$F$22,'My Spreedsheet '!AN259,'Supercapacitor Info'!$F$22)</f>
        <v>13.029392435704423</v>
      </c>
    </row>
    <row r="260" spans="2:41" x14ac:dyDescent="0.3">
      <c r="B260" s="6" t="s">
        <v>9</v>
      </c>
      <c r="C260" s="6">
        <v>255</v>
      </c>
      <c r="D260" s="6">
        <v>255</v>
      </c>
      <c r="E260" s="7">
        <v>17.399999999999999</v>
      </c>
      <c r="F260" s="16">
        <f t="shared" si="100"/>
        <v>4.833333333333333</v>
      </c>
      <c r="G260" s="17">
        <f t="shared" si="126"/>
        <v>-0.29166666666666685</v>
      </c>
      <c r="H260" s="17">
        <f t="shared" si="127"/>
        <v>-1.0500000000000007</v>
      </c>
      <c r="I260" s="17">
        <f t="shared" si="101"/>
        <v>4.833333333333333</v>
      </c>
      <c r="J260" s="17">
        <f t="shared" si="102"/>
        <v>1586.166666666667</v>
      </c>
      <c r="K260" s="17">
        <f t="shared" si="103"/>
        <v>1586.166666666667</v>
      </c>
      <c r="L260" s="30">
        <f>'Car Info '!$C$5*'My Spreedsheet '!G260</f>
        <v>-434.5833333333336</v>
      </c>
      <c r="M260" s="30">
        <f t="shared" si="104"/>
        <v>1</v>
      </c>
      <c r="N260" s="30">
        <f>IF(M260=1,'Car Info '!$C$5*9.80665*'Car Info '!$H$5,0)</f>
        <v>160.73099349999998</v>
      </c>
      <c r="O260" s="30">
        <f>0.5*'Car Info '!$G$5*'Car Info '!$I$5*'Car Info '!$D$5*('My Spreedsheet '!F260*'My Spreedsheet '!F260)</f>
        <v>8.9212050563124983</v>
      </c>
      <c r="P260" s="30">
        <f t="shared" si="128"/>
        <v>-264.93113477702116</v>
      </c>
      <c r="Q260" s="30">
        <f t="shared" si="105"/>
        <v>-1280.5004847556022</v>
      </c>
      <c r="R260" s="30">
        <f t="shared" si="106"/>
        <v>-1.2805004847556023</v>
      </c>
      <c r="S260" s="30">
        <f t="shared" si="107"/>
        <v>819.98562635551025</v>
      </c>
      <c r="T260" s="30">
        <f t="shared" si="108"/>
        <v>318040.96483445039</v>
      </c>
      <c r="U260" s="30">
        <f t="shared" si="109"/>
        <v>0</v>
      </c>
      <c r="V260" s="30">
        <f t="shared" si="110"/>
        <v>0</v>
      </c>
      <c r="W260" s="30">
        <f t="shared" si="111"/>
        <v>-1.2805004847556023</v>
      </c>
      <c r="X260" s="30">
        <f t="shared" si="112"/>
        <v>3.5569457909877841E-4</v>
      </c>
      <c r="Y260" s="30">
        <f t="shared" si="98"/>
        <v>697.21808281424615</v>
      </c>
      <c r="Z260" s="30">
        <f t="shared" si="99"/>
        <v>-363.47348372053625</v>
      </c>
      <c r="AA260" s="30">
        <f t="shared" si="113"/>
        <v>0.19367168967062393</v>
      </c>
      <c r="AB260" s="30">
        <f t="shared" si="114"/>
        <v>-0.10096485658903785</v>
      </c>
      <c r="AC260" s="30">
        <f t="shared" si="115"/>
        <v>0.10096485658903785</v>
      </c>
      <c r="AD260" s="30">
        <f t="shared" si="116"/>
        <v>9.2706833081586074E-2</v>
      </c>
      <c r="AE260" s="30">
        <f>1/2*(('Car Info '!$C$5)*('My Spreedsheet '!F260)^2)</f>
        <v>17404.027777777774</v>
      </c>
      <c r="AF260" s="30">
        <f t="shared" si="117"/>
        <v>17.404027777777774</v>
      </c>
      <c r="AG260" s="30">
        <f t="shared" si="118"/>
        <v>4.8344521604938261E-3</v>
      </c>
      <c r="AH260" s="30">
        <f t="shared" si="119"/>
        <v>3.137369433727708</v>
      </c>
      <c r="AI260" s="30">
        <f t="shared" si="120"/>
        <v>819.98562635551025</v>
      </c>
      <c r="AJ260" s="30">
        <f t="shared" si="121"/>
        <v>16584.042151422262</v>
      </c>
      <c r="AK260" s="30">
        <f t="shared" si="122"/>
        <v>16.584042151422263</v>
      </c>
      <c r="AL260" s="30">
        <f t="shared" si="123"/>
        <v>16584.042151422262</v>
      </c>
      <c r="AM260" s="30">
        <f t="shared" si="124"/>
        <v>16.584042151422263</v>
      </c>
      <c r="AN260" s="30">
        <f t="shared" si="125"/>
        <v>12.438031613566697</v>
      </c>
      <c r="AO260" s="30">
        <f>IF('My Spreedsheet '!AN260&lt; 'Supercapacitor Info'!$F$22,'My Spreedsheet '!AN260,'Supercapacitor Info'!$F$22)</f>
        <v>12.438031613566697</v>
      </c>
    </row>
    <row r="261" spans="2:41" x14ac:dyDescent="0.3">
      <c r="B261" s="6" t="s">
        <v>9</v>
      </c>
      <c r="C261" s="6">
        <v>256</v>
      </c>
      <c r="D261" s="6">
        <v>256</v>
      </c>
      <c r="E261" s="7">
        <v>15.7</v>
      </c>
      <c r="F261" s="16">
        <f t="shared" si="100"/>
        <v>4.3611111111111107</v>
      </c>
      <c r="G261" s="17">
        <f t="shared" si="126"/>
        <v>-0.40277777777777757</v>
      </c>
      <c r="H261" s="17">
        <f t="shared" si="127"/>
        <v>-1.4499999999999993</v>
      </c>
      <c r="I261" s="17">
        <f t="shared" si="101"/>
        <v>4.3611111111111107</v>
      </c>
      <c r="J261" s="17">
        <f t="shared" si="102"/>
        <v>1590.5277777777781</v>
      </c>
      <c r="K261" s="17">
        <f t="shared" si="103"/>
        <v>1590.5277777777781</v>
      </c>
      <c r="L261" s="30">
        <f>'Car Info '!$C$5*'My Spreedsheet '!G261</f>
        <v>-600.13888888888857</v>
      </c>
      <c r="M261" s="30">
        <f t="shared" si="104"/>
        <v>1</v>
      </c>
      <c r="N261" s="30">
        <f>IF(M261=1,'Car Info '!$C$5*9.80665*'Car Info '!$H$5,0)</f>
        <v>160.73099349999998</v>
      </c>
      <c r="O261" s="30">
        <f>0.5*'Car Info '!$G$5*'Car Info '!$I$5*'Car Info '!$D$5*('My Spreedsheet '!F261*'My Spreedsheet '!F261)</f>
        <v>7.2631385728975681</v>
      </c>
      <c r="P261" s="30">
        <f t="shared" si="128"/>
        <v>-432.14475681599106</v>
      </c>
      <c r="Q261" s="30">
        <f t="shared" si="105"/>
        <v>-1884.6313005586276</v>
      </c>
      <c r="R261" s="30">
        <f t="shared" si="106"/>
        <v>-1.8846313005586277</v>
      </c>
      <c r="S261" s="30">
        <f t="shared" si="107"/>
        <v>732.64107598458088</v>
      </c>
      <c r="T261" s="30">
        <f t="shared" si="108"/>
        <v>318773.60591043497</v>
      </c>
      <c r="U261" s="30">
        <f t="shared" si="109"/>
        <v>0</v>
      </c>
      <c r="V261" s="30">
        <f t="shared" si="110"/>
        <v>0</v>
      </c>
      <c r="W261" s="30">
        <f t="shared" si="111"/>
        <v>-1.8846313005586277</v>
      </c>
      <c r="X261" s="30">
        <f t="shared" si="112"/>
        <v>5.2350869459961882E-4</v>
      </c>
      <c r="Y261" s="30">
        <f t="shared" ref="Y261:Y324" si="129">IF(R261&gt;0,SUM(Y260,R261),Y260)</f>
        <v>697.21808281424615</v>
      </c>
      <c r="Z261" s="30">
        <f t="shared" ref="Z261:Z324" si="130">IF(R261&lt;0,SUM(Z260,R261),Z260)</f>
        <v>-365.35811502109487</v>
      </c>
      <c r="AA261" s="30">
        <f t="shared" si="113"/>
        <v>0.19367168967062393</v>
      </c>
      <c r="AB261" s="30">
        <f t="shared" si="114"/>
        <v>-0.10148836528363747</v>
      </c>
      <c r="AC261" s="30">
        <f t="shared" si="115"/>
        <v>0.10148836528363747</v>
      </c>
      <c r="AD261" s="30">
        <f t="shared" si="116"/>
        <v>9.2183324386986454E-2</v>
      </c>
      <c r="AE261" s="30">
        <f>1/2*(('Car Info '!$C$5)*('My Spreedsheet '!F261)^2)</f>
        <v>14169.371141975307</v>
      </c>
      <c r="AF261" s="30">
        <f t="shared" si="117"/>
        <v>14.169371141975308</v>
      </c>
      <c r="AG261" s="30">
        <f t="shared" si="118"/>
        <v>3.9359364283264742E-3</v>
      </c>
      <c r="AH261" s="30">
        <f t="shared" si="119"/>
        <v>3.1413053701560347</v>
      </c>
      <c r="AI261" s="30">
        <f t="shared" si="120"/>
        <v>732.64107598458088</v>
      </c>
      <c r="AJ261" s="30">
        <f t="shared" si="121"/>
        <v>13436.730065990727</v>
      </c>
      <c r="AK261" s="30">
        <f t="shared" si="122"/>
        <v>13.436730065990727</v>
      </c>
      <c r="AL261" s="30">
        <f t="shared" si="123"/>
        <v>13436.730065990727</v>
      </c>
      <c r="AM261" s="30">
        <f t="shared" si="124"/>
        <v>13.436730065990727</v>
      </c>
      <c r="AN261" s="30">
        <f t="shared" si="125"/>
        <v>10.077547549493046</v>
      </c>
      <c r="AO261" s="30">
        <f>IF('My Spreedsheet '!AN261&lt; 'Supercapacitor Info'!$F$22,'My Spreedsheet '!AN261,'Supercapacitor Info'!$F$22)</f>
        <v>10.077547549493046</v>
      </c>
    </row>
    <row r="262" spans="2:41" x14ac:dyDescent="0.3">
      <c r="B262" s="6" t="s">
        <v>9</v>
      </c>
      <c r="C262" s="6">
        <v>257</v>
      </c>
      <c r="D262" s="6">
        <v>257</v>
      </c>
      <c r="E262" s="7">
        <v>14.5</v>
      </c>
      <c r="F262" s="16">
        <f t="shared" ref="F262:F325" si="131">E262/3.6</f>
        <v>4.0277777777777777</v>
      </c>
      <c r="G262" s="17">
        <f t="shared" si="126"/>
        <v>-4.1666666666666519E-2</v>
      </c>
      <c r="H262" s="17">
        <f t="shared" si="127"/>
        <v>-0.14999999999999947</v>
      </c>
      <c r="I262" s="17">
        <f t="shared" ref="I262:I325" si="132">F262</f>
        <v>4.0277777777777777</v>
      </c>
      <c r="J262" s="17">
        <f t="shared" ref="J262:J325" si="133">SUM(I262,J261)</f>
        <v>1594.5555555555559</v>
      </c>
      <c r="K262" s="17">
        <f t="shared" ref="K262:K325" si="134">SUM(I262,K261)</f>
        <v>1594.5555555555559</v>
      </c>
      <c r="L262" s="30">
        <f>'Car Info '!$C$5*'My Spreedsheet '!G262</f>
        <v>-62.083333333333115</v>
      </c>
      <c r="M262" s="30">
        <f t="shared" ref="M262:M325" si="135">IF(F262=0,0,1)</f>
        <v>1</v>
      </c>
      <c r="N262" s="30">
        <f>IF(M262=1,'Car Info '!$C$5*9.80665*'Car Info '!$H$5,0)</f>
        <v>160.73099349999998</v>
      </c>
      <c r="O262" s="30">
        <f>0.5*'Car Info '!$G$5*'Car Info '!$I$5*'Car Info '!$D$5*('My Spreedsheet '!F262*'My Spreedsheet '!F262)</f>
        <v>6.1952812891059024</v>
      </c>
      <c r="P262" s="30">
        <f t="shared" si="128"/>
        <v>104.84294145577277</v>
      </c>
      <c r="Q262" s="30">
        <f t="shared" ref="Q262:Q325" si="136">P262*F262</f>
        <v>422.28406975241813</v>
      </c>
      <c r="R262" s="30">
        <f t="shared" ref="R262:R325" si="137">Q262*0.001</f>
        <v>0.42228406975241817</v>
      </c>
      <c r="S262" s="30">
        <f t="shared" ref="S262:S325" si="138">F262*(N262+O262)</f>
        <v>672.34194012278761</v>
      </c>
      <c r="T262" s="30">
        <f t="shared" ref="T262:T325" si="139">SUM(S262,T261)</f>
        <v>319445.94785055774</v>
      </c>
      <c r="U262" s="30">
        <f t="shared" ref="U262:U325" si="140">IF(R262&gt;0,R262,0)</f>
        <v>0.42228406975241817</v>
      </c>
      <c r="V262" s="30">
        <f t="shared" ref="V262:V325" si="141">U262/3600</f>
        <v>1.1730113048678283E-4</v>
      </c>
      <c r="W262" s="30">
        <f t="shared" ref="W262:W325" si="142">IF(R262&lt;0,R262,0)</f>
        <v>0</v>
      </c>
      <c r="X262" s="30">
        <f t="shared" ref="X262:X325" si="143">(W262/3600)*-1</f>
        <v>0</v>
      </c>
      <c r="Y262" s="30">
        <f t="shared" si="129"/>
        <v>697.64036688399858</v>
      </c>
      <c r="Z262" s="30">
        <f t="shared" si="130"/>
        <v>-365.35811502109487</v>
      </c>
      <c r="AA262" s="30">
        <f t="shared" ref="AA262:AA325" si="144">Y262/(60*60)</f>
        <v>0.19378899080111073</v>
      </c>
      <c r="AB262" s="30">
        <f t="shared" ref="AB262:AB325" si="145">Z262/(60*60)</f>
        <v>-0.10148836528363747</v>
      </c>
      <c r="AC262" s="30">
        <f t="shared" ref="AC262:AC325" si="146">AB262*-1</f>
        <v>0.10148836528363747</v>
      </c>
      <c r="AD262" s="30">
        <f t="shared" ref="AD262:AD325" si="147">AA262-AC262</f>
        <v>9.2300625517473256E-2</v>
      </c>
      <c r="AE262" s="30">
        <f>1/2*(('Car Info '!$C$5)*('My Spreedsheet '!F262)^2)</f>
        <v>12086.130401234568</v>
      </c>
      <c r="AF262" s="30">
        <f t="shared" ref="AF262:AF325" si="148">AE262*0.001</f>
        <v>12.086130401234568</v>
      </c>
      <c r="AG262" s="30">
        <f t="shared" ref="AG262:AG325" si="149">AF262/3600</f>
        <v>3.3572584447873802E-3</v>
      </c>
      <c r="AH262" s="30">
        <f t="shared" ref="AH262:AH325" si="150">SUM(AG262,AH261)</f>
        <v>3.1446626286008219</v>
      </c>
      <c r="AI262" s="30">
        <f t="shared" ref="AI262:AI325" si="151">I262*(N262+O262)</f>
        <v>672.34194012278761</v>
      </c>
      <c r="AJ262" s="30">
        <f t="shared" ref="AJ262:AJ325" si="152">AE262-AI262</f>
        <v>11413.788461111781</v>
      </c>
      <c r="AK262" s="30">
        <f t="shared" ref="AK262:AK325" si="153">AJ262*0.001</f>
        <v>11.41378846111178</v>
      </c>
      <c r="AL262" s="30">
        <f t="shared" ref="AL262:AL325" si="154">IF(G262&lt;0,AJ262,0)</f>
        <v>11413.788461111781</v>
      </c>
      <c r="AM262" s="30">
        <f t="shared" ref="AM262:AM325" si="155">AL262*0.001</f>
        <v>11.41378846111178</v>
      </c>
      <c r="AN262" s="30">
        <f t="shared" ref="AN262:AN325" si="156">(AJ262*0.75)*0.001</f>
        <v>8.5603413458338373</v>
      </c>
      <c r="AO262" s="30">
        <f>IF('My Spreedsheet '!AN262&lt; 'Supercapacitor Info'!$F$22,'My Spreedsheet '!AN262,'Supercapacitor Info'!$F$22)</f>
        <v>8.5603413458338373</v>
      </c>
    </row>
    <row r="263" spans="2:41" x14ac:dyDescent="0.3">
      <c r="B263" s="6" t="s">
        <v>9</v>
      </c>
      <c r="C263" s="6">
        <v>258</v>
      </c>
      <c r="D263" s="6">
        <v>258</v>
      </c>
      <c r="E263" s="7">
        <v>15.4</v>
      </c>
      <c r="F263" s="16">
        <f t="shared" si="131"/>
        <v>4.2777777777777777</v>
      </c>
      <c r="G263" s="17">
        <f t="shared" ref="G263:G326" si="157">($E264-$E262)/2/3.6</f>
        <v>0.47222222222222199</v>
      </c>
      <c r="H263" s="17">
        <f t="shared" ref="H263:H326" si="158">($E264-$E262)/2</f>
        <v>1.6999999999999993</v>
      </c>
      <c r="I263" s="17">
        <f t="shared" si="132"/>
        <v>4.2777777777777777</v>
      </c>
      <c r="J263" s="17">
        <f t="shared" si="133"/>
        <v>1598.8333333333337</v>
      </c>
      <c r="K263" s="17">
        <f t="shared" si="134"/>
        <v>1598.8333333333337</v>
      </c>
      <c r="L263" s="30">
        <f>'Car Info '!$C$5*'My Spreedsheet '!G263</f>
        <v>703.61111111111074</v>
      </c>
      <c r="M263" s="30">
        <f t="shared" si="135"/>
        <v>1</v>
      </c>
      <c r="N263" s="30">
        <f>IF(M263=1,'Car Info '!$C$5*9.80665*'Car Info '!$H$5,0)</f>
        <v>160.73099349999998</v>
      </c>
      <c r="O263" s="30">
        <f>0.5*'Car Info '!$G$5*'Car Info '!$I$5*'Car Info '!$D$5*('My Spreedsheet '!F263*'My Spreedsheet '!F263)</f>
        <v>6.9882183615902775</v>
      </c>
      <c r="P263" s="30">
        <f t="shared" si="128"/>
        <v>871.33032297270097</v>
      </c>
      <c r="Q263" s="30">
        <f t="shared" si="136"/>
        <v>3727.3574927165541</v>
      </c>
      <c r="R263" s="30">
        <f t="shared" si="137"/>
        <v>3.7273574927165543</v>
      </c>
      <c r="S263" s="30">
        <f t="shared" si="138"/>
        <v>717.46551740791381</v>
      </c>
      <c r="T263" s="30">
        <f t="shared" si="139"/>
        <v>320163.41336796567</v>
      </c>
      <c r="U263" s="30">
        <f t="shared" si="140"/>
        <v>3.7273574927165543</v>
      </c>
      <c r="V263" s="30">
        <f t="shared" si="141"/>
        <v>1.035377081310154E-3</v>
      </c>
      <c r="W263" s="30">
        <f t="shared" si="142"/>
        <v>0</v>
      </c>
      <c r="X263" s="30">
        <f t="shared" si="143"/>
        <v>0</v>
      </c>
      <c r="Y263" s="30">
        <f t="shared" si="129"/>
        <v>701.36772437671516</v>
      </c>
      <c r="Z263" s="30">
        <f t="shared" si="130"/>
        <v>-365.35811502109487</v>
      </c>
      <c r="AA263" s="30">
        <f t="shared" si="144"/>
        <v>0.19482436788242088</v>
      </c>
      <c r="AB263" s="30">
        <f t="shared" si="145"/>
        <v>-0.10148836528363747</v>
      </c>
      <c r="AC263" s="30">
        <f t="shared" si="146"/>
        <v>0.10148836528363747</v>
      </c>
      <c r="AD263" s="30">
        <f t="shared" si="147"/>
        <v>9.3336002598783413E-2</v>
      </c>
      <c r="AE263" s="30">
        <f>1/2*(('Car Info '!$C$5)*('My Spreedsheet '!F263)^2)</f>
        <v>13633.040123456791</v>
      </c>
      <c r="AF263" s="30">
        <f t="shared" si="148"/>
        <v>13.633040123456791</v>
      </c>
      <c r="AG263" s="30">
        <f t="shared" si="149"/>
        <v>3.7869555898491086E-3</v>
      </c>
      <c r="AH263" s="30">
        <f t="shared" si="150"/>
        <v>3.1484495841906712</v>
      </c>
      <c r="AI263" s="30">
        <f t="shared" si="151"/>
        <v>717.46551740791381</v>
      </c>
      <c r="AJ263" s="30">
        <f t="shared" si="152"/>
        <v>12915.574606048876</v>
      </c>
      <c r="AK263" s="30">
        <f t="shared" si="153"/>
        <v>12.915574606048876</v>
      </c>
      <c r="AL263" s="30">
        <f t="shared" si="154"/>
        <v>0</v>
      </c>
      <c r="AM263" s="30">
        <f t="shared" si="155"/>
        <v>0</v>
      </c>
      <c r="AN263" s="30">
        <f t="shared" si="156"/>
        <v>9.6866809545366586</v>
      </c>
      <c r="AO263" s="30">
        <f>IF('My Spreedsheet '!AN263&lt; 'Supercapacitor Info'!$F$22,'My Spreedsheet '!AN263,'Supercapacitor Info'!$F$22)</f>
        <v>9.6866809545366586</v>
      </c>
    </row>
    <row r="264" spans="2:41" x14ac:dyDescent="0.3">
      <c r="B264" s="6" t="s">
        <v>9</v>
      </c>
      <c r="C264" s="6">
        <v>259</v>
      </c>
      <c r="D264" s="6">
        <v>259</v>
      </c>
      <c r="E264" s="7">
        <v>17.899999999999999</v>
      </c>
      <c r="F264" s="16">
        <f t="shared" si="131"/>
        <v>4.9722222222222214</v>
      </c>
      <c r="G264" s="17">
        <f t="shared" si="157"/>
        <v>0.72222222222222232</v>
      </c>
      <c r="H264" s="17">
        <f t="shared" si="158"/>
        <v>2.6000000000000005</v>
      </c>
      <c r="I264" s="17">
        <f t="shared" si="132"/>
        <v>4.9722222222222214</v>
      </c>
      <c r="J264" s="17">
        <f t="shared" si="133"/>
        <v>1603.8055555555559</v>
      </c>
      <c r="K264" s="17">
        <f t="shared" si="134"/>
        <v>1603.8055555555559</v>
      </c>
      <c r="L264" s="30">
        <f>'Car Info '!$C$5*'My Spreedsheet '!G264</f>
        <v>1076.1111111111113</v>
      </c>
      <c r="M264" s="30">
        <f t="shared" si="135"/>
        <v>1</v>
      </c>
      <c r="N264" s="30">
        <f>IF(M264=1,'Car Info '!$C$5*9.80665*'Car Info '!$H$5,0)</f>
        <v>160.73099349999998</v>
      </c>
      <c r="O264" s="30">
        <f>0.5*'Car Info '!$G$5*'Car Info '!$I$5*'Car Info '!$D$5*('My Spreedsheet '!F264*'My Spreedsheet '!F264)</f>
        <v>9.4412845557308991</v>
      </c>
      <c r="P264" s="30">
        <f t="shared" si="128"/>
        <v>1246.2833891668422</v>
      </c>
      <c r="Q264" s="30">
        <f t="shared" si="136"/>
        <v>6196.7979628017974</v>
      </c>
      <c r="R264" s="30">
        <f t="shared" si="137"/>
        <v>6.1967979628017975</v>
      </c>
      <c r="S264" s="30">
        <f t="shared" si="138"/>
        <v>846.13438255488404</v>
      </c>
      <c r="T264" s="30">
        <f t="shared" si="139"/>
        <v>321009.54775052058</v>
      </c>
      <c r="U264" s="30">
        <f t="shared" si="140"/>
        <v>6.1967979628017975</v>
      </c>
      <c r="V264" s="30">
        <f t="shared" si="141"/>
        <v>1.7213327674449436E-3</v>
      </c>
      <c r="W264" s="30">
        <f t="shared" si="142"/>
        <v>0</v>
      </c>
      <c r="X264" s="30">
        <f t="shared" si="143"/>
        <v>0</v>
      </c>
      <c r="Y264" s="30">
        <f t="shared" si="129"/>
        <v>707.564522339517</v>
      </c>
      <c r="Z264" s="30">
        <f t="shared" si="130"/>
        <v>-365.35811502109487</v>
      </c>
      <c r="AA264" s="30">
        <f t="shared" si="144"/>
        <v>0.19654570064986585</v>
      </c>
      <c r="AB264" s="30">
        <f t="shared" si="145"/>
        <v>-0.10148836528363747</v>
      </c>
      <c r="AC264" s="30">
        <f t="shared" si="146"/>
        <v>0.10148836528363747</v>
      </c>
      <c r="AD264" s="30">
        <f t="shared" si="147"/>
        <v>9.5057335366228374E-2</v>
      </c>
      <c r="AE264" s="30">
        <f>1/2*(('Car Info '!$C$5)*('My Spreedsheet '!F264)^2)</f>
        <v>18418.630401234561</v>
      </c>
      <c r="AF264" s="30">
        <f t="shared" si="148"/>
        <v>18.418630401234562</v>
      </c>
      <c r="AG264" s="30">
        <f t="shared" si="149"/>
        <v>5.1162862225651558E-3</v>
      </c>
      <c r="AH264" s="30">
        <f t="shared" si="150"/>
        <v>3.1535658704132365</v>
      </c>
      <c r="AI264" s="30">
        <f t="shared" si="151"/>
        <v>846.13438255488404</v>
      </c>
      <c r="AJ264" s="30">
        <f t="shared" si="152"/>
        <v>17572.496018679678</v>
      </c>
      <c r="AK264" s="30">
        <f t="shared" si="153"/>
        <v>17.572496018679679</v>
      </c>
      <c r="AL264" s="30">
        <f t="shared" si="154"/>
        <v>0</v>
      </c>
      <c r="AM264" s="30">
        <f t="shared" si="155"/>
        <v>0</v>
      </c>
      <c r="AN264" s="30">
        <f t="shared" si="156"/>
        <v>13.179372014009758</v>
      </c>
      <c r="AO264" s="30">
        <f>IF('My Spreedsheet '!AN264&lt; 'Supercapacitor Info'!$F$22,'My Spreedsheet '!AN264,'Supercapacitor Info'!$F$22)</f>
        <v>13.179372014009758</v>
      </c>
    </row>
    <row r="265" spans="2:41" x14ac:dyDescent="0.3">
      <c r="B265" s="6" t="s">
        <v>9</v>
      </c>
      <c r="C265" s="6">
        <v>260</v>
      </c>
      <c r="D265" s="6">
        <v>260</v>
      </c>
      <c r="E265" s="7">
        <v>20.6</v>
      </c>
      <c r="F265" s="16">
        <f t="shared" si="131"/>
        <v>5.7222222222222223</v>
      </c>
      <c r="G265" s="17">
        <f t="shared" si="157"/>
        <v>0.73611111111111116</v>
      </c>
      <c r="H265" s="17">
        <f t="shared" si="158"/>
        <v>2.6500000000000004</v>
      </c>
      <c r="I265" s="17">
        <f t="shared" si="132"/>
        <v>5.7222222222222223</v>
      </c>
      <c r="J265" s="17">
        <f t="shared" si="133"/>
        <v>1609.5277777777781</v>
      </c>
      <c r="K265" s="17">
        <f t="shared" si="134"/>
        <v>1609.5277777777781</v>
      </c>
      <c r="L265" s="30">
        <f>'Car Info '!$C$5*'My Spreedsheet '!G265</f>
        <v>1096.8055555555557</v>
      </c>
      <c r="M265" s="30">
        <f t="shared" si="135"/>
        <v>1</v>
      </c>
      <c r="N265" s="30">
        <f>IF(M265=1,'Car Info '!$C$5*9.80665*'Car Info '!$H$5,0)</f>
        <v>160.73099349999998</v>
      </c>
      <c r="O265" s="30">
        <f>0.5*'Car Info '!$G$5*'Car Info '!$I$5*'Car Info '!$D$5*('My Spreedsheet '!F265*'My Spreedsheet '!F265)</f>
        <v>12.504302344090279</v>
      </c>
      <c r="P265" s="30">
        <f t="shared" si="128"/>
        <v>1270.040851399646</v>
      </c>
      <c r="Q265" s="30">
        <f t="shared" si="136"/>
        <v>7267.4559830090857</v>
      </c>
      <c r="R265" s="30">
        <f t="shared" si="137"/>
        <v>7.2674559830090857</v>
      </c>
      <c r="S265" s="30">
        <f t="shared" si="138"/>
        <v>991.29085955229436</v>
      </c>
      <c r="T265" s="30">
        <f t="shared" si="139"/>
        <v>322000.83861007285</v>
      </c>
      <c r="U265" s="30">
        <f t="shared" si="140"/>
        <v>7.2674559830090857</v>
      </c>
      <c r="V265" s="30">
        <f t="shared" si="141"/>
        <v>2.0187377730580794E-3</v>
      </c>
      <c r="W265" s="30">
        <f t="shared" si="142"/>
        <v>0</v>
      </c>
      <c r="X265" s="30">
        <f t="shared" si="143"/>
        <v>0</v>
      </c>
      <c r="Y265" s="30">
        <f t="shared" si="129"/>
        <v>714.83197832252608</v>
      </c>
      <c r="Z265" s="30">
        <f t="shared" si="130"/>
        <v>-365.35811502109487</v>
      </c>
      <c r="AA265" s="30">
        <f t="shared" si="144"/>
        <v>0.1985644384229239</v>
      </c>
      <c r="AB265" s="30">
        <f t="shared" si="145"/>
        <v>-0.10148836528363747</v>
      </c>
      <c r="AC265" s="30">
        <f t="shared" si="146"/>
        <v>0.10148836528363747</v>
      </c>
      <c r="AD265" s="30">
        <f t="shared" si="147"/>
        <v>9.7076073139286428E-2</v>
      </c>
      <c r="AE265" s="30">
        <f>1/2*(('Car Info '!$C$5)*('My Spreedsheet '!F265)^2)</f>
        <v>24394.151234567904</v>
      </c>
      <c r="AF265" s="30">
        <f t="shared" si="148"/>
        <v>24.394151234567904</v>
      </c>
      <c r="AG265" s="30">
        <f t="shared" si="149"/>
        <v>6.7761531207133066E-3</v>
      </c>
      <c r="AH265" s="30">
        <f t="shared" si="150"/>
        <v>3.1603420235339499</v>
      </c>
      <c r="AI265" s="30">
        <f t="shared" si="151"/>
        <v>991.29085955229436</v>
      </c>
      <c r="AJ265" s="30">
        <f t="shared" si="152"/>
        <v>23402.860375015611</v>
      </c>
      <c r="AK265" s="30">
        <f t="shared" si="153"/>
        <v>23.40286037501561</v>
      </c>
      <c r="AL265" s="30">
        <f t="shared" si="154"/>
        <v>0</v>
      </c>
      <c r="AM265" s="30">
        <f t="shared" si="155"/>
        <v>0</v>
      </c>
      <c r="AN265" s="30">
        <f t="shared" si="156"/>
        <v>17.552145281261705</v>
      </c>
      <c r="AO265" s="30">
        <f>IF('My Spreedsheet '!AN265&lt; 'Supercapacitor Info'!$F$22,'My Spreedsheet '!AN265,'Supercapacitor Info'!$F$22)</f>
        <v>17.552145281261705</v>
      </c>
    </row>
    <row r="266" spans="2:41" x14ac:dyDescent="0.3">
      <c r="B266" s="6" t="s">
        <v>9</v>
      </c>
      <c r="C266" s="6">
        <v>261</v>
      </c>
      <c r="D266" s="6">
        <v>261</v>
      </c>
      <c r="E266" s="7">
        <v>23.2</v>
      </c>
      <c r="F266" s="16">
        <f t="shared" si="131"/>
        <v>6.4444444444444438</v>
      </c>
      <c r="G266" s="17">
        <f t="shared" si="157"/>
        <v>0.70833333333333304</v>
      </c>
      <c r="H266" s="17">
        <f t="shared" si="158"/>
        <v>2.5499999999999989</v>
      </c>
      <c r="I266" s="17">
        <f t="shared" si="132"/>
        <v>6.4444444444444438</v>
      </c>
      <c r="J266" s="17">
        <f t="shared" si="133"/>
        <v>1615.9722222222224</v>
      </c>
      <c r="K266" s="17">
        <f t="shared" si="134"/>
        <v>1615.9722222222224</v>
      </c>
      <c r="L266" s="30">
        <f>'Car Info '!$C$5*'My Spreedsheet '!G266</f>
        <v>1055.4166666666663</v>
      </c>
      <c r="M266" s="30">
        <f t="shared" si="135"/>
        <v>1</v>
      </c>
      <c r="N266" s="30">
        <f>IF(M266=1,'Car Info '!$C$5*9.80665*'Car Info '!$H$5,0)</f>
        <v>160.73099349999998</v>
      </c>
      <c r="O266" s="30">
        <f>0.5*'Car Info '!$G$5*'Car Info '!$I$5*'Car Info '!$D$5*('My Spreedsheet '!F266*'My Spreedsheet '!F266)</f>
        <v>15.859920100111106</v>
      </c>
      <c r="P266" s="30">
        <f t="shared" si="128"/>
        <v>1232.0075802667775</v>
      </c>
      <c r="Q266" s="30">
        <f t="shared" si="136"/>
        <v>7939.6044061636767</v>
      </c>
      <c r="R266" s="30">
        <f t="shared" si="137"/>
        <v>7.939604406163677</v>
      </c>
      <c r="S266" s="30">
        <f t="shared" si="138"/>
        <v>1138.0303320896046</v>
      </c>
      <c r="T266" s="30">
        <f t="shared" si="139"/>
        <v>323138.86894216243</v>
      </c>
      <c r="U266" s="30">
        <f t="shared" si="140"/>
        <v>7.939604406163677</v>
      </c>
      <c r="V266" s="30">
        <f t="shared" si="141"/>
        <v>2.2054456683787992E-3</v>
      </c>
      <c r="W266" s="30">
        <f t="shared" si="142"/>
        <v>0</v>
      </c>
      <c r="X266" s="30">
        <f t="shared" si="143"/>
        <v>0</v>
      </c>
      <c r="Y266" s="30">
        <f t="shared" si="129"/>
        <v>722.77158272868974</v>
      </c>
      <c r="Z266" s="30">
        <f t="shared" si="130"/>
        <v>-365.35811502109487</v>
      </c>
      <c r="AA266" s="30">
        <f t="shared" si="144"/>
        <v>0.2007698840913027</v>
      </c>
      <c r="AB266" s="30">
        <f t="shared" si="145"/>
        <v>-0.10148836528363747</v>
      </c>
      <c r="AC266" s="30">
        <f t="shared" si="146"/>
        <v>0.10148836528363747</v>
      </c>
      <c r="AD266" s="30">
        <f t="shared" si="147"/>
        <v>9.9281518807665226E-2</v>
      </c>
      <c r="AE266" s="30">
        <f>1/2*(('Car Info '!$C$5)*('My Spreedsheet '!F266)^2)</f>
        <v>30940.493827160484</v>
      </c>
      <c r="AF266" s="30">
        <f t="shared" si="148"/>
        <v>30.940493827160484</v>
      </c>
      <c r="AG266" s="30">
        <f t="shared" si="149"/>
        <v>8.5945816186556896E-3</v>
      </c>
      <c r="AH266" s="30">
        <f t="shared" si="150"/>
        <v>3.1689366051526058</v>
      </c>
      <c r="AI266" s="30">
        <f t="shared" si="151"/>
        <v>1138.0303320896046</v>
      </c>
      <c r="AJ266" s="30">
        <f t="shared" si="152"/>
        <v>29802.463495070879</v>
      </c>
      <c r="AK266" s="30">
        <f t="shared" si="153"/>
        <v>29.802463495070878</v>
      </c>
      <c r="AL266" s="30">
        <f t="shared" si="154"/>
        <v>0</v>
      </c>
      <c r="AM266" s="30">
        <f t="shared" si="155"/>
        <v>0</v>
      </c>
      <c r="AN266" s="30">
        <f t="shared" si="156"/>
        <v>22.351847621303161</v>
      </c>
      <c r="AO266" s="30">
        <f>IF('My Spreedsheet '!AN266&lt; 'Supercapacitor Info'!$F$22,'My Spreedsheet '!AN266,'Supercapacitor Info'!$F$22)</f>
        <v>22.351847621303161</v>
      </c>
    </row>
    <row r="267" spans="2:41" x14ac:dyDescent="0.3">
      <c r="B267" s="6" t="s">
        <v>9</v>
      </c>
      <c r="C267" s="6">
        <v>262</v>
      </c>
      <c r="D267" s="6">
        <v>262</v>
      </c>
      <c r="E267" s="7">
        <v>25.7</v>
      </c>
      <c r="F267" s="16">
        <f t="shared" si="131"/>
        <v>7.1388888888888884</v>
      </c>
      <c r="G267" s="17">
        <f t="shared" si="157"/>
        <v>0.76388888888888884</v>
      </c>
      <c r="H267" s="17">
        <f t="shared" si="158"/>
        <v>2.75</v>
      </c>
      <c r="I267" s="17">
        <f t="shared" si="132"/>
        <v>7.1388888888888884</v>
      </c>
      <c r="J267" s="17">
        <f t="shared" si="133"/>
        <v>1623.1111111111113</v>
      </c>
      <c r="K267" s="17">
        <f t="shared" si="134"/>
        <v>1623.1111111111113</v>
      </c>
      <c r="L267" s="30">
        <f>'Car Info '!$C$5*'My Spreedsheet '!G267</f>
        <v>1138.1944444444443</v>
      </c>
      <c r="M267" s="30">
        <f t="shared" si="135"/>
        <v>1</v>
      </c>
      <c r="N267" s="30">
        <f>IF(M267=1,'Car Info '!$C$5*9.80665*'Car Info '!$H$5,0)</f>
        <v>160.73099349999998</v>
      </c>
      <c r="O267" s="30">
        <f>0.5*'Car Info '!$G$5*'Car Info '!$I$5*'Car Info '!$D$5*('My Spreedsheet '!F267*'My Spreedsheet '!F267)</f>
        <v>19.462170457272567</v>
      </c>
      <c r="P267" s="30">
        <f t="shared" si="128"/>
        <v>1318.387608401717</v>
      </c>
      <c r="Q267" s="30">
        <f t="shared" si="136"/>
        <v>9411.8226488678119</v>
      </c>
      <c r="R267" s="30">
        <f t="shared" si="137"/>
        <v>9.4118226488678118</v>
      </c>
      <c r="S267" s="30">
        <f t="shared" si="138"/>
        <v>1286.3789760283069</v>
      </c>
      <c r="T267" s="30">
        <f t="shared" si="139"/>
        <v>324425.24791819073</v>
      </c>
      <c r="U267" s="30">
        <f t="shared" si="140"/>
        <v>9.4118226488678118</v>
      </c>
      <c r="V267" s="30">
        <f t="shared" si="141"/>
        <v>2.6143951802410589E-3</v>
      </c>
      <c r="W267" s="30">
        <f t="shared" si="142"/>
        <v>0</v>
      </c>
      <c r="X267" s="30">
        <f t="shared" si="143"/>
        <v>0</v>
      </c>
      <c r="Y267" s="30">
        <f t="shared" si="129"/>
        <v>732.18340537755751</v>
      </c>
      <c r="Z267" s="30">
        <f t="shared" si="130"/>
        <v>-365.35811502109487</v>
      </c>
      <c r="AA267" s="30">
        <f t="shared" si="144"/>
        <v>0.20338427927154376</v>
      </c>
      <c r="AB267" s="30">
        <f t="shared" si="145"/>
        <v>-0.10148836528363747</v>
      </c>
      <c r="AC267" s="30">
        <f t="shared" si="146"/>
        <v>0.10148836528363747</v>
      </c>
      <c r="AD267" s="30">
        <f t="shared" si="147"/>
        <v>0.10189591398790629</v>
      </c>
      <c r="AE267" s="30">
        <f>1/2*(('Car Info '!$C$5)*('My Spreedsheet '!F267)^2)</f>
        <v>37967.982253086411</v>
      </c>
      <c r="AF267" s="30">
        <f t="shared" si="148"/>
        <v>37.967982253086412</v>
      </c>
      <c r="AG267" s="30">
        <f t="shared" si="149"/>
        <v>1.0546661736968447E-2</v>
      </c>
      <c r="AH267" s="30">
        <f t="shared" si="150"/>
        <v>3.1794832668895743</v>
      </c>
      <c r="AI267" s="30">
        <f t="shared" si="151"/>
        <v>1286.3789760283069</v>
      </c>
      <c r="AJ267" s="30">
        <f t="shared" si="152"/>
        <v>36681.603277058108</v>
      </c>
      <c r="AK267" s="30">
        <f t="shared" si="153"/>
        <v>36.681603277058109</v>
      </c>
      <c r="AL267" s="30">
        <f t="shared" si="154"/>
        <v>0</v>
      </c>
      <c r="AM267" s="30">
        <f t="shared" si="155"/>
        <v>0</v>
      </c>
      <c r="AN267" s="30">
        <f t="shared" si="156"/>
        <v>27.51120245779358</v>
      </c>
      <c r="AO267" s="30">
        <f>IF('My Spreedsheet '!AN267&lt; 'Supercapacitor Info'!$F$22,'My Spreedsheet '!AN267,'Supercapacitor Info'!$F$22)</f>
        <v>27.51120245779358</v>
      </c>
    </row>
    <row r="268" spans="2:41" x14ac:dyDescent="0.3">
      <c r="B268" s="6" t="s">
        <v>9</v>
      </c>
      <c r="C268" s="6">
        <v>263</v>
      </c>
      <c r="D268" s="6">
        <v>263</v>
      </c>
      <c r="E268" s="7">
        <v>28.7</v>
      </c>
      <c r="F268" s="16">
        <f t="shared" si="131"/>
        <v>7.9722222222222214</v>
      </c>
      <c r="G268" s="17">
        <f t="shared" si="157"/>
        <v>0.94444444444444453</v>
      </c>
      <c r="H268" s="17">
        <f t="shared" si="158"/>
        <v>3.4000000000000004</v>
      </c>
      <c r="I268" s="17">
        <f t="shared" si="132"/>
        <v>7.9722222222222214</v>
      </c>
      <c r="J268" s="17">
        <f t="shared" si="133"/>
        <v>1631.0833333333335</v>
      </c>
      <c r="K268" s="17">
        <f t="shared" si="134"/>
        <v>1631.0833333333335</v>
      </c>
      <c r="L268" s="30">
        <f>'Car Info '!$C$5*'My Spreedsheet '!G268</f>
        <v>1407.2222222222224</v>
      </c>
      <c r="M268" s="30">
        <f t="shared" si="135"/>
        <v>1</v>
      </c>
      <c r="N268" s="30">
        <f>IF(M268=1,'Car Info '!$C$5*9.80665*'Car Info '!$H$5,0)</f>
        <v>160.73099349999998</v>
      </c>
      <c r="O268" s="30">
        <f>0.5*'Car Info '!$G$5*'Car Info '!$I$5*'Car Info '!$D$5*('My Spreedsheet '!F268*'My Spreedsheet '!F268)</f>
        <v>24.271064185605898</v>
      </c>
      <c r="P268" s="30">
        <f t="shared" si="128"/>
        <v>1592.2242799078283</v>
      </c>
      <c r="Q268" s="30">
        <f t="shared" si="136"/>
        <v>12693.565787042964</v>
      </c>
      <c r="R268" s="30">
        <f t="shared" si="137"/>
        <v>12.693565787042964</v>
      </c>
      <c r="S268" s="30">
        <f t="shared" si="138"/>
        <v>1474.8775154380244</v>
      </c>
      <c r="T268" s="30">
        <f t="shared" si="139"/>
        <v>325900.12543362874</v>
      </c>
      <c r="U268" s="30">
        <f t="shared" si="140"/>
        <v>12.693565787042964</v>
      </c>
      <c r="V268" s="30">
        <f t="shared" si="141"/>
        <v>3.5259904964008233E-3</v>
      </c>
      <c r="W268" s="30">
        <f t="shared" si="142"/>
        <v>0</v>
      </c>
      <c r="X268" s="30">
        <f t="shared" si="143"/>
        <v>0</v>
      </c>
      <c r="Y268" s="30">
        <f t="shared" si="129"/>
        <v>744.87697116460049</v>
      </c>
      <c r="Z268" s="30">
        <f t="shared" si="130"/>
        <v>-365.35811502109487</v>
      </c>
      <c r="AA268" s="30">
        <f t="shared" si="144"/>
        <v>0.20691026976794458</v>
      </c>
      <c r="AB268" s="30">
        <f t="shared" si="145"/>
        <v>-0.10148836528363747</v>
      </c>
      <c r="AC268" s="30">
        <f t="shared" si="146"/>
        <v>0.10148836528363747</v>
      </c>
      <c r="AD268" s="30">
        <f t="shared" si="147"/>
        <v>0.10542190448430711</v>
      </c>
      <c r="AE268" s="30">
        <f>1/2*(('Car Info '!$C$5)*('My Spreedsheet '!F268)^2)</f>
        <v>47349.463734567893</v>
      </c>
      <c r="AF268" s="30">
        <f t="shared" si="148"/>
        <v>47.349463734567891</v>
      </c>
      <c r="AG268" s="30">
        <f t="shared" si="149"/>
        <v>1.3152628815157748E-2</v>
      </c>
      <c r="AH268" s="30">
        <f t="shared" si="150"/>
        <v>3.1926358957047318</v>
      </c>
      <c r="AI268" s="30">
        <f t="shared" si="151"/>
        <v>1474.8775154380244</v>
      </c>
      <c r="AJ268" s="30">
        <f t="shared" si="152"/>
        <v>45874.586219129866</v>
      </c>
      <c r="AK268" s="30">
        <f t="shared" si="153"/>
        <v>45.874586219129867</v>
      </c>
      <c r="AL268" s="30">
        <f t="shared" si="154"/>
        <v>0</v>
      </c>
      <c r="AM268" s="30">
        <f t="shared" si="155"/>
        <v>0</v>
      </c>
      <c r="AN268" s="30">
        <f t="shared" si="156"/>
        <v>34.4059396643474</v>
      </c>
      <c r="AO268" s="30">
        <f>IF('My Spreedsheet '!AN268&lt; 'Supercapacitor Info'!$F$22,'My Spreedsheet '!AN268,'Supercapacitor Info'!$F$22)</f>
        <v>34.4059396643474</v>
      </c>
    </row>
    <row r="269" spans="2:41" x14ac:dyDescent="0.3">
      <c r="B269" s="6" t="s">
        <v>9</v>
      </c>
      <c r="C269" s="6">
        <v>264</v>
      </c>
      <c r="D269" s="6">
        <v>264</v>
      </c>
      <c r="E269" s="7">
        <v>32.5</v>
      </c>
      <c r="F269" s="16">
        <f t="shared" si="131"/>
        <v>9.0277777777777768</v>
      </c>
      <c r="G269" s="17">
        <f t="shared" si="157"/>
        <v>1.0277777777777781</v>
      </c>
      <c r="H269" s="17">
        <f t="shared" si="158"/>
        <v>3.7000000000000011</v>
      </c>
      <c r="I269" s="17">
        <f t="shared" si="132"/>
        <v>9.0277777777777768</v>
      </c>
      <c r="J269" s="17">
        <f t="shared" si="133"/>
        <v>1640.1111111111113</v>
      </c>
      <c r="K269" s="17">
        <f t="shared" si="134"/>
        <v>1640.1111111111113</v>
      </c>
      <c r="L269" s="30">
        <f>'Car Info '!$C$5*'My Spreedsheet '!G269</f>
        <v>1531.3888888888894</v>
      </c>
      <c r="M269" s="30">
        <f t="shared" si="135"/>
        <v>1</v>
      </c>
      <c r="N269" s="30">
        <f>IF(M269=1,'Car Info '!$C$5*9.80665*'Car Info '!$H$5,0)</f>
        <v>160.73099349999998</v>
      </c>
      <c r="O269" s="30">
        <f>0.5*'Car Info '!$G$5*'Car Info '!$I$5*'Car Info '!$D$5*('My Spreedsheet '!F269*'My Spreedsheet '!F269)</f>
        <v>31.123737748480895</v>
      </c>
      <c r="P269" s="30">
        <f t="shared" si="128"/>
        <v>1723.2436201373703</v>
      </c>
      <c r="Q269" s="30">
        <f t="shared" si="136"/>
        <v>15557.06045957348</v>
      </c>
      <c r="R269" s="30">
        <f t="shared" si="137"/>
        <v>15.557060459573481</v>
      </c>
      <c r="S269" s="30">
        <f t="shared" si="138"/>
        <v>1732.0218793265633</v>
      </c>
      <c r="T269" s="30">
        <f t="shared" si="139"/>
        <v>327632.14731295529</v>
      </c>
      <c r="U269" s="30">
        <f t="shared" si="140"/>
        <v>15.557060459573481</v>
      </c>
      <c r="V269" s="30">
        <f t="shared" si="141"/>
        <v>4.3214056832148557E-3</v>
      </c>
      <c r="W269" s="30">
        <f t="shared" si="142"/>
        <v>0</v>
      </c>
      <c r="X269" s="30">
        <f t="shared" si="143"/>
        <v>0</v>
      </c>
      <c r="Y269" s="30">
        <f t="shared" si="129"/>
        <v>760.43403162417394</v>
      </c>
      <c r="Z269" s="30">
        <f t="shared" si="130"/>
        <v>-365.35811502109487</v>
      </c>
      <c r="AA269" s="30">
        <f t="shared" si="144"/>
        <v>0.21123167545115942</v>
      </c>
      <c r="AB269" s="30">
        <f t="shared" si="145"/>
        <v>-0.10148836528363747</v>
      </c>
      <c r="AC269" s="30">
        <f t="shared" si="146"/>
        <v>0.10148836528363747</v>
      </c>
      <c r="AD269" s="30">
        <f t="shared" si="147"/>
        <v>0.10974331016752195</v>
      </c>
      <c r="AE269" s="30">
        <f>1/2*(('Car Info '!$C$5)*('My Spreedsheet '!F269)^2)</f>
        <v>60718.074845678995</v>
      </c>
      <c r="AF269" s="30">
        <f t="shared" si="148"/>
        <v>60.718074845678998</v>
      </c>
      <c r="AG269" s="30">
        <f t="shared" si="149"/>
        <v>1.68661319015775E-2</v>
      </c>
      <c r="AH269" s="30">
        <f t="shared" si="150"/>
        <v>3.2095020276063093</v>
      </c>
      <c r="AI269" s="30">
        <f t="shared" si="151"/>
        <v>1732.0218793265633</v>
      </c>
      <c r="AJ269" s="30">
        <f t="shared" si="152"/>
        <v>58986.052966352428</v>
      </c>
      <c r="AK269" s="30">
        <f t="shared" si="153"/>
        <v>58.986052966352432</v>
      </c>
      <c r="AL269" s="30">
        <f t="shared" si="154"/>
        <v>0</v>
      </c>
      <c r="AM269" s="30">
        <f t="shared" si="155"/>
        <v>0</v>
      </c>
      <c r="AN269" s="30">
        <f t="shared" si="156"/>
        <v>44.23953972476432</v>
      </c>
      <c r="AO269" s="30">
        <f>IF('My Spreedsheet '!AN269&lt; 'Supercapacitor Info'!$F$22,'My Spreedsheet '!AN269,'Supercapacitor Info'!$F$22)</f>
        <v>44.23953972476432</v>
      </c>
    </row>
    <row r="270" spans="2:41" x14ac:dyDescent="0.3">
      <c r="B270" s="6" t="s">
        <v>9</v>
      </c>
      <c r="C270" s="6">
        <v>265</v>
      </c>
      <c r="D270" s="6">
        <v>265</v>
      </c>
      <c r="E270" s="7">
        <v>36.1</v>
      </c>
      <c r="F270" s="16">
        <f t="shared" si="131"/>
        <v>10.027777777777779</v>
      </c>
      <c r="G270" s="17">
        <f t="shared" si="157"/>
        <v>0.90277777777777779</v>
      </c>
      <c r="H270" s="17">
        <f t="shared" si="158"/>
        <v>3.25</v>
      </c>
      <c r="I270" s="17">
        <f t="shared" si="132"/>
        <v>10.027777777777779</v>
      </c>
      <c r="J270" s="17">
        <f t="shared" si="133"/>
        <v>1650.1388888888891</v>
      </c>
      <c r="K270" s="17">
        <f t="shared" si="134"/>
        <v>1650.1388888888891</v>
      </c>
      <c r="L270" s="30">
        <f>'Car Info '!$C$5*'My Spreedsheet '!G270</f>
        <v>1345.1388888888889</v>
      </c>
      <c r="M270" s="30">
        <f t="shared" si="135"/>
        <v>1</v>
      </c>
      <c r="N270" s="30">
        <f>IF(M270=1,'Car Info '!$C$5*9.80665*'Car Info '!$H$5,0)</f>
        <v>160.73099349999998</v>
      </c>
      <c r="O270" s="30">
        <f>0.5*'Car Info '!$G$5*'Car Info '!$I$5*'Car Info '!$D$5*('My Spreedsheet '!F270*'My Spreedsheet '!F270)</f>
        <v>38.400725463855906</v>
      </c>
      <c r="P270" s="30">
        <f t="shared" si="128"/>
        <v>1544.2706078527449</v>
      </c>
      <c r="Q270" s="30">
        <f t="shared" si="136"/>
        <v>15485.602484301138</v>
      </c>
      <c r="R270" s="30">
        <f t="shared" si="137"/>
        <v>15.485602484301138</v>
      </c>
      <c r="S270" s="30">
        <f t="shared" si="138"/>
        <v>1996.8486262764438</v>
      </c>
      <c r="T270" s="30">
        <f t="shared" si="139"/>
        <v>329628.99593923171</v>
      </c>
      <c r="U270" s="30">
        <f t="shared" si="140"/>
        <v>15.485602484301138</v>
      </c>
      <c r="V270" s="30">
        <f t="shared" si="141"/>
        <v>4.3015562456392049E-3</v>
      </c>
      <c r="W270" s="30">
        <f t="shared" si="142"/>
        <v>0</v>
      </c>
      <c r="X270" s="30">
        <f t="shared" si="143"/>
        <v>0</v>
      </c>
      <c r="Y270" s="30">
        <f t="shared" si="129"/>
        <v>775.91963410847507</v>
      </c>
      <c r="Z270" s="30">
        <f t="shared" si="130"/>
        <v>-365.35811502109487</v>
      </c>
      <c r="AA270" s="30">
        <f t="shared" si="144"/>
        <v>0.21553323169679864</v>
      </c>
      <c r="AB270" s="30">
        <f t="shared" si="145"/>
        <v>-0.10148836528363747</v>
      </c>
      <c r="AC270" s="30">
        <f t="shared" si="146"/>
        <v>0.10148836528363747</v>
      </c>
      <c r="AD270" s="30">
        <f t="shared" si="147"/>
        <v>0.11404486641316117</v>
      </c>
      <c r="AE270" s="30">
        <f>1/2*(('Car Info '!$C$5)*('My Spreedsheet '!F270)^2)</f>
        <v>74914.463734567908</v>
      </c>
      <c r="AF270" s="30">
        <f t="shared" si="148"/>
        <v>74.914463734567903</v>
      </c>
      <c r="AG270" s="30">
        <f t="shared" si="149"/>
        <v>2.0809573259602195E-2</v>
      </c>
      <c r="AH270" s="30">
        <f t="shared" si="150"/>
        <v>3.2303116008659116</v>
      </c>
      <c r="AI270" s="30">
        <f t="shared" si="151"/>
        <v>1996.8486262764438</v>
      </c>
      <c r="AJ270" s="30">
        <f t="shared" si="152"/>
        <v>72917.615108291458</v>
      </c>
      <c r="AK270" s="30">
        <f t="shared" si="153"/>
        <v>72.917615108291457</v>
      </c>
      <c r="AL270" s="30">
        <f t="shared" si="154"/>
        <v>0</v>
      </c>
      <c r="AM270" s="30">
        <f t="shared" si="155"/>
        <v>0</v>
      </c>
      <c r="AN270" s="30">
        <f t="shared" si="156"/>
        <v>54.688211331218596</v>
      </c>
      <c r="AO270" s="30">
        <f>IF('My Spreedsheet '!AN270&lt; 'Supercapacitor Info'!$F$22,'My Spreedsheet '!AN270,'Supercapacitor Info'!$F$22)</f>
        <v>54.688211331218596</v>
      </c>
    </row>
    <row r="271" spans="2:41" x14ac:dyDescent="0.3">
      <c r="B271" s="6" t="s">
        <v>9</v>
      </c>
      <c r="C271" s="6">
        <v>266</v>
      </c>
      <c r="D271" s="6">
        <v>266</v>
      </c>
      <c r="E271" s="7">
        <v>39</v>
      </c>
      <c r="F271" s="16">
        <f t="shared" si="131"/>
        <v>10.833333333333334</v>
      </c>
      <c r="G271" s="17">
        <f t="shared" si="157"/>
        <v>0.65277777777777712</v>
      </c>
      <c r="H271" s="17">
        <f t="shared" si="158"/>
        <v>2.3499999999999979</v>
      </c>
      <c r="I271" s="17">
        <f t="shared" si="132"/>
        <v>10.833333333333334</v>
      </c>
      <c r="J271" s="17">
        <f t="shared" si="133"/>
        <v>1660.9722222222224</v>
      </c>
      <c r="K271" s="17">
        <f t="shared" si="134"/>
        <v>1660.9722222222224</v>
      </c>
      <c r="L271" s="30">
        <f>'Car Info '!$C$5*'My Spreedsheet '!G271</f>
        <v>972.63888888888789</v>
      </c>
      <c r="M271" s="30">
        <f t="shared" si="135"/>
        <v>1</v>
      </c>
      <c r="N271" s="30">
        <f>IF(M271=1,'Car Info '!$C$5*9.80665*'Car Info '!$H$5,0)</f>
        <v>160.73099349999998</v>
      </c>
      <c r="O271" s="30">
        <f>0.5*'Car Info '!$G$5*'Car Info '!$I$5*'Car Info '!$D$5*('My Spreedsheet '!F271*'My Spreedsheet '!F271)</f>
        <v>44.818182357812503</v>
      </c>
      <c r="P271" s="30">
        <f t="shared" si="128"/>
        <v>1178.1880647467003</v>
      </c>
      <c r="Q271" s="30">
        <f t="shared" si="136"/>
        <v>12763.704034755921</v>
      </c>
      <c r="R271" s="30">
        <f t="shared" si="137"/>
        <v>12.763704034755921</v>
      </c>
      <c r="S271" s="30">
        <f t="shared" si="138"/>
        <v>2226.7827384596353</v>
      </c>
      <c r="T271" s="30">
        <f t="shared" si="139"/>
        <v>331855.77867769136</v>
      </c>
      <c r="U271" s="30">
        <f t="shared" si="140"/>
        <v>12.763704034755921</v>
      </c>
      <c r="V271" s="30">
        <f t="shared" si="141"/>
        <v>3.5454733429877558E-3</v>
      </c>
      <c r="W271" s="30">
        <f t="shared" si="142"/>
        <v>0</v>
      </c>
      <c r="X271" s="30">
        <f t="shared" si="143"/>
        <v>0</v>
      </c>
      <c r="Y271" s="30">
        <f t="shared" si="129"/>
        <v>788.68333814323103</v>
      </c>
      <c r="Z271" s="30">
        <f t="shared" si="130"/>
        <v>-365.35811502109487</v>
      </c>
      <c r="AA271" s="30">
        <f t="shared" si="144"/>
        <v>0.21907870503978641</v>
      </c>
      <c r="AB271" s="30">
        <f t="shared" si="145"/>
        <v>-0.10148836528363747</v>
      </c>
      <c r="AC271" s="30">
        <f t="shared" si="146"/>
        <v>0.10148836528363747</v>
      </c>
      <c r="AD271" s="30">
        <f t="shared" si="147"/>
        <v>0.11759033975614894</v>
      </c>
      <c r="AE271" s="30">
        <f>1/2*(('Car Info '!$C$5)*('My Spreedsheet '!F271)^2)</f>
        <v>87434.027777777796</v>
      </c>
      <c r="AF271" s="30">
        <f t="shared" si="148"/>
        <v>87.4340277777778</v>
      </c>
      <c r="AG271" s="30">
        <f t="shared" si="149"/>
        <v>2.428722993827161E-2</v>
      </c>
      <c r="AH271" s="30">
        <f t="shared" si="150"/>
        <v>3.2545988308041833</v>
      </c>
      <c r="AI271" s="30">
        <f t="shared" si="151"/>
        <v>2226.7827384596353</v>
      </c>
      <c r="AJ271" s="30">
        <f t="shared" si="152"/>
        <v>85207.245039318164</v>
      </c>
      <c r="AK271" s="30">
        <f t="shared" si="153"/>
        <v>85.207245039318167</v>
      </c>
      <c r="AL271" s="30">
        <f t="shared" si="154"/>
        <v>0</v>
      </c>
      <c r="AM271" s="30">
        <f t="shared" si="155"/>
        <v>0</v>
      </c>
      <c r="AN271" s="30">
        <f t="shared" si="156"/>
        <v>63.905433779488625</v>
      </c>
      <c r="AO271" s="30">
        <f>IF('My Spreedsheet '!AN271&lt; 'Supercapacitor Info'!$F$22,'My Spreedsheet '!AN271,'Supercapacitor Info'!$F$22)</f>
        <v>63.905433779488625</v>
      </c>
    </row>
    <row r="272" spans="2:41" x14ac:dyDescent="0.3">
      <c r="B272" s="6" t="s">
        <v>9</v>
      </c>
      <c r="C272" s="6">
        <v>267</v>
      </c>
      <c r="D272" s="6">
        <v>267</v>
      </c>
      <c r="E272" s="7">
        <v>40.799999999999997</v>
      </c>
      <c r="F272" s="16">
        <f t="shared" si="131"/>
        <v>11.333333333333332</v>
      </c>
      <c r="G272" s="17">
        <f t="shared" si="157"/>
        <v>0.54166666666666641</v>
      </c>
      <c r="H272" s="17">
        <f t="shared" si="158"/>
        <v>1.9499999999999993</v>
      </c>
      <c r="I272" s="17">
        <f t="shared" si="132"/>
        <v>11.333333333333332</v>
      </c>
      <c r="J272" s="17">
        <f t="shared" si="133"/>
        <v>1672.3055555555557</v>
      </c>
      <c r="K272" s="17">
        <f t="shared" si="134"/>
        <v>1672.3055555555557</v>
      </c>
      <c r="L272" s="30">
        <f>'Car Info '!$C$5*'My Spreedsheet '!G272</f>
        <v>807.08333333333292</v>
      </c>
      <c r="M272" s="30">
        <f t="shared" si="135"/>
        <v>1</v>
      </c>
      <c r="N272" s="30">
        <f>IF(M272=1,'Car Info '!$C$5*9.80665*'Car Info '!$H$5,0)</f>
        <v>160.73099349999998</v>
      </c>
      <c r="O272" s="30">
        <f>0.5*'Car Info '!$G$5*'Car Info '!$I$5*'Car Info '!$D$5*('My Spreedsheet '!F272*'My Spreedsheet '!F272)</f>
        <v>49.050716028999993</v>
      </c>
      <c r="P272" s="30">
        <f t="shared" si="128"/>
        <v>1016.8650428623329</v>
      </c>
      <c r="Q272" s="30">
        <f t="shared" si="136"/>
        <v>11524.470485773105</v>
      </c>
      <c r="R272" s="30">
        <f t="shared" si="137"/>
        <v>11.524470485773104</v>
      </c>
      <c r="S272" s="30">
        <f t="shared" si="138"/>
        <v>2377.526041328666</v>
      </c>
      <c r="T272" s="30">
        <f t="shared" si="139"/>
        <v>334233.30471902003</v>
      </c>
      <c r="U272" s="30">
        <f t="shared" si="140"/>
        <v>11.524470485773104</v>
      </c>
      <c r="V272" s="30">
        <f t="shared" si="141"/>
        <v>3.2012418016036403E-3</v>
      </c>
      <c r="W272" s="30">
        <f t="shared" si="142"/>
        <v>0</v>
      </c>
      <c r="X272" s="30">
        <f t="shared" si="143"/>
        <v>0</v>
      </c>
      <c r="Y272" s="30">
        <f t="shared" si="129"/>
        <v>800.20780862900415</v>
      </c>
      <c r="Z272" s="30">
        <f t="shared" si="130"/>
        <v>-365.35811502109487</v>
      </c>
      <c r="AA272" s="30">
        <f t="shared" si="144"/>
        <v>0.22227994684139005</v>
      </c>
      <c r="AB272" s="30">
        <f t="shared" si="145"/>
        <v>-0.10148836528363747</v>
      </c>
      <c r="AC272" s="30">
        <f t="shared" si="146"/>
        <v>0.10148836528363747</v>
      </c>
      <c r="AD272" s="30">
        <f t="shared" si="147"/>
        <v>0.12079158155775258</v>
      </c>
      <c r="AE272" s="30">
        <f>1/2*(('Car Info '!$C$5)*('My Spreedsheet '!F272)^2)</f>
        <v>95691.111111111095</v>
      </c>
      <c r="AF272" s="30">
        <f t="shared" si="148"/>
        <v>95.691111111111098</v>
      </c>
      <c r="AG272" s="30">
        <f t="shared" si="149"/>
        <v>2.6580864197530862E-2</v>
      </c>
      <c r="AH272" s="30">
        <f t="shared" si="150"/>
        <v>3.2811796950017142</v>
      </c>
      <c r="AI272" s="30">
        <f t="shared" si="151"/>
        <v>2377.526041328666</v>
      </c>
      <c r="AJ272" s="30">
        <f t="shared" si="152"/>
        <v>93313.585069782435</v>
      </c>
      <c r="AK272" s="30">
        <f t="shared" si="153"/>
        <v>93.313585069782434</v>
      </c>
      <c r="AL272" s="30">
        <f t="shared" si="154"/>
        <v>0</v>
      </c>
      <c r="AM272" s="30">
        <f t="shared" si="155"/>
        <v>0</v>
      </c>
      <c r="AN272" s="30">
        <f t="shared" si="156"/>
        <v>69.985188802336822</v>
      </c>
      <c r="AO272" s="30">
        <f>IF('My Spreedsheet '!AN272&lt; 'Supercapacitor Info'!$F$22,'My Spreedsheet '!AN272,'Supercapacitor Info'!$F$22)</f>
        <v>69.985188802336822</v>
      </c>
    </row>
    <row r="273" spans="2:41" x14ac:dyDescent="0.3">
      <c r="B273" s="6" t="s">
        <v>9</v>
      </c>
      <c r="C273" s="6">
        <v>268</v>
      </c>
      <c r="D273" s="6">
        <v>268</v>
      </c>
      <c r="E273" s="7">
        <v>42.9</v>
      </c>
      <c r="F273" s="16">
        <f t="shared" si="131"/>
        <v>11.916666666666666</v>
      </c>
      <c r="G273" s="17">
        <f t="shared" si="157"/>
        <v>0.50000000000000022</v>
      </c>
      <c r="H273" s="17">
        <f t="shared" si="158"/>
        <v>1.8000000000000007</v>
      </c>
      <c r="I273" s="17">
        <f t="shared" si="132"/>
        <v>11.916666666666666</v>
      </c>
      <c r="J273" s="17">
        <f t="shared" si="133"/>
        <v>1684.2222222222224</v>
      </c>
      <c r="K273" s="17">
        <f t="shared" si="134"/>
        <v>1684.2222222222224</v>
      </c>
      <c r="L273" s="30">
        <f>'Car Info '!$C$5*'My Spreedsheet '!G273</f>
        <v>745.00000000000034</v>
      </c>
      <c r="M273" s="30">
        <f t="shared" si="135"/>
        <v>1</v>
      </c>
      <c r="N273" s="30">
        <f>IF(M273=1,'Car Info '!$C$5*9.80665*'Car Info '!$H$5,0)</f>
        <v>160.73099349999998</v>
      </c>
      <c r="O273" s="30">
        <f>0.5*'Car Info '!$G$5*'Car Info '!$I$5*'Car Info '!$D$5*('My Spreedsheet '!F273*'My Spreedsheet '!F273)</f>
        <v>54.230000652953116</v>
      </c>
      <c r="P273" s="30">
        <f t="shared" ref="P273:P336" si="159">L273+N273+O273</f>
        <v>959.96099415295339</v>
      </c>
      <c r="Q273" s="30">
        <f t="shared" si="136"/>
        <v>11439.535180322693</v>
      </c>
      <c r="R273" s="30">
        <f t="shared" si="137"/>
        <v>11.439535180322693</v>
      </c>
      <c r="S273" s="30">
        <f t="shared" si="138"/>
        <v>2561.6185136560243</v>
      </c>
      <c r="T273" s="30">
        <f t="shared" si="139"/>
        <v>336794.92323267605</v>
      </c>
      <c r="U273" s="30">
        <f t="shared" si="140"/>
        <v>11.439535180322693</v>
      </c>
      <c r="V273" s="30">
        <f t="shared" si="141"/>
        <v>3.1776486612007482E-3</v>
      </c>
      <c r="W273" s="30">
        <f t="shared" si="142"/>
        <v>0</v>
      </c>
      <c r="X273" s="30">
        <f t="shared" si="143"/>
        <v>0</v>
      </c>
      <c r="Y273" s="30">
        <f t="shared" si="129"/>
        <v>811.6473438093268</v>
      </c>
      <c r="Z273" s="30">
        <f t="shared" si="130"/>
        <v>-365.35811502109487</v>
      </c>
      <c r="AA273" s="30">
        <f t="shared" si="144"/>
        <v>0.22545759550259079</v>
      </c>
      <c r="AB273" s="30">
        <f t="shared" si="145"/>
        <v>-0.10148836528363747</v>
      </c>
      <c r="AC273" s="30">
        <f t="shared" si="146"/>
        <v>0.10148836528363747</v>
      </c>
      <c r="AD273" s="30">
        <f t="shared" si="147"/>
        <v>0.12396923021895331</v>
      </c>
      <c r="AE273" s="30">
        <f>1/2*(('Car Info '!$C$5)*('My Spreedsheet '!F273)^2)</f>
        <v>105795.17361111109</v>
      </c>
      <c r="AF273" s="30">
        <f t="shared" si="148"/>
        <v>105.7951736111111</v>
      </c>
      <c r="AG273" s="30">
        <f t="shared" si="149"/>
        <v>2.9387548225308639E-2</v>
      </c>
      <c r="AH273" s="30">
        <f t="shared" si="150"/>
        <v>3.3105672432270228</v>
      </c>
      <c r="AI273" s="30">
        <f t="shared" si="151"/>
        <v>2561.6185136560243</v>
      </c>
      <c r="AJ273" s="30">
        <f t="shared" si="152"/>
        <v>103233.55509745507</v>
      </c>
      <c r="AK273" s="30">
        <f t="shared" si="153"/>
        <v>103.23355509745507</v>
      </c>
      <c r="AL273" s="30">
        <f t="shared" si="154"/>
        <v>0</v>
      </c>
      <c r="AM273" s="30">
        <f t="shared" si="155"/>
        <v>0</v>
      </c>
      <c r="AN273" s="30">
        <f t="shared" si="156"/>
        <v>77.425166323091318</v>
      </c>
      <c r="AO273" s="30">
        <f>IF('My Spreedsheet '!AN273&lt; 'Supercapacitor Info'!$F$22,'My Spreedsheet '!AN273,'Supercapacitor Info'!$F$22)</f>
        <v>77.425166323091318</v>
      </c>
    </row>
    <row r="274" spans="2:41" x14ac:dyDescent="0.3">
      <c r="B274" s="6" t="s">
        <v>9</v>
      </c>
      <c r="C274" s="6">
        <v>269</v>
      </c>
      <c r="D274" s="6">
        <v>269</v>
      </c>
      <c r="E274" s="7">
        <v>44.4</v>
      </c>
      <c r="F274" s="16">
        <f t="shared" si="131"/>
        <v>12.333333333333332</v>
      </c>
      <c r="G274" s="17">
        <f t="shared" si="157"/>
        <v>0.41666666666666663</v>
      </c>
      <c r="H274" s="17">
        <f t="shared" si="158"/>
        <v>1.5</v>
      </c>
      <c r="I274" s="17">
        <f t="shared" si="132"/>
        <v>12.333333333333332</v>
      </c>
      <c r="J274" s="17">
        <f t="shared" si="133"/>
        <v>1696.5555555555557</v>
      </c>
      <c r="K274" s="17">
        <f t="shared" si="134"/>
        <v>1696.5555555555557</v>
      </c>
      <c r="L274" s="30">
        <f>'Car Info '!$C$5*'My Spreedsheet '!G274</f>
        <v>620.83333333333326</v>
      </c>
      <c r="M274" s="30">
        <f t="shared" si="135"/>
        <v>1</v>
      </c>
      <c r="N274" s="30">
        <f>IF(M274=1,'Car Info '!$C$5*9.80665*'Car Info '!$H$5,0)</f>
        <v>160.73099349999998</v>
      </c>
      <c r="O274" s="30">
        <f>0.5*'Car Info '!$G$5*'Car Info '!$I$5*'Car Info '!$D$5*('My Spreedsheet '!F274*'My Spreedsheet '!F274)</f>
        <v>58.088607477249987</v>
      </c>
      <c r="P274" s="30">
        <f t="shared" si="159"/>
        <v>839.65293431058319</v>
      </c>
      <c r="Q274" s="30">
        <f t="shared" si="136"/>
        <v>10355.719523163858</v>
      </c>
      <c r="R274" s="30">
        <f t="shared" si="137"/>
        <v>10.355719523163858</v>
      </c>
      <c r="S274" s="30">
        <f t="shared" si="138"/>
        <v>2698.7750787194159</v>
      </c>
      <c r="T274" s="30">
        <f t="shared" si="139"/>
        <v>339493.69831139548</v>
      </c>
      <c r="U274" s="30">
        <f t="shared" si="140"/>
        <v>10.355719523163858</v>
      </c>
      <c r="V274" s="30">
        <f t="shared" si="141"/>
        <v>2.8765887564344049E-3</v>
      </c>
      <c r="W274" s="30">
        <f t="shared" si="142"/>
        <v>0</v>
      </c>
      <c r="X274" s="30">
        <f t="shared" si="143"/>
        <v>0</v>
      </c>
      <c r="Y274" s="30">
        <f t="shared" si="129"/>
        <v>822.00306333249068</v>
      </c>
      <c r="Z274" s="30">
        <f t="shared" si="130"/>
        <v>-365.35811502109487</v>
      </c>
      <c r="AA274" s="30">
        <f t="shared" si="144"/>
        <v>0.22833418425902519</v>
      </c>
      <c r="AB274" s="30">
        <f t="shared" si="145"/>
        <v>-0.10148836528363747</v>
      </c>
      <c r="AC274" s="30">
        <f t="shared" si="146"/>
        <v>0.10148836528363747</v>
      </c>
      <c r="AD274" s="30">
        <f t="shared" si="147"/>
        <v>0.12684581897538771</v>
      </c>
      <c r="AE274" s="30">
        <f>1/2*(('Car Info '!$C$5)*('My Spreedsheet '!F274)^2)</f>
        <v>113322.77777777775</v>
      </c>
      <c r="AF274" s="30">
        <f t="shared" si="148"/>
        <v>113.32277777777776</v>
      </c>
      <c r="AG274" s="30">
        <f t="shared" si="149"/>
        <v>3.1478549382716041E-2</v>
      </c>
      <c r="AH274" s="30">
        <f t="shared" si="150"/>
        <v>3.3420457926097389</v>
      </c>
      <c r="AI274" s="30">
        <f t="shared" si="151"/>
        <v>2698.7750787194159</v>
      </c>
      <c r="AJ274" s="30">
        <f t="shared" si="152"/>
        <v>110624.00269905834</v>
      </c>
      <c r="AK274" s="30">
        <f t="shared" si="153"/>
        <v>110.62400269905835</v>
      </c>
      <c r="AL274" s="30">
        <f t="shared" si="154"/>
        <v>0</v>
      </c>
      <c r="AM274" s="30">
        <f t="shared" si="155"/>
        <v>0</v>
      </c>
      <c r="AN274" s="30">
        <f t="shared" si="156"/>
        <v>82.968002024293767</v>
      </c>
      <c r="AO274" s="30">
        <f>IF('My Spreedsheet '!AN274&lt; 'Supercapacitor Info'!$F$22,'My Spreedsheet '!AN274,'Supercapacitor Info'!$F$22)</f>
        <v>82.968002024293767</v>
      </c>
    </row>
    <row r="275" spans="2:41" x14ac:dyDescent="0.3">
      <c r="B275" s="6" t="s">
        <v>9</v>
      </c>
      <c r="C275" s="6">
        <v>270</v>
      </c>
      <c r="D275" s="6">
        <v>270</v>
      </c>
      <c r="E275" s="7">
        <v>45.9</v>
      </c>
      <c r="F275" s="16">
        <f t="shared" si="131"/>
        <v>12.75</v>
      </c>
      <c r="G275" s="17">
        <f t="shared" si="157"/>
        <v>0.2222222222222224</v>
      </c>
      <c r="H275" s="17">
        <f t="shared" si="158"/>
        <v>0.80000000000000071</v>
      </c>
      <c r="I275" s="17">
        <f t="shared" si="132"/>
        <v>12.75</v>
      </c>
      <c r="J275" s="17">
        <f t="shared" si="133"/>
        <v>1709.3055555555557</v>
      </c>
      <c r="K275" s="17">
        <f t="shared" si="134"/>
        <v>1709.3055555555557</v>
      </c>
      <c r="L275" s="30">
        <f>'Car Info '!$C$5*'My Spreedsheet '!G275</f>
        <v>331.11111111111137</v>
      </c>
      <c r="M275" s="30">
        <f t="shared" si="135"/>
        <v>1</v>
      </c>
      <c r="N275" s="30">
        <f>IF(M275=1,'Car Info '!$C$5*9.80665*'Car Info '!$H$5,0)</f>
        <v>160.73099349999998</v>
      </c>
      <c r="O275" s="30">
        <f>0.5*'Car Info '!$G$5*'Car Info '!$I$5*'Car Info '!$D$5*('My Spreedsheet '!F275*'My Spreedsheet '!F275)</f>
        <v>62.079812474203123</v>
      </c>
      <c r="P275" s="30">
        <f t="shared" si="159"/>
        <v>553.92191708531448</v>
      </c>
      <c r="Q275" s="30">
        <f t="shared" si="136"/>
        <v>7062.5044428377596</v>
      </c>
      <c r="R275" s="30">
        <f t="shared" si="137"/>
        <v>7.0625044428377599</v>
      </c>
      <c r="S275" s="30">
        <f t="shared" si="138"/>
        <v>2840.8377761710894</v>
      </c>
      <c r="T275" s="30">
        <f t="shared" si="139"/>
        <v>342334.53608756658</v>
      </c>
      <c r="U275" s="30">
        <f t="shared" si="140"/>
        <v>7.0625044428377599</v>
      </c>
      <c r="V275" s="30">
        <f t="shared" si="141"/>
        <v>1.9618067896771557E-3</v>
      </c>
      <c r="W275" s="30">
        <f t="shared" si="142"/>
        <v>0</v>
      </c>
      <c r="X275" s="30">
        <f t="shared" si="143"/>
        <v>0</v>
      </c>
      <c r="Y275" s="30">
        <f t="shared" si="129"/>
        <v>829.06556777532842</v>
      </c>
      <c r="Z275" s="30">
        <f t="shared" si="130"/>
        <v>-365.35811502109487</v>
      </c>
      <c r="AA275" s="30">
        <f t="shared" si="144"/>
        <v>0.23029599104870233</v>
      </c>
      <c r="AB275" s="30">
        <f t="shared" si="145"/>
        <v>-0.10148836528363747</v>
      </c>
      <c r="AC275" s="30">
        <f t="shared" si="146"/>
        <v>0.10148836528363747</v>
      </c>
      <c r="AD275" s="30">
        <f t="shared" si="147"/>
        <v>0.12880762576506485</v>
      </c>
      <c r="AE275" s="30">
        <f>1/2*(('Car Info '!$C$5)*('My Spreedsheet '!F275)^2)</f>
        <v>121109.0625</v>
      </c>
      <c r="AF275" s="30">
        <f t="shared" si="148"/>
        <v>121.10906250000001</v>
      </c>
      <c r="AG275" s="30">
        <f t="shared" si="149"/>
        <v>3.3641406250000006E-2</v>
      </c>
      <c r="AH275" s="30">
        <f t="shared" si="150"/>
        <v>3.375687198859739</v>
      </c>
      <c r="AI275" s="30">
        <f t="shared" si="151"/>
        <v>2840.8377761710894</v>
      </c>
      <c r="AJ275" s="30">
        <f t="shared" si="152"/>
        <v>118268.22472382891</v>
      </c>
      <c r="AK275" s="30">
        <f t="shared" si="153"/>
        <v>118.26822472382892</v>
      </c>
      <c r="AL275" s="30">
        <f t="shared" si="154"/>
        <v>0</v>
      </c>
      <c r="AM275" s="30">
        <f t="shared" si="155"/>
        <v>0</v>
      </c>
      <c r="AN275" s="30">
        <f t="shared" si="156"/>
        <v>88.701168542871685</v>
      </c>
      <c r="AO275" s="30">
        <f>IF('My Spreedsheet '!AN275&lt; 'Supercapacitor Info'!$F$22,'My Spreedsheet '!AN275,'Supercapacitor Info'!$F$22)</f>
        <v>88.701168542871685</v>
      </c>
    </row>
    <row r="276" spans="2:41" x14ac:dyDescent="0.3">
      <c r="B276" s="6" t="s">
        <v>9</v>
      </c>
      <c r="C276" s="6">
        <v>271</v>
      </c>
      <c r="D276" s="6">
        <v>271</v>
      </c>
      <c r="E276" s="7">
        <v>46</v>
      </c>
      <c r="F276" s="16">
        <f t="shared" si="131"/>
        <v>12.777777777777777</v>
      </c>
      <c r="G276" s="17">
        <f t="shared" si="157"/>
        <v>-4.1666666666666269E-2</v>
      </c>
      <c r="H276" s="17">
        <f t="shared" si="158"/>
        <v>-0.14999999999999858</v>
      </c>
      <c r="I276" s="17">
        <f t="shared" si="132"/>
        <v>12.777777777777777</v>
      </c>
      <c r="J276" s="17">
        <f t="shared" si="133"/>
        <v>1722.0833333333335</v>
      </c>
      <c r="K276" s="17">
        <f t="shared" si="134"/>
        <v>1722.0833333333335</v>
      </c>
      <c r="L276" s="30">
        <f>'Car Info '!$C$5*'My Spreedsheet '!G276</f>
        <v>-62.083333333332739</v>
      </c>
      <c r="M276" s="30">
        <f t="shared" si="135"/>
        <v>1</v>
      </c>
      <c r="N276" s="30">
        <f>IF(M276=1,'Car Info '!$C$5*9.80665*'Car Info '!$H$5,0)</f>
        <v>160.73099349999998</v>
      </c>
      <c r="O276" s="30">
        <f>0.5*'Car Info '!$G$5*'Car Info '!$I$5*'Car Info '!$D$5*('My Spreedsheet '!F276*'My Spreedsheet '!F276)</f>
        <v>62.350607409027774</v>
      </c>
      <c r="P276" s="30">
        <f t="shared" si="159"/>
        <v>160.99826757569502</v>
      </c>
      <c r="Q276" s="30">
        <f t="shared" si="136"/>
        <v>2057.200085689436</v>
      </c>
      <c r="R276" s="30">
        <f t="shared" si="137"/>
        <v>2.0572000856894359</v>
      </c>
      <c r="S276" s="30">
        <f t="shared" si="138"/>
        <v>2850.4871227264657</v>
      </c>
      <c r="T276" s="30">
        <f t="shared" si="139"/>
        <v>345185.02321029303</v>
      </c>
      <c r="U276" s="30">
        <f t="shared" si="140"/>
        <v>2.0572000856894359</v>
      </c>
      <c r="V276" s="30">
        <f t="shared" si="141"/>
        <v>5.7144446824706552E-4</v>
      </c>
      <c r="W276" s="30">
        <f t="shared" si="142"/>
        <v>0</v>
      </c>
      <c r="X276" s="30">
        <f t="shared" si="143"/>
        <v>0</v>
      </c>
      <c r="Y276" s="30">
        <f t="shared" si="129"/>
        <v>831.12276786101791</v>
      </c>
      <c r="Z276" s="30">
        <f t="shared" si="130"/>
        <v>-365.35811502109487</v>
      </c>
      <c r="AA276" s="30">
        <f t="shared" si="144"/>
        <v>0.23086743551694941</v>
      </c>
      <c r="AB276" s="30">
        <f t="shared" si="145"/>
        <v>-0.10148836528363747</v>
      </c>
      <c r="AC276" s="30">
        <f t="shared" si="146"/>
        <v>0.10148836528363747</v>
      </c>
      <c r="AD276" s="30">
        <f t="shared" si="147"/>
        <v>0.12937907023331194</v>
      </c>
      <c r="AE276" s="30">
        <f>1/2*(('Car Info '!$C$5)*('My Spreedsheet '!F276)^2)</f>
        <v>121637.34567901233</v>
      </c>
      <c r="AF276" s="30">
        <f t="shared" si="148"/>
        <v>121.63734567901233</v>
      </c>
      <c r="AG276" s="30">
        <f t="shared" si="149"/>
        <v>3.3788151577503422E-2</v>
      </c>
      <c r="AH276" s="30">
        <f t="shared" si="150"/>
        <v>3.4094753504372424</v>
      </c>
      <c r="AI276" s="30">
        <f t="shared" si="151"/>
        <v>2850.4871227264657</v>
      </c>
      <c r="AJ276" s="30">
        <f t="shared" si="152"/>
        <v>118786.85855628586</v>
      </c>
      <c r="AK276" s="30">
        <f t="shared" si="153"/>
        <v>118.78685855628586</v>
      </c>
      <c r="AL276" s="30">
        <f t="shared" si="154"/>
        <v>118786.85855628586</v>
      </c>
      <c r="AM276" s="30">
        <f t="shared" si="155"/>
        <v>118.78685855628586</v>
      </c>
      <c r="AN276" s="30">
        <f t="shared" si="156"/>
        <v>89.090143917214405</v>
      </c>
      <c r="AO276" s="30">
        <f>IF('My Spreedsheet '!AN276&lt; 'Supercapacitor Info'!$F$22,'My Spreedsheet '!AN276,'Supercapacitor Info'!$F$22)</f>
        <v>89.090143917214405</v>
      </c>
    </row>
    <row r="277" spans="2:41" x14ac:dyDescent="0.3">
      <c r="B277" s="6" t="s">
        <v>9</v>
      </c>
      <c r="C277" s="6">
        <v>272</v>
      </c>
      <c r="D277" s="6">
        <v>272</v>
      </c>
      <c r="E277" s="7">
        <v>45.6</v>
      </c>
      <c r="F277" s="16">
        <f t="shared" si="131"/>
        <v>12.666666666666666</v>
      </c>
      <c r="G277" s="17">
        <f t="shared" si="157"/>
        <v>-9.7222222222222612E-2</v>
      </c>
      <c r="H277" s="17">
        <f t="shared" si="158"/>
        <v>-0.35000000000000142</v>
      </c>
      <c r="I277" s="17">
        <f t="shared" si="132"/>
        <v>12.666666666666666</v>
      </c>
      <c r="J277" s="17">
        <f t="shared" si="133"/>
        <v>1734.7500000000002</v>
      </c>
      <c r="K277" s="17">
        <f t="shared" si="134"/>
        <v>1734.7500000000002</v>
      </c>
      <c r="L277" s="30">
        <f>'Car Info '!$C$5*'My Spreedsheet '!G277</f>
        <v>-144.86111111111168</v>
      </c>
      <c r="M277" s="30">
        <f t="shared" si="135"/>
        <v>1</v>
      </c>
      <c r="N277" s="30">
        <f>IF(M277=1,'Car Info '!$C$5*9.80665*'Car Info '!$H$5,0)</f>
        <v>160.73099349999998</v>
      </c>
      <c r="O277" s="30">
        <f>0.5*'Car Info '!$G$5*'Car Info '!$I$5*'Car Info '!$D$5*('My Spreedsheet '!F277*'My Spreedsheet '!F277)</f>
        <v>61.270963620999993</v>
      </c>
      <c r="P277" s="30">
        <f t="shared" si="159"/>
        <v>77.140846009888293</v>
      </c>
      <c r="Q277" s="30">
        <f t="shared" si="136"/>
        <v>977.11738279191832</v>
      </c>
      <c r="R277" s="30">
        <f t="shared" si="137"/>
        <v>0.97711738279191829</v>
      </c>
      <c r="S277" s="30">
        <f t="shared" si="138"/>
        <v>2812.024790199333</v>
      </c>
      <c r="T277" s="30">
        <f t="shared" si="139"/>
        <v>347997.04800049239</v>
      </c>
      <c r="U277" s="30">
        <f t="shared" si="140"/>
        <v>0.97711738279191829</v>
      </c>
      <c r="V277" s="30">
        <f t="shared" si="141"/>
        <v>2.7142149521997732E-4</v>
      </c>
      <c r="W277" s="30">
        <f t="shared" si="142"/>
        <v>0</v>
      </c>
      <c r="X277" s="30">
        <f t="shared" si="143"/>
        <v>0</v>
      </c>
      <c r="Y277" s="30">
        <f t="shared" si="129"/>
        <v>832.09988524380981</v>
      </c>
      <c r="Z277" s="30">
        <f t="shared" si="130"/>
        <v>-365.35811502109487</v>
      </c>
      <c r="AA277" s="30">
        <f t="shared" si="144"/>
        <v>0.23113885701216938</v>
      </c>
      <c r="AB277" s="30">
        <f t="shared" si="145"/>
        <v>-0.10148836528363747</v>
      </c>
      <c r="AC277" s="30">
        <f t="shared" si="146"/>
        <v>0.10148836528363747</v>
      </c>
      <c r="AD277" s="30">
        <f t="shared" si="147"/>
        <v>0.12965049172853191</v>
      </c>
      <c r="AE277" s="30">
        <f>1/2*(('Car Info '!$C$5)*('My Spreedsheet '!F277)^2)</f>
        <v>119531.11111111109</v>
      </c>
      <c r="AF277" s="30">
        <f t="shared" si="148"/>
        <v>119.5311111111111</v>
      </c>
      <c r="AG277" s="30">
        <f t="shared" si="149"/>
        <v>3.3203086419753086E-2</v>
      </c>
      <c r="AH277" s="30">
        <f t="shared" si="150"/>
        <v>3.4426784368569954</v>
      </c>
      <c r="AI277" s="30">
        <f t="shared" si="151"/>
        <v>2812.024790199333</v>
      </c>
      <c r="AJ277" s="30">
        <f t="shared" si="152"/>
        <v>116719.08632091177</v>
      </c>
      <c r="AK277" s="30">
        <f t="shared" si="153"/>
        <v>116.71908632091177</v>
      </c>
      <c r="AL277" s="30">
        <f t="shared" si="154"/>
        <v>116719.08632091177</v>
      </c>
      <c r="AM277" s="30">
        <f t="shared" si="155"/>
        <v>116.71908632091177</v>
      </c>
      <c r="AN277" s="30">
        <f t="shared" si="156"/>
        <v>87.539314740683821</v>
      </c>
      <c r="AO277" s="30">
        <f>IF('My Spreedsheet '!AN277&lt; 'Supercapacitor Info'!$F$22,'My Spreedsheet '!AN277,'Supercapacitor Info'!$F$22)</f>
        <v>87.539314740683821</v>
      </c>
    </row>
    <row r="278" spans="2:41" x14ac:dyDescent="0.3">
      <c r="B278" s="6" t="s">
        <v>9</v>
      </c>
      <c r="C278" s="6">
        <v>273</v>
      </c>
      <c r="D278" s="6">
        <v>273</v>
      </c>
      <c r="E278" s="7">
        <v>45.3</v>
      </c>
      <c r="F278" s="16">
        <f t="shared" si="131"/>
        <v>12.583333333333332</v>
      </c>
      <c r="G278" s="17">
        <f t="shared" si="157"/>
        <v>-0.26388888888888867</v>
      </c>
      <c r="H278" s="17">
        <f t="shared" si="158"/>
        <v>-0.94999999999999929</v>
      </c>
      <c r="I278" s="17">
        <f t="shared" si="132"/>
        <v>12.583333333333332</v>
      </c>
      <c r="J278" s="17">
        <f t="shared" si="133"/>
        <v>1747.3333333333335</v>
      </c>
      <c r="K278" s="17">
        <f t="shared" si="134"/>
        <v>1747.3333333333335</v>
      </c>
      <c r="L278" s="30">
        <f>'Car Info '!$C$5*'My Spreedsheet '!G278</f>
        <v>-393.19444444444412</v>
      </c>
      <c r="M278" s="30">
        <f t="shared" si="135"/>
        <v>1</v>
      </c>
      <c r="N278" s="30">
        <f>IF(M278=1,'Car Info '!$C$5*9.80665*'Car Info '!$H$5,0)</f>
        <v>160.73099349999998</v>
      </c>
      <c r="O278" s="30">
        <f>0.5*'Car Info '!$G$5*'Car Info '!$I$5*'Car Info '!$D$5*('My Spreedsheet '!F278*'My Spreedsheet '!F278)</f>
        <v>60.467418694703113</v>
      </c>
      <c r="P278" s="30">
        <f t="shared" si="159"/>
        <v>-171.99603224974101</v>
      </c>
      <c r="Q278" s="30">
        <f t="shared" si="136"/>
        <v>-2164.2834058092408</v>
      </c>
      <c r="R278" s="30">
        <f t="shared" si="137"/>
        <v>-2.1642834058092406</v>
      </c>
      <c r="S278" s="30">
        <f t="shared" si="138"/>
        <v>2783.4133534500138</v>
      </c>
      <c r="T278" s="30">
        <f t="shared" si="139"/>
        <v>350780.4613539424</v>
      </c>
      <c r="U278" s="30">
        <f t="shared" si="140"/>
        <v>0</v>
      </c>
      <c r="V278" s="30">
        <f t="shared" si="141"/>
        <v>0</v>
      </c>
      <c r="W278" s="30">
        <f t="shared" si="142"/>
        <v>-2.1642834058092406</v>
      </c>
      <c r="X278" s="30">
        <f t="shared" si="143"/>
        <v>6.0118983494701129E-4</v>
      </c>
      <c r="Y278" s="30">
        <f t="shared" si="129"/>
        <v>832.09988524380981</v>
      </c>
      <c r="Z278" s="30">
        <f t="shared" si="130"/>
        <v>-367.52239842690409</v>
      </c>
      <c r="AA278" s="30">
        <f t="shared" si="144"/>
        <v>0.23113885701216938</v>
      </c>
      <c r="AB278" s="30">
        <f t="shared" si="145"/>
        <v>-0.10208955511858447</v>
      </c>
      <c r="AC278" s="30">
        <f t="shared" si="146"/>
        <v>0.10208955511858447</v>
      </c>
      <c r="AD278" s="30">
        <f t="shared" si="147"/>
        <v>0.12904930189358491</v>
      </c>
      <c r="AE278" s="30">
        <f>1/2*(('Car Info '!$C$5)*('My Spreedsheet '!F278)^2)</f>
        <v>117963.50694444442</v>
      </c>
      <c r="AF278" s="30">
        <f t="shared" si="148"/>
        <v>117.96350694444443</v>
      </c>
      <c r="AG278" s="30">
        <f t="shared" si="149"/>
        <v>3.2767640817901234E-2</v>
      </c>
      <c r="AH278" s="30">
        <f t="shared" si="150"/>
        <v>3.4754460776748966</v>
      </c>
      <c r="AI278" s="30">
        <f t="shared" si="151"/>
        <v>2783.4133534500138</v>
      </c>
      <c r="AJ278" s="30">
        <f t="shared" si="152"/>
        <v>115180.09359099441</v>
      </c>
      <c r="AK278" s="30">
        <f t="shared" si="153"/>
        <v>115.18009359099442</v>
      </c>
      <c r="AL278" s="30">
        <f t="shared" si="154"/>
        <v>115180.09359099441</v>
      </c>
      <c r="AM278" s="30">
        <f t="shared" si="155"/>
        <v>115.18009359099442</v>
      </c>
      <c r="AN278" s="30">
        <f t="shared" si="156"/>
        <v>86.385070193245809</v>
      </c>
      <c r="AO278" s="30">
        <f>IF('My Spreedsheet '!AN278&lt; 'Supercapacitor Info'!$F$22,'My Spreedsheet '!AN278,'Supercapacitor Info'!$F$22)</f>
        <v>86.385070193245809</v>
      </c>
    </row>
    <row r="279" spans="2:41" x14ac:dyDescent="0.3">
      <c r="B279" s="6" t="s">
        <v>9</v>
      </c>
      <c r="C279" s="6">
        <v>274</v>
      </c>
      <c r="D279" s="6">
        <v>274</v>
      </c>
      <c r="E279" s="7">
        <v>43.7</v>
      </c>
      <c r="F279" s="16">
        <f t="shared" si="131"/>
        <v>12.138888888888889</v>
      </c>
      <c r="G279" s="17">
        <f t="shared" si="157"/>
        <v>-0.625</v>
      </c>
      <c r="H279" s="17">
        <f t="shared" si="158"/>
        <v>-2.25</v>
      </c>
      <c r="I279" s="17">
        <f t="shared" si="132"/>
        <v>12.138888888888889</v>
      </c>
      <c r="J279" s="17">
        <f t="shared" si="133"/>
        <v>1759.4722222222224</v>
      </c>
      <c r="K279" s="17">
        <f t="shared" si="134"/>
        <v>1759.4722222222224</v>
      </c>
      <c r="L279" s="30">
        <f>'Car Info '!$C$5*'My Spreedsheet '!G279</f>
        <v>-931.25</v>
      </c>
      <c r="M279" s="30">
        <f t="shared" si="135"/>
        <v>1</v>
      </c>
      <c r="N279" s="30">
        <f>IF(M279=1,'Car Info '!$C$5*9.80665*'Car Info '!$H$5,0)</f>
        <v>160.73099349999998</v>
      </c>
      <c r="O279" s="30">
        <f>0.5*'Car Info '!$G$5*'Car Info '!$I$5*'Car Info '!$D$5*('My Spreedsheet '!F279*'My Spreedsheet '!F279)</f>
        <v>56.271423186647567</v>
      </c>
      <c r="P279" s="30">
        <f t="shared" si="159"/>
        <v>-714.24758331335249</v>
      </c>
      <c r="Q279" s="30">
        <f t="shared" si="136"/>
        <v>-8670.1720529981958</v>
      </c>
      <c r="R279" s="30">
        <f t="shared" si="137"/>
        <v>-8.6701720529981952</v>
      </c>
      <c r="S279" s="30">
        <f t="shared" si="138"/>
        <v>2634.1682247795829</v>
      </c>
      <c r="T279" s="30">
        <f t="shared" si="139"/>
        <v>353414.629578722</v>
      </c>
      <c r="U279" s="30">
        <f t="shared" si="140"/>
        <v>0</v>
      </c>
      <c r="V279" s="30">
        <f t="shared" si="141"/>
        <v>0</v>
      </c>
      <c r="W279" s="30">
        <f t="shared" si="142"/>
        <v>-8.6701720529981952</v>
      </c>
      <c r="X279" s="30">
        <f t="shared" si="143"/>
        <v>2.4083811258328318E-3</v>
      </c>
      <c r="Y279" s="30">
        <f t="shared" si="129"/>
        <v>832.09988524380981</v>
      </c>
      <c r="Z279" s="30">
        <f t="shared" si="130"/>
        <v>-376.19257047990226</v>
      </c>
      <c r="AA279" s="30">
        <f t="shared" si="144"/>
        <v>0.23113885701216938</v>
      </c>
      <c r="AB279" s="30">
        <f t="shared" si="145"/>
        <v>-0.10449793624441729</v>
      </c>
      <c r="AC279" s="30">
        <f t="shared" si="146"/>
        <v>0.10449793624441729</v>
      </c>
      <c r="AD279" s="30">
        <f t="shared" si="147"/>
        <v>0.12664092076775207</v>
      </c>
      <c r="AE279" s="30">
        <f>1/2*(('Car Info '!$C$5)*('My Spreedsheet '!F279)^2)</f>
        <v>109777.70447530864</v>
      </c>
      <c r="AF279" s="30">
        <f t="shared" si="148"/>
        <v>109.77770447530864</v>
      </c>
      <c r="AG279" s="30">
        <f t="shared" si="149"/>
        <v>3.0493806798696843E-2</v>
      </c>
      <c r="AH279" s="30">
        <f t="shared" si="150"/>
        <v>3.5059398844735936</v>
      </c>
      <c r="AI279" s="30">
        <f t="shared" si="151"/>
        <v>2634.1682247795829</v>
      </c>
      <c r="AJ279" s="30">
        <f t="shared" si="152"/>
        <v>107143.53625052905</v>
      </c>
      <c r="AK279" s="30">
        <f t="shared" si="153"/>
        <v>107.14353625052905</v>
      </c>
      <c r="AL279" s="30">
        <f t="shared" si="154"/>
        <v>107143.53625052905</v>
      </c>
      <c r="AM279" s="30">
        <f t="shared" si="155"/>
        <v>107.14353625052905</v>
      </c>
      <c r="AN279" s="30">
        <f t="shared" si="156"/>
        <v>80.35765218789679</v>
      </c>
      <c r="AO279" s="30">
        <f>IF('My Spreedsheet '!AN279&lt; 'Supercapacitor Info'!$F$22,'My Spreedsheet '!AN279,'Supercapacitor Info'!$F$22)</f>
        <v>80.35765218789679</v>
      </c>
    </row>
    <row r="280" spans="2:41" x14ac:dyDescent="0.3">
      <c r="B280" s="6" t="s">
        <v>9</v>
      </c>
      <c r="C280" s="6">
        <v>275</v>
      </c>
      <c r="D280" s="6">
        <v>275</v>
      </c>
      <c r="E280" s="7">
        <v>40.799999999999997</v>
      </c>
      <c r="F280" s="16">
        <f t="shared" si="131"/>
        <v>11.333333333333332</v>
      </c>
      <c r="G280" s="17">
        <f t="shared" si="157"/>
        <v>-0.79166666666666707</v>
      </c>
      <c r="H280" s="17">
        <f t="shared" si="158"/>
        <v>-2.8500000000000014</v>
      </c>
      <c r="I280" s="17">
        <f t="shared" si="132"/>
        <v>11.333333333333332</v>
      </c>
      <c r="J280" s="17">
        <f t="shared" si="133"/>
        <v>1770.8055555555557</v>
      </c>
      <c r="K280" s="17">
        <f t="shared" si="134"/>
        <v>1770.8055555555557</v>
      </c>
      <c r="L280" s="30">
        <f>'Car Info '!$C$5*'My Spreedsheet '!G280</f>
        <v>-1179.5833333333339</v>
      </c>
      <c r="M280" s="30">
        <f t="shared" si="135"/>
        <v>1</v>
      </c>
      <c r="N280" s="30">
        <f>IF(M280=1,'Car Info '!$C$5*9.80665*'Car Info '!$H$5,0)</f>
        <v>160.73099349999998</v>
      </c>
      <c r="O280" s="30">
        <f>0.5*'Car Info '!$G$5*'Car Info '!$I$5*'Car Info '!$D$5*('My Spreedsheet '!F280*'My Spreedsheet '!F280)</f>
        <v>49.050716028999993</v>
      </c>
      <c r="P280" s="30">
        <f t="shared" si="159"/>
        <v>-969.80162380433399</v>
      </c>
      <c r="Q280" s="30">
        <f t="shared" si="136"/>
        <v>-10991.08506978245</v>
      </c>
      <c r="R280" s="30">
        <f t="shared" si="137"/>
        <v>-10.99108506978245</v>
      </c>
      <c r="S280" s="30">
        <f t="shared" si="138"/>
        <v>2377.526041328666</v>
      </c>
      <c r="T280" s="30">
        <f t="shared" si="139"/>
        <v>355792.15562005067</v>
      </c>
      <c r="U280" s="30">
        <f t="shared" si="140"/>
        <v>0</v>
      </c>
      <c r="V280" s="30">
        <f t="shared" si="141"/>
        <v>0</v>
      </c>
      <c r="W280" s="30">
        <f t="shared" si="142"/>
        <v>-10.99108506978245</v>
      </c>
      <c r="X280" s="30">
        <f t="shared" si="143"/>
        <v>3.0530791860506807E-3</v>
      </c>
      <c r="Y280" s="30">
        <f t="shared" si="129"/>
        <v>832.09988524380981</v>
      </c>
      <c r="Z280" s="30">
        <f t="shared" si="130"/>
        <v>-387.18365554968472</v>
      </c>
      <c r="AA280" s="30">
        <f t="shared" si="144"/>
        <v>0.23113885701216938</v>
      </c>
      <c r="AB280" s="30">
        <f t="shared" si="145"/>
        <v>-0.10755101543046798</v>
      </c>
      <c r="AC280" s="30">
        <f t="shared" si="146"/>
        <v>0.10755101543046798</v>
      </c>
      <c r="AD280" s="30">
        <f t="shared" si="147"/>
        <v>0.1235878415817014</v>
      </c>
      <c r="AE280" s="30">
        <f>1/2*(('Car Info '!$C$5)*('My Spreedsheet '!F280)^2)</f>
        <v>95691.111111111095</v>
      </c>
      <c r="AF280" s="30">
        <f t="shared" si="148"/>
        <v>95.691111111111098</v>
      </c>
      <c r="AG280" s="30">
        <f t="shared" si="149"/>
        <v>2.6580864197530862E-2</v>
      </c>
      <c r="AH280" s="30">
        <f t="shared" si="150"/>
        <v>3.5325207486711245</v>
      </c>
      <c r="AI280" s="30">
        <f t="shared" si="151"/>
        <v>2377.526041328666</v>
      </c>
      <c r="AJ280" s="30">
        <f t="shared" si="152"/>
        <v>93313.585069782435</v>
      </c>
      <c r="AK280" s="30">
        <f t="shared" si="153"/>
        <v>93.313585069782434</v>
      </c>
      <c r="AL280" s="30">
        <f t="shared" si="154"/>
        <v>93313.585069782435</v>
      </c>
      <c r="AM280" s="30">
        <f t="shared" si="155"/>
        <v>93.313585069782434</v>
      </c>
      <c r="AN280" s="30">
        <f t="shared" si="156"/>
        <v>69.985188802336822</v>
      </c>
      <c r="AO280" s="30">
        <f>IF('My Spreedsheet '!AN280&lt; 'Supercapacitor Info'!$F$22,'My Spreedsheet '!AN280,'Supercapacitor Info'!$F$22)</f>
        <v>69.985188802336822</v>
      </c>
    </row>
    <row r="281" spans="2:41" x14ac:dyDescent="0.3">
      <c r="B281" s="6" t="s">
        <v>9</v>
      </c>
      <c r="C281" s="6">
        <v>276</v>
      </c>
      <c r="D281" s="6">
        <v>276</v>
      </c>
      <c r="E281" s="7">
        <v>38</v>
      </c>
      <c r="F281" s="16">
        <f t="shared" si="131"/>
        <v>10.555555555555555</v>
      </c>
      <c r="G281" s="17">
        <f t="shared" si="157"/>
        <v>-0.88888888888888862</v>
      </c>
      <c r="H281" s="17">
        <f t="shared" si="158"/>
        <v>-3.1999999999999993</v>
      </c>
      <c r="I281" s="17">
        <f t="shared" si="132"/>
        <v>10.555555555555555</v>
      </c>
      <c r="J281" s="17">
        <f t="shared" si="133"/>
        <v>1781.3611111111113</v>
      </c>
      <c r="K281" s="17">
        <f t="shared" si="134"/>
        <v>1781.3611111111113</v>
      </c>
      <c r="L281" s="30">
        <f>'Car Info '!$C$5*'My Spreedsheet '!G281</f>
        <v>-1324.4444444444441</v>
      </c>
      <c r="M281" s="30">
        <f t="shared" si="135"/>
        <v>1</v>
      </c>
      <c r="N281" s="30">
        <f>IF(M281=1,'Car Info '!$C$5*9.80665*'Car Info '!$H$5,0)</f>
        <v>160.73099349999998</v>
      </c>
      <c r="O281" s="30">
        <f>0.5*'Car Info '!$G$5*'Car Info '!$I$5*'Car Info '!$D$5*('My Spreedsheet '!F281*'My Spreedsheet '!F281)</f>
        <v>42.549280292361111</v>
      </c>
      <c r="P281" s="30">
        <f t="shared" si="159"/>
        <v>-1121.1641706520829</v>
      </c>
      <c r="Q281" s="30">
        <f t="shared" si="136"/>
        <v>-11834.510690216432</v>
      </c>
      <c r="R281" s="30">
        <f t="shared" si="137"/>
        <v>-11.834510690216431</v>
      </c>
      <c r="S281" s="30">
        <f t="shared" si="138"/>
        <v>2145.7362233638114</v>
      </c>
      <c r="T281" s="30">
        <f t="shared" si="139"/>
        <v>357937.89184341446</v>
      </c>
      <c r="U281" s="30">
        <f t="shared" si="140"/>
        <v>0</v>
      </c>
      <c r="V281" s="30">
        <f t="shared" si="141"/>
        <v>0</v>
      </c>
      <c r="W281" s="30">
        <f t="shared" si="142"/>
        <v>-11.834510690216431</v>
      </c>
      <c r="X281" s="30">
        <f t="shared" si="143"/>
        <v>3.2873640806156752E-3</v>
      </c>
      <c r="Y281" s="30">
        <f t="shared" si="129"/>
        <v>832.09988524380981</v>
      </c>
      <c r="Z281" s="30">
        <f t="shared" si="130"/>
        <v>-399.01816623990112</v>
      </c>
      <c r="AA281" s="30">
        <f t="shared" si="144"/>
        <v>0.23113885701216938</v>
      </c>
      <c r="AB281" s="30">
        <f t="shared" si="145"/>
        <v>-0.11083837951108365</v>
      </c>
      <c r="AC281" s="30">
        <f t="shared" si="146"/>
        <v>0.11083837951108365</v>
      </c>
      <c r="AD281" s="30">
        <f t="shared" si="147"/>
        <v>0.12030047750108573</v>
      </c>
      <c r="AE281" s="30">
        <f>1/2*(('Car Info '!$C$5)*('My Spreedsheet '!F281)^2)</f>
        <v>83007.71604938271</v>
      </c>
      <c r="AF281" s="30">
        <f t="shared" si="148"/>
        <v>83.007716049382708</v>
      </c>
      <c r="AG281" s="30">
        <f t="shared" si="149"/>
        <v>2.3057698902606307E-2</v>
      </c>
      <c r="AH281" s="30">
        <f t="shared" si="150"/>
        <v>3.5555784475737306</v>
      </c>
      <c r="AI281" s="30">
        <f t="shared" si="151"/>
        <v>2145.7362233638114</v>
      </c>
      <c r="AJ281" s="30">
        <f t="shared" si="152"/>
        <v>80861.979826018898</v>
      </c>
      <c r="AK281" s="30">
        <f t="shared" si="153"/>
        <v>80.861979826018896</v>
      </c>
      <c r="AL281" s="30">
        <f t="shared" si="154"/>
        <v>80861.979826018898</v>
      </c>
      <c r="AM281" s="30">
        <f t="shared" si="155"/>
        <v>80.861979826018896</v>
      </c>
      <c r="AN281" s="30">
        <f t="shared" si="156"/>
        <v>60.646484869514168</v>
      </c>
      <c r="AO281" s="30">
        <f>IF('My Spreedsheet '!AN281&lt; 'Supercapacitor Info'!$F$22,'My Spreedsheet '!AN281,'Supercapacitor Info'!$F$22)</f>
        <v>60.646484869514168</v>
      </c>
    </row>
    <row r="282" spans="2:41" x14ac:dyDescent="0.3">
      <c r="B282" s="6" t="s">
        <v>9</v>
      </c>
      <c r="C282" s="6">
        <v>277</v>
      </c>
      <c r="D282" s="6">
        <v>277</v>
      </c>
      <c r="E282" s="7">
        <v>34.4</v>
      </c>
      <c r="F282" s="16">
        <f t="shared" si="131"/>
        <v>9.5555555555555554</v>
      </c>
      <c r="G282" s="17">
        <f t="shared" si="157"/>
        <v>-0.98611111111111127</v>
      </c>
      <c r="H282" s="17">
        <f t="shared" si="158"/>
        <v>-3.5500000000000007</v>
      </c>
      <c r="I282" s="17">
        <f t="shared" si="132"/>
        <v>9.5555555555555554</v>
      </c>
      <c r="J282" s="17">
        <f t="shared" si="133"/>
        <v>1790.916666666667</v>
      </c>
      <c r="K282" s="17">
        <f t="shared" si="134"/>
        <v>1790.916666666667</v>
      </c>
      <c r="L282" s="30">
        <f>'Car Info '!$C$5*'My Spreedsheet '!G282</f>
        <v>-1469.3055555555559</v>
      </c>
      <c r="M282" s="30">
        <f t="shared" si="135"/>
        <v>1</v>
      </c>
      <c r="N282" s="30">
        <f>IF(M282=1,'Car Info '!$C$5*9.80665*'Car Info '!$H$5,0)</f>
        <v>160.73099349999998</v>
      </c>
      <c r="O282" s="30">
        <f>0.5*'Car Info '!$G$5*'Car Info '!$I$5*'Car Info '!$D$5*('My Spreedsheet '!F282*'My Spreedsheet '!F282)</f>
        <v>34.869194132111105</v>
      </c>
      <c r="P282" s="30">
        <f t="shared" si="159"/>
        <v>-1273.7053679234448</v>
      </c>
      <c r="Q282" s="30">
        <f t="shared" si="136"/>
        <v>-12170.962404601805</v>
      </c>
      <c r="R282" s="30">
        <f t="shared" si="137"/>
        <v>-12.170962404601806</v>
      </c>
      <c r="S282" s="30">
        <f t="shared" si="138"/>
        <v>1869.0684595957282</v>
      </c>
      <c r="T282" s="30">
        <f t="shared" si="139"/>
        <v>359806.96030301019</v>
      </c>
      <c r="U282" s="30">
        <f t="shared" si="140"/>
        <v>0</v>
      </c>
      <c r="V282" s="30">
        <f t="shared" si="141"/>
        <v>0</v>
      </c>
      <c r="W282" s="30">
        <f t="shared" si="142"/>
        <v>-12.170962404601806</v>
      </c>
      <c r="X282" s="30">
        <f t="shared" si="143"/>
        <v>3.3808228901671682E-3</v>
      </c>
      <c r="Y282" s="30">
        <f t="shared" si="129"/>
        <v>832.09988524380981</v>
      </c>
      <c r="Z282" s="30">
        <f t="shared" si="130"/>
        <v>-411.18912864450294</v>
      </c>
      <c r="AA282" s="30">
        <f t="shared" si="144"/>
        <v>0.23113885701216938</v>
      </c>
      <c r="AB282" s="30">
        <f t="shared" si="145"/>
        <v>-0.11421920240125082</v>
      </c>
      <c r="AC282" s="30">
        <f t="shared" si="146"/>
        <v>0.11421920240125082</v>
      </c>
      <c r="AD282" s="30">
        <f t="shared" si="147"/>
        <v>0.11691965461091856</v>
      </c>
      <c r="AE282" s="30">
        <f>1/2*(('Car Info '!$C$5)*('My Spreedsheet '!F282)^2)</f>
        <v>68024.938271604929</v>
      </c>
      <c r="AF282" s="30">
        <f t="shared" si="148"/>
        <v>68.024938271604924</v>
      </c>
      <c r="AG282" s="30">
        <f t="shared" si="149"/>
        <v>1.8895816186556922E-2</v>
      </c>
      <c r="AH282" s="30">
        <f t="shared" si="150"/>
        <v>3.5744742637602878</v>
      </c>
      <c r="AI282" s="30">
        <f t="shared" si="151"/>
        <v>1869.0684595957282</v>
      </c>
      <c r="AJ282" s="30">
        <f t="shared" si="152"/>
        <v>66155.869812009201</v>
      </c>
      <c r="AK282" s="30">
        <f t="shared" si="153"/>
        <v>66.1558698120092</v>
      </c>
      <c r="AL282" s="30">
        <f t="shared" si="154"/>
        <v>66155.869812009201</v>
      </c>
      <c r="AM282" s="30">
        <f t="shared" si="155"/>
        <v>66.1558698120092</v>
      </c>
      <c r="AN282" s="30">
        <f t="shared" si="156"/>
        <v>49.6169023590069</v>
      </c>
      <c r="AO282" s="30">
        <f>IF('My Spreedsheet '!AN282&lt; 'Supercapacitor Info'!$F$22,'My Spreedsheet '!AN282,'Supercapacitor Info'!$F$22)</f>
        <v>49.6169023590069</v>
      </c>
    </row>
    <row r="283" spans="2:41" x14ac:dyDescent="0.3">
      <c r="B283" s="6" t="s">
        <v>9</v>
      </c>
      <c r="C283" s="6">
        <v>278</v>
      </c>
      <c r="D283" s="6">
        <v>278</v>
      </c>
      <c r="E283" s="7">
        <v>30.9</v>
      </c>
      <c r="F283" s="16">
        <f t="shared" si="131"/>
        <v>8.5833333333333321</v>
      </c>
      <c r="G283" s="17">
        <f t="shared" si="157"/>
        <v>-1.2361111111111109</v>
      </c>
      <c r="H283" s="17">
        <f t="shared" si="158"/>
        <v>-4.4499999999999993</v>
      </c>
      <c r="I283" s="17">
        <f t="shared" si="132"/>
        <v>8.5833333333333321</v>
      </c>
      <c r="J283" s="17">
        <f t="shared" si="133"/>
        <v>1799.5000000000002</v>
      </c>
      <c r="K283" s="17">
        <f t="shared" si="134"/>
        <v>1799.5000000000002</v>
      </c>
      <c r="L283" s="30">
        <f>'Car Info '!$C$5*'My Spreedsheet '!G283</f>
        <v>-1841.8055555555552</v>
      </c>
      <c r="M283" s="30">
        <f t="shared" si="135"/>
        <v>1</v>
      </c>
      <c r="N283" s="30">
        <f>IF(M283=1,'Car Info '!$C$5*9.80665*'Car Info '!$H$5,0)</f>
        <v>160.73099349999998</v>
      </c>
      <c r="O283" s="30">
        <f>0.5*'Car Info '!$G$5*'Car Info '!$I$5*'Car Info '!$D$5*('My Spreedsheet '!F283*'My Spreedsheet '!F283)</f>
        <v>28.134680274203117</v>
      </c>
      <c r="P283" s="30">
        <f t="shared" si="159"/>
        <v>-1652.9398817813519</v>
      </c>
      <c r="Q283" s="30">
        <f t="shared" si="136"/>
        <v>-14187.733985289935</v>
      </c>
      <c r="R283" s="30">
        <f t="shared" si="137"/>
        <v>-14.187733985289935</v>
      </c>
      <c r="S283" s="30">
        <f t="shared" si="138"/>
        <v>1621.0970332285763</v>
      </c>
      <c r="T283" s="30">
        <f t="shared" si="139"/>
        <v>361428.05733623874</v>
      </c>
      <c r="U283" s="30">
        <f t="shared" si="140"/>
        <v>0</v>
      </c>
      <c r="V283" s="30">
        <f t="shared" si="141"/>
        <v>0</v>
      </c>
      <c r="W283" s="30">
        <f t="shared" si="142"/>
        <v>-14.187733985289935</v>
      </c>
      <c r="X283" s="30">
        <f t="shared" si="143"/>
        <v>3.9410372181360931E-3</v>
      </c>
      <c r="Y283" s="30">
        <f t="shared" si="129"/>
        <v>832.09988524380981</v>
      </c>
      <c r="Z283" s="30">
        <f t="shared" si="130"/>
        <v>-425.37686262979287</v>
      </c>
      <c r="AA283" s="30">
        <f t="shared" si="144"/>
        <v>0.23113885701216938</v>
      </c>
      <c r="AB283" s="30">
        <f t="shared" si="145"/>
        <v>-0.1181602396193869</v>
      </c>
      <c r="AC283" s="30">
        <f t="shared" si="146"/>
        <v>0.1181602396193869</v>
      </c>
      <c r="AD283" s="30">
        <f t="shared" si="147"/>
        <v>0.11297861739278248</v>
      </c>
      <c r="AE283" s="30">
        <f>1/2*(('Car Info '!$C$5)*('My Spreedsheet '!F283)^2)</f>
        <v>54886.840277777759</v>
      </c>
      <c r="AF283" s="30">
        <f t="shared" si="148"/>
        <v>54.886840277777758</v>
      </c>
      <c r="AG283" s="30">
        <f t="shared" si="149"/>
        <v>1.5246344521604933E-2</v>
      </c>
      <c r="AH283" s="30">
        <f t="shared" si="150"/>
        <v>3.5897206082818927</v>
      </c>
      <c r="AI283" s="30">
        <f t="shared" si="151"/>
        <v>1621.0970332285763</v>
      </c>
      <c r="AJ283" s="30">
        <f t="shared" si="152"/>
        <v>53265.74324454918</v>
      </c>
      <c r="AK283" s="30">
        <f t="shared" si="153"/>
        <v>53.265743244549178</v>
      </c>
      <c r="AL283" s="30">
        <f t="shared" si="154"/>
        <v>53265.74324454918</v>
      </c>
      <c r="AM283" s="30">
        <f t="shared" si="155"/>
        <v>53.265743244549178</v>
      </c>
      <c r="AN283" s="30">
        <f t="shared" si="156"/>
        <v>39.949307433411889</v>
      </c>
      <c r="AO283" s="30">
        <f>IF('My Spreedsheet '!AN283&lt; 'Supercapacitor Info'!$F$22,'My Spreedsheet '!AN283,'Supercapacitor Info'!$F$22)</f>
        <v>39.949307433411889</v>
      </c>
    </row>
    <row r="284" spans="2:41" x14ac:dyDescent="0.3">
      <c r="B284" s="6" t="s">
        <v>9</v>
      </c>
      <c r="C284" s="6">
        <v>279</v>
      </c>
      <c r="D284" s="6">
        <v>279</v>
      </c>
      <c r="E284" s="7">
        <v>25.5</v>
      </c>
      <c r="F284" s="16">
        <f t="shared" si="131"/>
        <v>7.083333333333333</v>
      </c>
      <c r="G284" s="17">
        <f t="shared" si="157"/>
        <v>-1.3194444444444444</v>
      </c>
      <c r="H284" s="17">
        <f t="shared" si="158"/>
        <v>-4.75</v>
      </c>
      <c r="I284" s="17">
        <f t="shared" si="132"/>
        <v>7.083333333333333</v>
      </c>
      <c r="J284" s="17">
        <f t="shared" si="133"/>
        <v>1806.5833333333335</v>
      </c>
      <c r="K284" s="17">
        <f t="shared" si="134"/>
        <v>1806.5833333333335</v>
      </c>
      <c r="L284" s="30">
        <f>'Car Info '!$C$5*'My Spreedsheet '!G284</f>
        <v>-1965.9722222222222</v>
      </c>
      <c r="M284" s="30">
        <f t="shared" si="135"/>
        <v>1</v>
      </c>
      <c r="N284" s="30">
        <f>IF(M284=1,'Car Info '!$C$5*9.80665*'Car Info '!$H$5,0)</f>
        <v>160.73099349999998</v>
      </c>
      <c r="O284" s="30">
        <f>0.5*'Car Info '!$G$5*'Car Info '!$I$5*'Car Info '!$D$5*('My Spreedsheet '!F284*'My Spreedsheet '!F284)</f>
        <v>19.160435948828123</v>
      </c>
      <c r="P284" s="30">
        <f t="shared" si="159"/>
        <v>-1786.080792773394</v>
      </c>
      <c r="Q284" s="30">
        <f t="shared" si="136"/>
        <v>-12651.405615478207</v>
      </c>
      <c r="R284" s="30">
        <f t="shared" si="137"/>
        <v>-12.651405615478208</v>
      </c>
      <c r="S284" s="30">
        <f t="shared" si="138"/>
        <v>1274.2309585958656</v>
      </c>
      <c r="T284" s="30">
        <f t="shared" si="139"/>
        <v>362702.28829483461</v>
      </c>
      <c r="U284" s="30">
        <f t="shared" si="140"/>
        <v>0</v>
      </c>
      <c r="V284" s="30">
        <f t="shared" si="141"/>
        <v>0</v>
      </c>
      <c r="W284" s="30">
        <f t="shared" si="142"/>
        <v>-12.651405615478208</v>
      </c>
      <c r="X284" s="30">
        <f t="shared" si="143"/>
        <v>3.5142793376328352E-3</v>
      </c>
      <c r="Y284" s="30">
        <f t="shared" si="129"/>
        <v>832.09988524380981</v>
      </c>
      <c r="Z284" s="30">
        <f t="shared" si="130"/>
        <v>-438.02826824527108</v>
      </c>
      <c r="AA284" s="30">
        <f t="shared" si="144"/>
        <v>0.23113885701216938</v>
      </c>
      <c r="AB284" s="30">
        <f t="shared" si="145"/>
        <v>-0.12167451895701975</v>
      </c>
      <c r="AC284" s="30">
        <f t="shared" si="146"/>
        <v>0.12167451895701975</v>
      </c>
      <c r="AD284" s="30">
        <f t="shared" si="147"/>
        <v>0.10946433805514963</v>
      </c>
      <c r="AE284" s="30">
        <f>1/2*(('Car Info '!$C$5)*('My Spreedsheet '!F284)^2)</f>
        <v>37379.340277777774</v>
      </c>
      <c r="AF284" s="30">
        <f t="shared" si="148"/>
        <v>37.379340277777771</v>
      </c>
      <c r="AG284" s="30">
        <f t="shared" si="149"/>
        <v>1.0383150077160492E-2</v>
      </c>
      <c r="AH284" s="30">
        <f t="shared" si="150"/>
        <v>3.6001037583590532</v>
      </c>
      <c r="AI284" s="30">
        <f t="shared" si="151"/>
        <v>1274.2309585958656</v>
      </c>
      <c r="AJ284" s="30">
        <f t="shared" si="152"/>
        <v>36105.109319181909</v>
      </c>
      <c r="AK284" s="30">
        <f t="shared" si="153"/>
        <v>36.105109319181906</v>
      </c>
      <c r="AL284" s="30">
        <f t="shared" si="154"/>
        <v>36105.109319181909</v>
      </c>
      <c r="AM284" s="30">
        <f t="shared" si="155"/>
        <v>36.105109319181906</v>
      </c>
      <c r="AN284" s="30">
        <f t="shared" si="156"/>
        <v>27.078831989386433</v>
      </c>
      <c r="AO284" s="30">
        <f>IF('My Spreedsheet '!AN284&lt; 'Supercapacitor Info'!$F$22,'My Spreedsheet '!AN284,'Supercapacitor Info'!$F$22)</f>
        <v>27.078831989386433</v>
      </c>
    </row>
    <row r="285" spans="2:41" x14ac:dyDescent="0.3">
      <c r="B285" s="6" t="s">
        <v>9</v>
      </c>
      <c r="C285" s="6">
        <v>280</v>
      </c>
      <c r="D285" s="6">
        <v>280</v>
      </c>
      <c r="E285" s="7">
        <v>21.4</v>
      </c>
      <c r="F285" s="16">
        <f t="shared" si="131"/>
        <v>5.9444444444444438</v>
      </c>
      <c r="G285" s="17">
        <f t="shared" si="157"/>
        <v>-0.73611111111111116</v>
      </c>
      <c r="H285" s="17">
        <f t="shared" si="158"/>
        <v>-2.6500000000000004</v>
      </c>
      <c r="I285" s="17">
        <f t="shared" si="132"/>
        <v>5.9444444444444438</v>
      </c>
      <c r="J285" s="17">
        <f t="shared" si="133"/>
        <v>1812.5277777777778</v>
      </c>
      <c r="K285" s="17">
        <f t="shared" si="134"/>
        <v>1812.5277777777778</v>
      </c>
      <c r="L285" s="30">
        <f>'Car Info '!$C$5*'My Spreedsheet '!G285</f>
        <v>-1096.8055555555557</v>
      </c>
      <c r="M285" s="30">
        <f t="shared" si="135"/>
        <v>1</v>
      </c>
      <c r="N285" s="30">
        <f>IF(M285=1,'Car Info '!$C$5*9.80665*'Car Info '!$H$5,0)</f>
        <v>160.73099349999998</v>
      </c>
      <c r="O285" s="30">
        <f>0.5*'Car Info '!$G$5*'Car Info '!$I$5*'Car Info '!$D$5*('My Spreedsheet '!F285*'My Spreedsheet '!F285)</f>
        <v>13.494368699923607</v>
      </c>
      <c r="P285" s="30">
        <f t="shared" si="159"/>
        <v>-922.5801933556321</v>
      </c>
      <c r="Q285" s="30">
        <f t="shared" si="136"/>
        <v>-5484.2267049473676</v>
      </c>
      <c r="R285" s="30">
        <f t="shared" si="137"/>
        <v>-5.4842267049473676</v>
      </c>
      <c r="S285" s="30">
        <f t="shared" si="138"/>
        <v>1035.6729864106567</v>
      </c>
      <c r="T285" s="30">
        <f t="shared" si="139"/>
        <v>363737.96128124528</v>
      </c>
      <c r="U285" s="30">
        <f t="shared" si="140"/>
        <v>0</v>
      </c>
      <c r="V285" s="30">
        <f t="shared" si="141"/>
        <v>0</v>
      </c>
      <c r="W285" s="30">
        <f t="shared" si="142"/>
        <v>-5.4842267049473676</v>
      </c>
      <c r="X285" s="30">
        <f t="shared" si="143"/>
        <v>1.5233963069298244E-3</v>
      </c>
      <c r="Y285" s="30">
        <f t="shared" si="129"/>
        <v>832.09988524380981</v>
      </c>
      <c r="Z285" s="30">
        <f t="shared" si="130"/>
        <v>-443.51249495021847</v>
      </c>
      <c r="AA285" s="30">
        <f t="shared" si="144"/>
        <v>0.23113885701216938</v>
      </c>
      <c r="AB285" s="30">
        <f t="shared" si="145"/>
        <v>-0.12319791526394958</v>
      </c>
      <c r="AC285" s="30">
        <f t="shared" si="146"/>
        <v>0.12319791526394958</v>
      </c>
      <c r="AD285" s="30">
        <f t="shared" si="147"/>
        <v>0.1079409417482198</v>
      </c>
      <c r="AE285" s="30">
        <f>1/2*(('Car Info '!$C$5)*('My Spreedsheet '!F285)^2)</f>
        <v>26325.632716049375</v>
      </c>
      <c r="AF285" s="30">
        <f t="shared" si="148"/>
        <v>26.325632716049377</v>
      </c>
      <c r="AG285" s="30">
        <f t="shared" si="149"/>
        <v>7.3126757544581603E-3</v>
      </c>
      <c r="AH285" s="30">
        <f t="shared" si="150"/>
        <v>3.6074164341135115</v>
      </c>
      <c r="AI285" s="30">
        <f t="shared" si="151"/>
        <v>1035.6729864106567</v>
      </c>
      <c r="AJ285" s="30">
        <f t="shared" si="152"/>
        <v>25289.959729638718</v>
      </c>
      <c r="AK285" s="30">
        <f t="shared" si="153"/>
        <v>25.289959729638717</v>
      </c>
      <c r="AL285" s="30">
        <f t="shared" si="154"/>
        <v>25289.959729638718</v>
      </c>
      <c r="AM285" s="30">
        <f t="shared" si="155"/>
        <v>25.289959729638717</v>
      </c>
      <c r="AN285" s="30">
        <f t="shared" si="156"/>
        <v>18.96746979722904</v>
      </c>
      <c r="AO285" s="30">
        <f>IF('My Spreedsheet '!AN285&lt; 'Supercapacitor Info'!$F$22,'My Spreedsheet '!AN285,'Supercapacitor Info'!$F$22)</f>
        <v>18.96746979722904</v>
      </c>
    </row>
    <row r="286" spans="2:41" x14ac:dyDescent="0.3">
      <c r="B286" s="6" t="s">
        <v>9</v>
      </c>
      <c r="C286" s="6">
        <v>281</v>
      </c>
      <c r="D286" s="6">
        <v>281</v>
      </c>
      <c r="E286" s="7">
        <v>20.2</v>
      </c>
      <c r="F286" s="16">
        <f t="shared" si="131"/>
        <v>5.6111111111111107</v>
      </c>
      <c r="G286" s="17">
        <f t="shared" si="157"/>
        <v>0.20833333333333331</v>
      </c>
      <c r="H286" s="17">
        <f t="shared" si="158"/>
        <v>0.75</v>
      </c>
      <c r="I286" s="17">
        <f t="shared" si="132"/>
        <v>5.6111111111111107</v>
      </c>
      <c r="J286" s="17">
        <f t="shared" si="133"/>
        <v>1818.1388888888889</v>
      </c>
      <c r="K286" s="17">
        <f t="shared" si="134"/>
        <v>1818.1388888888889</v>
      </c>
      <c r="L286" s="30">
        <f>'Car Info '!$C$5*'My Spreedsheet '!G286</f>
        <v>310.41666666666663</v>
      </c>
      <c r="M286" s="30">
        <f t="shared" si="135"/>
        <v>1</v>
      </c>
      <c r="N286" s="30">
        <f>IF(M286=1,'Car Info '!$C$5*9.80665*'Car Info '!$H$5,0)</f>
        <v>160.73099349999998</v>
      </c>
      <c r="O286" s="30">
        <f>0.5*'Car Info '!$G$5*'Car Info '!$I$5*'Car Info '!$D$5*('My Spreedsheet '!F286*'My Spreedsheet '!F286)</f>
        <v>12.023412971256942</v>
      </c>
      <c r="P286" s="30">
        <f t="shared" si="159"/>
        <v>483.17107313792354</v>
      </c>
      <c r="Q286" s="30">
        <f t="shared" si="136"/>
        <v>2711.126577051682</v>
      </c>
      <c r="R286" s="30">
        <f t="shared" si="137"/>
        <v>2.7111265770516821</v>
      </c>
      <c r="S286" s="30">
        <f t="shared" si="138"/>
        <v>969.34416964427487</v>
      </c>
      <c r="T286" s="30">
        <f t="shared" si="139"/>
        <v>364707.30545088957</v>
      </c>
      <c r="U286" s="30">
        <f t="shared" si="140"/>
        <v>2.7111265770516821</v>
      </c>
      <c r="V286" s="30">
        <f t="shared" si="141"/>
        <v>7.5309071584768949E-4</v>
      </c>
      <c r="W286" s="30">
        <f t="shared" si="142"/>
        <v>0</v>
      </c>
      <c r="X286" s="30">
        <f t="shared" si="143"/>
        <v>0</v>
      </c>
      <c r="Y286" s="30">
        <f t="shared" si="129"/>
        <v>834.81101182086149</v>
      </c>
      <c r="Z286" s="30">
        <f t="shared" si="130"/>
        <v>-443.51249495021847</v>
      </c>
      <c r="AA286" s="30">
        <f t="shared" si="144"/>
        <v>0.23189194772801708</v>
      </c>
      <c r="AB286" s="30">
        <f t="shared" si="145"/>
        <v>-0.12319791526394958</v>
      </c>
      <c r="AC286" s="30">
        <f t="shared" si="146"/>
        <v>0.12319791526394958</v>
      </c>
      <c r="AD286" s="30">
        <f t="shared" si="147"/>
        <v>0.1086940324640675</v>
      </c>
      <c r="AE286" s="30">
        <f>1/2*(('Car Info '!$C$5)*('My Spreedsheet '!F286)^2)</f>
        <v>23456.003086419751</v>
      </c>
      <c r="AF286" s="30">
        <f t="shared" si="148"/>
        <v>23.456003086419752</v>
      </c>
      <c r="AG286" s="30">
        <f t="shared" si="149"/>
        <v>6.5155564128943754E-3</v>
      </c>
      <c r="AH286" s="30">
        <f t="shared" si="150"/>
        <v>3.6139319905264058</v>
      </c>
      <c r="AI286" s="30">
        <f t="shared" si="151"/>
        <v>969.34416964427487</v>
      </c>
      <c r="AJ286" s="30">
        <f t="shared" si="152"/>
        <v>22486.658916775476</v>
      </c>
      <c r="AK286" s="30">
        <f t="shared" si="153"/>
        <v>22.486658916775475</v>
      </c>
      <c r="AL286" s="30">
        <f t="shared" si="154"/>
        <v>0</v>
      </c>
      <c r="AM286" s="30">
        <f t="shared" si="155"/>
        <v>0</v>
      </c>
      <c r="AN286" s="30">
        <f t="shared" si="156"/>
        <v>16.864994187581608</v>
      </c>
      <c r="AO286" s="30">
        <f>IF('My Spreedsheet '!AN286&lt; 'Supercapacitor Info'!$F$22,'My Spreedsheet '!AN286,'Supercapacitor Info'!$F$22)</f>
        <v>16.864994187581608</v>
      </c>
    </row>
    <row r="287" spans="2:41" x14ac:dyDescent="0.3">
      <c r="B287" s="6" t="s">
        <v>9</v>
      </c>
      <c r="C287" s="6">
        <v>282</v>
      </c>
      <c r="D287" s="6">
        <v>282</v>
      </c>
      <c r="E287" s="7">
        <v>22.9</v>
      </c>
      <c r="F287" s="16">
        <f t="shared" si="131"/>
        <v>6.3611111111111107</v>
      </c>
      <c r="G287" s="17">
        <f t="shared" si="157"/>
        <v>0.88888888888888917</v>
      </c>
      <c r="H287" s="17">
        <f t="shared" si="158"/>
        <v>3.2000000000000011</v>
      </c>
      <c r="I287" s="17">
        <f t="shared" si="132"/>
        <v>6.3611111111111107</v>
      </c>
      <c r="J287" s="17">
        <f t="shared" si="133"/>
        <v>1824.5</v>
      </c>
      <c r="K287" s="17">
        <f t="shared" si="134"/>
        <v>1824.5</v>
      </c>
      <c r="L287" s="30">
        <f>'Car Info '!$C$5*'My Spreedsheet '!G287</f>
        <v>1324.4444444444448</v>
      </c>
      <c r="M287" s="30">
        <f t="shared" si="135"/>
        <v>1</v>
      </c>
      <c r="N287" s="30">
        <f>IF(M287=1,'Car Info '!$C$5*9.80665*'Car Info '!$H$5,0)</f>
        <v>160.73099349999998</v>
      </c>
      <c r="O287" s="30">
        <f>0.5*'Car Info '!$G$5*'Car Info '!$I$5*'Car Info '!$D$5*('My Spreedsheet '!F287*'My Spreedsheet '!F287)</f>
        <v>15.452401716147566</v>
      </c>
      <c r="P287" s="30">
        <f t="shared" si="159"/>
        <v>1500.6278396605924</v>
      </c>
      <c r="Q287" s="30">
        <f t="shared" si="136"/>
        <v>9545.660424507656</v>
      </c>
      <c r="R287" s="30">
        <f t="shared" si="137"/>
        <v>9.5456604245076555</v>
      </c>
      <c r="S287" s="30">
        <f t="shared" si="138"/>
        <v>1120.7221529027163</v>
      </c>
      <c r="T287" s="30">
        <f t="shared" si="139"/>
        <v>365828.02760379232</v>
      </c>
      <c r="U287" s="30">
        <f t="shared" si="140"/>
        <v>9.5456604245076555</v>
      </c>
      <c r="V287" s="30">
        <f t="shared" si="141"/>
        <v>2.6515723401410152E-3</v>
      </c>
      <c r="W287" s="30">
        <f t="shared" si="142"/>
        <v>0</v>
      </c>
      <c r="X287" s="30">
        <f t="shared" si="143"/>
        <v>0</v>
      </c>
      <c r="Y287" s="30">
        <f t="shared" si="129"/>
        <v>844.35667224536917</v>
      </c>
      <c r="Z287" s="30">
        <f t="shared" si="130"/>
        <v>-443.51249495021847</v>
      </c>
      <c r="AA287" s="30">
        <f t="shared" si="144"/>
        <v>0.2345435200681581</v>
      </c>
      <c r="AB287" s="30">
        <f t="shared" si="145"/>
        <v>-0.12319791526394958</v>
      </c>
      <c r="AC287" s="30">
        <f t="shared" si="146"/>
        <v>0.12319791526394958</v>
      </c>
      <c r="AD287" s="30">
        <f t="shared" si="147"/>
        <v>0.11134560480420852</v>
      </c>
      <c r="AE287" s="30">
        <f>1/2*(('Car Info '!$C$5)*('My Spreedsheet '!F287)^2)</f>
        <v>30145.482253086415</v>
      </c>
      <c r="AF287" s="30">
        <f t="shared" si="148"/>
        <v>30.145482253086417</v>
      </c>
      <c r="AG287" s="30">
        <f t="shared" si="149"/>
        <v>8.3737450703017819E-3</v>
      </c>
      <c r="AH287" s="30">
        <f t="shared" si="150"/>
        <v>3.6223057355967074</v>
      </c>
      <c r="AI287" s="30">
        <f t="shared" si="151"/>
        <v>1120.7221529027163</v>
      </c>
      <c r="AJ287" s="30">
        <f t="shared" si="152"/>
        <v>29024.760100183699</v>
      </c>
      <c r="AK287" s="30">
        <f t="shared" si="153"/>
        <v>29.024760100183698</v>
      </c>
      <c r="AL287" s="30">
        <f t="shared" si="154"/>
        <v>0</v>
      </c>
      <c r="AM287" s="30">
        <f t="shared" si="155"/>
        <v>0</v>
      </c>
      <c r="AN287" s="30">
        <f t="shared" si="156"/>
        <v>21.768570075137774</v>
      </c>
      <c r="AO287" s="30">
        <f>IF('My Spreedsheet '!AN287&lt; 'Supercapacitor Info'!$F$22,'My Spreedsheet '!AN287,'Supercapacitor Info'!$F$22)</f>
        <v>21.768570075137774</v>
      </c>
    </row>
    <row r="288" spans="2:41" x14ac:dyDescent="0.3">
      <c r="B288" s="6" t="s">
        <v>9</v>
      </c>
      <c r="C288" s="6">
        <v>283</v>
      </c>
      <c r="D288" s="6">
        <v>283</v>
      </c>
      <c r="E288" s="7">
        <v>26.6</v>
      </c>
      <c r="F288" s="16">
        <f t="shared" si="131"/>
        <v>7.3888888888888893</v>
      </c>
      <c r="G288" s="17">
        <f t="shared" si="157"/>
        <v>1.0138888888888891</v>
      </c>
      <c r="H288" s="17">
        <f t="shared" si="158"/>
        <v>3.6500000000000004</v>
      </c>
      <c r="I288" s="17">
        <f t="shared" si="132"/>
        <v>7.3888888888888893</v>
      </c>
      <c r="J288" s="17">
        <f t="shared" si="133"/>
        <v>1831.8888888888889</v>
      </c>
      <c r="K288" s="17">
        <f t="shared" si="134"/>
        <v>1831.8888888888889</v>
      </c>
      <c r="L288" s="30">
        <f>'Car Info '!$C$5*'My Spreedsheet '!G288</f>
        <v>1510.6944444444448</v>
      </c>
      <c r="M288" s="30">
        <f t="shared" si="135"/>
        <v>1</v>
      </c>
      <c r="N288" s="30">
        <f>IF(M288=1,'Car Info '!$C$5*9.80665*'Car Info '!$H$5,0)</f>
        <v>160.73099349999998</v>
      </c>
      <c r="O288" s="30">
        <f>0.5*'Car Info '!$G$5*'Car Info '!$I$5*'Car Info '!$D$5*('My Spreedsheet '!F288*'My Spreedsheet '!F288)</f>
        <v>20.849147343256945</v>
      </c>
      <c r="P288" s="30">
        <f t="shared" si="159"/>
        <v>1692.2745852877017</v>
      </c>
      <c r="Q288" s="30">
        <f t="shared" si="136"/>
        <v>12504.028880181353</v>
      </c>
      <c r="R288" s="30">
        <f t="shared" si="137"/>
        <v>12.504028880181354</v>
      </c>
      <c r="S288" s="30">
        <f t="shared" si="138"/>
        <v>1341.6754851196206</v>
      </c>
      <c r="T288" s="30">
        <f t="shared" si="139"/>
        <v>367169.70308891195</v>
      </c>
      <c r="U288" s="30">
        <f t="shared" si="140"/>
        <v>12.504028880181354</v>
      </c>
      <c r="V288" s="30">
        <f t="shared" si="141"/>
        <v>3.4733413556059314E-3</v>
      </c>
      <c r="W288" s="30">
        <f t="shared" si="142"/>
        <v>0</v>
      </c>
      <c r="X288" s="30">
        <f t="shared" si="143"/>
        <v>0</v>
      </c>
      <c r="Y288" s="30">
        <f t="shared" si="129"/>
        <v>856.86070112555058</v>
      </c>
      <c r="Z288" s="30">
        <f t="shared" si="130"/>
        <v>-443.51249495021847</v>
      </c>
      <c r="AA288" s="30">
        <f t="shared" si="144"/>
        <v>0.23801686142376405</v>
      </c>
      <c r="AB288" s="30">
        <f t="shared" si="145"/>
        <v>-0.12319791526394958</v>
      </c>
      <c r="AC288" s="30">
        <f t="shared" si="146"/>
        <v>0.12319791526394958</v>
      </c>
      <c r="AD288" s="30">
        <f t="shared" si="147"/>
        <v>0.11481894615981447</v>
      </c>
      <c r="AE288" s="30">
        <f>1/2*(('Car Info '!$C$5)*('My Spreedsheet '!F288)^2)</f>
        <v>40673.780864197535</v>
      </c>
      <c r="AF288" s="30">
        <f t="shared" si="148"/>
        <v>40.673780864197539</v>
      </c>
      <c r="AG288" s="30">
        <f t="shared" si="149"/>
        <v>1.1298272462277095E-2</v>
      </c>
      <c r="AH288" s="30">
        <f t="shared" si="150"/>
        <v>3.6336040080589846</v>
      </c>
      <c r="AI288" s="30">
        <f t="shared" si="151"/>
        <v>1341.6754851196206</v>
      </c>
      <c r="AJ288" s="30">
        <f t="shared" si="152"/>
        <v>39332.105379077911</v>
      </c>
      <c r="AK288" s="30">
        <f t="shared" si="153"/>
        <v>39.332105379077909</v>
      </c>
      <c r="AL288" s="30">
        <f t="shared" si="154"/>
        <v>0</v>
      </c>
      <c r="AM288" s="30">
        <f t="shared" si="155"/>
        <v>0</v>
      </c>
      <c r="AN288" s="30">
        <f t="shared" si="156"/>
        <v>29.499079034308433</v>
      </c>
      <c r="AO288" s="30">
        <f>IF('My Spreedsheet '!AN288&lt; 'Supercapacitor Info'!$F$22,'My Spreedsheet '!AN288,'Supercapacitor Info'!$F$22)</f>
        <v>29.499079034308433</v>
      </c>
    </row>
    <row r="289" spans="2:41" x14ac:dyDescent="0.3">
      <c r="B289" s="6" t="s">
        <v>9</v>
      </c>
      <c r="C289" s="6">
        <v>284</v>
      </c>
      <c r="D289" s="6">
        <v>284</v>
      </c>
      <c r="E289" s="7">
        <v>30.2</v>
      </c>
      <c r="F289" s="16">
        <f t="shared" si="131"/>
        <v>8.3888888888888893</v>
      </c>
      <c r="G289" s="17">
        <f t="shared" si="157"/>
        <v>1.0416666666666667</v>
      </c>
      <c r="H289" s="17">
        <f t="shared" si="158"/>
        <v>3.75</v>
      </c>
      <c r="I289" s="17">
        <f t="shared" si="132"/>
        <v>8.3888888888888893</v>
      </c>
      <c r="J289" s="17">
        <f t="shared" si="133"/>
        <v>1840.2777777777778</v>
      </c>
      <c r="K289" s="17">
        <f t="shared" si="134"/>
        <v>1840.2777777777778</v>
      </c>
      <c r="L289" s="30">
        <f>'Car Info '!$C$5*'My Spreedsheet '!G289</f>
        <v>1552.0833333333335</v>
      </c>
      <c r="M289" s="30">
        <f t="shared" si="135"/>
        <v>1</v>
      </c>
      <c r="N289" s="30">
        <f>IF(M289=1,'Car Info '!$C$5*9.80665*'Car Info '!$H$5,0)</f>
        <v>160.73099349999998</v>
      </c>
      <c r="O289" s="30">
        <f>0.5*'Car Info '!$G$5*'Car Info '!$I$5*'Car Info '!$D$5*('My Spreedsheet '!F289*'My Spreedsheet '!F289)</f>
        <v>26.874408308756948</v>
      </c>
      <c r="P289" s="30">
        <f t="shared" si="159"/>
        <v>1739.6887351420905</v>
      </c>
      <c r="Q289" s="30">
        <f t="shared" si="136"/>
        <v>14594.055500358649</v>
      </c>
      <c r="R289" s="30">
        <f t="shared" si="137"/>
        <v>14.59405550035865</v>
      </c>
      <c r="S289" s="30">
        <f t="shared" si="138"/>
        <v>1573.8008707290167</v>
      </c>
      <c r="T289" s="30">
        <f t="shared" si="139"/>
        <v>368743.50395964098</v>
      </c>
      <c r="U289" s="30">
        <f t="shared" si="140"/>
        <v>14.59405550035865</v>
      </c>
      <c r="V289" s="30">
        <f t="shared" si="141"/>
        <v>4.0539043056551805E-3</v>
      </c>
      <c r="W289" s="30">
        <f t="shared" si="142"/>
        <v>0</v>
      </c>
      <c r="X289" s="30">
        <f t="shared" si="143"/>
        <v>0</v>
      </c>
      <c r="Y289" s="30">
        <f t="shared" si="129"/>
        <v>871.45475662590923</v>
      </c>
      <c r="Z289" s="30">
        <f t="shared" si="130"/>
        <v>-443.51249495021847</v>
      </c>
      <c r="AA289" s="30">
        <f t="shared" si="144"/>
        <v>0.24207076572941924</v>
      </c>
      <c r="AB289" s="30">
        <f t="shared" si="145"/>
        <v>-0.12319791526394958</v>
      </c>
      <c r="AC289" s="30">
        <f t="shared" si="146"/>
        <v>0.12319791526394958</v>
      </c>
      <c r="AD289" s="30">
        <f t="shared" si="147"/>
        <v>0.11887285046546966</v>
      </c>
      <c r="AE289" s="30">
        <f>1/2*(('Car Info '!$C$5)*('My Spreedsheet '!F289)^2)</f>
        <v>52428.225308641988</v>
      </c>
      <c r="AF289" s="30">
        <f t="shared" si="148"/>
        <v>52.428225308641991</v>
      </c>
      <c r="AG289" s="30">
        <f t="shared" si="149"/>
        <v>1.456339591906722E-2</v>
      </c>
      <c r="AH289" s="30">
        <f t="shared" si="150"/>
        <v>3.6481674039780518</v>
      </c>
      <c r="AI289" s="30">
        <f t="shared" si="151"/>
        <v>1573.8008707290167</v>
      </c>
      <c r="AJ289" s="30">
        <f t="shared" si="152"/>
        <v>50854.424437912974</v>
      </c>
      <c r="AK289" s="30">
        <f t="shared" si="153"/>
        <v>50.854424437912975</v>
      </c>
      <c r="AL289" s="30">
        <f t="shared" si="154"/>
        <v>0</v>
      </c>
      <c r="AM289" s="30">
        <f t="shared" si="155"/>
        <v>0</v>
      </c>
      <c r="AN289" s="30">
        <f t="shared" si="156"/>
        <v>38.140818328434733</v>
      </c>
      <c r="AO289" s="30">
        <f>IF('My Spreedsheet '!AN289&lt; 'Supercapacitor Info'!$F$22,'My Spreedsheet '!AN289,'Supercapacitor Info'!$F$22)</f>
        <v>38.140818328434733</v>
      </c>
    </row>
    <row r="290" spans="2:41" x14ac:dyDescent="0.3">
      <c r="B290" s="6" t="s">
        <v>9</v>
      </c>
      <c r="C290" s="6">
        <v>285</v>
      </c>
      <c r="D290" s="6">
        <v>285</v>
      </c>
      <c r="E290" s="7">
        <v>34.1</v>
      </c>
      <c r="F290" s="16">
        <f t="shared" si="131"/>
        <v>9.4722222222222232</v>
      </c>
      <c r="G290" s="17">
        <f t="shared" si="157"/>
        <v>0.99999999999999989</v>
      </c>
      <c r="H290" s="17">
        <f t="shared" si="158"/>
        <v>3.5999999999999996</v>
      </c>
      <c r="I290" s="17">
        <f t="shared" si="132"/>
        <v>9.4722222222222232</v>
      </c>
      <c r="J290" s="17">
        <f t="shared" si="133"/>
        <v>1849.75</v>
      </c>
      <c r="K290" s="17">
        <f t="shared" si="134"/>
        <v>1849.75</v>
      </c>
      <c r="L290" s="30">
        <f>'Car Info '!$C$5*'My Spreedsheet '!G290</f>
        <v>1489.9999999999998</v>
      </c>
      <c r="M290" s="30">
        <f t="shared" si="135"/>
        <v>1</v>
      </c>
      <c r="N290" s="30">
        <f>IF(M290=1,'Car Info '!$C$5*9.80665*'Car Info '!$H$5,0)</f>
        <v>160.73099349999998</v>
      </c>
      <c r="O290" s="30">
        <f>0.5*'Car Info '!$G$5*'Car Info '!$I$5*'Car Info '!$D$5*('My Spreedsheet '!F290*'My Spreedsheet '!F290)</f>
        <v>34.263662476980905</v>
      </c>
      <c r="P290" s="30">
        <f t="shared" si="159"/>
        <v>1684.9946559769808</v>
      </c>
      <c r="Q290" s="30">
        <f t="shared" si="136"/>
        <v>15960.643824670848</v>
      </c>
      <c r="R290" s="30">
        <f t="shared" si="137"/>
        <v>15.960643824670848</v>
      </c>
      <c r="S290" s="30">
        <f t="shared" si="138"/>
        <v>1847.0327135597358</v>
      </c>
      <c r="T290" s="30">
        <f t="shared" si="139"/>
        <v>370590.53667320072</v>
      </c>
      <c r="U290" s="30">
        <f t="shared" si="140"/>
        <v>15.960643824670848</v>
      </c>
      <c r="V290" s="30">
        <f t="shared" si="141"/>
        <v>4.4335121735196801E-3</v>
      </c>
      <c r="W290" s="30">
        <f t="shared" si="142"/>
        <v>0</v>
      </c>
      <c r="X290" s="30">
        <f t="shared" si="143"/>
        <v>0</v>
      </c>
      <c r="Y290" s="30">
        <f t="shared" si="129"/>
        <v>887.41540045058002</v>
      </c>
      <c r="Z290" s="30">
        <f t="shared" si="130"/>
        <v>-443.51249495021847</v>
      </c>
      <c r="AA290" s="30">
        <f t="shared" si="144"/>
        <v>0.24650427790293888</v>
      </c>
      <c r="AB290" s="30">
        <f t="shared" si="145"/>
        <v>-0.12319791526394958</v>
      </c>
      <c r="AC290" s="30">
        <f t="shared" si="146"/>
        <v>0.12319791526394958</v>
      </c>
      <c r="AD290" s="30">
        <f t="shared" si="147"/>
        <v>0.12330636263898931</v>
      </c>
      <c r="AE290" s="30">
        <f>1/2*(('Car Info '!$C$5)*('My Spreedsheet '!F290)^2)</f>
        <v>66843.630401234579</v>
      </c>
      <c r="AF290" s="30">
        <f t="shared" si="148"/>
        <v>66.843630401234577</v>
      </c>
      <c r="AG290" s="30">
        <f t="shared" si="149"/>
        <v>1.856767511145405E-2</v>
      </c>
      <c r="AH290" s="30">
        <f t="shared" si="150"/>
        <v>3.6667350790895057</v>
      </c>
      <c r="AI290" s="30">
        <f t="shared" si="151"/>
        <v>1847.0327135597358</v>
      </c>
      <c r="AJ290" s="30">
        <f t="shared" si="152"/>
        <v>64996.597687674846</v>
      </c>
      <c r="AK290" s="30">
        <f t="shared" si="153"/>
        <v>64.99659768767485</v>
      </c>
      <c r="AL290" s="30">
        <f t="shared" si="154"/>
        <v>0</v>
      </c>
      <c r="AM290" s="30">
        <f t="shared" si="155"/>
        <v>0</v>
      </c>
      <c r="AN290" s="30">
        <f t="shared" si="156"/>
        <v>48.747448265756134</v>
      </c>
      <c r="AO290" s="30">
        <f>IF('My Spreedsheet '!AN290&lt; 'Supercapacitor Info'!$F$22,'My Spreedsheet '!AN290,'Supercapacitor Info'!$F$22)</f>
        <v>48.747448265756134</v>
      </c>
    </row>
    <row r="291" spans="2:41" x14ac:dyDescent="0.3">
      <c r="B291" s="6" t="s">
        <v>9</v>
      </c>
      <c r="C291" s="6">
        <v>286</v>
      </c>
      <c r="D291" s="6">
        <v>286</v>
      </c>
      <c r="E291" s="7">
        <v>37.4</v>
      </c>
      <c r="F291" s="16">
        <f t="shared" si="131"/>
        <v>10.388888888888888</v>
      </c>
      <c r="G291" s="17">
        <f t="shared" si="157"/>
        <v>0.91666666666666685</v>
      </c>
      <c r="H291" s="17">
        <f t="shared" si="158"/>
        <v>3.3000000000000007</v>
      </c>
      <c r="I291" s="17">
        <f t="shared" si="132"/>
        <v>10.388888888888888</v>
      </c>
      <c r="J291" s="17">
        <f t="shared" si="133"/>
        <v>1860.1388888888889</v>
      </c>
      <c r="K291" s="17">
        <f t="shared" si="134"/>
        <v>1860.1388888888889</v>
      </c>
      <c r="L291" s="30">
        <f>'Car Info '!$C$5*'My Spreedsheet '!G291</f>
        <v>1365.8333333333337</v>
      </c>
      <c r="M291" s="30">
        <f t="shared" si="135"/>
        <v>1</v>
      </c>
      <c r="N291" s="30">
        <f>IF(M291=1,'Car Info '!$C$5*9.80665*'Car Info '!$H$5,0)</f>
        <v>160.73099349999998</v>
      </c>
      <c r="O291" s="30">
        <f>0.5*'Car Info '!$G$5*'Car Info '!$I$5*'Car Info '!$D$5*('My Spreedsheet '!F291*'My Spreedsheet '!F291)</f>
        <v>41.216226663256933</v>
      </c>
      <c r="P291" s="30">
        <f t="shared" si="159"/>
        <v>1567.7805534965908</v>
      </c>
      <c r="Q291" s="30">
        <f t="shared" si="136"/>
        <v>16287.497972436802</v>
      </c>
      <c r="R291" s="30">
        <f t="shared" si="137"/>
        <v>16.287497972436803</v>
      </c>
      <c r="S291" s="30">
        <f t="shared" si="138"/>
        <v>2098.0072316960577</v>
      </c>
      <c r="T291" s="30">
        <f t="shared" si="139"/>
        <v>372688.54390489677</v>
      </c>
      <c r="U291" s="30">
        <f t="shared" si="140"/>
        <v>16.287497972436803</v>
      </c>
      <c r="V291" s="30">
        <f t="shared" si="141"/>
        <v>4.5243049923435561E-3</v>
      </c>
      <c r="W291" s="30">
        <f t="shared" si="142"/>
        <v>0</v>
      </c>
      <c r="X291" s="30">
        <f t="shared" si="143"/>
        <v>0</v>
      </c>
      <c r="Y291" s="30">
        <f t="shared" si="129"/>
        <v>903.70289842301679</v>
      </c>
      <c r="Z291" s="30">
        <f t="shared" si="130"/>
        <v>-443.51249495021847</v>
      </c>
      <c r="AA291" s="30">
        <f t="shared" si="144"/>
        <v>0.25102858289528246</v>
      </c>
      <c r="AB291" s="30">
        <f t="shared" si="145"/>
        <v>-0.12319791526394958</v>
      </c>
      <c r="AC291" s="30">
        <f t="shared" si="146"/>
        <v>0.12319791526394958</v>
      </c>
      <c r="AD291" s="30">
        <f t="shared" si="147"/>
        <v>0.12783066763133288</v>
      </c>
      <c r="AE291" s="30">
        <f>1/2*(('Car Info '!$C$5)*('My Spreedsheet '!F291)^2)</f>
        <v>80407.114197530842</v>
      </c>
      <c r="AF291" s="30">
        <f t="shared" si="148"/>
        <v>80.407114197530845</v>
      </c>
      <c r="AG291" s="30">
        <f t="shared" si="149"/>
        <v>2.2335309499314122E-2</v>
      </c>
      <c r="AH291" s="30">
        <f t="shared" si="150"/>
        <v>3.6890703885888199</v>
      </c>
      <c r="AI291" s="30">
        <f t="shared" si="151"/>
        <v>2098.0072316960577</v>
      </c>
      <c r="AJ291" s="30">
        <f t="shared" si="152"/>
        <v>78309.106965834784</v>
      </c>
      <c r="AK291" s="30">
        <f t="shared" si="153"/>
        <v>78.309106965834786</v>
      </c>
      <c r="AL291" s="30">
        <f t="shared" si="154"/>
        <v>0</v>
      </c>
      <c r="AM291" s="30">
        <f t="shared" si="155"/>
        <v>0</v>
      </c>
      <c r="AN291" s="30">
        <f t="shared" si="156"/>
        <v>58.731830224376083</v>
      </c>
      <c r="AO291" s="30">
        <f>IF('My Spreedsheet '!AN291&lt; 'Supercapacitor Info'!$F$22,'My Spreedsheet '!AN291,'Supercapacitor Info'!$F$22)</f>
        <v>58.731830224376083</v>
      </c>
    </row>
    <row r="292" spans="2:41" x14ac:dyDescent="0.3">
      <c r="B292" s="6" t="s">
        <v>9</v>
      </c>
      <c r="C292" s="6">
        <v>287</v>
      </c>
      <c r="D292" s="6">
        <v>287</v>
      </c>
      <c r="E292" s="7">
        <v>40.700000000000003</v>
      </c>
      <c r="F292" s="16">
        <f t="shared" si="131"/>
        <v>11.305555555555555</v>
      </c>
      <c r="G292" s="17">
        <f t="shared" si="157"/>
        <v>0.91666666666666685</v>
      </c>
      <c r="H292" s="17">
        <f t="shared" si="158"/>
        <v>3.3000000000000007</v>
      </c>
      <c r="I292" s="17">
        <f t="shared" si="132"/>
        <v>11.305555555555555</v>
      </c>
      <c r="J292" s="17">
        <f t="shared" si="133"/>
        <v>1871.4444444444446</v>
      </c>
      <c r="K292" s="17">
        <f t="shared" si="134"/>
        <v>1871.4444444444446</v>
      </c>
      <c r="L292" s="30">
        <f>'Car Info '!$C$5*'My Spreedsheet '!G292</f>
        <v>1365.8333333333337</v>
      </c>
      <c r="M292" s="30">
        <f t="shared" si="135"/>
        <v>1</v>
      </c>
      <c r="N292" s="30">
        <f>IF(M292=1,'Car Info '!$C$5*9.80665*'Car Info '!$H$5,0)</f>
        <v>160.73099349999998</v>
      </c>
      <c r="O292" s="30">
        <f>0.5*'Car Info '!$G$5*'Car Info '!$I$5*'Car Info '!$D$5*('My Spreedsheet '!F292*'My Spreedsheet '!F292)</f>
        <v>48.810566005189237</v>
      </c>
      <c r="P292" s="30">
        <f t="shared" si="159"/>
        <v>1575.374892838523</v>
      </c>
      <c r="Q292" s="30">
        <f t="shared" si="136"/>
        <v>17810.488371813302</v>
      </c>
      <c r="R292" s="30">
        <f t="shared" si="137"/>
        <v>17.810488371813303</v>
      </c>
      <c r="S292" s="30">
        <f t="shared" si="138"/>
        <v>2368.9837421836669</v>
      </c>
      <c r="T292" s="30">
        <f t="shared" si="139"/>
        <v>375057.52764708042</v>
      </c>
      <c r="U292" s="30">
        <f t="shared" si="140"/>
        <v>17.810488371813303</v>
      </c>
      <c r="V292" s="30">
        <f t="shared" si="141"/>
        <v>4.947357881059251E-3</v>
      </c>
      <c r="W292" s="30">
        <f t="shared" si="142"/>
        <v>0</v>
      </c>
      <c r="X292" s="30">
        <f t="shared" si="143"/>
        <v>0</v>
      </c>
      <c r="Y292" s="30">
        <f t="shared" si="129"/>
        <v>921.51338679483013</v>
      </c>
      <c r="Z292" s="30">
        <f t="shared" si="130"/>
        <v>-443.51249495021847</v>
      </c>
      <c r="AA292" s="30">
        <f t="shared" si="144"/>
        <v>0.25597594077634173</v>
      </c>
      <c r="AB292" s="30">
        <f t="shared" si="145"/>
        <v>-0.12319791526394958</v>
      </c>
      <c r="AC292" s="30">
        <f t="shared" si="146"/>
        <v>0.12319791526394958</v>
      </c>
      <c r="AD292" s="30">
        <f t="shared" si="147"/>
        <v>0.13277802551239215</v>
      </c>
      <c r="AE292" s="30">
        <f>1/2*(('Car Info '!$C$5)*('My Spreedsheet '!F292)^2)</f>
        <v>95222.611882716054</v>
      </c>
      <c r="AF292" s="30">
        <f t="shared" si="148"/>
        <v>95.222611882716052</v>
      </c>
      <c r="AG292" s="30">
        <f t="shared" si="149"/>
        <v>2.6450725522976681E-2</v>
      </c>
      <c r="AH292" s="30">
        <f t="shared" si="150"/>
        <v>3.7155211141117968</v>
      </c>
      <c r="AI292" s="30">
        <f t="shared" si="151"/>
        <v>2368.9837421836669</v>
      </c>
      <c r="AJ292" s="30">
        <f t="shared" si="152"/>
        <v>92853.628140532383</v>
      </c>
      <c r="AK292" s="30">
        <f t="shared" si="153"/>
        <v>92.853628140532379</v>
      </c>
      <c r="AL292" s="30">
        <f t="shared" si="154"/>
        <v>0</v>
      </c>
      <c r="AM292" s="30">
        <f t="shared" si="155"/>
        <v>0</v>
      </c>
      <c r="AN292" s="30">
        <f t="shared" si="156"/>
        <v>69.640221105399277</v>
      </c>
      <c r="AO292" s="30">
        <f>IF('My Spreedsheet '!AN292&lt; 'Supercapacitor Info'!$F$22,'My Spreedsheet '!AN292,'Supercapacitor Info'!$F$22)</f>
        <v>69.640221105399277</v>
      </c>
    </row>
    <row r="293" spans="2:41" x14ac:dyDescent="0.3">
      <c r="B293" s="6" t="s">
        <v>9</v>
      </c>
      <c r="C293" s="6">
        <v>288</v>
      </c>
      <c r="D293" s="6">
        <v>288</v>
      </c>
      <c r="E293" s="7">
        <v>44</v>
      </c>
      <c r="F293" s="16">
        <f t="shared" si="131"/>
        <v>12.222222222222221</v>
      </c>
      <c r="G293" s="17">
        <f t="shared" si="157"/>
        <v>0.91666666666666585</v>
      </c>
      <c r="H293" s="17">
        <f t="shared" si="158"/>
        <v>3.2999999999999972</v>
      </c>
      <c r="I293" s="17">
        <f t="shared" si="132"/>
        <v>12.222222222222221</v>
      </c>
      <c r="J293" s="17">
        <f t="shared" si="133"/>
        <v>1883.6666666666667</v>
      </c>
      <c r="K293" s="17">
        <f t="shared" si="134"/>
        <v>1883.6666666666667</v>
      </c>
      <c r="L293" s="30">
        <f>'Car Info '!$C$5*'My Spreedsheet '!G293</f>
        <v>1365.8333333333321</v>
      </c>
      <c r="M293" s="30">
        <f t="shared" si="135"/>
        <v>1</v>
      </c>
      <c r="N293" s="30">
        <f>IF(M293=1,'Car Info '!$C$5*9.80665*'Car Info '!$H$5,0)</f>
        <v>160.73099349999998</v>
      </c>
      <c r="O293" s="30">
        <f>0.5*'Car Info '!$G$5*'Car Info '!$I$5*'Car Info '!$D$5*('My Spreedsheet '!F293*'My Spreedsheet '!F293)</f>
        <v>57.046680502777775</v>
      </c>
      <c r="P293" s="30">
        <f t="shared" si="159"/>
        <v>1583.6110073361099</v>
      </c>
      <c r="Q293" s="30">
        <f t="shared" si="136"/>
        <v>19355.245645219118</v>
      </c>
      <c r="R293" s="30">
        <f t="shared" si="137"/>
        <v>19.355245645219117</v>
      </c>
      <c r="S293" s="30">
        <f t="shared" si="138"/>
        <v>2661.7271267006167</v>
      </c>
      <c r="T293" s="30">
        <f t="shared" si="139"/>
        <v>377719.25477378105</v>
      </c>
      <c r="U293" s="30">
        <f t="shared" si="140"/>
        <v>19.355245645219117</v>
      </c>
      <c r="V293" s="30">
        <f t="shared" si="141"/>
        <v>5.3764571236719766E-3</v>
      </c>
      <c r="W293" s="30">
        <f t="shared" si="142"/>
        <v>0</v>
      </c>
      <c r="X293" s="30">
        <f t="shared" si="143"/>
        <v>0</v>
      </c>
      <c r="Y293" s="30">
        <f t="shared" si="129"/>
        <v>940.86863244004928</v>
      </c>
      <c r="Z293" s="30">
        <f t="shared" si="130"/>
        <v>-443.51249495021847</v>
      </c>
      <c r="AA293" s="30">
        <f t="shared" si="144"/>
        <v>0.26135239790001369</v>
      </c>
      <c r="AB293" s="30">
        <f t="shared" si="145"/>
        <v>-0.12319791526394958</v>
      </c>
      <c r="AC293" s="30">
        <f t="shared" si="146"/>
        <v>0.12319791526394958</v>
      </c>
      <c r="AD293" s="30">
        <f t="shared" si="147"/>
        <v>0.13815448263606411</v>
      </c>
      <c r="AE293" s="30">
        <f>1/2*(('Car Info '!$C$5)*('My Spreedsheet '!F293)^2)</f>
        <v>111290.12345679011</v>
      </c>
      <c r="AF293" s="30">
        <f t="shared" si="148"/>
        <v>111.29012345679011</v>
      </c>
      <c r="AG293" s="30">
        <f t="shared" si="149"/>
        <v>3.0913923182441697E-2</v>
      </c>
      <c r="AH293" s="30">
        <f t="shared" si="150"/>
        <v>3.7464350372942383</v>
      </c>
      <c r="AI293" s="30">
        <f t="shared" si="151"/>
        <v>2661.7271267006167</v>
      </c>
      <c r="AJ293" s="30">
        <f t="shared" si="152"/>
        <v>108628.3963300895</v>
      </c>
      <c r="AK293" s="30">
        <f t="shared" si="153"/>
        <v>108.6283963300895</v>
      </c>
      <c r="AL293" s="30">
        <f t="shared" si="154"/>
        <v>0</v>
      </c>
      <c r="AM293" s="30">
        <f t="shared" si="155"/>
        <v>0</v>
      </c>
      <c r="AN293" s="30">
        <f t="shared" si="156"/>
        <v>81.471297247567122</v>
      </c>
      <c r="AO293" s="30">
        <f>IF('My Spreedsheet '!AN293&lt; 'Supercapacitor Info'!$F$22,'My Spreedsheet '!AN293,'Supercapacitor Info'!$F$22)</f>
        <v>81.471297247567122</v>
      </c>
    </row>
    <row r="294" spans="2:41" x14ac:dyDescent="0.3">
      <c r="B294" s="6" t="s">
        <v>9</v>
      </c>
      <c r="C294" s="6">
        <v>289</v>
      </c>
      <c r="D294" s="6">
        <v>289</v>
      </c>
      <c r="E294" s="7">
        <v>47.3</v>
      </c>
      <c r="F294" s="16">
        <f t="shared" si="131"/>
        <v>13.138888888888888</v>
      </c>
      <c r="G294" s="17">
        <f t="shared" si="157"/>
        <v>0.72222222222222265</v>
      </c>
      <c r="H294" s="17">
        <f t="shared" si="158"/>
        <v>2.6000000000000014</v>
      </c>
      <c r="I294" s="17">
        <f t="shared" si="132"/>
        <v>13.138888888888888</v>
      </c>
      <c r="J294" s="17">
        <f t="shared" si="133"/>
        <v>1896.8055555555557</v>
      </c>
      <c r="K294" s="17">
        <f t="shared" si="134"/>
        <v>1896.8055555555557</v>
      </c>
      <c r="L294" s="30">
        <f>'Car Info '!$C$5*'My Spreedsheet '!G294</f>
        <v>1076.1111111111118</v>
      </c>
      <c r="M294" s="30">
        <f t="shared" si="135"/>
        <v>1</v>
      </c>
      <c r="N294" s="30">
        <f>IF(M294=1,'Car Info '!$C$5*9.80665*'Car Info '!$H$5,0)</f>
        <v>160.73099349999998</v>
      </c>
      <c r="O294" s="30">
        <f>0.5*'Car Info '!$G$5*'Car Info '!$I$5*'Car Info '!$D$5*('My Spreedsheet '!F294*'My Spreedsheet '!F294)</f>
        <v>65.924570156022554</v>
      </c>
      <c r="P294" s="30">
        <f t="shared" si="159"/>
        <v>1302.7666747671344</v>
      </c>
      <c r="Q294" s="30">
        <f t="shared" si="136"/>
        <v>17116.906587912625</v>
      </c>
      <c r="R294" s="30">
        <f t="shared" si="137"/>
        <v>17.116906587912624</v>
      </c>
      <c r="S294" s="30">
        <f t="shared" si="138"/>
        <v>2978.0022669249624</v>
      </c>
      <c r="T294" s="30">
        <f t="shared" si="139"/>
        <v>380697.257040706</v>
      </c>
      <c r="U294" s="30">
        <f t="shared" si="140"/>
        <v>17.116906587912624</v>
      </c>
      <c r="V294" s="30">
        <f t="shared" si="141"/>
        <v>4.7546962744201733E-3</v>
      </c>
      <c r="W294" s="30">
        <f t="shared" si="142"/>
        <v>0</v>
      </c>
      <c r="X294" s="30">
        <f t="shared" si="143"/>
        <v>0</v>
      </c>
      <c r="Y294" s="30">
        <f t="shared" si="129"/>
        <v>957.98553902796186</v>
      </c>
      <c r="Z294" s="30">
        <f t="shared" si="130"/>
        <v>-443.51249495021847</v>
      </c>
      <c r="AA294" s="30">
        <f t="shared" si="144"/>
        <v>0.26610709417443384</v>
      </c>
      <c r="AB294" s="30">
        <f t="shared" si="145"/>
        <v>-0.12319791526394958</v>
      </c>
      <c r="AC294" s="30">
        <f t="shared" si="146"/>
        <v>0.12319791526394958</v>
      </c>
      <c r="AD294" s="30">
        <f t="shared" si="147"/>
        <v>0.14290917891048427</v>
      </c>
      <c r="AE294" s="30">
        <f>1/2*(('Car Info '!$C$5)*('My Spreedsheet '!F294)^2)</f>
        <v>128609.64891975306</v>
      </c>
      <c r="AF294" s="30">
        <f t="shared" si="148"/>
        <v>128.60964891975306</v>
      </c>
      <c r="AG294" s="30">
        <f t="shared" si="149"/>
        <v>3.5724902477709181E-2</v>
      </c>
      <c r="AH294" s="30">
        <f t="shared" si="150"/>
        <v>3.7821599397719474</v>
      </c>
      <c r="AI294" s="30">
        <f t="shared" si="151"/>
        <v>2978.0022669249624</v>
      </c>
      <c r="AJ294" s="30">
        <f t="shared" si="152"/>
        <v>125631.6466528281</v>
      </c>
      <c r="AK294" s="30">
        <f t="shared" si="153"/>
        <v>125.63164665282811</v>
      </c>
      <c r="AL294" s="30">
        <f t="shared" si="154"/>
        <v>0</v>
      </c>
      <c r="AM294" s="30">
        <f t="shared" si="155"/>
        <v>0</v>
      </c>
      <c r="AN294" s="30">
        <f t="shared" si="156"/>
        <v>94.223734989621079</v>
      </c>
      <c r="AO294" s="30">
        <f>IF('My Spreedsheet '!AN294&lt; 'Supercapacitor Info'!$F$22,'My Spreedsheet '!AN294,'Supercapacitor Info'!$F$22)</f>
        <v>94.223734989621079</v>
      </c>
    </row>
    <row r="295" spans="2:41" x14ac:dyDescent="0.3">
      <c r="B295" s="6" t="s">
        <v>9</v>
      </c>
      <c r="C295" s="6">
        <v>290</v>
      </c>
      <c r="D295" s="6">
        <v>290</v>
      </c>
      <c r="E295" s="7">
        <v>49.2</v>
      </c>
      <c r="F295" s="16">
        <f t="shared" si="131"/>
        <v>13.666666666666668</v>
      </c>
      <c r="G295" s="17">
        <f t="shared" si="157"/>
        <v>0.34722222222222221</v>
      </c>
      <c r="H295" s="17">
        <f t="shared" si="158"/>
        <v>1.25</v>
      </c>
      <c r="I295" s="17">
        <f t="shared" si="132"/>
        <v>13.666666666666668</v>
      </c>
      <c r="J295" s="17">
        <f t="shared" si="133"/>
        <v>1910.4722222222224</v>
      </c>
      <c r="K295" s="17">
        <f t="shared" si="134"/>
        <v>1910.4722222222224</v>
      </c>
      <c r="L295" s="30">
        <f>'Car Info '!$C$5*'My Spreedsheet '!G295</f>
        <v>517.36111111111109</v>
      </c>
      <c r="M295" s="30">
        <f t="shared" si="135"/>
        <v>1</v>
      </c>
      <c r="N295" s="30">
        <f>IF(M295=1,'Car Info '!$C$5*9.80665*'Car Info '!$H$5,0)</f>
        <v>160.73099349999998</v>
      </c>
      <c r="O295" s="30">
        <f>0.5*'Car Info '!$G$5*'Car Info '!$I$5*'Car Info '!$D$5*('My Spreedsheet '!F295*'My Spreedsheet '!F295)</f>
        <v>71.327209035250007</v>
      </c>
      <c r="P295" s="30">
        <f t="shared" si="159"/>
        <v>749.41931364636105</v>
      </c>
      <c r="Q295" s="30">
        <f t="shared" si="136"/>
        <v>10242.063953166935</v>
      </c>
      <c r="R295" s="30">
        <f t="shared" si="137"/>
        <v>10.242063953166936</v>
      </c>
      <c r="S295" s="30">
        <f t="shared" si="138"/>
        <v>3171.4621013150836</v>
      </c>
      <c r="T295" s="30">
        <f t="shared" si="139"/>
        <v>383868.71914202109</v>
      </c>
      <c r="U295" s="30">
        <f t="shared" si="140"/>
        <v>10.242063953166936</v>
      </c>
      <c r="V295" s="30">
        <f t="shared" si="141"/>
        <v>2.8450177647685931E-3</v>
      </c>
      <c r="W295" s="30">
        <f t="shared" si="142"/>
        <v>0</v>
      </c>
      <c r="X295" s="30">
        <f t="shared" si="143"/>
        <v>0</v>
      </c>
      <c r="Y295" s="30">
        <f t="shared" si="129"/>
        <v>968.22760298112883</v>
      </c>
      <c r="Z295" s="30">
        <f t="shared" si="130"/>
        <v>-443.51249495021847</v>
      </c>
      <c r="AA295" s="30">
        <f t="shared" si="144"/>
        <v>0.26895211193920243</v>
      </c>
      <c r="AB295" s="30">
        <f t="shared" si="145"/>
        <v>-0.12319791526394958</v>
      </c>
      <c r="AC295" s="30">
        <f t="shared" si="146"/>
        <v>0.12319791526394958</v>
      </c>
      <c r="AD295" s="30">
        <f t="shared" si="147"/>
        <v>0.14575419667525286</v>
      </c>
      <c r="AE295" s="30">
        <f>1/2*(('Car Info '!$C$5)*('My Spreedsheet '!F295)^2)</f>
        <v>139149.44444444447</v>
      </c>
      <c r="AF295" s="30">
        <f t="shared" si="148"/>
        <v>139.14944444444447</v>
      </c>
      <c r="AG295" s="30">
        <f t="shared" si="149"/>
        <v>3.8652623456790131E-2</v>
      </c>
      <c r="AH295" s="30">
        <f t="shared" si="150"/>
        <v>3.8208125632287375</v>
      </c>
      <c r="AI295" s="30">
        <f t="shared" si="151"/>
        <v>3171.4621013150836</v>
      </c>
      <c r="AJ295" s="30">
        <f t="shared" si="152"/>
        <v>135977.98234312938</v>
      </c>
      <c r="AK295" s="30">
        <f t="shared" si="153"/>
        <v>135.97798234312938</v>
      </c>
      <c r="AL295" s="30">
        <f t="shared" si="154"/>
        <v>0</v>
      </c>
      <c r="AM295" s="30">
        <f t="shared" si="155"/>
        <v>0</v>
      </c>
      <c r="AN295" s="30">
        <f t="shared" si="156"/>
        <v>101.98348675734704</v>
      </c>
      <c r="AO295" s="30">
        <f>IF('My Spreedsheet '!AN295&lt; 'Supercapacitor Info'!$F$22,'My Spreedsheet '!AN295,'Supercapacitor Info'!$F$22)</f>
        <v>101.98348675734704</v>
      </c>
    </row>
    <row r="296" spans="2:41" x14ac:dyDescent="0.3">
      <c r="B296" s="6" t="s">
        <v>9</v>
      </c>
      <c r="C296" s="6">
        <v>291</v>
      </c>
      <c r="D296" s="6">
        <v>291</v>
      </c>
      <c r="E296" s="7">
        <v>49.8</v>
      </c>
      <c r="F296" s="16">
        <f t="shared" si="131"/>
        <v>13.833333333333332</v>
      </c>
      <c r="G296" s="17">
        <f t="shared" si="157"/>
        <v>0</v>
      </c>
      <c r="H296" s="17">
        <f t="shared" si="158"/>
        <v>0</v>
      </c>
      <c r="I296" s="17">
        <f t="shared" si="132"/>
        <v>13.833333333333332</v>
      </c>
      <c r="J296" s="17">
        <f t="shared" si="133"/>
        <v>1924.3055555555557</v>
      </c>
      <c r="K296" s="17">
        <f t="shared" si="134"/>
        <v>1924.3055555555557</v>
      </c>
      <c r="L296" s="30">
        <f>'Car Info '!$C$5*'My Spreedsheet '!G296</f>
        <v>0</v>
      </c>
      <c r="M296" s="30">
        <f t="shared" si="135"/>
        <v>1</v>
      </c>
      <c r="N296" s="30">
        <f>IF(M296=1,'Car Info '!$C$5*9.80665*'Car Info '!$H$5,0)</f>
        <v>160.73099349999998</v>
      </c>
      <c r="O296" s="30">
        <f>0.5*'Car Info '!$G$5*'Car Info '!$I$5*'Car Info '!$D$5*('My Spreedsheet '!F296*'My Spreedsheet '!F296)</f>
        <v>73.077504914312485</v>
      </c>
      <c r="P296" s="30">
        <f t="shared" si="159"/>
        <v>233.80849841431245</v>
      </c>
      <c r="Q296" s="30">
        <f t="shared" si="136"/>
        <v>3234.3508947313221</v>
      </c>
      <c r="R296" s="30">
        <f t="shared" si="137"/>
        <v>3.234350894731322</v>
      </c>
      <c r="S296" s="30">
        <f t="shared" si="138"/>
        <v>3234.3508947313221</v>
      </c>
      <c r="T296" s="30">
        <f t="shared" si="139"/>
        <v>387103.07003675238</v>
      </c>
      <c r="U296" s="30">
        <f t="shared" si="140"/>
        <v>3.234350894731322</v>
      </c>
      <c r="V296" s="30">
        <f t="shared" si="141"/>
        <v>8.9843080409203393E-4</v>
      </c>
      <c r="W296" s="30">
        <f t="shared" si="142"/>
        <v>0</v>
      </c>
      <c r="X296" s="30">
        <f t="shared" si="143"/>
        <v>0</v>
      </c>
      <c r="Y296" s="30">
        <f t="shared" si="129"/>
        <v>971.4619538758601</v>
      </c>
      <c r="Z296" s="30">
        <f t="shared" si="130"/>
        <v>-443.51249495021847</v>
      </c>
      <c r="AA296" s="30">
        <f t="shared" si="144"/>
        <v>0.26985054274329445</v>
      </c>
      <c r="AB296" s="30">
        <f t="shared" si="145"/>
        <v>-0.12319791526394958</v>
      </c>
      <c r="AC296" s="30">
        <f t="shared" si="146"/>
        <v>0.12319791526394958</v>
      </c>
      <c r="AD296" s="30">
        <f t="shared" si="147"/>
        <v>0.14665262747934488</v>
      </c>
      <c r="AE296" s="30">
        <f>1/2*(('Car Info '!$C$5)*('My Spreedsheet '!F296)^2)</f>
        <v>142564.02777777775</v>
      </c>
      <c r="AF296" s="30">
        <f t="shared" si="148"/>
        <v>142.56402777777777</v>
      </c>
      <c r="AG296" s="30">
        <f t="shared" si="149"/>
        <v>3.9601118827160491E-2</v>
      </c>
      <c r="AH296" s="30">
        <f t="shared" si="150"/>
        <v>3.8604136820558979</v>
      </c>
      <c r="AI296" s="30">
        <f t="shared" si="151"/>
        <v>3234.3508947313221</v>
      </c>
      <c r="AJ296" s="30">
        <f t="shared" si="152"/>
        <v>139329.67688304643</v>
      </c>
      <c r="AK296" s="30">
        <f t="shared" si="153"/>
        <v>139.32967688304643</v>
      </c>
      <c r="AL296" s="30">
        <f t="shared" si="154"/>
        <v>0</v>
      </c>
      <c r="AM296" s="30">
        <f t="shared" si="155"/>
        <v>0</v>
      </c>
      <c r="AN296" s="30">
        <f t="shared" si="156"/>
        <v>104.49725766228482</v>
      </c>
      <c r="AO296" s="30">
        <f>IF('My Spreedsheet '!AN296&lt; 'Supercapacitor Info'!$F$22,'My Spreedsheet '!AN296,'Supercapacitor Info'!$F$22)</f>
        <v>104.49725766228482</v>
      </c>
    </row>
    <row r="297" spans="2:41" x14ac:dyDescent="0.3">
      <c r="B297" s="6" t="s">
        <v>9</v>
      </c>
      <c r="C297" s="6">
        <v>292</v>
      </c>
      <c r="D297" s="6">
        <v>292</v>
      </c>
      <c r="E297" s="7">
        <v>49.2</v>
      </c>
      <c r="F297" s="16">
        <f t="shared" si="131"/>
        <v>13.666666666666668</v>
      </c>
      <c r="G297" s="17">
        <f t="shared" si="157"/>
        <v>-0.23611111111111052</v>
      </c>
      <c r="H297" s="17">
        <f t="shared" si="158"/>
        <v>-0.84999999999999787</v>
      </c>
      <c r="I297" s="17">
        <f t="shared" si="132"/>
        <v>13.666666666666668</v>
      </c>
      <c r="J297" s="17">
        <f t="shared" si="133"/>
        <v>1937.9722222222224</v>
      </c>
      <c r="K297" s="17">
        <f t="shared" si="134"/>
        <v>1937.9722222222224</v>
      </c>
      <c r="L297" s="30">
        <f>'Car Info '!$C$5*'My Spreedsheet '!G297</f>
        <v>-351.80555555555469</v>
      </c>
      <c r="M297" s="30">
        <f t="shared" si="135"/>
        <v>1</v>
      </c>
      <c r="N297" s="30">
        <f>IF(M297=1,'Car Info '!$C$5*9.80665*'Car Info '!$H$5,0)</f>
        <v>160.73099349999998</v>
      </c>
      <c r="O297" s="30">
        <f>0.5*'Car Info '!$G$5*'Car Info '!$I$5*'Car Info '!$D$5*('My Spreedsheet '!F297*'My Spreedsheet '!F297)</f>
        <v>71.327209035250007</v>
      </c>
      <c r="P297" s="30">
        <f t="shared" si="159"/>
        <v>-119.7473530203047</v>
      </c>
      <c r="Q297" s="30">
        <f t="shared" si="136"/>
        <v>-1636.5471579441644</v>
      </c>
      <c r="R297" s="30">
        <f t="shared" si="137"/>
        <v>-1.6365471579441644</v>
      </c>
      <c r="S297" s="30">
        <f t="shared" si="138"/>
        <v>3171.4621013150836</v>
      </c>
      <c r="T297" s="30">
        <f t="shared" si="139"/>
        <v>390274.53213806747</v>
      </c>
      <c r="U297" s="30">
        <f t="shared" si="140"/>
        <v>0</v>
      </c>
      <c r="V297" s="30">
        <f t="shared" si="141"/>
        <v>0</v>
      </c>
      <c r="W297" s="30">
        <f t="shared" si="142"/>
        <v>-1.6365471579441644</v>
      </c>
      <c r="X297" s="30">
        <f t="shared" si="143"/>
        <v>4.545964327622679E-4</v>
      </c>
      <c r="Y297" s="30">
        <f t="shared" si="129"/>
        <v>971.4619538758601</v>
      </c>
      <c r="Z297" s="30">
        <f t="shared" si="130"/>
        <v>-445.14904210816263</v>
      </c>
      <c r="AA297" s="30">
        <f t="shared" si="144"/>
        <v>0.26985054274329445</v>
      </c>
      <c r="AB297" s="30">
        <f t="shared" si="145"/>
        <v>-0.12365251169671185</v>
      </c>
      <c r="AC297" s="30">
        <f t="shared" si="146"/>
        <v>0.12365251169671185</v>
      </c>
      <c r="AD297" s="30">
        <f t="shared" si="147"/>
        <v>0.1461980310465826</v>
      </c>
      <c r="AE297" s="30">
        <f>1/2*(('Car Info '!$C$5)*('My Spreedsheet '!F297)^2)</f>
        <v>139149.44444444447</v>
      </c>
      <c r="AF297" s="30">
        <f t="shared" si="148"/>
        <v>139.14944444444447</v>
      </c>
      <c r="AG297" s="30">
        <f t="shared" si="149"/>
        <v>3.8652623456790131E-2</v>
      </c>
      <c r="AH297" s="30">
        <f t="shared" si="150"/>
        <v>3.899066305512688</v>
      </c>
      <c r="AI297" s="30">
        <f t="shared" si="151"/>
        <v>3171.4621013150836</v>
      </c>
      <c r="AJ297" s="30">
        <f t="shared" si="152"/>
        <v>135977.98234312938</v>
      </c>
      <c r="AK297" s="30">
        <f t="shared" si="153"/>
        <v>135.97798234312938</v>
      </c>
      <c r="AL297" s="30">
        <f t="shared" si="154"/>
        <v>135977.98234312938</v>
      </c>
      <c r="AM297" s="30">
        <f t="shared" si="155"/>
        <v>135.97798234312938</v>
      </c>
      <c r="AN297" s="30">
        <f t="shared" si="156"/>
        <v>101.98348675734704</v>
      </c>
      <c r="AO297" s="30">
        <f>IF('My Spreedsheet '!AN297&lt; 'Supercapacitor Info'!$F$22,'My Spreedsheet '!AN297,'Supercapacitor Info'!$F$22)</f>
        <v>101.98348675734704</v>
      </c>
    </row>
    <row r="298" spans="2:41" x14ac:dyDescent="0.3">
      <c r="B298" s="6" t="s">
        <v>9</v>
      </c>
      <c r="C298" s="6">
        <v>293</v>
      </c>
      <c r="D298" s="6">
        <v>293</v>
      </c>
      <c r="E298" s="7">
        <v>48.1</v>
      </c>
      <c r="F298" s="16">
        <f t="shared" si="131"/>
        <v>13.361111111111111</v>
      </c>
      <c r="G298" s="17">
        <f t="shared" si="157"/>
        <v>-0.26388888888888967</v>
      </c>
      <c r="H298" s="17">
        <f t="shared" si="158"/>
        <v>-0.95000000000000284</v>
      </c>
      <c r="I298" s="17">
        <f t="shared" si="132"/>
        <v>13.361111111111111</v>
      </c>
      <c r="J298" s="17">
        <f t="shared" si="133"/>
        <v>1951.3333333333335</v>
      </c>
      <c r="K298" s="17">
        <f t="shared" si="134"/>
        <v>1951.3333333333335</v>
      </c>
      <c r="L298" s="30">
        <f>'Car Info '!$C$5*'My Spreedsheet '!G298</f>
        <v>-393.19444444444559</v>
      </c>
      <c r="M298" s="30">
        <f t="shared" si="135"/>
        <v>1</v>
      </c>
      <c r="N298" s="30">
        <f>IF(M298=1,'Car Info '!$C$5*9.80665*'Car Info '!$H$5,0)</f>
        <v>160.73099349999998</v>
      </c>
      <c r="O298" s="30">
        <f>0.5*'Car Info '!$G$5*'Car Info '!$I$5*'Car Info '!$D$5*('My Spreedsheet '!F298*'My Spreedsheet '!F298)</f>
        <v>68.173435164272561</v>
      </c>
      <c r="P298" s="30">
        <f t="shared" si="159"/>
        <v>-164.29001578017306</v>
      </c>
      <c r="Q298" s="30">
        <f t="shared" si="136"/>
        <v>-2195.0971552850901</v>
      </c>
      <c r="R298" s="30">
        <f t="shared" si="137"/>
        <v>-2.1950971552850902</v>
      </c>
      <c r="S298" s="30">
        <f t="shared" si="138"/>
        <v>3058.4175052087521</v>
      </c>
      <c r="T298" s="30">
        <f t="shared" si="139"/>
        <v>393332.94964327622</v>
      </c>
      <c r="U298" s="30">
        <f t="shared" si="140"/>
        <v>0</v>
      </c>
      <c r="V298" s="30">
        <f t="shared" si="141"/>
        <v>0</v>
      </c>
      <c r="W298" s="30">
        <f t="shared" si="142"/>
        <v>-2.1950971552850902</v>
      </c>
      <c r="X298" s="30">
        <f t="shared" si="143"/>
        <v>6.0974920980141391E-4</v>
      </c>
      <c r="Y298" s="30">
        <f t="shared" si="129"/>
        <v>971.4619538758601</v>
      </c>
      <c r="Z298" s="30">
        <f t="shared" si="130"/>
        <v>-447.34413926344774</v>
      </c>
      <c r="AA298" s="30">
        <f t="shared" si="144"/>
        <v>0.26985054274329445</v>
      </c>
      <c r="AB298" s="30">
        <f t="shared" si="145"/>
        <v>-0.12426226090651327</v>
      </c>
      <c r="AC298" s="30">
        <f t="shared" si="146"/>
        <v>0.12426226090651327</v>
      </c>
      <c r="AD298" s="30">
        <f t="shared" si="147"/>
        <v>0.14558828183678119</v>
      </c>
      <c r="AE298" s="30">
        <f>1/2*(('Car Info '!$C$5)*('My Spreedsheet '!F298)^2)</f>
        <v>132996.87114197531</v>
      </c>
      <c r="AF298" s="30">
        <f t="shared" si="148"/>
        <v>132.9968711419753</v>
      </c>
      <c r="AG298" s="30">
        <f t="shared" si="149"/>
        <v>3.6943575317215364E-2</v>
      </c>
      <c r="AH298" s="30">
        <f t="shared" si="150"/>
        <v>3.9360098808299031</v>
      </c>
      <c r="AI298" s="30">
        <f t="shared" si="151"/>
        <v>3058.4175052087521</v>
      </c>
      <c r="AJ298" s="30">
        <f t="shared" si="152"/>
        <v>129938.45363676656</v>
      </c>
      <c r="AK298" s="30">
        <f t="shared" si="153"/>
        <v>129.93845363676655</v>
      </c>
      <c r="AL298" s="30">
        <f t="shared" si="154"/>
        <v>129938.45363676656</v>
      </c>
      <c r="AM298" s="30">
        <f t="shared" si="155"/>
        <v>129.93845363676655</v>
      </c>
      <c r="AN298" s="30">
        <f t="shared" si="156"/>
        <v>97.453840227574929</v>
      </c>
      <c r="AO298" s="30">
        <f>IF('My Spreedsheet '!AN298&lt; 'Supercapacitor Info'!$F$22,'My Spreedsheet '!AN298,'Supercapacitor Info'!$F$22)</f>
        <v>97.453840227574929</v>
      </c>
    </row>
    <row r="299" spans="2:41" x14ac:dyDescent="0.3">
      <c r="B299" s="6" t="s">
        <v>9</v>
      </c>
      <c r="C299" s="6">
        <v>294</v>
      </c>
      <c r="D299" s="6">
        <v>294</v>
      </c>
      <c r="E299" s="7">
        <v>47.3</v>
      </c>
      <c r="F299" s="16">
        <f t="shared" si="131"/>
        <v>13.138888888888888</v>
      </c>
      <c r="G299" s="17">
        <f t="shared" si="157"/>
        <v>-0.18055555555555614</v>
      </c>
      <c r="H299" s="17">
        <f t="shared" si="158"/>
        <v>-0.65000000000000213</v>
      </c>
      <c r="I299" s="17">
        <f t="shared" si="132"/>
        <v>13.138888888888888</v>
      </c>
      <c r="J299" s="17">
        <f t="shared" si="133"/>
        <v>1964.4722222222224</v>
      </c>
      <c r="K299" s="17">
        <f t="shared" si="134"/>
        <v>1964.4722222222224</v>
      </c>
      <c r="L299" s="30">
        <f>'Car Info '!$C$5*'My Spreedsheet '!G299</f>
        <v>-269.02777777777862</v>
      </c>
      <c r="M299" s="30">
        <f t="shared" si="135"/>
        <v>1</v>
      </c>
      <c r="N299" s="30">
        <f>IF(M299=1,'Car Info '!$C$5*9.80665*'Car Info '!$H$5,0)</f>
        <v>160.73099349999998</v>
      </c>
      <c r="O299" s="30">
        <f>0.5*'Car Info '!$G$5*'Car Info '!$I$5*'Car Info '!$D$5*('My Spreedsheet '!F299*'My Spreedsheet '!F299)</f>
        <v>65.924570156022554</v>
      </c>
      <c r="P299" s="30">
        <f t="shared" si="159"/>
        <v>-42.372214121756087</v>
      </c>
      <c r="Q299" s="30">
        <f t="shared" si="136"/>
        <v>-556.72381332196187</v>
      </c>
      <c r="R299" s="30">
        <f t="shared" si="137"/>
        <v>-0.55672381332196186</v>
      </c>
      <c r="S299" s="30">
        <f t="shared" si="138"/>
        <v>2978.0022669249624</v>
      </c>
      <c r="T299" s="30">
        <f t="shared" si="139"/>
        <v>396310.95191020117</v>
      </c>
      <c r="U299" s="30">
        <f t="shared" si="140"/>
        <v>0</v>
      </c>
      <c r="V299" s="30">
        <f t="shared" si="141"/>
        <v>0</v>
      </c>
      <c r="W299" s="30">
        <f t="shared" si="142"/>
        <v>-0.55672381332196186</v>
      </c>
      <c r="X299" s="30">
        <f t="shared" si="143"/>
        <v>1.5464550370054497E-4</v>
      </c>
      <c r="Y299" s="30">
        <f t="shared" si="129"/>
        <v>971.4619538758601</v>
      </c>
      <c r="Z299" s="30">
        <f t="shared" si="130"/>
        <v>-447.90086307676972</v>
      </c>
      <c r="AA299" s="30">
        <f t="shared" si="144"/>
        <v>0.26985054274329445</v>
      </c>
      <c r="AB299" s="30">
        <f t="shared" si="145"/>
        <v>-0.12441690641021382</v>
      </c>
      <c r="AC299" s="30">
        <f t="shared" si="146"/>
        <v>0.12441690641021382</v>
      </c>
      <c r="AD299" s="30">
        <f t="shared" si="147"/>
        <v>0.14543363633308065</v>
      </c>
      <c r="AE299" s="30">
        <f>1/2*(('Car Info '!$C$5)*('My Spreedsheet '!F299)^2)</f>
        <v>128609.64891975306</v>
      </c>
      <c r="AF299" s="30">
        <f t="shared" si="148"/>
        <v>128.60964891975306</v>
      </c>
      <c r="AG299" s="30">
        <f t="shared" si="149"/>
        <v>3.5724902477709181E-2</v>
      </c>
      <c r="AH299" s="30">
        <f t="shared" si="150"/>
        <v>3.9717347833076122</v>
      </c>
      <c r="AI299" s="30">
        <f t="shared" si="151"/>
        <v>2978.0022669249624</v>
      </c>
      <c r="AJ299" s="30">
        <f t="shared" si="152"/>
        <v>125631.6466528281</v>
      </c>
      <c r="AK299" s="30">
        <f t="shared" si="153"/>
        <v>125.63164665282811</v>
      </c>
      <c r="AL299" s="30">
        <f t="shared" si="154"/>
        <v>125631.6466528281</v>
      </c>
      <c r="AM299" s="30">
        <f t="shared" si="155"/>
        <v>125.63164665282811</v>
      </c>
      <c r="AN299" s="30">
        <f t="shared" si="156"/>
        <v>94.223734989621079</v>
      </c>
      <c r="AO299" s="30">
        <f>IF('My Spreedsheet '!AN299&lt; 'Supercapacitor Info'!$F$22,'My Spreedsheet '!AN299,'Supercapacitor Info'!$F$22)</f>
        <v>94.223734989621079</v>
      </c>
    </row>
    <row r="300" spans="2:41" x14ac:dyDescent="0.3">
      <c r="B300" s="6" t="s">
        <v>9</v>
      </c>
      <c r="C300" s="6">
        <v>295</v>
      </c>
      <c r="D300" s="6">
        <v>295</v>
      </c>
      <c r="E300" s="7">
        <v>46.8</v>
      </c>
      <c r="F300" s="16">
        <f t="shared" si="131"/>
        <v>12.999999999999998</v>
      </c>
      <c r="G300" s="17">
        <f t="shared" si="157"/>
        <v>-8.3333333333332538E-2</v>
      </c>
      <c r="H300" s="17">
        <f t="shared" si="158"/>
        <v>-0.29999999999999716</v>
      </c>
      <c r="I300" s="17">
        <f t="shared" si="132"/>
        <v>12.999999999999998</v>
      </c>
      <c r="J300" s="17">
        <f t="shared" si="133"/>
        <v>1977.4722222222224</v>
      </c>
      <c r="K300" s="17">
        <f t="shared" si="134"/>
        <v>1977.4722222222224</v>
      </c>
      <c r="L300" s="30">
        <f>'Car Info '!$C$5*'My Spreedsheet '!G300</f>
        <v>-124.16666666666548</v>
      </c>
      <c r="M300" s="30">
        <f t="shared" si="135"/>
        <v>1</v>
      </c>
      <c r="N300" s="30">
        <f>IF(M300=1,'Car Info '!$C$5*9.80665*'Car Info '!$H$5,0)</f>
        <v>160.73099349999998</v>
      </c>
      <c r="O300" s="30">
        <f>0.5*'Car Info '!$G$5*'Car Info '!$I$5*'Car Info '!$D$5*('My Spreedsheet '!F300*'My Spreedsheet '!F300)</f>
        <v>64.538182595249978</v>
      </c>
      <c r="P300" s="30">
        <f t="shared" si="159"/>
        <v>101.10250942858448</v>
      </c>
      <c r="Q300" s="30">
        <f t="shared" si="136"/>
        <v>1314.332622571598</v>
      </c>
      <c r="R300" s="30">
        <f t="shared" si="137"/>
        <v>1.3143326225715981</v>
      </c>
      <c r="S300" s="30">
        <f t="shared" si="138"/>
        <v>2928.4992892382493</v>
      </c>
      <c r="T300" s="30">
        <f t="shared" si="139"/>
        <v>399239.45119943941</v>
      </c>
      <c r="U300" s="30">
        <f t="shared" si="140"/>
        <v>1.3143326225715981</v>
      </c>
      <c r="V300" s="30">
        <f t="shared" si="141"/>
        <v>3.6509239515877725E-4</v>
      </c>
      <c r="W300" s="30">
        <f t="shared" si="142"/>
        <v>0</v>
      </c>
      <c r="X300" s="30">
        <f t="shared" si="143"/>
        <v>0</v>
      </c>
      <c r="Y300" s="30">
        <f t="shared" si="129"/>
        <v>972.77628649843166</v>
      </c>
      <c r="Z300" s="30">
        <f t="shared" si="130"/>
        <v>-447.90086307676972</v>
      </c>
      <c r="AA300" s="30">
        <f t="shared" si="144"/>
        <v>0.27021563513845326</v>
      </c>
      <c r="AB300" s="30">
        <f t="shared" si="145"/>
        <v>-0.12441690641021382</v>
      </c>
      <c r="AC300" s="30">
        <f t="shared" si="146"/>
        <v>0.12441690641021382</v>
      </c>
      <c r="AD300" s="30">
        <f t="shared" si="147"/>
        <v>0.14579872872823946</v>
      </c>
      <c r="AE300" s="30">
        <f>1/2*(('Car Info '!$C$5)*('My Spreedsheet '!F300)^2)</f>
        <v>125904.99999999996</v>
      </c>
      <c r="AF300" s="30">
        <f t="shared" si="148"/>
        <v>125.90499999999996</v>
      </c>
      <c r="AG300" s="30">
        <f t="shared" si="149"/>
        <v>3.4973611111111101E-2</v>
      </c>
      <c r="AH300" s="30">
        <f t="shared" si="150"/>
        <v>4.0067083944187232</v>
      </c>
      <c r="AI300" s="30">
        <f t="shared" si="151"/>
        <v>2928.4992892382493</v>
      </c>
      <c r="AJ300" s="30">
        <f t="shared" si="152"/>
        <v>122976.50071076171</v>
      </c>
      <c r="AK300" s="30">
        <f t="shared" si="153"/>
        <v>122.97650071076171</v>
      </c>
      <c r="AL300" s="30">
        <f t="shared" si="154"/>
        <v>122976.50071076171</v>
      </c>
      <c r="AM300" s="30">
        <f t="shared" si="155"/>
        <v>122.97650071076171</v>
      </c>
      <c r="AN300" s="30">
        <f t="shared" si="156"/>
        <v>92.232375533071291</v>
      </c>
      <c r="AO300" s="30">
        <f>IF('My Spreedsheet '!AN300&lt; 'Supercapacitor Info'!$F$22,'My Spreedsheet '!AN300,'Supercapacitor Info'!$F$22)</f>
        <v>92.232375533071291</v>
      </c>
    </row>
    <row r="301" spans="2:41" x14ac:dyDescent="0.3">
      <c r="B301" s="6" t="s">
        <v>9</v>
      </c>
      <c r="C301" s="6">
        <v>296</v>
      </c>
      <c r="D301" s="6">
        <v>296</v>
      </c>
      <c r="E301" s="7">
        <v>46.7</v>
      </c>
      <c r="F301" s="16">
        <f t="shared" si="131"/>
        <v>12.972222222222223</v>
      </c>
      <c r="G301" s="17">
        <f t="shared" si="157"/>
        <v>0</v>
      </c>
      <c r="H301" s="17">
        <f t="shared" si="158"/>
        <v>0</v>
      </c>
      <c r="I301" s="17">
        <f t="shared" si="132"/>
        <v>12.972222222222223</v>
      </c>
      <c r="J301" s="17">
        <f t="shared" si="133"/>
        <v>1990.4444444444446</v>
      </c>
      <c r="K301" s="17">
        <f t="shared" si="134"/>
        <v>1990.4444444444446</v>
      </c>
      <c r="L301" s="30">
        <f>'Car Info '!$C$5*'My Spreedsheet '!G301</f>
        <v>0</v>
      </c>
      <c r="M301" s="30">
        <f t="shared" si="135"/>
        <v>1</v>
      </c>
      <c r="N301" s="30">
        <f>IF(M301=1,'Car Info '!$C$5*9.80665*'Car Info '!$H$5,0)</f>
        <v>160.73099349999998</v>
      </c>
      <c r="O301" s="30">
        <f>0.5*'Car Info '!$G$5*'Car Info '!$I$5*'Car Info '!$D$5*('My Spreedsheet '!F301*'My Spreedsheet '!F301)</f>
        <v>64.262673058730911</v>
      </c>
      <c r="P301" s="30">
        <f t="shared" si="159"/>
        <v>224.99366655873089</v>
      </c>
      <c r="Q301" s="30">
        <f t="shared" si="136"/>
        <v>2918.6678411924258</v>
      </c>
      <c r="R301" s="30">
        <f t="shared" si="137"/>
        <v>2.9186678411924261</v>
      </c>
      <c r="S301" s="30">
        <f t="shared" si="138"/>
        <v>2918.6678411924258</v>
      </c>
      <c r="T301" s="30">
        <f t="shared" si="139"/>
        <v>402158.11904063186</v>
      </c>
      <c r="U301" s="30">
        <f t="shared" si="140"/>
        <v>2.9186678411924261</v>
      </c>
      <c r="V301" s="30">
        <f t="shared" si="141"/>
        <v>8.1074106699789608E-4</v>
      </c>
      <c r="W301" s="30">
        <f t="shared" si="142"/>
        <v>0</v>
      </c>
      <c r="X301" s="30">
        <f t="shared" si="143"/>
        <v>0</v>
      </c>
      <c r="Y301" s="30">
        <f t="shared" si="129"/>
        <v>975.69495433962413</v>
      </c>
      <c r="Z301" s="30">
        <f t="shared" si="130"/>
        <v>-447.90086307676972</v>
      </c>
      <c r="AA301" s="30">
        <f t="shared" si="144"/>
        <v>0.27102637620545117</v>
      </c>
      <c r="AB301" s="30">
        <f t="shared" si="145"/>
        <v>-0.12441690641021382</v>
      </c>
      <c r="AC301" s="30">
        <f t="shared" si="146"/>
        <v>0.12441690641021382</v>
      </c>
      <c r="AD301" s="30">
        <f t="shared" si="147"/>
        <v>0.14660946979523737</v>
      </c>
      <c r="AE301" s="30">
        <f>1/2*(('Car Info '!$C$5)*('My Spreedsheet '!F301)^2)</f>
        <v>125367.51929012348</v>
      </c>
      <c r="AF301" s="30">
        <f t="shared" si="148"/>
        <v>125.36751929012348</v>
      </c>
      <c r="AG301" s="30">
        <f t="shared" si="149"/>
        <v>3.4824310913923191E-2</v>
      </c>
      <c r="AH301" s="30">
        <f t="shared" si="150"/>
        <v>4.0415327053326466</v>
      </c>
      <c r="AI301" s="30">
        <f t="shared" si="151"/>
        <v>2918.6678411924258</v>
      </c>
      <c r="AJ301" s="30">
        <f t="shared" si="152"/>
        <v>122448.85144893106</v>
      </c>
      <c r="AK301" s="30">
        <f t="shared" si="153"/>
        <v>122.44885144893107</v>
      </c>
      <c r="AL301" s="30">
        <f t="shared" si="154"/>
        <v>0</v>
      </c>
      <c r="AM301" s="30">
        <f t="shared" si="155"/>
        <v>0</v>
      </c>
      <c r="AN301" s="30">
        <f t="shared" si="156"/>
        <v>91.836638586698299</v>
      </c>
      <c r="AO301" s="30">
        <f>IF('My Spreedsheet '!AN301&lt; 'Supercapacitor Info'!$F$22,'My Spreedsheet '!AN301,'Supercapacitor Info'!$F$22)</f>
        <v>91.836638586698299</v>
      </c>
    </row>
    <row r="302" spans="2:41" x14ac:dyDescent="0.3">
      <c r="B302" s="6" t="s">
        <v>9</v>
      </c>
      <c r="C302" s="6">
        <v>297</v>
      </c>
      <c r="D302" s="6">
        <v>297</v>
      </c>
      <c r="E302" s="7">
        <v>46.8</v>
      </c>
      <c r="F302" s="16">
        <f t="shared" si="131"/>
        <v>12.999999999999998</v>
      </c>
      <c r="G302" s="17">
        <f t="shared" si="157"/>
        <v>5.5555555555555358E-2</v>
      </c>
      <c r="H302" s="17">
        <f t="shared" si="158"/>
        <v>0.19999999999999929</v>
      </c>
      <c r="I302" s="17">
        <f t="shared" si="132"/>
        <v>12.999999999999998</v>
      </c>
      <c r="J302" s="17">
        <f t="shared" si="133"/>
        <v>2003.4444444444446</v>
      </c>
      <c r="K302" s="17">
        <f t="shared" si="134"/>
        <v>2003.4444444444446</v>
      </c>
      <c r="L302" s="30">
        <f>'Car Info '!$C$5*'My Spreedsheet '!G302</f>
        <v>82.777777777777487</v>
      </c>
      <c r="M302" s="30">
        <f t="shared" si="135"/>
        <v>1</v>
      </c>
      <c r="N302" s="30">
        <f>IF(M302=1,'Car Info '!$C$5*9.80665*'Car Info '!$H$5,0)</f>
        <v>160.73099349999998</v>
      </c>
      <c r="O302" s="30">
        <f>0.5*'Car Info '!$G$5*'Car Info '!$I$5*'Car Info '!$D$5*('My Spreedsheet '!F302*'My Spreedsheet '!F302)</f>
        <v>64.538182595249978</v>
      </c>
      <c r="P302" s="30">
        <f t="shared" si="159"/>
        <v>308.04695387302746</v>
      </c>
      <c r="Q302" s="30">
        <f t="shared" si="136"/>
        <v>4004.6104003493565</v>
      </c>
      <c r="R302" s="30">
        <f t="shared" si="137"/>
        <v>4.0046104003493568</v>
      </c>
      <c r="S302" s="30">
        <f t="shared" si="138"/>
        <v>2928.4992892382493</v>
      </c>
      <c r="T302" s="30">
        <f t="shared" si="139"/>
        <v>405086.61832987011</v>
      </c>
      <c r="U302" s="30">
        <f t="shared" si="140"/>
        <v>4.0046104003493568</v>
      </c>
      <c r="V302" s="30">
        <f t="shared" si="141"/>
        <v>1.1123917778748213E-3</v>
      </c>
      <c r="W302" s="30">
        <f t="shared" si="142"/>
        <v>0</v>
      </c>
      <c r="X302" s="30">
        <f t="shared" si="143"/>
        <v>0</v>
      </c>
      <c r="Y302" s="30">
        <f t="shared" si="129"/>
        <v>979.69956473997354</v>
      </c>
      <c r="Z302" s="30">
        <f t="shared" si="130"/>
        <v>-447.90086307676972</v>
      </c>
      <c r="AA302" s="30">
        <f t="shared" si="144"/>
        <v>0.27213876798332598</v>
      </c>
      <c r="AB302" s="30">
        <f t="shared" si="145"/>
        <v>-0.12441690641021382</v>
      </c>
      <c r="AC302" s="30">
        <f t="shared" si="146"/>
        <v>0.12441690641021382</v>
      </c>
      <c r="AD302" s="30">
        <f t="shared" si="147"/>
        <v>0.14772186157311218</v>
      </c>
      <c r="AE302" s="30">
        <f>1/2*(('Car Info '!$C$5)*('My Spreedsheet '!F302)^2)</f>
        <v>125904.99999999996</v>
      </c>
      <c r="AF302" s="30">
        <f t="shared" si="148"/>
        <v>125.90499999999996</v>
      </c>
      <c r="AG302" s="30">
        <f t="shared" si="149"/>
        <v>3.4973611111111101E-2</v>
      </c>
      <c r="AH302" s="30">
        <f t="shared" si="150"/>
        <v>4.0765063164437576</v>
      </c>
      <c r="AI302" s="30">
        <f t="shared" si="151"/>
        <v>2928.4992892382493</v>
      </c>
      <c r="AJ302" s="30">
        <f t="shared" si="152"/>
        <v>122976.50071076171</v>
      </c>
      <c r="AK302" s="30">
        <f t="shared" si="153"/>
        <v>122.97650071076171</v>
      </c>
      <c r="AL302" s="30">
        <f t="shared" si="154"/>
        <v>0</v>
      </c>
      <c r="AM302" s="30">
        <f t="shared" si="155"/>
        <v>0</v>
      </c>
      <c r="AN302" s="30">
        <f t="shared" si="156"/>
        <v>92.232375533071291</v>
      </c>
      <c r="AO302" s="30">
        <f>IF('My Spreedsheet '!AN302&lt; 'Supercapacitor Info'!$F$22,'My Spreedsheet '!AN302,'Supercapacitor Info'!$F$22)</f>
        <v>92.232375533071291</v>
      </c>
    </row>
    <row r="303" spans="2:41" x14ac:dyDescent="0.3">
      <c r="B303" s="6" t="s">
        <v>9</v>
      </c>
      <c r="C303" s="6">
        <v>298</v>
      </c>
      <c r="D303" s="6">
        <v>298</v>
      </c>
      <c r="E303" s="7">
        <v>47.1</v>
      </c>
      <c r="F303" s="16">
        <f t="shared" si="131"/>
        <v>13.083333333333334</v>
      </c>
      <c r="G303" s="17">
        <f t="shared" si="157"/>
        <v>6.9444444444444448E-2</v>
      </c>
      <c r="H303" s="17">
        <f t="shared" si="158"/>
        <v>0.25</v>
      </c>
      <c r="I303" s="17">
        <f t="shared" si="132"/>
        <v>13.083333333333334</v>
      </c>
      <c r="J303" s="17">
        <f t="shared" si="133"/>
        <v>2016.5277777777778</v>
      </c>
      <c r="K303" s="17">
        <f t="shared" si="134"/>
        <v>2016.5277777777778</v>
      </c>
      <c r="L303" s="30">
        <f>'Car Info '!$C$5*'My Spreedsheet '!G303</f>
        <v>103.47222222222223</v>
      </c>
      <c r="M303" s="30">
        <f t="shared" si="135"/>
        <v>1</v>
      </c>
      <c r="N303" s="30">
        <f>IF(M303=1,'Car Info '!$C$5*9.80665*'Car Info '!$H$5,0)</f>
        <v>160.73099349999998</v>
      </c>
      <c r="O303" s="30">
        <f>0.5*'Car Info '!$G$5*'Car Info '!$I$5*'Car Info '!$D$5*('My Spreedsheet '!F303*'My Spreedsheet '!F303)</f>
        <v>65.368247156078127</v>
      </c>
      <c r="P303" s="30">
        <f t="shared" si="159"/>
        <v>329.57146287830039</v>
      </c>
      <c r="Q303" s="30">
        <f t="shared" si="136"/>
        <v>4311.8933059910969</v>
      </c>
      <c r="R303" s="30">
        <f t="shared" si="137"/>
        <v>4.3118933059910969</v>
      </c>
      <c r="S303" s="30">
        <f t="shared" si="138"/>
        <v>2958.1317319170221</v>
      </c>
      <c r="T303" s="30">
        <f t="shared" si="139"/>
        <v>408044.75006178714</v>
      </c>
      <c r="U303" s="30">
        <f t="shared" si="140"/>
        <v>4.3118933059910969</v>
      </c>
      <c r="V303" s="30">
        <f t="shared" si="141"/>
        <v>1.1977481405530824E-3</v>
      </c>
      <c r="W303" s="30">
        <f t="shared" si="142"/>
        <v>0</v>
      </c>
      <c r="X303" s="30">
        <f t="shared" si="143"/>
        <v>0</v>
      </c>
      <c r="Y303" s="30">
        <f t="shared" si="129"/>
        <v>984.01145804596467</v>
      </c>
      <c r="Z303" s="30">
        <f t="shared" si="130"/>
        <v>-447.90086307676972</v>
      </c>
      <c r="AA303" s="30">
        <f t="shared" si="144"/>
        <v>0.2733365161238791</v>
      </c>
      <c r="AB303" s="30">
        <f t="shared" si="145"/>
        <v>-0.12441690641021382</v>
      </c>
      <c r="AC303" s="30">
        <f t="shared" si="146"/>
        <v>0.12441690641021382</v>
      </c>
      <c r="AD303" s="30">
        <f t="shared" si="147"/>
        <v>0.1489196097136653</v>
      </c>
      <c r="AE303" s="30">
        <f>1/2*(('Car Info '!$C$5)*('My Spreedsheet '!F303)^2)</f>
        <v>127524.34027777778</v>
      </c>
      <c r="AF303" s="30">
        <f t="shared" si="148"/>
        <v>127.52434027777778</v>
      </c>
      <c r="AG303" s="30">
        <f t="shared" si="149"/>
        <v>3.5423427854938273E-2</v>
      </c>
      <c r="AH303" s="30">
        <f t="shared" si="150"/>
        <v>4.1119297442986955</v>
      </c>
      <c r="AI303" s="30">
        <f t="shared" si="151"/>
        <v>2958.1317319170221</v>
      </c>
      <c r="AJ303" s="30">
        <f t="shared" si="152"/>
        <v>124566.20854586076</v>
      </c>
      <c r="AK303" s="30">
        <f t="shared" si="153"/>
        <v>124.56620854586076</v>
      </c>
      <c r="AL303" s="30">
        <f t="shared" si="154"/>
        <v>0</v>
      </c>
      <c r="AM303" s="30">
        <f t="shared" si="155"/>
        <v>0</v>
      </c>
      <c r="AN303" s="30">
        <f t="shared" si="156"/>
        <v>93.424656409395567</v>
      </c>
      <c r="AO303" s="30">
        <f>IF('My Spreedsheet '!AN303&lt; 'Supercapacitor Info'!$F$22,'My Spreedsheet '!AN303,'Supercapacitor Info'!$F$22)</f>
        <v>93.424656409395567</v>
      </c>
    </row>
    <row r="304" spans="2:41" x14ac:dyDescent="0.3">
      <c r="B304" s="6" t="s">
        <v>9</v>
      </c>
      <c r="C304" s="6">
        <v>299</v>
      </c>
      <c r="D304" s="6">
        <v>299</v>
      </c>
      <c r="E304" s="7">
        <v>47.3</v>
      </c>
      <c r="F304" s="16">
        <f t="shared" si="131"/>
        <v>13.138888888888888</v>
      </c>
      <c r="G304" s="17">
        <f t="shared" si="157"/>
        <v>2.7777777777777186E-2</v>
      </c>
      <c r="H304" s="17">
        <f t="shared" si="158"/>
        <v>9.9999999999997868E-2</v>
      </c>
      <c r="I304" s="17">
        <f t="shared" si="132"/>
        <v>13.138888888888888</v>
      </c>
      <c r="J304" s="17">
        <f t="shared" si="133"/>
        <v>2029.6666666666667</v>
      </c>
      <c r="K304" s="17">
        <f t="shared" si="134"/>
        <v>2029.6666666666667</v>
      </c>
      <c r="L304" s="30">
        <f>'Car Info '!$C$5*'My Spreedsheet '!G304</f>
        <v>41.388888888888005</v>
      </c>
      <c r="M304" s="30">
        <f t="shared" si="135"/>
        <v>1</v>
      </c>
      <c r="N304" s="30">
        <f>IF(M304=1,'Car Info '!$C$5*9.80665*'Car Info '!$H$5,0)</f>
        <v>160.73099349999998</v>
      </c>
      <c r="O304" s="30">
        <f>0.5*'Car Info '!$G$5*'Car Info '!$I$5*'Car Info '!$D$5*('My Spreedsheet '!F304*'My Spreedsheet '!F304)</f>
        <v>65.924570156022554</v>
      </c>
      <c r="P304" s="30">
        <f t="shared" si="159"/>
        <v>268.04445254491054</v>
      </c>
      <c r="Q304" s="30">
        <f t="shared" si="136"/>
        <v>3521.8062792706296</v>
      </c>
      <c r="R304" s="30">
        <f t="shared" si="137"/>
        <v>3.5218062792706295</v>
      </c>
      <c r="S304" s="30">
        <f t="shared" si="138"/>
        <v>2978.0022669249624</v>
      </c>
      <c r="T304" s="30">
        <f t="shared" si="139"/>
        <v>411022.75232871209</v>
      </c>
      <c r="U304" s="30">
        <f t="shared" si="140"/>
        <v>3.5218062792706295</v>
      </c>
      <c r="V304" s="30">
        <f t="shared" si="141"/>
        <v>9.7827952201961924E-4</v>
      </c>
      <c r="W304" s="30">
        <f t="shared" si="142"/>
        <v>0</v>
      </c>
      <c r="X304" s="30">
        <f t="shared" si="143"/>
        <v>0</v>
      </c>
      <c r="Y304" s="30">
        <f t="shared" si="129"/>
        <v>987.53326432523534</v>
      </c>
      <c r="Z304" s="30">
        <f t="shared" si="130"/>
        <v>-447.90086307676972</v>
      </c>
      <c r="AA304" s="30">
        <f t="shared" si="144"/>
        <v>0.27431479564589872</v>
      </c>
      <c r="AB304" s="30">
        <f t="shared" si="145"/>
        <v>-0.12441690641021382</v>
      </c>
      <c r="AC304" s="30">
        <f t="shared" si="146"/>
        <v>0.12441690641021382</v>
      </c>
      <c r="AD304" s="30">
        <f t="shared" si="147"/>
        <v>0.14989788923568492</v>
      </c>
      <c r="AE304" s="30">
        <f>1/2*(('Car Info '!$C$5)*('My Spreedsheet '!F304)^2)</f>
        <v>128609.64891975306</v>
      </c>
      <c r="AF304" s="30">
        <f t="shared" si="148"/>
        <v>128.60964891975306</v>
      </c>
      <c r="AG304" s="30">
        <f t="shared" si="149"/>
        <v>3.5724902477709181E-2</v>
      </c>
      <c r="AH304" s="30">
        <f t="shared" si="150"/>
        <v>4.1476546467764051</v>
      </c>
      <c r="AI304" s="30">
        <f t="shared" si="151"/>
        <v>2978.0022669249624</v>
      </c>
      <c r="AJ304" s="30">
        <f t="shared" si="152"/>
        <v>125631.6466528281</v>
      </c>
      <c r="AK304" s="30">
        <f t="shared" si="153"/>
        <v>125.63164665282811</v>
      </c>
      <c r="AL304" s="30">
        <f t="shared" si="154"/>
        <v>0</v>
      </c>
      <c r="AM304" s="30">
        <f t="shared" si="155"/>
        <v>0</v>
      </c>
      <c r="AN304" s="30">
        <f t="shared" si="156"/>
        <v>94.223734989621079</v>
      </c>
      <c r="AO304" s="30">
        <f>IF('My Spreedsheet '!AN304&lt; 'Supercapacitor Info'!$F$22,'My Spreedsheet '!AN304,'Supercapacitor Info'!$F$22)</f>
        <v>94.223734989621079</v>
      </c>
    </row>
    <row r="305" spans="2:41" x14ac:dyDescent="0.3">
      <c r="B305" s="6" t="s">
        <v>9</v>
      </c>
      <c r="C305" s="6">
        <v>300</v>
      </c>
      <c r="D305" s="6">
        <v>300</v>
      </c>
      <c r="E305" s="7">
        <v>47.3</v>
      </c>
      <c r="F305" s="16">
        <f t="shared" si="131"/>
        <v>13.138888888888888</v>
      </c>
      <c r="G305" s="17">
        <f t="shared" si="157"/>
        <v>-2.7777777777777186E-2</v>
      </c>
      <c r="H305" s="17">
        <f t="shared" si="158"/>
        <v>-9.9999999999997868E-2</v>
      </c>
      <c r="I305" s="17">
        <f t="shared" si="132"/>
        <v>13.138888888888888</v>
      </c>
      <c r="J305" s="17">
        <f t="shared" si="133"/>
        <v>2042.8055555555557</v>
      </c>
      <c r="K305" s="17">
        <f t="shared" si="134"/>
        <v>2042.8055555555557</v>
      </c>
      <c r="L305" s="30">
        <f>'Car Info '!$C$5*'My Spreedsheet '!G305</f>
        <v>-41.388888888888005</v>
      </c>
      <c r="M305" s="30">
        <f t="shared" si="135"/>
        <v>1</v>
      </c>
      <c r="N305" s="30">
        <f>IF(M305=1,'Car Info '!$C$5*9.80665*'Car Info '!$H$5,0)</f>
        <v>160.73099349999998</v>
      </c>
      <c r="O305" s="30">
        <f>0.5*'Car Info '!$G$5*'Car Info '!$I$5*'Car Info '!$D$5*('My Spreedsheet '!F305*'My Spreedsheet '!F305)</f>
        <v>65.924570156022554</v>
      </c>
      <c r="P305" s="30">
        <f t="shared" si="159"/>
        <v>185.26667476713453</v>
      </c>
      <c r="Q305" s="30">
        <f t="shared" si="136"/>
        <v>2434.1982545792953</v>
      </c>
      <c r="R305" s="30">
        <f t="shared" si="137"/>
        <v>2.4341982545792953</v>
      </c>
      <c r="S305" s="30">
        <f t="shared" si="138"/>
        <v>2978.0022669249624</v>
      </c>
      <c r="T305" s="30">
        <f t="shared" si="139"/>
        <v>414000.75459563703</v>
      </c>
      <c r="U305" s="30">
        <f t="shared" si="140"/>
        <v>2.4341982545792953</v>
      </c>
      <c r="V305" s="30">
        <f t="shared" si="141"/>
        <v>6.7616618182758203E-4</v>
      </c>
      <c r="W305" s="30">
        <f t="shared" si="142"/>
        <v>0</v>
      </c>
      <c r="X305" s="30">
        <f t="shared" si="143"/>
        <v>0</v>
      </c>
      <c r="Y305" s="30">
        <f t="shared" si="129"/>
        <v>989.96746257981465</v>
      </c>
      <c r="Z305" s="30">
        <f t="shared" si="130"/>
        <v>-447.90086307676972</v>
      </c>
      <c r="AA305" s="30">
        <f t="shared" si="144"/>
        <v>0.27499096182772631</v>
      </c>
      <c r="AB305" s="30">
        <f t="shared" si="145"/>
        <v>-0.12441690641021382</v>
      </c>
      <c r="AC305" s="30">
        <f t="shared" si="146"/>
        <v>0.12441690641021382</v>
      </c>
      <c r="AD305" s="30">
        <f t="shared" si="147"/>
        <v>0.15057405541751251</v>
      </c>
      <c r="AE305" s="30">
        <f>1/2*(('Car Info '!$C$5)*('My Spreedsheet '!F305)^2)</f>
        <v>128609.64891975306</v>
      </c>
      <c r="AF305" s="30">
        <f t="shared" si="148"/>
        <v>128.60964891975306</v>
      </c>
      <c r="AG305" s="30">
        <f t="shared" si="149"/>
        <v>3.5724902477709181E-2</v>
      </c>
      <c r="AH305" s="30">
        <f t="shared" si="150"/>
        <v>4.1833795492541146</v>
      </c>
      <c r="AI305" s="30">
        <f t="shared" si="151"/>
        <v>2978.0022669249624</v>
      </c>
      <c r="AJ305" s="30">
        <f t="shared" si="152"/>
        <v>125631.6466528281</v>
      </c>
      <c r="AK305" s="30">
        <f t="shared" si="153"/>
        <v>125.63164665282811</v>
      </c>
      <c r="AL305" s="30">
        <f t="shared" si="154"/>
        <v>125631.6466528281</v>
      </c>
      <c r="AM305" s="30">
        <f t="shared" si="155"/>
        <v>125.63164665282811</v>
      </c>
      <c r="AN305" s="30">
        <f t="shared" si="156"/>
        <v>94.223734989621079</v>
      </c>
      <c r="AO305" s="30">
        <f>IF('My Spreedsheet '!AN305&lt; 'Supercapacitor Info'!$F$22,'My Spreedsheet '!AN305,'Supercapacitor Info'!$F$22)</f>
        <v>94.223734989621079</v>
      </c>
    </row>
    <row r="306" spans="2:41" x14ac:dyDescent="0.3">
      <c r="B306" s="6" t="s">
        <v>9</v>
      </c>
      <c r="C306" s="6">
        <v>301</v>
      </c>
      <c r="D306" s="6">
        <v>301</v>
      </c>
      <c r="E306" s="7">
        <v>47.1</v>
      </c>
      <c r="F306" s="16">
        <f t="shared" si="131"/>
        <v>13.083333333333334</v>
      </c>
      <c r="G306" s="17">
        <f t="shared" si="157"/>
        <v>-9.7222222222221627E-2</v>
      </c>
      <c r="H306" s="17">
        <f t="shared" si="158"/>
        <v>-0.34999999999999787</v>
      </c>
      <c r="I306" s="17">
        <f t="shared" si="132"/>
        <v>13.083333333333334</v>
      </c>
      <c r="J306" s="17">
        <f t="shared" si="133"/>
        <v>2055.8888888888891</v>
      </c>
      <c r="K306" s="17">
        <f t="shared" si="134"/>
        <v>2055.8888888888891</v>
      </c>
      <c r="L306" s="30">
        <f>'Car Info '!$C$5*'My Spreedsheet '!G306</f>
        <v>-144.86111111111023</v>
      </c>
      <c r="M306" s="30">
        <f t="shared" si="135"/>
        <v>1</v>
      </c>
      <c r="N306" s="30">
        <f>IF(M306=1,'Car Info '!$C$5*9.80665*'Car Info '!$H$5,0)</f>
        <v>160.73099349999998</v>
      </c>
      <c r="O306" s="30">
        <f>0.5*'Car Info '!$G$5*'Car Info '!$I$5*'Car Info '!$D$5*('My Spreedsheet '!F306*'My Spreedsheet '!F306)</f>
        <v>65.368247156078127</v>
      </c>
      <c r="P306" s="30">
        <f t="shared" si="159"/>
        <v>81.238129544967876</v>
      </c>
      <c r="Q306" s="30">
        <f t="shared" si="136"/>
        <v>1062.8655282133298</v>
      </c>
      <c r="R306" s="30">
        <f t="shared" si="137"/>
        <v>1.0628655282133297</v>
      </c>
      <c r="S306" s="30">
        <f t="shared" si="138"/>
        <v>2958.1317319170221</v>
      </c>
      <c r="T306" s="30">
        <f t="shared" si="139"/>
        <v>416958.88632755406</v>
      </c>
      <c r="U306" s="30">
        <f t="shared" si="140"/>
        <v>1.0628655282133297</v>
      </c>
      <c r="V306" s="30">
        <f t="shared" si="141"/>
        <v>2.952404245037027E-4</v>
      </c>
      <c r="W306" s="30">
        <f t="shared" si="142"/>
        <v>0</v>
      </c>
      <c r="X306" s="30">
        <f t="shared" si="143"/>
        <v>0</v>
      </c>
      <c r="Y306" s="30">
        <f t="shared" si="129"/>
        <v>991.03032810802802</v>
      </c>
      <c r="Z306" s="30">
        <f t="shared" si="130"/>
        <v>-447.90086307676972</v>
      </c>
      <c r="AA306" s="30">
        <f t="shared" si="144"/>
        <v>0.27528620225222999</v>
      </c>
      <c r="AB306" s="30">
        <f t="shared" si="145"/>
        <v>-0.12441690641021382</v>
      </c>
      <c r="AC306" s="30">
        <f t="shared" si="146"/>
        <v>0.12441690641021382</v>
      </c>
      <c r="AD306" s="30">
        <f t="shared" si="147"/>
        <v>0.15086929584201619</v>
      </c>
      <c r="AE306" s="30">
        <f>1/2*(('Car Info '!$C$5)*('My Spreedsheet '!F306)^2)</f>
        <v>127524.34027777778</v>
      </c>
      <c r="AF306" s="30">
        <f t="shared" si="148"/>
        <v>127.52434027777778</v>
      </c>
      <c r="AG306" s="30">
        <f t="shared" si="149"/>
        <v>3.5423427854938273E-2</v>
      </c>
      <c r="AH306" s="30">
        <f t="shared" si="150"/>
        <v>4.2188029771090525</v>
      </c>
      <c r="AI306" s="30">
        <f t="shared" si="151"/>
        <v>2958.1317319170221</v>
      </c>
      <c r="AJ306" s="30">
        <f t="shared" si="152"/>
        <v>124566.20854586076</v>
      </c>
      <c r="AK306" s="30">
        <f t="shared" si="153"/>
        <v>124.56620854586076</v>
      </c>
      <c r="AL306" s="30">
        <f t="shared" si="154"/>
        <v>124566.20854586076</v>
      </c>
      <c r="AM306" s="30">
        <f t="shared" si="155"/>
        <v>124.56620854586076</v>
      </c>
      <c r="AN306" s="30">
        <f t="shared" si="156"/>
        <v>93.424656409395567</v>
      </c>
      <c r="AO306" s="30">
        <f>IF('My Spreedsheet '!AN306&lt; 'Supercapacitor Info'!$F$22,'My Spreedsheet '!AN306,'Supercapacitor Info'!$F$22)</f>
        <v>93.424656409395567</v>
      </c>
    </row>
    <row r="307" spans="2:41" x14ac:dyDescent="0.3">
      <c r="B307" s="6" t="s">
        <v>9</v>
      </c>
      <c r="C307" s="6">
        <v>302</v>
      </c>
      <c r="D307" s="6">
        <v>302</v>
      </c>
      <c r="E307" s="7">
        <v>46.6</v>
      </c>
      <c r="F307" s="16">
        <f t="shared" si="131"/>
        <v>12.944444444444445</v>
      </c>
      <c r="G307" s="17">
        <f t="shared" si="157"/>
        <v>-0.18055555555555614</v>
      </c>
      <c r="H307" s="17">
        <f t="shared" si="158"/>
        <v>-0.65000000000000213</v>
      </c>
      <c r="I307" s="17">
        <f t="shared" si="132"/>
        <v>12.944444444444445</v>
      </c>
      <c r="J307" s="17">
        <f t="shared" si="133"/>
        <v>2068.8333333333335</v>
      </c>
      <c r="K307" s="17">
        <f t="shared" si="134"/>
        <v>2068.8333333333335</v>
      </c>
      <c r="L307" s="30">
        <f>'Car Info '!$C$5*'My Spreedsheet '!G307</f>
        <v>-269.02777777777862</v>
      </c>
      <c r="M307" s="30">
        <f t="shared" si="135"/>
        <v>1</v>
      </c>
      <c r="N307" s="30">
        <f>IF(M307=1,'Car Info '!$C$5*9.80665*'Car Info '!$H$5,0)</f>
        <v>160.73099349999998</v>
      </c>
      <c r="O307" s="30">
        <f>0.5*'Car Info '!$G$5*'Car Info '!$I$5*'Car Info '!$D$5*('My Spreedsheet '!F307*'My Spreedsheet '!F307)</f>
        <v>63.987752847423614</v>
      </c>
      <c r="P307" s="30">
        <f t="shared" si="159"/>
        <v>-44.309031430355027</v>
      </c>
      <c r="Q307" s="30">
        <f t="shared" si="136"/>
        <v>-573.55579573737339</v>
      </c>
      <c r="R307" s="30">
        <f t="shared" si="137"/>
        <v>-0.57355579573737336</v>
      </c>
      <c r="S307" s="30">
        <f t="shared" si="138"/>
        <v>2908.8593277194277</v>
      </c>
      <c r="T307" s="30">
        <f t="shared" si="139"/>
        <v>419867.74565527349</v>
      </c>
      <c r="U307" s="30">
        <f t="shared" si="140"/>
        <v>0</v>
      </c>
      <c r="V307" s="30">
        <f t="shared" si="141"/>
        <v>0</v>
      </c>
      <c r="W307" s="30">
        <f t="shared" si="142"/>
        <v>-0.57355579573737336</v>
      </c>
      <c r="X307" s="30">
        <f t="shared" si="143"/>
        <v>1.5932105437149261E-4</v>
      </c>
      <c r="Y307" s="30">
        <f t="shared" si="129"/>
        <v>991.03032810802802</v>
      </c>
      <c r="Z307" s="30">
        <f t="shared" si="130"/>
        <v>-448.4744188725071</v>
      </c>
      <c r="AA307" s="30">
        <f t="shared" si="144"/>
        <v>0.27528620225222999</v>
      </c>
      <c r="AB307" s="30">
        <f t="shared" si="145"/>
        <v>-0.12457622746458531</v>
      </c>
      <c r="AC307" s="30">
        <f t="shared" si="146"/>
        <v>0.12457622746458531</v>
      </c>
      <c r="AD307" s="30">
        <f t="shared" si="147"/>
        <v>0.1507099747876447</v>
      </c>
      <c r="AE307" s="30">
        <f>1/2*(('Car Info '!$C$5)*('My Spreedsheet '!F307)^2)</f>
        <v>124831.18827160496</v>
      </c>
      <c r="AF307" s="30">
        <f t="shared" si="148"/>
        <v>124.83118827160496</v>
      </c>
      <c r="AG307" s="30">
        <f t="shared" si="149"/>
        <v>3.467533007544582E-2</v>
      </c>
      <c r="AH307" s="30">
        <f t="shared" si="150"/>
        <v>4.2534783071844986</v>
      </c>
      <c r="AI307" s="30">
        <f t="shared" si="151"/>
        <v>2908.8593277194277</v>
      </c>
      <c r="AJ307" s="30">
        <f t="shared" si="152"/>
        <v>121922.32894388553</v>
      </c>
      <c r="AK307" s="30">
        <f t="shared" si="153"/>
        <v>121.92232894388553</v>
      </c>
      <c r="AL307" s="30">
        <f t="shared" si="154"/>
        <v>121922.32894388553</v>
      </c>
      <c r="AM307" s="30">
        <f t="shared" si="155"/>
        <v>121.92232894388553</v>
      </c>
      <c r="AN307" s="30">
        <f t="shared" si="156"/>
        <v>91.441746707914149</v>
      </c>
      <c r="AO307" s="30">
        <f>IF('My Spreedsheet '!AN307&lt; 'Supercapacitor Info'!$F$22,'My Spreedsheet '!AN307,'Supercapacitor Info'!$F$22)</f>
        <v>91.441746707914149</v>
      </c>
    </row>
    <row r="308" spans="2:41" x14ac:dyDescent="0.3">
      <c r="B308" s="6" t="s">
        <v>9</v>
      </c>
      <c r="C308" s="6">
        <v>303</v>
      </c>
      <c r="D308" s="6">
        <v>303</v>
      </c>
      <c r="E308" s="7">
        <v>45.8</v>
      </c>
      <c r="F308" s="16">
        <f t="shared" si="131"/>
        <v>12.722222222222221</v>
      </c>
      <c r="G308" s="17">
        <f t="shared" si="157"/>
        <v>-0.25000000000000061</v>
      </c>
      <c r="H308" s="17">
        <f t="shared" si="158"/>
        <v>-0.90000000000000213</v>
      </c>
      <c r="I308" s="17">
        <f t="shared" si="132"/>
        <v>12.722222222222221</v>
      </c>
      <c r="J308" s="17">
        <f t="shared" si="133"/>
        <v>2081.5555555555557</v>
      </c>
      <c r="K308" s="17">
        <f t="shared" si="134"/>
        <v>2081.5555555555557</v>
      </c>
      <c r="L308" s="30">
        <f>'Car Info '!$C$5*'My Spreedsheet '!G308</f>
        <v>-372.50000000000091</v>
      </c>
      <c r="M308" s="30">
        <f t="shared" si="135"/>
        <v>1</v>
      </c>
      <c r="N308" s="30">
        <f>IF(M308=1,'Car Info '!$C$5*9.80665*'Car Info '!$H$5,0)</f>
        <v>160.73099349999998</v>
      </c>
      <c r="O308" s="30">
        <f>0.5*'Car Info '!$G$5*'Car Info '!$I$5*'Car Info '!$D$5*('My Spreedsheet '!F308*'My Spreedsheet '!F308)</f>
        <v>61.809606864590265</v>
      </c>
      <c r="P308" s="30">
        <f t="shared" si="159"/>
        <v>-149.95939963541065</v>
      </c>
      <c r="Q308" s="30">
        <f t="shared" si="136"/>
        <v>-1907.8168064727242</v>
      </c>
      <c r="R308" s="30">
        <f t="shared" si="137"/>
        <v>-1.9078168064727243</v>
      </c>
      <c r="S308" s="30">
        <f t="shared" si="138"/>
        <v>2831.210971305065</v>
      </c>
      <c r="T308" s="30">
        <f t="shared" si="139"/>
        <v>422698.95662657858</v>
      </c>
      <c r="U308" s="30">
        <f t="shared" si="140"/>
        <v>0</v>
      </c>
      <c r="V308" s="30">
        <f t="shared" si="141"/>
        <v>0</v>
      </c>
      <c r="W308" s="30">
        <f t="shared" si="142"/>
        <v>-1.9078168064727243</v>
      </c>
      <c r="X308" s="30">
        <f t="shared" si="143"/>
        <v>5.2994911290909011E-4</v>
      </c>
      <c r="Y308" s="30">
        <f t="shared" si="129"/>
        <v>991.03032810802802</v>
      </c>
      <c r="Z308" s="30">
        <f t="shared" si="130"/>
        <v>-450.38223567897984</v>
      </c>
      <c r="AA308" s="30">
        <f t="shared" si="144"/>
        <v>0.27528620225222999</v>
      </c>
      <c r="AB308" s="30">
        <f t="shared" si="145"/>
        <v>-0.1251061765774944</v>
      </c>
      <c r="AC308" s="30">
        <f t="shared" si="146"/>
        <v>0.1251061765774944</v>
      </c>
      <c r="AD308" s="30">
        <f t="shared" si="147"/>
        <v>0.1501800256747356</v>
      </c>
      <c r="AE308" s="30">
        <f>1/2*(('Car Info '!$C$5)*('My Spreedsheet '!F308)^2)</f>
        <v>120581.92901234566</v>
      </c>
      <c r="AF308" s="30">
        <f t="shared" si="148"/>
        <v>120.58192901234567</v>
      </c>
      <c r="AG308" s="30">
        <f t="shared" si="149"/>
        <v>3.3494980281207128E-2</v>
      </c>
      <c r="AH308" s="30">
        <f t="shared" si="150"/>
        <v>4.2869732874657061</v>
      </c>
      <c r="AI308" s="30">
        <f t="shared" si="151"/>
        <v>2831.210971305065</v>
      </c>
      <c r="AJ308" s="30">
        <f t="shared" si="152"/>
        <v>117750.7180410406</v>
      </c>
      <c r="AK308" s="30">
        <f t="shared" si="153"/>
        <v>117.7507180410406</v>
      </c>
      <c r="AL308" s="30">
        <f t="shared" si="154"/>
        <v>117750.7180410406</v>
      </c>
      <c r="AM308" s="30">
        <f t="shared" si="155"/>
        <v>117.7507180410406</v>
      </c>
      <c r="AN308" s="30">
        <f t="shared" si="156"/>
        <v>88.31303853078046</v>
      </c>
      <c r="AO308" s="30">
        <f>IF('My Spreedsheet '!AN308&lt; 'Supercapacitor Info'!$F$22,'My Spreedsheet '!AN308,'Supercapacitor Info'!$F$22)</f>
        <v>88.31303853078046</v>
      </c>
    </row>
    <row r="309" spans="2:41" x14ac:dyDescent="0.3">
      <c r="B309" s="6" t="s">
        <v>9</v>
      </c>
      <c r="C309" s="6">
        <v>304</v>
      </c>
      <c r="D309" s="6">
        <v>304</v>
      </c>
      <c r="E309" s="7">
        <v>44.8</v>
      </c>
      <c r="F309" s="16">
        <f t="shared" si="131"/>
        <v>12.444444444444443</v>
      </c>
      <c r="G309" s="17">
        <f t="shared" si="157"/>
        <v>-0.34722222222222221</v>
      </c>
      <c r="H309" s="17">
        <f t="shared" si="158"/>
        <v>-1.25</v>
      </c>
      <c r="I309" s="17">
        <f t="shared" si="132"/>
        <v>12.444444444444443</v>
      </c>
      <c r="J309" s="17">
        <f t="shared" si="133"/>
        <v>2094</v>
      </c>
      <c r="K309" s="17">
        <f t="shared" si="134"/>
        <v>2094</v>
      </c>
      <c r="L309" s="30">
        <f>'Car Info '!$C$5*'My Spreedsheet '!G309</f>
        <v>-517.36111111111109</v>
      </c>
      <c r="M309" s="30">
        <f t="shared" si="135"/>
        <v>1</v>
      </c>
      <c r="N309" s="30">
        <f>IF(M309=1,'Car Info '!$C$5*9.80665*'Car Info '!$H$5,0)</f>
        <v>160.73099349999998</v>
      </c>
      <c r="O309" s="30">
        <f>0.5*'Car Info '!$G$5*'Car Info '!$I$5*'Car Info '!$D$5*('My Spreedsheet '!F309*'My Spreedsheet '!F309)</f>
        <v>59.139963655111089</v>
      </c>
      <c r="P309" s="30">
        <f t="shared" si="159"/>
        <v>-297.49015395600003</v>
      </c>
      <c r="Q309" s="30">
        <f t="shared" si="136"/>
        <v>-3702.0996936746665</v>
      </c>
      <c r="R309" s="30">
        <f t="shared" si="137"/>
        <v>-3.7020996936746666</v>
      </c>
      <c r="S309" s="30">
        <f t="shared" si="138"/>
        <v>2736.1719112636038</v>
      </c>
      <c r="T309" s="30">
        <f t="shared" si="139"/>
        <v>425435.12853784219</v>
      </c>
      <c r="U309" s="30">
        <f t="shared" si="140"/>
        <v>0</v>
      </c>
      <c r="V309" s="30">
        <f t="shared" si="141"/>
        <v>0</v>
      </c>
      <c r="W309" s="30">
        <f t="shared" si="142"/>
        <v>-3.7020996936746666</v>
      </c>
      <c r="X309" s="30">
        <f t="shared" si="143"/>
        <v>1.0283610260207407E-3</v>
      </c>
      <c r="Y309" s="30">
        <f t="shared" si="129"/>
        <v>991.03032810802802</v>
      </c>
      <c r="Z309" s="30">
        <f t="shared" si="130"/>
        <v>-454.08433537265449</v>
      </c>
      <c r="AA309" s="30">
        <f t="shared" si="144"/>
        <v>0.27528620225222999</v>
      </c>
      <c r="AB309" s="30">
        <f t="shared" si="145"/>
        <v>-0.12613453760351515</v>
      </c>
      <c r="AC309" s="30">
        <f t="shared" si="146"/>
        <v>0.12613453760351515</v>
      </c>
      <c r="AD309" s="30">
        <f t="shared" si="147"/>
        <v>0.14915166464871485</v>
      </c>
      <c r="AE309" s="30">
        <f>1/2*(('Car Info '!$C$5)*('My Spreedsheet '!F309)^2)</f>
        <v>115373.82716049379</v>
      </c>
      <c r="AF309" s="30">
        <f t="shared" si="148"/>
        <v>115.37382716049379</v>
      </c>
      <c r="AG309" s="30">
        <f t="shared" si="149"/>
        <v>3.2048285322359385E-2</v>
      </c>
      <c r="AH309" s="30">
        <f t="shared" si="150"/>
        <v>4.3190215727880652</v>
      </c>
      <c r="AI309" s="30">
        <f t="shared" si="151"/>
        <v>2736.1719112636038</v>
      </c>
      <c r="AJ309" s="30">
        <f t="shared" si="152"/>
        <v>112637.65524923019</v>
      </c>
      <c r="AK309" s="30">
        <f t="shared" si="153"/>
        <v>112.63765524923019</v>
      </c>
      <c r="AL309" s="30">
        <f t="shared" si="154"/>
        <v>112637.65524923019</v>
      </c>
      <c r="AM309" s="30">
        <f t="shared" si="155"/>
        <v>112.63765524923019</v>
      </c>
      <c r="AN309" s="30">
        <f t="shared" si="156"/>
        <v>84.47824143692263</v>
      </c>
      <c r="AO309" s="30">
        <f>IF('My Spreedsheet '!AN309&lt; 'Supercapacitor Info'!$F$22,'My Spreedsheet '!AN309,'Supercapacitor Info'!$F$22)</f>
        <v>84.47824143692263</v>
      </c>
    </row>
    <row r="310" spans="2:41" x14ac:dyDescent="0.3">
      <c r="B310" s="6" t="s">
        <v>9</v>
      </c>
      <c r="C310" s="6">
        <v>305</v>
      </c>
      <c r="D310" s="6">
        <v>305</v>
      </c>
      <c r="E310" s="7">
        <v>43.3</v>
      </c>
      <c r="F310" s="16">
        <f t="shared" si="131"/>
        <v>12.027777777777777</v>
      </c>
      <c r="G310" s="17">
        <f t="shared" si="157"/>
        <v>-0.41666666666666663</v>
      </c>
      <c r="H310" s="17">
        <f t="shared" si="158"/>
        <v>-1.5</v>
      </c>
      <c r="I310" s="17">
        <f t="shared" si="132"/>
        <v>12.027777777777777</v>
      </c>
      <c r="J310" s="17">
        <f t="shared" si="133"/>
        <v>2106.0277777777778</v>
      </c>
      <c r="K310" s="17">
        <f t="shared" si="134"/>
        <v>2106.0277777777778</v>
      </c>
      <c r="L310" s="30">
        <f>'Car Info '!$C$5*'My Spreedsheet '!G310</f>
        <v>-620.83333333333326</v>
      </c>
      <c r="M310" s="30">
        <f t="shared" si="135"/>
        <v>1</v>
      </c>
      <c r="N310" s="30">
        <f>IF(M310=1,'Car Info '!$C$5*9.80665*'Car Info '!$H$5,0)</f>
        <v>160.73099349999998</v>
      </c>
      <c r="O310" s="30">
        <f>0.5*'Car Info '!$G$5*'Car Info '!$I$5*'Car Info '!$D$5*('My Spreedsheet '!F310*'My Spreedsheet '!F310)</f>
        <v>55.245997318105893</v>
      </c>
      <c r="P310" s="30">
        <f t="shared" si="159"/>
        <v>-404.85634251522742</v>
      </c>
      <c r="Q310" s="30">
        <f t="shared" si="136"/>
        <v>-4869.5221196970406</v>
      </c>
      <c r="R310" s="30">
        <f t="shared" si="137"/>
        <v>-4.8695221196970406</v>
      </c>
      <c r="S310" s="30">
        <f t="shared" si="138"/>
        <v>2597.7232506733289</v>
      </c>
      <c r="T310" s="30">
        <f t="shared" si="139"/>
        <v>428032.85178851552</v>
      </c>
      <c r="U310" s="30">
        <f t="shared" si="140"/>
        <v>0</v>
      </c>
      <c r="V310" s="30">
        <f t="shared" si="141"/>
        <v>0</v>
      </c>
      <c r="W310" s="30">
        <f t="shared" si="142"/>
        <v>-4.8695221196970406</v>
      </c>
      <c r="X310" s="30">
        <f t="shared" si="143"/>
        <v>1.3526450332491779E-3</v>
      </c>
      <c r="Y310" s="30">
        <f t="shared" si="129"/>
        <v>991.03032810802802</v>
      </c>
      <c r="Z310" s="30">
        <f t="shared" si="130"/>
        <v>-458.95385749235152</v>
      </c>
      <c r="AA310" s="30">
        <f t="shared" si="144"/>
        <v>0.27528620225222999</v>
      </c>
      <c r="AB310" s="30">
        <f t="shared" si="145"/>
        <v>-0.12748718263676431</v>
      </c>
      <c r="AC310" s="30">
        <f t="shared" si="146"/>
        <v>0.12748718263676431</v>
      </c>
      <c r="AD310" s="30">
        <f t="shared" si="147"/>
        <v>0.14779901961546568</v>
      </c>
      <c r="AE310" s="30">
        <f>1/2*(('Car Info '!$C$5)*('My Spreedsheet '!F310)^2)</f>
        <v>107777.24151234566</v>
      </c>
      <c r="AF310" s="30">
        <f t="shared" si="148"/>
        <v>107.77724151234567</v>
      </c>
      <c r="AG310" s="30">
        <f t="shared" si="149"/>
        <v>2.9938122642318241E-2</v>
      </c>
      <c r="AH310" s="30">
        <f t="shared" si="150"/>
        <v>4.3489596954303833</v>
      </c>
      <c r="AI310" s="30">
        <f t="shared" si="151"/>
        <v>2597.7232506733289</v>
      </c>
      <c r="AJ310" s="30">
        <f t="shared" si="152"/>
        <v>105179.51826167233</v>
      </c>
      <c r="AK310" s="30">
        <f t="shared" si="153"/>
        <v>105.17951826167233</v>
      </c>
      <c r="AL310" s="30">
        <f t="shared" si="154"/>
        <v>105179.51826167233</v>
      </c>
      <c r="AM310" s="30">
        <f t="shared" si="155"/>
        <v>105.17951826167233</v>
      </c>
      <c r="AN310" s="30">
        <f t="shared" si="156"/>
        <v>78.884638696254243</v>
      </c>
      <c r="AO310" s="30">
        <f>IF('My Spreedsheet '!AN310&lt; 'Supercapacitor Info'!$F$22,'My Spreedsheet '!AN310,'Supercapacitor Info'!$F$22)</f>
        <v>78.884638696254243</v>
      </c>
    </row>
    <row r="311" spans="2:41" x14ac:dyDescent="0.3">
      <c r="B311" s="6" t="s">
        <v>9</v>
      </c>
      <c r="C311" s="6">
        <v>306</v>
      </c>
      <c r="D311" s="6">
        <v>306</v>
      </c>
      <c r="E311" s="7">
        <v>41.8</v>
      </c>
      <c r="F311" s="16">
        <f t="shared" si="131"/>
        <v>11.611111111111111</v>
      </c>
      <c r="G311" s="17">
        <f t="shared" si="157"/>
        <v>-0.34722222222222221</v>
      </c>
      <c r="H311" s="17">
        <f t="shared" si="158"/>
        <v>-1.25</v>
      </c>
      <c r="I311" s="17">
        <f t="shared" si="132"/>
        <v>11.611111111111111</v>
      </c>
      <c r="J311" s="17">
        <f t="shared" si="133"/>
        <v>2117.6388888888891</v>
      </c>
      <c r="K311" s="17">
        <f t="shared" si="134"/>
        <v>2117.6388888888891</v>
      </c>
      <c r="L311" s="30">
        <f>'Car Info '!$C$5*'My Spreedsheet '!G311</f>
        <v>-517.36111111111109</v>
      </c>
      <c r="M311" s="30">
        <f t="shared" si="135"/>
        <v>1</v>
      </c>
      <c r="N311" s="30">
        <f>IF(M311=1,'Car Info '!$C$5*9.80665*'Car Info '!$H$5,0)</f>
        <v>160.73099349999998</v>
      </c>
      <c r="O311" s="30">
        <f>0.5*'Car Info '!$G$5*'Car Info '!$I$5*'Car Info '!$D$5*('My Spreedsheet '!F311*'My Spreedsheet '!F311)</f>
        <v>51.484629153756941</v>
      </c>
      <c r="P311" s="30">
        <f t="shared" si="159"/>
        <v>-305.14548845735419</v>
      </c>
      <c r="Q311" s="30">
        <f t="shared" si="136"/>
        <v>-3543.0781715326125</v>
      </c>
      <c r="R311" s="30">
        <f t="shared" si="137"/>
        <v>-3.5430781715326125</v>
      </c>
      <c r="S311" s="30">
        <f t="shared" si="138"/>
        <v>2464.0591741463995</v>
      </c>
      <c r="T311" s="30">
        <f t="shared" si="139"/>
        <v>430496.9109626619</v>
      </c>
      <c r="U311" s="30">
        <f t="shared" si="140"/>
        <v>0</v>
      </c>
      <c r="V311" s="30">
        <f t="shared" si="141"/>
        <v>0</v>
      </c>
      <c r="W311" s="30">
        <f t="shared" si="142"/>
        <v>-3.5430781715326125</v>
      </c>
      <c r="X311" s="30">
        <f t="shared" si="143"/>
        <v>9.8418838098128123E-4</v>
      </c>
      <c r="Y311" s="30">
        <f t="shared" si="129"/>
        <v>991.03032810802802</v>
      </c>
      <c r="Z311" s="30">
        <f t="shared" si="130"/>
        <v>-462.49693566388413</v>
      </c>
      <c r="AA311" s="30">
        <f t="shared" si="144"/>
        <v>0.27528620225222999</v>
      </c>
      <c r="AB311" s="30">
        <f t="shared" si="145"/>
        <v>-0.12847137101774558</v>
      </c>
      <c r="AC311" s="30">
        <f t="shared" si="146"/>
        <v>0.12847137101774558</v>
      </c>
      <c r="AD311" s="30">
        <f t="shared" si="147"/>
        <v>0.14681483123448441</v>
      </c>
      <c r="AE311" s="30">
        <f>1/2*(('Car Info '!$C$5)*('My Spreedsheet '!F311)^2)</f>
        <v>100439.33641975309</v>
      </c>
      <c r="AF311" s="30">
        <f t="shared" si="148"/>
        <v>100.43933641975309</v>
      </c>
      <c r="AG311" s="30">
        <f t="shared" si="149"/>
        <v>2.7899815672153636E-2</v>
      </c>
      <c r="AH311" s="30">
        <f t="shared" si="150"/>
        <v>4.3768595111025368</v>
      </c>
      <c r="AI311" s="30">
        <f t="shared" si="151"/>
        <v>2464.0591741463995</v>
      </c>
      <c r="AJ311" s="30">
        <f t="shared" si="152"/>
        <v>97975.277245606689</v>
      </c>
      <c r="AK311" s="30">
        <f t="shared" si="153"/>
        <v>97.975277245606691</v>
      </c>
      <c r="AL311" s="30">
        <f t="shared" si="154"/>
        <v>97975.277245606689</v>
      </c>
      <c r="AM311" s="30">
        <f t="shared" si="155"/>
        <v>97.975277245606691</v>
      </c>
      <c r="AN311" s="30">
        <f t="shared" si="156"/>
        <v>73.481457934205011</v>
      </c>
      <c r="AO311" s="30">
        <f>IF('My Spreedsheet '!AN311&lt; 'Supercapacitor Info'!$F$22,'My Spreedsheet '!AN311,'Supercapacitor Info'!$F$22)</f>
        <v>73.481457934205011</v>
      </c>
    </row>
    <row r="312" spans="2:41" x14ac:dyDescent="0.3">
      <c r="B312" s="6" t="s">
        <v>9</v>
      </c>
      <c r="C312" s="6">
        <v>307</v>
      </c>
      <c r="D312" s="6">
        <v>307</v>
      </c>
      <c r="E312" s="7">
        <v>40.799999999999997</v>
      </c>
      <c r="F312" s="16">
        <f t="shared" si="131"/>
        <v>11.333333333333332</v>
      </c>
      <c r="G312" s="17">
        <f t="shared" si="157"/>
        <v>-0.20833333333333331</v>
      </c>
      <c r="H312" s="17">
        <f t="shared" si="158"/>
        <v>-0.75</v>
      </c>
      <c r="I312" s="17">
        <f t="shared" si="132"/>
        <v>11.333333333333332</v>
      </c>
      <c r="J312" s="17">
        <f t="shared" si="133"/>
        <v>2128.9722222222226</v>
      </c>
      <c r="K312" s="17">
        <f t="shared" si="134"/>
        <v>2128.9722222222226</v>
      </c>
      <c r="L312" s="30">
        <f>'Car Info '!$C$5*'My Spreedsheet '!G312</f>
        <v>-310.41666666666663</v>
      </c>
      <c r="M312" s="30">
        <f t="shared" si="135"/>
        <v>1</v>
      </c>
      <c r="N312" s="30">
        <f>IF(M312=1,'Car Info '!$C$5*9.80665*'Car Info '!$H$5,0)</f>
        <v>160.73099349999998</v>
      </c>
      <c r="O312" s="30">
        <f>0.5*'Car Info '!$G$5*'Car Info '!$I$5*'Car Info '!$D$5*('My Spreedsheet '!F312*'My Spreedsheet '!F312)</f>
        <v>49.050716028999993</v>
      </c>
      <c r="P312" s="30">
        <f t="shared" si="159"/>
        <v>-100.63495713766665</v>
      </c>
      <c r="Q312" s="30">
        <f t="shared" si="136"/>
        <v>-1140.5295142268885</v>
      </c>
      <c r="R312" s="30">
        <f t="shared" si="137"/>
        <v>-1.1405295142268885</v>
      </c>
      <c r="S312" s="30">
        <f t="shared" si="138"/>
        <v>2377.526041328666</v>
      </c>
      <c r="T312" s="30">
        <f t="shared" si="139"/>
        <v>432874.43700399058</v>
      </c>
      <c r="U312" s="30">
        <f t="shared" si="140"/>
        <v>0</v>
      </c>
      <c r="V312" s="30">
        <f t="shared" si="141"/>
        <v>0</v>
      </c>
      <c r="W312" s="30">
        <f t="shared" si="142"/>
        <v>-1.1405295142268885</v>
      </c>
      <c r="X312" s="30">
        <f t="shared" si="143"/>
        <v>3.1681375395191348E-4</v>
      </c>
      <c r="Y312" s="30">
        <f t="shared" si="129"/>
        <v>991.03032810802802</v>
      </c>
      <c r="Z312" s="30">
        <f t="shared" si="130"/>
        <v>-463.63746517811103</v>
      </c>
      <c r="AA312" s="30">
        <f t="shared" si="144"/>
        <v>0.27528620225222999</v>
      </c>
      <c r="AB312" s="30">
        <f t="shared" si="145"/>
        <v>-0.12878818477169751</v>
      </c>
      <c r="AC312" s="30">
        <f t="shared" si="146"/>
        <v>0.12878818477169751</v>
      </c>
      <c r="AD312" s="30">
        <f t="shared" si="147"/>
        <v>0.14649801748053248</v>
      </c>
      <c r="AE312" s="30">
        <f>1/2*(('Car Info '!$C$5)*('My Spreedsheet '!F312)^2)</f>
        <v>95691.111111111095</v>
      </c>
      <c r="AF312" s="30">
        <f t="shared" si="148"/>
        <v>95.691111111111098</v>
      </c>
      <c r="AG312" s="30">
        <f t="shared" si="149"/>
        <v>2.6580864197530862E-2</v>
      </c>
      <c r="AH312" s="30">
        <f t="shared" si="150"/>
        <v>4.4034403753000673</v>
      </c>
      <c r="AI312" s="30">
        <f t="shared" si="151"/>
        <v>2377.526041328666</v>
      </c>
      <c r="AJ312" s="30">
        <f t="shared" si="152"/>
        <v>93313.585069782435</v>
      </c>
      <c r="AK312" s="30">
        <f t="shared" si="153"/>
        <v>93.313585069782434</v>
      </c>
      <c r="AL312" s="30">
        <f t="shared" si="154"/>
        <v>93313.585069782435</v>
      </c>
      <c r="AM312" s="30">
        <f t="shared" si="155"/>
        <v>93.313585069782434</v>
      </c>
      <c r="AN312" s="30">
        <f t="shared" si="156"/>
        <v>69.985188802336822</v>
      </c>
      <c r="AO312" s="30">
        <f>IF('My Spreedsheet '!AN312&lt; 'Supercapacitor Info'!$F$22,'My Spreedsheet '!AN312,'Supercapacitor Info'!$F$22)</f>
        <v>69.985188802336822</v>
      </c>
    </row>
    <row r="313" spans="2:41" x14ac:dyDescent="0.3">
      <c r="B313" s="6" t="s">
        <v>9</v>
      </c>
      <c r="C313" s="6">
        <v>308</v>
      </c>
      <c r="D313" s="6">
        <v>308</v>
      </c>
      <c r="E313" s="7">
        <v>40.299999999999997</v>
      </c>
      <c r="F313" s="16">
        <f t="shared" si="131"/>
        <v>11.194444444444443</v>
      </c>
      <c r="G313" s="17">
        <f t="shared" si="157"/>
        <v>-9.7222222222221627E-2</v>
      </c>
      <c r="H313" s="17">
        <f t="shared" si="158"/>
        <v>-0.34999999999999787</v>
      </c>
      <c r="I313" s="17">
        <f t="shared" si="132"/>
        <v>11.194444444444443</v>
      </c>
      <c r="J313" s="17">
        <f t="shared" si="133"/>
        <v>2140.166666666667</v>
      </c>
      <c r="K313" s="17">
        <f t="shared" si="134"/>
        <v>2140.166666666667</v>
      </c>
      <c r="L313" s="30">
        <f>'Car Info '!$C$5*'My Spreedsheet '!G313</f>
        <v>-144.86111111111023</v>
      </c>
      <c r="M313" s="30">
        <f t="shared" si="135"/>
        <v>1</v>
      </c>
      <c r="N313" s="30">
        <f>IF(M313=1,'Car Info '!$C$5*9.80665*'Car Info '!$H$5,0)</f>
        <v>160.73099349999998</v>
      </c>
      <c r="O313" s="30">
        <f>0.5*'Car Info '!$G$5*'Car Info '!$I$5*'Car Info '!$D$5*('My Spreedsheet '!F313*'My Spreedsheet '!F313)</f>
        <v>47.85585916206422</v>
      </c>
      <c r="P313" s="30">
        <f t="shared" si="159"/>
        <v>63.72574155095397</v>
      </c>
      <c r="Q313" s="30">
        <f t="shared" si="136"/>
        <v>713.37427347317907</v>
      </c>
      <c r="R313" s="30">
        <f t="shared" si="137"/>
        <v>0.71337427347317905</v>
      </c>
      <c r="S313" s="30">
        <f t="shared" si="138"/>
        <v>2335.0139339669959</v>
      </c>
      <c r="T313" s="30">
        <f t="shared" si="139"/>
        <v>435209.45093795756</v>
      </c>
      <c r="U313" s="30">
        <f t="shared" si="140"/>
        <v>0.71337427347317905</v>
      </c>
      <c r="V313" s="30">
        <f t="shared" si="141"/>
        <v>1.981595204092164E-4</v>
      </c>
      <c r="W313" s="30">
        <f t="shared" si="142"/>
        <v>0</v>
      </c>
      <c r="X313" s="30">
        <f t="shared" si="143"/>
        <v>0</v>
      </c>
      <c r="Y313" s="30">
        <f t="shared" si="129"/>
        <v>991.74370238150118</v>
      </c>
      <c r="Z313" s="30">
        <f t="shared" si="130"/>
        <v>-463.63746517811103</v>
      </c>
      <c r="AA313" s="30">
        <f t="shared" si="144"/>
        <v>0.27548436177263924</v>
      </c>
      <c r="AB313" s="30">
        <f t="shared" si="145"/>
        <v>-0.12878818477169751</v>
      </c>
      <c r="AC313" s="30">
        <f t="shared" si="146"/>
        <v>0.12878818477169751</v>
      </c>
      <c r="AD313" s="30">
        <f t="shared" si="147"/>
        <v>0.14669617700094173</v>
      </c>
      <c r="AE313" s="30">
        <f>1/2*(('Car Info '!$C$5)*('My Spreedsheet '!F313)^2)</f>
        <v>93360.111882716024</v>
      </c>
      <c r="AF313" s="30">
        <f t="shared" si="148"/>
        <v>93.360111882716026</v>
      </c>
      <c r="AG313" s="30">
        <f t="shared" si="149"/>
        <v>2.5933364411865563E-2</v>
      </c>
      <c r="AH313" s="30">
        <f t="shared" si="150"/>
        <v>4.4293737397119326</v>
      </c>
      <c r="AI313" s="30">
        <f t="shared" si="151"/>
        <v>2335.0139339669959</v>
      </c>
      <c r="AJ313" s="30">
        <f t="shared" si="152"/>
        <v>91025.097948749026</v>
      </c>
      <c r="AK313" s="30">
        <f t="shared" si="153"/>
        <v>91.025097948749021</v>
      </c>
      <c r="AL313" s="30">
        <f t="shared" si="154"/>
        <v>91025.097948749026</v>
      </c>
      <c r="AM313" s="30">
        <f t="shared" si="155"/>
        <v>91.025097948749021</v>
      </c>
      <c r="AN313" s="30">
        <f t="shared" si="156"/>
        <v>68.268823461561766</v>
      </c>
      <c r="AO313" s="30">
        <f>IF('My Spreedsheet '!AN313&lt; 'Supercapacitor Info'!$F$22,'My Spreedsheet '!AN313,'Supercapacitor Info'!$F$22)</f>
        <v>68.268823461561766</v>
      </c>
    </row>
    <row r="314" spans="2:41" x14ac:dyDescent="0.3">
      <c r="B314" s="6" t="s">
        <v>9</v>
      </c>
      <c r="C314" s="6">
        <v>309</v>
      </c>
      <c r="D314" s="6">
        <v>309</v>
      </c>
      <c r="E314" s="7">
        <v>40.1</v>
      </c>
      <c r="F314" s="16">
        <f t="shared" si="131"/>
        <v>11.138888888888889</v>
      </c>
      <c r="G314" s="17">
        <f t="shared" si="157"/>
        <v>-8.3333333333332538E-2</v>
      </c>
      <c r="H314" s="17">
        <f t="shared" si="158"/>
        <v>-0.29999999999999716</v>
      </c>
      <c r="I314" s="17">
        <f t="shared" si="132"/>
        <v>11.138888888888889</v>
      </c>
      <c r="J314" s="17">
        <f t="shared" si="133"/>
        <v>2151.3055555555557</v>
      </c>
      <c r="K314" s="17">
        <f t="shared" si="134"/>
        <v>2151.3055555555557</v>
      </c>
      <c r="L314" s="30">
        <f>'Car Info '!$C$5*'My Spreedsheet '!G314</f>
        <v>-124.16666666666548</v>
      </c>
      <c r="M314" s="30">
        <f t="shared" si="135"/>
        <v>1</v>
      </c>
      <c r="N314" s="30">
        <f>IF(M314=1,'Car Info '!$C$5*9.80665*'Car Info '!$H$5,0)</f>
        <v>160.73099349999998</v>
      </c>
      <c r="O314" s="30">
        <f>0.5*'Car Info '!$G$5*'Car Info '!$I$5*'Car Info '!$D$5*('My Spreedsheet '!F314*'My Spreedsheet '!F314)</f>
        <v>47.382041691772571</v>
      </c>
      <c r="P314" s="30">
        <f t="shared" si="159"/>
        <v>83.946368525107076</v>
      </c>
      <c r="Q314" s="30">
        <f t="shared" si="136"/>
        <v>935.06927162688714</v>
      </c>
      <c r="R314" s="30">
        <f t="shared" si="137"/>
        <v>0.93506927162688713</v>
      </c>
      <c r="S314" s="30">
        <f t="shared" si="138"/>
        <v>2318.1479753305775</v>
      </c>
      <c r="T314" s="30">
        <f t="shared" si="139"/>
        <v>437527.59891328815</v>
      </c>
      <c r="U314" s="30">
        <f t="shared" si="140"/>
        <v>0.93506927162688713</v>
      </c>
      <c r="V314" s="30">
        <f t="shared" si="141"/>
        <v>2.5974146434080199E-4</v>
      </c>
      <c r="W314" s="30">
        <f t="shared" si="142"/>
        <v>0</v>
      </c>
      <c r="X314" s="30">
        <f t="shared" si="143"/>
        <v>0</v>
      </c>
      <c r="Y314" s="30">
        <f t="shared" si="129"/>
        <v>992.67877165312802</v>
      </c>
      <c r="Z314" s="30">
        <f t="shared" si="130"/>
        <v>-463.63746517811103</v>
      </c>
      <c r="AA314" s="30">
        <f t="shared" si="144"/>
        <v>0.27574410323698001</v>
      </c>
      <c r="AB314" s="30">
        <f t="shared" si="145"/>
        <v>-0.12878818477169751</v>
      </c>
      <c r="AC314" s="30">
        <f t="shared" si="146"/>
        <v>0.12878818477169751</v>
      </c>
      <c r="AD314" s="30">
        <f t="shared" si="147"/>
        <v>0.1469559184652825</v>
      </c>
      <c r="AE314" s="30">
        <f>1/2*(('Car Info '!$C$5)*('My Spreedsheet '!F314)^2)</f>
        <v>92435.7600308642</v>
      </c>
      <c r="AF314" s="30">
        <f t="shared" si="148"/>
        <v>92.435760030864202</v>
      </c>
      <c r="AG314" s="30">
        <f t="shared" si="149"/>
        <v>2.5676600008573389E-2</v>
      </c>
      <c r="AH314" s="30">
        <f t="shared" si="150"/>
        <v>4.4550503397205059</v>
      </c>
      <c r="AI314" s="30">
        <f t="shared" si="151"/>
        <v>2318.1479753305775</v>
      </c>
      <c r="AJ314" s="30">
        <f t="shared" si="152"/>
        <v>90117.612055533624</v>
      </c>
      <c r="AK314" s="30">
        <f t="shared" si="153"/>
        <v>90.117612055533627</v>
      </c>
      <c r="AL314" s="30">
        <f t="shared" si="154"/>
        <v>90117.612055533624</v>
      </c>
      <c r="AM314" s="30">
        <f t="shared" si="155"/>
        <v>90.117612055533627</v>
      </c>
      <c r="AN314" s="30">
        <f t="shared" si="156"/>
        <v>67.588209041650217</v>
      </c>
      <c r="AO314" s="30">
        <f>IF('My Spreedsheet '!AN314&lt; 'Supercapacitor Info'!$F$22,'My Spreedsheet '!AN314,'Supercapacitor Info'!$F$22)</f>
        <v>67.588209041650217</v>
      </c>
    </row>
    <row r="315" spans="2:41" x14ac:dyDescent="0.3">
      <c r="B315" s="6" t="s">
        <v>9</v>
      </c>
      <c r="C315" s="6">
        <v>310</v>
      </c>
      <c r="D315" s="6">
        <v>310</v>
      </c>
      <c r="E315" s="7">
        <v>39.700000000000003</v>
      </c>
      <c r="F315" s="16">
        <f t="shared" si="131"/>
        <v>11.027777777777779</v>
      </c>
      <c r="G315" s="17">
        <f t="shared" si="157"/>
        <v>-0.12499999999999981</v>
      </c>
      <c r="H315" s="17">
        <f t="shared" si="158"/>
        <v>-0.44999999999999929</v>
      </c>
      <c r="I315" s="17">
        <f t="shared" si="132"/>
        <v>11.027777777777779</v>
      </c>
      <c r="J315" s="17">
        <f t="shared" si="133"/>
        <v>2162.3333333333335</v>
      </c>
      <c r="K315" s="17">
        <f t="shared" si="134"/>
        <v>2162.3333333333335</v>
      </c>
      <c r="L315" s="30">
        <f>'Car Info '!$C$5*'My Spreedsheet '!G315</f>
        <v>-186.24999999999972</v>
      </c>
      <c r="M315" s="30">
        <f t="shared" si="135"/>
        <v>1</v>
      </c>
      <c r="N315" s="30">
        <f>IF(M315=1,'Car Info '!$C$5*9.80665*'Car Info '!$H$5,0)</f>
        <v>160.73099349999998</v>
      </c>
      <c r="O315" s="30">
        <f>0.5*'Car Info '!$G$5*'Car Info '!$I$5*'Car Info '!$D$5*('My Spreedsheet '!F315*'My Spreedsheet '!F315)</f>
        <v>46.441478653730904</v>
      </c>
      <c r="P315" s="30">
        <f t="shared" si="159"/>
        <v>20.922472153731171</v>
      </c>
      <c r="Q315" s="30">
        <f t="shared" si="136"/>
        <v>230.72837347309098</v>
      </c>
      <c r="R315" s="30">
        <f t="shared" si="137"/>
        <v>0.230728373473091</v>
      </c>
      <c r="S315" s="30">
        <f t="shared" si="138"/>
        <v>2284.651984584199</v>
      </c>
      <c r="T315" s="30">
        <f t="shared" si="139"/>
        <v>439812.25089787238</v>
      </c>
      <c r="U315" s="30">
        <f t="shared" si="140"/>
        <v>0.230728373473091</v>
      </c>
      <c r="V315" s="30">
        <f t="shared" si="141"/>
        <v>6.4091214853636395E-5</v>
      </c>
      <c r="W315" s="30">
        <f t="shared" si="142"/>
        <v>0</v>
      </c>
      <c r="X315" s="30">
        <f t="shared" si="143"/>
        <v>0</v>
      </c>
      <c r="Y315" s="30">
        <f t="shared" si="129"/>
        <v>992.90950002660111</v>
      </c>
      <c r="Z315" s="30">
        <f t="shared" si="130"/>
        <v>-463.63746517811103</v>
      </c>
      <c r="AA315" s="30">
        <f t="shared" si="144"/>
        <v>0.27580819445183363</v>
      </c>
      <c r="AB315" s="30">
        <f t="shared" si="145"/>
        <v>-0.12878818477169751</v>
      </c>
      <c r="AC315" s="30">
        <f t="shared" si="146"/>
        <v>0.12878818477169751</v>
      </c>
      <c r="AD315" s="30">
        <f t="shared" si="147"/>
        <v>0.14702000968013612</v>
      </c>
      <c r="AE315" s="30">
        <f>1/2*(('Car Info '!$C$5)*('My Spreedsheet '!F315)^2)</f>
        <v>90600.852623456798</v>
      </c>
      <c r="AF315" s="30">
        <f t="shared" si="148"/>
        <v>90.600852623456802</v>
      </c>
      <c r="AG315" s="30">
        <f t="shared" si="149"/>
        <v>2.5166903506515778E-2</v>
      </c>
      <c r="AH315" s="30">
        <f t="shared" si="150"/>
        <v>4.4802172432270213</v>
      </c>
      <c r="AI315" s="30">
        <f t="shared" si="151"/>
        <v>2284.651984584199</v>
      </c>
      <c r="AJ315" s="30">
        <f t="shared" si="152"/>
        <v>88316.2006388726</v>
      </c>
      <c r="AK315" s="30">
        <f t="shared" si="153"/>
        <v>88.316200638872601</v>
      </c>
      <c r="AL315" s="30">
        <f t="shared" si="154"/>
        <v>88316.2006388726</v>
      </c>
      <c r="AM315" s="30">
        <f t="shared" si="155"/>
        <v>88.316200638872601</v>
      </c>
      <c r="AN315" s="30">
        <f t="shared" si="156"/>
        <v>66.237150479154465</v>
      </c>
      <c r="AO315" s="30">
        <f>IF('My Spreedsheet '!AN315&lt; 'Supercapacitor Info'!$F$22,'My Spreedsheet '!AN315,'Supercapacitor Info'!$F$22)</f>
        <v>66.237150479154465</v>
      </c>
    </row>
    <row r="316" spans="2:41" x14ac:dyDescent="0.3">
      <c r="B316" s="6" t="s">
        <v>9</v>
      </c>
      <c r="C316" s="6">
        <v>311</v>
      </c>
      <c r="D316" s="6">
        <v>311</v>
      </c>
      <c r="E316" s="7">
        <v>39.200000000000003</v>
      </c>
      <c r="F316" s="16">
        <f t="shared" si="131"/>
        <v>10.888888888888889</v>
      </c>
      <c r="G316" s="17">
        <f t="shared" si="157"/>
        <v>-0.16666666666666705</v>
      </c>
      <c r="H316" s="17">
        <f t="shared" si="158"/>
        <v>-0.60000000000000142</v>
      </c>
      <c r="I316" s="17">
        <f t="shared" si="132"/>
        <v>10.888888888888889</v>
      </c>
      <c r="J316" s="17">
        <f t="shared" si="133"/>
        <v>2173.2222222222222</v>
      </c>
      <c r="K316" s="17">
        <f t="shared" si="134"/>
        <v>2173.2222222222222</v>
      </c>
      <c r="L316" s="30">
        <f>'Car Info '!$C$5*'My Spreedsheet '!G316</f>
        <v>-248.33333333333391</v>
      </c>
      <c r="M316" s="30">
        <f t="shared" si="135"/>
        <v>1</v>
      </c>
      <c r="N316" s="30">
        <f>IF(M316=1,'Car Info '!$C$5*9.80665*'Car Info '!$H$5,0)</f>
        <v>160.73099349999998</v>
      </c>
      <c r="O316" s="30">
        <f>0.5*'Car Info '!$G$5*'Car Info '!$I$5*'Car Info '!$D$5*('My Spreedsheet '!F316*'My Spreedsheet '!F316)</f>
        <v>45.27903467344445</v>
      </c>
      <c r="P316" s="30">
        <f t="shared" si="159"/>
        <v>-42.323305159889479</v>
      </c>
      <c r="Q316" s="30">
        <f t="shared" si="136"/>
        <v>-460.85376729657435</v>
      </c>
      <c r="R316" s="30">
        <f t="shared" si="137"/>
        <v>-0.46085376729657435</v>
      </c>
      <c r="S316" s="30">
        <f t="shared" si="138"/>
        <v>2243.2203067775063</v>
      </c>
      <c r="T316" s="30">
        <f t="shared" si="139"/>
        <v>442055.47120464989</v>
      </c>
      <c r="U316" s="30">
        <f t="shared" si="140"/>
        <v>0</v>
      </c>
      <c r="V316" s="30">
        <f t="shared" si="141"/>
        <v>0</v>
      </c>
      <c r="W316" s="30">
        <f t="shared" si="142"/>
        <v>-0.46085376729657435</v>
      </c>
      <c r="X316" s="30">
        <f t="shared" si="143"/>
        <v>1.2801493536015955E-4</v>
      </c>
      <c r="Y316" s="30">
        <f t="shared" si="129"/>
        <v>992.90950002660111</v>
      </c>
      <c r="Z316" s="30">
        <f t="shared" si="130"/>
        <v>-464.09831894540758</v>
      </c>
      <c r="AA316" s="30">
        <f t="shared" si="144"/>
        <v>0.27580819445183363</v>
      </c>
      <c r="AB316" s="30">
        <f t="shared" si="145"/>
        <v>-0.12891619970705767</v>
      </c>
      <c r="AC316" s="30">
        <f t="shared" si="146"/>
        <v>0.12891619970705767</v>
      </c>
      <c r="AD316" s="30">
        <f t="shared" si="147"/>
        <v>0.14689199474477596</v>
      </c>
      <c r="AE316" s="30">
        <f>1/2*(('Car Info '!$C$5)*('My Spreedsheet '!F316)^2)</f>
        <v>88333.08641975309</v>
      </c>
      <c r="AF316" s="30">
        <f t="shared" si="148"/>
        <v>88.333086419753087</v>
      </c>
      <c r="AG316" s="30">
        <f t="shared" si="149"/>
        <v>2.4536968449931414E-2</v>
      </c>
      <c r="AH316" s="30">
        <f t="shared" si="150"/>
        <v>4.5047542116769526</v>
      </c>
      <c r="AI316" s="30">
        <f t="shared" si="151"/>
        <v>2243.2203067775063</v>
      </c>
      <c r="AJ316" s="30">
        <f t="shared" si="152"/>
        <v>86089.866112975578</v>
      </c>
      <c r="AK316" s="30">
        <f t="shared" si="153"/>
        <v>86.089866112975585</v>
      </c>
      <c r="AL316" s="30">
        <f t="shared" si="154"/>
        <v>86089.866112975578</v>
      </c>
      <c r="AM316" s="30">
        <f t="shared" si="155"/>
        <v>86.089866112975585</v>
      </c>
      <c r="AN316" s="30">
        <f t="shared" si="156"/>
        <v>64.567399584731689</v>
      </c>
      <c r="AO316" s="30">
        <f>IF('My Spreedsheet '!AN316&lt; 'Supercapacitor Info'!$F$22,'My Spreedsheet '!AN316,'Supercapacitor Info'!$F$22)</f>
        <v>64.567399584731689</v>
      </c>
    </row>
    <row r="317" spans="2:41" x14ac:dyDescent="0.3">
      <c r="B317" s="6" t="s">
        <v>9</v>
      </c>
      <c r="C317" s="6">
        <v>312</v>
      </c>
      <c r="D317" s="6">
        <v>312</v>
      </c>
      <c r="E317" s="7">
        <v>38.5</v>
      </c>
      <c r="F317" s="16">
        <f t="shared" si="131"/>
        <v>10.694444444444445</v>
      </c>
      <c r="G317" s="17">
        <f t="shared" si="157"/>
        <v>-0.25000000000000061</v>
      </c>
      <c r="H317" s="17">
        <f t="shared" si="158"/>
        <v>-0.90000000000000213</v>
      </c>
      <c r="I317" s="17">
        <f t="shared" si="132"/>
        <v>10.694444444444445</v>
      </c>
      <c r="J317" s="17">
        <f t="shared" si="133"/>
        <v>2183.9166666666665</v>
      </c>
      <c r="K317" s="17">
        <f t="shared" si="134"/>
        <v>2183.9166666666665</v>
      </c>
      <c r="L317" s="30">
        <f>'Car Info '!$C$5*'My Spreedsheet '!G317</f>
        <v>-372.50000000000091</v>
      </c>
      <c r="M317" s="30">
        <f t="shared" si="135"/>
        <v>1</v>
      </c>
      <c r="N317" s="30">
        <f>IF(M317=1,'Car Info '!$C$5*9.80665*'Car Info '!$H$5,0)</f>
        <v>160.73099349999998</v>
      </c>
      <c r="O317" s="30">
        <f>0.5*'Car Info '!$G$5*'Car Info '!$I$5*'Car Info '!$D$5*('My Spreedsheet '!F317*'My Spreedsheet '!F317)</f>
        <v>43.67636475993924</v>
      </c>
      <c r="P317" s="30">
        <f t="shared" si="159"/>
        <v>-168.09264174006168</v>
      </c>
      <c r="Q317" s="30">
        <f t="shared" si="136"/>
        <v>-1797.6574186089931</v>
      </c>
      <c r="R317" s="30">
        <f t="shared" si="137"/>
        <v>-1.7976574186089931</v>
      </c>
      <c r="S317" s="30">
        <f t="shared" si="138"/>
        <v>2186.0231369465723</v>
      </c>
      <c r="T317" s="30">
        <f t="shared" si="139"/>
        <v>444241.49434159644</v>
      </c>
      <c r="U317" s="30">
        <f t="shared" si="140"/>
        <v>0</v>
      </c>
      <c r="V317" s="30">
        <f t="shared" si="141"/>
        <v>0</v>
      </c>
      <c r="W317" s="30">
        <f t="shared" si="142"/>
        <v>-1.7976574186089931</v>
      </c>
      <c r="X317" s="30">
        <f t="shared" si="143"/>
        <v>4.9934928294694252E-4</v>
      </c>
      <c r="Y317" s="30">
        <f t="shared" si="129"/>
        <v>992.90950002660111</v>
      </c>
      <c r="Z317" s="30">
        <f t="shared" si="130"/>
        <v>-465.89597636401658</v>
      </c>
      <c r="AA317" s="30">
        <f t="shared" si="144"/>
        <v>0.27580819445183363</v>
      </c>
      <c r="AB317" s="30">
        <f t="shared" si="145"/>
        <v>-0.1294155489900046</v>
      </c>
      <c r="AC317" s="30">
        <f t="shared" si="146"/>
        <v>0.1294155489900046</v>
      </c>
      <c r="AD317" s="30">
        <f t="shared" si="147"/>
        <v>0.14639264546182904</v>
      </c>
      <c r="AE317" s="30">
        <f>1/2*(('Car Info '!$C$5)*('My Spreedsheet '!F317)^2)</f>
        <v>85206.500771604944</v>
      </c>
      <c r="AF317" s="30">
        <f t="shared" si="148"/>
        <v>85.206500771604951</v>
      </c>
      <c r="AG317" s="30">
        <f t="shared" si="149"/>
        <v>2.3668472436556932E-2</v>
      </c>
      <c r="AH317" s="30">
        <f t="shared" si="150"/>
        <v>4.5284226841135098</v>
      </c>
      <c r="AI317" s="30">
        <f t="shared" si="151"/>
        <v>2186.0231369465723</v>
      </c>
      <c r="AJ317" s="30">
        <f t="shared" si="152"/>
        <v>83020.477634658368</v>
      </c>
      <c r="AK317" s="30">
        <f t="shared" si="153"/>
        <v>83.020477634658363</v>
      </c>
      <c r="AL317" s="30">
        <f t="shared" si="154"/>
        <v>83020.477634658368</v>
      </c>
      <c r="AM317" s="30">
        <f t="shared" si="155"/>
        <v>83.020477634658363</v>
      </c>
      <c r="AN317" s="30">
        <f t="shared" si="156"/>
        <v>62.265358225993779</v>
      </c>
      <c r="AO317" s="30">
        <f>IF('My Spreedsheet '!AN317&lt; 'Supercapacitor Info'!$F$22,'My Spreedsheet '!AN317,'Supercapacitor Info'!$F$22)</f>
        <v>62.265358225993779</v>
      </c>
    </row>
    <row r="318" spans="2:41" x14ac:dyDescent="0.3">
      <c r="B318" s="6" t="s">
        <v>9</v>
      </c>
      <c r="C318" s="6">
        <v>313</v>
      </c>
      <c r="D318" s="6">
        <v>313</v>
      </c>
      <c r="E318" s="7">
        <v>37.4</v>
      </c>
      <c r="F318" s="16">
        <f t="shared" si="131"/>
        <v>10.388888888888888</v>
      </c>
      <c r="G318" s="17">
        <f t="shared" si="157"/>
        <v>-0.34722222222222221</v>
      </c>
      <c r="H318" s="17">
        <f t="shared" si="158"/>
        <v>-1.25</v>
      </c>
      <c r="I318" s="17">
        <f t="shared" si="132"/>
        <v>10.388888888888888</v>
      </c>
      <c r="J318" s="17">
        <f t="shared" si="133"/>
        <v>2194.3055555555552</v>
      </c>
      <c r="K318" s="17">
        <f t="shared" si="134"/>
        <v>2194.3055555555552</v>
      </c>
      <c r="L318" s="30">
        <f>'Car Info '!$C$5*'My Spreedsheet '!G318</f>
        <v>-517.36111111111109</v>
      </c>
      <c r="M318" s="30">
        <f t="shared" si="135"/>
        <v>1</v>
      </c>
      <c r="N318" s="30">
        <f>IF(M318=1,'Car Info '!$C$5*9.80665*'Car Info '!$H$5,0)</f>
        <v>160.73099349999998</v>
      </c>
      <c r="O318" s="30">
        <f>0.5*'Car Info '!$G$5*'Car Info '!$I$5*'Car Info '!$D$5*('My Spreedsheet '!F318*'My Spreedsheet '!F318)</f>
        <v>41.216226663256933</v>
      </c>
      <c r="P318" s="30">
        <f t="shared" si="159"/>
        <v>-315.41389094785421</v>
      </c>
      <c r="Q318" s="30">
        <f t="shared" si="136"/>
        <v>-3276.7998670693737</v>
      </c>
      <c r="R318" s="30">
        <f t="shared" si="137"/>
        <v>-3.2767998670693737</v>
      </c>
      <c r="S318" s="30">
        <f t="shared" si="138"/>
        <v>2098.0072316960577</v>
      </c>
      <c r="T318" s="30">
        <f t="shared" si="139"/>
        <v>446339.50157329248</v>
      </c>
      <c r="U318" s="30">
        <f t="shared" si="140"/>
        <v>0</v>
      </c>
      <c r="V318" s="30">
        <f t="shared" si="141"/>
        <v>0</v>
      </c>
      <c r="W318" s="30">
        <f t="shared" si="142"/>
        <v>-3.2767998670693737</v>
      </c>
      <c r="X318" s="30">
        <f t="shared" si="143"/>
        <v>9.1022218529704824E-4</v>
      </c>
      <c r="Y318" s="30">
        <f t="shared" si="129"/>
        <v>992.90950002660111</v>
      </c>
      <c r="Z318" s="30">
        <f t="shared" si="130"/>
        <v>-469.17277623108595</v>
      </c>
      <c r="AA318" s="30">
        <f t="shared" si="144"/>
        <v>0.27580819445183363</v>
      </c>
      <c r="AB318" s="30">
        <f t="shared" si="145"/>
        <v>-0.13032577117530164</v>
      </c>
      <c r="AC318" s="30">
        <f t="shared" si="146"/>
        <v>0.13032577117530164</v>
      </c>
      <c r="AD318" s="30">
        <f t="shared" si="147"/>
        <v>0.14548242327653199</v>
      </c>
      <c r="AE318" s="30">
        <f>1/2*(('Car Info '!$C$5)*('My Spreedsheet '!F318)^2)</f>
        <v>80407.114197530842</v>
      </c>
      <c r="AF318" s="30">
        <f t="shared" si="148"/>
        <v>80.407114197530845</v>
      </c>
      <c r="AG318" s="30">
        <f t="shared" si="149"/>
        <v>2.2335309499314122E-2</v>
      </c>
      <c r="AH318" s="30">
        <f t="shared" si="150"/>
        <v>4.550757993612824</v>
      </c>
      <c r="AI318" s="30">
        <f t="shared" si="151"/>
        <v>2098.0072316960577</v>
      </c>
      <c r="AJ318" s="30">
        <f t="shared" si="152"/>
        <v>78309.106965834784</v>
      </c>
      <c r="AK318" s="30">
        <f t="shared" si="153"/>
        <v>78.309106965834786</v>
      </c>
      <c r="AL318" s="30">
        <f t="shared" si="154"/>
        <v>78309.106965834784</v>
      </c>
      <c r="AM318" s="30">
        <f t="shared" si="155"/>
        <v>78.309106965834786</v>
      </c>
      <c r="AN318" s="30">
        <f t="shared" si="156"/>
        <v>58.731830224376083</v>
      </c>
      <c r="AO318" s="30">
        <f>IF('My Spreedsheet '!AN318&lt; 'Supercapacitor Info'!$F$22,'My Spreedsheet '!AN318,'Supercapacitor Info'!$F$22)</f>
        <v>58.731830224376083</v>
      </c>
    </row>
    <row r="319" spans="2:41" x14ac:dyDescent="0.3">
      <c r="B319" s="6" t="s">
        <v>9</v>
      </c>
      <c r="C319" s="6">
        <v>314</v>
      </c>
      <c r="D319" s="6">
        <v>314</v>
      </c>
      <c r="E319" s="7">
        <v>36</v>
      </c>
      <c r="F319" s="16">
        <f t="shared" si="131"/>
        <v>10</v>
      </c>
      <c r="G319" s="17">
        <f t="shared" si="157"/>
        <v>-0.41666666666666663</v>
      </c>
      <c r="H319" s="17">
        <f t="shared" si="158"/>
        <v>-1.5</v>
      </c>
      <c r="I319" s="17">
        <f t="shared" si="132"/>
        <v>10</v>
      </c>
      <c r="J319" s="17">
        <f t="shared" si="133"/>
        <v>2204.3055555555552</v>
      </c>
      <c r="K319" s="17">
        <f t="shared" si="134"/>
        <v>2204.3055555555552</v>
      </c>
      <c r="L319" s="30">
        <f>'Car Info '!$C$5*'My Spreedsheet '!G319</f>
        <v>-620.83333333333326</v>
      </c>
      <c r="M319" s="30">
        <f t="shared" si="135"/>
        <v>1</v>
      </c>
      <c r="N319" s="30">
        <f>IF(M319=1,'Car Info '!$C$5*9.80665*'Car Info '!$H$5,0)</f>
        <v>160.73099349999998</v>
      </c>
      <c r="O319" s="30">
        <f>0.5*'Car Info '!$G$5*'Car Info '!$I$5*'Car Info '!$D$5*('My Spreedsheet '!F319*'My Spreedsheet '!F319)</f>
        <v>38.188273725000002</v>
      </c>
      <c r="P319" s="30">
        <f t="shared" si="159"/>
        <v>-421.91406610833332</v>
      </c>
      <c r="Q319" s="30">
        <f t="shared" si="136"/>
        <v>-4219.1406610833328</v>
      </c>
      <c r="R319" s="30">
        <f t="shared" si="137"/>
        <v>-4.2191406610833333</v>
      </c>
      <c r="S319" s="30">
        <f t="shared" si="138"/>
        <v>1989.19267225</v>
      </c>
      <c r="T319" s="30">
        <f t="shared" si="139"/>
        <v>448328.69424554246</v>
      </c>
      <c r="U319" s="30">
        <f t="shared" si="140"/>
        <v>0</v>
      </c>
      <c r="V319" s="30">
        <f t="shared" si="141"/>
        <v>0</v>
      </c>
      <c r="W319" s="30">
        <f t="shared" si="142"/>
        <v>-4.2191406610833333</v>
      </c>
      <c r="X319" s="30">
        <f t="shared" si="143"/>
        <v>1.1719835169675926E-3</v>
      </c>
      <c r="Y319" s="30">
        <f t="shared" si="129"/>
        <v>992.90950002660111</v>
      </c>
      <c r="Z319" s="30">
        <f t="shared" si="130"/>
        <v>-473.39191689216926</v>
      </c>
      <c r="AA319" s="30">
        <f t="shared" si="144"/>
        <v>0.27580819445183363</v>
      </c>
      <c r="AB319" s="30">
        <f t="shared" si="145"/>
        <v>-0.13149775469226924</v>
      </c>
      <c r="AC319" s="30">
        <f t="shared" si="146"/>
        <v>0.13149775469226924</v>
      </c>
      <c r="AD319" s="30">
        <f t="shared" si="147"/>
        <v>0.1443104397595644</v>
      </c>
      <c r="AE319" s="30">
        <f>1/2*(('Car Info '!$C$5)*('My Spreedsheet '!F319)^2)</f>
        <v>74500</v>
      </c>
      <c r="AF319" s="30">
        <f t="shared" si="148"/>
        <v>74.5</v>
      </c>
      <c r="AG319" s="30">
        <f t="shared" si="149"/>
        <v>2.0694444444444446E-2</v>
      </c>
      <c r="AH319" s="30">
        <f t="shared" si="150"/>
        <v>4.5714524380572685</v>
      </c>
      <c r="AI319" s="30">
        <f t="shared" si="151"/>
        <v>1989.19267225</v>
      </c>
      <c r="AJ319" s="30">
        <f t="shared" si="152"/>
        <v>72510.807327749993</v>
      </c>
      <c r="AK319" s="30">
        <f t="shared" si="153"/>
        <v>72.510807327750001</v>
      </c>
      <c r="AL319" s="30">
        <f t="shared" si="154"/>
        <v>72510.807327749993</v>
      </c>
      <c r="AM319" s="30">
        <f t="shared" si="155"/>
        <v>72.510807327750001</v>
      </c>
      <c r="AN319" s="30">
        <f t="shared" si="156"/>
        <v>54.383105495812494</v>
      </c>
      <c r="AO319" s="30">
        <f>IF('My Spreedsheet '!AN319&lt; 'Supercapacitor Info'!$F$22,'My Spreedsheet '!AN319,'Supercapacitor Info'!$F$22)</f>
        <v>54.383105495812494</v>
      </c>
    </row>
    <row r="320" spans="2:41" x14ac:dyDescent="0.3">
      <c r="B320" s="6" t="s">
        <v>9</v>
      </c>
      <c r="C320" s="6">
        <v>315</v>
      </c>
      <c r="D320" s="6">
        <v>315</v>
      </c>
      <c r="E320" s="7">
        <v>34.4</v>
      </c>
      <c r="F320" s="16">
        <f t="shared" si="131"/>
        <v>9.5555555555555554</v>
      </c>
      <c r="G320" s="17">
        <f t="shared" si="157"/>
        <v>-0.41666666666666663</v>
      </c>
      <c r="H320" s="17">
        <f t="shared" si="158"/>
        <v>-1.5</v>
      </c>
      <c r="I320" s="17">
        <f t="shared" si="132"/>
        <v>9.5555555555555554</v>
      </c>
      <c r="J320" s="17">
        <f t="shared" si="133"/>
        <v>2213.8611111111109</v>
      </c>
      <c r="K320" s="17">
        <f t="shared" si="134"/>
        <v>2213.8611111111109</v>
      </c>
      <c r="L320" s="30">
        <f>'Car Info '!$C$5*'My Spreedsheet '!G320</f>
        <v>-620.83333333333326</v>
      </c>
      <c r="M320" s="30">
        <f t="shared" si="135"/>
        <v>1</v>
      </c>
      <c r="N320" s="30">
        <f>IF(M320=1,'Car Info '!$C$5*9.80665*'Car Info '!$H$5,0)</f>
        <v>160.73099349999998</v>
      </c>
      <c r="O320" s="30">
        <f>0.5*'Car Info '!$G$5*'Car Info '!$I$5*'Car Info '!$D$5*('My Spreedsheet '!F320*'My Spreedsheet '!F320)</f>
        <v>34.869194132111105</v>
      </c>
      <c r="P320" s="30">
        <f t="shared" si="159"/>
        <v>-425.23314570122221</v>
      </c>
      <c r="Q320" s="30">
        <f t="shared" si="136"/>
        <v>-4063.3389478116787</v>
      </c>
      <c r="R320" s="30">
        <f t="shared" si="137"/>
        <v>-4.0633389478116788</v>
      </c>
      <c r="S320" s="30">
        <f t="shared" si="138"/>
        <v>1869.0684595957282</v>
      </c>
      <c r="T320" s="30">
        <f t="shared" si="139"/>
        <v>450197.76270513819</v>
      </c>
      <c r="U320" s="30">
        <f t="shared" si="140"/>
        <v>0</v>
      </c>
      <c r="V320" s="30">
        <f t="shared" si="141"/>
        <v>0</v>
      </c>
      <c r="W320" s="30">
        <f t="shared" si="142"/>
        <v>-4.0633389478116788</v>
      </c>
      <c r="X320" s="30">
        <f t="shared" si="143"/>
        <v>1.1287052632810218E-3</v>
      </c>
      <c r="Y320" s="30">
        <f t="shared" si="129"/>
        <v>992.90950002660111</v>
      </c>
      <c r="Z320" s="30">
        <f t="shared" si="130"/>
        <v>-477.45525583998096</v>
      </c>
      <c r="AA320" s="30">
        <f t="shared" si="144"/>
        <v>0.27580819445183363</v>
      </c>
      <c r="AB320" s="30">
        <f t="shared" si="145"/>
        <v>-0.13262645995555028</v>
      </c>
      <c r="AC320" s="30">
        <f t="shared" si="146"/>
        <v>0.13262645995555028</v>
      </c>
      <c r="AD320" s="30">
        <f t="shared" si="147"/>
        <v>0.14318173449628335</v>
      </c>
      <c r="AE320" s="30">
        <f>1/2*(('Car Info '!$C$5)*('My Spreedsheet '!F320)^2)</f>
        <v>68024.938271604929</v>
      </c>
      <c r="AF320" s="30">
        <f t="shared" si="148"/>
        <v>68.024938271604924</v>
      </c>
      <c r="AG320" s="30">
        <f t="shared" si="149"/>
        <v>1.8895816186556922E-2</v>
      </c>
      <c r="AH320" s="30">
        <f t="shared" si="150"/>
        <v>4.5903482542438256</v>
      </c>
      <c r="AI320" s="30">
        <f t="shared" si="151"/>
        <v>1869.0684595957282</v>
      </c>
      <c r="AJ320" s="30">
        <f t="shared" si="152"/>
        <v>66155.869812009201</v>
      </c>
      <c r="AK320" s="30">
        <f t="shared" si="153"/>
        <v>66.1558698120092</v>
      </c>
      <c r="AL320" s="30">
        <f t="shared" si="154"/>
        <v>66155.869812009201</v>
      </c>
      <c r="AM320" s="30">
        <f t="shared" si="155"/>
        <v>66.1558698120092</v>
      </c>
      <c r="AN320" s="30">
        <f t="shared" si="156"/>
        <v>49.6169023590069</v>
      </c>
      <c r="AO320" s="30">
        <f>IF('My Spreedsheet '!AN320&lt; 'Supercapacitor Info'!$F$22,'My Spreedsheet '!AN320,'Supercapacitor Info'!$F$22)</f>
        <v>49.6169023590069</v>
      </c>
    </row>
    <row r="321" spans="2:41" x14ac:dyDescent="0.3">
      <c r="B321" s="6" t="s">
        <v>9</v>
      </c>
      <c r="C321" s="6">
        <v>316</v>
      </c>
      <c r="D321" s="6">
        <v>316</v>
      </c>
      <c r="E321" s="7">
        <v>33</v>
      </c>
      <c r="F321" s="16">
        <f t="shared" si="131"/>
        <v>9.1666666666666661</v>
      </c>
      <c r="G321" s="17">
        <f t="shared" si="157"/>
        <v>-0.37499999999999989</v>
      </c>
      <c r="H321" s="17">
        <f t="shared" si="158"/>
        <v>-1.3499999999999996</v>
      </c>
      <c r="I321" s="17">
        <f t="shared" si="132"/>
        <v>9.1666666666666661</v>
      </c>
      <c r="J321" s="17">
        <f t="shared" si="133"/>
        <v>2223.0277777777774</v>
      </c>
      <c r="K321" s="17">
        <f t="shared" si="134"/>
        <v>2223.0277777777774</v>
      </c>
      <c r="L321" s="30">
        <f>'Car Info '!$C$5*'My Spreedsheet '!G321</f>
        <v>-558.74999999999989</v>
      </c>
      <c r="M321" s="30">
        <f t="shared" si="135"/>
        <v>1</v>
      </c>
      <c r="N321" s="30">
        <f>IF(M321=1,'Car Info '!$C$5*9.80665*'Car Info '!$H$5,0)</f>
        <v>160.73099349999998</v>
      </c>
      <c r="O321" s="30">
        <f>0.5*'Car Info '!$G$5*'Car Info '!$I$5*'Car Info '!$D$5*('My Spreedsheet '!F321*'My Spreedsheet '!F321)</f>
        <v>32.0887577828125</v>
      </c>
      <c r="P321" s="30">
        <f t="shared" si="159"/>
        <v>-365.93024871718745</v>
      </c>
      <c r="Q321" s="30">
        <f t="shared" si="136"/>
        <v>-3354.360613240885</v>
      </c>
      <c r="R321" s="30">
        <f t="shared" si="137"/>
        <v>-3.354360613240885</v>
      </c>
      <c r="S321" s="30">
        <f t="shared" si="138"/>
        <v>1767.5143867591144</v>
      </c>
      <c r="T321" s="30">
        <f t="shared" si="139"/>
        <v>451965.27709189733</v>
      </c>
      <c r="U321" s="30">
        <f t="shared" si="140"/>
        <v>0</v>
      </c>
      <c r="V321" s="30">
        <f t="shared" si="141"/>
        <v>0</v>
      </c>
      <c r="W321" s="30">
        <f t="shared" si="142"/>
        <v>-3.354360613240885</v>
      </c>
      <c r="X321" s="30">
        <f t="shared" si="143"/>
        <v>9.3176683701135692E-4</v>
      </c>
      <c r="Y321" s="30">
        <f t="shared" si="129"/>
        <v>992.90950002660111</v>
      </c>
      <c r="Z321" s="30">
        <f t="shared" si="130"/>
        <v>-480.80961645322185</v>
      </c>
      <c r="AA321" s="30">
        <f t="shared" si="144"/>
        <v>0.27580819445183363</v>
      </c>
      <c r="AB321" s="30">
        <f t="shared" si="145"/>
        <v>-0.13355822679256163</v>
      </c>
      <c r="AC321" s="30">
        <f t="shared" si="146"/>
        <v>0.13355822679256163</v>
      </c>
      <c r="AD321" s="30">
        <f t="shared" si="147"/>
        <v>0.142249967659272</v>
      </c>
      <c r="AE321" s="30">
        <f>1/2*(('Car Info '!$C$5)*('My Spreedsheet '!F321)^2)</f>
        <v>62600.694444444438</v>
      </c>
      <c r="AF321" s="30">
        <f t="shared" si="148"/>
        <v>62.600694444444436</v>
      </c>
      <c r="AG321" s="30">
        <f t="shared" si="149"/>
        <v>1.7389081790123453E-2</v>
      </c>
      <c r="AH321" s="30">
        <f t="shared" si="150"/>
        <v>4.6077373360339493</v>
      </c>
      <c r="AI321" s="30">
        <f t="shared" si="151"/>
        <v>1767.5143867591144</v>
      </c>
      <c r="AJ321" s="30">
        <f t="shared" si="152"/>
        <v>60833.18005768532</v>
      </c>
      <c r="AK321" s="30">
        <f t="shared" si="153"/>
        <v>60.833180057685318</v>
      </c>
      <c r="AL321" s="30">
        <f t="shared" si="154"/>
        <v>60833.18005768532</v>
      </c>
      <c r="AM321" s="30">
        <f t="shared" si="155"/>
        <v>60.833180057685318</v>
      </c>
      <c r="AN321" s="30">
        <f t="shared" si="156"/>
        <v>45.624885043263987</v>
      </c>
      <c r="AO321" s="30">
        <f>IF('My Spreedsheet '!AN321&lt; 'Supercapacitor Info'!$F$22,'My Spreedsheet '!AN321,'Supercapacitor Info'!$F$22)</f>
        <v>45.624885043263987</v>
      </c>
    </row>
    <row r="322" spans="2:41" x14ac:dyDescent="0.3">
      <c r="B322" s="6" t="s">
        <v>9</v>
      </c>
      <c r="C322" s="6">
        <v>317</v>
      </c>
      <c r="D322" s="6">
        <v>317</v>
      </c>
      <c r="E322" s="7">
        <v>31.7</v>
      </c>
      <c r="F322" s="16">
        <f t="shared" si="131"/>
        <v>8.8055555555555554</v>
      </c>
      <c r="G322" s="17">
        <f t="shared" si="157"/>
        <v>-0.41666666666666663</v>
      </c>
      <c r="H322" s="17">
        <f t="shared" si="158"/>
        <v>-1.5</v>
      </c>
      <c r="I322" s="17">
        <f t="shared" si="132"/>
        <v>8.8055555555555554</v>
      </c>
      <c r="J322" s="17">
        <f t="shared" si="133"/>
        <v>2231.833333333333</v>
      </c>
      <c r="K322" s="17">
        <f t="shared" si="134"/>
        <v>2231.833333333333</v>
      </c>
      <c r="L322" s="30">
        <f>'Car Info '!$C$5*'My Spreedsheet '!G322</f>
        <v>-620.83333333333326</v>
      </c>
      <c r="M322" s="30">
        <f t="shared" si="135"/>
        <v>1</v>
      </c>
      <c r="N322" s="30">
        <f>IF(M322=1,'Car Info '!$C$5*9.80665*'Car Info '!$H$5,0)</f>
        <v>160.73099349999998</v>
      </c>
      <c r="O322" s="30">
        <f>0.5*'Car Info '!$G$5*'Car Info '!$I$5*'Car Info '!$D$5*('My Spreedsheet '!F322*'My Spreedsheet '!F322)</f>
        <v>29.610350604564232</v>
      </c>
      <c r="P322" s="30">
        <f t="shared" si="159"/>
        <v>-430.49198922876906</v>
      </c>
      <c r="Q322" s="30">
        <f t="shared" si="136"/>
        <v>-3790.7211273755497</v>
      </c>
      <c r="R322" s="30">
        <f t="shared" si="137"/>
        <v>-3.7907211273755497</v>
      </c>
      <c r="S322" s="30">
        <f t="shared" si="138"/>
        <v>1676.061280031857</v>
      </c>
      <c r="T322" s="30">
        <f t="shared" si="139"/>
        <v>453641.33837192919</v>
      </c>
      <c r="U322" s="30">
        <f t="shared" si="140"/>
        <v>0</v>
      </c>
      <c r="V322" s="30">
        <f t="shared" si="141"/>
        <v>0</v>
      </c>
      <c r="W322" s="30">
        <f t="shared" si="142"/>
        <v>-3.7907211273755497</v>
      </c>
      <c r="X322" s="30">
        <f t="shared" si="143"/>
        <v>1.0529780909376528E-3</v>
      </c>
      <c r="Y322" s="30">
        <f t="shared" si="129"/>
        <v>992.90950002660111</v>
      </c>
      <c r="Z322" s="30">
        <f t="shared" si="130"/>
        <v>-484.6003375805974</v>
      </c>
      <c r="AA322" s="30">
        <f t="shared" si="144"/>
        <v>0.27580819445183363</v>
      </c>
      <c r="AB322" s="30">
        <f t="shared" si="145"/>
        <v>-0.13461120488349929</v>
      </c>
      <c r="AC322" s="30">
        <f t="shared" si="146"/>
        <v>0.13461120488349929</v>
      </c>
      <c r="AD322" s="30">
        <f t="shared" si="147"/>
        <v>0.14119698956833435</v>
      </c>
      <c r="AE322" s="30">
        <f>1/2*(('Car Info '!$C$5)*('My Spreedsheet '!F322)^2)</f>
        <v>57765.667438271601</v>
      </c>
      <c r="AF322" s="30">
        <f t="shared" si="148"/>
        <v>57.765667438271599</v>
      </c>
      <c r="AG322" s="30">
        <f t="shared" si="149"/>
        <v>1.6046018732853221E-2</v>
      </c>
      <c r="AH322" s="30">
        <f t="shared" si="150"/>
        <v>4.6237833547668021</v>
      </c>
      <c r="AI322" s="30">
        <f t="shared" si="151"/>
        <v>1676.061280031857</v>
      </c>
      <c r="AJ322" s="30">
        <f t="shared" si="152"/>
        <v>56089.606158239745</v>
      </c>
      <c r="AK322" s="30">
        <f t="shared" si="153"/>
        <v>56.089606158239746</v>
      </c>
      <c r="AL322" s="30">
        <f t="shared" si="154"/>
        <v>56089.606158239745</v>
      </c>
      <c r="AM322" s="30">
        <f t="shared" si="155"/>
        <v>56.089606158239746</v>
      </c>
      <c r="AN322" s="30">
        <f t="shared" si="156"/>
        <v>42.06720461867981</v>
      </c>
      <c r="AO322" s="30">
        <f>IF('My Spreedsheet '!AN322&lt; 'Supercapacitor Info'!$F$22,'My Spreedsheet '!AN322,'Supercapacitor Info'!$F$22)</f>
        <v>42.06720461867981</v>
      </c>
    </row>
    <row r="323" spans="2:41" x14ac:dyDescent="0.3">
      <c r="B323" s="6" t="s">
        <v>9</v>
      </c>
      <c r="C323" s="6">
        <v>318</v>
      </c>
      <c r="D323" s="6">
        <v>318</v>
      </c>
      <c r="E323" s="7">
        <v>30</v>
      </c>
      <c r="F323" s="16">
        <f t="shared" si="131"/>
        <v>8.3333333333333339</v>
      </c>
      <c r="G323" s="17">
        <f t="shared" si="157"/>
        <v>-0.51388888888888873</v>
      </c>
      <c r="H323" s="17">
        <f t="shared" si="158"/>
        <v>-1.8499999999999996</v>
      </c>
      <c r="I323" s="17">
        <f t="shared" si="132"/>
        <v>8.3333333333333339</v>
      </c>
      <c r="J323" s="17">
        <f t="shared" si="133"/>
        <v>2240.1666666666665</v>
      </c>
      <c r="K323" s="17">
        <f t="shared" si="134"/>
        <v>2240.1666666666665</v>
      </c>
      <c r="L323" s="30">
        <f>'Car Info '!$C$5*'My Spreedsheet '!G323</f>
        <v>-765.69444444444423</v>
      </c>
      <c r="M323" s="30">
        <f t="shared" si="135"/>
        <v>1</v>
      </c>
      <c r="N323" s="30">
        <f>IF(M323=1,'Car Info '!$C$5*9.80665*'Car Info '!$H$5,0)</f>
        <v>160.73099349999998</v>
      </c>
      <c r="O323" s="30">
        <f>0.5*'Car Info '!$G$5*'Car Info '!$I$5*'Car Info '!$D$5*('My Spreedsheet '!F323*'My Spreedsheet '!F323)</f>
        <v>26.519634531250006</v>
      </c>
      <c r="P323" s="30">
        <f t="shared" si="159"/>
        <v>-578.44381641319433</v>
      </c>
      <c r="Q323" s="30">
        <f t="shared" si="136"/>
        <v>-4820.3651367766197</v>
      </c>
      <c r="R323" s="30">
        <f t="shared" si="137"/>
        <v>-4.82036513677662</v>
      </c>
      <c r="S323" s="30">
        <f t="shared" si="138"/>
        <v>1560.4219002604166</v>
      </c>
      <c r="T323" s="30">
        <f t="shared" si="139"/>
        <v>455201.76027218963</v>
      </c>
      <c r="U323" s="30">
        <f t="shared" si="140"/>
        <v>0</v>
      </c>
      <c r="V323" s="30">
        <f t="shared" si="141"/>
        <v>0</v>
      </c>
      <c r="W323" s="30">
        <f t="shared" si="142"/>
        <v>-4.82036513677662</v>
      </c>
      <c r="X323" s="30">
        <f t="shared" si="143"/>
        <v>1.3389903157712834E-3</v>
      </c>
      <c r="Y323" s="30">
        <f t="shared" si="129"/>
        <v>992.90950002660111</v>
      </c>
      <c r="Z323" s="30">
        <f t="shared" si="130"/>
        <v>-489.42070271737401</v>
      </c>
      <c r="AA323" s="30">
        <f t="shared" si="144"/>
        <v>0.27580819445183363</v>
      </c>
      <c r="AB323" s="30">
        <f t="shared" si="145"/>
        <v>-0.13595019519927057</v>
      </c>
      <c r="AC323" s="30">
        <f t="shared" si="146"/>
        <v>0.13595019519927057</v>
      </c>
      <c r="AD323" s="30">
        <f t="shared" si="147"/>
        <v>0.13985799925256306</v>
      </c>
      <c r="AE323" s="30">
        <f>1/2*(('Car Info '!$C$5)*('My Spreedsheet '!F323)^2)</f>
        <v>51736.111111111124</v>
      </c>
      <c r="AF323" s="30">
        <f t="shared" si="148"/>
        <v>51.736111111111128</v>
      </c>
      <c r="AG323" s="30">
        <f t="shared" si="149"/>
        <v>1.4371141975308647E-2</v>
      </c>
      <c r="AH323" s="30">
        <f t="shared" si="150"/>
        <v>4.6381544967421107</v>
      </c>
      <c r="AI323" s="30">
        <f t="shared" si="151"/>
        <v>1560.4219002604166</v>
      </c>
      <c r="AJ323" s="30">
        <f t="shared" si="152"/>
        <v>50175.689210850709</v>
      </c>
      <c r="AK323" s="30">
        <f t="shared" si="153"/>
        <v>50.175689210850713</v>
      </c>
      <c r="AL323" s="30">
        <f t="shared" si="154"/>
        <v>50175.689210850709</v>
      </c>
      <c r="AM323" s="30">
        <f t="shared" si="155"/>
        <v>50.175689210850713</v>
      </c>
      <c r="AN323" s="30">
        <f t="shared" si="156"/>
        <v>37.631766908138033</v>
      </c>
      <c r="AO323" s="30">
        <f>IF('My Spreedsheet '!AN323&lt; 'Supercapacitor Info'!$F$22,'My Spreedsheet '!AN323,'Supercapacitor Info'!$F$22)</f>
        <v>37.631766908138033</v>
      </c>
    </row>
    <row r="324" spans="2:41" x14ac:dyDescent="0.3">
      <c r="B324" s="6" t="s">
        <v>9</v>
      </c>
      <c r="C324" s="6">
        <v>319</v>
      </c>
      <c r="D324" s="6">
        <v>319</v>
      </c>
      <c r="E324" s="7">
        <v>28</v>
      </c>
      <c r="F324" s="16">
        <f t="shared" si="131"/>
        <v>7.7777777777777777</v>
      </c>
      <c r="G324" s="17">
        <f t="shared" si="157"/>
        <v>-0.54166666666666641</v>
      </c>
      <c r="H324" s="17">
        <f t="shared" si="158"/>
        <v>-1.9499999999999993</v>
      </c>
      <c r="I324" s="17">
        <f t="shared" si="132"/>
        <v>7.7777777777777777</v>
      </c>
      <c r="J324" s="17">
        <f t="shared" si="133"/>
        <v>2247.9444444444443</v>
      </c>
      <c r="K324" s="17">
        <f t="shared" si="134"/>
        <v>2247.9444444444443</v>
      </c>
      <c r="L324" s="30">
        <f>'Car Info '!$C$5*'My Spreedsheet '!G324</f>
        <v>-807.08333333333292</v>
      </c>
      <c r="M324" s="30">
        <f t="shared" si="135"/>
        <v>1</v>
      </c>
      <c r="N324" s="30">
        <f>IF(M324=1,'Car Info '!$C$5*9.80665*'Car Info '!$H$5,0)</f>
        <v>160.73099349999998</v>
      </c>
      <c r="O324" s="30">
        <f>0.5*'Car Info '!$G$5*'Car Info '!$I$5*'Car Info '!$D$5*('My Spreedsheet '!F324*'My Spreedsheet '!F324)</f>
        <v>23.101548302777775</v>
      </c>
      <c r="P324" s="30">
        <f t="shared" si="159"/>
        <v>-623.25079153055515</v>
      </c>
      <c r="Q324" s="30">
        <f t="shared" si="136"/>
        <v>-4847.5061563487625</v>
      </c>
      <c r="R324" s="30">
        <f t="shared" si="137"/>
        <v>-4.8475061563487625</v>
      </c>
      <c r="S324" s="30">
        <f t="shared" si="138"/>
        <v>1429.8086584660493</v>
      </c>
      <c r="T324" s="30">
        <f t="shared" si="139"/>
        <v>456631.56893065566</v>
      </c>
      <c r="U324" s="30">
        <f t="shared" si="140"/>
        <v>0</v>
      </c>
      <c r="V324" s="30">
        <f t="shared" si="141"/>
        <v>0</v>
      </c>
      <c r="W324" s="30">
        <f t="shared" si="142"/>
        <v>-4.8475061563487625</v>
      </c>
      <c r="X324" s="30">
        <f t="shared" si="143"/>
        <v>1.3465294878746562E-3</v>
      </c>
      <c r="Y324" s="30">
        <f t="shared" si="129"/>
        <v>992.90950002660111</v>
      </c>
      <c r="Z324" s="30">
        <f t="shared" si="130"/>
        <v>-494.26820887372276</v>
      </c>
      <c r="AA324" s="30">
        <f t="shared" si="144"/>
        <v>0.27580819445183363</v>
      </c>
      <c r="AB324" s="30">
        <f t="shared" si="145"/>
        <v>-0.13729672468714521</v>
      </c>
      <c r="AC324" s="30">
        <f t="shared" si="146"/>
        <v>0.13729672468714521</v>
      </c>
      <c r="AD324" s="30">
        <f t="shared" si="147"/>
        <v>0.13851146976468842</v>
      </c>
      <c r="AE324" s="30">
        <f>1/2*(('Car Info '!$C$5)*('My Spreedsheet '!F324)^2)</f>
        <v>45067.9012345679</v>
      </c>
      <c r="AF324" s="30">
        <f t="shared" si="148"/>
        <v>45.067901234567898</v>
      </c>
      <c r="AG324" s="30">
        <f t="shared" si="149"/>
        <v>1.2518861454046638E-2</v>
      </c>
      <c r="AH324" s="30">
        <f t="shared" si="150"/>
        <v>4.6506733581961575</v>
      </c>
      <c r="AI324" s="30">
        <f t="shared" si="151"/>
        <v>1429.8086584660493</v>
      </c>
      <c r="AJ324" s="30">
        <f t="shared" si="152"/>
        <v>43638.092576101852</v>
      </c>
      <c r="AK324" s="30">
        <f t="shared" si="153"/>
        <v>43.638092576101855</v>
      </c>
      <c r="AL324" s="30">
        <f t="shared" si="154"/>
        <v>43638.092576101852</v>
      </c>
      <c r="AM324" s="30">
        <f t="shared" si="155"/>
        <v>43.638092576101855</v>
      </c>
      <c r="AN324" s="30">
        <f t="shared" si="156"/>
        <v>32.728569432076391</v>
      </c>
      <c r="AO324" s="30">
        <f>IF('My Spreedsheet '!AN324&lt; 'Supercapacitor Info'!$F$22,'My Spreedsheet '!AN324,'Supercapacitor Info'!$F$22)</f>
        <v>32.728569432076391</v>
      </c>
    </row>
    <row r="325" spans="2:41" x14ac:dyDescent="0.3">
      <c r="B325" s="6" t="s">
        <v>9</v>
      </c>
      <c r="C325" s="6">
        <v>320</v>
      </c>
      <c r="D325" s="6">
        <v>320</v>
      </c>
      <c r="E325" s="7">
        <v>26.1</v>
      </c>
      <c r="F325" s="16">
        <f t="shared" si="131"/>
        <v>7.25</v>
      </c>
      <c r="G325" s="17">
        <f t="shared" si="157"/>
        <v>-0.33333333333333315</v>
      </c>
      <c r="H325" s="17">
        <f t="shared" si="158"/>
        <v>-1.1999999999999993</v>
      </c>
      <c r="I325" s="17">
        <f t="shared" si="132"/>
        <v>7.25</v>
      </c>
      <c r="J325" s="17">
        <f t="shared" si="133"/>
        <v>2255.1944444444443</v>
      </c>
      <c r="K325" s="17">
        <f t="shared" si="134"/>
        <v>2255.1944444444443</v>
      </c>
      <c r="L325" s="30">
        <f>'Car Info '!$C$5*'My Spreedsheet '!G325</f>
        <v>-496.6666666666664</v>
      </c>
      <c r="M325" s="30">
        <f t="shared" si="135"/>
        <v>1</v>
      </c>
      <c r="N325" s="30">
        <f>IF(M325=1,'Car Info '!$C$5*9.80665*'Car Info '!$H$5,0)</f>
        <v>160.73099349999998</v>
      </c>
      <c r="O325" s="30">
        <f>0.5*'Car Info '!$G$5*'Car Info '!$I$5*'Car Info '!$D$5*('My Spreedsheet '!F325*'My Spreedsheet '!F325)</f>
        <v>20.072711376703126</v>
      </c>
      <c r="P325" s="30">
        <f t="shared" si="159"/>
        <v>-315.86296178996332</v>
      </c>
      <c r="Q325" s="30">
        <f t="shared" si="136"/>
        <v>-2290.0064729772339</v>
      </c>
      <c r="R325" s="30">
        <f t="shared" si="137"/>
        <v>-2.2900064729772338</v>
      </c>
      <c r="S325" s="30">
        <f t="shared" si="138"/>
        <v>1310.8268603560975</v>
      </c>
      <c r="T325" s="30">
        <f t="shared" si="139"/>
        <v>457942.39579101175</v>
      </c>
      <c r="U325" s="30">
        <f t="shared" si="140"/>
        <v>0</v>
      </c>
      <c r="V325" s="30">
        <f t="shared" si="141"/>
        <v>0</v>
      </c>
      <c r="W325" s="30">
        <f t="shared" si="142"/>
        <v>-2.2900064729772338</v>
      </c>
      <c r="X325" s="30">
        <f t="shared" si="143"/>
        <v>6.361129091603427E-4</v>
      </c>
      <c r="Y325" s="30">
        <f t="shared" ref="Y325:Y388" si="160">IF(R325&gt;0,SUM(Y324,R325),Y324)</f>
        <v>992.90950002660111</v>
      </c>
      <c r="Z325" s="30">
        <f t="shared" ref="Z325:Z388" si="161">IF(R325&lt;0,SUM(Z324,R325),Z324)</f>
        <v>-496.55821534669997</v>
      </c>
      <c r="AA325" s="30">
        <f t="shared" si="144"/>
        <v>0.27580819445183363</v>
      </c>
      <c r="AB325" s="30">
        <f t="shared" si="145"/>
        <v>-0.13793283759630554</v>
      </c>
      <c r="AC325" s="30">
        <f t="shared" si="146"/>
        <v>0.13793283759630554</v>
      </c>
      <c r="AD325" s="30">
        <f t="shared" si="147"/>
        <v>0.1378753568555281</v>
      </c>
      <c r="AE325" s="30">
        <f>1/2*(('Car Info '!$C$5)*('My Spreedsheet '!F325)^2)</f>
        <v>39159.0625</v>
      </c>
      <c r="AF325" s="30">
        <f t="shared" si="148"/>
        <v>39.159062499999997</v>
      </c>
      <c r="AG325" s="30">
        <f t="shared" si="149"/>
        <v>1.0877517361111111E-2</v>
      </c>
      <c r="AH325" s="30">
        <f t="shared" si="150"/>
        <v>4.6615508755572685</v>
      </c>
      <c r="AI325" s="30">
        <f t="shared" si="151"/>
        <v>1310.8268603560975</v>
      </c>
      <c r="AJ325" s="30">
        <f t="shared" si="152"/>
        <v>37848.235639643899</v>
      </c>
      <c r="AK325" s="30">
        <f t="shared" si="153"/>
        <v>37.848235639643903</v>
      </c>
      <c r="AL325" s="30">
        <f t="shared" si="154"/>
        <v>37848.235639643899</v>
      </c>
      <c r="AM325" s="30">
        <f t="shared" si="155"/>
        <v>37.848235639643903</v>
      </c>
      <c r="AN325" s="30">
        <f t="shared" si="156"/>
        <v>28.386176729732924</v>
      </c>
      <c r="AO325" s="30">
        <f>IF('My Spreedsheet '!AN325&lt; 'Supercapacitor Info'!$F$22,'My Spreedsheet '!AN325,'Supercapacitor Info'!$F$22)</f>
        <v>28.386176729732924</v>
      </c>
    </row>
    <row r="326" spans="2:41" x14ac:dyDescent="0.3">
      <c r="B326" s="6" t="s">
        <v>9</v>
      </c>
      <c r="C326" s="6">
        <v>321</v>
      </c>
      <c r="D326" s="6">
        <v>321</v>
      </c>
      <c r="E326" s="7">
        <v>25.6</v>
      </c>
      <c r="F326" s="16">
        <f t="shared" ref="F326:F389" si="162">E326/3.6</f>
        <v>7.1111111111111116</v>
      </c>
      <c r="G326" s="17">
        <f t="shared" si="157"/>
        <v>-0.16666666666666705</v>
      </c>
      <c r="H326" s="17">
        <f t="shared" si="158"/>
        <v>-0.60000000000000142</v>
      </c>
      <c r="I326" s="17">
        <f t="shared" ref="I326:I389" si="163">F326</f>
        <v>7.1111111111111116</v>
      </c>
      <c r="J326" s="17">
        <f t="shared" ref="J326:J389" si="164">SUM(I326,J325)</f>
        <v>2262.3055555555557</v>
      </c>
      <c r="K326" s="17">
        <f t="shared" ref="K326:K389" si="165">SUM(I326,K325)</f>
        <v>2262.3055555555557</v>
      </c>
      <c r="L326" s="30">
        <f>'Car Info '!$C$5*'My Spreedsheet '!G326</f>
        <v>-248.33333333333391</v>
      </c>
      <c r="M326" s="30">
        <f t="shared" ref="M326:M389" si="166">IF(F326=0,0,1)</f>
        <v>1</v>
      </c>
      <c r="N326" s="30">
        <f>IF(M326=1,'Car Info '!$C$5*9.80665*'Car Info '!$H$5,0)</f>
        <v>160.73099349999998</v>
      </c>
      <c r="O326" s="30">
        <f>0.5*'Car Info '!$G$5*'Car Info '!$I$5*'Car Info '!$D$5*('My Spreedsheet '!F326*'My Spreedsheet '!F326)</f>
        <v>19.311008540444444</v>
      </c>
      <c r="P326" s="30">
        <f t="shared" si="159"/>
        <v>-68.291331292889481</v>
      </c>
      <c r="Q326" s="30">
        <f t="shared" ref="Q326:Q389" si="167">P326*F326</f>
        <v>-485.62724474943633</v>
      </c>
      <c r="R326" s="30">
        <f t="shared" ref="R326:R389" si="168">Q326*0.001</f>
        <v>-0.48562724474943636</v>
      </c>
      <c r="S326" s="30">
        <f t="shared" ref="S326:S389" si="169">F326*(N326+O326)</f>
        <v>1280.2986811764938</v>
      </c>
      <c r="T326" s="30">
        <f t="shared" ref="T326:T389" si="170">SUM(S326,T325)</f>
        <v>459222.69447218825</v>
      </c>
      <c r="U326" s="30">
        <f t="shared" ref="U326:U389" si="171">IF(R326&gt;0,R326,0)</f>
        <v>0</v>
      </c>
      <c r="V326" s="30">
        <f t="shared" ref="V326:V389" si="172">U326/3600</f>
        <v>0</v>
      </c>
      <c r="W326" s="30">
        <f t="shared" ref="W326:W389" si="173">IF(R326&lt;0,R326,0)</f>
        <v>-0.48562724474943636</v>
      </c>
      <c r="X326" s="30">
        <f t="shared" ref="X326:X389" si="174">(W326/3600)*-1</f>
        <v>1.3489645687484342E-4</v>
      </c>
      <c r="Y326" s="30">
        <f t="shared" si="160"/>
        <v>992.90950002660111</v>
      </c>
      <c r="Z326" s="30">
        <f t="shared" si="161"/>
        <v>-497.04384259144939</v>
      </c>
      <c r="AA326" s="30">
        <f t="shared" ref="AA326:AA389" si="175">Y326/(60*60)</f>
        <v>0.27580819445183363</v>
      </c>
      <c r="AB326" s="30">
        <f t="shared" ref="AB326:AB389" si="176">Z326/(60*60)</f>
        <v>-0.13806773405318037</v>
      </c>
      <c r="AC326" s="30">
        <f t="shared" ref="AC326:AC389" si="177">AB326*-1</f>
        <v>0.13806773405318037</v>
      </c>
      <c r="AD326" s="30">
        <f t="shared" ref="AD326:AD389" si="178">AA326-AC326</f>
        <v>0.13774046039865326</v>
      </c>
      <c r="AE326" s="30">
        <f>1/2*(('Car Info '!$C$5)*('My Spreedsheet '!F326)^2)</f>
        <v>37673.08641975309</v>
      </c>
      <c r="AF326" s="30">
        <f t="shared" ref="AF326:AF389" si="179">AE326*0.001</f>
        <v>37.673086419753091</v>
      </c>
      <c r="AG326" s="30">
        <f t="shared" ref="AG326:AG389" si="180">AF326/3600</f>
        <v>1.0464746227709192E-2</v>
      </c>
      <c r="AH326" s="30">
        <f t="shared" ref="AH326:AH389" si="181">SUM(AG326,AH325)</f>
        <v>4.6720156217849773</v>
      </c>
      <c r="AI326" s="30">
        <f t="shared" ref="AI326:AI389" si="182">I326*(N326+O326)</f>
        <v>1280.2986811764938</v>
      </c>
      <c r="AJ326" s="30">
        <f t="shared" ref="AJ326:AJ389" si="183">AE326-AI326</f>
        <v>36392.787738576597</v>
      </c>
      <c r="AK326" s="30">
        <f t="shared" ref="AK326:AK389" si="184">AJ326*0.001</f>
        <v>36.392787738576601</v>
      </c>
      <c r="AL326" s="30">
        <f t="shared" ref="AL326:AL389" si="185">IF(G326&lt;0,AJ326,0)</f>
        <v>36392.787738576597</v>
      </c>
      <c r="AM326" s="30">
        <f t="shared" ref="AM326:AM389" si="186">AL326*0.001</f>
        <v>36.392787738576601</v>
      </c>
      <c r="AN326" s="30">
        <f t="shared" ref="AN326:AN389" si="187">(AJ326*0.75)*0.001</f>
        <v>27.294590803932451</v>
      </c>
      <c r="AO326" s="30">
        <f>IF('My Spreedsheet '!AN326&lt; 'Supercapacitor Info'!$F$22,'My Spreedsheet '!AN326,'Supercapacitor Info'!$F$22)</f>
        <v>27.294590803932451</v>
      </c>
    </row>
    <row r="327" spans="2:41" x14ac:dyDescent="0.3">
      <c r="B327" s="6" t="s">
        <v>9</v>
      </c>
      <c r="C327" s="6">
        <v>322</v>
      </c>
      <c r="D327" s="6">
        <v>322</v>
      </c>
      <c r="E327" s="7">
        <v>24.9</v>
      </c>
      <c r="F327" s="16">
        <f t="shared" si="162"/>
        <v>6.9166666666666661</v>
      </c>
      <c r="G327" s="17">
        <f t="shared" ref="G327:G390" si="188">($E328-$E326)/2/3.6</f>
        <v>-9.7222222222222612E-2</v>
      </c>
      <c r="H327" s="17">
        <f t="shared" ref="H327:H390" si="189">($E328-$E326)/2</f>
        <v>-0.35000000000000142</v>
      </c>
      <c r="I327" s="17">
        <f t="shared" si="163"/>
        <v>6.9166666666666661</v>
      </c>
      <c r="J327" s="17">
        <f t="shared" si="164"/>
        <v>2269.2222222222222</v>
      </c>
      <c r="K327" s="17">
        <f t="shared" si="165"/>
        <v>2269.2222222222222</v>
      </c>
      <c r="L327" s="30">
        <f>'Car Info '!$C$5*'My Spreedsheet '!G327</f>
        <v>-144.86111111111168</v>
      </c>
      <c r="M327" s="30">
        <f t="shared" si="166"/>
        <v>1</v>
      </c>
      <c r="N327" s="30">
        <f>IF(M327=1,'Car Info '!$C$5*9.80665*'Car Info '!$H$5,0)</f>
        <v>160.73099349999998</v>
      </c>
      <c r="O327" s="30">
        <f>0.5*'Car Info '!$G$5*'Car Info '!$I$5*'Car Info '!$D$5*('My Spreedsheet '!F327*'My Spreedsheet '!F327)</f>
        <v>18.269376228578121</v>
      </c>
      <c r="P327" s="30">
        <f t="shared" si="159"/>
        <v>34.139258617466425</v>
      </c>
      <c r="Q327" s="30">
        <f t="shared" si="167"/>
        <v>236.12987210414275</v>
      </c>
      <c r="R327" s="30">
        <f t="shared" si="168"/>
        <v>0.23612987210414274</v>
      </c>
      <c r="S327" s="30">
        <f t="shared" si="169"/>
        <v>1238.0858906226651</v>
      </c>
      <c r="T327" s="30">
        <f t="shared" si="170"/>
        <v>460460.78036281094</v>
      </c>
      <c r="U327" s="30">
        <f t="shared" si="171"/>
        <v>0.23612987210414274</v>
      </c>
      <c r="V327" s="30">
        <f t="shared" si="172"/>
        <v>6.5591631140039648E-5</v>
      </c>
      <c r="W327" s="30">
        <f t="shared" si="173"/>
        <v>0</v>
      </c>
      <c r="X327" s="30">
        <f t="shared" si="174"/>
        <v>0</v>
      </c>
      <c r="Y327" s="30">
        <f t="shared" si="160"/>
        <v>993.14562989870524</v>
      </c>
      <c r="Z327" s="30">
        <f t="shared" si="161"/>
        <v>-497.04384259144939</v>
      </c>
      <c r="AA327" s="30">
        <f t="shared" si="175"/>
        <v>0.27587378608297369</v>
      </c>
      <c r="AB327" s="30">
        <f t="shared" si="176"/>
        <v>-0.13806773405318037</v>
      </c>
      <c r="AC327" s="30">
        <f t="shared" si="177"/>
        <v>0.13806773405318037</v>
      </c>
      <c r="AD327" s="30">
        <f t="shared" si="178"/>
        <v>0.13780605202979332</v>
      </c>
      <c r="AE327" s="30">
        <f>1/2*(('Car Info '!$C$5)*('My Spreedsheet '!F327)^2)</f>
        <v>35641.006944444438</v>
      </c>
      <c r="AF327" s="30">
        <f t="shared" si="179"/>
        <v>35.641006944444442</v>
      </c>
      <c r="AG327" s="30">
        <f t="shared" si="180"/>
        <v>9.9002797067901226E-3</v>
      </c>
      <c r="AH327" s="30">
        <f t="shared" si="181"/>
        <v>4.6819159014917675</v>
      </c>
      <c r="AI327" s="30">
        <f t="shared" si="182"/>
        <v>1238.0858906226651</v>
      </c>
      <c r="AJ327" s="30">
        <f t="shared" si="183"/>
        <v>34402.921053821774</v>
      </c>
      <c r="AK327" s="30">
        <f t="shared" si="184"/>
        <v>34.402921053821778</v>
      </c>
      <c r="AL327" s="30">
        <f t="shared" si="185"/>
        <v>34402.921053821774</v>
      </c>
      <c r="AM327" s="30">
        <f t="shared" si="186"/>
        <v>34.402921053821778</v>
      </c>
      <c r="AN327" s="30">
        <f t="shared" si="187"/>
        <v>25.802190790366332</v>
      </c>
      <c r="AO327" s="30">
        <f>IF('My Spreedsheet '!AN327&lt; 'Supercapacitor Info'!$F$22,'My Spreedsheet '!AN327,'Supercapacitor Info'!$F$22)</f>
        <v>25.802190790366332</v>
      </c>
    </row>
    <row r="328" spans="2:41" x14ac:dyDescent="0.3">
      <c r="B328" s="6" t="s">
        <v>9</v>
      </c>
      <c r="C328" s="6">
        <v>323</v>
      </c>
      <c r="D328" s="6">
        <v>323</v>
      </c>
      <c r="E328" s="7">
        <v>24.9</v>
      </c>
      <c r="F328" s="16">
        <f t="shared" si="162"/>
        <v>6.9166666666666661</v>
      </c>
      <c r="G328" s="17">
        <f t="shared" si="188"/>
        <v>-8.3333333333333037E-2</v>
      </c>
      <c r="H328" s="17">
        <f t="shared" si="189"/>
        <v>-0.29999999999999893</v>
      </c>
      <c r="I328" s="17">
        <f t="shared" si="163"/>
        <v>6.9166666666666661</v>
      </c>
      <c r="J328" s="17">
        <f t="shared" si="164"/>
        <v>2276.1388888888887</v>
      </c>
      <c r="K328" s="17">
        <f t="shared" si="165"/>
        <v>2276.1388888888887</v>
      </c>
      <c r="L328" s="30">
        <f>'Car Info '!$C$5*'My Spreedsheet '!G328</f>
        <v>-124.16666666666623</v>
      </c>
      <c r="M328" s="30">
        <f t="shared" si="166"/>
        <v>1</v>
      </c>
      <c r="N328" s="30">
        <f>IF(M328=1,'Car Info '!$C$5*9.80665*'Car Info '!$H$5,0)</f>
        <v>160.73099349999998</v>
      </c>
      <c r="O328" s="30">
        <f>0.5*'Car Info '!$G$5*'Car Info '!$I$5*'Car Info '!$D$5*('My Spreedsheet '!F328*'My Spreedsheet '!F328)</f>
        <v>18.269376228578121</v>
      </c>
      <c r="P328" s="30">
        <f t="shared" si="159"/>
        <v>54.833703061911876</v>
      </c>
      <c r="Q328" s="30">
        <f t="shared" si="167"/>
        <v>379.26644617822376</v>
      </c>
      <c r="R328" s="30">
        <f t="shared" si="168"/>
        <v>0.37926644617822375</v>
      </c>
      <c r="S328" s="30">
        <f t="shared" si="169"/>
        <v>1238.0858906226651</v>
      </c>
      <c r="T328" s="30">
        <f t="shared" si="170"/>
        <v>461698.86625343363</v>
      </c>
      <c r="U328" s="30">
        <f t="shared" si="171"/>
        <v>0.37926644617822375</v>
      </c>
      <c r="V328" s="30">
        <f t="shared" si="172"/>
        <v>1.0535179060506216E-4</v>
      </c>
      <c r="W328" s="30">
        <f t="shared" si="173"/>
        <v>0</v>
      </c>
      <c r="X328" s="30">
        <f t="shared" si="174"/>
        <v>0</v>
      </c>
      <c r="Y328" s="30">
        <f t="shared" si="160"/>
        <v>993.52489634488347</v>
      </c>
      <c r="Z328" s="30">
        <f t="shared" si="161"/>
        <v>-497.04384259144939</v>
      </c>
      <c r="AA328" s="30">
        <f t="shared" si="175"/>
        <v>0.27597913787357875</v>
      </c>
      <c r="AB328" s="30">
        <f t="shared" si="176"/>
        <v>-0.13806773405318037</v>
      </c>
      <c r="AC328" s="30">
        <f t="shared" si="177"/>
        <v>0.13806773405318037</v>
      </c>
      <c r="AD328" s="30">
        <f t="shared" si="178"/>
        <v>0.13791140382039838</v>
      </c>
      <c r="AE328" s="30">
        <f>1/2*(('Car Info '!$C$5)*('My Spreedsheet '!F328)^2)</f>
        <v>35641.006944444438</v>
      </c>
      <c r="AF328" s="30">
        <f t="shared" si="179"/>
        <v>35.641006944444442</v>
      </c>
      <c r="AG328" s="30">
        <f t="shared" si="180"/>
        <v>9.9002797067901226E-3</v>
      </c>
      <c r="AH328" s="30">
        <f t="shared" si="181"/>
        <v>4.6918161811985577</v>
      </c>
      <c r="AI328" s="30">
        <f t="shared" si="182"/>
        <v>1238.0858906226651</v>
      </c>
      <c r="AJ328" s="30">
        <f t="shared" si="183"/>
        <v>34402.921053821774</v>
      </c>
      <c r="AK328" s="30">
        <f t="shared" si="184"/>
        <v>34.402921053821778</v>
      </c>
      <c r="AL328" s="30">
        <f t="shared" si="185"/>
        <v>34402.921053821774</v>
      </c>
      <c r="AM328" s="30">
        <f t="shared" si="186"/>
        <v>34.402921053821778</v>
      </c>
      <c r="AN328" s="30">
        <f t="shared" si="187"/>
        <v>25.802190790366332</v>
      </c>
      <c r="AO328" s="30">
        <f>IF('My Spreedsheet '!AN328&lt; 'Supercapacitor Info'!$F$22,'My Spreedsheet '!AN328,'Supercapacitor Info'!$F$22)</f>
        <v>25.802190790366332</v>
      </c>
    </row>
    <row r="329" spans="2:41" x14ac:dyDescent="0.3">
      <c r="B329" s="6" t="s">
        <v>9</v>
      </c>
      <c r="C329" s="6">
        <v>324</v>
      </c>
      <c r="D329" s="6">
        <v>324</v>
      </c>
      <c r="E329" s="7">
        <v>24.3</v>
      </c>
      <c r="F329" s="16">
        <f t="shared" si="162"/>
        <v>6.75</v>
      </c>
      <c r="G329" s="17">
        <f t="shared" si="188"/>
        <v>-0.1388888888888889</v>
      </c>
      <c r="H329" s="17">
        <f t="shared" si="189"/>
        <v>-0.5</v>
      </c>
      <c r="I329" s="17">
        <f t="shared" si="163"/>
        <v>6.75</v>
      </c>
      <c r="J329" s="17">
        <f t="shared" si="164"/>
        <v>2282.8888888888887</v>
      </c>
      <c r="K329" s="17">
        <f t="shared" si="165"/>
        <v>2282.8888888888887</v>
      </c>
      <c r="L329" s="30">
        <f>'Car Info '!$C$5*'My Spreedsheet '!G329</f>
        <v>-206.94444444444446</v>
      </c>
      <c r="M329" s="30">
        <f t="shared" si="166"/>
        <v>1</v>
      </c>
      <c r="N329" s="30">
        <f>IF(M329=1,'Car Info '!$C$5*9.80665*'Car Info '!$H$5,0)</f>
        <v>160.73099349999998</v>
      </c>
      <c r="O329" s="30">
        <f>0.5*'Car Info '!$G$5*'Car Info '!$I$5*'Car Info '!$D$5*('My Spreedsheet '!F329*'My Spreedsheet '!F329)</f>
        <v>17.399532215953126</v>
      </c>
      <c r="P329" s="30">
        <f t="shared" si="159"/>
        <v>-28.813918728491348</v>
      </c>
      <c r="Q329" s="30">
        <f t="shared" si="167"/>
        <v>-194.49395141731659</v>
      </c>
      <c r="R329" s="30">
        <f t="shared" si="168"/>
        <v>-0.1944939514173166</v>
      </c>
      <c r="S329" s="30">
        <f t="shared" si="169"/>
        <v>1202.3810485826834</v>
      </c>
      <c r="T329" s="30">
        <f t="shared" si="170"/>
        <v>462901.2473020163</v>
      </c>
      <c r="U329" s="30">
        <f t="shared" si="171"/>
        <v>0</v>
      </c>
      <c r="V329" s="30">
        <f t="shared" si="172"/>
        <v>0</v>
      </c>
      <c r="W329" s="30">
        <f t="shared" si="173"/>
        <v>-0.1944939514173166</v>
      </c>
      <c r="X329" s="30">
        <f t="shared" si="174"/>
        <v>5.4026097615921274E-5</v>
      </c>
      <c r="Y329" s="30">
        <f t="shared" si="160"/>
        <v>993.52489634488347</v>
      </c>
      <c r="Z329" s="30">
        <f t="shared" si="161"/>
        <v>-497.2383365428667</v>
      </c>
      <c r="AA329" s="30">
        <f t="shared" si="175"/>
        <v>0.27597913787357875</v>
      </c>
      <c r="AB329" s="30">
        <f t="shared" si="176"/>
        <v>-0.1381217601507963</v>
      </c>
      <c r="AC329" s="30">
        <f t="shared" si="177"/>
        <v>0.1381217601507963</v>
      </c>
      <c r="AD329" s="30">
        <f t="shared" si="178"/>
        <v>0.13785737772278245</v>
      </c>
      <c r="AE329" s="30">
        <f>1/2*(('Car Info '!$C$5)*('My Spreedsheet '!F329)^2)</f>
        <v>33944.0625</v>
      </c>
      <c r="AF329" s="30">
        <f t="shared" si="179"/>
        <v>33.944062500000001</v>
      </c>
      <c r="AG329" s="30">
        <f t="shared" si="180"/>
        <v>9.4289062500000007E-3</v>
      </c>
      <c r="AH329" s="30">
        <f t="shared" si="181"/>
        <v>4.7012450874485578</v>
      </c>
      <c r="AI329" s="30">
        <f t="shared" si="182"/>
        <v>1202.3810485826834</v>
      </c>
      <c r="AJ329" s="30">
        <f t="shared" si="183"/>
        <v>32741.681451417317</v>
      </c>
      <c r="AK329" s="30">
        <f t="shared" si="184"/>
        <v>32.741681451417314</v>
      </c>
      <c r="AL329" s="30">
        <f t="shared" si="185"/>
        <v>32741.681451417317</v>
      </c>
      <c r="AM329" s="30">
        <f t="shared" si="186"/>
        <v>32.741681451417314</v>
      </c>
      <c r="AN329" s="30">
        <f t="shared" si="187"/>
        <v>24.556261088562987</v>
      </c>
      <c r="AO329" s="30">
        <f>IF('My Spreedsheet '!AN329&lt; 'Supercapacitor Info'!$F$22,'My Spreedsheet '!AN329,'Supercapacitor Info'!$F$22)</f>
        <v>24.556261088562987</v>
      </c>
    </row>
    <row r="330" spans="2:41" x14ac:dyDescent="0.3">
      <c r="B330" s="6" t="s">
        <v>9</v>
      </c>
      <c r="C330" s="6">
        <v>325</v>
      </c>
      <c r="D330" s="6">
        <v>325</v>
      </c>
      <c r="E330" s="7">
        <v>23.9</v>
      </c>
      <c r="F330" s="16">
        <f t="shared" si="162"/>
        <v>6.6388888888888884</v>
      </c>
      <c r="G330" s="17">
        <f t="shared" si="188"/>
        <v>-5.5555555555555851E-2</v>
      </c>
      <c r="H330" s="17">
        <f t="shared" si="189"/>
        <v>-0.20000000000000107</v>
      </c>
      <c r="I330" s="17">
        <f t="shared" si="163"/>
        <v>6.6388888888888884</v>
      </c>
      <c r="J330" s="17">
        <f t="shared" si="164"/>
        <v>2289.5277777777774</v>
      </c>
      <c r="K330" s="17">
        <f t="shared" si="165"/>
        <v>2289.5277777777774</v>
      </c>
      <c r="L330" s="30">
        <f>'Car Info '!$C$5*'My Spreedsheet '!G330</f>
        <v>-82.777777777778212</v>
      </c>
      <c r="M330" s="30">
        <f t="shared" si="166"/>
        <v>1</v>
      </c>
      <c r="N330" s="30">
        <f>IF(M330=1,'Car Info '!$C$5*9.80665*'Car Info '!$H$5,0)</f>
        <v>160.73099349999998</v>
      </c>
      <c r="O330" s="30">
        <f>0.5*'Car Info '!$G$5*'Car Info '!$I$5*'Car Info '!$D$5*('My Spreedsheet '!F330*'My Spreedsheet '!F330)</f>
        <v>16.831422711772568</v>
      </c>
      <c r="P330" s="30">
        <f t="shared" si="159"/>
        <v>94.784638433994331</v>
      </c>
      <c r="Q330" s="30">
        <f t="shared" si="167"/>
        <v>629.26468293679568</v>
      </c>
      <c r="R330" s="30">
        <f t="shared" si="168"/>
        <v>0.62926468293679572</v>
      </c>
      <c r="S330" s="30">
        <f t="shared" si="169"/>
        <v>1178.8171520726009</v>
      </c>
      <c r="T330" s="30">
        <f t="shared" si="170"/>
        <v>464080.06445408892</v>
      </c>
      <c r="U330" s="30">
        <f t="shared" si="171"/>
        <v>0.62926468293679572</v>
      </c>
      <c r="V330" s="30">
        <f t="shared" si="172"/>
        <v>1.7479574526022104E-4</v>
      </c>
      <c r="W330" s="30">
        <f t="shared" si="173"/>
        <v>0</v>
      </c>
      <c r="X330" s="30">
        <f t="shared" si="174"/>
        <v>0</v>
      </c>
      <c r="Y330" s="30">
        <f t="shared" si="160"/>
        <v>994.15416102782024</v>
      </c>
      <c r="Z330" s="30">
        <f t="shared" si="161"/>
        <v>-497.2383365428667</v>
      </c>
      <c r="AA330" s="30">
        <f t="shared" si="175"/>
        <v>0.27615393361883894</v>
      </c>
      <c r="AB330" s="30">
        <f t="shared" si="176"/>
        <v>-0.1381217601507963</v>
      </c>
      <c r="AC330" s="30">
        <f t="shared" si="177"/>
        <v>0.1381217601507963</v>
      </c>
      <c r="AD330" s="30">
        <f t="shared" si="178"/>
        <v>0.13803217346804264</v>
      </c>
      <c r="AE330" s="30">
        <f>1/2*(('Car Info '!$C$5)*('My Spreedsheet '!F330)^2)</f>
        <v>32835.760030864192</v>
      </c>
      <c r="AF330" s="30">
        <f t="shared" si="179"/>
        <v>32.835760030864193</v>
      </c>
      <c r="AG330" s="30">
        <f t="shared" si="180"/>
        <v>9.1210444530178316E-3</v>
      </c>
      <c r="AH330" s="30">
        <f t="shared" si="181"/>
        <v>4.7103661319015755</v>
      </c>
      <c r="AI330" s="30">
        <f t="shared" si="182"/>
        <v>1178.8171520726009</v>
      </c>
      <c r="AJ330" s="30">
        <f t="shared" si="183"/>
        <v>31656.942878791589</v>
      </c>
      <c r="AK330" s="30">
        <f t="shared" si="184"/>
        <v>31.65694287879159</v>
      </c>
      <c r="AL330" s="30">
        <f t="shared" si="185"/>
        <v>31656.942878791589</v>
      </c>
      <c r="AM330" s="30">
        <f t="shared" si="186"/>
        <v>31.65694287879159</v>
      </c>
      <c r="AN330" s="30">
        <f t="shared" si="187"/>
        <v>23.74270715909369</v>
      </c>
      <c r="AO330" s="30">
        <f>IF('My Spreedsheet '!AN330&lt; 'Supercapacitor Info'!$F$22,'My Spreedsheet '!AN330,'Supercapacitor Info'!$F$22)</f>
        <v>23.74270715909369</v>
      </c>
    </row>
    <row r="331" spans="2:41" x14ac:dyDescent="0.3">
      <c r="B331" s="6" t="s">
        <v>9</v>
      </c>
      <c r="C331" s="6">
        <v>326</v>
      </c>
      <c r="D331" s="6">
        <v>326</v>
      </c>
      <c r="E331" s="7">
        <v>23.9</v>
      </c>
      <c r="F331" s="16">
        <f t="shared" si="162"/>
        <v>6.6388888888888884</v>
      </c>
      <c r="G331" s="17">
        <f t="shared" si="188"/>
        <v>-4.1666666666666269E-2</v>
      </c>
      <c r="H331" s="17">
        <f t="shared" si="189"/>
        <v>-0.14999999999999858</v>
      </c>
      <c r="I331" s="17">
        <f t="shared" si="163"/>
        <v>6.6388888888888884</v>
      </c>
      <c r="J331" s="17">
        <f t="shared" si="164"/>
        <v>2296.1666666666661</v>
      </c>
      <c r="K331" s="17">
        <f t="shared" si="165"/>
        <v>2296.1666666666661</v>
      </c>
      <c r="L331" s="30">
        <f>'Car Info '!$C$5*'My Spreedsheet '!G331</f>
        <v>-62.083333333332739</v>
      </c>
      <c r="M331" s="30">
        <f t="shared" si="166"/>
        <v>1</v>
      </c>
      <c r="N331" s="30">
        <f>IF(M331=1,'Car Info '!$C$5*9.80665*'Car Info '!$H$5,0)</f>
        <v>160.73099349999998</v>
      </c>
      <c r="O331" s="30">
        <f>0.5*'Car Info '!$G$5*'Car Info '!$I$5*'Car Info '!$D$5*('My Spreedsheet '!F331*'My Spreedsheet '!F331)</f>
        <v>16.831422711772568</v>
      </c>
      <c r="P331" s="30">
        <f t="shared" si="159"/>
        <v>115.47908287843981</v>
      </c>
      <c r="Q331" s="30">
        <f t="shared" si="167"/>
        <v>766.65280022075319</v>
      </c>
      <c r="R331" s="30">
        <f t="shared" si="168"/>
        <v>0.76665280022075322</v>
      </c>
      <c r="S331" s="30">
        <f t="shared" si="169"/>
        <v>1178.8171520726009</v>
      </c>
      <c r="T331" s="30">
        <f t="shared" si="170"/>
        <v>465258.88160616154</v>
      </c>
      <c r="U331" s="30">
        <f t="shared" si="171"/>
        <v>0.76665280022075322</v>
      </c>
      <c r="V331" s="30">
        <f t="shared" si="172"/>
        <v>2.1295911117243145E-4</v>
      </c>
      <c r="W331" s="30">
        <f t="shared" si="173"/>
        <v>0</v>
      </c>
      <c r="X331" s="30">
        <f t="shared" si="174"/>
        <v>0</v>
      </c>
      <c r="Y331" s="30">
        <f t="shared" si="160"/>
        <v>994.92081382804099</v>
      </c>
      <c r="Z331" s="30">
        <f t="shared" si="161"/>
        <v>-497.2383365428667</v>
      </c>
      <c r="AA331" s="30">
        <f t="shared" si="175"/>
        <v>0.27636689273001136</v>
      </c>
      <c r="AB331" s="30">
        <f t="shared" si="176"/>
        <v>-0.1381217601507963</v>
      </c>
      <c r="AC331" s="30">
        <f t="shared" si="177"/>
        <v>0.1381217601507963</v>
      </c>
      <c r="AD331" s="30">
        <f t="shared" si="178"/>
        <v>0.13824513257921506</v>
      </c>
      <c r="AE331" s="30">
        <f>1/2*(('Car Info '!$C$5)*('My Spreedsheet '!F331)^2)</f>
        <v>32835.760030864192</v>
      </c>
      <c r="AF331" s="30">
        <f t="shared" si="179"/>
        <v>32.835760030864193</v>
      </c>
      <c r="AG331" s="30">
        <f t="shared" si="180"/>
        <v>9.1210444530178316E-3</v>
      </c>
      <c r="AH331" s="30">
        <f t="shared" si="181"/>
        <v>4.7194871763545931</v>
      </c>
      <c r="AI331" s="30">
        <f t="shared" si="182"/>
        <v>1178.8171520726009</v>
      </c>
      <c r="AJ331" s="30">
        <f t="shared" si="183"/>
        <v>31656.942878791589</v>
      </c>
      <c r="AK331" s="30">
        <f t="shared" si="184"/>
        <v>31.65694287879159</v>
      </c>
      <c r="AL331" s="30">
        <f t="shared" si="185"/>
        <v>31656.942878791589</v>
      </c>
      <c r="AM331" s="30">
        <f t="shared" si="186"/>
        <v>31.65694287879159</v>
      </c>
      <c r="AN331" s="30">
        <f t="shared" si="187"/>
        <v>23.74270715909369</v>
      </c>
      <c r="AO331" s="30">
        <f>IF('My Spreedsheet '!AN331&lt; 'Supercapacitor Info'!$F$22,'My Spreedsheet '!AN331,'Supercapacitor Info'!$F$22)</f>
        <v>23.74270715909369</v>
      </c>
    </row>
    <row r="332" spans="2:41" x14ac:dyDescent="0.3">
      <c r="B332" s="6" t="s">
        <v>9</v>
      </c>
      <c r="C332" s="6">
        <v>327</v>
      </c>
      <c r="D332" s="6">
        <v>327</v>
      </c>
      <c r="E332" s="7">
        <v>23.6</v>
      </c>
      <c r="F332" s="16">
        <f t="shared" si="162"/>
        <v>6.5555555555555554</v>
      </c>
      <c r="G332" s="17">
        <f t="shared" si="188"/>
        <v>-8.3333333333333037E-2</v>
      </c>
      <c r="H332" s="17">
        <f t="shared" si="189"/>
        <v>-0.29999999999999893</v>
      </c>
      <c r="I332" s="17">
        <f t="shared" si="163"/>
        <v>6.5555555555555554</v>
      </c>
      <c r="J332" s="17">
        <f t="shared" si="164"/>
        <v>2302.7222222222217</v>
      </c>
      <c r="K332" s="17">
        <f t="shared" si="165"/>
        <v>2302.7222222222217</v>
      </c>
      <c r="L332" s="30">
        <f>'Car Info '!$C$5*'My Spreedsheet '!G332</f>
        <v>-124.16666666666623</v>
      </c>
      <c r="M332" s="30">
        <f t="shared" si="166"/>
        <v>1</v>
      </c>
      <c r="N332" s="30">
        <f>IF(M332=1,'Car Info '!$C$5*9.80665*'Car Info '!$H$5,0)</f>
        <v>160.73099349999998</v>
      </c>
      <c r="O332" s="30">
        <f>0.5*'Car Info '!$G$5*'Car Info '!$I$5*'Car Info '!$D$5*('My Spreedsheet '!F332*'My Spreedsheet '!F332)</f>
        <v>16.411528498361108</v>
      </c>
      <c r="P332" s="30">
        <f t="shared" si="159"/>
        <v>52.975855331694859</v>
      </c>
      <c r="Q332" s="30">
        <f t="shared" si="167"/>
        <v>347.2861627299996</v>
      </c>
      <c r="R332" s="30">
        <f t="shared" si="168"/>
        <v>0.34728616272999963</v>
      </c>
      <c r="S332" s="30">
        <f t="shared" si="169"/>
        <v>1161.2676442114782</v>
      </c>
      <c r="T332" s="30">
        <f t="shared" si="170"/>
        <v>466420.14925037301</v>
      </c>
      <c r="U332" s="30">
        <f t="shared" si="171"/>
        <v>0.34728616272999963</v>
      </c>
      <c r="V332" s="30">
        <f t="shared" si="172"/>
        <v>9.6468378536111011E-5</v>
      </c>
      <c r="W332" s="30">
        <f t="shared" si="173"/>
        <v>0</v>
      </c>
      <c r="X332" s="30">
        <f t="shared" si="174"/>
        <v>0</v>
      </c>
      <c r="Y332" s="30">
        <f t="shared" si="160"/>
        <v>995.26809999077102</v>
      </c>
      <c r="Z332" s="30">
        <f t="shared" si="161"/>
        <v>-497.2383365428667</v>
      </c>
      <c r="AA332" s="30">
        <f t="shared" si="175"/>
        <v>0.27646336110854752</v>
      </c>
      <c r="AB332" s="30">
        <f t="shared" si="176"/>
        <v>-0.1381217601507963</v>
      </c>
      <c r="AC332" s="30">
        <f t="shared" si="177"/>
        <v>0.1381217601507963</v>
      </c>
      <c r="AD332" s="30">
        <f t="shared" si="178"/>
        <v>0.13834160095775122</v>
      </c>
      <c r="AE332" s="30">
        <f>1/2*(('Car Info '!$C$5)*('My Spreedsheet '!F332)^2)</f>
        <v>32016.604938271601</v>
      </c>
      <c r="AF332" s="30">
        <f t="shared" si="179"/>
        <v>32.016604938271598</v>
      </c>
      <c r="AG332" s="30">
        <f t="shared" si="180"/>
        <v>8.8935013717421109E-3</v>
      </c>
      <c r="AH332" s="30">
        <f t="shared" si="181"/>
        <v>4.7283806777263351</v>
      </c>
      <c r="AI332" s="30">
        <f t="shared" si="182"/>
        <v>1161.2676442114782</v>
      </c>
      <c r="AJ332" s="30">
        <f t="shared" si="183"/>
        <v>30855.337294060122</v>
      </c>
      <c r="AK332" s="30">
        <f t="shared" si="184"/>
        <v>30.855337294060124</v>
      </c>
      <c r="AL332" s="30">
        <f t="shared" si="185"/>
        <v>30855.337294060122</v>
      </c>
      <c r="AM332" s="30">
        <f t="shared" si="186"/>
        <v>30.855337294060124</v>
      </c>
      <c r="AN332" s="30">
        <f t="shared" si="187"/>
        <v>23.141502970545091</v>
      </c>
      <c r="AO332" s="30">
        <f>IF('My Spreedsheet '!AN332&lt; 'Supercapacitor Info'!$F$22,'My Spreedsheet '!AN332,'Supercapacitor Info'!$F$22)</f>
        <v>23.141502970545091</v>
      </c>
    </row>
    <row r="333" spans="2:41" x14ac:dyDescent="0.3">
      <c r="B333" s="6" t="s">
        <v>9</v>
      </c>
      <c r="C333" s="6">
        <v>328</v>
      </c>
      <c r="D333" s="6">
        <v>328</v>
      </c>
      <c r="E333" s="7">
        <v>23.3</v>
      </c>
      <c r="F333" s="16">
        <f t="shared" si="162"/>
        <v>6.4722222222222223</v>
      </c>
      <c r="G333" s="17">
        <f t="shared" si="188"/>
        <v>-0.43055555555555575</v>
      </c>
      <c r="H333" s="17">
        <f t="shared" si="189"/>
        <v>-1.5500000000000007</v>
      </c>
      <c r="I333" s="17">
        <f t="shared" si="163"/>
        <v>6.4722222222222223</v>
      </c>
      <c r="J333" s="17">
        <f t="shared" si="164"/>
        <v>2309.1944444444439</v>
      </c>
      <c r="K333" s="17">
        <f t="shared" si="165"/>
        <v>2309.1944444444439</v>
      </c>
      <c r="L333" s="30">
        <f>'Car Info '!$C$5*'My Spreedsheet '!G333</f>
        <v>-641.52777777777806</v>
      </c>
      <c r="M333" s="30">
        <f t="shared" si="166"/>
        <v>1</v>
      </c>
      <c r="N333" s="30">
        <f>IF(M333=1,'Car Info '!$C$5*9.80665*'Car Info '!$H$5,0)</f>
        <v>160.73099349999998</v>
      </c>
      <c r="O333" s="30">
        <f>0.5*'Car Info '!$G$5*'Car Info '!$I$5*'Car Info '!$D$5*('My Spreedsheet '!F333*'My Spreedsheet '!F333)</f>
        <v>15.996938211855904</v>
      </c>
      <c r="P333" s="30">
        <f t="shared" si="159"/>
        <v>-464.79984606592222</v>
      </c>
      <c r="Q333" s="30">
        <f t="shared" si="167"/>
        <v>-3008.2878925933301</v>
      </c>
      <c r="R333" s="30">
        <f t="shared" si="168"/>
        <v>-3.0082878925933301</v>
      </c>
      <c r="S333" s="30">
        <f t="shared" si="169"/>
        <v>1143.8224469128452</v>
      </c>
      <c r="T333" s="30">
        <f t="shared" si="170"/>
        <v>467563.97169728583</v>
      </c>
      <c r="U333" s="30">
        <f t="shared" si="171"/>
        <v>0</v>
      </c>
      <c r="V333" s="30">
        <f t="shared" si="172"/>
        <v>0</v>
      </c>
      <c r="W333" s="30">
        <f t="shared" si="173"/>
        <v>-3.0082878925933301</v>
      </c>
      <c r="X333" s="30">
        <f t="shared" si="174"/>
        <v>8.3563552572036952E-4</v>
      </c>
      <c r="Y333" s="30">
        <f t="shared" si="160"/>
        <v>995.26809999077102</v>
      </c>
      <c r="Z333" s="30">
        <f t="shared" si="161"/>
        <v>-500.24662443546003</v>
      </c>
      <c r="AA333" s="30">
        <f t="shared" si="175"/>
        <v>0.27646336110854752</v>
      </c>
      <c r="AB333" s="30">
        <f t="shared" si="176"/>
        <v>-0.13895739567651669</v>
      </c>
      <c r="AC333" s="30">
        <f t="shared" si="177"/>
        <v>0.13895739567651669</v>
      </c>
      <c r="AD333" s="30">
        <f t="shared" si="178"/>
        <v>0.13750596543203084</v>
      </c>
      <c r="AE333" s="30">
        <f>1/2*(('Car Info '!$C$5)*('My Spreedsheet '!F333)^2)</f>
        <v>31207.79706790124</v>
      </c>
      <c r="AF333" s="30">
        <f t="shared" si="179"/>
        <v>31.20779706790124</v>
      </c>
      <c r="AG333" s="30">
        <f t="shared" si="180"/>
        <v>8.6688325188614551E-3</v>
      </c>
      <c r="AH333" s="30">
        <f t="shared" si="181"/>
        <v>4.7370495102451962</v>
      </c>
      <c r="AI333" s="30">
        <f t="shared" si="182"/>
        <v>1143.8224469128452</v>
      </c>
      <c r="AJ333" s="30">
        <f t="shared" si="183"/>
        <v>30063.974620988396</v>
      </c>
      <c r="AK333" s="30">
        <f t="shared" si="184"/>
        <v>30.063974620988397</v>
      </c>
      <c r="AL333" s="30">
        <f t="shared" si="185"/>
        <v>30063.974620988396</v>
      </c>
      <c r="AM333" s="30">
        <f t="shared" si="186"/>
        <v>30.063974620988397</v>
      </c>
      <c r="AN333" s="30">
        <f t="shared" si="187"/>
        <v>22.547980965741299</v>
      </c>
      <c r="AO333" s="30">
        <f>IF('My Spreedsheet '!AN333&lt; 'Supercapacitor Info'!$F$22,'My Spreedsheet '!AN333,'Supercapacitor Info'!$F$22)</f>
        <v>22.547980965741299</v>
      </c>
    </row>
    <row r="334" spans="2:41" x14ac:dyDescent="0.3">
      <c r="B334" s="6" t="s">
        <v>9</v>
      </c>
      <c r="C334" s="6">
        <v>329</v>
      </c>
      <c r="D334" s="6">
        <v>329</v>
      </c>
      <c r="E334" s="7">
        <v>20.5</v>
      </c>
      <c r="F334" s="16">
        <f t="shared" si="162"/>
        <v>5.6944444444444446</v>
      </c>
      <c r="G334" s="17">
        <f t="shared" si="188"/>
        <v>-0.80555555555555558</v>
      </c>
      <c r="H334" s="17">
        <f t="shared" si="189"/>
        <v>-2.9000000000000004</v>
      </c>
      <c r="I334" s="17">
        <f t="shared" si="163"/>
        <v>5.6944444444444446</v>
      </c>
      <c r="J334" s="17">
        <f t="shared" si="164"/>
        <v>2314.8888888888882</v>
      </c>
      <c r="K334" s="17">
        <f t="shared" si="165"/>
        <v>2314.8888888888882</v>
      </c>
      <c r="L334" s="30">
        <f>'Car Info '!$C$5*'My Spreedsheet '!G334</f>
        <v>-1200.2777777777778</v>
      </c>
      <c r="M334" s="30">
        <f t="shared" si="166"/>
        <v>1</v>
      </c>
      <c r="N334" s="30">
        <f>IF(M334=1,'Car Info '!$C$5*9.80665*'Car Info '!$H$5,0)</f>
        <v>160.73099349999998</v>
      </c>
      <c r="O334" s="30">
        <f>0.5*'Car Info '!$G$5*'Car Info '!$I$5*'Car Info '!$D$5*('My Spreedsheet '!F334*'My Spreedsheet '!F334)</f>
        <v>12.383196013064238</v>
      </c>
      <c r="P334" s="30">
        <f t="shared" si="159"/>
        <v>-1027.1635882647136</v>
      </c>
      <c r="Q334" s="30">
        <f t="shared" si="167"/>
        <v>-5849.1259887296192</v>
      </c>
      <c r="R334" s="30">
        <f t="shared" si="168"/>
        <v>-5.849125988729619</v>
      </c>
      <c r="S334" s="30">
        <f t="shared" si="169"/>
        <v>985.78913472717124</v>
      </c>
      <c r="T334" s="30">
        <f t="shared" si="170"/>
        <v>468549.76083201298</v>
      </c>
      <c r="U334" s="30">
        <f t="shared" si="171"/>
        <v>0</v>
      </c>
      <c r="V334" s="30">
        <f t="shared" si="172"/>
        <v>0</v>
      </c>
      <c r="W334" s="30">
        <f t="shared" si="173"/>
        <v>-5.849125988729619</v>
      </c>
      <c r="X334" s="30">
        <f t="shared" si="174"/>
        <v>1.6247572190915608E-3</v>
      </c>
      <c r="Y334" s="30">
        <f t="shared" si="160"/>
        <v>995.26809999077102</v>
      </c>
      <c r="Z334" s="30">
        <f t="shared" si="161"/>
        <v>-506.09575042418965</v>
      </c>
      <c r="AA334" s="30">
        <f t="shared" si="175"/>
        <v>0.27646336110854752</v>
      </c>
      <c r="AB334" s="30">
        <f t="shared" si="176"/>
        <v>-0.14058215289560824</v>
      </c>
      <c r="AC334" s="30">
        <f t="shared" si="177"/>
        <v>0.14058215289560824</v>
      </c>
      <c r="AD334" s="30">
        <f t="shared" si="178"/>
        <v>0.13588120821293928</v>
      </c>
      <c r="AE334" s="30">
        <f>1/2*(('Car Info '!$C$5)*('My Spreedsheet '!F334)^2)</f>
        <v>24157.889660493831</v>
      </c>
      <c r="AF334" s="30">
        <f t="shared" si="179"/>
        <v>24.157889660493833</v>
      </c>
      <c r="AG334" s="30">
        <f t="shared" si="180"/>
        <v>6.7105249056927316E-3</v>
      </c>
      <c r="AH334" s="30">
        <f t="shared" si="181"/>
        <v>4.7437600351508893</v>
      </c>
      <c r="AI334" s="30">
        <f t="shared" si="182"/>
        <v>985.78913472717124</v>
      </c>
      <c r="AJ334" s="30">
        <f t="shared" si="183"/>
        <v>23172.100525766658</v>
      </c>
      <c r="AK334" s="30">
        <f t="shared" si="184"/>
        <v>23.172100525766659</v>
      </c>
      <c r="AL334" s="30">
        <f t="shared" si="185"/>
        <v>23172.100525766658</v>
      </c>
      <c r="AM334" s="30">
        <f t="shared" si="186"/>
        <v>23.172100525766659</v>
      </c>
      <c r="AN334" s="30">
        <f t="shared" si="187"/>
        <v>17.379075394324996</v>
      </c>
      <c r="AO334" s="30">
        <f>IF('My Spreedsheet '!AN334&lt; 'Supercapacitor Info'!$F$22,'My Spreedsheet '!AN334,'Supercapacitor Info'!$F$22)</f>
        <v>17.379075394324996</v>
      </c>
    </row>
    <row r="335" spans="2:41" x14ac:dyDescent="0.3">
      <c r="B335" s="6" t="s">
        <v>9</v>
      </c>
      <c r="C335" s="6">
        <v>330</v>
      </c>
      <c r="D335" s="6">
        <v>330</v>
      </c>
      <c r="E335" s="7">
        <v>17.5</v>
      </c>
      <c r="F335" s="16">
        <f t="shared" si="162"/>
        <v>4.8611111111111107</v>
      </c>
      <c r="G335" s="17">
        <f t="shared" si="188"/>
        <v>-0.50000000000000022</v>
      </c>
      <c r="H335" s="17">
        <f t="shared" si="189"/>
        <v>-1.8000000000000007</v>
      </c>
      <c r="I335" s="17">
        <f t="shared" si="163"/>
        <v>4.8611111111111107</v>
      </c>
      <c r="J335" s="17">
        <f t="shared" si="164"/>
        <v>2319.7499999999995</v>
      </c>
      <c r="K335" s="17">
        <f t="shared" si="165"/>
        <v>2319.7499999999995</v>
      </c>
      <c r="L335" s="30">
        <f>'Car Info '!$C$5*'My Spreedsheet '!G335</f>
        <v>-745.00000000000034</v>
      </c>
      <c r="M335" s="30">
        <f t="shared" si="166"/>
        <v>1</v>
      </c>
      <c r="N335" s="30">
        <f>IF(M335=1,'Car Info '!$C$5*9.80665*'Car Info '!$H$5,0)</f>
        <v>160.73099349999998</v>
      </c>
      <c r="O335" s="30">
        <f>0.5*'Car Info '!$G$5*'Car Info '!$I$5*'Car Info '!$D$5*('My Spreedsheet '!F335*'My Spreedsheet '!F335)</f>
        <v>9.0240423057725678</v>
      </c>
      <c r="P335" s="30">
        <f t="shared" si="159"/>
        <v>-575.2449641942278</v>
      </c>
      <c r="Q335" s="30">
        <f t="shared" si="167"/>
        <v>-2796.329687055274</v>
      </c>
      <c r="R335" s="30">
        <f t="shared" si="168"/>
        <v>-2.7963296870552741</v>
      </c>
      <c r="S335" s="30">
        <f t="shared" si="169"/>
        <v>825.1980907225053</v>
      </c>
      <c r="T335" s="30">
        <f t="shared" si="170"/>
        <v>469374.95892273547</v>
      </c>
      <c r="U335" s="30">
        <f t="shared" si="171"/>
        <v>0</v>
      </c>
      <c r="V335" s="30">
        <f t="shared" si="172"/>
        <v>0</v>
      </c>
      <c r="W335" s="30">
        <f t="shared" si="173"/>
        <v>-2.7963296870552741</v>
      </c>
      <c r="X335" s="30">
        <f t="shared" si="174"/>
        <v>7.7675824640424283E-4</v>
      </c>
      <c r="Y335" s="30">
        <f t="shared" si="160"/>
        <v>995.26809999077102</v>
      </c>
      <c r="Z335" s="30">
        <f t="shared" si="161"/>
        <v>-508.89208011124492</v>
      </c>
      <c r="AA335" s="30">
        <f t="shared" si="175"/>
        <v>0.27646336110854752</v>
      </c>
      <c r="AB335" s="30">
        <f t="shared" si="176"/>
        <v>-0.14135891114201249</v>
      </c>
      <c r="AC335" s="30">
        <f t="shared" si="177"/>
        <v>0.14135891114201249</v>
      </c>
      <c r="AD335" s="30">
        <f t="shared" si="178"/>
        <v>0.13510444996653503</v>
      </c>
      <c r="AE335" s="30">
        <f>1/2*(('Car Info '!$C$5)*('My Spreedsheet '!F335)^2)</f>
        <v>17604.648919753083</v>
      </c>
      <c r="AF335" s="30">
        <f t="shared" si="179"/>
        <v>17.604648919753082</v>
      </c>
      <c r="AG335" s="30">
        <f t="shared" si="180"/>
        <v>4.8901802554869676E-3</v>
      </c>
      <c r="AH335" s="30">
        <f t="shared" si="181"/>
        <v>4.7486502154063759</v>
      </c>
      <c r="AI335" s="30">
        <f t="shared" si="182"/>
        <v>825.1980907225053</v>
      </c>
      <c r="AJ335" s="30">
        <f t="shared" si="183"/>
        <v>16779.450829030578</v>
      </c>
      <c r="AK335" s="30">
        <f t="shared" si="184"/>
        <v>16.77945082903058</v>
      </c>
      <c r="AL335" s="30">
        <f t="shared" si="185"/>
        <v>16779.450829030578</v>
      </c>
      <c r="AM335" s="30">
        <f t="shared" si="186"/>
        <v>16.77945082903058</v>
      </c>
      <c r="AN335" s="30">
        <f t="shared" si="187"/>
        <v>12.584588121772933</v>
      </c>
      <c r="AO335" s="30">
        <f>IF('My Spreedsheet '!AN335&lt; 'Supercapacitor Info'!$F$22,'My Spreedsheet '!AN335,'Supercapacitor Info'!$F$22)</f>
        <v>12.584588121772933</v>
      </c>
    </row>
    <row r="336" spans="2:41" x14ac:dyDescent="0.3">
      <c r="B336" s="6" t="s">
        <v>9</v>
      </c>
      <c r="C336" s="6">
        <v>331</v>
      </c>
      <c r="D336" s="6">
        <v>331</v>
      </c>
      <c r="E336" s="7">
        <v>16.899999999999999</v>
      </c>
      <c r="F336" s="16">
        <f t="shared" si="162"/>
        <v>4.6944444444444438</v>
      </c>
      <c r="G336" s="17">
        <f t="shared" si="188"/>
        <v>-0.1111111111111112</v>
      </c>
      <c r="H336" s="17">
        <f t="shared" si="189"/>
        <v>-0.40000000000000036</v>
      </c>
      <c r="I336" s="17">
        <f t="shared" si="163"/>
        <v>4.6944444444444438</v>
      </c>
      <c r="J336" s="17">
        <f t="shared" si="164"/>
        <v>2324.4444444444439</v>
      </c>
      <c r="K336" s="17">
        <f t="shared" si="165"/>
        <v>2324.4444444444439</v>
      </c>
      <c r="L336" s="30">
        <f>'Car Info '!$C$5*'My Spreedsheet '!G336</f>
        <v>-165.55555555555569</v>
      </c>
      <c r="M336" s="30">
        <f t="shared" si="166"/>
        <v>1</v>
      </c>
      <c r="N336" s="30">
        <f>IF(M336=1,'Car Info '!$C$5*9.80665*'Car Info '!$H$5,0)</f>
        <v>160.73099349999998</v>
      </c>
      <c r="O336" s="30">
        <f>0.5*'Car Info '!$G$5*'Car Info '!$I$5*'Car Info '!$D$5*('My Spreedsheet '!F336*'My Spreedsheet '!F336)</f>
        <v>8.4158586871892336</v>
      </c>
      <c r="P336" s="30">
        <f t="shared" si="159"/>
        <v>3.5912966316335311</v>
      </c>
      <c r="Q336" s="30">
        <f t="shared" si="167"/>
        <v>16.859142520724074</v>
      </c>
      <c r="R336" s="30">
        <f t="shared" si="168"/>
        <v>1.6859142520724076E-2</v>
      </c>
      <c r="S336" s="30">
        <f t="shared" si="169"/>
        <v>794.05050054541584</v>
      </c>
      <c r="T336" s="30">
        <f t="shared" si="170"/>
        <v>470169.00942328089</v>
      </c>
      <c r="U336" s="30">
        <f t="shared" si="171"/>
        <v>1.6859142520724076E-2</v>
      </c>
      <c r="V336" s="30">
        <f t="shared" si="172"/>
        <v>4.6830951446455766E-6</v>
      </c>
      <c r="W336" s="30">
        <f t="shared" si="173"/>
        <v>0</v>
      </c>
      <c r="X336" s="30">
        <f t="shared" si="174"/>
        <v>0</v>
      </c>
      <c r="Y336" s="30">
        <f t="shared" si="160"/>
        <v>995.28495913329175</v>
      </c>
      <c r="Z336" s="30">
        <f t="shared" si="161"/>
        <v>-508.89208011124492</v>
      </c>
      <c r="AA336" s="30">
        <f t="shared" si="175"/>
        <v>0.27646804420369214</v>
      </c>
      <c r="AB336" s="30">
        <f t="shared" si="176"/>
        <v>-0.14135891114201249</v>
      </c>
      <c r="AC336" s="30">
        <f t="shared" si="177"/>
        <v>0.14135891114201249</v>
      </c>
      <c r="AD336" s="30">
        <f t="shared" si="178"/>
        <v>0.13510913306167965</v>
      </c>
      <c r="AE336" s="30">
        <f>1/2*(('Car Info '!$C$5)*('My Spreedsheet '!F336)^2)</f>
        <v>16418.167438271601</v>
      </c>
      <c r="AF336" s="30">
        <f t="shared" si="179"/>
        <v>16.418167438271603</v>
      </c>
      <c r="AG336" s="30">
        <f t="shared" si="180"/>
        <v>4.5606020661865566E-3</v>
      </c>
      <c r="AH336" s="30">
        <f t="shared" si="181"/>
        <v>4.7532108174725627</v>
      </c>
      <c r="AI336" s="30">
        <f t="shared" si="182"/>
        <v>794.05050054541584</v>
      </c>
      <c r="AJ336" s="30">
        <f t="shared" si="183"/>
        <v>15624.116937726185</v>
      </c>
      <c r="AK336" s="30">
        <f t="shared" si="184"/>
        <v>15.624116937726185</v>
      </c>
      <c r="AL336" s="30">
        <f t="shared" si="185"/>
        <v>15624.116937726185</v>
      </c>
      <c r="AM336" s="30">
        <f t="shared" si="186"/>
        <v>15.624116937726185</v>
      </c>
      <c r="AN336" s="30">
        <f t="shared" si="187"/>
        <v>11.718087703294639</v>
      </c>
      <c r="AO336" s="30">
        <f>IF('My Spreedsheet '!AN336&lt; 'Supercapacitor Info'!$F$22,'My Spreedsheet '!AN336,'Supercapacitor Info'!$F$22)</f>
        <v>11.718087703294639</v>
      </c>
    </row>
    <row r="337" spans="2:41" x14ac:dyDescent="0.3">
      <c r="B337" s="6" t="s">
        <v>9</v>
      </c>
      <c r="C337" s="6">
        <v>332</v>
      </c>
      <c r="D337" s="6">
        <v>332</v>
      </c>
      <c r="E337" s="7">
        <v>16.7</v>
      </c>
      <c r="F337" s="16">
        <f t="shared" si="162"/>
        <v>4.6388888888888884</v>
      </c>
      <c r="G337" s="17">
        <f t="shared" si="188"/>
        <v>-0.13888888888888865</v>
      </c>
      <c r="H337" s="17">
        <f t="shared" si="189"/>
        <v>-0.49999999999999911</v>
      </c>
      <c r="I337" s="17">
        <f t="shared" si="163"/>
        <v>4.6388888888888884</v>
      </c>
      <c r="J337" s="17">
        <f t="shared" si="164"/>
        <v>2329.0833333333326</v>
      </c>
      <c r="K337" s="17">
        <f t="shared" si="165"/>
        <v>2329.0833333333326</v>
      </c>
      <c r="L337" s="30">
        <f>'Car Info '!$C$5*'My Spreedsheet '!G337</f>
        <v>-206.94444444444409</v>
      </c>
      <c r="M337" s="30">
        <f t="shared" si="166"/>
        <v>1</v>
      </c>
      <c r="N337" s="30">
        <f>IF(M337=1,'Car Info '!$C$5*9.80665*'Car Info '!$H$5,0)</f>
        <v>160.73099349999998</v>
      </c>
      <c r="O337" s="30">
        <f>0.5*'Car Info '!$G$5*'Car Info '!$I$5*'Car Info '!$D$5*('My Spreedsheet '!F337*'My Spreedsheet '!F337)</f>
        <v>8.2178454160225662</v>
      </c>
      <c r="P337" s="30">
        <f t="shared" ref="P337:P400" si="190">L337+N337+O337</f>
        <v>-37.995605528421535</v>
      </c>
      <c r="Q337" s="30">
        <f t="shared" si="167"/>
        <v>-176.25739231239987</v>
      </c>
      <c r="R337" s="30">
        <f t="shared" si="168"/>
        <v>-0.17625739231239987</v>
      </c>
      <c r="S337" s="30">
        <f t="shared" si="169"/>
        <v>783.73489163821557</v>
      </c>
      <c r="T337" s="30">
        <f t="shared" si="170"/>
        <v>470952.74431491911</v>
      </c>
      <c r="U337" s="30">
        <f t="shared" si="171"/>
        <v>0</v>
      </c>
      <c r="V337" s="30">
        <f t="shared" si="172"/>
        <v>0</v>
      </c>
      <c r="W337" s="30">
        <f t="shared" si="173"/>
        <v>-0.17625739231239987</v>
      </c>
      <c r="X337" s="30">
        <f t="shared" si="174"/>
        <v>4.8960386753444407E-5</v>
      </c>
      <c r="Y337" s="30">
        <f t="shared" si="160"/>
        <v>995.28495913329175</v>
      </c>
      <c r="Z337" s="30">
        <f t="shared" si="161"/>
        <v>-509.0683375035573</v>
      </c>
      <c r="AA337" s="30">
        <f t="shared" si="175"/>
        <v>0.27646804420369214</v>
      </c>
      <c r="AB337" s="30">
        <f t="shared" si="176"/>
        <v>-0.14140787152876591</v>
      </c>
      <c r="AC337" s="30">
        <f t="shared" si="177"/>
        <v>0.14140787152876591</v>
      </c>
      <c r="AD337" s="30">
        <f t="shared" si="178"/>
        <v>0.13506017267492623</v>
      </c>
      <c r="AE337" s="30">
        <f>1/2*(('Car Info '!$C$5)*('My Spreedsheet '!F337)^2)</f>
        <v>16031.871141975304</v>
      </c>
      <c r="AF337" s="30">
        <f t="shared" si="179"/>
        <v>16.031871141975305</v>
      </c>
      <c r="AG337" s="30">
        <f t="shared" si="180"/>
        <v>4.453297539437585E-3</v>
      </c>
      <c r="AH337" s="30">
        <f t="shared" si="181"/>
        <v>4.757664115012</v>
      </c>
      <c r="AI337" s="30">
        <f t="shared" si="182"/>
        <v>783.73489163821557</v>
      </c>
      <c r="AJ337" s="30">
        <f t="shared" si="183"/>
        <v>15248.136250337087</v>
      </c>
      <c r="AK337" s="30">
        <f t="shared" si="184"/>
        <v>15.248136250337089</v>
      </c>
      <c r="AL337" s="30">
        <f t="shared" si="185"/>
        <v>15248.136250337087</v>
      </c>
      <c r="AM337" s="30">
        <f t="shared" si="186"/>
        <v>15.248136250337089</v>
      </c>
      <c r="AN337" s="30">
        <f t="shared" si="187"/>
        <v>11.436102187752814</v>
      </c>
      <c r="AO337" s="30">
        <f>IF('My Spreedsheet '!AN337&lt; 'Supercapacitor Info'!$F$22,'My Spreedsheet '!AN337,'Supercapacitor Info'!$F$22)</f>
        <v>11.436102187752814</v>
      </c>
    </row>
    <row r="338" spans="2:41" x14ac:dyDescent="0.3">
      <c r="B338" s="6" t="s">
        <v>9</v>
      </c>
      <c r="C338" s="6">
        <v>333</v>
      </c>
      <c r="D338" s="6">
        <v>333</v>
      </c>
      <c r="E338" s="7">
        <v>15.9</v>
      </c>
      <c r="F338" s="16">
        <f t="shared" si="162"/>
        <v>4.416666666666667</v>
      </c>
      <c r="G338" s="17">
        <f t="shared" si="188"/>
        <v>-0.15277777777777773</v>
      </c>
      <c r="H338" s="17">
        <f t="shared" si="189"/>
        <v>-0.54999999999999982</v>
      </c>
      <c r="I338" s="17">
        <f t="shared" si="163"/>
        <v>4.416666666666667</v>
      </c>
      <c r="J338" s="17">
        <f t="shared" si="164"/>
        <v>2333.4999999999991</v>
      </c>
      <c r="K338" s="17">
        <f t="shared" si="165"/>
        <v>2333.4999999999991</v>
      </c>
      <c r="L338" s="30">
        <f>'Car Info '!$C$5*'My Spreedsheet '!G338</f>
        <v>-227.63888888888883</v>
      </c>
      <c r="M338" s="30">
        <f t="shared" si="166"/>
        <v>1</v>
      </c>
      <c r="N338" s="30">
        <f>IF(M338=1,'Car Info '!$C$5*9.80665*'Car Info '!$H$5,0)</f>
        <v>160.73099349999998</v>
      </c>
      <c r="O338" s="30">
        <f>0.5*'Car Info '!$G$5*'Car Info '!$I$5*'Car Info '!$D$5*('My Spreedsheet '!F338*'My Spreedsheet '!F338)</f>
        <v>7.4493653398281259</v>
      </c>
      <c r="P338" s="30">
        <f t="shared" si="190"/>
        <v>-59.45853004906072</v>
      </c>
      <c r="Q338" s="30">
        <f t="shared" si="167"/>
        <v>-262.60850771668487</v>
      </c>
      <c r="R338" s="30">
        <f t="shared" si="168"/>
        <v>-0.26260850771668487</v>
      </c>
      <c r="S338" s="30">
        <f t="shared" si="169"/>
        <v>742.79658487590746</v>
      </c>
      <c r="T338" s="30">
        <f t="shared" si="170"/>
        <v>471695.54089979501</v>
      </c>
      <c r="U338" s="30">
        <f t="shared" si="171"/>
        <v>0</v>
      </c>
      <c r="V338" s="30">
        <f t="shared" si="172"/>
        <v>0</v>
      </c>
      <c r="W338" s="30">
        <f t="shared" si="173"/>
        <v>-0.26260850771668487</v>
      </c>
      <c r="X338" s="30">
        <f t="shared" si="174"/>
        <v>7.2946807699079131E-5</v>
      </c>
      <c r="Y338" s="30">
        <f t="shared" si="160"/>
        <v>995.28495913329175</v>
      </c>
      <c r="Z338" s="30">
        <f t="shared" si="161"/>
        <v>-509.33094601127397</v>
      </c>
      <c r="AA338" s="30">
        <f t="shared" si="175"/>
        <v>0.27646804420369214</v>
      </c>
      <c r="AB338" s="30">
        <f t="shared" si="176"/>
        <v>-0.141480818336465</v>
      </c>
      <c r="AC338" s="30">
        <f t="shared" si="177"/>
        <v>0.141480818336465</v>
      </c>
      <c r="AD338" s="30">
        <f t="shared" si="178"/>
        <v>0.13498722586722714</v>
      </c>
      <c r="AE338" s="30">
        <f>1/2*(('Car Info '!$C$5)*('My Spreedsheet '!F338)^2)</f>
        <v>14532.673611111113</v>
      </c>
      <c r="AF338" s="30">
        <f t="shared" si="179"/>
        <v>14.532673611111113</v>
      </c>
      <c r="AG338" s="30">
        <f t="shared" si="180"/>
        <v>4.0368537808641979E-3</v>
      </c>
      <c r="AH338" s="30">
        <f t="shared" si="181"/>
        <v>4.761700968792864</v>
      </c>
      <c r="AI338" s="30">
        <f t="shared" si="182"/>
        <v>742.79658487590746</v>
      </c>
      <c r="AJ338" s="30">
        <f t="shared" si="183"/>
        <v>13789.877026235206</v>
      </c>
      <c r="AK338" s="30">
        <f t="shared" si="184"/>
        <v>13.789877026235207</v>
      </c>
      <c r="AL338" s="30">
        <f t="shared" si="185"/>
        <v>13789.877026235206</v>
      </c>
      <c r="AM338" s="30">
        <f t="shared" si="186"/>
        <v>13.789877026235207</v>
      </c>
      <c r="AN338" s="30">
        <f t="shared" si="187"/>
        <v>10.342407769676406</v>
      </c>
      <c r="AO338" s="30">
        <f>IF('My Spreedsheet '!AN338&lt; 'Supercapacitor Info'!$F$22,'My Spreedsheet '!AN338,'Supercapacitor Info'!$F$22)</f>
        <v>10.342407769676406</v>
      </c>
    </row>
    <row r="339" spans="2:41" x14ac:dyDescent="0.3">
      <c r="B339" s="6" t="s">
        <v>9</v>
      </c>
      <c r="C339" s="6">
        <v>334</v>
      </c>
      <c r="D339" s="6">
        <v>334</v>
      </c>
      <c r="E339" s="7">
        <v>15.6</v>
      </c>
      <c r="F339" s="16">
        <f t="shared" si="162"/>
        <v>4.333333333333333</v>
      </c>
      <c r="G339" s="17">
        <f t="shared" si="188"/>
        <v>-0.12500000000000006</v>
      </c>
      <c r="H339" s="17">
        <f t="shared" si="189"/>
        <v>-0.45000000000000018</v>
      </c>
      <c r="I339" s="17">
        <f t="shared" si="163"/>
        <v>4.333333333333333</v>
      </c>
      <c r="J339" s="17">
        <f t="shared" si="164"/>
        <v>2337.8333333333326</v>
      </c>
      <c r="K339" s="17">
        <f t="shared" si="165"/>
        <v>2337.8333333333326</v>
      </c>
      <c r="L339" s="30">
        <f>'Car Info '!$C$5*'My Spreedsheet '!G339</f>
        <v>-186.25000000000009</v>
      </c>
      <c r="M339" s="30">
        <f t="shared" si="166"/>
        <v>1</v>
      </c>
      <c r="N339" s="30">
        <f>IF(M339=1,'Car Info '!$C$5*9.80665*'Car Info '!$H$5,0)</f>
        <v>160.73099349999998</v>
      </c>
      <c r="O339" s="30">
        <f>0.5*'Car Info '!$G$5*'Car Info '!$I$5*'Car Info '!$D$5*('My Spreedsheet '!F339*'My Spreedsheet '!F339)</f>
        <v>7.1709091772499987</v>
      </c>
      <c r="P339" s="30">
        <f t="shared" si="190"/>
        <v>-18.348097322750103</v>
      </c>
      <c r="Q339" s="30">
        <f t="shared" si="167"/>
        <v>-79.50842173191711</v>
      </c>
      <c r="R339" s="30">
        <f t="shared" si="168"/>
        <v>-7.9508421731917106E-2</v>
      </c>
      <c r="S339" s="30">
        <f t="shared" si="169"/>
        <v>727.57491160141649</v>
      </c>
      <c r="T339" s="30">
        <f t="shared" si="170"/>
        <v>472423.11581139645</v>
      </c>
      <c r="U339" s="30">
        <f t="shared" si="171"/>
        <v>0</v>
      </c>
      <c r="V339" s="30">
        <f t="shared" si="172"/>
        <v>0</v>
      </c>
      <c r="W339" s="30">
        <f t="shared" si="173"/>
        <v>-7.9508421731917106E-2</v>
      </c>
      <c r="X339" s="30">
        <f t="shared" si="174"/>
        <v>2.2085672703310309E-5</v>
      </c>
      <c r="Y339" s="30">
        <f t="shared" si="160"/>
        <v>995.28495913329175</v>
      </c>
      <c r="Z339" s="30">
        <f t="shared" si="161"/>
        <v>-509.4104544330059</v>
      </c>
      <c r="AA339" s="30">
        <f t="shared" si="175"/>
        <v>0.27646804420369214</v>
      </c>
      <c r="AB339" s="30">
        <f t="shared" si="176"/>
        <v>-0.14150290400916832</v>
      </c>
      <c r="AC339" s="30">
        <f t="shared" si="177"/>
        <v>0.14150290400916832</v>
      </c>
      <c r="AD339" s="30">
        <f t="shared" si="178"/>
        <v>0.13496514019452382</v>
      </c>
      <c r="AE339" s="30">
        <f>1/2*(('Car Info '!$C$5)*('My Spreedsheet '!F339)^2)</f>
        <v>13989.444444444442</v>
      </c>
      <c r="AF339" s="30">
        <f t="shared" si="179"/>
        <v>13.989444444444441</v>
      </c>
      <c r="AG339" s="30">
        <f t="shared" si="180"/>
        <v>3.8859567901234557E-3</v>
      </c>
      <c r="AH339" s="30">
        <f t="shared" si="181"/>
        <v>4.765586925582987</v>
      </c>
      <c r="AI339" s="30">
        <f t="shared" si="182"/>
        <v>727.57491160141649</v>
      </c>
      <c r="AJ339" s="30">
        <f t="shared" si="183"/>
        <v>13261.869532843026</v>
      </c>
      <c r="AK339" s="30">
        <f t="shared" si="184"/>
        <v>13.261869532843026</v>
      </c>
      <c r="AL339" s="30">
        <f t="shared" si="185"/>
        <v>13261.869532843026</v>
      </c>
      <c r="AM339" s="30">
        <f t="shared" si="186"/>
        <v>13.261869532843026</v>
      </c>
      <c r="AN339" s="30">
        <f t="shared" si="187"/>
        <v>9.9464021496322701</v>
      </c>
      <c r="AO339" s="30">
        <f>IF('My Spreedsheet '!AN339&lt; 'Supercapacitor Info'!$F$22,'My Spreedsheet '!AN339,'Supercapacitor Info'!$F$22)</f>
        <v>9.9464021496322701</v>
      </c>
    </row>
    <row r="340" spans="2:41" x14ac:dyDescent="0.3">
      <c r="B340" s="6" t="s">
        <v>9</v>
      </c>
      <c r="C340" s="6">
        <v>335</v>
      </c>
      <c r="D340" s="6">
        <v>335</v>
      </c>
      <c r="E340" s="7">
        <v>15</v>
      </c>
      <c r="F340" s="16">
        <f t="shared" si="162"/>
        <v>4.166666666666667</v>
      </c>
      <c r="G340" s="17">
        <f t="shared" si="188"/>
        <v>-0.15277777777777773</v>
      </c>
      <c r="H340" s="17">
        <f t="shared" si="189"/>
        <v>-0.54999999999999982</v>
      </c>
      <c r="I340" s="17">
        <f t="shared" si="163"/>
        <v>4.166666666666667</v>
      </c>
      <c r="J340" s="17">
        <f t="shared" si="164"/>
        <v>2341.9999999999991</v>
      </c>
      <c r="K340" s="17">
        <f t="shared" si="165"/>
        <v>2341.9999999999991</v>
      </c>
      <c r="L340" s="30">
        <f>'Car Info '!$C$5*'My Spreedsheet '!G340</f>
        <v>-227.63888888888883</v>
      </c>
      <c r="M340" s="30">
        <f t="shared" si="166"/>
        <v>1</v>
      </c>
      <c r="N340" s="30">
        <f>IF(M340=1,'Car Info '!$C$5*9.80665*'Car Info '!$H$5,0)</f>
        <v>160.73099349999998</v>
      </c>
      <c r="O340" s="30">
        <f>0.5*'Car Info '!$G$5*'Car Info '!$I$5*'Car Info '!$D$5*('My Spreedsheet '!F340*'My Spreedsheet '!F340)</f>
        <v>6.6299086328125014</v>
      </c>
      <c r="P340" s="30">
        <f t="shared" si="190"/>
        <v>-60.277986756076345</v>
      </c>
      <c r="Q340" s="30">
        <f t="shared" si="167"/>
        <v>-251.15827815031813</v>
      </c>
      <c r="R340" s="30">
        <f t="shared" si="168"/>
        <v>-0.2511582781503181</v>
      </c>
      <c r="S340" s="30">
        <f t="shared" si="169"/>
        <v>697.33709222005211</v>
      </c>
      <c r="T340" s="30">
        <f t="shared" si="170"/>
        <v>473120.45290361647</v>
      </c>
      <c r="U340" s="30">
        <f t="shared" si="171"/>
        <v>0</v>
      </c>
      <c r="V340" s="30">
        <f t="shared" si="172"/>
        <v>0</v>
      </c>
      <c r="W340" s="30">
        <f t="shared" si="173"/>
        <v>-0.2511582781503181</v>
      </c>
      <c r="X340" s="30">
        <f t="shared" si="174"/>
        <v>6.9766188375088364E-5</v>
      </c>
      <c r="Y340" s="30">
        <f t="shared" si="160"/>
        <v>995.28495913329175</v>
      </c>
      <c r="Z340" s="30">
        <f t="shared" si="161"/>
        <v>-509.66161271115624</v>
      </c>
      <c r="AA340" s="30">
        <f t="shared" si="175"/>
        <v>0.27646804420369214</v>
      </c>
      <c r="AB340" s="30">
        <f t="shared" si="176"/>
        <v>-0.14157267019754341</v>
      </c>
      <c r="AC340" s="30">
        <f t="shared" si="177"/>
        <v>0.14157267019754341</v>
      </c>
      <c r="AD340" s="30">
        <f t="shared" si="178"/>
        <v>0.13489537400614873</v>
      </c>
      <c r="AE340" s="30">
        <f>1/2*(('Car Info '!$C$5)*('My Spreedsheet '!F340)^2)</f>
        <v>12934.027777777781</v>
      </c>
      <c r="AF340" s="30">
        <f t="shared" si="179"/>
        <v>12.934027777777782</v>
      </c>
      <c r="AG340" s="30">
        <f t="shared" si="180"/>
        <v>3.5927854938271617E-3</v>
      </c>
      <c r="AH340" s="30">
        <f t="shared" si="181"/>
        <v>4.7691797110768146</v>
      </c>
      <c r="AI340" s="30">
        <f t="shared" si="182"/>
        <v>697.33709222005211</v>
      </c>
      <c r="AJ340" s="30">
        <f t="shared" si="183"/>
        <v>12236.690685557729</v>
      </c>
      <c r="AK340" s="30">
        <f t="shared" si="184"/>
        <v>12.236690685557729</v>
      </c>
      <c r="AL340" s="30">
        <f t="shared" si="185"/>
        <v>12236.690685557729</v>
      </c>
      <c r="AM340" s="30">
        <f t="shared" si="186"/>
        <v>12.236690685557729</v>
      </c>
      <c r="AN340" s="30">
        <f t="shared" si="187"/>
        <v>9.1775180141682977</v>
      </c>
      <c r="AO340" s="30">
        <f>IF('My Spreedsheet '!AN340&lt; 'Supercapacitor Info'!$F$22,'My Spreedsheet '!AN340,'Supercapacitor Info'!$F$22)</f>
        <v>9.1775180141682977</v>
      </c>
    </row>
    <row r="341" spans="2:41" x14ac:dyDescent="0.3">
      <c r="B341" s="6" t="s">
        <v>9</v>
      </c>
      <c r="C341" s="6">
        <v>336</v>
      </c>
      <c r="D341" s="6">
        <v>336</v>
      </c>
      <c r="E341" s="7">
        <v>14.5</v>
      </c>
      <c r="F341" s="16">
        <f t="shared" si="162"/>
        <v>4.0277777777777777</v>
      </c>
      <c r="G341" s="17">
        <f t="shared" si="188"/>
        <v>-9.7222222222222127E-2</v>
      </c>
      <c r="H341" s="17">
        <f t="shared" si="189"/>
        <v>-0.34999999999999964</v>
      </c>
      <c r="I341" s="17">
        <f t="shared" si="163"/>
        <v>4.0277777777777777</v>
      </c>
      <c r="J341" s="17">
        <f t="shared" si="164"/>
        <v>2346.0277777777769</v>
      </c>
      <c r="K341" s="17">
        <f t="shared" si="165"/>
        <v>2346.0277777777769</v>
      </c>
      <c r="L341" s="30">
        <f>'Car Info '!$C$5*'My Spreedsheet '!G341</f>
        <v>-144.86111111111097</v>
      </c>
      <c r="M341" s="30">
        <f t="shared" si="166"/>
        <v>1</v>
      </c>
      <c r="N341" s="30">
        <f>IF(M341=1,'Car Info '!$C$5*9.80665*'Car Info '!$H$5,0)</f>
        <v>160.73099349999998</v>
      </c>
      <c r="O341" s="30">
        <f>0.5*'Car Info '!$G$5*'Car Info '!$I$5*'Car Info '!$D$5*('My Spreedsheet '!F341*'My Spreedsheet '!F341)</f>
        <v>6.1952812891059024</v>
      </c>
      <c r="P341" s="30">
        <f t="shared" si="190"/>
        <v>22.065163677994914</v>
      </c>
      <c r="Q341" s="30">
        <f t="shared" si="167"/>
        <v>88.873575925257285</v>
      </c>
      <c r="R341" s="30">
        <f t="shared" si="168"/>
        <v>8.8873575925257284E-2</v>
      </c>
      <c r="S341" s="30">
        <f t="shared" si="169"/>
        <v>672.34194012278761</v>
      </c>
      <c r="T341" s="30">
        <f t="shared" si="170"/>
        <v>473792.79484373925</v>
      </c>
      <c r="U341" s="30">
        <f t="shared" si="171"/>
        <v>8.8873575925257284E-2</v>
      </c>
      <c r="V341" s="30">
        <f t="shared" si="172"/>
        <v>2.4687104423682577E-5</v>
      </c>
      <c r="W341" s="30">
        <f t="shared" si="173"/>
        <v>0</v>
      </c>
      <c r="X341" s="30">
        <f t="shared" si="174"/>
        <v>0</v>
      </c>
      <c r="Y341" s="30">
        <f t="shared" si="160"/>
        <v>995.37383270921703</v>
      </c>
      <c r="Z341" s="30">
        <f t="shared" si="161"/>
        <v>-509.66161271115624</v>
      </c>
      <c r="AA341" s="30">
        <f t="shared" si="175"/>
        <v>0.27649273130811586</v>
      </c>
      <c r="AB341" s="30">
        <f t="shared" si="176"/>
        <v>-0.14157267019754341</v>
      </c>
      <c r="AC341" s="30">
        <f t="shared" si="177"/>
        <v>0.14157267019754341</v>
      </c>
      <c r="AD341" s="30">
        <f t="shared" si="178"/>
        <v>0.13492006111057245</v>
      </c>
      <c r="AE341" s="30">
        <f>1/2*(('Car Info '!$C$5)*('My Spreedsheet '!F341)^2)</f>
        <v>12086.130401234568</v>
      </c>
      <c r="AF341" s="30">
        <f t="shared" si="179"/>
        <v>12.086130401234568</v>
      </c>
      <c r="AG341" s="30">
        <f t="shared" si="180"/>
        <v>3.3572584447873802E-3</v>
      </c>
      <c r="AH341" s="30">
        <f t="shared" si="181"/>
        <v>4.7725369695216022</v>
      </c>
      <c r="AI341" s="30">
        <f t="shared" si="182"/>
        <v>672.34194012278761</v>
      </c>
      <c r="AJ341" s="30">
        <f t="shared" si="183"/>
        <v>11413.788461111781</v>
      </c>
      <c r="AK341" s="30">
        <f t="shared" si="184"/>
        <v>11.41378846111178</v>
      </c>
      <c r="AL341" s="30">
        <f t="shared" si="185"/>
        <v>11413.788461111781</v>
      </c>
      <c r="AM341" s="30">
        <f t="shared" si="186"/>
        <v>11.41378846111178</v>
      </c>
      <c r="AN341" s="30">
        <f t="shared" si="187"/>
        <v>8.5603413458338373</v>
      </c>
      <c r="AO341" s="30">
        <f>IF('My Spreedsheet '!AN341&lt; 'Supercapacitor Info'!$F$22,'My Spreedsheet '!AN341,'Supercapacitor Info'!$F$22)</f>
        <v>8.5603413458338373</v>
      </c>
    </row>
    <row r="342" spans="2:41" x14ac:dyDescent="0.3">
      <c r="B342" s="6" t="s">
        <v>9</v>
      </c>
      <c r="C342" s="6">
        <v>337</v>
      </c>
      <c r="D342" s="6">
        <v>337</v>
      </c>
      <c r="E342" s="7">
        <v>14.3</v>
      </c>
      <c r="F342" s="16">
        <f t="shared" si="162"/>
        <v>3.9722222222222223</v>
      </c>
      <c r="G342" s="17">
        <f t="shared" si="188"/>
        <v>0</v>
      </c>
      <c r="H342" s="17">
        <f t="shared" si="189"/>
        <v>0</v>
      </c>
      <c r="I342" s="17">
        <f t="shared" si="163"/>
        <v>3.9722222222222223</v>
      </c>
      <c r="J342" s="17">
        <f t="shared" si="164"/>
        <v>2349.9999999999991</v>
      </c>
      <c r="K342" s="17">
        <f t="shared" si="165"/>
        <v>2349.9999999999991</v>
      </c>
      <c r="L342" s="30">
        <f>'Car Info '!$C$5*'My Spreedsheet '!G342</f>
        <v>0</v>
      </c>
      <c r="M342" s="30">
        <f t="shared" si="166"/>
        <v>1</v>
      </c>
      <c r="N342" s="30">
        <f>IF(M342=1,'Car Info '!$C$5*9.80665*'Car Info '!$H$5,0)</f>
        <v>160.73099349999998</v>
      </c>
      <c r="O342" s="30">
        <f>0.5*'Car Info '!$G$5*'Car Info '!$I$5*'Car Info '!$D$5*('My Spreedsheet '!F342*'My Spreedsheet '!F342)</f>
        <v>6.0255556281059031</v>
      </c>
      <c r="P342" s="30">
        <f t="shared" si="190"/>
        <v>166.75654912810589</v>
      </c>
      <c r="Q342" s="30">
        <f t="shared" si="167"/>
        <v>662.39407014775395</v>
      </c>
      <c r="R342" s="30">
        <f t="shared" si="168"/>
        <v>0.66239407014775398</v>
      </c>
      <c r="S342" s="30">
        <f t="shared" si="169"/>
        <v>662.39407014775395</v>
      </c>
      <c r="T342" s="30">
        <f t="shared" si="170"/>
        <v>474455.18891388702</v>
      </c>
      <c r="U342" s="30">
        <f t="shared" si="171"/>
        <v>0.66239407014775398</v>
      </c>
      <c r="V342" s="30">
        <f t="shared" si="172"/>
        <v>1.8399835281882054E-4</v>
      </c>
      <c r="W342" s="30">
        <f t="shared" si="173"/>
        <v>0</v>
      </c>
      <c r="X342" s="30">
        <f t="shared" si="174"/>
        <v>0</v>
      </c>
      <c r="Y342" s="30">
        <f t="shared" si="160"/>
        <v>996.03622677936482</v>
      </c>
      <c r="Z342" s="30">
        <f t="shared" si="161"/>
        <v>-509.66161271115624</v>
      </c>
      <c r="AA342" s="30">
        <f t="shared" si="175"/>
        <v>0.27667672966093465</v>
      </c>
      <c r="AB342" s="30">
        <f t="shared" si="176"/>
        <v>-0.14157267019754341</v>
      </c>
      <c r="AC342" s="30">
        <f t="shared" si="177"/>
        <v>0.14157267019754341</v>
      </c>
      <c r="AD342" s="30">
        <f t="shared" si="178"/>
        <v>0.13510405946339124</v>
      </c>
      <c r="AE342" s="30">
        <f>1/2*(('Car Info '!$C$5)*('My Spreedsheet '!F342)^2)</f>
        <v>11755.019290123459</v>
      </c>
      <c r="AF342" s="30">
        <f t="shared" si="179"/>
        <v>11.755019290123458</v>
      </c>
      <c r="AG342" s="30">
        <f t="shared" si="180"/>
        <v>3.2652831361454052E-3</v>
      </c>
      <c r="AH342" s="30">
        <f t="shared" si="181"/>
        <v>4.7758022526577477</v>
      </c>
      <c r="AI342" s="30">
        <f t="shared" si="182"/>
        <v>662.39407014775395</v>
      </c>
      <c r="AJ342" s="30">
        <f t="shared" si="183"/>
        <v>11092.625219975705</v>
      </c>
      <c r="AK342" s="30">
        <f t="shared" si="184"/>
        <v>11.092625219975705</v>
      </c>
      <c r="AL342" s="30">
        <f t="shared" si="185"/>
        <v>0</v>
      </c>
      <c r="AM342" s="30">
        <f t="shared" si="186"/>
        <v>0</v>
      </c>
      <c r="AN342" s="30">
        <f t="shared" si="187"/>
        <v>8.319468914981778</v>
      </c>
      <c r="AO342" s="30">
        <f>IF('My Spreedsheet '!AN342&lt; 'Supercapacitor Info'!$F$22,'My Spreedsheet '!AN342,'Supercapacitor Info'!$F$22)</f>
        <v>8.319468914981778</v>
      </c>
    </row>
    <row r="343" spans="2:41" x14ac:dyDescent="0.3">
      <c r="B343" s="6" t="s">
        <v>9</v>
      </c>
      <c r="C343" s="6">
        <v>338</v>
      </c>
      <c r="D343" s="6">
        <v>338</v>
      </c>
      <c r="E343" s="7">
        <v>14.5</v>
      </c>
      <c r="F343" s="16">
        <f t="shared" si="162"/>
        <v>4.0277777777777777</v>
      </c>
      <c r="G343" s="17">
        <f t="shared" si="188"/>
        <v>0.15277777777777773</v>
      </c>
      <c r="H343" s="17">
        <f t="shared" si="189"/>
        <v>0.54999999999999982</v>
      </c>
      <c r="I343" s="17">
        <f t="shared" si="163"/>
        <v>4.0277777777777777</v>
      </c>
      <c r="J343" s="17">
        <f t="shared" si="164"/>
        <v>2354.0277777777769</v>
      </c>
      <c r="K343" s="17">
        <f t="shared" si="165"/>
        <v>2354.0277777777769</v>
      </c>
      <c r="L343" s="30">
        <f>'Car Info '!$C$5*'My Spreedsheet '!G343</f>
        <v>227.63888888888883</v>
      </c>
      <c r="M343" s="30">
        <f t="shared" si="166"/>
        <v>1</v>
      </c>
      <c r="N343" s="30">
        <f>IF(M343=1,'Car Info '!$C$5*9.80665*'Car Info '!$H$5,0)</f>
        <v>160.73099349999998</v>
      </c>
      <c r="O343" s="30">
        <f>0.5*'Car Info '!$G$5*'Car Info '!$I$5*'Car Info '!$D$5*('My Spreedsheet '!F343*'My Spreedsheet '!F343)</f>
        <v>6.1952812891059024</v>
      </c>
      <c r="P343" s="30">
        <f t="shared" si="190"/>
        <v>394.56516367799469</v>
      </c>
      <c r="Q343" s="30">
        <f t="shared" si="167"/>
        <v>1589.2207981474785</v>
      </c>
      <c r="R343" s="30">
        <f t="shared" si="168"/>
        <v>1.5892207981474786</v>
      </c>
      <c r="S343" s="30">
        <f t="shared" si="169"/>
        <v>672.34194012278761</v>
      </c>
      <c r="T343" s="30">
        <f t="shared" si="170"/>
        <v>475127.53085400979</v>
      </c>
      <c r="U343" s="30">
        <f t="shared" si="171"/>
        <v>1.5892207981474786</v>
      </c>
      <c r="V343" s="30">
        <f t="shared" si="172"/>
        <v>4.4145022170763296E-4</v>
      </c>
      <c r="W343" s="30">
        <f t="shared" si="173"/>
        <v>0</v>
      </c>
      <c r="X343" s="30">
        <f t="shared" si="174"/>
        <v>0</v>
      </c>
      <c r="Y343" s="30">
        <f t="shared" si="160"/>
        <v>997.62544757751232</v>
      </c>
      <c r="Z343" s="30">
        <f t="shared" si="161"/>
        <v>-509.66161271115624</v>
      </c>
      <c r="AA343" s="30">
        <f t="shared" si="175"/>
        <v>0.27711817988264231</v>
      </c>
      <c r="AB343" s="30">
        <f t="shared" si="176"/>
        <v>-0.14157267019754341</v>
      </c>
      <c r="AC343" s="30">
        <f t="shared" si="177"/>
        <v>0.14157267019754341</v>
      </c>
      <c r="AD343" s="30">
        <f t="shared" si="178"/>
        <v>0.1355455096850989</v>
      </c>
      <c r="AE343" s="30">
        <f>1/2*(('Car Info '!$C$5)*('My Spreedsheet '!F343)^2)</f>
        <v>12086.130401234568</v>
      </c>
      <c r="AF343" s="30">
        <f t="shared" si="179"/>
        <v>12.086130401234568</v>
      </c>
      <c r="AG343" s="30">
        <f t="shared" si="180"/>
        <v>3.3572584447873802E-3</v>
      </c>
      <c r="AH343" s="30">
        <f t="shared" si="181"/>
        <v>4.7791595111025353</v>
      </c>
      <c r="AI343" s="30">
        <f t="shared" si="182"/>
        <v>672.34194012278761</v>
      </c>
      <c r="AJ343" s="30">
        <f t="shared" si="183"/>
        <v>11413.788461111781</v>
      </c>
      <c r="AK343" s="30">
        <f t="shared" si="184"/>
        <v>11.41378846111178</v>
      </c>
      <c r="AL343" s="30">
        <f t="shared" si="185"/>
        <v>0</v>
      </c>
      <c r="AM343" s="30">
        <f t="shared" si="186"/>
        <v>0</v>
      </c>
      <c r="AN343" s="30">
        <f t="shared" si="187"/>
        <v>8.5603413458338373</v>
      </c>
      <c r="AO343" s="30">
        <f>IF('My Spreedsheet '!AN343&lt; 'Supercapacitor Info'!$F$22,'My Spreedsheet '!AN343,'Supercapacitor Info'!$F$22)</f>
        <v>8.5603413458338373</v>
      </c>
    </row>
    <row r="344" spans="2:41" x14ac:dyDescent="0.3">
      <c r="B344" s="6" t="s">
        <v>9</v>
      </c>
      <c r="C344" s="6">
        <v>339</v>
      </c>
      <c r="D344" s="6">
        <v>339</v>
      </c>
      <c r="E344" s="7">
        <v>15.4</v>
      </c>
      <c r="F344" s="16">
        <f t="shared" si="162"/>
        <v>4.2777777777777777</v>
      </c>
      <c r="G344" s="17">
        <f t="shared" si="188"/>
        <v>0.45833333333333343</v>
      </c>
      <c r="H344" s="17">
        <f t="shared" si="189"/>
        <v>1.6500000000000004</v>
      </c>
      <c r="I344" s="17">
        <f t="shared" si="163"/>
        <v>4.2777777777777777</v>
      </c>
      <c r="J344" s="17">
        <f t="shared" si="164"/>
        <v>2358.3055555555547</v>
      </c>
      <c r="K344" s="17">
        <f t="shared" si="165"/>
        <v>2358.3055555555547</v>
      </c>
      <c r="L344" s="30">
        <f>'Car Info '!$C$5*'My Spreedsheet '!G344</f>
        <v>682.91666666666686</v>
      </c>
      <c r="M344" s="30">
        <f t="shared" si="166"/>
        <v>1</v>
      </c>
      <c r="N344" s="30">
        <f>IF(M344=1,'Car Info '!$C$5*9.80665*'Car Info '!$H$5,0)</f>
        <v>160.73099349999998</v>
      </c>
      <c r="O344" s="30">
        <f>0.5*'Car Info '!$G$5*'Car Info '!$I$5*'Car Info '!$D$5*('My Spreedsheet '!F344*'My Spreedsheet '!F344)</f>
        <v>6.9882183615902775</v>
      </c>
      <c r="P344" s="30">
        <f t="shared" si="190"/>
        <v>850.63587852825708</v>
      </c>
      <c r="Q344" s="30">
        <f t="shared" si="167"/>
        <v>3638.8312581486553</v>
      </c>
      <c r="R344" s="30">
        <f t="shared" si="168"/>
        <v>3.6388312581486555</v>
      </c>
      <c r="S344" s="30">
        <f t="shared" si="169"/>
        <v>717.46551740791381</v>
      </c>
      <c r="T344" s="30">
        <f t="shared" si="170"/>
        <v>475844.99637141771</v>
      </c>
      <c r="U344" s="30">
        <f t="shared" si="171"/>
        <v>3.6388312581486555</v>
      </c>
      <c r="V344" s="30">
        <f t="shared" si="172"/>
        <v>1.0107864605968487E-3</v>
      </c>
      <c r="W344" s="30">
        <f t="shared" si="173"/>
        <v>0</v>
      </c>
      <c r="X344" s="30">
        <f t="shared" si="174"/>
        <v>0</v>
      </c>
      <c r="Y344" s="30">
        <f t="shared" si="160"/>
        <v>1001.264278835661</v>
      </c>
      <c r="Z344" s="30">
        <f t="shared" si="161"/>
        <v>-509.66161271115624</v>
      </c>
      <c r="AA344" s="30">
        <f t="shared" si="175"/>
        <v>0.27812896634323919</v>
      </c>
      <c r="AB344" s="30">
        <f t="shared" si="176"/>
        <v>-0.14157267019754341</v>
      </c>
      <c r="AC344" s="30">
        <f t="shared" si="177"/>
        <v>0.14157267019754341</v>
      </c>
      <c r="AD344" s="30">
        <f t="shared" si="178"/>
        <v>0.13655629614569578</v>
      </c>
      <c r="AE344" s="30">
        <f>1/2*(('Car Info '!$C$5)*('My Spreedsheet '!F344)^2)</f>
        <v>13633.040123456791</v>
      </c>
      <c r="AF344" s="30">
        <f t="shared" si="179"/>
        <v>13.633040123456791</v>
      </c>
      <c r="AG344" s="30">
        <f t="shared" si="180"/>
        <v>3.7869555898491086E-3</v>
      </c>
      <c r="AH344" s="30">
        <f t="shared" si="181"/>
        <v>4.7829464666923842</v>
      </c>
      <c r="AI344" s="30">
        <f t="shared" si="182"/>
        <v>717.46551740791381</v>
      </c>
      <c r="AJ344" s="30">
        <f t="shared" si="183"/>
        <v>12915.574606048876</v>
      </c>
      <c r="AK344" s="30">
        <f t="shared" si="184"/>
        <v>12.915574606048876</v>
      </c>
      <c r="AL344" s="30">
        <f t="shared" si="185"/>
        <v>0</v>
      </c>
      <c r="AM344" s="30">
        <f t="shared" si="186"/>
        <v>0</v>
      </c>
      <c r="AN344" s="30">
        <f t="shared" si="187"/>
        <v>9.6866809545366586</v>
      </c>
      <c r="AO344" s="30">
        <f>IF('My Spreedsheet '!AN344&lt; 'Supercapacitor Info'!$F$22,'My Spreedsheet '!AN344,'Supercapacitor Info'!$F$22)</f>
        <v>9.6866809545366586</v>
      </c>
    </row>
    <row r="345" spans="2:41" x14ac:dyDescent="0.3">
      <c r="B345" s="6" t="s">
        <v>9</v>
      </c>
      <c r="C345" s="6">
        <v>340</v>
      </c>
      <c r="D345" s="6">
        <v>340</v>
      </c>
      <c r="E345" s="7">
        <v>17.8</v>
      </c>
      <c r="F345" s="16">
        <f t="shared" si="162"/>
        <v>4.9444444444444446</v>
      </c>
      <c r="G345" s="17">
        <f t="shared" si="188"/>
        <v>0.79166666666666674</v>
      </c>
      <c r="H345" s="17">
        <f t="shared" si="189"/>
        <v>2.8500000000000005</v>
      </c>
      <c r="I345" s="17">
        <f t="shared" si="163"/>
        <v>4.9444444444444446</v>
      </c>
      <c r="J345" s="17">
        <f t="shared" si="164"/>
        <v>2363.2499999999991</v>
      </c>
      <c r="K345" s="17">
        <f t="shared" si="165"/>
        <v>2363.2499999999991</v>
      </c>
      <c r="L345" s="30">
        <f>'Car Info '!$C$5*'My Spreedsheet '!G345</f>
        <v>1179.5833333333335</v>
      </c>
      <c r="M345" s="30">
        <f t="shared" si="166"/>
        <v>1</v>
      </c>
      <c r="N345" s="30">
        <f>IF(M345=1,'Car Info '!$C$5*9.80665*'Car Info '!$H$5,0)</f>
        <v>160.73099349999998</v>
      </c>
      <c r="O345" s="30">
        <f>0.5*'Car Info '!$G$5*'Car Info '!$I$5*'Car Info '!$D$5*('My Spreedsheet '!F345*'My Spreedsheet '!F345)</f>
        <v>9.3360900054236104</v>
      </c>
      <c r="P345" s="30">
        <f t="shared" si="190"/>
        <v>1349.6504168387571</v>
      </c>
      <c r="Q345" s="30">
        <f t="shared" si="167"/>
        <v>6673.2715054805212</v>
      </c>
      <c r="R345" s="30">
        <f t="shared" si="168"/>
        <v>6.6732715054805212</v>
      </c>
      <c r="S345" s="30">
        <f t="shared" si="169"/>
        <v>840.88724622126119</v>
      </c>
      <c r="T345" s="30">
        <f t="shared" si="170"/>
        <v>476685.88361763896</v>
      </c>
      <c r="U345" s="30">
        <f t="shared" si="171"/>
        <v>6.6732715054805212</v>
      </c>
      <c r="V345" s="30">
        <f t="shared" si="172"/>
        <v>1.8536865293001447E-3</v>
      </c>
      <c r="W345" s="30">
        <f t="shared" si="173"/>
        <v>0</v>
      </c>
      <c r="X345" s="30">
        <f t="shared" si="174"/>
        <v>0</v>
      </c>
      <c r="Y345" s="30">
        <f t="shared" si="160"/>
        <v>1007.9375503411416</v>
      </c>
      <c r="Z345" s="30">
        <f t="shared" si="161"/>
        <v>-509.66161271115624</v>
      </c>
      <c r="AA345" s="30">
        <f t="shared" si="175"/>
        <v>0.27998265287253932</v>
      </c>
      <c r="AB345" s="30">
        <f t="shared" si="176"/>
        <v>-0.14157267019754341</v>
      </c>
      <c r="AC345" s="30">
        <f t="shared" si="177"/>
        <v>0.14157267019754341</v>
      </c>
      <c r="AD345" s="30">
        <f t="shared" si="178"/>
        <v>0.13840998267499591</v>
      </c>
      <c r="AE345" s="30">
        <f>1/2*(('Car Info '!$C$5)*('My Spreedsheet '!F345)^2)</f>
        <v>18213.410493827159</v>
      </c>
      <c r="AF345" s="30">
        <f t="shared" si="179"/>
        <v>18.213410493827158</v>
      </c>
      <c r="AG345" s="30">
        <f t="shared" si="180"/>
        <v>5.0592806927297661E-3</v>
      </c>
      <c r="AH345" s="30">
        <f t="shared" si="181"/>
        <v>4.7880057473851139</v>
      </c>
      <c r="AI345" s="30">
        <f t="shared" si="182"/>
        <v>840.88724622126119</v>
      </c>
      <c r="AJ345" s="30">
        <f t="shared" si="183"/>
        <v>17372.523247605899</v>
      </c>
      <c r="AK345" s="30">
        <f t="shared" si="184"/>
        <v>17.372523247605898</v>
      </c>
      <c r="AL345" s="30">
        <f t="shared" si="185"/>
        <v>0</v>
      </c>
      <c r="AM345" s="30">
        <f t="shared" si="186"/>
        <v>0</v>
      </c>
      <c r="AN345" s="30">
        <f t="shared" si="187"/>
        <v>13.029392435704423</v>
      </c>
      <c r="AO345" s="30">
        <f>IF('My Spreedsheet '!AN345&lt; 'Supercapacitor Info'!$F$22,'My Spreedsheet '!AN345,'Supercapacitor Info'!$F$22)</f>
        <v>13.029392435704423</v>
      </c>
    </row>
    <row r="346" spans="2:41" x14ac:dyDescent="0.3">
      <c r="B346" s="6" t="s">
        <v>9</v>
      </c>
      <c r="C346" s="6">
        <v>341</v>
      </c>
      <c r="D346" s="6">
        <v>341</v>
      </c>
      <c r="E346" s="7">
        <v>21.1</v>
      </c>
      <c r="F346" s="16">
        <f t="shared" si="162"/>
        <v>5.8611111111111116</v>
      </c>
      <c r="G346" s="17">
        <f t="shared" si="188"/>
        <v>0.87500000000000011</v>
      </c>
      <c r="H346" s="17">
        <f t="shared" si="189"/>
        <v>3.1500000000000004</v>
      </c>
      <c r="I346" s="17">
        <f t="shared" si="163"/>
        <v>5.8611111111111116</v>
      </c>
      <c r="J346" s="17">
        <f t="shared" si="164"/>
        <v>2369.1111111111104</v>
      </c>
      <c r="K346" s="17">
        <f t="shared" si="165"/>
        <v>2369.1111111111104</v>
      </c>
      <c r="L346" s="30">
        <f>'Car Info '!$C$5*'My Spreedsheet '!G346</f>
        <v>1303.7500000000002</v>
      </c>
      <c r="M346" s="30">
        <f t="shared" si="166"/>
        <v>1</v>
      </c>
      <c r="N346" s="30">
        <f>IF(M346=1,'Car Info '!$C$5*9.80665*'Car Info '!$H$5,0)</f>
        <v>160.73099349999998</v>
      </c>
      <c r="O346" s="30">
        <f>0.5*'Car Info '!$G$5*'Car Info '!$I$5*'Car Info '!$D$5*('My Spreedsheet '!F346*'My Spreedsheet '!F346)</f>
        <v>13.118673877397571</v>
      </c>
      <c r="P346" s="30">
        <f t="shared" si="190"/>
        <v>1477.599667377398</v>
      </c>
      <c r="Q346" s="30">
        <f t="shared" si="167"/>
        <v>8660.3758282397503</v>
      </c>
      <c r="R346" s="30">
        <f t="shared" si="168"/>
        <v>8.6603758282397507</v>
      </c>
      <c r="S346" s="30">
        <f t="shared" si="169"/>
        <v>1018.9522171286358</v>
      </c>
      <c r="T346" s="30">
        <f t="shared" si="170"/>
        <v>477704.83583476761</v>
      </c>
      <c r="U346" s="30">
        <f t="shared" si="171"/>
        <v>8.6603758282397507</v>
      </c>
      <c r="V346" s="30">
        <f t="shared" si="172"/>
        <v>2.4056599522888195E-3</v>
      </c>
      <c r="W346" s="30">
        <f t="shared" si="173"/>
        <v>0</v>
      </c>
      <c r="X346" s="30">
        <f t="shared" si="174"/>
        <v>0</v>
      </c>
      <c r="Y346" s="30">
        <f t="shared" si="160"/>
        <v>1016.5979261693813</v>
      </c>
      <c r="Z346" s="30">
        <f t="shared" si="161"/>
        <v>-509.66161271115624</v>
      </c>
      <c r="AA346" s="30">
        <f t="shared" si="175"/>
        <v>0.28238831282482812</v>
      </c>
      <c r="AB346" s="30">
        <f t="shared" si="176"/>
        <v>-0.14157267019754341</v>
      </c>
      <c r="AC346" s="30">
        <f t="shared" si="177"/>
        <v>0.14157267019754341</v>
      </c>
      <c r="AD346" s="30">
        <f t="shared" si="178"/>
        <v>0.14081564262728472</v>
      </c>
      <c r="AE346" s="30">
        <f>1/2*(('Car Info '!$C$5)*('My Spreedsheet '!F346)^2)</f>
        <v>25592.704475308645</v>
      </c>
      <c r="AF346" s="30">
        <f t="shared" si="179"/>
        <v>25.592704475308647</v>
      </c>
      <c r="AG346" s="30">
        <f t="shared" si="180"/>
        <v>7.109084576474624E-3</v>
      </c>
      <c r="AH346" s="30">
        <f t="shared" si="181"/>
        <v>4.7951148319615884</v>
      </c>
      <c r="AI346" s="30">
        <f t="shared" si="182"/>
        <v>1018.9522171286358</v>
      </c>
      <c r="AJ346" s="30">
        <f t="shared" si="183"/>
        <v>24573.752258180008</v>
      </c>
      <c r="AK346" s="30">
        <f t="shared" si="184"/>
        <v>24.573752258180008</v>
      </c>
      <c r="AL346" s="30">
        <f t="shared" si="185"/>
        <v>0</v>
      </c>
      <c r="AM346" s="30">
        <f t="shared" si="186"/>
        <v>0</v>
      </c>
      <c r="AN346" s="30">
        <f t="shared" si="187"/>
        <v>18.430314193635009</v>
      </c>
      <c r="AO346" s="30">
        <f>IF('My Spreedsheet '!AN346&lt; 'Supercapacitor Info'!$F$22,'My Spreedsheet '!AN346,'Supercapacitor Info'!$F$22)</f>
        <v>18.430314193635009</v>
      </c>
    </row>
    <row r="347" spans="2:41" x14ac:dyDescent="0.3">
      <c r="B347" s="6" t="s">
        <v>9</v>
      </c>
      <c r="C347" s="6">
        <v>342</v>
      </c>
      <c r="D347" s="6">
        <v>342</v>
      </c>
      <c r="E347" s="7">
        <v>24.1</v>
      </c>
      <c r="F347" s="16">
        <f t="shared" si="162"/>
        <v>6.6944444444444446</v>
      </c>
      <c r="G347" s="17">
        <f t="shared" si="188"/>
        <v>0.54166666666666641</v>
      </c>
      <c r="H347" s="17">
        <f t="shared" si="189"/>
        <v>1.9499999999999993</v>
      </c>
      <c r="I347" s="17">
        <f t="shared" si="163"/>
        <v>6.6944444444444446</v>
      </c>
      <c r="J347" s="17">
        <f t="shared" si="164"/>
        <v>2375.8055555555547</v>
      </c>
      <c r="K347" s="17">
        <f t="shared" si="165"/>
        <v>2375.8055555555547</v>
      </c>
      <c r="L347" s="30">
        <f>'Car Info '!$C$5*'My Spreedsheet '!G347</f>
        <v>807.08333333333292</v>
      </c>
      <c r="M347" s="30">
        <f t="shared" si="166"/>
        <v>1</v>
      </c>
      <c r="N347" s="30">
        <f>IF(M347=1,'Car Info '!$C$5*9.80665*'Car Info '!$H$5,0)</f>
        <v>160.73099349999998</v>
      </c>
      <c r="O347" s="30">
        <f>0.5*'Car Info '!$G$5*'Car Info '!$I$5*'Car Info '!$D$5*('My Spreedsheet '!F347*'My Spreedsheet '!F347)</f>
        <v>17.114298813439238</v>
      </c>
      <c r="P347" s="30">
        <f t="shared" si="190"/>
        <v>984.92862564677216</v>
      </c>
      <c r="Q347" s="30">
        <f t="shared" si="167"/>
        <v>6593.549966135336</v>
      </c>
      <c r="R347" s="30">
        <f t="shared" si="168"/>
        <v>6.5935499661353365</v>
      </c>
      <c r="S347" s="30">
        <f t="shared" si="169"/>
        <v>1190.5754290983014</v>
      </c>
      <c r="T347" s="30">
        <f t="shared" si="170"/>
        <v>478895.41126386588</v>
      </c>
      <c r="U347" s="30">
        <f t="shared" si="171"/>
        <v>6.5935499661353365</v>
      </c>
      <c r="V347" s="30">
        <f t="shared" si="172"/>
        <v>1.8315416572598157E-3</v>
      </c>
      <c r="W347" s="30">
        <f t="shared" si="173"/>
        <v>0</v>
      </c>
      <c r="X347" s="30">
        <f t="shared" si="174"/>
        <v>0</v>
      </c>
      <c r="Y347" s="30">
        <f t="shared" si="160"/>
        <v>1023.1914761355166</v>
      </c>
      <c r="Z347" s="30">
        <f t="shared" si="161"/>
        <v>-509.66161271115624</v>
      </c>
      <c r="AA347" s="30">
        <f t="shared" si="175"/>
        <v>0.28421985448208797</v>
      </c>
      <c r="AB347" s="30">
        <f t="shared" si="176"/>
        <v>-0.14157267019754341</v>
      </c>
      <c r="AC347" s="30">
        <f t="shared" si="177"/>
        <v>0.14157267019754341</v>
      </c>
      <c r="AD347" s="30">
        <f t="shared" si="178"/>
        <v>0.14264718428454456</v>
      </c>
      <c r="AE347" s="30">
        <f>1/2*(('Car Info '!$C$5)*('My Spreedsheet '!F347)^2)</f>
        <v>33387.611882716054</v>
      </c>
      <c r="AF347" s="30">
        <f t="shared" si="179"/>
        <v>33.387611882716051</v>
      </c>
      <c r="AG347" s="30">
        <f t="shared" si="180"/>
        <v>9.274336634087792E-3</v>
      </c>
      <c r="AH347" s="30">
        <f t="shared" si="181"/>
        <v>4.8043891685956766</v>
      </c>
      <c r="AI347" s="30">
        <f t="shared" si="182"/>
        <v>1190.5754290983014</v>
      </c>
      <c r="AJ347" s="30">
        <f t="shared" si="183"/>
        <v>32197.036453617751</v>
      </c>
      <c r="AK347" s="30">
        <f t="shared" si="184"/>
        <v>32.197036453617748</v>
      </c>
      <c r="AL347" s="30">
        <f t="shared" si="185"/>
        <v>0</v>
      </c>
      <c r="AM347" s="30">
        <f t="shared" si="186"/>
        <v>0</v>
      </c>
      <c r="AN347" s="30">
        <f t="shared" si="187"/>
        <v>24.147777340213313</v>
      </c>
      <c r="AO347" s="30">
        <f>IF('My Spreedsheet '!AN347&lt; 'Supercapacitor Info'!$F$22,'My Spreedsheet '!AN347,'Supercapacitor Info'!$F$22)</f>
        <v>24.147777340213313</v>
      </c>
    </row>
    <row r="348" spans="2:41" x14ac:dyDescent="0.3">
      <c r="B348" s="6" t="s">
        <v>9</v>
      </c>
      <c r="C348" s="6">
        <v>343</v>
      </c>
      <c r="D348" s="6">
        <v>343</v>
      </c>
      <c r="E348" s="7">
        <v>25</v>
      </c>
      <c r="F348" s="16">
        <f t="shared" si="162"/>
        <v>6.9444444444444446</v>
      </c>
      <c r="G348" s="17">
        <f t="shared" si="188"/>
        <v>0.16666666666666657</v>
      </c>
      <c r="H348" s="17">
        <f t="shared" si="189"/>
        <v>0.59999999999999964</v>
      </c>
      <c r="I348" s="17">
        <f t="shared" si="163"/>
        <v>6.9444444444444446</v>
      </c>
      <c r="J348" s="17">
        <f t="shared" si="164"/>
        <v>2382.7499999999991</v>
      </c>
      <c r="K348" s="17">
        <f t="shared" si="165"/>
        <v>2382.7499999999991</v>
      </c>
      <c r="L348" s="30">
        <f>'Car Info '!$C$5*'My Spreedsheet '!G348</f>
        <v>248.3333333333332</v>
      </c>
      <c r="M348" s="30">
        <f t="shared" si="166"/>
        <v>1</v>
      </c>
      <c r="N348" s="30">
        <f>IF(M348=1,'Car Info '!$C$5*9.80665*'Car Info '!$H$5,0)</f>
        <v>160.73099349999998</v>
      </c>
      <c r="O348" s="30">
        <f>0.5*'Car Info '!$G$5*'Car Info '!$I$5*'Car Info '!$D$5*('My Spreedsheet '!F348*'My Spreedsheet '!F348)</f>
        <v>18.416412868923612</v>
      </c>
      <c r="P348" s="30">
        <f t="shared" si="190"/>
        <v>427.48073970225681</v>
      </c>
      <c r="Q348" s="30">
        <f t="shared" si="167"/>
        <v>2968.6162479323389</v>
      </c>
      <c r="R348" s="30">
        <f t="shared" si="168"/>
        <v>2.968616247932339</v>
      </c>
      <c r="S348" s="30">
        <f t="shared" si="169"/>
        <v>1244.0792108953026</v>
      </c>
      <c r="T348" s="30">
        <f t="shared" si="170"/>
        <v>480139.49047476117</v>
      </c>
      <c r="U348" s="30">
        <f t="shared" si="171"/>
        <v>2.968616247932339</v>
      </c>
      <c r="V348" s="30">
        <f t="shared" si="172"/>
        <v>8.2461562442564976E-4</v>
      </c>
      <c r="W348" s="30">
        <f t="shared" si="173"/>
        <v>0</v>
      </c>
      <c r="X348" s="30">
        <f t="shared" si="174"/>
        <v>0</v>
      </c>
      <c r="Y348" s="30">
        <f t="shared" si="160"/>
        <v>1026.160092383449</v>
      </c>
      <c r="Z348" s="30">
        <f t="shared" si="161"/>
        <v>-509.66161271115624</v>
      </c>
      <c r="AA348" s="30">
        <f t="shared" si="175"/>
        <v>0.28504447010651363</v>
      </c>
      <c r="AB348" s="30">
        <f t="shared" si="176"/>
        <v>-0.14157267019754341</v>
      </c>
      <c r="AC348" s="30">
        <f t="shared" si="177"/>
        <v>0.14157267019754341</v>
      </c>
      <c r="AD348" s="30">
        <f t="shared" si="178"/>
        <v>0.14347179990897022</v>
      </c>
      <c r="AE348" s="30">
        <f>1/2*(('Car Info '!$C$5)*('My Spreedsheet '!F348)^2)</f>
        <v>35927.854938271608</v>
      </c>
      <c r="AF348" s="30">
        <f t="shared" si="179"/>
        <v>35.927854938271608</v>
      </c>
      <c r="AG348" s="30">
        <f t="shared" si="180"/>
        <v>9.979959705075446E-3</v>
      </c>
      <c r="AH348" s="30">
        <f t="shared" si="181"/>
        <v>4.8143691283007524</v>
      </c>
      <c r="AI348" s="30">
        <f t="shared" si="182"/>
        <v>1244.0792108953026</v>
      </c>
      <c r="AJ348" s="30">
        <f t="shared" si="183"/>
        <v>34683.775727376305</v>
      </c>
      <c r="AK348" s="30">
        <f t="shared" si="184"/>
        <v>34.683775727376307</v>
      </c>
      <c r="AL348" s="30">
        <f t="shared" si="185"/>
        <v>0</v>
      </c>
      <c r="AM348" s="30">
        <f t="shared" si="186"/>
        <v>0</v>
      </c>
      <c r="AN348" s="30">
        <f t="shared" si="187"/>
        <v>26.012831795532229</v>
      </c>
      <c r="AO348" s="30">
        <f>IF('My Spreedsheet '!AN348&lt; 'Supercapacitor Info'!$F$22,'My Spreedsheet '!AN348,'Supercapacitor Info'!$F$22)</f>
        <v>26.012831795532229</v>
      </c>
    </row>
    <row r="349" spans="2:41" x14ac:dyDescent="0.3">
      <c r="B349" s="6" t="s">
        <v>9</v>
      </c>
      <c r="C349" s="6">
        <v>344</v>
      </c>
      <c r="D349" s="6">
        <v>344</v>
      </c>
      <c r="E349" s="7">
        <v>25.3</v>
      </c>
      <c r="F349" s="16">
        <f t="shared" si="162"/>
        <v>7.0277777777777777</v>
      </c>
      <c r="G349" s="17">
        <f t="shared" si="188"/>
        <v>6.9444444444444448E-2</v>
      </c>
      <c r="H349" s="17">
        <f t="shared" si="189"/>
        <v>0.25</v>
      </c>
      <c r="I349" s="17">
        <f t="shared" si="163"/>
        <v>7.0277777777777777</v>
      </c>
      <c r="J349" s="17">
        <f t="shared" si="164"/>
        <v>2389.7777777777769</v>
      </c>
      <c r="K349" s="17">
        <f t="shared" si="165"/>
        <v>2389.7777777777769</v>
      </c>
      <c r="L349" s="30">
        <f>'Car Info '!$C$5*'My Spreedsheet '!G349</f>
        <v>103.47222222222223</v>
      </c>
      <c r="M349" s="30">
        <f t="shared" si="166"/>
        <v>1</v>
      </c>
      <c r="N349" s="30">
        <f>IF(M349=1,'Car Info '!$C$5*9.80665*'Car Info '!$H$5,0)</f>
        <v>160.73099349999998</v>
      </c>
      <c r="O349" s="30">
        <f>0.5*'Car Info '!$G$5*'Car Info '!$I$5*'Car Info '!$D$5*('My Spreedsheet '!F349*'My Spreedsheet '!F349)</f>
        <v>18.861058741230902</v>
      </c>
      <c r="P349" s="30">
        <f t="shared" si="190"/>
        <v>283.06427446345316</v>
      </c>
      <c r="Q349" s="30">
        <f t="shared" si="167"/>
        <v>1989.3128177570459</v>
      </c>
      <c r="R349" s="30">
        <f t="shared" si="168"/>
        <v>1.9893128177570458</v>
      </c>
      <c r="S349" s="30">
        <f t="shared" si="169"/>
        <v>1262.1330338064281</v>
      </c>
      <c r="T349" s="30">
        <f t="shared" si="170"/>
        <v>481401.62350856757</v>
      </c>
      <c r="U349" s="30">
        <f t="shared" si="171"/>
        <v>1.9893128177570458</v>
      </c>
      <c r="V349" s="30">
        <f t="shared" si="172"/>
        <v>5.5258689382140164E-4</v>
      </c>
      <c r="W349" s="30">
        <f t="shared" si="173"/>
        <v>0</v>
      </c>
      <c r="X349" s="30">
        <f t="shared" si="174"/>
        <v>0</v>
      </c>
      <c r="Y349" s="30">
        <f t="shared" si="160"/>
        <v>1028.149405201206</v>
      </c>
      <c r="Z349" s="30">
        <f t="shared" si="161"/>
        <v>-509.66161271115624</v>
      </c>
      <c r="AA349" s="30">
        <f t="shared" si="175"/>
        <v>0.285597057000335</v>
      </c>
      <c r="AB349" s="30">
        <f t="shared" si="176"/>
        <v>-0.14157267019754341</v>
      </c>
      <c r="AC349" s="30">
        <f t="shared" si="177"/>
        <v>0.14157267019754341</v>
      </c>
      <c r="AD349" s="30">
        <f t="shared" si="178"/>
        <v>0.14402438680279159</v>
      </c>
      <c r="AE349" s="30">
        <f>1/2*(('Car Info '!$C$5)*('My Spreedsheet '!F349)^2)</f>
        <v>36795.297067901236</v>
      </c>
      <c r="AF349" s="30">
        <f t="shared" si="179"/>
        <v>36.795297067901238</v>
      </c>
      <c r="AG349" s="30">
        <f t="shared" si="180"/>
        <v>1.0220915852194788E-2</v>
      </c>
      <c r="AH349" s="30">
        <f t="shared" si="181"/>
        <v>4.8245900441529468</v>
      </c>
      <c r="AI349" s="30">
        <f t="shared" si="182"/>
        <v>1262.1330338064281</v>
      </c>
      <c r="AJ349" s="30">
        <f t="shared" si="183"/>
        <v>35533.164034094807</v>
      </c>
      <c r="AK349" s="30">
        <f t="shared" si="184"/>
        <v>35.53316403409481</v>
      </c>
      <c r="AL349" s="30">
        <f t="shared" si="185"/>
        <v>0</v>
      </c>
      <c r="AM349" s="30">
        <f t="shared" si="186"/>
        <v>0</v>
      </c>
      <c r="AN349" s="30">
        <f t="shared" si="187"/>
        <v>26.649873025571107</v>
      </c>
      <c r="AO349" s="30">
        <f>IF('My Spreedsheet '!AN349&lt; 'Supercapacitor Info'!$F$22,'My Spreedsheet '!AN349,'Supercapacitor Info'!$F$22)</f>
        <v>26.649873025571107</v>
      </c>
    </row>
    <row r="350" spans="2:41" x14ac:dyDescent="0.3">
      <c r="B350" s="6" t="s">
        <v>9</v>
      </c>
      <c r="C350" s="6">
        <v>345</v>
      </c>
      <c r="D350" s="6">
        <v>345</v>
      </c>
      <c r="E350" s="7">
        <v>25.5</v>
      </c>
      <c r="F350" s="16">
        <f t="shared" si="162"/>
        <v>7.083333333333333</v>
      </c>
      <c r="G350" s="17">
        <f t="shared" si="188"/>
        <v>0.15277777777777748</v>
      </c>
      <c r="H350" s="17">
        <f t="shared" si="189"/>
        <v>0.54999999999999893</v>
      </c>
      <c r="I350" s="17">
        <f t="shared" si="163"/>
        <v>7.083333333333333</v>
      </c>
      <c r="J350" s="17">
        <f t="shared" si="164"/>
        <v>2396.8611111111104</v>
      </c>
      <c r="K350" s="17">
        <f t="shared" si="165"/>
        <v>2396.8611111111104</v>
      </c>
      <c r="L350" s="30">
        <f>'Car Info '!$C$5*'My Spreedsheet '!G350</f>
        <v>227.63888888888846</v>
      </c>
      <c r="M350" s="30">
        <f t="shared" si="166"/>
        <v>1</v>
      </c>
      <c r="N350" s="30">
        <f>IF(M350=1,'Car Info '!$C$5*9.80665*'Car Info '!$H$5,0)</f>
        <v>160.73099349999998</v>
      </c>
      <c r="O350" s="30">
        <f>0.5*'Car Info '!$G$5*'Car Info '!$I$5*'Car Info '!$D$5*('My Spreedsheet '!F350*'My Spreedsheet '!F350)</f>
        <v>19.160435948828123</v>
      </c>
      <c r="P350" s="30">
        <f t="shared" si="190"/>
        <v>407.53031833771655</v>
      </c>
      <c r="Q350" s="30">
        <f t="shared" si="167"/>
        <v>2886.6730882254919</v>
      </c>
      <c r="R350" s="30">
        <f t="shared" si="168"/>
        <v>2.8866730882254918</v>
      </c>
      <c r="S350" s="30">
        <f t="shared" si="169"/>
        <v>1274.2309585958656</v>
      </c>
      <c r="T350" s="30">
        <f t="shared" si="170"/>
        <v>482675.85446716344</v>
      </c>
      <c r="U350" s="30">
        <f t="shared" si="171"/>
        <v>2.8866730882254918</v>
      </c>
      <c r="V350" s="30">
        <f t="shared" si="172"/>
        <v>8.0185363561819213E-4</v>
      </c>
      <c r="W350" s="30">
        <f t="shared" si="173"/>
        <v>0</v>
      </c>
      <c r="X350" s="30">
        <f t="shared" si="174"/>
        <v>0</v>
      </c>
      <c r="Y350" s="30">
        <f t="shared" si="160"/>
        <v>1031.0360782894315</v>
      </c>
      <c r="Z350" s="30">
        <f t="shared" si="161"/>
        <v>-509.66161271115624</v>
      </c>
      <c r="AA350" s="30">
        <f t="shared" si="175"/>
        <v>0.28639891063595319</v>
      </c>
      <c r="AB350" s="30">
        <f t="shared" si="176"/>
        <v>-0.14157267019754341</v>
      </c>
      <c r="AC350" s="30">
        <f t="shared" si="177"/>
        <v>0.14157267019754341</v>
      </c>
      <c r="AD350" s="30">
        <f t="shared" si="178"/>
        <v>0.14482624043840978</v>
      </c>
      <c r="AE350" s="30">
        <f>1/2*(('Car Info '!$C$5)*('My Spreedsheet '!F350)^2)</f>
        <v>37379.340277777774</v>
      </c>
      <c r="AF350" s="30">
        <f t="shared" si="179"/>
        <v>37.379340277777771</v>
      </c>
      <c r="AG350" s="30">
        <f t="shared" si="180"/>
        <v>1.0383150077160492E-2</v>
      </c>
      <c r="AH350" s="30">
        <f t="shared" si="181"/>
        <v>4.8349731942301073</v>
      </c>
      <c r="AI350" s="30">
        <f t="shared" si="182"/>
        <v>1274.2309585958656</v>
      </c>
      <c r="AJ350" s="30">
        <f t="shared" si="183"/>
        <v>36105.109319181909</v>
      </c>
      <c r="AK350" s="30">
        <f t="shared" si="184"/>
        <v>36.105109319181906</v>
      </c>
      <c r="AL350" s="30">
        <f t="shared" si="185"/>
        <v>0</v>
      </c>
      <c r="AM350" s="30">
        <f t="shared" si="186"/>
        <v>0</v>
      </c>
      <c r="AN350" s="30">
        <f t="shared" si="187"/>
        <v>27.078831989386433</v>
      </c>
      <c r="AO350" s="30">
        <f>IF('My Spreedsheet '!AN350&lt; 'Supercapacitor Info'!$F$22,'My Spreedsheet '!AN350,'Supercapacitor Info'!$F$22)</f>
        <v>27.078831989386433</v>
      </c>
    </row>
    <row r="351" spans="2:41" x14ac:dyDescent="0.3">
      <c r="B351" s="6" t="s">
        <v>9</v>
      </c>
      <c r="C351" s="6">
        <v>346</v>
      </c>
      <c r="D351" s="6">
        <v>346</v>
      </c>
      <c r="E351" s="7">
        <v>26.4</v>
      </c>
      <c r="F351" s="16">
        <f t="shared" si="162"/>
        <v>7.333333333333333</v>
      </c>
      <c r="G351" s="17">
        <f t="shared" si="188"/>
        <v>0.15277777777777798</v>
      </c>
      <c r="H351" s="17">
        <f t="shared" si="189"/>
        <v>0.55000000000000071</v>
      </c>
      <c r="I351" s="17">
        <f t="shared" si="163"/>
        <v>7.333333333333333</v>
      </c>
      <c r="J351" s="17">
        <f t="shared" si="164"/>
        <v>2404.1944444444439</v>
      </c>
      <c r="K351" s="17">
        <f t="shared" si="165"/>
        <v>2404.1944444444439</v>
      </c>
      <c r="L351" s="30">
        <f>'Car Info '!$C$5*'My Spreedsheet '!G351</f>
        <v>227.6388888888892</v>
      </c>
      <c r="M351" s="30">
        <f t="shared" si="166"/>
        <v>1</v>
      </c>
      <c r="N351" s="30">
        <f>IF(M351=1,'Car Info '!$C$5*9.80665*'Car Info '!$H$5,0)</f>
        <v>160.73099349999998</v>
      </c>
      <c r="O351" s="30">
        <f>0.5*'Car Info '!$G$5*'Car Info '!$I$5*'Car Info '!$D$5*('My Spreedsheet '!F351*'My Spreedsheet '!F351)</f>
        <v>20.536804980999996</v>
      </c>
      <c r="P351" s="30">
        <f t="shared" si="190"/>
        <v>408.9066873698892</v>
      </c>
      <c r="Q351" s="30">
        <f t="shared" si="167"/>
        <v>2998.6490407125207</v>
      </c>
      <c r="R351" s="30">
        <f t="shared" si="168"/>
        <v>2.9986490407125208</v>
      </c>
      <c r="S351" s="30">
        <f t="shared" si="169"/>
        <v>1329.2971888606664</v>
      </c>
      <c r="T351" s="30">
        <f t="shared" si="170"/>
        <v>484005.1516560241</v>
      </c>
      <c r="U351" s="30">
        <f t="shared" si="171"/>
        <v>2.9986490407125208</v>
      </c>
      <c r="V351" s="30">
        <f t="shared" si="172"/>
        <v>8.3295806686458913E-4</v>
      </c>
      <c r="W351" s="30">
        <f t="shared" si="173"/>
        <v>0</v>
      </c>
      <c r="X351" s="30">
        <f t="shared" si="174"/>
        <v>0</v>
      </c>
      <c r="Y351" s="30">
        <f t="shared" si="160"/>
        <v>1034.0347273301441</v>
      </c>
      <c r="Z351" s="30">
        <f t="shared" si="161"/>
        <v>-509.66161271115624</v>
      </c>
      <c r="AA351" s="30">
        <f t="shared" si="175"/>
        <v>0.28723186870281781</v>
      </c>
      <c r="AB351" s="30">
        <f t="shared" si="176"/>
        <v>-0.14157267019754341</v>
      </c>
      <c r="AC351" s="30">
        <f t="shared" si="177"/>
        <v>0.14157267019754341</v>
      </c>
      <c r="AD351" s="30">
        <f t="shared" si="178"/>
        <v>0.1456591985052744</v>
      </c>
      <c r="AE351" s="30">
        <f>1/2*(('Car Info '!$C$5)*('My Spreedsheet '!F351)^2)</f>
        <v>40064.444444444438</v>
      </c>
      <c r="AF351" s="30">
        <f t="shared" si="179"/>
        <v>40.06444444444444</v>
      </c>
      <c r="AG351" s="30">
        <f t="shared" si="180"/>
        <v>1.112901234567901E-2</v>
      </c>
      <c r="AH351" s="30">
        <f t="shared" si="181"/>
        <v>4.8461022065757859</v>
      </c>
      <c r="AI351" s="30">
        <f t="shared" si="182"/>
        <v>1329.2971888606664</v>
      </c>
      <c r="AJ351" s="30">
        <f t="shared" si="183"/>
        <v>38735.147255583768</v>
      </c>
      <c r="AK351" s="30">
        <f t="shared" si="184"/>
        <v>38.735147255583769</v>
      </c>
      <c r="AL351" s="30">
        <f t="shared" si="185"/>
        <v>0</v>
      </c>
      <c r="AM351" s="30">
        <f t="shared" si="186"/>
        <v>0</v>
      </c>
      <c r="AN351" s="30">
        <f t="shared" si="187"/>
        <v>29.051360441687827</v>
      </c>
      <c r="AO351" s="30">
        <f>IF('My Spreedsheet '!AN351&lt; 'Supercapacitor Info'!$F$22,'My Spreedsheet '!AN351,'Supercapacitor Info'!$F$22)</f>
        <v>29.051360441687827</v>
      </c>
    </row>
    <row r="352" spans="2:41" x14ac:dyDescent="0.3">
      <c r="B352" s="6" t="s">
        <v>9</v>
      </c>
      <c r="C352" s="6">
        <v>347</v>
      </c>
      <c r="D352" s="6">
        <v>347</v>
      </c>
      <c r="E352" s="7">
        <v>26.6</v>
      </c>
      <c r="F352" s="16">
        <f t="shared" si="162"/>
        <v>7.3888888888888893</v>
      </c>
      <c r="G352" s="17">
        <f t="shared" si="188"/>
        <v>9.7222222222222612E-2</v>
      </c>
      <c r="H352" s="17">
        <f t="shared" si="189"/>
        <v>0.35000000000000142</v>
      </c>
      <c r="I352" s="17">
        <f t="shared" si="163"/>
        <v>7.3888888888888893</v>
      </c>
      <c r="J352" s="17">
        <f t="shared" si="164"/>
        <v>2411.5833333333326</v>
      </c>
      <c r="K352" s="17">
        <f t="shared" si="165"/>
        <v>2411.5833333333326</v>
      </c>
      <c r="L352" s="30">
        <f>'Car Info '!$C$5*'My Spreedsheet '!G352</f>
        <v>144.86111111111168</v>
      </c>
      <c r="M352" s="30">
        <f t="shared" si="166"/>
        <v>1</v>
      </c>
      <c r="N352" s="30">
        <f>IF(M352=1,'Car Info '!$C$5*9.80665*'Car Info '!$H$5,0)</f>
        <v>160.73099349999998</v>
      </c>
      <c r="O352" s="30">
        <f>0.5*'Car Info '!$G$5*'Car Info '!$I$5*'Car Info '!$D$5*('My Spreedsheet '!F352*'My Spreedsheet '!F352)</f>
        <v>20.849147343256945</v>
      </c>
      <c r="P352" s="30">
        <f t="shared" si="190"/>
        <v>326.44125195436862</v>
      </c>
      <c r="Q352" s="30">
        <f t="shared" si="167"/>
        <v>2412.0381394406127</v>
      </c>
      <c r="R352" s="30">
        <f t="shared" si="168"/>
        <v>2.4120381394406127</v>
      </c>
      <c r="S352" s="30">
        <f t="shared" si="169"/>
        <v>1341.6754851196206</v>
      </c>
      <c r="T352" s="30">
        <f t="shared" si="170"/>
        <v>485346.82714114373</v>
      </c>
      <c r="U352" s="30">
        <f t="shared" si="171"/>
        <v>2.4120381394406127</v>
      </c>
      <c r="V352" s="30">
        <f t="shared" si="172"/>
        <v>6.7001059428905912E-4</v>
      </c>
      <c r="W352" s="30">
        <f t="shared" si="173"/>
        <v>0</v>
      </c>
      <c r="X352" s="30">
        <f t="shared" si="174"/>
        <v>0</v>
      </c>
      <c r="Y352" s="30">
        <f t="shared" si="160"/>
        <v>1036.4467654695848</v>
      </c>
      <c r="Z352" s="30">
        <f t="shared" si="161"/>
        <v>-509.66161271115624</v>
      </c>
      <c r="AA352" s="30">
        <f t="shared" si="175"/>
        <v>0.28790187929710687</v>
      </c>
      <c r="AB352" s="30">
        <f t="shared" si="176"/>
        <v>-0.14157267019754341</v>
      </c>
      <c r="AC352" s="30">
        <f t="shared" si="177"/>
        <v>0.14157267019754341</v>
      </c>
      <c r="AD352" s="30">
        <f t="shared" si="178"/>
        <v>0.14632920909956346</v>
      </c>
      <c r="AE352" s="30">
        <f>1/2*(('Car Info '!$C$5)*('My Spreedsheet '!F352)^2)</f>
        <v>40673.780864197535</v>
      </c>
      <c r="AF352" s="30">
        <f t="shared" si="179"/>
        <v>40.673780864197539</v>
      </c>
      <c r="AG352" s="30">
        <f t="shared" si="180"/>
        <v>1.1298272462277095E-2</v>
      </c>
      <c r="AH352" s="30">
        <f t="shared" si="181"/>
        <v>4.8574004790380627</v>
      </c>
      <c r="AI352" s="30">
        <f t="shared" si="182"/>
        <v>1341.6754851196206</v>
      </c>
      <c r="AJ352" s="30">
        <f t="shared" si="183"/>
        <v>39332.105379077911</v>
      </c>
      <c r="AK352" s="30">
        <f t="shared" si="184"/>
        <v>39.332105379077909</v>
      </c>
      <c r="AL352" s="30">
        <f t="shared" si="185"/>
        <v>0</v>
      </c>
      <c r="AM352" s="30">
        <f t="shared" si="186"/>
        <v>0</v>
      </c>
      <c r="AN352" s="30">
        <f t="shared" si="187"/>
        <v>29.499079034308433</v>
      </c>
      <c r="AO352" s="30">
        <f>IF('My Spreedsheet '!AN352&lt; 'Supercapacitor Info'!$F$22,'My Spreedsheet '!AN352,'Supercapacitor Info'!$F$22)</f>
        <v>29.499079034308433</v>
      </c>
    </row>
    <row r="353" spans="2:41" x14ac:dyDescent="0.3">
      <c r="B353" s="6" t="s">
        <v>9</v>
      </c>
      <c r="C353" s="6">
        <v>348</v>
      </c>
      <c r="D353" s="6">
        <v>348</v>
      </c>
      <c r="E353" s="7">
        <v>27.1</v>
      </c>
      <c r="F353" s="16">
        <f t="shared" si="162"/>
        <v>7.5277777777777777</v>
      </c>
      <c r="G353" s="17">
        <f t="shared" si="188"/>
        <v>0.15277777777777748</v>
      </c>
      <c r="H353" s="17">
        <f t="shared" si="189"/>
        <v>0.54999999999999893</v>
      </c>
      <c r="I353" s="17">
        <f t="shared" si="163"/>
        <v>7.5277777777777777</v>
      </c>
      <c r="J353" s="17">
        <f t="shared" si="164"/>
        <v>2419.1111111111104</v>
      </c>
      <c r="K353" s="17">
        <f t="shared" si="165"/>
        <v>2419.1111111111104</v>
      </c>
      <c r="L353" s="30">
        <f>'Car Info '!$C$5*'My Spreedsheet '!G353</f>
        <v>227.63888888888846</v>
      </c>
      <c r="M353" s="30">
        <f t="shared" si="166"/>
        <v>1</v>
      </c>
      <c r="N353" s="30">
        <f>IF(M353=1,'Car Info '!$C$5*9.80665*'Car Info '!$H$5,0)</f>
        <v>160.73099349999998</v>
      </c>
      <c r="O353" s="30">
        <f>0.5*'Car Info '!$G$5*'Car Info '!$I$5*'Car Info '!$D$5*('My Spreedsheet '!F353*'My Spreedsheet '!F353)</f>
        <v>21.640316440105902</v>
      </c>
      <c r="P353" s="30">
        <f t="shared" si="190"/>
        <v>410.01019882899431</v>
      </c>
      <c r="Q353" s="30">
        <f t="shared" si="167"/>
        <v>3086.4656634071516</v>
      </c>
      <c r="R353" s="30">
        <f t="shared" si="168"/>
        <v>3.0864656634071519</v>
      </c>
      <c r="S353" s="30">
        <f t="shared" si="169"/>
        <v>1372.8506942713525</v>
      </c>
      <c r="T353" s="30">
        <f t="shared" si="170"/>
        <v>486719.67783541506</v>
      </c>
      <c r="U353" s="30">
        <f t="shared" si="171"/>
        <v>3.0864656634071519</v>
      </c>
      <c r="V353" s="30">
        <f t="shared" si="172"/>
        <v>8.5735157316865328E-4</v>
      </c>
      <c r="W353" s="30">
        <f t="shared" si="173"/>
        <v>0</v>
      </c>
      <c r="X353" s="30">
        <f t="shared" si="174"/>
        <v>0</v>
      </c>
      <c r="Y353" s="30">
        <f t="shared" si="160"/>
        <v>1039.5332311329919</v>
      </c>
      <c r="Z353" s="30">
        <f t="shared" si="161"/>
        <v>-509.66161271115624</v>
      </c>
      <c r="AA353" s="30">
        <f t="shared" si="175"/>
        <v>0.28875923087027555</v>
      </c>
      <c r="AB353" s="30">
        <f t="shared" si="176"/>
        <v>-0.14157267019754341</v>
      </c>
      <c r="AC353" s="30">
        <f t="shared" si="177"/>
        <v>0.14157267019754341</v>
      </c>
      <c r="AD353" s="30">
        <f t="shared" si="178"/>
        <v>0.14718656067273214</v>
      </c>
      <c r="AE353" s="30">
        <f>1/2*(('Car Info '!$C$5)*('My Spreedsheet '!F353)^2)</f>
        <v>42217.241512345681</v>
      </c>
      <c r="AF353" s="30">
        <f t="shared" si="179"/>
        <v>42.21724151234568</v>
      </c>
      <c r="AG353" s="30">
        <f t="shared" si="180"/>
        <v>1.1727011531207133E-2</v>
      </c>
      <c r="AH353" s="30">
        <f t="shared" si="181"/>
        <v>4.8691274905692694</v>
      </c>
      <c r="AI353" s="30">
        <f t="shared" si="182"/>
        <v>1372.8506942713525</v>
      </c>
      <c r="AJ353" s="30">
        <f t="shared" si="183"/>
        <v>40844.390818074331</v>
      </c>
      <c r="AK353" s="30">
        <f t="shared" si="184"/>
        <v>40.844390818074331</v>
      </c>
      <c r="AL353" s="30">
        <f t="shared" si="185"/>
        <v>0</v>
      </c>
      <c r="AM353" s="30">
        <f t="shared" si="186"/>
        <v>0</v>
      </c>
      <c r="AN353" s="30">
        <f t="shared" si="187"/>
        <v>30.633293113555748</v>
      </c>
      <c r="AO353" s="30">
        <f>IF('My Spreedsheet '!AN353&lt; 'Supercapacitor Info'!$F$22,'My Spreedsheet '!AN353,'Supercapacitor Info'!$F$22)</f>
        <v>30.633293113555748</v>
      </c>
    </row>
    <row r="354" spans="2:41" x14ac:dyDescent="0.3">
      <c r="B354" s="6" t="s">
        <v>9</v>
      </c>
      <c r="C354" s="6">
        <v>349</v>
      </c>
      <c r="D354" s="6">
        <v>349</v>
      </c>
      <c r="E354" s="7">
        <v>27.7</v>
      </c>
      <c r="F354" s="16">
        <f t="shared" si="162"/>
        <v>7.6944444444444438</v>
      </c>
      <c r="G354" s="17">
        <f t="shared" si="188"/>
        <v>0.1388888888888889</v>
      </c>
      <c r="H354" s="17">
        <f t="shared" si="189"/>
        <v>0.5</v>
      </c>
      <c r="I354" s="17">
        <f t="shared" si="163"/>
        <v>7.6944444444444438</v>
      </c>
      <c r="J354" s="17">
        <f t="shared" si="164"/>
        <v>2426.8055555555547</v>
      </c>
      <c r="K354" s="17">
        <f t="shared" si="165"/>
        <v>2426.8055555555547</v>
      </c>
      <c r="L354" s="30">
        <f>'Car Info '!$C$5*'My Spreedsheet '!G354</f>
        <v>206.94444444444446</v>
      </c>
      <c r="M354" s="30">
        <f t="shared" si="166"/>
        <v>1</v>
      </c>
      <c r="N354" s="30">
        <f>IF(M354=1,'Car Info '!$C$5*9.80665*'Car Info '!$H$5,0)</f>
        <v>160.73099349999998</v>
      </c>
      <c r="O354" s="30">
        <f>0.5*'Car Info '!$G$5*'Car Info '!$I$5*'Car Info '!$D$5*('My Spreedsheet '!F354*'My Spreedsheet '!F354)</f>
        <v>22.609167088314233</v>
      </c>
      <c r="P354" s="30">
        <f t="shared" si="190"/>
        <v>390.28460503275863</v>
      </c>
      <c r="Q354" s="30">
        <f t="shared" si="167"/>
        <v>3003.0232109465037</v>
      </c>
      <c r="R354" s="30">
        <f t="shared" si="168"/>
        <v>3.0030232109465036</v>
      </c>
      <c r="S354" s="30">
        <f t="shared" si="169"/>
        <v>1410.7006800823065</v>
      </c>
      <c r="T354" s="30">
        <f t="shared" si="170"/>
        <v>488130.37851549737</v>
      </c>
      <c r="U354" s="30">
        <f t="shared" si="171"/>
        <v>3.0030232109465036</v>
      </c>
      <c r="V354" s="30">
        <f t="shared" si="172"/>
        <v>8.3417311415180651E-4</v>
      </c>
      <c r="W354" s="30">
        <f t="shared" si="173"/>
        <v>0</v>
      </c>
      <c r="X354" s="30">
        <f t="shared" si="174"/>
        <v>0</v>
      </c>
      <c r="Y354" s="30">
        <f t="shared" si="160"/>
        <v>1042.5362543439385</v>
      </c>
      <c r="Z354" s="30">
        <f t="shared" si="161"/>
        <v>-509.66161271115624</v>
      </c>
      <c r="AA354" s="30">
        <f t="shared" si="175"/>
        <v>0.28959340398442734</v>
      </c>
      <c r="AB354" s="30">
        <f t="shared" si="176"/>
        <v>-0.14157267019754341</v>
      </c>
      <c r="AC354" s="30">
        <f t="shared" si="177"/>
        <v>0.14157267019754341</v>
      </c>
      <c r="AD354" s="30">
        <f t="shared" si="178"/>
        <v>0.14802073378688393</v>
      </c>
      <c r="AE354" s="30">
        <f>1/2*(('Car Info '!$C$5)*('My Spreedsheet '!F354)^2)</f>
        <v>44107.334104938265</v>
      </c>
      <c r="AF354" s="30">
        <f t="shared" si="179"/>
        <v>44.107334104938268</v>
      </c>
      <c r="AG354" s="30">
        <f t="shared" si="180"/>
        <v>1.2252037251371741E-2</v>
      </c>
      <c r="AH354" s="30">
        <f t="shared" si="181"/>
        <v>4.8813795278206413</v>
      </c>
      <c r="AI354" s="30">
        <f t="shared" si="182"/>
        <v>1410.7006800823065</v>
      </c>
      <c r="AJ354" s="30">
        <f t="shared" si="183"/>
        <v>42696.633424855958</v>
      </c>
      <c r="AK354" s="30">
        <f t="shared" si="184"/>
        <v>42.69663342485596</v>
      </c>
      <c r="AL354" s="30">
        <f t="shared" si="185"/>
        <v>0</v>
      </c>
      <c r="AM354" s="30">
        <f t="shared" si="186"/>
        <v>0</v>
      </c>
      <c r="AN354" s="30">
        <f t="shared" si="187"/>
        <v>32.022475068641967</v>
      </c>
      <c r="AO354" s="30">
        <f>IF('My Spreedsheet '!AN354&lt; 'Supercapacitor Info'!$F$22,'My Spreedsheet '!AN354,'Supercapacitor Info'!$F$22)</f>
        <v>32.022475068641967</v>
      </c>
    </row>
    <row r="355" spans="2:41" x14ac:dyDescent="0.3">
      <c r="B355" s="6" t="s">
        <v>9</v>
      </c>
      <c r="C355" s="6">
        <v>350</v>
      </c>
      <c r="D355" s="6">
        <v>350</v>
      </c>
      <c r="E355" s="7">
        <v>28.1</v>
      </c>
      <c r="F355" s="16">
        <f t="shared" si="162"/>
        <v>7.8055555555555554</v>
      </c>
      <c r="G355" s="17">
        <f t="shared" si="188"/>
        <v>6.9444444444444448E-2</v>
      </c>
      <c r="H355" s="17">
        <f t="shared" si="189"/>
        <v>0.25</v>
      </c>
      <c r="I355" s="17">
        <f t="shared" si="163"/>
        <v>7.8055555555555554</v>
      </c>
      <c r="J355" s="17">
        <f t="shared" si="164"/>
        <v>2434.6111111111104</v>
      </c>
      <c r="K355" s="17">
        <f t="shared" si="165"/>
        <v>2434.6111111111104</v>
      </c>
      <c r="L355" s="30">
        <f>'Car Info '!$C$5*'My Spreedsheet '!G355</f>
        <v>103.47222222222223</v>
      </c>
      <c r="M355" s="30">
        <f t="shared" si="166"/>
        <v>1</v>
      </c>
      <c r="N355" s="30">
        <f>IF(M355=1,'Car Info '!$C$5*9.80665*'Car Info '!$H$5,0)</f>
        <v>160.73099349999998</v>
      </c>
      <c r="O355" s="30">
        <f>0.5*'Car Info '!$G$5*'Car Info '!$I$5*'Car Info '!$D$5*('My Spreedsheet '!F355*'My Spreedsheet '!F355)</f>
        <v>23.266854024689234</v>
      </c>
      <c r="P355" s="30">
        <f t="shared" si="190"/>
        <v>287.47006974691146</v>
      </c>
      <c r="Q355" s="30">
        <f t="shared" si="167"/>
        <v>2243.8635999689477</v>
      </c>
      <c r="R355" s="30">
        <f t="shared" si="168"/>
        <v>2.2438635999689476</v>
      </c>
      <c r="S355" s="30">
        <f t="shared" si="169"/>
        <v>1436.2054209566018</v>
      </c>
      <c r="T355" s="30">
        <f t="shared" si="170"/>
        <v>489566.58393645397</v>
      </c>
      <c r="U355" s="30">
        <f t="shared" si="171"/>
        <v>2.2438635999689476</v>
      </c>
      <c r="V355" s="30">
        <f t="shared" si="172"/>
        <v>6.2329544443581882E-4</v>
      </c>
      <c r="W355" s="30">
        <f t="shared" si="173"/>
        <v>0</v>
      </c>
      <c r="X355" s="30">
        <f t="shared" si="174"/>
        <v>0</v>
      </c>
      <c r="Y355" s="30">
        <f t="shared" si="160"/>
        <v>1044.7801179439075</v>
      </c>
      <c r="Z355" s="30">
        <f t="shared" si="161"/>
        <v>-509.66161271115624</v>
      </c>
      <c r="AA355" s="30">
        <f t="shared" si="175"/>
        <v>0.29021669942886319</v>
      </c>
      <c r="AB355" s="30">
        <f t="shared" si="176"/>
        <v>-0.14157267019754341</v>
      </c>
      <c r="AC355" s="30">
        <f t="shared" si="177"/>
        <v>0.14157267019754341</v>
      </c>
      <c r="AD355" s="30">
        <f t="shared" si="178"/>
        <v>0.14864402923131978</v>
      </c>
      <c r="AE355" s="30">
        <f>1/2*(('Car Info '!$C$5)*('My Spreedsheet '!F355)^2)</f>
        <v>45390.389660493827</v>
      </c>
      <c r="AF355" s="30">
        <f t="shared" si="179"/>
        <v>45.390389660493831</v>
      </c>
      <c r="AG355" s="30">
        <f t="shared" si="180"/>
        <v>1.2608441572359397E-2</v>
      </c>
      <c r="AH355" s="30">
        <f t="shared" si="181"/>
        <v>4.8939879693930006</v>
      </c>
      <c r="AI355" s="30">
        <f t="shared" si="182"/>
        <v>1436.2054209566018</v>
      </c>
      <c r="AJ355" s="30">
        <f t="shared" si="183"/>
        <v>43954.184239537222</v>
      </c>
      <c r="AK355" s="30">
        <f t="shared" si="184"/>
        <v>43.95418423953722</v>
      </c>
      <c r="AL355" s="30">
        <f t="shared" si="185"/>
        <v>0</v>
      </c>
      <c r="AM355" s="30">
        <f t="shared" si="186"/>
        <v>0</v>
      </c>
      <c r="AN355" s="30">
        <f t="shared" si="187"/>
        <v>32.96563817965292</v>
      </c>
      <c r="AO355" s="30">
        <f>IF('My Spreedsheet '!AN355&lt; 'Supercapacitor Info'!$F$22,'My Spreedsheet '!AN355,'Supercapacitor Info'!$F$22)</f>
        <v>32.96563817965292</v>
      </c>
    </row>
    <row r="356" spans="2:41" x14ac:dyDescent="0.3">
      <c r="B356" s="6" t="s">
        <v>9</v>
      </c>
      <c r="C356" s="6">
        <v>351</v>
      </c>
      <c r="D356" s="6">
        <v>351</v>
      </c>
      <c r="E356" s="7">
        <v>28.2</v>
      </c>
      <c r="F356" s="16">
        <f t="shared" si="162"/>
        <v>7.833333333333333</v>
      </c>
      <c r="G356" s="17">
        <f t="shared" si="188"/>
        <v>0</v>
      </c>
      <c r="H356" s="17">
        <f t="shared" si="189"/>
        <v>0</v>
      </c>
      <c r="I356" s="17">
        <f t="shared" si="163"/>
        <v>7.833333333333333</v>
      </c>
      <c r="J356" s="17">
        <f t="shared" si="164"/>
        <v>2442.4444444444439</v>
      </c>
      <c r="K356" s="17">
        <f t="shared" si="165"/>
        <v>2442.4444444444439</v>
      </c>
      <c r="L356" s="30">
        <f>'Car Info '!$C$5*'My Spreedsheet '!G356</f>
        <v>0</v>
      </c>
      <c r="M356" s="30">
        <f t="shared" si="166"/>
        <v>1</v>
      </c>
      <c r="N356" s="30">
        <f>IF(M356=1,'Car Info '!$C$5*9.80665*'Car Info '!$H$5,0)</f>
        <v>160.73099349999998</v>
      </c>
      <c r="O356" s="30">
        <f>0.5*'Car Info '!$G$5*'Car Info '!$I$5*'Car Info '!$D$5*('My Spreedsheet '!F356*'My Spreedsheet '!F356)</f>
        <v>23.432749071812498</v>
      </c>
      <c r="P356" s="30">
        <f t="shared" si="190"/>
        <v>184.16374257181249</v>
      </c>
      <c r="Q356" s="30">
        <f t="shared" si="167"/>
        <v>1442.6159834791979</v>
      </c>
      <c r="R356" s="30">
        <f t="shared" si="168"/>
        <v>1.4426159834791978</v>
      </c>
      <c r="S356" s="30">
        <f t="shared" si="169"/>
        <v>1442.6159834791979</v>
      </c>
      <c r="T356" s="30">
        <f t="shared" si="170"/>
        <v>491009.19991993316</v>
      </c>
      <c r="U356" s="30">
        <f t="shared" si="171"/>
        <v>1.4426159834791978</v>
      </c>
      <c r="V356" s="30">
        <f t="shared" si="172"/>
        <v>4.0072666207755496E-4</v>
      </c>
      <c r="W356" s="30">
        <f t="shared" si="173"/>
        <v>0</v>
      </c>
      <c r="X356" s="30">
        <f t="shared" si="174"/>
        <v>0</v>
      </c>
      <c r="Y356" s="30">
        <f t="shared" si="160"/>
        <v>1046.2227339273868</v>
      </c>
      <c r="Z356" s="30">
        <f t="shared" si="161"/>
        <v>-509.66161271115624</v>
      </c>
      <c r="AA356" s="30">
        <f t="shared" si="175"/>
        <v>0.29061742609094077</v>
      </c>
      <c r="AB356" s="30">
        <f t="shared" si="176"/>
        <v>-0.14157267019754341</v>
      </c>
      <c r="AC356" s="30">
        <f t="shared" si="177"/>
        <v>0.14157267019754341</v>
      </c>
      <c r="AD356" s="30">
        <f t="shared" si="178"/>
        <v>0.14904475589339736</v>
      </c>
      <c r="AE356" s="30">
        <f>1/2*(('Car Info '!$C$5)*('My Spreedsheet '!F356)^2)</f>
        <v>45714.027777777774</v>
      </c>
      <c r="AF356" s="30">
        <f t="shared" si="179"/>
        <v>45.714027777777773</v>
      </c>
      <c r="AG356" s="30">
        <f t="shared" si="180"/>
        <v>1.2698341049382715E-2</v>
      </c>
      <c r="AH356" s="30">
        <f t="shared" si="181"/>
        <v>4.9066863104423835</v>
      </c>
      <c r="AI356" s="30">
        <f t="shared" si="182"/>
        <v>1442.6159834791979</v>
      </c>
      <c r="AJ356" s="30">
        <f t="shared" si="183"/>
        <v>44271.411794298576</v>
      </c>
      <c r="AK356" s="30">
        <f t="shared" si="184"/>
        <v>44.271411794298579</v>
      </c>
      <c r="AL356" s="30">
        <f t="shared" si="185"/>
        <v>0</v>
      </c>
      <c r="AM356" s="30">
        <f t="shared" si="186"/>
        <v>0</v>
      </c>
      <c r="AN356" s="30">
        <f t="shared" si="187"/>
        <v>33.203558845723933</v>
      </c>
      <c r="AO356" s="30">
        <f>IF('My Spreedsheet '!AN356&lt; 'Supercapacitor Info'!$F$22,'My Spreedsheet '!AN356,'Supercapacitor Info'!$F$22)</f>
        <v>33.203558845723933</v>
      </c>
    </row>
    <row r="357" spans="2:41" x14ac:dyDescent="0.3">
      <c r="B357" s="6" t="s">
        <v>9</v>
      </c>
      <c r="C357" s="6">
        <v>352</v>
      </c>
      <c r="D357" s="6">
        <v>352</v>
      </c>
      <c r="E357" s="7">
        <v>28.1</v>
      </c>
      <c r="F357" s="16">
        <f t="shared" si="162"/>
        <v>7.8055555555555554</v>
      </c>
      <c r="G357" s="17">
        <f t="shared" si="188"/>
        <v>-2.7777777777777679E-2</v>
      </c>
      <c r="H357" s="17">
        <f t="shared" si="189"/>
        <v>-9.9999999999999645E-2</v>
      </c>
      <c r="I357" s="17">
        <f t="shared" si="163"/>
        <v>7.8055555555555554</v>
      </c>
      <c r="J357" s="17">
        <f t="shared" si="164"/>
        <v>2450.2499999999995</v>
      </c>
      <c r="K357" s="17">
        <f t="shared" si="165"/>
        <v>2450.2499999999995</v>
      </c>
      <c r="L357" s="30">
        <f>'Car Info '!$C$5*'My Spreedsheet '!G357</f>
        <v>-41.388888888888744</v>
      </c>
      <c r="M357" s="30">
        <f t="shared" si="166"/>
        <v>1</v>
      </c>
      <c r="N357" s="30">
        <f>IF(M357=1,'Car Info '!$C$5*9.80665*'Car Info '!$H$5,0)</f>
        <v>160.73099349999998</v>
      </c>
      <c r="O357" s="30">
        <f>0.5*'Car Info '!$G$5*'Car Info '!$I$5*'Car Info '!$D$5*('My Spreedsheet '!F357*'My Spreedsheet '!F357)</f>
        <v>23.266854024689234</v>
      </c>
      <c r="P357" s="30">
        <f t="shared" si="190"/>
        <v>142.60895863580046</v>
      </c>
      <c r="Q357" s="30">
        <f t="shared" si="167"/>
        <v>1113.1421493516648</v>
      </c>
      <c r="R357" s="30">
        <f t="shared" si="168"/>
        <v>1.1131421493516649</v>
      </c>
      <c r="S357" s="30">
        <f t="shared" si="169"/>
        <v>1436.2054209566018</v>
      </c>
      <c r="T357" s="30">
        <f t="shared" si="170"/>
        <v>492445.40534088976</v>
      </c>
      <c r="U357" s="30">
        <f t="shared" si="171"/>
        <v>1.1131421493516649</v>
      </c>
      <c r="V357" s="30">
        <f t="shared" si="172"/>
        <v>3.0920615259768467E-4</v>
      </c>
      <c r="W357" s="30">
        <f t="shared" si="173"/>
        <v>0</v>
      </c>
      <c r="X357" s="30">
        <f t="shared" si="174"/>
        <v>0</v>
      </c>
      <c r="Y357" s="30">
        <f t="shared" si="160"/>
        <v>1047.3358760767385</v>
      </c>
      <c r="Z357" s="30">
        <f t="shared" si="161"/>
        <v>-509.66161271115624</v>
      </c>
      <c r="AA357" s="30">
        <f t="shared" si="175"/>
        <v>0.29092663224353849</v>
      </c>
      <c r="AB357" s="30">
        <f t="shared" si="176"/>
        <v>-0.14157267019754341</v>
      </c>
      <c r="AC357" s="30">
        <f t="shared" si="177"/>
        <v>0.14157267019754341</v>
      </c>
      <c r="AD357" s="30">
        <f t="shared" si="178"/>
        <v>0.14935396204599508</v>
      </c>
      <c r="AE357" s="30">
        <f>1/2*(('Car Info '!$C$5)*('My Spreedsheet '!F357)^2)</f>
        <v>45390.389660493827</v>
      </c>
      <c r="AF357" s="30">
        <f t="shared" si="179"/>
        <v>45.390389660493831</v>
      </c>
      <c r="AG357" s="30">
        <f t="shared" si="180"/>
        <v>1.2608441572359397E-2</v>
      </c>
      <c r="AH357" s="30">
        <f t="shared" si="181"/>
        <v>4.9192947520147428</v>
      </c>
      <c r="AI357" s="30">
        <f t="shared" si="182"/>
        <v>1436.2054209566018</v>
      </c>
      <c r="AJ357" s="30">
        <f t="shared" si="183"/>
        <v>43954.184239537222</v>
      </c>
      <c r="AK357" s="30">
        <f t="shared" si="184"/>
        <v>43.95418423953722</v>
      </c>
      <c r="AL357" s="30">
        <f t="shared" si="185"/>
        <v>43954.184239537222</v>
      </c>
      <c r="AM357" s="30">
        <f t="shared" si="186"/>
        <v>43.95418423953722</v>
      </c>
      <c r="AN357" s="30">
        <f t="shared" si="187"/>
        <v>32.96563817965292</v>
      </c>
      <c r="AO357" s="30">
        <f>IF('My Spreedsheet '!AN357&lt; 'Supercapacitor Info'!$F$22,'My Spreedsheet '!AN357,'Supercapacitor Info'!$F$22)</f>
        <v>32.96563817965292</v>
      </c>
    </row>
    <row r="358" spans="2:41" x14ac:dyDescent="0.3">
      <c r="B358" s="6" t="s">
        <v>9</v>
      </c>
      <c r="C358" s="6">
        <v>353</v>
      </c>
      <c r="D358" s="6">
        <v>353</v>
      </c>
      <c r="E358" s="7">
        <v>28</v>
      </c>
      <c r="F358" s="16">
        <f t="shared" si="162"/>
        <v>7.7777777777777777</v>
      </c>
      <c r="G358" s="17">
        <f t="shared" si="188"/>
        <v>-2.7777777777778172E-2</v>
      </c>
      <c r="H358" s="17">
        <f t="shared" si="189"/>
        <v>-0.10000000000000142</v>
      </c>
      <c r="I358" s="17">
        <f t="shared" si="163"/>
        <v>7.7777777777777777</v>
      </c>
      <c r="J358" s="17">
        <f t="shared" si="164"/>
        <v>2458.0277777777774</v>
      </c>
      <c r="K358" s="17">
        <f t="shared" si="165"/>
        <v>2458.0277777777774</v>
      </c>
      <c r="L358" s="30">
        <f>'Car Info '!$C$5*'My Spreedsheet '!G358</f>
        <v>-41.388888888889475</v>
      </c>
      <c r="M358" s="30">
        <f t="shared" si="166"/>
        <v>1</v>
      </c>
      <c r="N358" s="30">
        <f>IF(M358=1,'Car Info '!$C$5*9.80665*'Car Info '!$H$5,0)</f>
        <v>160.73099349999998</v>
      </c>
      <c r="O358" s="30">
        <f>0.5*'Car Info '!$G$5*'Car Info '!$I$5*'Car Info '!$D$5*('My Spreedsheet '!F358*'My Spreedsheet '!F358)</f>
        <v>23.101548302777775</v>
      </c>
      <c r="P358" s="30">
        <f t="shared" si="190"/>
        <v>142.44365291388829</v>
      </c>
      <c r="Q358" s="30">
        <f t="shared" si="167"/>
        <v>1107.8950782191312</v>
      </c>
      <c r="R358" s="30">
        <f t="shared" si="168"/>
        <v>1.1078950782191312</v>
      </c>
      <c r="S358" s="30">
        <f t="shared" si="169"/>
        <v>1429.8086584660493</v>
      </c>
      <c r="T358" s="30">
        <f t="shared" si="170"/>
        <v>493875.21399935579</v>
      </c>
      <c r="U358" s="30">
        <f t="shared" si="171"/>
        <v>1.1078950782191312</v>
      </c>
      <c r="V358" s="30">
        <f t="shared" si="172"/>
        <v>3.0774863283864758E-4</v>
      </c>
      <c r="W358" s="30">
        <f t="shared" si="173"/>
        <v>0</v>
      </c>
      <c r="X358" s="30">
        <f t="shared" si="174"/>
        <v>0</v>
      </c>
      <c r="Y358" s="30">
        <f t="shared" si="160"/>
        <v>1048.4437711549576</v>
      </c>
      <c r="Z358" s="30">
        <f t="shared" si="161"/>
        <v>-509.66161271115624</v>
      </c>
      <c r="AA358" s="30">
        <f t="shared" si="175"/>
        <v>0.2912343808763771</v>
      </c>
      <c r="AB358" s="30">
        <f t="shared" si="176"/>
        <v>-0.14157267019754341</v>
      </c>
      <c r="AC358" s="30">
        <f t="shared" si="177"/>
        <v>0.14157267019754341</v>
      </c>
      <c r="AD358" s="30">
        <f t="shared" si="178"/>
        <v>0.14966171067883369</v>
      </c>
      <c r="AE358" s="30">
        <f>1/2*(('Car Info '!$C$5)*('My Spreedsheet '!F358)^2)</f>
        <v>45067.9012345679</v>
      </c>
      <c r="AF358" s="30">
        <f t="shared" si="179"/>
        <v>45.067901234567898</v>
      </c>
      <c r="AG358" s="30">
        <f t="shared" si="180"/>
        <v>1.2518861454046638E-2</v>
      </c>
      <c r="AH358" s="30">
        <f t="shared" si="181"/>
        <v>4.9318136134687895</v>
      </c>
      <c r="AI358" s="30">
        <f t="shared" si="182"/>
        <v>1429.8086584660493</v>
      </c>
      <c r="AJ358" s="30">
        <f t="shared" si="183"/>
        <v>43638.092576101852</v>
      </c>
      <c r="AK358" s="30">
        <f t="shared" si="184"/>
        <v>43.638092576101855</v>
      </c>
      <c r="AL358" s="30">
        <f t="shared" si="185"/>
        <v>43638.092576101852</v>
      </c>
      <c r="AM358" s="30">
        <f t="shared" si="186"/>
        <v>43.638092576101855</v>
      </c>
      <c r="AN358" s="30">
        <f t="shared" si="187"/>
        <v>32.728569432076391</v>
      </c>
      <c r="AO358" s="30">
        <f>IF('My Spreedsheet '!AN358&lt; 'Supercapacitor Info'!$F$22,'My Spreedsheet '!AN358,'Supercapacitor Info'!$F$22)</f>
        <v>32.728569432076391</v>
      </c>
    </row>
    <row r="359" spans="2:41" x14ac:dyDescent="0.3">
      <c r="B359" s="6" t="s">
        <v>9</v>
      </c>
      <c r="C359" s="6">
        <v>354</v>
      </c>
      <c r="D359" s="6">
        <v>354</v>
      </c>
      <c r="E359" s="7">
        <v>27.9</v>
      </c>
      <c r="F359" s="16">
        <f t="shared" si="162"/>
        <v>7.7499999999999991</v>
      </c>
      <c r="G359" s="17">
        <f t="shared" si="188"/>
        <v>-1.3888888888889086E-2</v>
      </c>
      <c r="H359" s="17">
        <f t="shared" si="189"/>
        <v>-5.0000000000000711E-2</v>
      </c>
      <c r="I359" s="17">
        <f t="shared" si="163"/>
        <v>7.7499999999999991</v>
      </c>
      <c r="J359" s="17">
        <f t="shared" si="164"/>
        <v>2465.7777777777774</v>
      </c>
      <c r="K359" s="17">
        <f t="shared" si="165"/>
        <v>2465.7777777777774</v>
      </c>
      <c r="L359" s="30">
        <f>'Car Info '!$C$5*'My Spreedsheet '!G359</f>
        <v>-20.694444444444738</v>
      </c>
      <c r="M359" s="30">
        <f t="shared" si="166"/>
        <v>1</v>
      </c>
      <c r="N359" s="30">
        <f>IF(M359=1,'Car Info '!$C$5*9.80665*'Car Info '!$H$5,0)</f>
        <v>160.73099349999998</v>
      </c>
      <c r="O359" s="30">
        <f>0.5*'Car Info '!$G$5*'Car Info '!$I$5*'Car Info '!$D$5*('My Spreedsheet '!F359*'My Spreedsheet '!F359)</f>
        <v>22.936831906078119</v>
      </c>
      <c r="P359" s="30">
        <f t="shared" si="190"/>
        <v>162.97338096163335</v>
      </c>
      <c r="Q359" s="30">
        <f t="shared" si="167"/>
        <v>1263.0437024526584</v>
      </c>
      <c r="R359" s="30">
        <f t="shared" si="168"/>
        <v>1.2630437024526584</v>
      </c>
      <c r="S359" s="30">
        <f t="shared" si="169"/>
        <v>1423.425646897105</v>
      </c>
      <c r="T359" s="30">
        <f t="shared" si="170"/>
        <v>495298.63964625291</v>
      </c>
      <c r="U359" s="30">
        <f t="shared" si="171"/>
        <v>1.2630437024526584</v>
      </c>
      <c r="V359" s="30">
        <f t="shared" si="172"/>
        <v>3.5084547290351623E-4</v>
      </c>
      <c r="W359" s="30">
        <f t="shared" si="173"/>
        <v>0</v>
      </c>
      <c r="X359" s="30">
        <f t="shared" si="174"/>
        <v>0</v>
      </c>
      <c r="Y359" s="30">
        <f t="shared" si="160"/>
        <v>1049.7068148574103</v>
      </c>
      <c r="Z359" s="30">
        <f t="shared" si="161"/>
        <v>-509.66161271115624</v>
      </c>
      <c r="AA359" s="30">
        <f t="shared" si="175"/>
        <v>0.29158522634928064</v>
      </c>
      <c r="AB359" s="30">
        <f t="shared" si="176"/>
        <v>-0.14157267019754341</v>
      </c>
      <c r="AC359" s="30">
        <f t="shared" si="177"/>
        <v>0.14157267019754341</v>
      </c>
      <c r="AD359" s="30">
        <f t="shared" si="178"/>
        <v>0.15001255615173723</v>
      </c>
      <c r="AE359" s="30">
        <f>1/2*(('Car Info '!$C$5)*('My Spreedsheet '!F359)^2)</f>
        <v>44746.562499999993</v>
      </c>
      <c r="AF359" s="30">
        <f t="shared" si="179"/>
        <v>44.746562499999996</v>
      </c>
      <c r="AG359" s="30">
        <f t="shared" si="180"/>
        <v>1.2429600694444444E-2</v>
      </c>
      <c r="AH359" s="30">
        <f t="shared" si="181"/>
        <v>4.944243214163234</v>
      </c>
      <c r="AI359" s="30">
        <f t="shared" si="182"/>
        <v>1423.425646897105</v>
      </c>
      <c r="AJ359" s="30">
        <f t="shared" si="183"/>
        <v>43323.136853102886</v>
      </c>
      <c r="AK359" s="30">
        <f t="shared" si="184"/>
        <v>43.323136853102888</v>
      </c>
      <c r="AL359" s="30">
        <f t="shared" si="185"/>
        <v>43323.136853102886</v>
      </c>
      <c r="AM359" s="30">
        <f t="shared" si="186"/>
        <v>43.323136853102888</v>
      </c>
      <c r="AN359" s="30">
        <f t="shared" si="187"/>
        <v>32.492352639827168</v>
      </c>
      <c r="AO359" s="30">
        <f>IF('My Spreedsheet '!AN359&lt; 'Supercapacitor Info'!$F$22,'My Spreedsheet '!AN359,'Supercapacitor Info'!$F$22)</f>
        <v>32.492352639827168</v>
      </c>
    </row>
    <row r="360" spans="2:41" x14ac:dyDescent="0.3">
      <c r="B360" s="6" t="s">
        <v>9</v>
      </c>
      <c r="C360" s="6">
        <v>355</v>
      </c>
      <c r="D360" s="6">
        <v>355</v>
      </c>
      <c r="E360" s="7">
        <v>27.9</v>
      </c>
      <c r="F360" s="16">
        <f t="shared" si="162"/>
        <v>7.7499999999999991</v>
      </c>
      <c r="G360" s="17">
        <f t="shared" si="188"/>
        <v>2.7777777777778172E-2</v>
      </c>
      <c r="H360" s="17">
        <f t="shared" si="189"/>
        <v>0.10000000000000142</v>
      </c>
      <c r="I360" s="17">
        <f t="shared" si="163"/>
        <v>7.7499999999999991</v>
      </c>
      <c r="J360" s="17">
        <f t="shared" si="164"/>
        <v>2473.5277777777774</v>
      </c>
      <c r="K360" s="17">
        <f t="shared" si="165"/>
        <v>2473.5277777777774</v>
      </c>
      <c r="L360" s="30">
        <f>'Car Info '!$C$5*'My Spreedsheet '!G360</f>
        <v>41.388888888889475</v>
      </c>
      <c r="M360" s="30">
        <f t="shared" si="166"/>
        <v>1</v>
      </c>
      <c r="N360" s="30">
        <f>IF(M360=1,'Car Info '!$C$5*9.80665*'Car Info '!$H$5,0)</f>
        <v>160.73099349999998</v>
      </c>
      <c r="O360" s="30">
        <f>0.5*'Car Info '!$G$5*'Car Info '!$I$5*'Car Info '!$D$5*('My Spreedsheet '!F360*'My Spreedsheet '!F360)</f>
        <v>22.936831906078119</v>
      </c>
      <c r="P360" s="30">
        <f t="shared" si="190"/>
        <v>225.05671429496758</v>
      </c>
      <c r="Q360" s="30">
        <f t="shared" si="167"/>
        <v>1744.1895357859985</v>
      </c>
      <c r="R360" s="30">
        <f t="shared" si="168"/>
        <v>1.7441895357859984</v>
      </c>
      <c r="S360" s="30">
        <f t="shared" si="169"/>
        <v>1423.425646897105</v>
      </c>
      <c r="T360" s="30">
        <f t="shared" si="170"/>
        <v>496722.06529315002</v>
      </c>
      <c r="U360" s="30">
        <f t="shared" si="171"/>
        <v>1.7441895357859984</v>
      </c>
      <c r="V360" s="30">
        <f t="shared" si="172"/>
        <v>4.8449709327388847E-4</v>
      </c>
      <c r="W360" s="30">
        <f t="shared" si="173"/>
        <v>0</v>
      </c>
      <c r="X360" s="30">
        <f t="shared" si="174"/>
        <v>0</v>
      </c>
      <c r="Y360" s="30">
        <f t="shared" si="160"/>
        <v>1051.4510043931964</v>
      </c>
      <c r="Z360" s="30">
        <f t="shared" si="161"/>
        <v>-509.66161271115624</v>
      </c>
      <c r="AA360" s="30">
        <f t="shared" si="175"/>
        <v>0.29206972344255455</v>
      </c>
      <c r="AB360" s="30">
        <f t="shared" si="176"/>
        <v>-0.14157267019754341</v>
      </c>
      <c r="AC360" s="30">
        <f t="shared" si="177"/>
        <v>0.14157267019754341</v>
      </c>
      <c r="AD360" s="30">
        <f t="shared" si="178"/>
        <v>0.15049705324501114</v>
      </c>
      <c r="AE360" s="30">
        <f>1/2*(('Car Info '!$C$5)*('My Spreedsheet '!F360)^2)</f>
        <v>44746.562499999993</v>
      </c>
      <c r="AF360" s="30">
        <f t="shared" si="179"/>
        <v>44.746562499999996</v>
      </c>
      <c r="AG360" s="30">
        <f t="shared" si="180"/>
        <v>1.2429600694444444E-2</v>
      </c>
      <c r="AH360" s="30">
        <f t="shared" si="181"/>
        <v>4.9566728148576784</v>
      </c>
      <c r="AI360" s="30">
        <f t="shared" si="182"/>
        <v>1423.425646897105</v>
      </c>
      <c r="AJ360" s="30">
        <f t="shared" si="183"/>
        <v>43323.136853102886</v>
      </c>
      <c r="AK360" s="30">
        <f t="shared" si="184"/>
        <v>43.323136853102888</v>
      </c>
      <c r="AL360" s="30">
        <f t="shared" si="185"/>
        <v>0</v>
      </c>
      <c r="AM360" s="30">
        <f t="shared" si="186"/>
        <v>0</v>
      </c>
      <c r="AN360" s="30">
        <f t="shared" si="187"/>
        <v>32.492352639827168</v>
      </c>
      <c r="AO360" s="30">
        <f>IF('My Spreedsheet '!AN360&lt; 'Supercapacitor Info'!$F$22,'My Spreedsheet '!AN360,'Supercapacitor Info'!$F$22)</f>
        <v>32.492352639827168</v>
      </c>
    </row>
    <row r="361" spans="2:41" x14ac:dyDescent="0.3">
      <c r="B361" s="6" t="s">
        <v>9</v>
      </c>
      <c r="C361" s="6">
        <v>356</v>
      </c>
      <c r="D361" s="6">
        <v>356</v>
      </c>
      <c r="E361" s="7">
        <v>28.1</v>
      </c>
      <c r="F361" s="16">
        <f t="shared" si="162"/>
        <v>7.8055555555555554</v>
      </c>
      <c r="G361" s="17">
        <f t="shared" si="188"/>
        <v>4.1666666666666761E-2</v>
      </c>
      <c r="H361" s="17">
        <f t="shared" si="189"/>
        <v>0.15000000000000036</v>
      </c>
      <c r="I361" s="17">
        <f t="shared" si="163"/>
        <v>7.8055555555555554</v>
      </c>
      <c r="J361" s="17">
        <f t="shared" si="164"/>
        <v>2481.333333333333</v>
      </c>
      <c r="K361" s="17">
        <f t="shared" si="165"/>
        <v>2481.333333333333</v>
      </c>
      <c r="L361" s="30">
        <f>'Car Info '!$C$5*'My Spreedsheet '!G361</f>
        <v>62.083333333333478</v>
      </c>
      <c r="M361" s="30">
        <f t="shared" si="166"/>
        <v>1</v>
      </c>
      <c r="N361" s="30">
        <f>IF(M361=1,'Car Info '!$C$5*9.80665*'Car Info '!$H$5,0)</f>
        <v>160.73099349999998</v>
      </c>
      <c r="O361" s="30">
        <f>0.5*'Car Info '!$G$5*'Car Info '!$I$5*'Car Info '!$D$5*('My Spreedsheet '!F361*'My Spreedsheet '!F361)</f>
        <v>23.266854024689234</v>
      </c>
      <c r="P361" s="30">
        <f t="shared" si="190"/>
        <v>246.08118085802269</v>
      </c>
      <c r="Q361" s="30">
        <f t="shared" si="167"/>
        <v>1920.8003283640105</v>
      </c>
      <c r="R361" s="30">
        <f t="shared" si="168"/>
        <v>1.9208003283640105</v>
      </c>
      <c r="S361" s="30">
        <f t="shared" si="169"/>
        <v>1436.2054209566018</v>
      </c>
      <c r="T361" s="30">
        <f t="shared" si="170"/>
        <v>498158.27071410662</v>
      </c>
      <c r="U361" s="30">
        <f t="shared" si="171"/>
        <v>1.9208003283640105</v>
      </c>
      <c r="V361" s="30">
        <f t="shared" si="172"/>
        <v>5.3355564676778073E-4</v>
      </c>
      <c r="W361" s="30">
        <f t="shared" si="173"/>
        <v>0</v>
      </c>
      <c r="X361" s="30">
        <f t="shared" si="174"/>
        <v>0</v>
      </c>
      <c r="Y361" s="30">
        <f t="shared" si="160"/>
        <v>1053.3718047215605</v>
      </c>
      <c r="Z361" s="30">
        <f t="shared" si="161"/>
        <v>-509.66161271115624</v>
      </c>
      <c r="AA361" s="30">
        <f t="shared" si="175"/>
        <v>0.29260327908932238</v>
      </c>
      <c r="AB361" s="30">
        <f t="shared" si="176"/>
        <v>-0.14157267019754341</v>
      </c>
      <c r="AC361" s="30">
        <f t="shared" si="177"/>
        <v>0.14157267019754341</v>
      </c>
      <c r="AD361" s="30">
        <f t="shared" si="178"/>
        <v>0.15103060889177897</v>
      </c>
      <c r="AE361" s="30">
        <f>1/2*(('Car Info '!$C$5)*('My Spreedsheet '!F361)^2)</f>
        <v>45390.389660493827</v>
      </c>
      <c r="AF361" s="30">
        <f t="shared" si="179"/>
        <v>45.390389660493831</v>
      </c>
      <c r="AG361" s="30">
        <f t="shared" si="180"/>
        <v>1.2608441572359397E-2</v>
      </c>
      <c r="AH361" s="30">
        <f t="shared" si="181"/>
        <v>4.9692812564300377</v>
      </c>
      <c r="AI361" s="30">
        <f t="shared" si="182"/>
        <v>1436.2054209566018</v>
      </c>
      <c r="AJ361" s="30">
        <f t="shared" si="183"/>
        <v>43954.184239537222</v>
      </c>
      <c r="AK361" s="30">
        <f t="shared" si="184"/>
        <v>43.95418423953722</v>
      </c>
      <c r="AL361" s="30">
        <f t="shared" si="185"/>
        <v>0</v>
      </c>
      <c r="AM361" s="30">
        <f t="shared" si="186"/>
        <v>0</v>
      </c>
      <c r="AN361" s="30">
        <f t="shared" si="187"/>
        <v>32.96563817965292</v>
      </c>
      <c r="AO361" s="30">
        <f>IF('My Spreedsheet '!AN361&lt; 'Supercapacitor Info'!$F$22,'My Spreedsheet '!AN361,'Supercapacitor Info'!$F$22)</f>
        <v>32.96563817965292</v>
      </c>
    </row>
    <row r="362" spans="2:41" x14ac:dyDescent="0.3">
      <c r="B362" s="6" t="s">
        <v>9</v>
      </c>
      <c r="C362" s="6">
        <v>357</v>
      </c>
      <c r="D362" s="6">
        <v>357</v>
      </c>
      <c r="E362" s="7">
        <v>28.2</v>
      </c>
      <c r="F362" s="16">
        <f t="shared" si="162"/>
        <v>7.833333333333333</v>
      </c>
      <c r="G362" s="17">
        <f t="shared" si="188"/>
        <v>-1.3888888888889086E-2</v>
      </c>
      <c r="H362" s="17">
        <f t="shared" si="189"/>
        <v>-5.0000000000000711E-2</v>
      </c>
      <c r="I362" s="17">
        <f t="shared" si="163"/>
        <v>7.833333333333333</v>
      </c>
      <c r="J362" s="17">
        <f t="shared" si="164"/>
        <v>2489.1666666666665</v>
      </c>
      <c r="K362" s="17">
        <f t="shared" si="165"/>
        <v>2489.1666666666665</v>
      </c>
      <c r="L362" s="30">
        <f>'Car Info '!$C$5*'My Spreedsheet '!G362</f>
        <v>-20.694444444444738</v>
      </c>
      <c r="M362" s="30">
        <f t="shared" si="166"/>
        <v>1</v>
      </c>
      <c r="N362" s="30">
        <f>IF(M362=1,'Car Info '!$C$5*9.80665*'Car Info '!$H$5,0)</f>
        <v>160.73099349999998</v>
      </c>
      <c r="O362" s="30">
        <f>0.5*'Car Info '!$G$5*'Car Info '!$I$5*'Car Info '!$D$5*('My Spreedsheet '!F362*'My Spreedsheet '!F362)</f>
        <v>23.432749071812498</v>
      </c>
      <c r="P362" s="30">
        <f t="shared" si="190"/>
        <v>163.46929812736775</v>
      </c>
      <c r="Q362" s="30">
        <f t="shared" si="167"/>
        <v>1280.5095019977141</v>
      </c>
      <c r="R362" s="30">
        <f t="shared" si="168"/>
        <v>1.2805095019977142</v>
      </c>
      <c r="S362" s="30">
        <f t="shared" si="169"/>
        <v>1442.6159834791979</v>
      </c>
      <c r="T362" s="30">
        <f t="shared" si="170"/>
        <v>499600.88669758581</v>
      </c>
      <c r="U362" s="30">
        <f t="shared" si="171"/>
        <v>1.2805095019977142</v>
      </c>
      <c r="V362" s="30">
        <f t="shared" si="172"/>
        <v>3.5569708388825396E-4</v>
      </c>
      <c r="W362" s="30">
        <f t="shared" si="173"/>
        <v>0</v>
      </c>
      <c r="X362" s="30">
        <f t="shared" si="174"/>
        <v>0</v>
      </c>
      <c r="Y362" s="30">
        <f t="shared" si="160"/>
        <v>1054.6523142235583</v>
      </c>
      <c r="Z362" s="30">
        <f t="shared" si="161"/>
        <v>-509.66161271115624</v>
      </c>
      <c r="AA362" s="30">
        <f t="shared" si="175"/>
        <v>0.29295897617321065</v>
      </c>
      <c r="AB362" s="30">
        <f t="shared" si="176"/>
        <v>-0.14157267019754341</v>
      </c>
      <c r="AC362" s="30">
        <f t="shared" si="177"/>
        <v>0.14157267019754341</v>
      </c>
      <c r="AD362" s="30">
        <f t="shared" si="178"/>
        <v>0.15138630597566724</v>
      </c>
      <c r="AE362" s="30">
        <f>1/2*(('Car Info '!$C$5)*('My Spreedsheet '!F362)^2)</f>
        <v>45714.027777777774</v>
      </c>
      <c r="AF362" s="30">
        <f t="shared" si="179"/>
        <v>45.714027777777773</v>
      </c>
      <c r="AG362" s="30">
        <f t="shared" si="180"/>
        <v>1.2698341049382715E-2</v>
      </c>
      <c r="AH362" s="30">
        <f t="shared" si="181"/>
        <v>4.9819795974794205</v>
      </c>
      <c r="AI362" s="30">
        <f t="shared" si="182"/>
        <v>1442.6159834791979</v>
      </c>
      <c r="AJ362" s="30">
        <f t="shared" si="183"/>
        <v>44271.411794298576</v>
      </c>
      <c r="AK362" s="30">
        <f t="shared" si="184"/>
        <v>44.271411794298579</v>
      </c>
      <c r="AL362" s="30">
        <f t="shared" si="185"/>
        <v>44271.411794298576</v>
      </c>
      <c r="AM362" s="30">
        <f t="shared" si="186"/>
        <v>44.271411794298579</v>
      </c>
      <c r="AN362" s="30">
        <f t="shared" si="187"/>
        <v>33.203558845723933</v>
      </c>
      <c r="AO362" s="30">
        <f>IF('My Spreedsheet '!AN362&lt; 'Supercapacitor Info'!$F$22,'My Spreedsheet '!AN362,'Supercapacitor Info'!$F$22)</f>
        <v>33.203558845723933</v>
      </c>
    </row>
    <row r="363" spans="2:41" x14ac:dyDescent="0.3">
      <c r="B363" s="6" t="s">
        <v>9</v>
      </c>
      <c r="C363" s="6">
        <v>358</v>
      </c>
      <c r="D363" s="6">
        <v>358</v>
      </c>
      <c r="E363" s="7">
        <v>28</v>
      </c>
      <c r="F363" s="16">
        <f t="shared" si="162"/>
        <v>7.7777777777777777</v>
      </c>
      <c r="G363" s="17">
        <f t="shared" si="188"/>
        <v>-0.18055555555555566</v>
      </c>
      <c r="H363" s="17">
        <f t="shared" si="189"/>
        <v>-0.65000000000000036</v>
      </c>
      <c r="I363" s="17">
        <f t="shared" si="163"/>
        <v>7.7777777777777777</v>
      </c>
      <c r="J363" s="17">
        <f t="shared" si="164"/>
        <v>2496.9444444444443</v>
      </c>
      <c r="K363" s="17">
        <f t="shared" si="165"/>
        <v>2496.9444444444443</v>
      </c>
      <c r="L363" s="30">
        <f>'Car Info '!$C$5*'My Spreedsheet '!G363</f>
        <v>-269.02777777777794</v>
      </c>
      <c r="M363" s="30">
        <f t="shared" si="166"/>
        <v>1</v>
      </c>
      <c r="N363" s="30">
        <f>IF(M363=1,'Car Info '!$C$5*9.80665*'Car Info '!$H$5,0)</f>
        <v>160.73099349999998</v>
      </c>
      <c r="O363" s="30">
        <f>0.5*'Car Info '!$G$5*'Car Info '!$I$5*'Car Info '!$D$5*('My Spreedsheet '!F363*'My Spreedsheet '!F363)</f>
        <v>23.101548302777775</v>
      </c>
      <c r="P363" s="30">
        <f t="shared" si="190"/>
        <v>-85.195235975000188</v>
      </c>
      <c r="Q363" s="30">
        <f t="shared" si="167"/>
        <v>-662.62961313889036</v>
      </c>
      <c r="R363" s="30">
        <f t="shared" si="168"/>
        <v>-0.66262961313889035</v>
      </c>
      <c r="S363" s="30">
        <f t="shared" si="169"/>
        <v>1429.8086584660493</v>
      </c>
      <c r="T363" s="30">
        <f t="shared" si="170"/>
        <v>501030.69535605185</v>
      </c>
      <c r="U363" s="30">
        <f t="shared" si="171"/>
        <v>0</v>
      </c>
      <c r="V363" s="30">
        <f t="shared" si="172"/>
        <v>0</v>
      </c>
      <c r="W363" s="30">
        <f t="shared" si="173"/>
        <v>-0.66262961313889035</v>
      </c>
      <c r="X363" s="30">
        <f t="shared" si="174"/>
        <v>1.8406378142746954E-4</v>
      </c>
      <c r="Y363" s="30">
        <f t="shared" si="160"/>
        <v>1054.6523142235583</v>
      </c>
      <c r="Z363" s="30">
        <f t="shared" si="161"/>
        <v>-510.32424232429514</v>
      </c>
      <c r="AA363" s="30">
        <f t="shared" si="175"/>
        <v>0.29295897617321065</v>
      </c>
      <c r="AB363" s="30">
        <f t="shared" si="176"/>
        <v>-0.14175673397897087</v>
      </c>
      <c r="AC363" s="30">
        <f t="shared" si="177"/>
        <v>0.14175673397897087</v>
      </c>
      <c r="AD363" s="30">
        <f t="shared" si="178"/>
        <v>0.15120224219423978</v>
      </c>
      <c r="AE363" s="30">
        <f>1/2*(('Car Info '!$C$5)*('My Spreedsheet '!F363)^2)</f>
        <v>45067.9012345679</v>
      </c>
      <c r="AF363" s="30">
        <f t="shared" si="179"/>
        <v>45.067901234567898</v>
      </c>
      <c r="AG363" s="30">
        <f t="shared" si="180"/>
        <v>1.2518861454046638E-2</v>
      </c>
      <c r="AH363" s="30">
        <f t="shared" si="181"/>
        <v>4.9944984589334673</v>
      </c>
      <c r="AI363" s="30">
        <f t="shared" si="182"/>
        <v>1429.8086584660493</v>
      </c>
      <c r="AJ363" s="30">
        <f t="shared" si="183"/>
        <v>43638.092576101852</v>
      </c>
      <c r="AK363" s="30">
        <f t="shared" si="184"/>
        <v>43.638092576101855</v>
      </c>
      <c r="AL363" s="30">
        <f t="shared" si="185"/>
        <v>43638.092576101852</v>
      </c>
      <c r="AM363" s="30">
        <f t="shared" si="186"/>
        <v>43.638092576101855</v>
      </c>
      <c r="AN363" s="30">
        <f t="shared" si="187"/>
        <v>32.728569432076391</v>
      </c>
      <c r="AO363" s="30">
        <f>IF('My Spreedsheet '!AN363&lt; 'Supercapacitor Info'!$F$22,'My Spreedsheet '!AN363,'Supercapacitor Info'!$F$22)</f>
        <v>32.728569432076391</v>
      </c>
    </row>
    <row r="364" spans="2:41" x14ac:dyDescent="0.3">
      <c r="B364" s="6" t="s">
        <v>9</v>
      </c>
      <c r="C364" s="6">
        <v>359</v>
      </c>
      <c r="D364" s="6">
        <v>359</v>
      </c>
      <c r="E364" s="7">
        <v>26.9</v>
      </c>
      <c r="F364" s="16">
        <f t="shared" si="162"/>
        <v>7.4722222222222214</v>
      </c>
      <c r="G364" s="17">
        <f t="shared" si="188"/>
        <v>-0.41666666666666663</v>
      </c>
      <c r="H364" s="17">
        <f t="shared" si="189"/>
        <v>-1.5</v>
      </c>
      <c r="I364" s="17">
        <f t="shared" si="163"/>
        <v>7.4722222222222214</v>
      </c>
      <c r="J364" s="17">
        <f t="shared" si="164"/>
        <v>2504.4166666666665</v>
      </c>
      <c r="K364" s="17">
        <f t="shared" si="165"/>
        <v>2504.4166666666665</v>
      </c>
      <c r="L364" s="30">
        <f>'Car Info '!$C$5*'My Spreedsheet '!G364</f>
        <v>-620.83333333333326</v>
      </c>
      <c r="M364" s="30">
        <f t="shared" si="166"/>
        <v>1</v>
      </c>
      <c r="N364" s="30">
        <f>IF(M364=1,'Car Info '!$C$5*9.80665*'Car Info '!$H$5,0)</f>
        <v>160.73099349999998</v>
      </c>
      <c r="O364" s="30">
        <f>0.5*'Car Info '!$G$5*'Car Info '!$I$5*'Car Info '!$D$5*('My Spreedsheet '!F364*'My Spreedsheet '!F364)</f>
        <v>21.322080825730897</v>
      </c>
      <c r="P364" s="30">
        <f t="shared" si="190"/>
        <v>-438.78025900760241</v>
      </c>
      <c r="Q364" s="30">
        <f t="shared" si="167"/>
        <v>-3278.6636020290289</v>
      </c>
      <c r="R364" s="30">
        <f t="shared" si="168"/>
        <v>-3.2786636020290287</v>
      </c>
      <c r="S364" s="30">
        <f t="shared" si="169"/>
        <v>1360.3410276006</v>
      </c>
      <c r="T364" s="30">
        <f t="shared" si="170"/>
        <v>502391.03638365242</v>
      </c>
      <c r="U364" s="30">
        <f t="shared" si="171"/>
        <v>0</v>
      </c>
      <c r="V364" s="30">
        <f t="shared" si="172"/>
        <v>0</v>
      </c>
      <c r="W364" s="30">
        <f t="shared" si="173"/>
        <v>-3.2786636020290287</v>
      </c>
      <c r="X364" s="30">
        <f t="shared" si="174"/>
        <v>9.1073988945250799E-4</v>
      </c>
      <c r="Y364" s="30">
        <f t="shared" si="160"/>
        <v>1054.6523142235583</v>
      </c>
      <c r="Z364" s="30">
        <f t="shared" si="161"/>
        <v>-513.60290592632418</v>
      </c>
      <c r="AA364" s="30">
        <f t="shared" si="175"/>
        <v>0.29295897617321065</v>
      </c>
      <c r="AB364" s="30">
        <f t="shared" si="176"/>
        <v>-0.14266747386842338</v>
      </c>
      <c r="AC364" s="30">
        <f t="shared" si="177"/>
        <v>0.14266747386842338</v>
      </c>
      <c r="AD364" s="30">
        <f t="shared" si="178"/>
        <v>0.15029150230478727</v>
      </c>
      <c r="AE364" s="30">
        <f>1/2*(('Car Info '!$C$5)*('My Spreedsheet '!F364)^2)</f>
        <v>41596.408179012338</v>
      </c>
      <c r="AF364" s="30">
        <f t="shared" si="179"/>
        <v>41.596408179012336</v>
      </c>
      <c r="AG364" s="30">
        <f t="shared" si="180"/>
        <v>1.1554557827503427E-2</v>
      </c>
      <c r="AH364" s="30">
        <f t="shared" si="181"/>
        <v>5.0060530167609709</v>
      </c>
      <c r="AI364" s="30">
        <f t="shared" si="182"/>
        <v>1360.3410276006</v>
      </c>
      <c r="AJ364" s="30">
        <f t="shared" si="183"/>
        <v>40236.067151411735</v>
      </c>
      <c r="AK364" s="30">
        <f t="shared" si="184"/>
        <v>40.236067151411739</v>
      </c>
      <c r="AL364" s="30">
        <f t="shared" si="185"/>
        <v>40236.067151411735</v>
      </c>
      <c r="AM364" s="30">
        <f t="shared" si="186"/>
        <v>40.236067151411739</v>
      </c>
      <c r="AN364" s="30">
        <f t="shared" si="187"/>
        <v>30.177050363558802</v>
      </c>
      <c r="AO364" s="30">
        <f>IF('My Spreedsheet '!AN364&lt; 'Supercapacitor Info'!$F$22,'My Spreedsheet '!AN364,'Supercapacitor Info'!$F$22)</f>
        <v>30.177050363558802</v>
      </c>
    </row>
    <row r="365" spans="2:41" x14ac:dyDescent="0.3">
      <c r="B365" s="6" t="s">
        <v>9</v>
      </c>
      <c r="C365" s="6">
        <v>360</v>
      </c>
      <c r="D365" s="6">
        <v>360</v>
      </c>
      <c r="E365" s="7">
        <v>25</v>
      </c>
      <c r="F365" s="16">
        <f t="shared" si="162"/>
        <v>6.9444444444444446</v>
      </c>
      <c r="G365" s="17">
        <f t="shared" si="188"/>
        <v>-0.51388888888888873</v>
      </c>
      <c r="H365" s="17">
        <f t="shared" si="189"/>
        <v>-1.8499999999999996</v>
      </c>
      <c r="I365" s="17">
        <f t="shared" si="163"/>
        <v>6.9444444444444446</v>
      </c>
      <c r="J365" s="17">
        <f t="shared" si="164"/>
        <v>2511.3611111111109</v>
      </c>
      <c r="K365" s="17">
        <f t="shared" si="165"/>
        <v>2511.3611111111109</v>
      </c>
      <c r="L365" s="30">
        <f>'Car Info '!$C$5*'My Spreedsheet '!G365</f>
        <v>-765.69444444444423</v>
      </c>
      <c r="M365" s="30">
        <f t="shared" si="166"/>
        <v>1</v>
      </c>
      <c r="N365" s="30">
        <f>IF(M365=1,'Car Info '!$C$5*9.80665*'Car Info '!$H$5,0)</f>
        <v>160.73099349999998</v>
      </c>
      <c r="O365" s="30">
        <f>0.5*'Car Info '!$G$5*'Car Info '!$I$5*'Car Info '!$D$5*('My Spreedsheet '!F365*'My Spreedsheet '!F365)</f>
        <v>18.416412868923612</v>
      </c>
      <c r="P365" s="30">
        <f t="shared" si="190"/>
        <v>-586.54703807552062</v>
      </c>
      <c r="Q365" s="30">
        <f t="shared" si="167"/>
        <v>-4073.2433199688935</v>
      </c>
      <c r="R365" s="30">
        <f t="shared" si="168"/>
        <v>-4.0732433199688938</v>
      </c>
      <c r="S365" s="30">
        <f t="shared" si="169"/>
        <v>1244.0792108953026</v>
      </c>
      <c r="T365" s="30">
        <f t="shared" si="170"/>
        <v>503635.11559454771</v>
      </c>
      <c r="U365" s="30">
        <f t="shared" si="171"/>
        <v>0</v>
      </c>
      <c r="V365" s="30">
        <f t="shared" si="172"/>
        <v>0</v>
      </c>
      <c r="W365" s="30">
        <f t="shared" si="173"/>
        <v>-4.0732433199688938</v>
      </c>
      <c r="X365" s="30">
        <f t="shared" si="174"/>
        <v>1.1314564777691371E-3</v>
      </c>
      <c r="Y365" s="30">
        <f t="shared" si="160"/>
        <v>1054.6523142235583</v>
      </c>
      <c r="Z365" s="30">
        <f t="shared" si="161"/>
        <v>-517.67614924629311</v>
      </c>
      <c r="AA365" s="30">
        <f t="shared" si="175"/>
        <v>0.29295897617321065</v>
      </c>
      <c r="AB365" s="30">
        <f t="shared" si="176"/>
        <v>-0.14379893034619254</v>
      </c>
      <c r="AC365" s="30">
        <f t="shared" si="177"/>
        <v>0.14379893034619254</v>
      </c>
      <c r="AD365" s="30">
        <f t="shared" si="178"/>
        <v>0.14916004582701811</v>
      </c>
      <c r="AE365" s="30">
        <f>1/2*(('Car Info '!$C$5)*('My Spreedsheet '!F365)^2)</f>
        <v>35927.854938271608</v>
      </c>
      <c r="AF365" s="30">
        <f t="shared" si="179"/>
        <v>35.927854938271608</v>
      </c>
      <c r="AG365" s="30">
        <f t="shared" si="180"/>
        <v>9.979959705075446E-3</v>
      </c>
      <c r="AH365" s="30">
        <f t="shared" si="181"/>
        <v>5.0160329764660467</v>
      </c>
      <c r="AI365" s="30">
        <f t="shared" si="182"/>
        <v>1244.0792108953026</v>
      </c>
      <c r="AJ365" s="30">
        <f t="shared" si="183"/>
        <v>34683.775727376305</v>
      </c>
      <c r="AK365" s="30">
        <f t="shared" si="184"/>
        <v>34.683775727376307</v>
      </c>
      <c r="AL365" s="30">
        <f t="shared" si="185"/>
        <v>34683.775727376305</v>
      </c>
      <c r="AM365" s="30">
        <f t="shared" si="186"/>
        <v>34.683775727376307</v>
      </c>
      <c r="AN365" s="30">
        <f t="shared" si="187"/>
        <v>26.012831795532229</v>
      </c>
      <c r="AO365" s="30">
        <f>IF('My Spreedsheet '!AN365&lt; 'Supercapacitor Info'!$F$22,'My Spreedsheet '!AN365,'Supercapacitor Info'!$F$22)</f>
        <v>26.012831795532229</v>
      </c>
    </row>
    <row r="366" spans="2:41" x14ac:dyDescent="0.3">
      <c r="B366" s="6" t="s">
        <v>9</v>
      </c>
      <c r="C366" s="6">
        <v>361</v>
      </c>
      <c r="D366" s="6">
        <v>361</v>
      </c>
      <c r="E366" s="7">
        <v>23.2</v>
      </c>
      <c r="F366" s="16">
        <f t="shared" si="162"/>
        <v>6.4444444444444438</v>
      </c>
      <c r="G366" s="17">
        <f t="shared" si="188"/>
        <v>-0.43055555555555575</v>
      </c>
      <c r="H366" s="17">
        <f t="shared" si="189"/>
        <v>-1.5500000000000007</v>
      </c>
      <c r="I366" s="17">
        <f t="shared" si="163"/>
        <v>6.4444444444444438</v>
      </c>
      <c r="J366" s="17">
        <f t="shared" si="164"/>
        <v>2517.8055555555552</v>
      </c>
      <c r="K366" s="17">
        <f t="shared" si="165"/>
        <v>2517.8055555555552</v>
      </c>
      <c r="L366" s="30">
        <f>'Car Info '!$C$5*'My Spreedsheet '!G366</f>
        <v>-641.52777777777806</v>
      </c>
      <c r="M366" s="30">
        <f t="shared" si="166"/>
        <v>1</v>
      </c>
      <c r="N366" s="30">
        <f>IF(M366=1,'Car Info '!$C$5*9.80665*'Car Info '!$H$5,0)</f>
        <v>160.73099349999998</v>
      </c>
      <c r="O366" s="30">
        <f>0.5*'Car Info '!$G$5*'Car Info '!$I$5*'Car Info '!$D$5*('My Spreedsheet '!F366*'My Spreedsheet '!F366)</f>
        <v>15.859920100111106</v>
      </c>
      <c r="P366" s="30">
        <f t="shared" si="190"/>
        <v>-464.93686417766702</v>
      </c>
      <c r="Q366" s="30">
        <f t="shared" si="167"/>
        <v>-2996.2597913671871</v>
      </c>
      <c r="R366" s="30">
        <f t="shared" si="168"/>
        <v>-2.9962597913671871</v>
      </c>
      <c r="S366" s="30">
        <f t="shared" si="169"/>
        <v>1138.0303320896046</v>
      </c>
      <c r="T366" s="30">
        <f t="shared" si="170"/>
        <v>504773.14592663728</v>
      </c>
      <c r="U366" s="30">
        <f t="shared" si="171"/>
        <v>0</v>
      </c>
      <c r="V366" s="30">
        <f t="shared" si="172"/>
        <v>0</v>
      </c>
      <c r="W366" s="30">
        <f t="shared" si="173"/>
        <v>-2.9962597913671871</v>
      </c>
      <c r="X366" s="30">
        <f t="shared" si="174"/>
        <v>8.3229438649088533E-4</v>
      </c>
      <c r="Y366" s="30">
        <f t="shared" si="160"/>
        <v>1054.6523142235583</v>
      </c>
      <c r="Z366" s="30">
        <f t="shared" si="161"/>
        <v>-520.67240903766026</v>
      </c>
      <c r="AA366" s="30">
        <f t="shared" si="175"/>
        <v>0.29295897617321065</v>
      </c>
      <c r="AB366" s="30">
        <f t="shared" si="176"/>
        <v>-0.14463122473268342</v>
      </c>
      <c r="AC366" s="30">
        <f t="shared" si="177"/>
        <v>0.14463122473268342</v>
      </c>
      <c r="AD366" s="30">
        <f t="shared" si="178"/>
        <v>0.14832775144052723</v>
      </c>
      <c r="AE366" s="30">
        <f>1/2*(('Car Info '!$C$5)*('My Spreedsheet '!F366)^2)</f>
        <v>30940.493827160484</v>
      </c>
      <c r="AF366" s="30">
        <f t="shared" si="179"/>
        <v>30.940493827160484</v>
      </c>
      <c r="AG366" s="30">
        <f t="shared" si="180"/>
        <v>8.5945816186556896E-3</v>
      </c>
      <c r="AH366" s="30">
        <f t="shared" si="181"/>
        <v>5.0246275580847026</v>
      </c>
      <c r="AI366" s="30">
        <f t="shared" si="182"/>
        <v>1138.0303320896046</v>
      </c>
      <c r="AJ366" s="30">
        <f t="shared" si="183"/>
        <v>29802.463495070879</v>
      </c>
      <c r="AK366" s="30">
        <f t="shared" si="184"/>
        <v>29.802463495070878</v>
      </c>
      <c r="AL366" s="30">
        <f t="shared" si="185"/>
        <v>29802.463495070879</v>
      </c>
      <c r="AM366" s="30">
        <f t="shared" si="186"/>
        <v>29.802463495070878</v>
      </c>
      <c r="AN366" s="30">
        <f t="shared" si="187"/>
        <v>22.351847621303161</v>
      </c>
      <c r="AO366" s="30">
        <f>IF('My Spreedsheet '!AN366&lt; 'Supercapacitor Info'!$F$22,'My Spreedsheet '!AN366,'Supercapacitor Info'!$F$22)</f>
        <v>22.351847621303161</v>
      </c>
    </row>
    <row r="367" spans="2:41" x14ac:dyDescent="0.3">
      <c r="B367" s="6" t="s">
        <v>9</v>
      </c>
      <c r="C367" s="6">
        <v>362</v>
      </c>
      <c r="D367" s="6">
        <v>362</v>
      </c>
      <c r="E367" s="7">
        <v>21.9</v>
      </c>
      <c r="F367" s="16">
        <f t="shared" si="162"/>
        <v>6.083333333333333</v>
      </c>
      <c r="G367" s="17">
        <f t="shared" si="188"/>
        <v>-0.29166666666666635</v>
      </c>
      <c r="H367" s="17">
        <f t="shared" si="189"/>
        <v>-1.0499999999999989</v>
      </c>
      <c r="I367" s="17">
        <f t="shared" si="163"/>
        <v>6.083333333333333</v>
      </c>
      <c r="J367" s="17">
        <f t="shared" si="164"/>
        <v>2523.8888888888887</v>
      </c>
      <c r="K367" s="17">
        <f t="shared" si="165"/>
        <v>2523.8888888888887</v>
      </c>
      <c r="L367" s="30">
        <f>'Car Info '!$C$5*'My Spreedsheet '!G367</f>
        <v>-434.58333333333286</v>
      </c>
      <c r="M367" s="30">
        <f t="shared" si="166"/>
        <v>1</v>
      </c>
      <c r="N367" s="30">
        <f>IF(M367=1,'Car Info '!$C$5*9.80665*'Car Info '!$H$5,0)</f>
        <v>160.73099349999998</v>
      </c>
      <c r="O367" s="30">
        <f>0.5*'Car Info '!$G$5*'Car Info '!$I$5*'Car Info '!$D$5*('My Spreedsheet '!F367*'My Spreedsheet '!F367)</f>
        <v>14.132313241703125</v>
      </c>
      <c r="P367" s="30">
        <f t="shared" si="190"/>
        <v>-259.72002659162973</v>
      </c>
      <c r="Q367" s="30">
        <f t="shared" si="167"/>
        <v>-1579.9634950990808</v>
      </c>
      <c r="R367" s="30">
        <f t="shared" si="168"/>
        <v>-1.5799634950990809</v>
      </c>
      <c r="S367" s="30">
        <f t="shared" si="169"/>
        <v>1063.7517826786939</v>
      </c>
      <c r="T367" s="30">
        <f t="shared" si="170"/>
        <v>505836.89770931599</v>
      </c>
      <c r="U367" s="30">
        <f t="shared" si="171"/>
        <v>0</v>
      </c>
      <c r="V367" s="30">
        <f t="shared" si="172"/>
        <v>0</v>
      </c>
      <c r="W367" s="30">
        <f t="shared" si="173"/>
        <v>-1.5799634950990809</v>
      </c>
      <c r="X367" s="30">
        <f t="shared" si="174"/>
        <v>4.3887874863863358E-4</v>
      </c>
      <c r="Y367" s="30">
        <f t="shared" si="160"/>
        <v>1054.6523142235583</v>
      </c>
      <c r="Z367" s="30">
        <f t="shared" si="161"/>
        <v>-522.2523725327593</v>
      </c>
      <c r="AA367" s="30">
        <f t="shared" si="175"/>
        <v>0.29295897617321065</v>
      </c>
      <c r="AB367" s="30">
        <f t="shared" si="176"/>
        <v>-0.14507010348132202</v>
      </c>
      <c r="AC367" s="30">
        <f t="shared" si="177"/>
        <v>0.14507010348132202</v>
      </c>
      <c r="AD367" s="30">
        <f t="shared" si="178"/>
        <v>0.14788887269188863</v>
      </c>
      <c r="AE367" s="30">
        <f>1/2*(('Car Info '!$C$5)*('My Spreedsheet '!F367)^2)</f>
        <v>27570.173611111109</v>
      </c>
      <c r="AF367" s="30">
        <f t="shared" si="179"/>
        <v>27.570173611111109</v>
      </c>
      <c r="AG367" s="30">
        <f t="shared" si="180"/>
        <v>7.6583815586419744E-3</v>
      </c>
      <c r="AH367" s="30">
        <f t="shared" si="181"/>
        <v>5.0322859396433444</v>
      </c>
      <c r="AI367" s="30">
        <f t="shared" si="182"/>
        <v>1063.7517826786939</v>
      </c>
      <c r="AJ367" s="30">
        <f t="shared" si="183"/>
        <v>26506.421828432416</v>
      </c>
      <c r="AK367" s="30">
        <f t="shared" si="184"/>
        <v>26.506421828432416</v>
      </c>
      <c r="AL367" s="30">
        <f t="shared" si="185"/>
        <v>26506.421828432416</v>
      </c>
      <c r="AM367" s="30">
        <f t="shared" si="186"/>
        <v>26.506421828432416</v>
      </c>
      <c r="AN367" s="30">
        <f t="shared" si="187"/>
        <v>19.879816371324313</v>
      </c>
      <c r="AO367" s="30">
        <f>IF('My Spreedsheet '!AN367&lt; 'Supercapacitor Info'!$F$22,'My Spreedsheet '!AN367,'Supercapacitor Info'!$F$22)</f>
        <v>19.879816371324313</v>
      </c>
    </row>
    <row r="368" spans="2:41" x14ac:dyDescent="0.3">
      <c r="B368" s="6" t="s">
        <v>9</v>
      </c>
      <c r="C368" s="6">
        <v>363</v>
      </c>
      <c r="D368" s="6">
        <v>363</v>
      </c>
      <c r="E368" s="7">
        <v>21.1</v>
      </c>
      <c r="F368" s="16">
        <f t="shared" si="162"/>
        <v>5.8611111111111116</v>
      </c>
      <c r="G368" s="17">
        <f t="shared" si="188"/>
        <v>-0.16666666666666657</v>
      </c>
      <c r="H368" s="17">
        <f t="shared" si="189"/>
        <v>-0.59999999999999964</v>
      </c>
      <c r="I368" s="17">
        <f t="shared" si="163"/>
        <v>5.8611111111111116</v>
      </c>
      <c r="J368" s="17">
        <f t="shared" si="164"/>
        <v>2529.75</v>
      </c>
      <c r="K368" s="17">
        <f t="shared" si="165"/>
        <v>2529.75</v>
      </c>
      <c r="L368" s="30">
        <f>'Car Info '!$C$5*'My Spreedsheet '!G368</f>
        <v>-248.3333333333332</v>
      </c>
      <c r="M368" s="30">
        <f t="shared" si="166"/>
        <v>1</v>
      </c>
      <c r="N368" s="30">
        <f>IF(M368=1,'Car Info '!$C$5*9.80665*'Car Info '!$H$5,0)</f>
        <v>160.73099349999998</v>
      </c>
      <c r="O368" s="30">
        <f>0.5*'Car Info '!$G$5*'Car Info '!$I$5*'Car Info '!$D$5*('My Spreedsheet '!F368*'My Spreedsheet '!F368)</f>
        <v>13.118673877397571</v>
      </c>
      <c r="P368" s="30">
        <f t="shared" si="190"/>
        <v>-74.483665955935649</v>
      </c>
      <c r="Q368" s="30">
        <f t="shared" si="167"/>
        <v>-436.55704213062285</v>
      </c>
      <c r="R368" s="30">
        <f t="shared" si="168"/>
        <v>-0.43655704213062285</v>
      </c>
      <c r="S368" s="30">
        <f t="shared" si="169"/>
        <v>1018.9522171286358</v>
      </c>
      <c r="T368" s="30">
        <f t="shared" si="170"/>
        <v>506855.84992644464</v>
      </c>
      <c r="U368" s="30">
        <f t="shared" si="171"/>
        <v>0</v>
      </c>
      <c r="V368" s="30">
        <f t="shared" si="172"/>
        <v>0</v>
      </c>
      <c r="W368" s="30">
        <f t="shared" si="173"/>
        <v>-0.43655704213062285</v>
      </c>
      <c r="X368" s="30">
        <f t="shared" si="174"/>
        <v>1.2126584503628412E-4</v>
      </c>
      <c r="Y368" s="30">
        <f t="shared" si="160"/>
        <v>1054.6523142235583</v>
      </c>
      <c r="Z368" s="30">
        <f t="shared" si="161"/>
        <v>-522.68892957488993</v>
      </c>
      <c r="AA368" s="30">
        <f t="shared" si="175"/>
        <v>0.29295897617321065</v>
      </c>
      <c r="AB368" s="30">
        <f t="shared" si="176"/>
        <v>-0.14519136932635832</v>
      </c>
      <c r="AC368" s="30">
        <f t="shared" si="177"/>
        <v>0.14519136932635832</v>
      </c>
      <c r="AD368" s="30">
        <f t="shared" si="178"/>
        <v>0.14776760684685233</v>
      </c>
      <c r="AE368" s="30">
        <f>1/2*(('Car Info '!$C$5)*('My Spreedsheet '!F368)^2)</f>
        <v>25592.704475308645</v>
      </c>
      <c r="AF368" s="30">
        <f t="shared" si="179"/>
        <v>25.592704475308647</v>
      </c>
      <c r="AG368" s="30">
        <f t="shared" si="180"/>
        <v>7.109084576474624E-3</v>
      </c>
      <c r="AH368" s="30">
        <f t="shared" si="181"/>
        <v>5.0393950242198189</v>
      </c>
      <c r="AI368" s="30">
        <f t="shared" si="182"/>
        <v>1018.9522171286358</v>
      </c>
      <c r="AJ368" s="30">
        <f t="shared" si="183"/>
        <v>24573.752258180008</v>
      </c>
      <c r="AK368" s="30">
        <f t="shared" si="184"/>
        <v>24.573752258180008</v>
      </c>
      <c r="AL368" s="30">
        <f t="shared" si="185"/>
        <v>24573.752258180008</v>
      </c>
      <c r="AM368" s="30">
        <f t="shared" si="186"/>
        <v>24.573752258180008</v>
      </c>
      <c r="AN368" s="30">
        <f t="shared" si="187"/>
        <v>18.430314193635009</v>
      </c>
      <c r="AO368" s="30">
        <f>IF('My Spreedsheet '!AN368&lt; 'Supercapacitor Info'!$F$22,'My Spreedsheet '!AN368,'Supercapacitor Info'!$F$22)</f>
        <v>18.430314193635009</v>
      </c>
    </row>
    <row r="369" spans="2:41" x14ac:dyDescent="0.3">
      <c r="B369" s="6" t="s">
        <v>9</v>
      </c>
      <c r="C369" s="6">
        <v>364</v>
      </c>
      <c r="D369" s="6">
        <v>364</v>
      </c>
      <c r="E369" s="7">
        <v>20.7</v>
      </c>
      <c r="F369" s="16">
        <f t="shared" si="162"/>
        <v>5.75</v>
      </c>
      <c r="G369" s="17">
        <f t="shared" si="188"/>
        <v>-5.5555555555555851E-2</v>
      </c>
      <c r="H369" s="17">
        <f t="shared" si="189"/>
        <v>-0.20000000000000107</v>
      </c>
      <c r="I369" s="17">
        <f t="shared" si="163"/>
        <v>5.75</v>
      </c>
      <c r="J369" s="17">
        <f t="shared" si="164"/>
        <v>2535.5</v>
      </c>
      <c r="K369" s="17">
        <f t="shared" si="165"/>
        <v>2535.5</v>
      </c>
      <c r="L369" s="30">
        <f>'Car Info '!$C$5*'My Spreedsheet '!G369</f>
        <v>-82.777777777778212</v>
      </c>
      <c r="M369" s="30">
        <f t="shared" si="166"/>
        <v>1</v>
      </c>
      <c r="N369" s="30">
        <f>IF(M369=1,'Car Info '!$C$5*9.80665*'Car Info '!$H$5,0)</f>
        <v>160.73099349999998</v>
      </c>
      <c r="O369" s="30">
        <f>0.5*'Car Info '!$G$5*'Car Info '!$I$5*'Car Info '!$D$5*('My Spreedsheet '!F369*'My Spreedsheet '!F369)</f>
        <v>12.625998000328124</v>
      </c>
      <c r="P369" s="30">
        <f t="shared" si="190"/>
        <v>90.579213722549895</v>
      </c>
      <c r="Q369" s="30">
        <f t="shared" si="167"/>
        <v>520.83047890466185</v>
      </c>
      <c r="R369" s="30">
        <f t="shared" si="168"/>
        <v>0.52083047890466183</v>
      </c>
      <c r="S369" s="30">
        <f t="shared" si="169"/>
        <v>996.80270112688652</v>
      </c>
      <c r="T369" s="30">
        <f t="shared" si="170"/>
        <v>507852.65262757154</v>
      </c>
      <c r="U369" s="30">
        <f t="shared" si="171"/>
        <v>0.52083047890466183</v>
      </c>
      <c r="V369" s="30">
        <f t="shared" si="172"/>
        <v>1.4467513302907274E-4</v>
      </c>
      <c r="W369" s="30">
        <f t="shared" si="173"/>
        <v>0</v>
      </c>
      <c r="X369" s="30">
        <f t="shared" si="174"/>
        <v>0</v>
      </c>
      <c r="Y369" s="30">
        <f t="shared" si="160"/>
        <v>1055.1731447024629</v>
      </c>
      <c r="Z369" s="30">
        <f t="shared" si="161"/>
        <v>-522.68892957488993</v>
      </c>
      <c r="AA369" s="30">
        <f t="shared" si="175"/>
        <v>0.29310365130623967</v>
      </c>
      <c r="AB369" s="30">
        <f t="shared" si="176"/>
        <v>-0.14519136932635832</v>
      </c>
      <c r="AC369" s="30">
        <f t="shared" si="177"/>
        <v>0.14519136932635832</v>
      </c>
      <c r="AD369" s="30">
        <f t="shared" si="178"/>
        <v>0.14791228197988135</v>
      </c>
      <c r="AE369" s="30">
        <f>1/2*(('Car Info '!$C$5)*('My Spreedsheet '!F369)^2)</f>
        <v>24631.5625</v>
      </c>
      <c r="AF369" s="30">
        <f t="shared" si="179"/>
        <v>24.631562500000001</v>
      </c>
      <c r="AG369" s="30">
        <f t="shared" si="180"/>
        <v>6.8421006944444449E-3</v>
      </c>
      <c r="AH369" s="30">
        <f t="shared" si="181"/>
        <v>5.0462371249142635</v>
      </c>
      <c r="AI369" s="30">
        <f t="shared" si="182"/>
        <v>996.80270112688652</v>
      </c>
      <c r="AJ369" s="30">
        <f t="shared" si="183"/>
        <v>23634.759798873114</v>
      </c>
      <c r="AK369" s="30">
        <f t="shared" si="184"/>
        <v>23.634759798873116</v>
      </c>
      <c r="AL369" s="30">
        <f t="shared" si="185"/>
        <v>23634.759798873114</v>
      </c>
      <c r="AM369" s="30">
        <f t="shared" si="186"/>
        <v>23.634759798873116</v>
      </c>
      <c r="AN369" s="30">
        <f t="shared" si="187"/>
        <v>17.726069849154836</v>
      </c>
      <c r="AO369" s="30">
        <f>IF('My Spreedsheet '!AN369&lt; 'Supercapacitor Info'!$F$22,'My Spreedsheet '!AN369,'Supercapacitor Info'!$F$22)</f>
        <v>17.726069849154836</v>
      </c>
    </row>
    <row r="370" spans="2:41" x14ac:dyDescent="0.3">
      <c r="B370" s="6" t="s">
        <v>9</v>
      </c>
      <c r="C370" s="6">
        <v>365</v>
      </c>
      <c r="D370" s="6">
        <v>365</v>
      </c>
      <c r="E370" s="7">
        <v>20.7</v>
      </c>
      <c r="F370" s="16">
        <f t="shared" si="162"/>
        <v>5.75</v>
      </c>
      <c r="G370" s="17">
        <f t="shared" si="188"/>
        <v>1.3888888888889086E-2</v>
      </c>
      <c r="H370" s="17">
        <f t="shared" si="189"/>
        <v>5.0000000000000711E-2</v>
      </c>
      <c r="I370" s="17">
        <f t="shared" si="163"/>
        <v>5.75</v>
      </c>
      <c r="J370" s="17">
        <f t="shared" si="164"/>
        <v>2541.25</v>
      </c>
      <c r="K370" s="17">
        <f t="shared" si="165"/>
        <v>2541.25</v>
      </c>
      <c r="L370" s="30">
        <f>'Car Info '!$C$5*'My Spreedsheet '!G370</f>
        <v>20.694444444444738</v>
      </c>
      <c r="M370" s="30">
        <f t="shared" si="166"/>
        <v>1</v>
      </c>
      <c r="N370" s="30">
        <f>IF(M370=1,'Car Info '!$C$5*9.80665*'Car Info '!$H$5,0)</f>
        <v>160.73099349999998</v>
      </c>
      <c r="O370" s="30">
        <f>0.5*'Car Info '!$G$5*'Car Info '!$I$5*'Car Info '!$D$5*('My Spreedsheet '!F370*'My Spreedsheet '!F370)</f>
        <v>12.625998000328124</v>
      </c>
      <c r="P370" s="30">
        <f t="shared" si="190"/>
        <v>194.05143594477283</v>
      </c>
      <c r="Q370" s="30">
        <f t="shared" si="167"/>
        <v>1115.7957566824439</v>
      </c>
      <c r="R370" s="30">
        <f t="shared" si="168"/>
        <v>1.1157957566824439</v>
      </c>
      <c r="S370" s="30">
        <f t="shared" si="169"/>
        <v>996.80270112688652</v>
      </c>
      <c r="T370" s="30">
        <f t="shared" si="170"/>
        <v>508849.45532869844</v>
      </c>
      <c r="U370" s="30">
        <f t="shared" si="171"/>
        <v>1.1157957566824439</v>
      </c>
      <c r="V370" s="30">
        <f t="shared" si="172"/>
        <v>3.099432657451233E-4</v>
      </c>
      <c r="W370" s="30">
        <f t="shared" si="173"/>
        <v>0</v>
      </c>
      <c r="X370" s="30">
        <f t="shared" si="174"/>
        <v>0</v>
      </c>
      <c r="Y370" s="30">
        <f t="shared" si="160"/>
        <v>1056.2889404591454</v>
      </c>
      <c r="Z370" s="30">
        <f t="shared" si="161"/>
        <v>-522.68892957488993</v>
      </c>
      <c r="AA370" s="30">
        <f t="shared" si="175"/>
        <v>0.29341359457198479</v>
      </c>
      <c r="AB370" s="30">
        <f t="shared" si="176"/>
        <v>-0.14519136932635832</v>
      </c>
      <c r="AC370" s="30">
        <f t="shared" si="177"/>
        <v>0.14519136932635832</v>
      </c>
      <c r="AD370" s="30">
        <f t="shared" si="178"/>
        <v>0.14822222524562648</v>
      </c>
      <c r="AE370" s="30">
        <f>1/2*(('Car Info '!$C$5)*('My Spreedsheet '!F370)^2)</f>
        <v>24631.5625</v>
      </c>
      <c r="AF370" s="30">
        <f t="shared" si="179"/>
        <v>24.631562500000001</v>
      </c>
      <c r="AG370" s="30">
        <f t="shared" si="180"/>
        <v>6.8421006944444449E-3</v>
      </c>
      <c r="AH370" s="30">
        <f t="shared" si="181"/>
        <v>5.053079225608708</v>
      </c>
      <c r="AI370" s="30">
        <f t="shared" si="182"/>
        <v>996.80270112688652</v>
      </c>
      <c r="AJ370" s="30">
        <f t="shared" si="183"/>
        <v>23634.759798873114</v>
      </c>
      <c r="AK370" s="30">
        <f t="shared" si="184"/>
        <v>23.634759798873116</v>
      </c>
      <c r="AL370" s="30">
        <f t="shared" si="185"/>
        <v>0</v>
      </c>
      <c r="AM370" s="30">
        <f t="shared" si="186"/>
        <v>0</v>
      </c>
      <c r="AN370" s="30">
        <f t="shared" si="187"/>
        <v>17.726069849154836</v>
      </c>
      <c r="AO370" s="30">
        <f>IF('My Spreedsheet '!AN370&lt; 'Supercapacitor Info'!$F$22,'My Spreedsheet '!AN370,'Supercapacitor Info'!$F$22)</f>
        <v>17.726069849154836</v>
      </c>
    </row>
    <row r="371" spans="2:41" x14ac:dyDescent="0.3">
      <c r="B371" s="6" t="s">
        <v>9</v>
      </c>
      <c r="C371" s="6">
        <v>366</v>
      </c>
      <c r="D371" s="6">
        <v>366</v>
      </c>
      <c r="E371" s="7">
        <v>20.8</v>
      </c>
      <c r="F371" s="16">
        <f t="shared" si="162"/>
        <v>5.7777777777777777</v>
      </c>
      <c r="G371" s="17">
        <f t="shared" si="188"/>
        <v>6.9444444444444448E-2</v>
      </c>
      <c r="H371" s="17">
        <f t="shared" si="189"/>
        <v>0.25</v>
      </c>
      <c r="I371" s="17">
        <f t="shared" si="163"/>
        <v>5.7777777777777777</v>
      </c>
      <c r="J371" s="17">
        <f t="shared" si="164"/>
        <v>2547.0277777777778</v>
      </c>
      <c r="K371" s="17">
        <f t="shared" si="165"/>
        <v>2547.0277777777778</v>
      </c>
      <c r="L371" s="30">
        <f>'Car Info '!$C$5*'My Spreedsheet '!G371</f>
        <v>103.47222222222223</v>
      </c>
      <c r="M371" s="30">
        <f t="shared" si="166"/>
        <v>1</v>
      </c>
      <c r="N371" s="30">
        <f>IF(M371=1,'Car Info '!$C$5*9.80665*'Car Info '!$H$5,0)</f>
        <v>160.73099349999998</v>
      </c>
      <c r="O371" s="30">
        <f>0.5*'Car Info '!$G$5*'Car Info '!$I$5*'Car Info '!$D$5*('My Spreedsheet '!F371*'My Spreedsheet '!F371)</f>
        <v>12.748282981777777</v>
      </c>
      <c r="P371" s="30">
        <f t="shared" si="190"/>
        <v>276.95149870400002</v>
      </c>
      <c r="Q371" s="30">
        <f t="shared" si="167"/>
        <v>1600.1642147342222</v>
      </c>
      <c r="R371" s="30">
        <f t="shared" si="168"/>
        <v>1.6001642147342223</v>
      </c>
      <c r="S371" s="30">
        <f t="shared" si="169"/>
        <v>1002.3247085613826</v>
      </c>
      <c r="T371" s="30">
        <f t="shared" si="170"/>
        <v>509851.7800372598</v>
      </c>
      <c r="U371" s="30">
        <f t="shared" si="171"/>
        <v>1.6001642147342223</v>
      </c>
      <c r="V371" s="30">
        <f t="shared" si="172"/>
        <v>4.4449005964839508E-4</v>
      </c>
      <c r="W371" s="30">
        <f t="shared" si="173"/>
        <v>0</v>
      </c>
      <c r="X371" s="30">
        <f t="shared" si="174"/>
        <v>0</v>
      </c>
      <c r="Y371" s="30">
        <f t="shared" si="160"/>
        <v>1057.8891046738795</v>
      </c>
      <c r="Z371" s="30">
        <f t="shared" si="161"/>
        <v>-522.68892957488993</v>
      </c>
      <c r="AA371" s="30">
        <f t="shared" si="175"/>
        <v>0.29385808463163321</v>
      </c>
      <c r="AB371" s="30">
        <f t="shared" si="176"/>
        <v>-0.14519136932635832</v>
      </c>
      <c r="AC371" s="30">
        <f t="shared" si="177"/>
        <v>0.14519136932635832</v>
      </c>
      <c r="AD371" s="30">
        <f t="shared" si="178"/>
        <v>0.14866671530527489</v>
      </c>
      <c r="AE371" s="30">
        <f>1/2*(('Car Info '!$C$5)*('My Spreedsheet '!F371)^2)</f>
        <v>24870.123456790123</v>
      </c>
      <c r="AF371" s="30">
        <f t="shared" si="179"/>
        <v>24.870123456790122</v>
      </c>
      <c r="AG371" s="30">
        <f t="shared" si="180"/>
        <v>6.9083676268861449E-3</v>
      </c>
      <c r="AH371" s="30">
        <f t="shared" si="181"/>
        <v>5.0599875932355944</v>
      </c>
      <c r="AI371" s="30">
        <f t="shared" si="182"/>
        <v>1002.3247085613826</v>
      </c>
      <c r="AJ371" s="30">
        <f t="shared" si="183"/>
        <v>23867.798748228739</v>
      </c>
      <c r="AK371" s="30">
        <f t="shared" si="184"/>
        <v>23.86779874822874</v>
      </c>
      <c r="AL371" s="30">
        <f t="shared" si="185"/>
        <v>0</v>
      </c>
      <c r="AM371" s="30">
        <f t="shared" si="186"/>
        <v>0</v>
      </c>
      <c r="AN371" s="30">
        <f t="shared" si="187"/>
        <v>17.900849061171552</v>
      </c>
      <c r="AO371" s="30">
        <f>IF('My Spreedsheet '!AN371&lt; 'Supercapacitor Info'!$F$22,'My Spreedsheet '!AN371,'Supercapacitor Info'!$F$22)</f>
        <v>17.900849061171552</v>
      </c>
    </row>
    <row r="372" spans="2:41" x14ac:dyDescent="0.3">
      <c r="B372" s="6" t="s">
        <v>9</v>
      </c>
      <c r="C372" s="6">
        <v>367</v>
      </c>
      <c r="D372" s="6">
        <v>367</v>
      </c>
      <c r="E372" s="7">
        <v>21.2</v>
      </c>
      <c r="F372" s="16">
        <f t="shared" si="162"/>
        <v>5.8888888888888884</v>
      </c>
      <c r="G372" s="17">
        <f t="shared" si="188"/>
        <v>0.18055555555555566</v>
      </c>
      <c r="H372" s="17">
        <f t="shared" si="189"/>
        <v>0.65000000000000036</v>
      </c>
      <c r="I372" s="17">
        <f t="shared" si="163"/>
        <v>5.8888888888888884</v>
      </c>
      <c r="J372" s="17">
        <f t="shared" si="164"/>
        <v>2552.9166666666665</v>
      </c>
      <c r="K372" s="17">
        <f t="shared" si="165"/>
        <v>2552.9166666666665</v>
      </c>
      <c r="L372" s="30">
        <f>'Car Info '!$C$5*'My Spreedsheet '!G372</f>
        <v>269.02777777777794</v>
      </c>
      <c r="M372" s="30">
        <f t="shared" si="166"/>
        <v>1</v>
      </c>
      <c r="N372" s="30">
        <f>IF(M372=1,'Car Info '!$C$5*9.80665*'Car Info '!$H$5,0)</f>
        <v>160.73099349999998</v>
      </c>
      <c r="O372" s="30">
        <f>0.5*'Car Info '!$G$5*'Car Info '!$I$5*'Car Info '!$D$5*('My Spreedsheet '!F372*'My Spreedsheet '!F372)</f>
        <v>13.243316159694441</v>
      </c>
      <c r="P372" s="30">
        <f t="shared" si="190"/>
        <v>443.00208743747231</v>
      </c>
      <c r="Q372" s="30">
        <f t="shared" si="167"/>
        <v>2608.7900704651147</v>
      </c>
      <c r="R372" s="30">
        <f t="shared" si="168"/>
        <v>2.6087900704651146</v>
      </c>
      <c r="S372" s="30">
        <f t="shared" si="169"/>
        <v>1024.5153791070893</v>
      </c>
      <c r="T372" s="30">
        <f t="shared" si="170"/>
        <v>510876.29541636689</v>
      </c>
      <c r="U372" s="30">
        <f t="shared" si="171"/>
        <v>2.6087900704651146</v>
      </c>
      <c r="V372" s="30">
        <f t="shared" si="172"/>
        <v>7.2466390846253183E-4</v>
      </c>
      <c r="W372" s="30">
        <f t="shared" si="173"/>
        <v>0</v>
      </c>
      <c r="X372" s="30">
        <f t="shared" si="174"/>
        <v>0</v>
      </c>
      <c r="Y372" s="30">
        <f t="shared" si="160"/>
        <v>1060.4978947443446</v>
      </c>
      <c r="Z372" s="30">
        <f t="shared" si="161"/>
        <v>-522.68892957488993</v>
      </c>
      <c r="AA372" s="30">
        <f t="shared" si="175"/>
        <v>0.29458274854009575</v>
      </c>
      <c r="AB372" s="30">
        <f t="shared" si="176"/>
        <v>-0.14519136932635832</v>
      </c>
      <c r="AC372" s="30">
        <f t="shared" si="177"/>
        <v>0.14519136932635832</v>
      </c>
      <c r="AD372" s="30">
        <f t="shared" si="178"/>
        <v>0.14939137921373744</v>
      </c>
      <c r="AE372" s="30">
        <f>1/2*(('Car Info '!$C$5)*('My Spreedsheet '!F372)^2)</f>
        <v>25835.86419753086</v>
      </c>
      <c r="AF372" s="30">
        <f t="shared" si="179"/>
        <v>25.83586419753086</v>
      </c>
      <c r="AG372" s="30">
        <f t="shared" si="180"/>
        <v>7.1766289437585722E-3</v>
      </c>
      <c r="AH372" s="30">
        <f t="shared" si="181"/>
        <v>5.0671642221793531</v>
      </c>
      <c r="AI372" s="30">
        <f t="shared" si="182"/>
        <v>1024.5153791070893</v>
      </c>
      <c r="AJ372" s="30">
        <f t="shared" si="183"/>
        <v>24811.348818423772</v>
      </c>
      <c r="AK372" s="30">
        <f t="shared" si="184"/>
        <v>24.811348818423774</v>
      </c>
      <c r="AL372" s="30">
        <f t="shared" si="185"/>
        <v>0</v>
      </c>
      <c r="AM372" s="30">
        <f t="shared" si="186"/>
        <v>0</v>
      </c>
      <c r="AN372" s="30">
        <f t="shared" si="187"/>
        <v>18.608511613817829</v>
      </c>
      <c r="AO372" s="30">
        <f>IF('My Spreedsheet '!AN372&lt; 'Supercapacitor Info'!$F$22,'My Spreedsheet '!AN372,'Supercapacitor Info'!$F$22)</f>
        <v>18.608511613817829</v>
      </c>
    </row>
    <row r="373" spans="2:41" x14ac:dyDescent="0.3">
      <c r="B373" s="6" t="s">
        <v>9</v>
      </c>
      <c r="C373" s="6">
        <v>368</v>
      </c>
      <c r="D373" s="6">
        <v>368</v>
      </c>
      <c r="E373" s="7">
        <v>22.1</v>
      </c>
      <c r="F373" s="16">
        <f t="shared" si="162"/>
        <v>6.1388888888888893</v>
      </c>
      <c r="G373" s="17">
        <f t="shared" si="188"/>
        <v>0.31944444444444453</v>
      </c>
      <c r="H373" s="17">
        <f t="shared" si="189"/>
        <v>1.1500000000000004</v>
      </c>
      <c r="I373" s="17">
        <f t="shared" si="163"/>
        <v>6.1388888888888893</v>
      </c>
      <c r="J373" s="17">
        <f t="shared" si="164"/>
        <v>2559.0555555555552</v>
      </c>
      <c r="K373" s="17">
        <f t="shared" si="165"/>
        <v>2559.0555555555552</v>
      </c>
      <c r="L373" s="30">
        <f>'Car Info '!$C$5*'My Spreedsheet '!G373</f>
        <v>475.97222222222234</v>
      </c>
      <c r="M373" s="30">
        <f t="shared" si="166"/>
        <v>1</v>
      </c>
      <c r="N373" s="30">
        <f>IF(M373=1,'Car Info '!$C$5*9.80665*'Car Info '!$H$5,0)</f>
        <v>160.73099349999998</v>
      </c>
      <c r="O373" s="30">
        <f>0.5*'Car Info '!$G$5*'Car Info '!$I$5*'Car Info '!$D$5*('My Spreedsheet '!F373*'My Spreedsheet '!F373)</f>
        <v>14.391616334897572</v>
      </c>
      <c r="P373" s="30">
        <f t="shared" si="190"/>
        <v>651.0948320571199</v>
      </c>
      <c r="Q373" s="30">
        <f t="shared" si="167"/>
        <v>3996.9988301284307</v>
      </c>
      <c r="R373" s="30">
        <f t="shared" si="168"/>
        <v>3.9969988301284309</v>
      </c>
      <c r="S373" s="30">
        <f t="shared" si="169"/>
        <v>1075.0582437086769</v>
      </c>
      <c r="T373" s="30">
        <f t="shared" si="170"/>
        <v>511951.35366007558</v>
      </c>
      <c r="U373" s="30">
        <f t="shared" si="171"/>
        <v>3.9969988301284309</v>
      </c>
      <c r="V373" s="30">
        <f t="shared" si="172"/>
        <v>1.110277452813453E-3</v>
      </c>
      <c r="W373" s="30">
        <f t="shared" si="173"/>
        <v>0</v>
      </c>
      <c r="X373" s="30">
        <f t="shared" si="174"/>
        <v>0</v>
      </c>
      <c r="Y373" s="30">
        <f t="shared" si="160"/>
        <v>1064.4948935744731</v>
      </c>
      <c r="Z373" s="30">
        <f t="shared" si="161"/>
        <v>-522.68892957488993</v>
      </c>
      <c r="AA373" s="30">
        <f t="shared" si="175"/>
        <v>0.2956930259929092</v>
      </c>
      <c r="AB373" s="30">
        <f t="shared" si="176"/>
        <v>-0.14519136932635832</v>
      </c>
      <c r="AC373" s="30">
        <f t="shared" si="177"/>
        <v>0.14519136932635832</v>
      </c>
      <c r="AD373" s="30">
        <f t="shared" si="178"/>
        <v>0.15050165666655088</v>
      </c>
      <c r="AE373" s="30">
        <f>1/2*(('Car Info '!$C$5)*('My Spreedsheet '!F373)^2)</f>
        <v>28076.037808641981</v>
      </c>
      <c r="AF373" s="30">
        <f t="shared" si="179"/>
        <v>28.076037808641981</v>
      </c>
      <c r="AG373" s="30">
        <f t="shared" si="180"/>
        <v>7.798899391289439E-3</v>
      </c>
      <c r="AH373" s="30">
        <f t="shared" si="181"/>
        <v>5.0749631215706428</v>
      </c>
      <c r="AI373" s="30">
        <f t="shared" si="182"/>
        <v>1075.0582437086769</v>
      </c>
      <c r="AJ373" s="30">
        <f t="shared" si="183"/>
        <v>27000.979564933303</v>
      </c>
      <c r="AK373" s="30">
        <f t="shared" si="184"/>
        <v>27.000979564933303</v>
      </c>
      <c r="AL373" s="30">
        <f t="shared" si="185"/>
        <v>0</v>
      </c>
      <c r="AM373" s="30">
        <f t="shared" si="186"/>
        <v>0</v>
      </c>
      <c r="AN373" s="30">
        <f t="shared" si="187"/>
        <v>20.250734673699977</v>
      </c>
      <c r="AO373" s="30">
        <f>IF('My Spreedsheet '!AN373&lt; 'Supercapacitor Info'!$F$22,'My Spreedsheet '!AN373,'Supercapacitor Info'!$F$22)</f>
        <v>20.250734673699977</v>
      </c>
    </row>
    <row r="374" spans="2:41" x14ac:dyDescent="0.3">
      <c r="B374" s="6" t="s">
        <v>9</v>
      </c>
      <c r="C374" s="6">
        <v>369</v>
      </c>
      <c r="D374" s="6">
        <v>369</v>
      </c>
      <c r="E374" s="7">
        <v>23.5</v>
      </c>
      <c r="F374" s="16">
        <f t="shared" si="162"/>
        <v>6.5277777777777777</v>
      </c>
      <c r="G374" s="17">
        <f t="shared" si="188"/>
        <v>0.30555555555555547</v>
      </c>
      <c r="H374" s="17">
        <f t="shared" si="189"/>
        <v>1.0999999999999996</v>
      </c>
      <c r="I374" s="17">
        <f t="shared" si="163"/>
        <v>6.5277777777777777</v>
      </c>
      <c r="J374" s="17">
        <f t="shared" si="164"/>
        <v>2565.583333333333</v>
      </c>
      <c r="K374" s="17">
        <f t="shared" si="165"/>
        <v>2565.583333333333</v>
      </c>
      <c r="L374" s="30">
        <f>'Car Info '!$C$5*'My Spreedsheet '!G374</f>
        <v>455.27777777777766</v>
      </c>
      <c r="M374" s="30">
        <f t="shared" si="166"/>
        <v>1</v>
      </c>
      <c r="N374" s="30">
        <f>IF(M374=1,'Car Info '!$C$5*9.80665*'Car Info '!$H$5,0)</f>
        <v>160.73099349999998</v>
      </c>
      <c r="O374" s="30">
        <f>0.5*'Car Info '!$G$5*'Car Info '!$I$5*'Car Info '!$D$5*('My Spreedsheet '!F374*'My Spreedsheet '!F374)</f>
        <v>16.2727424109809</v>
      </c>
      <c r="P374" s="30">
        <f t="shared" si="190"/>
        <v>632.28151368875854</v>
      </c>
      <c r="Q374" s="30">
        <f t="shared" si="167"/>
        <v>4127.3932143571737</v>
      </c>
      <c r="R374" s="30">
        <f t="shared" si="168"/>
        <v>4.1273932143571734</v>
      </c>
      <c r="S374" s="30">
        <f t="shared" si="169"/>
        <v>1155.4410538633474</v>
      </c>
      <c r="T374" s="30">
        <f t="shared" si="170"/>
        <v>513106.7947139389</v>
      </c>
      <c r="U374" s="30">
        <f t="shared" si="171"/>
        <v>4.1273932143571734</v>
      </c>
      <c r="V374" s="30">
        <f t="shared" si="172"/>
        <v>1.1464981150992148E-3</v>
      </c>
      <c r="W374" s="30">
        <f t="shared" si="173"/>
        <v>0</v>
      </c>
      <c r="X374" s="30">
        <f t="shared" si="174"/>
        <v>0</v>
      </c>
      <c r="Y374" s="30">
        <f t="shared" si="160"/>
        <v>1068.6222867888303</v>
      </c>
      <c r="Z374" s="30">
        <f t="shared" si="161"/>
        <v>-522.68892957488993</v>
      </c>
      <c r="AA374" s="30">
        <f t="shared" si="175"/>
        <v>0.2968395241080084</v>
      </c>
      <c r="AB374" s="30">
        <f t="shared" si="176"/>
        <v>-0.14519136932635832</v>
      </c>
      <c r="AC374" s="30">
        <f t="shared" si="177"/>
        <v>0.14519136932635832</v>
      </c>
      <c r="AD374" s="30">
        <f t="shared" si="178"/>
        <v>0.15164815478165009</v>
      </c>
      <c r="AE374" s="30">
        <f>1/2*(('Car Info '!$C$5)*('My Spreedsheet '!F374)^2)</f>
        <v>31745.852623456787</v>
      </c>
      <c r="AF374" s="30">
        <f t="shared" si="179"/>
        <v>31.745852623456788</v>
      </c>
      <c r="AG374" s="30">
        <f t="shared" si="180"/>
        <v>8.818292395404664E-3</v>
      </c>
      <c r="AH374" s="30">
        <f t="shared" si="181"/>
        <v>5.0837814139660473</v>
      </c>
      <c r="AI374" s="30">
        <f t="shared" si="182"/>
        <v>1155.4410538633474</v>
      </c>
      <c r="AJ374" s="30">
        <f t="shared" si="183"/>
        <v>30590.411569593438</v>
      </c>
      <c r="AK374" s="30">
        <f t="shared" si="184"/>
        <v>30.590411569593439</v>
      </c>
      <c r="AL374" s="30">
        <f t="shared" si="185"/>
        <v>0</v>
      </c>
      <c r="AM374" s="30">
        <f t="shared" si="186"/>
        <v>0</v>
      </c>
      <c r="AN374" s="30">
        <f t="shared" si="187"/>
        <v>22.942808677195078</v>
      </c>
      <c r="AO374" s="30">
        <f>IF('My Spreedsheet '!AN374&lt; 'Supercapacitor Info'!$F$22,'My Spreedsheet '!AN374,'Supercapacitor Info'!$F$22)</f>
        <v>22.942808677195078</v>
      </c>
    </row>
    <row r="375" spans="2:41" x14ac:dyDescent="0.3">
      <c r="B375" s="6" t="s">
        <v>9</v>
      </c>
      <c r="C375" s="6">
        <v>370</v>
      </c>
      <c r="D375" s="6">
        <v>370</v>
      </c>
      <c r="E375" s="7">
        <v>24.3</v>
      </c>
      <c r="F375" s="16">
        <f t="shared" si="162"/>
        <v>6.75</v>
      </c>
      <c r="G375" s="17">
        <f t="shared" si="188"/>
        <v>0.1388888888888889</v>
      </c>
      <c r="H375" s="17">
        <f t="shared" si="189"/>
        <v>0.5</v>
      </c>
      <c r="I375" s="17">
        <f t="shared" si="163"/>
        <v>6.75</v>
      </c>
      <c r="J375" s="17">
        <f t="shared" si="164"/>
        <v>2572.333333333333</v>
      </c>
      <c r="K375" s="17">
        <f t="shared" si="165"/>
        <v>2572.333333333333</v>
      </c>
      <c r="L375" s="30">
        <f>'Car Info '!$C$5*'My Spreedsheet '!G375</f>
        <v>206.94444444444446</v>
      </c>
      <c r="M375" s="30">
        <f t="shared" si="166"/>
        <v>1</v>
      </c>
      <c r="N375" s="30">
        <f>IF(M375=1,'Car Info '!$C$5*9.80665*'Car Info '!$H$5,0)</f>
        <v>160.73099349999998</v>
      </c>
      <c r="O375" s="30">
        <f>0.5*'Car Info '!$G$5*'Car Info '!$I$5*'Car Info '!$D$5*('My Spreedsheet '!F375*'My Spreedsheet '!F375)</f>
        <v>17.399532215953126</v>
      </c>
      <c r="P375" s="30">
        <f t="shared" si="190"/>
        <v>385.07497016039753</v>
      </c>
      <c r="Q375" s="30">
        <f t="shared" si="167"/>
        <v>2599.2560485826834</v>
      </c>
      <c r="R375" s="30">
        <f t="shared" si="168"/>
        <v>2.5992560485826837</v>
      </c>
      <c r="S375" s="30">
        <f t="shared" si="169"/>
        <v>1202.3810485826834</v>
      </c>
      <c r="T375" s="30">
        <f t="shared" si="170"/>
        <v>514309.17576252157</v>
      </c>
      <c r="U375" s="30">
        <f t="shared" si="171"/>
        <v>2.5992560485826837</v>
      </c>
      <c r="V375" s="30">
        <f t="shared" si="172"/>
        <v>7.2201556905074544E-4</v>
      </c>
      <c r="W375" s="30">
        <f t="shared" si="173"/>
        <v>0</v>
      </c>
      <c r="X375" s="30">
        <f t="shared" si="174"/>
        <v>0</v>
      </c>
      <c r="Y375" s="30">
        <f t="shared" si="160"/>
        <v>1071.2215428374129</v>
      </c>
      <c r="Z375" s="30">
        <f t="shared" si="161"/>
        <v>-522.68892957488993</v>
      </c>
      <c r="AA375" s="30">
        <f t="shared" si="175"/>
        <v>0.29756153967705917</v>
      </c>
      <c r="AB375" s="30">
        <f t="shared" si="176"/>
        <v>-0.14519136932635832</v>
      </c>
      <c r="AC375" s="30">
        <f t="shared" si="177"/>
        <v>0.14519136932635832</v>
      </c>
      <c r="AD375" s="30">
        <f t="shared" si="178"/>
        <v>0.15237017035070086</v>
      </c>
      <c r="AE375" s="30">
        <f>1/2*(('Car Info '!$C$5)*('My Spreedsheet '!F375)^2)</f>
        <v>33944.0625</v>
      </c>
      <c r="AF375" s="30">
        <f t="shared" si="179"/>
        <v>33.944062500000001</v>
      </c>
      <c r="AG375" s="30">
        <f t="shared" si="180"/>
        <v>9.4289062500000007E-3</v>
      </c>
      <c r="AH375" s="30">
        <f t="shared" si="181"/>
        <v>5.0932103202160475</v>
      </c>
      <c r="AI375" s="30">
        <f t="shared" si="182"/>
        <v>1202.3810485826834</v>
      </c>
      <c r="AJ375" s="30">
        <f t="shared" si="183"/>
        <v>32741.681451417317</v>
      </c>
      <c r="AK375" s="30">
        <f t="shared" si="184"/>
        <v>32.741681451417314</v>
      </c>
      <c r="AL375" s="30">
        <f t="shared" si="185"/>
        <v>0</v>
      </c>
      <c r="AM375" s="30">
        <f t="shared" si="186"/>
        <v>0</v>
      </c>
      <c r="AN375" s="30">
        <f t="shared" si="187"/>
        <v>24.556261088562987</v>
      </c>
      <c r="AO375" s="30">
        <f>IF('My Spreedsheet '!AN375&lt; 'Supercapacitor Info'!$F$22,'My Spreedsheet '!AN375,'Supercapacitor Info'!$F$22)</f>
        <v>24.556261088562987</v>
      </c>
    </row>
    <row r="376" spans="2:41" x14ac:dyDescent="0.3">
      <c r="B376" s="6" t="s">
        <v>9</v>
      </c>
      <c r="C376" s="6">
        <v>371</v>
      </c>
      <c r="D376" s="6">
        <v>371</v>
      </c>
      <c r="E376" s="7">
        <v>24.5</v>
      </c>
      <c r="F376" s="16">
        <f t="shared" si="162"/>
        <v>6.8055555555555554</v>
      </c>
      <c r="G376" s="17">
        <f t="shared" si="188"/>
        <v>-6.9444444444444448E-2</v>
      </c>
      <c r="H376" s="17">
        <f t="shared" si="189"/>
        <v>-0.25</v>
      </c>
      <c r="I376" s="17">
        <f t="shared" si="163"/>
        <v>6.8055555555555554</v>
      </c>
      <c r="J376" s="17">
        <f t="shared" si="164"/>
        <v>2579.1388888888887</v>
      </c>
      <c r="K376" s="17">
        <f t="shared" si="165"/>
        <v>2579.1388888888887</v>
      </c>
      <c r="L376" s="30">
        <f>'Car Info '!$C$5*'My Spreedsheet '!G376</f>
        <v>-103.47222222222223</v>
      </c>
      <c r="M376" s="30">
        <f t="shared" si="166"/>
        <v>1</v>
      </c>
      <c r="N376" s="30">
        <f>IF(M376=1,'Car Info '!$C$5*9.80665*'Car Info '!$H$5,0)</f>
        <v>160.73099349999998</v>
      </c>
      <c r="O376" s="30">
        <f>0.5*'Car Info '!$G$5*'Car Info '!$I$5*'Car Info '!$D$5*('My Spreedsheet '!F376*'My Spreedsheet '!F376)</f>
        <v>17.687122919314234</v>
      </c>
      <c r="P376" s="30">
        <f t="shared" si="190"/>
        <v>74.945894197091988</v>
      </c>
      <c r="Q376" s="30">
        <f t="shared" si="167"/>
        <v>510.04844661909823</v>
      </c>
      <c r="R376" s="30">
        <f t="shared" si="168"/>
        <v>0.51004844661909821</v>
      </c>
      <c r="S376" s="30">
        <f t="shared" si="169"/>
        <v>1214.2344034092218</v>
      </c>
      <c r="T376" s="30">
        <f t="shared" si="170"/>
        <v>515523.41016593081</v>
      </c>
      <c r="U376" s="30">
        <f t="shared" si="171"/>
        <v>0.51004844661909821</v>
      </c>
      <c r="V376" s="30">
        <f t="shared" si="172"/>
        <v>1.4168012406086061E-4</v>
      </c>
      <c r="W376" s="30">
        <f t="shared" si="173"/>
        <v>0</v>
      </c>
      <c r="X376" s="30">
        <f t="shared" si="174"/>
        <v>0</v>
      </c>
      <c r="Y376" s="30">
        <f t="shared" si="160"/>
        <v>1071.731591284032</v>
      </c>
      <c r="Z376" s="30">
        <f t="shared" si="161"/>
        <v>-522.68892957488993</v>
      </c>
      <c r="AA376" s="30">
        <f t="shared" si="175"/>
        <v>0.29770321980112002</v>
      </c>
      <c r="AB376" s="30">
        <f t="shared" si="176"/>
        <v>-0.14519136932635832</v>
      </c>
      <c r="AC376" s="30">
        <f t="shared" si="177"/>
        <v>0.14519136932635832</v>
      </c>
      <c r="AD376" s="30">
        <f t="shared" si="178"/>
        <v>0.15251185047476171</v>
      </c>
      <c r="AE376" s="30">
        <f>1/2*(('Car Info '!$C$5)*('My Spreedsheet '!F376)^2)</f>
        <v>34505.111882716046</v>
      </c>
      <c r="AF376" s="30">
        <f t="shared" si="179"/>
        <v>34.505111882716044</v>
      </c>
      <c r="AG376" s="30">
        <f t="shared" si="180"/>
        <v>9.5847533007544557E-3</v>
      </c>
      <c r="AH376" s="30">
        <f t="shared" si="181"/>
        <v>5.1027950735168019</v>
      </c>
      <c r="AI376" s="30">
        <f t="shared" si="182"/>
        <v>1214.2344034092218</v>
      </c>
      <c r="AJ376" s="30">
        <f t="shared" si="183"/>
        <v>33290.877479306822</v>
      </c>
      <c r="AK376" s="30">
        <f t="shared" si="184"/>
        <v>33.290877479306822</v>
      </c>
      <c r="AL376" s="30">
        <f t="shared" si="185"/>
        <v>33290.877479306822</v>
      </c>
      <c r="AM376" s="30">
        <f t="shared" si="186"/>
        <v>33.290877479306822</v>
      </c>
      <c r="AN376" s="30">
        <f t="shared" si="187"/>
        <v>24.968158109480115</v>
      </c>
      <c r="AO376" s="30">
        <f>IF('My Spreedsheet '!AN376&lt; 'Supercapacitor Info'!$F$22,'My Spreedsheet '!AN376,'Supercapacitor Info'!$F$22)</f>
        <v>24.968158109480115</v>
      </c>
    </row>
    <row r="377" spans="2:41" x14ac:dyDescent="0.3">
      <c r="B377" s="6" t="s">
        <v>9</v>
      </c>
      <c r="C377" s="6">
        <v>372</v>
      </c>
      <c r="D377" s="6">
        <v>372</v>
      </c>
      <c r="E377" s="7">
        <v>23.8</v>
      </c>
      <c r="F377" s="16">
        <f t="shared" si="162"/>
        <v>6.6111111111111107</v>
      </c>
      <c r="G377" s="17">
        <f t="shared" si="188"/>
        <v>-0.44444444444444431</v>
      </c>
      <c r="H377" s="17">
        <f t="shared" si="189"/>
        <v>-1.5999999999999996</v>
      </c>
      <c r="I377" s="17">
        <f t="shared" si="163"/>
        <v>6.6111111111111107</v>
      </c>
      <c r="J377" s="17">
        <f t="shared" si="164"/>
        <v>2585.75</v>
      </c>
      <c r="K377" s="17">
        <f t="shared" si="165"/>
        <v>2585.75</v>
      </c>
      <c r="L377" s="30">
        <f>'Car Info '!$C$5*'My Spreedsheet '!G377</f>
        <v>-662.22222222222206</v>
      </c>
      <c r="M377" s="30">
        <f t="shared" si="166"/>
        <v>1</v>
      </c>
      <c r="N377" s="30">
        <f>IF(M377=1,'Car Info '!$C$5*9.80665*'Car Info '!$H$5,0)</f>
        <v>160.73099349999998</v>
      </c>
      <c r="O377" s="30">
        <f>0.5*'Car Info '!$G$5*'Car Info '!$I$5*'Car Info '!$D$5*('My Spreedsheet '!F377*'My Spreedsheet '!F377)</f>
        <v>16.690868648756943</v>
      </c>
      <c r="P377" s="30">
        <f t="shared" si="190"/>
        <v>-484.80036007346519</v>
      </c>
      <c r="Q377" s="30">
        <f t="shared" si="167"/>
        <v>-3205.0690471523531</v>
      </c>
      <c r="R377" s="30">
        <f t="shared" si="168"/>
        <v>-3.2050690471523531</v>
      </c>
      <c r="S377" s="30">
        <f t="shared" si="169"/>
        <v>1172.9556442056708</v>
      </c>
      <c r="T377" s="30">
        <f t="shared" si="170"/>
        <v>516696.36581013649</v>
      </c>
      <c r="U377" s="30">
        <f t="shared" si="171"/>
        <v>0</v>
      </c>
      <c r="V377" s="30">
        <f t="shared" si="172"/>
        <v>0</v>
      </c>
      <c r="W377" s="30">
        <f t="shared" si="173"/>
        <v>-3.2050690471523531</v>
      </c>
      <c r="X377" s="30">
        <f t="shared" si="174"/>
        <v>8.9029695754232034E-4</v>
      </c>
      <c r="Y377" s="30">
        <f t="shared" si="160"/>
        <v>1071.731591284032</v>
      </c>
      <c r="Z377" s="30">
        <f t="shared" si="161"/>
        <v>-525.89399862204232</v>
      </c>
      <c r="AA377" s="30">
        <f t="shared" si="175"/>
        <v>0.29770321980112002</v>
      </c>
      <c r="AB377" s="30">
        <f t="shared" si="176"/>
        <v>-0.14608166628390065</v>
      </c>
      <c r="AC377" s="30">
        <f t="shared" si="177"/>
        <v>0.14608166628390065</v>
      </c>
      <c r="AD377" s="30">
        <f t="shared" si="178"/>
        <v>0.15162155351721937</v>
      </c>
      <c r="AE377" s="30">
        <f>1/2*(('Car Info '!$C$5)*('My Spreedsheet '!F377)^2)</f>
        <v>32561.558641975305</v>
      </c>
      <c r="AF377" s="30">
        <f t="shared" si="179"/>
        <v>32.561558641975303</v>
      </c>
      <c r="AG377" s="30">
        <f t="shared" si="180"/>
        <v>9.0448774005486947E-3</v>
      </c>
      <c r="AH377" s="30">
        <f t="shared" si="181"/>
        <v>5.1118399509173509</v>
      </c>
      <c r="AI377" s="30">
        <f t="shared" si="182"/>
        <v>1172.9556442056708</v>
      </c>
      <c r="AJ377" s="30">
        <f t="shared" si="183"/>
        <v>31388.602997769634</v>
      </c>
      <c r="AK377" s="30">
        <f t="shared" si="184"/>
        <v>31.388602997769635</v>
      </c>
      <c r="AL377" s="30">
        <f t="shared" si="185"/>
        <v>31388.602997769634</v>
      </c>
      <c r="AM377" s="30">
        <f t="shared" si="186"/>
        <v>31.388602997769635</v>
      </c>
      <c r="AN377" s="30">
        <f t="shared" si="187"/>
        <v>23.541452248327229</v>
      </c>
      <c r="AO377" s="30">
        <f>IF('My Spreedsheet '!AN377&lt; 'Supercapacitor Info'!$F$22,'My Spreedsheet '!AN377,'Supercapacitor Info'!$F$22)</f>
        <v>23.541452248327229</v>
      </c>
    </row>
    <row r="378" spans="2:41" x14ac:dyDescent="0.3">
      <c r="B378" s="6" t="s">
        <v>9</v>
      </c>
      <c r="C378" s="6">
        <v>373</v>
      </c>
      <c r="D378" s="6">
        <v>373</v>
      </c>
      <c r="E378" s="7">
        <v>21.3</v>
      </c>
      <c r="F378" s="16">
        <f t="shared" si="162"/>
        <v>5.916666666666667</v>
      </c>
      <c r="G378" s="17">
        <f t="shared" si="188"/>
        <v>-0.84722222222222243</v>
      </c>
      <c r="H378" s="17">
        <f t="shared" si="189"/>
        <v>-3.0500000000000007</v>
      </c>
      <c r="I378" s="17">
        <f t="shared" si="163"/>
        <v>5.916666666666667</v>
      </c>
      <c r="J378" s="17">
        <f t="shared" si="164"/>
        <v>2591.6666666666665</v>
      </c>
      <c r="K378" s="17">
        <f t="shared" si="165"/>
        <v>2591.6666666666665</v>
      </c>
      <c r="L378" s="30">
        <f>'Car Info '!$C$5*'My Spreedsheet '!G378</f>
        <v>-1262.3611111111113</v>
      </c>
      <c r="M378" s="30">
        <f t="shared" si="166"/>
        <v>1</v>
      </c>
      <c r="N378" s="30">
        <f>IF(M378=1,'Car Info '!$C$5*9.80665*'Car Info '!$H$5,0)</f>
        <v>160.73099349999998</v>
      </c>
      <c r="O378" s="30">
        <f>0.5*'Car Info '!$G$5*'Car Info '!$I$5*'Car Info '!$D$5*('My Spreedsheet '!F378*'My Spreedsheet '!F378)</f>
        <v>13.368547767203127</v>
      </c>
      <c r="P378" s="30">
        <f t="shared" si="190"/>
        <v>-1088.2615698439081</v>
      </c>
      <c r="Q378" s="30">
        <f t="shared" si="167"/>
        <v>-6438.8809549097896</v>
      </c>
      <c r="R378" s="30">
        <f t="shared" si="168"/>
        <v>-6.4388809549097896</v>
      </c>
      <c r="S378" s="30">
        <f t="shared" si="169"/>
        <v>1030.0889524976185</v>
      </c>
      <c r="T378" s="30">
        <f t="shared" si="170"/>
        <v>517726.45476263412</v>
      </c>
      <c r="U378" s="30">
        <f t="shared" si="171"/>
        <v>0</v>
      </c>
      <c r="V378" s="30">
        <f t="shared" si="172"/>
        <v>0</v>
      </c>
      <c r="W378" s="30">
        <f t="shared" si="173"/>
        <v>-6.4388809549097896</v>
      </c>
      <c r="X378" s="30">
        <f t="shared" si="174"/>
        <v>1.7885780430304972E-3</v>
      </c>
      <c r="Y378" s="30">
        <f t="shared" si="160"/>
        <v>1071.731591284032</v>
      </c>
      <c r="Z378" s="30">
        <f t="shared" si="161"/>
        <v>-532.33287957695211</v>
      </c>
      <c r="AA378" s="30">
        <f t="shared" si="175"/>
        <v>0.29770321980112002</v>
      </c>
      <c r="AB378" s="30">
        <f t="shared" si="176"/>
        <v>-0.14787024432693113</v>
      </c>
      <c r="AC378" s="30">
        <f t="shared" si="177"/>
        <v>0.14787024432693113</v>
      </c>
      <c r="AD378" s="30">
        <f t="shared" si="178"/>
        <v>0.14983297547418889</v>
      </c>
      <c r="AE378" s="30">
        <f>1/2*(('Car Info '!$C$5)*('My Spreedsheet '!F378)^2)</f>
        <v>26080.173611111117</v>
      </c>
      <c r="AF378" s="30">
        <f t="shared" si="179"/>
        <v>26.080173611111118</v>
      </c>
      <c r="AG378" s="30">
        <f t="shared" si="180"/>
        <v>7.244492669753088E-3</v>
      </c>
      <c r="AH378" s="30">
        <f t="shared" si="181"/>
        <v>5.1190844435871039</v>
      </c>
      <c r="AI378" s="30">
        <f t="shared" si="182"/>
        <v>1030.0889524976185</v>
      </c>
      <c r="AJ378" s="30">
        <f t="shared" si="183"/>
        <v>25050.084658613498</v>
      </c>
      <c r="AK378" s="30">
        <f t="shared" si="184"/>
        <v>25.0500846586135</v>
      </c>
      <c r="AL378" s="30">
        <f t="shared" si="185"/>
        <v>25050.084658613498</v>
      </c>
      <c r="AM378" s="30">
        <f t="shared" si="186"/>
        <v>25.0500846586135</v>
      </c>
      <c r="AN378" s="30">
        <f t="shared" si="187"/>
        <v>18.787563493960121</v>
      </c>
      <c r="AO378" s="30">
        <f>IF('My Spreedsheet '!AN378&lt; 'Supercapacitor Info'!$F$22,'My Spreedsheet '!AN378,'Supercapacitor Info'!$F$22)</f>
        <v>18.787563493960121</v>
      </c>
    </row>
    <row r="379" spans="2:41" x14ac:dyDescent="0.3">
      <c r="B379" s="6" t="s">
        <v>9</v>
      </c>
      <c r="C379" s="6">
        <v>374</v>
      </c>
      <c r="D379" s="6">
        <v>374</v>
      </c>
      <c r="E379" s="7">
        <v>17.7</v>
      </c>
      <c r="F379" s="16">
        <f t="shared" si="162"/>
        <v>4.9166666666666661</v>
      </c>
      <c r="G379" s="17">
        <f t="shared" si="188"/>
        <v>-0.95833333333333337</v>
      </c>
      <c r="H379" s="17">
        <f t="shared" si="189"/>
        <v>-3.45</v>
      </c>
      <c r="I379" s="17">
        <f t="shared" si="163"/>
        <v>4.9166666666666661</v>
      </c>
      <c r="J379" s="17">
        <f t="shared" si="164"/>
        <v>2596.583333333333</v>
      </c>
      <c r="K379" s="17">
        <f t="shared" si="165"/>
        <v>2596.583333333333</v>
      </c>
      <c r="L379" s="30">
        <f>'Car Info '!$C$5*'My Spreedsheet '!G379</f>
        <v>-1427.9166666666667</v>
      </c>
      <c r="M379" s="30">
        <f t="shared" si="166"/>
        <v>1</v>
      </c>
      <c r="N379" s="30">
        <f>IF(M379=1,'Car Info '!$C$5*9.80665*'Car Info '!$H$5,0)</f>
        <v>160.73099349999998</v>
      </c>
      <c r="O379" s="30">
        <f>0.5*'Car Info '!$G$5*'Car Info '!$I$5*'Car Info '!$D$5*('My Spreedsheet '!F379*'My Spreedsheet '!F379)</f>
        <v>9.2314847803281221</v>
      </c>
      <c r="P379" s="30">
        <f t="shared" si="190"/>
        <v>-1257.9541883863385</v>
      </c>
      <c r="Q379" s="30">
        <f t="shared" si="167"/>
        <v>-6184.9414262328301</v>
      </c>
      <c r="R379" s="30">
        <f t="shared" si="168"/>
        <v>-6.1849414262328306</v>
      </c>
      <c r="S379" s="30">
        <f t="shared" si="169"/>
        <v>835.64885154494641</v>
      </c>
      <c r="T379" s="30">
        <f t="shared" si="170"/>
        <v>518562.10361417907</v>
      </c>
      <c r="U379" s="30">
        <f t="shared" si="171"/>
        <v>0</v>
      </c>
      <c r="V379" s="30">
        <f t="shared" si="172"/>
        <v>0</v>
      </c>
      <c r="W379" s="30">
        <f t="shared" si="173"/>
        <v>-6.1849414262328306</v>
      </c>
      <c r="X379" s="30">
        <f t="shared" si="174"/>
        <v>1.7180392850646752E-3</v>
      </c>
      <c r="Y379" s="30">
        <f t="shared" si="160"/>
        <v>1071.731591284032</v>
      </c>
      <c r="Z379" s="30">
        <f t="shared" si="161"/>
        <v>-538.51782100318496</v>
      </c>
      <c r="AA379" s="30">
        <f t="shared" si="175"/>
        <v>0.29770321980112002</v>
      </c>
      <c r="AB379" s="30">
        <f t="shared" si="176"/>
        <v>-0.14958828361199583</v>
      </c>
      <c r="AC379" s="30">
        <f t="shared" si="177"/>
        <v>0.14958828361199583</v>
      </c>
      <c r="AD379" s="30">
        <f t="shared" si="178"/>
        <v>0.14811493618912419</v>
      </c>
      <c r="AE379" s="30">
        <f>1/2*(('Car Info '!$C$5)*('My Spreedsheet '!F379)^2)</f>
        <v>18009.340277777774</v>
      </c>
      <c r="AF379" s="30">
        <f t="shared" si="179"/>
        <v>18.009340277777774</v>
      </c>
      <c r="AG379" s="30">
        <f t="shared" si="180"/>
        <v>5.0025945216049372E-3</v>
      </c>
      <c r="AH379" s="30">
        <f t="shared" si="181"/>
        <v>5.1240870381087085</v>
      </c>
      <c r="AI379" s="30">
        <f t="shared" si="182"/>
        <v>835.64885154494641</v>
      </c>
      <c r="AJ379" s="30">
        <f t="shared" si="183"/>
        <v>17173.691426232828</v>
      </c>
      <c r="AK379" s="30">
        <f t="shared" si="184"/>
        <v>17.173691426232828</v>
      </c>
      <c r="AL379" s="30">
        <f t="shared" si="185"/>
        <v>17173.691426232828</v>
      </c>
      <c r="AM379" s="30">
        <f t="shared" si="186"/>
        <v>17.173691426232828</v>
      </c>
      <c r="AN379" s="30">
        <f t="shared" si="187"/>
        <v>12.880268569674621</v>
      </c>
      <c r="AO379" s="30">
        <f>IF('My Spreedsheet '!AN379&lt; 'Supercapacitor Info'!$F$22,'My Spreedsheet '!AN379,'Supercapacitor Info'!$F$22)</f>
        <v>12.880268569674621</v>
      </c>
    </row>
    <row r="380" spans="2:41" x14ac:dyDescent="0.3">
      <c r="B380" s="6" t="s">
        <v>9</v>
      </c>
      <c r="C380" s="6">
        <v>375</v>
      </c>
      <c r="D380" s="6">
        <v>375</v>
      </c>
      <c r="E380" s="7">
        <v>14.4</v>
      </c>
      <c r="F380" s="16">
        <f t="shared" si="162"/>
        <v>4</v>
      </c>
      <c r="G380" s="17">
        <f t="shared" si="188"/>
        <v>-0.80555555555555536</v>
      </c>
      <c r="H380" s="17">
        <f t="shared" si="189"/>
        <v>-2.8999999999999995</v>
      </c>
      <c r="I380" s="17">
        <f t="shared" si="163"/>
        <v>4</v>
      </c>
      <c r="J380" s="17">
        <f t="shared" si="164"/>
        <v>2600.583333333333</v>
      </c>
      <c r="K380" s="17">
        <f t="shared" si="165"/>
        <v>2600.583333333333</v>
      </c>
      <c r="L380" s="30">
        <f>'Car Info '!$C$5*'My Spreedsheet '!G380</f>
        <v>-1200.2777777777774</v>
      </c>
      <c r="M380" s="30">
        <f t="shared" si="166"/>
        <v>1</v>
      </c>
      <c r="N380" s="30">
        <f>IF(M380=1,'Car Info '!$C$5*9.80665*'Car Info '!$H$5,0)</f>
        <v>160.73099349999998</v>
      </c>
      <c r="O380" s="30">
        <f>0.5*'Car Info '!$G$5*'Car Info '!$I$5*'Car Info '!$D$5*('My Spreedsheet '!F380*'My Spreedsheet '!F380)</f>
        <v>6.1101237959999999</v>
      </c>
      <c r="P380" s="30">
        <f t="shared" si="190"/>
        <v>-1033.4366604817774</v>
      </c>
      <c r="Q380" s="30">
        <f t="shared" si="167"/>
        <v>-4133.7466419271095</v>
      </c>
      <c r="R380" s="30">
        <f t="shared" si="168"/>
        <v>-4.1337466419271092</v>
      </c>
      <c r="S380" s="30">
        <f t="shared" si="169"/>
        <v>667.36446918399997</v>
      </c>
      <c r="T380" s="30">
        <f t="shared" si="170"/>
        <v>519229.46808336308</v>
      </c>
      <c r="U380" s="30">
        <f t="shared" si="171"/>
        <v>0</v>
      </c>
      <c r="V380" s="30">
        <f t="shared" si="172"/>
        <v>0</v>
      </c>
      <c r="W380" s="30">
        <f t="shared" si="173"/>
        <v>-4.1337466419271092</v>
      </c>
      <c r="X380" s="30">
        <f t="shared" si="174"/>
        <v>1.1482629560908638E-3</v>
      </c>
      <c r="Y380" s="30">
        <f t="shared" si="160"/>
        <v>1071.731591284032</v>
      </c>
      <c r="Z380" s="30">
        <f t="shared" si="161"/>
        <v>-542.6515676451121</v>
      </c>
      <c r="AA380" s="30">
        <f t="shared" si="175"/>
        <v>0.29770321980112002</v>
      </c>
      <c r="AB380" s="30">
        <f t="shared" si="176"/>
        <v>-0.15073654656808669</v>
      </c>
      <c r="AC380" s="30">
        <f t="shared" si="177"/>
        <v>0.15073654656808669</v>
      </c>
      <c r="AD380" s="30">
        <f t="shared" si="178"/>
        <v>0.14696667323303333</v>
      </c>
      <c r="AE380" s="30">
        <f>1/2*(('Car Info '!$C$5)*('My Spreedsheet '!F380)^2)</f>
        <v>11920</v>
      </c>
      <c r="AF380" s="30">
        <f t="shared" si="179"/>
        <v>11.92</v>
      </c>
      <c r="AG380" s="30">
        <f t="shared" si="180"/>
        <v>3.311111111111111E-3</v>
      </c>
      <c r="AH380" s="30">
        <f t="shared" si="181"/>
        <v>5.12739814921982</v>
      </c>
      <c r="AI380" s="30">
        <f t="shared" si="182"/>
        <v>667.36446918399997</v>
      </c>
      <c r="AJ380" s="30">
        <f t="shared" si="183"/>
        <v>11252.635530816</v>
      </c>
      <c r="AK380" s="30">
        <f t="shared" si="184"/>
        <v>11.252635530816001</v>
      </c>
      <c r="AL380" s="30">
        <f t="shared" si="185"/>
        <v>11252.635530816</v>
      </c>
      <c r="AM380" s="30">
        <f t="shared" si="186"/>
        <v>11.252635530816001</v>
      </c>
      <c r="AN380" s="30">
        <f t="shared" si="187"/>
        <v>8.4394766481120005</v>
      </c>
      <c r="AO380" s="30">
        <f>IF('My Spreedsheet '!AN380&lt; 'Supercapacitor Info'!$F$22,'My Spreedsheet '!AN380,'Supercapacitor Info'!$F$22)</f>
        <v>8.4394766481120005</v>
      </c>
    </row>
    <row r="381" spans="2:41" x14ac:dyDescent="0.3">
      <c r="B381" s="6" t="s">
        <v>9</v>
      </c>
      <c r="C381" s="6">
        <v>376</v>
      </c>
      <c r="D381" s="6">
        <v>376</v>
      </c>
      <c r="E381" s="7">
        <v>11.9</v>
      </c>
      <c r="F381" s="16">
        <f t="shared" si="162"/>
        <v>3.3055555555555554</v>
      </c>
      <c r="G381" s="17">
        <f t="shared" si="188"/>
        <v>-0.58333333333333348</v>
      </c>
      <c r="H381" s="17">
        <f t="shared" si="189"/>
        <v>-2.1000000000000005</v>
      </c>
      <c r="I381" s="17">
        <f t="shared" si="163"/>
        <v>3.3055555555555554</v>
      </c>
      <c r="J381" s="17">
        <f t="shared" si="164"/>
        <v>2603.8888888888887</v>
      </c>
      <c r="K381" s="17">
        <f t="shared" si="165"/>
        <v>2603.8888888888887</v>
      </c>
      <c r="L381" s="30">
        <f>'Car Info '!$C$5*'My Spreedsheet '!G381</f>
        <v>-869.16666666666686</v>
      </c>
      <c r="M381" s="30">
        <f t="shared" si="166"/>
        <v>1</v>
      </c>
      <c r="N381" s="30">
        <f>IF(M381=1,'Car Info '!$C$5*9.80665*'Car Info '!$H$5,0)</f>
        <v>160.73099349999998</v>
      </c>
      <c r="O381" s="30">
        <f>0.5*'Car Info '!$G$5*'Car Info '!$I$5*'Car Info '!$D$5*('My Spreedsheet '!F381*'My Spreedsheet '!F381)</f>
        <v>4.1727171621892358</v>
      </c>
      <c r="P381" s="30">
        <f t="shared" si="190"/>
        <v>-704.2629560044777</v>
      </c>
      <c r="Q381" s="30">
        <f t="shared" si="167"/>
        <v>-2327.980326792579</v>
      </c>
      <c r="R381" s="30">
        <f t="shared" si="168"/>
        <v>-2.3279803267925789</v>
      </c>
      <c r="S381" s="30">
        <f t="shared" si="169"/>
        <v>545.09837691112546</v>
      </c>
      <c r="T381" s="30">
        <f t="shared" si="170"/>
        <v>519774.56646027422</v>
      </c>
      <c r="U381" s="30">
        <f t="shared" si="171"/>
        <v>0</v>
      </c>
      <c r="V381" s="30">
        <f t="shared" si="172"/>
        <v>0</v>
      </c>
      <c r="W381" s="30">
        <f t="shared" si="173"/>
        <v>-2.3279803267925789</v>
      </c>
      <c r="X381" s="30">
        <f t="shared" si="174"/>
        <v>6.4666120188682744E-4</v>
      </c>
      <c r="Y381" s="30">
        <f t="shared" si="160"/>
        <v>1071.731591284032</v>
      </c>
      <c r="Z381" s="30">
        <f t="shared" si="161"/>
        <v>-544.97954797190471</v>
      </c>
      <c r="AA381" s="30">
        <f t="shared" si="175"/>
        <v>0.29770321980112002</v>
      </c>
      <c r="AB381" s="30">
        <f t="shared" si="176"/>
        <v>-0.15138320776997352</v>
      </c>
      <c r="AC381" s="30">
        <f t="shared" si="177"/>
        <v>0.15138320776997352</v>
      </c>
      <c r="AD381" s="30">
        <f t="shared" si="178"/>
        <v>0.1463200120311465</v>
      </c>
      <c r="AE381" s="30">
        <f>1/2*(('Car Info '!$C$5)*('My Spreedsheet '!F381)^2)</f>
        <v>8140.3896604938263</v>
      </c>
      <c r="AF381" s="30">
        <f t="shared" si="179"/>
        <v>8.1403896604938257</v>
      </c>
      <c r="AG381" s="30">
        <f t="shared" si="180"/>
        <v>2.2612193501371737E-3</v>
      </c>
      <c r="AH381" s="30">
        <f t="shared" si="181"/>
        <v>5.129659368569957</v>
      </c>
      <c r="AI381" s="30">
        <f t="shared" si="182"/>
        <v>545.09837691112546</v>
      </c>
      <c r="AJ381" s="30">
        <f t="shared" si="183"/>
        <v>7595.291283582701</v>
      </c>
      <c r="AK381" s="30">
        <f t="shared" si="184"/>
        <v>7.5952912835827009</v>
      </c>
      <c r="AL381" s="30">
        <f t="shared" si="185"/>
        <v>7595.291283582701</v>
      </c>
      <c r="AM381" s="30">
        <f t="shared" si="186"/>
        <v>7.5952912835827009</v>
      </c>
      <c r="AN381" s="30">
        <f t="shared" si="187"/>
        <v>5.6964684626870259</v>
      </c>
      <c r="AO381" s="30">
        <f>IF('My Spreedsheet '!AN381&lt; 'Supercapacitor Info'!$F$22,'My Spreedsheet '!AN381,'Supercapacitor Info'!$F$22)</f>
        <v>5.6964684626870259</v>
      </c>
    </row>
    <row r="382" spans="2:41" x14ac:dyDescent="0.3">
      <c r="B382" s="6" t="s">
        <v>9</v>
      </c>
      <c r="C382" s="6">
        <v>377</v>
      </c>
      <c r="D382" s="6">
        <v>377</v>
      </c>
      <c r="E382" s="7">
        <v>10.199999999999999</v>
      </c>
      <c r="F382" s="16">
        <f t="shared" si="162"/>
        <v>2.833333333333333</v>
      </c>
      <c r="G382" s="17">
        <f t="shared" si="188"/>
        <v>-0.41666666666666663</v>
      </c>
      <c r="H382" s="17">
        <f t="shared" si="189"/>
        <v>-1.5</v>
      </c>
      <c r="I382" s="17">
        <f t="shared" si="163"/>
        <v>2.833333333333333</v>
      </c>
      <c r="J382" s="17">
        <f t="shared" si="164"/>
        <v>2606.7222222222222</v>
      </c>
      <c r="K382" s="17">
        <f t="shared" si="165"/>
        <v>2606.7222222222222</v>
      </c>
      <c r="L382" s="30">
        <f>'Car Info '!$C$5*'My Spreedsheet '!G382</f>
        <v>-620.83333333333326</v>
      </c>
      <c r="M382" s="30">
        <f t="shared" si="166"/>
        <v>1</v>
      </c>
      <c r="N382" s="30">
        <f>IF(M382=1,'Car Info '!$C$5*9.80665*'Car Info '!$H$5,0)</f>
        <v>160.73099349999998</v>
      </c>
      <c r="O382" s="30">
        <f>0.5*'Car Info '!$G$5*'Car Info '!$I$5*'Car Info '!$D$5*('My Spreedsheet '!F382*'My Spreedsheet '!F382)</f>
        <v>3.0656697518124996</v>
      </c>
      <c r="P382" s="30">
        <f t="shared" si="190"/>
        <v>-457.03667008152081</v>
      </c>
      <c r="Q382" s="30">
        <f t="shared" si="167"/>
        <v>-1294.9372318976421</v>
      </c>
      <c r="R382" s="30">
        <f t="shared" si="168"/>
        <v>-1.294937231897642</v>
      </c>
      <c r="S382" s="30">
        <f t="shared" si="169"/>
        <v>464.09054588013532</v>
      </c>
      <c r="T382" s="30">
        <f t="shared" si="170"/>
        <v>520238.65700615436</v>
      </c>
      <c r="U382" s="30">
        <f t="shared" si="171"/>
        <v>0</v>
      </c>
      <c r="V382" s="30">
        <f t="shared" si="172"/>
        <v>0</v>
      </c>
      <c r="W382" s="30">
        <f t="shared" si="173"/>
        <v>-1.294937231897642</v>
      </c>
      <c r="X382" s="30">
        <f t="shared" si="174"/>
        <v>3.5970478663823391E-4</v>
      </c>
      <c r="Y382" s="30">
        <f t="shared" si="160"/>
        <v>1071.731591284032</v>
      </c>
      <c r="Z382" s="30">
        <f t="shared" si="161"/>
        <v>-546.27448520380233</v>
      </c>
      <c r="AA382" s="30">
        <f t="shared" si="175"/>
        <v>0.29770321980112002</v>
      </c>
      <c r="AB382" s="30">
        <f t="shared" si="176"/>
        <v>-0.15174291255661176</v>
      </c>
      <c r="AC382" s="30">
        <f t="shared" si="177"/>
        <v>0.15174291255661176</v>
      </c>
      <c r="AD382" s="30">
        <f t="shared" si="178"/>
        <v>0.14596030724450826</v>
      </c>
      <c r="AE382" s="30">
        <f>1/2*(('Car Info '!$C$5)*('My Spreedsheet '!F382)^2)</f>
        <v>5980.6944444444434</v>
      </c>
      <c r="AF382" s="30">
        <f t="shared" si="179"/>
        <v>5.9806944444444436</v>
      </c>
      <c r="AG382" s="30">
        <f t="shared" si="180"/>
        <v>1.6613040123456789E-3</v>
      </c>
      <c r="AH382" s="30">
        <f t="shared" si="181"/>
        <v>5.1313206725823024</v>
      </c>
      <c r="AI382" s="30">
        <f t="shared" si="182"/>
        <v>464.09054588013532</v>
      </c>
      <c r="AJ382" s="30">
        <f t="shared" si="183"/>
        <v>5516.6038985643081</v>
      </c>
      <c r="AK382" s="30">
        <f t="shared" si="184"/>
        <v>5.5166038985643082</v>
      </c>
      <c r="AL382" s="30">
        <f t="shared" si="185"/>
        <v>5516.6038985643081</v>
      </c>
      <c r="AM382" s="30">
        <f t="shared" si="186"/>
        <v>5.5166038985643082</v>
      </c>
      <c r="AN382" s="30">
        <f t="shared" si="187"/>
        <v>4.1374529239232309</v>
      </c>
      <c r="AO382" s="30">
        <f>IF('My Spreedsheet '!AN382&lt; 'Supercapacitor Info'!$F$22,'My Spreedsheet '!AN382,'Supercapacitor Info'!$F$22)</f>
        <v>4.1374529239232309</v>
      </c>
    </row>
    <row r="383" spans="2:41" x14ac:dyDescent="0.3">
      <c r="B383" s="6" t="s">
        <v>9</v>
      </c>
      <c r="C383" s="6">
        <v>378</v>
      </c>
      <c r="D383" s="6">
        <v>378</v>
      </c>
      <c r="E383" s="7">
        <v>8.9</v>
      </c>
      <c r="F383" s="16">
        <f t="shared" si="162"/>
        <v>2.4722222222222223</v>
      </c>
      <c r="G383" s="17">
        <f t="shared" si="188"/>
        <v>-0.30555555555555547</v>
      </c>
      <c r="H383" s="17">
        <f t="shared" si="189"/>
        <v>-1.0999999999999996</v>
      </c>
      <c r="I383" s="17">
        <f t="shared" si="163"/>
        <v>2.4722222222222223</v>
      </c>
      <c r="J383" s="17">
        <f t="shared" si="164"/>
        <v>2609.1944444444443</v>
      </c>
      <c r="K383" s="17">
        <f t="shared" si="165"/>
        <v>2609.1944444444443</v>
      </c>
      <c r="L383" s="30">
        <f>'Car Info '!$C$5*'My Spreedsheet '!G383</f>
        <v>-455.27777777777766</v>
      </c>
      <c r="M383" s="30">
        <f t="shared" si="166"/>
        <v>1</v>
      </c>
      <c r="N383" s="30">
        <f>IF(M383=1,'Car Info '!$C$5*9.80665*'Car Info '!$H$5,0)</f>
        <v>160.73099349999998</v>
      </c>
      <c r="O383" s="30">
        <f>0.5*'Car Info '!$G$5*'Car Info '!$I$5*'Car Info '!$D$5*('My Spreedsheet '!F383*'My Spreedsheet '!F383)</f>
        <v>2.3340225013559026</v>
      </c>
      <c r="P383" s="30">
        <f t="shared" si="190"/>
        <v>-292.21276177642176</v>
      </c>
      <c r="Q383" s="30">
        <f t="shared" si="167"/>
        <v>-722.41488328059825</v>
      </c>
      <c r="R383" s="30">
        <f t="shared" si="168"/>
        <v>-0.72241488328059822</v>
      </c>
      <c r="S383" s="30">
        <f t="shared" si="169"/>
        <v>403.13295622557428</v>
      </c>
      <c r="T383" s="30">
        <f t="shared" si="170"/>
        <v>520641.78996237996</v>
      </c>
      <c r="U383" s="30">
        <f t="shared" si="171"/>
        <v>0</v>
      </c>
      <c r="V383" s="30">
        <f t="shared" si="172"/>
        <v>0</v>
      </c>
      <c r="W383" s="30">
        <f t="shared" si="173"/>
        <v>-0.72241488328059822</v>
      </c>
      <c r="X383" s="30">
        <f t="shared" si="174"/>
        <v>2.0067080091127728E-4</v>
      </c>
      <c r="Y383" s="30">
        <f t="shared" si="160"/>
        <v>1071.731591284032</v>
      </c>
      <c r="Z383" s="30">
        <f t="shared" si="161"/>
        <v>-546.99690008708296</v>
      </c>
      <c r="AA383" s="30">
        <f t="shared" si="175"/>
        <v>0.29770321980112002</v>
      </c>
      <c r="AB383" s="30">
        <f t="shared" si="176"/>
        <v>-0.15194358335752303</v>
      </c>
      <c r="AC383" s="30">
        <f t="shared" si="177"/>
        <v>0.15194358335752303</v>
      </c>
      <c r="AD383" s="30">
        <f t="shared" si="178"/>
        <v>0.14575963644359699</v>
      </c>
      <c r="AE383" s="30">
        <f>1/2*(('Car Info '!$C$5)*('My Spreedsheet '!F383)^2)</f>
        <v>4553.3526234567898</v>
      </c>
      <c r="AF383" s="30">
        <f t="shared" si="179"/>
        <v>4.5533526234567896</v>
      </c>
      <c r="AG383" s="30">
        <f t="shared" si="180"/>
        <v>1.2648201731824415E-3</v>
      </c>
      <c r="AH383" s="30">
        <f t="shared" si="181"/>
        <v>5.132585492755485</v>
      </c>
      <c r="AI383" s="30">
        <f t="shared" si="182"/>
        <v>403.13295622557428</v>
      </c>
      <c r="AJ383" s="30">
        <f t="shared" si="183"/>
        <v>4150.2196672312157</v>
      </c>
      <c r="AK383" s="30">
        <f t="shared" si="184"/>
        <v>4.1502196672312159</v>
      </c>
      <c r="AL383" s="30">
        <f t="shared" si="185"/>
        <v>4150.2196672312157</v>
      </c>
      <c r="AM383" s="30">
        <f t="shared" si="186"/>
        <v>4.1502196672312159</v>
      </c>
      <c r="AN383" s="30">
        <f t="shared" si="187"/>
        <v>3.1126647504234115</v>
      </c>
      <c r="AO383" s="30">
        <f>IF('My Spreedsheet '!AN383&lt; 'Supercapacitor Info'!$F$22,'My Spreedsheet '!AN383,'Supercapacitor Info'!$F$22)</f>
        <v>3.1126647504234115</v>
      </c>
    </row>
    <row r="384" spans="2:41" x14ac:dyDescent="0.3">
      <c r="B384" s="6" t="s">
        <v>9</v>
      </c>
      <c r="C384" s="6">
        <v>379</v>
      </c>
      <c r="D384" s="6">
        <v>379</v>
      </c>
      <c r="E384" s="7">
        <v>8</v>
      </c>
      <c r="F384" s="16">
        <f t="shared" si="162"/>
        <v>2.2222222222222223</v>
      </c>
      <c r="G384" s="17">
        <f t="shared" si="188"/>
        <v>-0.23611111111111113</v>
      </c>
      <c r="H384" s="17">
        <f t="shared" si="189"/>
        <v>-0.85000000000000009</v>
      </c>
      <c r="I384" s="17">
        <f t="shared" si="163"/>
        <v>2.2222222222222223</v>
      </c>
      <c r="J384" s="17">
        <f t="shared" si="164"/>
        <v>2611.4166666666665</v>
      </c>
      <c r="K384" s="17">
        <f t="shared" si="165"/>
        <v>2611.4166666666665</v>
      </c>
      <c r="L384" s="30">
        <f>'Car Info '!$C$5*'My Spreedsheet '!G384</f>
        <v>-351.8055555555556</v>
      </c>
      <c r="M384" s="30">
        <f t="shared" si="166"/>
        <v>1</v>
      </c>
      <c r="N384" s="30">
        <f>IF(M384=1,'Car Info '!$C$5*9.80665*'Car Info '!$H$5,0)</f>
        <v>160.73099349999998</v>
      </c>
      <c r="O384" s="30">
        <f>0.5*'Car Info '!$G$5*'Car Info '!$I$5*'Car Info '!$D$5*('My Spreedsheet '!F384*'My Spreedsheet '!F384)</f>
        <v>1.8858406777777781</v>
      </c>
      <c r="P384" s="30">
        <f t="shared" si="190"/>
        <v>-189.18872137777785</v>
      </c>
      <c r="Q384" s="30">
        <f t="shared" si="167"/>
        <v>-420.41938083950635</v>
      </c>
      <c r="R384" s="30">
        <f t="shared" si="168"/>
        <v>-0.42041938083950636</v>
      </c>
      <c r="S384" s="30">
        <f t="shared" si="169"/>
        <v>361.3707426172839</v>
      </c>
      <c r="T384" s="30">
        <f t="shared" si="170"/>
        <v>521003.16070499725</v>
      </c>
      <c r="U384" s="30">
        <f t="shared" si="171"/>
        <v>0</v>
      </c>
      <c r="V384" s="30">
        <f t="shared" si="172"/>
        <v>0</v>
      </c>
      <c r="W384" s="30">
        <f t="shared" si="173"/>
        <v>-0.42041938083950636</v>
      </c>
      <c r="X384" s="30">
        <f t="shared" si="174"/>
        <v>1.1678316134430732E-4</v>
      </c>
      <c r="Y384" s="30">
        <f t="shared" si="160"/>
        <v>1071.731591284032</v>
      </c>
      <c r="Z384" s="30">
        <f t="shared" si="161"/>
        <v>-547.41731946792243</v>
      </c>
      <c r="AA384" s="30">
        <f t="shared" si="175"/>
        <v>0.29770321980112002</v>
      </c>
      <c r="AB384" s="30">
        <f t="shared" si="176"/>
        <v>-0.15206036651886734</v>
      </c>
      <c r="AC384" s="30">
        <f t="shared" si="177"/>
        <v>0.15206036651886734</v>
      </c>
      <c r="AD384" s="30">
        <f t="shared" si="178"/>
        <v>0.14564285328225268</v>
      </c>
      <c r="AE384" s="30">
        <f>1/2*(('Car Info '!$C$5)*('My Spreedsheet '!F384)^2)</f>
        <v>3679.0123456790129</v>
      </c>
      <c r="AF384" s="30">
        <f t="shared" si="179"/>
        <v>3.6790123456790131</v>
      </c>
      <c r="AG384" s="30">
        <f t="shared" si="180"/>
        <v>1.0219478737997258E-3</v>
      </c>
      <c r="AH384" s="30">
        <f t="shared" si="181"/>
        <v>5.1336074406292846</v>
      </c>
      <c r="AI384" s="30">
        <f t="shared" si="182"/>
        <v>361.3707426172839</v>
      </c>
      <c r="AJ384" s="30">
        <f t="shared" si="183"/>
        <v>3317.6416030617293</v>
      </c>
      <c r="AK384" s="30">
        <f t="shared" si="184"/>
        <v>3.3176416030617295</v>
      </c>
      <c r="AL384" s="30">
        <f t="shared" si="185"/>
        <v>3317.6416030617293</v>
      </c>
      <c r="AM384" s="30">
        <f t="shared" si="186"/>
        <v>3.3176416030617295</v>
      </c>
      <c r="AN384" s="30">
        <f t="shared" si="187"/>
        <v>2.4882312022962969</v>
      </c>
      <c r="AO384" s="30">
        <f>IF('My Spreedsheet '!AN384&lt; 'Supercapacitor Info'!$F$22,'My Spreedsheet '!AN384,'Supercapacitor Info'!$F$22)</f>
        <v>2.4882312022962969</v>
      </c>
    </row>
    <row r="385" spans="2:41" x14ac:dyDescent="0.3">
      <c r="B385" s="6" t="s">
        <v>9</v>
      </c>
      <c r="C385" s="6">
        <v>380</v>
      </c>
      <c r="D385" s="6">
        <v>380</v>
      </c>
      <c r="E385" s="7">
        <v>7.2</v>
      </c>
      <c r="F385" s="16">
        <f t="shared" si="162"/>
        <v>2</v>
      </c>
      <c r="G385" s="17">
        <f t="shared" si="188"/>
        <v>-0.26388888888888895</v>
      </c>
      <c r="H385" s="17">
        <f t="shared" si="189"/>
        <v>-0.95000000000000018</v>
      </c>
      <c r="I385" s="17">
        <f t="shared" si="163"/>
        <v>2</v>
      </c>
      <c r="J385" s="17">
        <f t="shared" si="164"/>
        <v>2613.4166666666665</v>
      </c>
      <c r="K385" s="17">
        <f t="shared" si="165"/>
        <v>2613.4166666666665</v>
      </c>
      <c r="L385" s="30">
        <f>'Car Info '!$C$5*'My Spreedsheet '!G385</f>
        <v>-393.19444444444451</v>
      </c>
      <c r="M385" s="30">
        <f t="shared" si="166"/>
        <v>1</v>
      </c>
      <c r="N385" s="30">
        <f>IF(M385=1,'Car Info '!$C$5*9.80665*'Car Info '!$H$5,0)</f>
        <v>160.73099349999998</v>
      </c>
      <c r="O385" s="30">
        <f>0.5*'Car Info '!$G$5*'Car Info '!$I$5*'Car Info '!$D$5*('My Spreedsheet '!F385*'My Spreedsheet '!F385)</f>
        <v>1.527530949</v>
      </c>
      <c r="P385" s="30">
        <f t="shared" si="190"/>
        <v>-230.93591999544452</v>
      </c>
      <c r="Q385" s="30">
        <f t="shared" si="167"/>
        <v>-461.87183999088904</v>
      </c>
      <c r="R385" s="30">
        <f t="shared" si="168"/>
        <v>-0.46187183999088904</v>
      </c>
      <c r="S385" s="30">
        <f t="shared" si="169"/>
        <v>324.51704889799998</v>
      </c>
      <c r="T385" s="30">
        <f t="shared" si="170"/>
        <v>521327.67775389523</v>
      </c>
      <c r="U385" s="30">
        <f t="shared" si="171"/>
        <v>0</v>
      </c>
      <c r="V385" s="30">
        <f t="shared" si="172"/>
        <v>0</v>
      </c>
      <c r="W385" s="30">
        <f t="shared" si="173"/>
        <v>-0.46187183999088904</v>
      </c>
      <c r="X385" s="30">
        <f t="shared" si="174"/>
        <v>1.282977333308025E-4</v>
      </c>
      <c r="Y385" s="30">
        <f t="shared" si="160"/>
        <v>1071.731591284032</v>
      </c>
      <c r="Z385" s="30">
        <f t="shared" si="161"/>
        <v>-547.87919130791329</v>
      </c>
      <c r="AA385" s="30">
        <f t="shared" si="175"/>
        <v>0.29770321980112002</v>
      </c>
      <c r="AB385" s="30">
        <f t="shared" si="176"/>
        <v>-0.15218866425219812</v>
      </c>
      <c r="AC385" s="30">
        <f t="shared" si="177"/>
        <v>0.15218866425219812</v>
      </c>
      <c r="AD385" s="30">
        <f t="shared" si="178"/>
        <v>0.1455145555489219</v>
      </c>
      <c r="AE385" s="30">
        <f>1/2*(('Car Info '!$C$5)*('My Spreedsheet '!F385)^2)</f>
        <v>2980</v>
      </c>
      <c r="AF385" s="30">
        <f t="shared" si="179"/>
        <v>2.98</v>
      </c>
      <c r="AG385" s="30">
        <f t="shared" si="180"/>
        <v>8.2777777777777776E-4</v>
      </c>
      <c r="AH385" s="30">
        <f t="shared" si="181"/>
        <v>5.1344352184070621</v>
      </c>
      <c r="AI385" s="30">
        <f t="shared" si="182"/>
        <v>324.51704889799998</v>
      </c>
      <c r="AJ385" s="30">
        <f t="shared" si="183"/>
        <v>2655.4829511019998</v>
      </c>
      <c r="AK385" s="30">
        <f t="shared" si="184"/>
        <v>2.6554829511019999</v>
      </c>
      <c r="AL385" s="30">
        <f t="shared" si="185"/>
        <v>2655.4829511019998</v>
      </c>
      <c r="AM385" s="30">
        <f t="shared" si="186"/>
        <v>2.6554829511019999</v>
      </c>
      <c r="AN385" s="30">
        <f t="shared" si="187"/>
        <v>1.9916122133265</v>
      </c>
      <c r="AO385" s="30">
        <f>IF('My Spreedsheet '!AN385&lt; 'Supercapacitor Info'!$F$22,'My Spreedsheet '!AN385,'Supercapacitor Info'!$F$22)</f>
        <v>1.9916122133265</v>
      </c>
    </row>
    <row r="386" spans="2:41" x14ac:dyDescent="0.3">
      <c r="B386" s="6" t="s">
        <v>9</v>
      </c>
      <c r="C386" s="6">
        <v>381</v>
      </c>
      <c r="D386" s="6">
        <v>381</v>
      </c>
      <c r="E386" s="7">
        <v>6.1</v>
      </c>
      <c r="F386" s="16">
        <f t="shared" si="162"/>
        <v>1.6944444444444442</v>
      </c>
      <c r="G386" s="17">
        <f t="shared" si="188"/>
        <v>-0.31944444444444442</v>
      </c>
      <c r="H386" s="17">
        <f t="shared" si="189"/>
        <v>-1.1499999999999999</v>
      </c>
      <c r="I386" s="17">
        <f t="shared" si="163"/>
        <v>1.6944444444444442</v>
      </c>
      <c r="J386" s="17">
        <f t="shared" si="164"/>
        <v>2615.1111111111109</v>
      </c>
      <c r="K386" s="17">
        <f t="shared" si="165"/>
        <v>2615.1111111111109</v>
      </c>
      <c r="L386" s="30">
        <f>'Car Info '!$C$5*'My Spreedsheet '!G386</f>
        <v>-475.97222222222217</v>
      </c>
      <c r="M386" s="30">
        <f t="shared" si="166"/>
        <v>1</v>
      </c>
      <c r="N386" s="30">
        <f>IF(M386=1,'Car Info '!$C$5*9.80665*'Car Info '!$H$5,0)</f>
        <v>160.73099349999998</v>
      </c>
      <c r="O386" s="30">
        <f>0.5*'Car Info '!$G$5*'Car Info '!$I$5*'Car Info '!$D$5*('My Spreedsheet '!F386*'My Spreedsheet '!F386)</f>
        <v>1.0964395565642358</v>
      </c>
      <c r="P386" s="30">
        <f t="shared" si="190"/>
        <v>-314.14478916565798</v>
      </c>
      <c r="Q386" s="30">
        <f t="shared" si="167"/>
        <v>-532.30089275292039</v>
      </c>
      <c r="R386" s="30">
        <f t="shared" si="168"/>
        <v>-0.53230089275292036</v>
      </c>
      <c r="S386" s="30">
        <f t="shared" si="169"/>
        <v>274.20759490140046</v>
      </c>
      <c r="T386" s="30">
        <f t="shared" si="170"/>
        <v>521601.88534879661</v>
      </c>
      <c r="U386" s="30">
        <f t="shared" si="171"/>
        <v>0</v>
      </c>
      <c r="V386" s="30">
        <f t="shared" si="172"/>
        <v>0</v>
      </c>
      <c r="W386" s="30">
        <f t="shared" si="173"/>
        <v>-0.53230089275292036</v>
      </c>
      <c r="X386" s="30">
        <f t="shared" si="174"/>
        <v>1.4786135909803343E-4</v>
      </c>
      <c r="Y386" s="30">
        <f t="shared" si="160"/>
        <v>1071.731591284032</v>
      </c>
      <c r="Z386" s="30">
        <f t="shared" si="161"/>
        <v>-548.4114922006662</v>
      </c>
      <c r="AA386" s="30">
        <f t="shared" si="175"/>
        <v>0.29770321980112002</v>
      </c>
      <c r="AB386" s="30">
        <f t="shared" si="176"/>
        <v>-0.15233652561129618</v>
      </c>
      <c r="AC386" s="30">
        <f t="shared" si="177"/>
        <v>0.15233652561129618</v>
      </c>
      <c r="AD386" s="30">
        <f t="shared" si="178"/>
        <v>0.14536669418982384</v>
      </c>
      <c r="AE386" s="30">
        <f>1/2*(('Car Info '!$C$5)*('My Spreedsheet '!F386)^2)</f>
        <v>2139.0007716049377</v>
      </c>
      <c r="AF386" s="30">
        <f t="shared" si="179"/>
        <v>2.1390007716049375</v>
      </c>
      <c r="AG386" s="30">
        <f t="shared" si="180"/>
        <v>5.9416688100137149E-4</v>
      </c>
      <c r="AH386" s="30">
        <f t="shared" si="181"/>
        <v>5.1350293852880631</v>
      </c>
      <c r="AI386" s="30">
        <f t="shared" si="182"/>
        <v>274.20759490140046</v>
      </c>
      <c r="AJ386" s="30">
        <f t="shared" si="183"/>
        <v>1864.7931767035373</v>
      </c>
      <c r="AK386" s="30">
        <f t="shared" si="184"/>
        <v>1.8647931767035373</v>
      </c>
      <c r="AL386" s="30">
        <f t="shared" si="185"/>
        <v>1864.7931767035373</v>
      </c>
      <c r="AM386" s="30">
        <f t="shared" si="186"/>
        <v>1.8647931767035373</v>
      </c>
      <c r="AN386" s="30">
        <f t="shared" si="187"/>
        <v>1.3985948825276531</v>
      </c>
      <c r="AO386" s="30">
        <f>IF('My Spreedsheet '!AN386&lt; 'Supercapacitor Info'!$F$22,'My Spreedsheet '!AN386,'Supercapacitor Info'!$F$22)</f>
        <v>1.3985948825276531</v>
      </c>
    </row>
    <row r="387" spans="2:41" x14ac:dyDescent="0.3">
      <c r="B387" s="6" t="s">
        <v>9</v>
      </c>
      <c r="C387" s="6">
        <v>382</v>
      </c>
      <c r="D387" s="6">
        <v>382</v>
      </c>
      <c r="E387" s="7">
        <v>4.9000000000000004</v>
      </c>
      <c r="F387" s="16">
        <f t="shared" si="162"/>
        <v>1.3611111111111112</v>
      </c>
      <c r="G387" s="17">
        <f t="shared" si="188"/>
        <v>-0.33333333333333326</v>
      </c>
      <c r="H387" s="17">
        <f t="shared" si="189"/>
        <v>-1.1999999999999997</v>
      </c>
      <c r="I387" s="17">
        <f t="shared" si="163"/>
        <v>1.3611111111111112</v>
      </c>
      <c r="J387" s="17">
        <f t="shared" si="164"/>
        <v>2616.4722222222222</v>
      </c>
      <c r="K387" s="17">
        <f t="shared" si="165"/>
        <v>2616.4722222222222</v>
      </c>
      <c r="L387" s="30">
        <f>'Car Info '!$C$5*'My Spreedsheet '!G387</f>
        <v>-496.66666666666657</v>
      </c>
      <c r="M387" s="30">
        <f t="shared" si="166"/>
        <v>1</v>
      </c>
      <c r="N387" s="30">
        <f>IF(M387=1,'Car Info '!$C$5*9.80665*'Car Info '!$H$5,0)</f>
        <v>160.73099349999998</v>
      </c>
      <c r="O387" s="30">
        <f>0.5*'Car Info '!$G$5*'Car Info '!$I$5*'Car Info '!$D$5*('My Spreedsheet '!F387*'My Spreedsheet '!F387)</f>
        <v>0.70748491677256953</v>
      </c>
      <c r="P387" s="30">
        <f t="shared" si="190"/>
        <v>-335.228188249894</v>
      </c>
      <c r="Q387" s="30">
        <f t="shared" si="167"/>
        <v>-456.28281178457797</v>
      </c>
      <c r="R387" s="30">
        <f t="shared" si="168"/>
        <v>-0.45628281178457797</v>
      </c>
      <c r="S387" s="30">
        <f t="shared" si="169"/>
        <v>219.73570673394042</v>
      </c>
      <c r="T387" s="30">
        <f t="shared" si="170"/>
        <v>521821.62105553056</v>
      </c>
      <c r="U387" s="30">
        <f t="shared" si="171"/>
        <v>0</v>
      </c>
      <c r="V387" s="30">
        <f t="shared" si="172"/>
        <v>0</v>
      </c>
      <c r="W387" s="30">
        <f t="shared" si="173"/>
        <v>-0.45628281178457797</v>
      </c>
      <c r="X387" s="30">
        <f t="shared" si="174"/>
        <v>1.2674522549571611E-4</v>
      </c>
      <c r="Y387" s="30">
        <f t="shared" si="160"/>
        <v>1071.731591284032</v>
      </c>
      <c r="Z387" s="30">
        <f t="shared" si="161"/>
        <v>-548.86777501245081</v>
      </c>
      <c r="AA387" s="30">
        <f t="shared" si="175"/>
        <v>0.29770321980112002</v>
      </c>
      <c r="AB387" s="30">
        <f t="shared" si="176"/>
        <v>-0.1524632708367919</v>
      </c>
      <c r="AC387" s="30">
        <f t="shared" si="177"/>
        <v>0.1524632708367919</v>
      </c>
      <c r="AD387" s="30">
        <f t="shared" si="178"/>
        <v>0.14523994896432812</v>
      </c>
      <c r="AE387" s="30">
        <f>1/2*(('Car Info '!$C$5)*('My Spreedsheet '!F387)^2)</f>
        <v>1380.204475308642</v>
      </c>
      <c r="AF387" s="30">
        <f t="shared" si="179"/>
        <v>1.380204475308642</v>
      </c>
      <c r="AG387" s="30">
        <f t="shared" si="180"/>
        <v>3.8339013203017835E-4</v>
      </c>
      <c r="AH387" s="30">
        <f t="shared" si="181"/>
        <v>5.1354127754200931</v>
      </c>
      <c r="AI387" s="30">
        <f t="shared" si="182"/>
        <v>219.73570673394042</v>
      </c>
      <c r="AJ387" s="30">
        <f t="shared" si="183"/>
        <v>1160.4687685747017</v>
      </c>
      <c r="AK387" s="30">
        <f t="shared" si="184"/>
        <v>1.1604687685747017</v>
      </c>
      <c r="AL387" s="30">
        <f t="shared" si="185"/>
        <v>1160.4687685747017</v>
      </c>
      <c r="AM387" s="30">
        <f t="shared" si="186"/>
        <v>1.1604687685747017</v>
      </c>
      <c r="AN387" s="30">
        <f t="shared" si="187"/>
        <v>0.87035157643102634</v>
      </c>
      <c r="AO387" s="30">
        <f>IF('My Spreedsheet '!AN387&lt; 'Supercapacitor Info'!$F$22,'My Spreedsheet '!AN387,'Supercapacitor Info'!$F$22)</f>
        <v>0.87035157643102634</v>
      </c>
    </row>
    <row r="388" spans="2:41" x14ac:dyDescent="0.3">
      <c r="B388" s="6" t="s">
        <v>9</v>
      </c>
      <c r="C388" s="6">
        <v>383</v>
      </c>
      <c r="D388" s="6">
        <v>383</v>
      </c>
      <c r="E388" s="7">
        <v>3.7</v>
      </c>
      <c r="F388" s="16">
        <f t="shared" si="162"/>
        <v>1.0277777777777779</v>
      </c>
      <c r="G388" s="17">
        <f t="shared" si="188"/>
        <v>-0.36111111111111116</v>
      </c>
      <c r="H388" s="17">
        <f t="shared" si="189"/>
        <v>-1.3000000000000003</v>
      </c>
      <c r="I388" s="17">
        <f t="shared" si="163"/>
        <v>1.0277777777777779</v>
      </c>
      <c r="J388" s="17">
        <f t="shared" si="164"/>
        <v>2617.5</v>
      </c>
      <c r="K388" s="17">
        <f t="shared" si="165"/>
        <v>2617.5</v>
      </c>
      <c r="L388" s="30">
        <f>'Car Info '!$C$5*'My Spreedsheet '!G388</f>
        <v>-538.05555555555566</v>
      </c>
      <c r="M388" s="30">
        <f t="shared" si="166"/>
        <v>1</v>
      </c>
      <c r="N388" s="30">
        <f>IF(M388=1,'Car Info '!$C$5*9.80665*'Car Info '!$H$5,0)</f>
        <v>160.73099349999998</v>
      </c>
      <c r="O388" s="30">
        <f>0.5*'Car Info '!$G$5*'Car Info '!$I$5*'Car Info '!$D$5*('My Spreedsheet '!F388*'My Spreedsheet '!F388)</f>
        <v>0.40339310748090285</v>
      </c>
      <c r="P388" s="30">
        <f t="shared" si="190"/>
        <v>-376.92116894807481</v>
      </c>
      <c r="Q388" s="30">
        <f t="shared" si="167"/>
        <v>-387.39120141885473</v>
      </c>
      <c r="R388" s="30">
        <f t="shared" si="168"/>
        <v>-0.38739120141885475</v>
      </c>
      <c r="S388" s="30">
        <f t="shared" si="169"/>
        <v>165.61034179102202</v>
      </c>
      <c r="T388" s="30">
        <f t="shared" si="170"/>
        <v>521987.23139732156</v>
      </c>
      <c r="U388" s="30">
        <f t="shared" si="171"/>
        <v>0</v>
      </c>
      <c r="V388" s="30">
        <f t="shared" si="172"/>
        <v>0</v>
      </c>
      <c r="W388" s="30">
        <f t="shared" si="173"/>
        <v>-0.38739120141885475</v>
      </c>
      <c r="X388" s="30">
        <f t="shared" si="174"/>
        <v>1.0760866706079299E-4</v>
      </c>
      <c r="Y388" s="30">
        <f t="shared" si="160"/>
        <v>1071.731591284032</v>
      </c>
      <c r="Z388" s="30">
        <f t="shared" si="161"/>
        <v>-549.25516621386964</v>
      </c>
      <c r="AA388" s="30">
        <f t="shared" si="175"/>
        <v>0.29770321980112002</v>
      </c>
      <c r="AB388" s="30">
        <f t="shared" si="176"/>
        <v>-0.15257087950385267</v>
      </c>
      <c r="AC388" s="30">
        <f t="shared" si="177"/>
        <v>0.15257087950385267</v>
      </c>
      <c r="AD388" s="30">
        <f t="shared" si="178"/>
        <v>0.14513234029726735</v>
      </c>
      <c r="AE388" s="30">
        <f>1/2*(('Car Info '!$C$5)*('My Spreedsheet '!F388)^2)</f>
        <v>786.96373456790138</v>
      </c>
      <c r="AF388" s="30">
        <f t="shared" si="179"/>
        <v>0.78696373456790136</v>
      </c>
      <c r="AG388" s="30">
        <f t="shared" si="180"/>
        <v>2.1860103737997259E-4</v>
      </c>
      <c r="AH388" s="30">
        <f t="shared" si="181"/>
        <v>5.1356313764574733</v>
      </c>
      <c r="AI388" s="30">
        <f t="shared" si="182"/>
        <v>165.61034179102202</v>
      </c>
      <c r="AJ388" s="30">
        <f t="shared" si="183"/>
        <v>621.35339277687933</v>
      </c>
      <c r="AK388" s="30">
        <f t="shared" si="184"/>
        <v>0.6213533927768794</v>
      </c>
      <c r="AL388" s="30">
        <f t="shared" si="185"/>
        <v>621.35339277687933</v>
      </c>
      <c r="AM388" s="30">
        <f t="shared" si="186"/>
        <v>0.6213533927768794</v>
      </c>
      <c r="AN388" s="30">
        <f t="shared" si="187"/>
        <v>0.46601504458265947</v>
      </c>
      <c r="AO388" s="30">
        <f>IF('My Spreedsheet '!AN388&lt; 'Supercapacitor Info'!$F$22,'My Spreedsheet '!AN388,'Supercapacitor Info'!$F$22)</f>
        <v>0.46601504458265947</v>
      </c>
    </row>
    <row r="389" spans="2:41" x14ac:dyDescent="0.3">
      <c r="B389" s="6" t="s">
        <v>9</v>
      </c>
      <c r="C389" s="6">
        <v>384</v>
      </c>
      <c r="D389" s="6">
        <v>384</v>
      </c>
      <c r="E389" s="7">
        <v>2.2999999999999998</v>
      </c>
      <c r="F389" s="16">
        <f t="shared" si="162"/>
        <v>0.63888888888888884</v>
      </c>
      <c r="G389" s="17">
        <f t="shared" si="188"/>
        <v>-0.3888888888888889</v>
      </c>
      <c r="H389" s="17">
        <f t="shared" si="189"/>
        <v>-1.4000000000000001</v>
      </c>
      <c r="I389" s="17">
        <f t="shared" si="163"/>
        <v>0.63888888888888884</v>
      </c>
      <c r="J389" s="17">
        <f t="shared" si="164"/>
        <v>2618.1388888888887</v>
      </c>
      <c r="K389" s="17">
        <f t="shared" si="165"/>
        <v>2618.1388888888887</v>
      </c>
      <c r="L389" s="30">
        <f>'Car Info '!$C$5*'My Spreedsheet '!G389</f>
        <v>-579.44444444444446</v>
      </c>
      <c r="M389" s="30">
        <f t="shared" si="166"/>
        <v>1</v>
      </c>
      <c r="N389" s="30">
        <f>IF(M389=1,'Car Info '!$C$5*9.80665*'Car Info '!$H$5,0)</f>
        <v>160.73099349999998</v>
      </c>
      <c r="O389" s="30">
        <f>0.5*'Car Info '!$G$5*'Car Info '!$I$5*'Car Info '!$D$5*('My Spreedsheet '!F389*'My Spreedsheet '!F389)</f>
        <v>0.15587651852256942</v>
      </c>
      <c r="P389" s="30">
        <f t="shared" si="190"/>
        <v>-418.55757442592193</v>
      </c>
      <c r="Q389" s="30">
        <f t="shared" si="167"/>
        <v>-267.41178366100564</v>
      </c>
      <c r="R389" s="30">
        <f t="shared" si="168"/>
        <v>-0.26741178366100565</v>
      </c>
      <c r="S389" s="30">
        <f t="shared" si="169"/>
        <v>102.78883362294496</v>
      </c>
      <c r="T389" s="30">
        <f t="shared" si="170"/>
        <v>522090.0202309445</v>
      </c>
      <c r="U389" s="30">
        <f t="shared" si="171"/>
        <v>0</v>
      </c>
      <c r="V389" s="30">
        <f t="shared" si="172"/>
        <v>0</v>
      </c>
      <c r="W389" s="30">
        <f t="shared" si="173"/>
        <v>-0.26741178366100565</v>
      </c>
      <c r="X389" s="30">
        <f t="shared" si="174"/>
        <v>7.4281051016946014E-5</v>
      </c>
      <c r="Y389" s="30">
        <f t="shared" ref="Y389:Y452" si="191">IF(R389&gt;0,SUM(Y388,R389),Y388)</f>
        <v>1071.731591284032</v>
      </c>
      <c r="Z389" s="30">
        <f t="shared" ref="Z389:Z452" si="192">IF(R389&lt;0,SUM(Z388,R389),Z388)</f>
        <v>-549.52257799753068</v>
      </c>
      <c r="AA389" s="30">
        <f t="shared" si="175"/>
        <v>0.29770321980112002</v>
      </c>
      <c r="AB389" s="30">
        <f t="shared" si="176"/>
        <v>-0.15264516055486962</v>
      </c>
      <c r="AC389" s="30">
        <f t="shared" si="177"/>
        <v>0.15264516055486962</v>
      </c>
      <c r="AD389" s="30">
        <f t="shared" si="178"/>
        <v>0.1450580592462504</v>
      </c>
      <c r="AE389" s="30">
        <f>1/2*(('Car Info '!$C$5)*('My Spreedsheet '!F389)^2)</f>
        <v>304.09336419753083</v>
      </c>
      <c r="AF389" s="30">
        <f t="shared" si="179"/>
        <v>0.30409336419753086</v>
      </c>
      <c r="AG389" s="30">
        <f t="shared" si="180"/>
        <v>8.447037894375857E-5</v>
      </c>
      <c r="AH389" s="30">
        <f t="shared" si="181"/>
        <v>5.1357158468364172</v>
      </c>
      <c r="AI389" s="30">
        <f t="shared" si="182"/>
        <v>102.78883362294496</v>
      </c>
      <c r="AJ389" s="30">
        <f t="shared" si="183"/>
        <v>201.30453057458587</v>
      </c>
      <c r="AK389" s="30">
        <f t="shared" si="184"/>
        <v>0.20130453057458586</v>
      </c>
      <c r="AL389" s="30">
        <f t="shared" si="185"/>
        <v>201.30453057458587</v>
      </c>
      <c r="AM389" s="30">
        <f t="shared" si="186"/>
        <v>0.20130453057458586</v>
      </c>
      <c r="AN389" s="30">
        <f t="shared" si="187"/>
        <v>0.1509783979309394</v>
      </c>
      <c r="AO389" s="30">
        <f>IF('My Spreedsheet '!AN389&lt; 'Supercapacitor Info'!$F$22,'My Spreedsheet '!AN389,'Supercapacitor Info'!$F$22)</f>
        <v>0.1509783979309394</v>
      </c>
    </row>
    <row r="390" spans="2:41" x14ac:dyDescent="0.3">
      <c r="B390" s="6" t="s">
        <v>9</v>
      </c>
      <c r="C390" s="6">
        <v>385</v>
      </c>
      <c r="D390" s="6">
        <v>385</v>
      </c>
      <c r="E390" s="7">
        <v>0.9</v>
      </c>
      <c r="F390" s="16">
        <f t="shared" ref="F390:F453" si="193">E390/3.6</f>
        <v>0.25</v>
      </c>
      <c r="G390" s="17">
        <f t="shared" si="188"/>
        <v>-0.31944444444444442</v>
      </c>
      <c r="H390" s="17">
        <f t="shared" si="189"/>
        <v>-1.1499999999999999</v>
      </c>
      <c r="I390" s="17">
        <f t="shared" ref="I390:I453" si="194">F390</f>
        <v>0.25</v>
      </c>
      <c r="J390" s="17">
        <f t="shared" ref="J390:J453" si="195">SUM(I390,J389)</f>
        <v>2618.3888888888887</v>
      </c>
      <c r="K390" s="17">
        <f t="shared" ref="K390:K453" si="196">SUM(I390,K389)</f>
        <v>2618.3888888888887</v>
      </c>
      <c r="L390" s="30">
        <f>'Car Info '!$C$5*'My Spreedsheet '!G390</f>
        <v>-475.97222222222217</v>
      </c>
      <c r="M390" s="30">
        <f t="shared" ref="M390:M453" si="197">IF(F390=0,0,1)</f>
        <v>1</v>
      </c>
      <c r="N390" s="30">
        <f>IF(M390=1,'Car Info '!$C$5*9.80665*'Car Info '!$H$5,0)</f>
        <v>160.73099349999998</v>
      </c>
      <c r="O390" s="30">
        <f>0.5*'Car Info '!$G$5*'Car Info '!$I$5*'Car Info '!$D$5*('My Spreedsheet '!F390*'My Spreedsheet '!F390)</f>
        <v>2.3867671078125E-2</v>
      </c>
      <c r="P390" s="30">
        <f t="shared" si="190"/>
        <v>-315.21736105114411</v>
      </c>
      <c r="Q390" s="30">
        <f t="shared" ref="Q390:Q453" si="198">P390*F390</f>
        <v>-78.804340262786027</v>
      </c>
      <c r="R390" s="30">
        <f t="shared" ref="R390:R453" si="199">Q390*0.001</f>
        <v>-7.880434026278603E-2</v>
      </c>
      <c r="S390" s="30">
        <f t="shared" ref="S390:S453" si="200">F390*(N390+O390)</f>
        <v>40.18871529276953</v>
      </c>
      <c r="T390" s="30">
        <f t="shared" ref="T390:T453" si="201">SUM(S390,T389)</f>
        <v>522130.20894623728</v>
      </c>
      <c r="U390" s="30">
        <f t="shared" ref="U390:U453" si="202">IF(R390&gt;0,R390,0)</f>
        <v>0</v>
      </c>
      <c r="V390" s="30">
        <f t="shared" ref="V390:V453" si="203">U390/3600</f>
        <v>0</v>
      </c>
      <c r="W390" s="30">
        <f t="shared" ref="W390:W453" si="204">IF(R390&lt;0,R390,0)</f>
        <v>-7.880434026278603E-2</v>
      </c>
      <c r="X390" s="30">
        <f t="shared" ref="X390:X453" si="205">(W390/3600)*-1</f>
        <v>2.1890094517440565E-5</v>
      </c>
      <c r="Y390" s="30">
        <f t="shared" si="191"/>
        <v>1071.731591284032</v>
      </c>
      <c r="Z390" s="30">
        <f t="shared" si="192"/>
        <v>-549.60138233779344</v>
      </c>
      <c r="AA390" s="30">
        <f t="shared" ref="AA390:AA453" si="206">Y390/(60*60)</f>
        <v>0.29770321980112002</v>
      </c>
      <c r="AB390" s="30">
        <f t="shared" ref="AB390:AB453" si="207">Z390/(60*60)</f>
        <v>-0.15266705064938707</v>
      </c>
      <c r="AC390" s="30">
        <f t="shared" ref="AC390:AC453" si="208">AB390*-1</f>
        <v>0.15266705064938707</v>
      </c>
      <c r="AD390" s="30">
        <f t="shared" ref="AD390:AD453" si="209">AA390-AC390</f>
        <v>0.14503616915173295</v>
      </c>
      <c r="AE390" s="30">
        <f>1/2*(('Car Info '!$C$5)*('My Spreedsheet '!F390)^2)</f>
        <v>46.5625</v>
      </c>
      <c r="AF390" s="30">
        <f t="shared" ref="AF390:AF453" si="210">AE390*0.001</f>
        <v>4.65625E-2</v>
      </c>
      <c r="AG390" s="30">
        <f t="shared" ref="AG390:AG453" si="211">AF390/3600</f>
        <v>1.2934027777777777E-5</v>
      </c>
      <c r="AH390" s="30">
        <f t="shared" ref="AH390:AH453" si="212">SUM(AG390,AH389)</f>
        <v>5.1357287808641949</v>
      </c>
      <c r="AI390" s="30">
        <f t="shared" ref="AI390:AI453" si="213">I390*(N390+O390)</f>
        <v>40.18871529276953</v>
      </c>
      <c r="AJ390" s="30">
        <f t="shared" ref="AJ390:AJ453" si="214">AE390-AI390</f>
        <v>6.3737847072304703</v>
      </c>
      <c r="AK390" s="30">
        <f t="shared" ref="AK390:AK453" si="215">AJ390*0.001</f>
        <v>6.3737847072304708E-3</v>
      </c>
      <c r="AL390" s="30">
        <f t="shared" ref="AL390:AL453" si="216">IF(G390&lt;0,AJ390,0)</f>
        <v>6.3737847072304703</v>
      </c>
      <c r="AM390" s="30">
        <f t="shared" ref="AM390:AM453" si="217">AL390*0.001</f>
        <v>6.3737847072304708E-3</v>
      </c>
      <c r="AN390" s="30">
        <f t="shared" ref="AN390:AN453" si="218">(AJ390*0.75)*0.001</f>
        <v>4.7803385304228526E-3</v>
      </c>
      <c r="AO390" s="30">
        <f>IF('My Spreedsheet '!AN390&lt; 'Supercapacitor Info'!$F$22,'My Spreedsheet '!AN390,'Supercapacitor Info'!$F$22)</f>
        <v>4.7803385304228526E-3</v>
      </c>
    </row>
    <row r="391" spans="2:41" x14ac:dyDescent="0.3">
      <c r="B391" s="6" t="s">
        <v>9</v>
      </c>
      <c r="C391" s="6">
        <v>386</v>
      </c>
      <c r="D391" s="6">
        <v>386</v>
      </c>
      <c r="E391" s="7">
        <v>0</v>
      </c>
      <c r="F391" s="16">
        <f t="shared" si="193"/>
        <v>0</v>
      </c>
      <c r="G391" s="17">
        <f t="shared" ref="G391:G454" si="219">($E392-$E390)/2/3.6</f>
        <v>-0.125</v>
      </c>
      <c r="H391" s="17">
        <f t="shared" ref="H391:H454" si="220">($E392-$E390)/2</f>
        <v>-0.45</v>
      </c>
      <c r="I391" s="17">
        <f t="shared" si="194"/>
        <v>0</v>
      </c>
      <c r="J391" s="17">
        <f t="shared" si="195"/>
        <v>2618.3888888888887</v>
      </c>
      <c r="K391" s="17">
        <f t="shared" si="196"/>
        <v>2618.3888888888887</v>
      </c>
      <c r="L391" s="30">
        <f>'Car Info '!$C$5*'My Spreedsheet '!G391</f>
        <v>-186.25</v>
      </c>
      <c r="M391" s="30">
        <f t="shared" si="197"/>
        <v>0</v>
      </c>
      <c r="N391" s="30">
        <f>IF(M391=1,'Car Info '!$C$5*9.80665*'Car Info '!$H$5,0)</f>
        <v>0</v>
      </c>
      <c r="O391" s="30">
        <f>0.5*'Car Info '!$G$5*'Car Info '!$I$5*'Car Info '!$D$5*('My Spreedsheet '!F391*'My Spreedsheet '!F391)</f>
        <v>0</v>
      </c>
      <c r="P391" s="30">
        <f t="shared" si="190"/>
        <v>-186.25</v>
      </c>
      <c r="Q391" s="30">
        <f t="shared" si="198"/>
        <v>0</v>
      </c>
      <c r="R391" s="30">
        <f t="shared" si="199"/>
        <v>0</v>
      </c>
      <c r="S391" s="30">
        <f t="shared" si="200"/>
        <v>0</v>
      </c>
      <c r="T391" s="30">
        <f t="shared" si="201"/>
        <v>522130.20894623728</v>
      </c>
      <c r="U391" s="30">
        <f t="shared" si="202"/>
        <v>0</v>
      </c>
      <c r="V391" s="30">
        <f t="shared" si="203"/>
        <v>0</v>
      </c>
      <c r="W391" s="30">
        <f t="shared" si="204"/>
        <v>0</v>
      </c>
      <c r="X391" s="30">
        <f t="shared" si="205"/>
        <v>0</v>
      </c>
      <c r="Y391" s="30">
        <f t="shared" si="191"/>
        <v>1071.731591284032</v>
      </c>
      <c r="Z391" s="30">
        <f t="shared" si="192"/>
        <v>-549.60138233779344</v>
      </c>
      <c r="AA391" s="30">
        <f t="shared" si="206"/>
        <v>0.29770321980112002</v>
      </c>
      <c r="AB391" s="30">
        <f t="shared" si="207"/>
        <v>-0.15266705064938707</v>
      </c>
      <c r="AC391" s="30">
        <f t="shared" si="208"/>
        <v>0.15266705064938707</v>
      </c>
      <c r="AD391" s="30">
        <f t="shared" si="209"/>
        <v>0.14503616915173295</v>
      </c>
      <c r="AE391" s="30">
        <f>1/2*(('Car Info '!$C$5)*('My Spreedsheet '!F391)^2)</f>
        <v>0</v>
      </c>
      <c r="AF391" s="30">
        <f t="shared" si="210"/>
        <v>0</v>
      </c>
      <c r="AG391" s="30">
        <f t="shared" si="211"/>
        <v>0</v>
      </c>
      <c r="AH391" s="30">
        <f t="shared" si="212"/>
        <v>5.1357287808641949</v>
      </c>
      <c r="AI391" s="30">
        <f t="shared" si="213"/>
        <v>0</v>
      </c>
      <c r="AJ391" s="30">
        <f t="shared" si="214"/>
        <v>0</v>
      </c>
      <c r="AK391" s="30">
        <f t="shared" si="215"/>
        <v>0</v>
      </c>
      <c r="AL391" s="30">
        <f t="shared" si="216"/>
        <v>0</v>
      </c>
      <c r="AM391" s="30">
        <f t="shared" si="217"/>
        <v>0</v>
      </c>
      <c r="AN391" s="30">
        <f t="shared" si="218"/>
        <v>0</v>
      </c>
      <c r="AO391" s="30">
        <f>IF('My Spreedsheet '!AN391&lt; 'Supercapacitor Info'!$F$22,'My Spreedsheet '!AN391,'Supercapacitor Info'!$F$22)</f>
        <v>0</v>
      </c>
    </row>
    <row r="392" spans="2:41" x14ac:dyDescent="0.3">
      <c r="B392" s="6" t="s">
        <v>9</v>
      </c>
      <c r="C392" s="6">
        <v>387</v>
      </c>
      <c r="D392" s="6">
        <v>387</v>
      </c>
      <c r="E392" s="7">
        <v>0</v>
      </c>
      <c r="F392" s="16">
        <f t="shared" si="193"/>
        <v>0</v>
      </c>
      <c r="G392" s="17">
        <f t="shared" si="219"/>
        <v>0</v>
      </c>
      <c r="H392" s="17">
        <f t="shared" si="220"/>
        <v>0</v>
      </c>
      <c r="I392" s="17">
        <f t="shared" si="194"/>
        <v>0</v>
      </c>
      <c r="J392" s="17">
        <f t="shared" si="195"/>
        <v>2618.3888888888887</v>
      </c>
      <c r="K392" s="17">
        <f t="shared" si="196"/>
        <v>2618.3888888888887</v>
      </c>
      <c r="L392" s="30">
        <f>'Car Info '!$C$5*'My Spreedsheet '!G392</f>
        <v>0</v>
      </c>
      <c r="M392" s="30">
        <f t="shared" si="197"/>
        <v>0</v>
      </c>
      <c r="N392" s="30">
        <f>IF(M392=1,'Car Info '!$C$5*9.80665*'Car Info '!$H$5,0)</f>
        <v>0</v>
      </c>
      <c r="O392" s="30">
        <f>0.5*'Car Info '!$G$5*'Car Info '!$I$5*'Car Info '!$D$5*('My Spreedsheet '!F392*'My Spreedsheet '!F392)</f>
        <v>0</v>
      </c>
      <c r="P392" s="30">
        <f t="shared" si="190"/>
        <v>0</v>
      </c>
      <c r="Q392" s="30">
        <f t="shared" si="198"/>
        <v>0</v>
      </c>
      <c r="R392" s="30">
        <f t="shared" si="199"/>
        <v>0</v>
      </c>
      <c r="S392" s="30">
        <f t="shared" si="200"/>
        <v>0</v>
      </c>
      <c r="T392" s="30">
        <f t="shared" si="201"/>
        <v>522130.20894623728</v>
      </c>
      <c r="U392" s="30">
        <f t="shared" si="202"/>
        <v>0</v>
      </c>
      <c r="V392" s="30">
        <f t="shared" si="203"/>
        <v>0</v>
      </c>
      <c r="W392" s="30">
        <f t="shared" si="204"/>
        <v>0</v>
      </c>
      <c r="X392" s="30">
        <f t="shared" si="205"/>
        <v>0</v>
      </c>
      <c r="Y392" s="30">
        <f t="shared" si="191"/>
        <v>1071.731591284032</v>
      </c>
      <c r="Z392" s="30">
        <f t="shared" si="192"/>
        <v>-549.60138233779344</v>
      </c>
      <c r="AA392" s="30">
        <f t="shared" si="206"/>
        <v>0.29770321980112002</v>
      </c>
      <c r="AB392" s="30">
        <f t="shared" si="207"/>
        <v>-0.15266705064938707</v>
      </c>
      <c r="AC392" s="30">
        <f t="shared" si="208"/>
        <v>0.15266705064938707</v>
      </c>
      <c r="AD392" s="30">
        <f t="shared" si="209"/>
        <v>0.14503616915173295</v>
      </c>
      <c r="AE392" s="30">
        <f>1/2*(('Car Info '!$C$5)*('My Spreedsheet '!F392)^2)</f>
        <v>0</v>
      </c>
      <c r="AF392" s="30">
        <f t="shared" si="210"/>
        <v>0</v>
      </c>
      <c r="AG392" s="30">
        <f t="shared" si="211"/>
        <v>0</v>
      </c>
      <c r="AH392" s="30">
        <f t="shared" si="212"/>
        <v>5.1357287808641949</v>
      </c>
      <c r="AI392" s="30">
        <f t="shared" si="213"/>
        <v>0</v>
      </c>
      <c r="AJ392" s="30">
        <f t="shared" si="214"/>
        <v>0</v>
      </c>
      <c r="AK392" s="30">
        <f t="shared" si="215"/>
        <v>0</v>
      </c>
      <c r="AL392" s="30">
        <f t="shared" si="216"/>
        <v>0</v>
      </c>
      <c r="AM392" s="30">
        <f t="shared" si="217"/>
        <v>0</v>
      </c>
      <c r="AN392" s="30">
        <f t="shared" si="218"/>
        <v>0</v>
      </c>
      <c r="AO392" s="30">
        <f>IF('My Spreedsheet '!AN392&lt; 'Supercapacitor Info'!$F$22,'My Spreedsheet '!AN392,'Supercapacitor Info'!$F$22)</f>
        <v>0</v>
      </c>
    </row>
    <row r="393" spans="2:41" x14ac:dyDescent="0.3">
      <c r="B393" s="6" t="s">
        <v>9</v>
      </c>
      <c r="C393" s="6">
        <v>388</v>
      </c>
      <c r="D393" s="6">
        <v>388</v>
      </c>
      <c r="E393" s="7">
        <v>0</v>
      </c>
      <c r="F393" s="16">
        <f t="shared" si="193"/>
        <v>0</v>
      </c>
      <c r="G393" s="17">
        <f t="shared" si="219"/>
        <v>0</v>
      </c>
      <c r="H393" s="17">
        <f t="shared" si="220"/>
        <v>0</v>
      </c>
      <c r="I393" s="17">
        <f t="shared" si="194"/>
        <v>0</v>
      </c>
      <c r="J393" s="17">
        <f t="shared" si="195"/>
        <v>2618.3888888888887</v>
      </c>
      <c r="K393" s="17">
        <f t="shared" si="196"/>
        <v>2618.3888888888887</v>
      </c>
      <c r="L393" s="30">
        <f>'Car Info '!$C$5*'My Spreedsheet '!G393</f>
        <v>0</v>
      </c>
      <c r="M393" s="30">
        <f t="shared" si="197"/>
        <v>0</v>
      </c>
      <c r="N393" s="30">
        <f>IF(M393=1,'Car Info '!$C$5*9.80665*'Car Info '!$H$5,0)</f>
        <v>0</v>
      </c>
      <c r="O393" s="30">
        <f>0.5*'Car Info '!$G$5*'Car Info '!$I$5*'Car Info '!$D$5*('My Spreedsheet '!F393*'My Spreedsheet '!F393)</f>
        <v>0</v>
      </c>
      <c r="P393" s="30">
        <f t="shared" si="190"/>
        <v>0</v>
      </c>
      <c r="Q393" s="30">
        <f t="shared" si="198"/>
        <v>0</v>
      </c>
      <c r="R393" s="30">
        <f t="shared" si="199"/>
        <v>0</v>
      </c>
      <c r="S393" s="30">
        <f t="shared" si="200"/>
        <v>0</v>
      </c>
      <c r="T393" s="30">
        <f t="shared" si="201"/>
        <v>522130.20894623728</v>
      </c>
      <c r="U393" s="30">
        <f t="shared" si="202"/>
        <v>0</v>
      </c>
      <c r="V393" s="30">
        <f t="shared" si="203"/>
        <v>0</v>
      </c>
      <c r="W393" s="30">
        <f t="shared" si="204"/>
        <v>0</v>
      </c>
      <c r="X393" s="30">
        <f t="shared" si="205"/>
        <v>0</v>
      </c>
      <c r="Y393" s="30">
        <f t="shared" si="191"/>
        <v>1071.731591284032</v>
      </c>
      <c r="Z393" s="30">
        <f t="shared" si="192"/>
        <v>-549.60138233779344</v>
      </c>
      <c r="AA393" s="30">
        <f t="shared" si="206"/>
        <v>0.29770321980112002</v>
      </c>
      <c r="AB393" s="30">
        <f t="shared" si="207"/>
        <v>-0.15266705064938707</v>
      </c>
      <c r="AC393" s="30">
        <f t="shared" si="208"/>
        <v>0.15266705064938707</v>
      </c>
      <c r="AD393" s="30">
        <f t="shared" si="209"/>
        <v>0.14503616915173295</v>
      </c>
      <c r="AE393" s="30">
        <f>1/2*(('Car Info '!$C$5)*('My Spreedsheet '!F393)^2)</f>
        <v>0</v>
      </c>
      <c r="AF393" s="30">
        <f t="shared" si="210"/>
        <v>0</v>
      </c>
      <c r="AG393" s="30">
        <f t="shared" si="211"/>
        <v>0</v>
      </c>
      <c r="AH393" s="30">
        <f t="shared" si="212"/>
        <v>5.1357287808641949</v>
      </c>
      <c r="AI393" s="30">
        <f t="shared" si="213"/>
        <v>0</v>
      </c>
      <c r="AJ393" s="30">
        <f t="shared" si="214"/>
        <v>0</v>
      </c>
      <c r="AK393" s="30">
        <f t="shared" si="215"/>
        <v>0</v>
      </c>
      <c r="AL393" s="30">
        <f t="shared" si="216"/>
        <v>0</v>
      </c>
      <c r="AM393" s="30">
        <f t="shared" si="217"/>
        <v>0</v>
      </c>
      <c r="AN393" s="30">
        <f t="shared" si="218"/>
        <v>0</v>
      </c>
      <c r="AO393" s="30">
        <f>IF('My Spreedsheet '!AN393&lt; 'Supercapacitor Info'!$F$22,'My Spreedsheet '!AN393,'Supercapacitor Info'!$F$22)</f>
        <v>0</v>
      </c>
    </row>
    <row r="394" spans="2:41" x14ac:dyDescent="0.3">
      <c r="B394" s="6" t="s">
        <v>9</v>
      </c>
      <c r="C394" s="6">
        <v>389</v>
      </c>
      <c r="D394" s="6">
        <v>389</v>
      </c>
      <c r="E394" s="7">
        <v>0</v>
      </c>
      <c r="F394" s="16">
        <f t="shared" si="193"/>
        <v>0</v>
      </c>
      <c r="G394" s="17">
        <f t="shared" si="219"/>
        <v>0</v>
      </c>
      <c r="H394" s="17">
        <f t="shared" si="220"/>
        <v>0</v>
      </c>
      <c r="I394" s="17">
        <f t="shared" si="194"/>
        <v>0</v>
      </c>
      <c r="J394" s="17">
        <f t="shared" si="195"/>
        <v>2618.3888888888887</v>
      </c>
      <c r="K394" s="17">
        <f t="shared" si="196"/>
        <v>2618.3888888888887</v>
      </c>
      <c r="L394" s="30">
        <f>'Car Info '!$C$5*'My Spreedsheet '!G394</f>
        <v>0</v>
      </c>
      <c r="M394" s="30">
        <f t="shared" si="197"/>
        <v>0</v>
      </c>
      <c r="N394" s="30">
        <f>IF(M394=1,'Car Info '!$C$5*9.80665*'Car Info '!$H$5,0)</f>
        <v>0</v>
      </c>
      <c r="O394" s="30">
        <f>0.5*'Car Info '!$G$5*'Car Info '!$I$5*'Car Info '!$D$5*('My Spreedsheet '!F394*'My Spreedsheet '!F394)</f>
        <v>0</v>
      </c>
      <c r="P394" s="30">
        <f t="shared" si="190"/>
        <v>0</v>
      </c>
      <c r="Q394" s="30">
        <f t="shared" si="198"/>
        <v>0</v>
      </c>
      <c r="R394" s="30">
        <f t="shared" si="199"/>
        <v>0</v>
      </c>
      <c r="S394" s="30">
        <f t="shared" si="200"/>
        <v>0</v>
      </c>
      <c r="T394" s="30">
        <f t="shared" si="201"/>
        <v>522130.20894623728</v>
      </c>
      <c r="U394" s="30">
        <f t="shared" si="202"/>
        <v>0</v>
      </c>
      <c r="V394" s="30">
        <f t="shared" si="203"/>
        <v>0</v>
      </c>
      <c r="W394" s="30">
        <f t="shared" si="204"/>
        <v>0</v>
      </c>
      <c r="X394" s="30">
        <f t="shared" si="205"/>
        <v>0</v>
      </c>
      <c r="Y394" s="30">
        <f t="shared" si="191"/>
        <v>1071.731591284032</v>
      </c>
      <c r="Z394" s="30">
        <f t="shared" si="192"/>
        <v>-549.60138233779344</v>
      </c>
      <c r="AA394" s="30">
        <f t="shared" si="206"/>
        <v>0.29770321980112002</v>
      </c>
      <c r="AB394" s="30">
        <f t="shared" si="207"/>
        <v>-0.15266705064938707</v>
      </c>
      <c r="AC394" s="30">
        <f t="shared" si="208"/>
        <v>0.15266705064938707</v>
      </c>
      <c r="AD394" s="30">
        <f t="shared" si="209"/>
        <v>0.14503616915173295</v>
      </c>
      <c r="AE394" s="30">
        <f>1/2*(('Car Info '!$C$5)*('My Spreedsheet '!F394)^2)</f>
        <v>0</v>
      </c>
      <c r="AF394" s="30">
        <f t="shared" si="210"/>
        <v>0</v>
      </c>
      <c r="AG394" s="30">
        <f t="shared" si="211"/>
        <v>0</v>
      </c>
      <c r="AH394" s="30">
        <f t="shared" si="212"/>
        <v>5.1357287808641949</v>
      </c>
      <c r="AI394" s="30">
        <f t="shared" si="213"/>
        <v>0</v>
      </c>
      <c r="AJ394" s="30">
        <f t="shared" si="214"/>
        <v>0</v>
      </c>
      <c r="AK394" s="30">
        <f t="shared" si="215"/>
        <v>0</v>
      </c>
      <c r="AL394" s="30">
        <f t="shared" si="216"/>
        <v>0</v>
      </c>
      <c r="AM394" s="30">
        <f t="shared" si="217"/>
        <v>0</v>
      </c>
      <c r="AN394" s="30">
        <f t="shared" si="218"/>
        <v>0</v>
      </c>
      <c r="AO394" s="30">
        <f>IF('My Spreedsheet '!AN394&lt; 'Supercapacitor Info'!$F$22,'My Spreedsheet '!AN394,'Supercapacitor Info'!$F$22)</f>
        <v>0</v>
      </c>
    </row>
    <row r="395" spans="2:41" x14ac:dyDescent="0.3">
      <c r="B395" s="6" t="s">
        <v>9</v>
      </c>
      <c r="C395" s="6">
        <v>390</v>
      </c>
      <c r="D395" s="6">
        <v>390</v>
      </c>
      <c r="E395" s="7">
        <v>0</v>
      </c>
      <c r="F395" s="16">
        <f t="shared" si="193"/>
        <v>0</v>
      </c>
      <c r="G395" s="17">
        <f t="shared" si="219"/>
        <v>0</v>
      </c>
      <c r="H395" s="17">
        <f t="shared" si="220"/>
        <v>0</v>
      </c>
      <c r="I395" s="17">
        <f t="shared" si="194"/>
        <v>0</v>
      </c>
      <c r="J395" s="17">
        <f t="shared" si="195"/>
        <v>2618.3888888888887</v>
      </c>
      <c r="K395" s="17">
        <f t="shared" si="196"/>
        <v>2618.3888888888887</v>
      </c>
      <c r="L395" s="30">
        <f>'Car Info '!$C$5*'My Spreedsheet '!G395</f>
        <v>0</v>
      </c>
      <c r="M395" s="30">
        <f t="shared" si="197"/>
        <v>0</v>
      </c>
      <c r="N395" s="30">
        <f>IF(M395=1,'Car Info '!$C$5*9.80665*'Car Info '!$H$5,0)</f>
        <v>0</v>
      </c>
      <c r="O395" s="30">
        <f>0.5*'Car Info '!$G$5*'Car Info '!$I$5*'Car Info '!$D$5*('My Spreedsheet '!F395*'My Spreedsheet '!F395)</f>
        <v>0</v>
      </c>
      <c r="P395" s="30">
        <f t="shared" si="190"/>
        <v>0</v>
      </c>
      <c r="Q395" s="30">
        <f t="shared" si="198"/>
        <v>0</v>
      </c>
      <c r="R395" s="30">
        <f t="shared" si="199"/>
        <v>0</v>
      </c>
      <c r="S395" s="30">
        <f t="shared" si="200"/>
        <v>0</v>
      </c>
      <c r="T395" s="30">
        <f t="shared" si="201"/>
        <v>522130.20894623728</v>
      </c>
      <c r="U395" s="30">
        <f t="shared" si="202"/>
        <v>0</v>
      </c>
      <c r="V395" s="30">
        <f t="shared" si="203"/>
        <v>0</v>
      </c>
      <c r="W395" s="30">
        <f t="shared" si="204"/>
        <v>0</v>
      </c>
      <c r="X395" s="30">
        <f t="shared" si="205"/>
        <v>0</v>
      </c>
      <c r="Y395" s="30">
        <f t="shared" si="191"/>
        <v>1071.731591284032</v>
      </c>
      <c r="Z395" s="30">
        <f t="shared" si="192"/>
        <v>-549.60138233779344</v>
      </c>
      <c r="AA395" s="30">
        <f t="shared" si="206"/>
        <v>0.29770321980112002</v>
      </c>
      <c r="AB395" s="30">
        <f t="shared" si="207"/>
        <v>-0.15266705064938707</v>
      </c>
      <c r="AC395" s="30">
        <f t="shared" si="208"/>
        <v>0.15266705064938707</v>
      </c>
      <c r="AD395" s="30">
        <f t="shared" si="209"/>
        <v>0.14503616915173295</v>
      </c>
      <c r="AE395" s="30">
        <f>1/2*(('Car Info '!$C$5)*('My Spreedsheet '!F395)^2)</f>
        <v>0</v>
      </c>
      <c r="AF395" s="30">
        <f t="shared" si="210"/>
        <v>0</v>
      </c>
      <c r="AG395" s="30">
        <f t="shared" si="211"/>
        <v>0</v>
      </c>
      <c r="AH395" s="30">
        <f t="shared" si="212"/>
        <v>5.1357287808641949</v>
      </c>
      <c r="AI395" s="30">
        <f t="shared" si="213"/>
        <v>0</v>
      </c>
      <c r="AJ395" s="30">
        <f t="shared" si="214"/>
        <v>0</v>
      </c>
      <c r="AK395" s="30">
        <f t="shared" si="215"/>
        <v>0</v>
      </c>
      <c r="AL395" s="30">
        <f t="shared" si="216"/>
        <v>0</v>
      </c>
      <c r="AM395" s="30">
        <f t="shared" si="217"/>
        <v>0</v>
      </c>
      <c r="AN395" s="30">
        <f t="shared" si="218"/>
        <v>0</v>
      </c>
      <c r="AO395" s="30">
        <f>IF('My Spreedsheet '!AN395&lt; 'Supercapacitor Info'!$F$22,'My Spreedsheet '!AN395,'Supercapacitor Info'!$F$22)</f>
        <v>0</v>
      </c>
    </row>
    <row r="396" spans="2:41" x14ac:dyDescent="0.3">
      <c r="B396" s="6" t="s">
        <v>9</v>
      </c>
      <c r="C396" s="6">
        <v>391</v>
      </c>
      <c r="D396" s="6">
        <v>391</v>
      </c>
      <c r="E396" s="7">
        <v>0</v>
      </c>
      <c r="F396" s="16">
        <f t="shared" si="193"/>
        <v>0</v>
      </c>
      <c r="G396" s="17">
        <f t="shared" si="219"/>
        <v>6.9444444444444448E-2</v>
      </c>
      <c r="H396" s="17">
        <f t="shared" si="220"/>
        <v>0.25</v>
      </c>
      <c r="I396" s="17">
        <f t="shared" si="194"/>
        <v>0</v>
      </c>
      <c r="J396" s="17">
        <f t="shared" si="195"/>
        <v>2618.3888888888887</v>
      </c>
      <c r="K396" s="17">
        <f t="shared" si="196"/>
        <v>2618.3888888888887</v>
      </c>
      <c r="L396" s="30">
        <f>'Car Info '!$C$5*'My Spreedsheet '!G396</f>
        <v>103.47222222222223</v>
      </c>
      <c r="M396" s="30">
        <f t="shared" si="197"/>
        <v>0</v>
      </c>
      <c r="N396" s="30">
        <f>IF(M396=1,'Car Info '!$C$5*9.80665*'Car Info '!$H$5,0)</f>
        <v>0</v>
      </c>
      <c r="O396" s="30">
        <f>0.5*'Car Info '!$G$5*'Car Info '!$I$5*'Car Info '!$D$5*('My Spreedsheet '!F396*'My Spreedsheet '!F396)</f>
        <v>0</v>
      </c>
      <c r="P396" s="30">
        <f t="shared" si="190"/>
        <v>103.47222222222223</v>
      </c>
      <c r="Q396" s="30">
        <f t="shared" si="198"/>
        <v>0</v>
      </c>
      <c r="R396" s="30">
        <f t="shared" si="199"/>
        <v>0</v>
      </c>
      <c r="S396" s="30">
        <f t="shared" si="200"/>
        <v>0</v>
      </c>
      <c r="T396" s="30">
        <f t="shared" si="201"/>
        <v>522130.20894623728</v>
      </c>
      <c r="U396" s="30">
        <f t="shared" si="202"/>
        <v>0</v>
      </c>
      <c r="V396" s="30">
        <f t="shared" si="203"/>
        <v>0</v>
      </c>
      <c r="W396" s="30">
        <f t="shared" si="204"/>
        <v>0</v>
      </c>
      <c r="X396" s="30">
        <f t="shared" si="205"/>
        <v>0</v>
      </c>
      <c r="Y396" s="30">
        <f t="shared" si="191"/>
        <v>1071.731591284032</v>
      </c>
      <c r="Z396" s="30">
        <f t="shared" si="192"/>
        <v>-549.60138233779344</v>
      </c>
      <c r="AA396" s="30">
        <f t="shared" si="206"/>
        <v>0.29770321980112002</v>
      </c>
      <c r="AB396" s="30">
        <f t="shared" si="207"/>
        <v>-0.15266705064938707</v>
      </c>
      <c r="AC396" s="30">
        <f t="shared" si="208"/>
        <v>0.15266705064938707</v>
      </c>
      <c r="AD396" s="30">
        <f t="shared" si="209"/>
        <v>0.14503616915173295</v>
      </c>
      <c r="AE396" s="30">
        <f>1/2*(('Car Info '!$C$5)*('My Spreedsheet '!F396)^2)</f>
        <v>0</v>
      </c>
      <c r="AF396" s="30">
        <f t="shared" si="210"/>
        <v>0</v>
      </c>
      <c r="AG396" s="30">
        <f t="shared" si="211"/>
        <v>0</v>
      </c>
      <c r="AH396" s="30">
        <f t="shared" si="212"/>
        <v>5.1357287808641949</v>
      </c>
      <c r="AI396" s="30">
        <f t="shared" si="213"/>
        <v>0</v>
      </c>
      <c r="AJ396" s="30">
        <f t="shared" si="214"/>
        <v>0</v>
      </c>
      <c r="AK396" s="30">
        <f t="shared" si="215"/>
        <v>0</v>
      </c>
      <c r="AL396" s="30">
        <f t="shared" si="216"/>
        <v>0</v>
      </c>
      <c r="AM396" s="30">
        <f t="shared" si="217"/>
        <v>0</v>
      </c>
      <c r="AN396" s="30">
        <f t="shared" si="218"/>
        <v>0</v>
      </c>
      <c r="AO396" s="30">
        <f>IF('My Spreedsheet '!AN396&lt; 'Supercapacitor Info'!$F$22,'My Spreedsheet '!AN396,'Supercapacitor Info'!$F$22)</f>
        <v>0</v>
      </c>
    </row>
    <row r="397" spans="2:41" x14ac:dyDescent="0.3">
      <c r="B397" s="6" t="s">
        <v>9</v>
      </c>
      <c r="C397" s="6">
        <v>392</v>
      </c>
      <c r="D397" s="6">
        <v>392</v>
      </c>
      <c r="E397" s="7">
        <v>0.5</v>
      </c>
      <c r="F397" s="16">
        <f t="shared" si="193"/>
        <v>0.1388888888888889</v>
      </c>
      <c r="G397" s="17">
        <f t="shared" si="219"/>
        <v>0.29166666666666669</v>
      </c>
      <c r="H397" s="17">
        <f t="shared" si="220"/>
        <v>1.05</v>
      </c>
      <c r="I397" s="17">
        <f t="shared" si="194"/>
        <v>0.1388888888888889</v>
      </c>
      <c r="J397" s="17">
        <f t="shared" si="195"/>
        <v>2618.5277777777774</v>
      </c>
      <c r="K397" s="17">
        <f t="shared" si="196"/>
        <v>2618.5277777777774</v>
      </c>
      <c r="L397" s="30">
        <f>'Car Info '!$C$5*'My Spreedsheet '!G397</f>
        <v>434.58333333333337</v>
      </c>
      <c r="M397" s="30">
        <f t="shared" si="197"/>
        <v>1</v>
      </c>
      <c r="N397" s="30">
        <f>IF(M397=1,'Car Info '!$C$5*9.80665*'Car Info '!$H$5,0)</f>
        <v>160.73099349999998</v>
      </c>
      <c r="O397" s="30">
        <f>0.5*'Car Info '!$G$5*'Car Info '!$I$5*'Car Info '!$D$5*('My Spreedsheet '!F397*'My Spreedsheet '!F397)</f>
        <v>7.3665651475694456E-3</v>
      </c>
      <c r="P397" s="30">
        <f t="shared" si="190"/>
        <v>595.32169339848087</v>
      </c>
      <c r="Q397" s="30">
        <f t="shared" si="198"/>
        <v>82.683568527566791</v>
      </c>
      <c r="R397" s="30">
        <f t="shared" si="199"/>
        <v>8.2683568527566795E-2</v>
      </c>
      <c r="S397" s="30">
        <f t="shared" si="200"/>
        <v>22.324772231270497</v>
      </c>
      <c r="T397" s="30">
        <f t="shared" si="201"/>
        <v>522152.53371846856</v>
      </c>
      <c r="U397" s="30">
        <f t="shared" si="202"/>
        <v>8.2683568527566795E-2</v>
      </c>
      <c r="V397" s="30">
        <f t="shared" si="203"/>
        <v>2.296765792432411E-5</v>
      </c>
      <c r="W397" s="30">
        <f t="shared" si="204"/>
        <v>0</v>
      </c>
      <c r="X397" s="30">
        <f t="shared" si="205"/>
        <v>0</v>
      </c>
      <c r="Y397" s="30">
        <f t="shared" si="191"/>
        <v>1071.8142748525595</v>
      </c>
      <c r="Z397" s="30">
        <f t="shared" si="192"/>
        <v>-549.60138233779344</v>
      </c>
      <c r="AA397" s="30">
        <f t="shared" si="206"/>
        <v>0.29772618745904428</v>
      </c>
      <c r="AB397" s="30">
        <f t="shared" si="207"/>
        <v>-0.15266705064938707</v>
      </c>
      <c r="AC397" s="30">
        <f t="shared" si="208"/>
        <v>0.15266705064938707</v>
      </c>
      <c r="AD397" s="30">
        <f t="shared" si="209"/>
        <v>0.14505913680965721</v>
      </c>
      <c r="AE397" s="30">
        <f>1/2*(('Car Info '!$C$5)*('My Spreedsheet '!F397)^2)</f>
        <v>14.371141975308644</v>
      </c>
      <c r="AF397" s="30">
        <f t="shared" si="210"/>
        <v>1.4371141975308645E-2</v>
      </c>
      <c r="AG397" s="30">
        <f t="shared" si="211"/>
        <v>3.9919838820301788E-6</v>
      </c>
      <c r="AH397" s="30">
        <f t="shared" si="212"/>
        <v>5.1357327728480771</v>
      </c>
      <c r="AI397" s="30">
        <f t="shared" si="213"/>
        <v>22.324772231270497</v>
      </c>
      <c r="AJ397" s="30">
        <f t="shared" si="214"/>
        <v>-7.953630255961853</v>
      </c>
      <c r="AK397" s="30">
        <f t="shared" si="215"/>
        <v>-7.9536302559618539E-3</v>
      </c>
      <c r="AL397" s="30">
        <f t="shared" si="216"/>
        <v>0</v>
      </c>
      <c r="AM397" s="30">
        <f t="shared" si="217"/>
        <v>0</v>
      </c>
      <c r="AN397" s="30">
        <f t="shared" si="218"/>
        <v>-5.9652226919713891E-3</v>
      </c>
      <c r="AO397" s="30">
        <f>IF('My Spreedsheet '!AN397&lt; 'Supercapacitor Info'!$F$22,'My Spreedsheet '!AN397,'Supercapacitor Info'!$F$22)</f>
        <v>-5.9652226919713891E-3</v>
      </c>
    </row>
    <row r="398" spans="2:41" x14ac:dyDescent="0.3">
      <c r="B398" s="6" t="s">
        <v>9</v>
      </c>
      <c r="C398" s="6">
        <v>393</v>
      </c>
      <c r="D398" s="6">
        <v>393</v>
      </c>
      <c r="E398" s="7">
        <v>2.1</v>
      </c>
      <c r="F398" s="16">
        <f t="shared" si="193"/>
        <v>0.58333333333333337</v>
      </c>
      <c r="G398" s="17">
        <f t="shared" si="219"/>
        <v>0.59722222222222221</v>
      </c>
      <c r="H398" s="17">
        <f t="shared" si="220"/>
        <v>2.15</v>
      </c>
      <c r="I398" s="17">
        <f t="shared" si="194"/>
        <v>0.58333333333333337</v>
      </c>
      <c r="J398" s="17">
        <f t="shared" si="195"/>
        <v>2619.1111111111109</v>
      </c>
      <c r="K398" s="17">
        <f t="shared" si="196"/>
        <v>2619.1111111111109</v>
      </c>
      <c r="L398" s="30">
        <f>'Car Info '!$C$5*'My Spreedsheet '!G398</f>
        <v>889.86111111111109</v>
      </c>
      <c r="M398" s="30">
        <f t="shared" si="197"/>
        <v>1</v>
      </c>
      <c r="N398" s="30">
        <f>IF(M398=1,'Car Info '!$C$5*9.80665*'Car Info '!$H$5,0)</f>
        <v>160.73099349999998</v>
      </c>
      <c r="O398" s="30">
        <f>0.5*'Car Info '!$G$5*'Car Info '!$I$5*'Car Info '!$D$5*('My Spreedsheet '!F398*'My Spreedsheet '!F398)</f>
        <v>0.12994620920312502</v>
      </c>
      <c r="P398" s="30">
        <f t="shared" si="190"/>
        <v>1050.7220508203143</v>
      </c>
      <c r="Q398" s="30">
        <f t="shared" si="198"/>
        <v>612.92119631185005</v>
      </c>
      <c r="R398" s="30">
        <f t="shared" si="199"/>
        <v>0.61292119631185005</v>
      </c>
      <c r="S398" s="30">
        <f t="shared" si="200"/>
        <v>93.835548163701816</v>
      </c>
      <c r="T398" s="30">
        <f t="shared" si="201"/>
        <v>522246.36926663225</v>
      </c>
      <c r="U398" s="30">
        <f t="shared" si="202"/>
        <v>0.61292119631185005</v>
      </c>
      <c r="V398" s="30">
        <f t="shared" si="203"/>
        <v>1.7025588786440278E-4</v>
      </c>
      <c r="W398" s="30">
        <f t="shared" si="204"/>
        <v>0</v>
      </c>
      <c r="X398" s="30">
        <f t="shared" si="205"/>
        <v>0</v>
      </c>
      <c r="Y398" s="30">
        <f t="shared" si="191"/>
        <v>1072.4271960488713</v>
      </c>
      <c r="Z398" s="30">
        <f t="shared" si="192"/>
        <v>-549.60138233779344</v>
      </c>
      <c r="AA398" s="30">
        <f t="shared" si="206"/>
        <v>0.29789644334690868</v>
      </c>
      <c r="AB398" s="30">
        <f t="shared" si="207"/>
        <v>-0.15266705064938707</v>
      </c>
      <c r="AC398" s="30">
        <f t="shared" si="208"/>
        <v>0.15266705064938707</v>
      </c>
      <c r="AD398" s="30">
        <f t="shared" si="209"/>
        <v>0.14522939269752161</v>
      </c>
      <c r="AE398" s="30">
        <f>1/2*(('Car Info '!$C$5)*('My Spreedsheet '!F398)^2)</f>
        <v>253.50694444444449</v>
      </c>
      <c r="AF398" s="30">
        <f t="shared" si="210"/>
        <v>0.25350694444444449</v>
      </c>
      <c r="AG398" s="30">
        <f t="shared" si="211"/>
        <v>7.0418595679012358E-5</v>
      </c>
      <c r="AH398" s="30">
        <f t="shared" si="212"/>
        <v>5.1358031914437561</v>
      </c>
      <c r="AI398" s="30">
        <f t="shared" si="213"/>
        <v>93.835548163701816</v>
      </c>
      <c r="AJ398" s="30">
        <f t="shared" si="214"/>
        <v>159.67139628074267</v>
      </c>
      <c r="AK398" s="30">
        <f t="shared" si="215"/>
        <v>0.15967139628074267</v>
      </c>
      <c r="AL398" s="30">
        <f t="shared" si="216"/>
        <v>0</v>
      </c>
      <c r="AM398" s="30">
        <f t="shared" si="217"/>
        <v>0</v>
      </c>
      <c r="AN398" s="30">
        <f t="shared" si="218"/>
        <v>0.119753547210557</v>
      </c>
      <c r="AO398" s="30">
        <f>IF('My Spreedsheet '!AN398&lt; 'Supercapacitor Info'!$F$22,'My Spreedsheet '!AN398,'Supercapacitor Info'!$F$22)</f>
        <v>0.119753547210557</v>
      </c>
    </row>
    <row r="399" spans="2:41" x14ac:dyDescent="0.3">
      <c r="B399" s="6" t="s">
        <v>9</v>
      </c>
      <c r="C399" s="6">
        <v>394</v>
      </c>
      <c r="D399" s="6">
        <v>394</v>
      </c>
      <c r="E399" s="7">
        <v>4.8</v>
      </c>
      <c r="F399" s="16">
        <f t="shared" si="193"/>
        <v>1.3333333333333333</v>
      </c>
      <c r="G399" s="17">
        <f t="shared" si="219"/>
        <v>0.86111111111111127</v>
      </c>
      <c r="H399" s="17">
        <f t="shared" si="220"/>
        <v>3.1000000000000005</v>
      </c>
      <c r="I399" s="17">
        <f t="shared" si="194"/>
        <v>1.3333333333333333</v>
      </c>
      <c r="J399" s="17">
        <f t="shared" si="195"/>
        <v>2620.4444444444443</v>
      </c>
      <c r="K399" s="17">
        <f t="shared" si="196"/>
        <v>2620.4444444444443</v>
      </c>
      <c r="L399" s="30">
        <f>'Car Info '!$C$5*'My Spreedsheet '!G399</f>
        <v>1283.0555555555559</v>
      </c>
      <c r="M399" s="30">
        <f t="shared" si="197"/>
        <v>1</v>
      </c>
      <c r="N399" s="30">
        <f>IF(M399=1,'Car Info '!$C$5*9.80665*'Car Info '!$H$5,0)</f>
        <v>160.73099349999998</v>
      </c>
      <c r="O399" s="30">
        <f>0.5*'Car Info '!$G$5*'Car Info '!$I$5*'Car Info '!$D$5*('My Spreedsheet '!F399*'My Spreedsheet '!F399)</f>
        <v>0.678902644</v>
      </c>
      <c r="P399" s="30">
        <f t="shared" si="190"/>
        <v>1444.4654516995558</v>
      </c>
      <c r="Q399" s="30">
        <f t="shared" si="198"/>
        <v>1925.9539355994077</v>
      </c>
      <c r="R399" s="30">
        <f t="shared" si="199"/>
        <v>1.9259539355994078</v>
      </c>
      <c r="S399" s="30">
        <f t="shared" si="200"/>
        <v>215.21319485866664</v>
      </c>
      <c r="T399" s="30">
        <f t="shared" si="201"/>
        <v>522461.58246149094</v>
      </c>
      <c r="U399" s="30">
        <f t="shared" si="202"/>
        <v>1.9259539355994078</v>
      </c>
      <c r="V399" s="30">
        <f t="shared" si="203"/>
        <v>5.3498720433316877E-4</v>
      </c>
      <c r="W399" s="30">
        <f t="shared" si="204"/>
        <v>0</v>
      </c>
      <c r="X399" s="30">
        <f t="shared" si="205"/>
        <v>0</v>
      </c>
      <c r="Y399" s="30">
        <f t="shared" si="191"/>
        <v>1074.3531499844707</v>
      </c>
      <c r="Z399" s="30">
        <f t="shared" si="192"/>
        <v>-549.60138233779344</v>
      </c>
      <c r="AA399" s="30">
        <f t="shared" si="206"/>
        <v>0.29843143055124188</v>
      </c>
      <c r="AB399" s="30">
        <f t="shared" si="207"/>
        <v>-0.15266705064938707</v>
      </c>
      <c r="AC399" s="30">
        <f t="shared" si="208"/>
        <v>0.15266705064938707</v>
      </c>
      <c r="AD399" s="30">
        <f t="shared" si="209"/>
        <v>0.14576437990185481</v>
      </c>
      <c r="AE399" s="30">
        <f>1/2*(('Car Info '!$C$5)*('My Spreedsheet '!F399)^2)</f>
        <v>1324.4444444444443</v>
      </c>
      <c r="AF399" s="30">
        <f t="shared" si="210"/>
        <v>1.3244444444444443</v>
      </c>
      <c r="AG399" s="30">
        <f t="shared" si="211"/>
        <v>3.6790123456790119E-4</v>
      </c>
      <c r="AH399" s="30">
        <f t="shared" si="212"/>
        <v>5.1361710926783237</v>
      </c>
      <c r="AI399" s="30">
        <f t="shared" si="213"/>
        <v>215.21319485866664</v>
      </c>
      <c r="AJ399" s="30">
        <f t="shared" si="214"/>
        <v>1109.2312495857777</v>
      </c>
      <c r="AK399" s="30">
        <f t="shared" si="215"/>
        <v>1.1092312495857777</v>
      </c>
      <c r="AL399" s="30">
        <f t="shared" si="216"/>
        <v>0</v>
      </c>
      <c r="AM399" s="30">
        <f t="shared" si="217"/>
        <v>0</v>
      </c>
      <c r="AN399" s="30">
        <f t="shared" si="218"/>
        <v>0.83192343718933337</v>
      </c>
      <c r="AO399" s="30">
        <f>IF('My Spreedsheet '!AN399&lt; 'Supercapacitor Info'!$F$22,'My Spreedsheet '!AN399,'Supercapacitor Info'!$F$22)</f>
        <v>0.83192343718933337</v>
      </c>
    </row>
    <row r="400" spans="2:41" x14ac:dyDescent="0.3">
      <c r="B400" s="6" t="s">
        <v>9</v>
      </c>
      <c r="C400" s="6">
        <v>395</v>
      </c>
      <c r="D400" s="6">
        <v>395</v>
      </c>
      <c r="E400" s="7">
        <v>8.3000000000000007</v>
      </c>
      <c r="F400" s="16">
        <f t="shared" si="193"/>
        <v>2.3055555555555558</v>
      </c>
      <c r="G400" s="17">
        <f t="shared" si="219"/>
        <v>1.0416666666666667</v>
      </c>
      <c r="H400" s="17">
        <f t="shared" si="220"/>
        <v>3.7500000000000004</v>
      </c>
      <c r="I400" s="17">
        <f t="shared" si="194"/>
        <v>2.3055555555555558</v>
      </c>
      <c r="J400" s="17">
        <f t="shared" si="195"/>
        <v>2622.75</v>
      </c>
      <c r="K400" s="17">
        <f t="shared" si="196"/>
        <v>2622.75</v>
      </c>
      <c r="L400" s="30">
        <f>'Car Info '!$C$5*'My Spreedsheet '!G400</f>
        <v>1552.0833333333335</v>
      </c>
      <c r="M400" s="30">
        <f t="shared" si="197"/>
        <v>1</v>
      </c>
      <c r="N400" s="30">
        <f>IF(M400=1,'Car Info '!$C$5*9.80665*'Car Info '!$H$5,0)</f>
        <v>160.73099349999998</v>
      </c>
      <c r="O400" s="30">
        <f>0.5*'Car Info '!$G$5*'Car Info '!$I$5*'Car Info '!$D$5*('My Spreedsheet '!F400*'My Spreedsheet '!F400)</f>
        <v>2.0299306920642368</v>
      </c>
      <c r="P400" s="30">
        <f t="shared" si="190"/>
        <v>1714.8442575253978</v>
      </c>
      <c r="Q400" s="30">
        <f t="shared" si="198"/>
        <v>3953.6687048502231</v>
      </c>
      <c r="R400" s="30">
        <f t="shared" si="199"/>
        <v>3.953668704850223</v>
      </c>
      <c r="S400" s="30">
        <f t="shared" si="200"/>
        <v>375.25435299837028</v>
      </c>
      <c r="T400" s="30">
        <f t="shared" si="201"/>
        <v>522836.83681448933</v>
      </c>
      <c r="U400" s="30">
        <f t="shared" si="202"/>
        <v>3.953668704850223</v>
      </c>
      <c r="V400" s="30">
        <f t="shared" si="203"/>
        <v>1.0982413069028397E-3</v>
      </c>
      <c r="W400" s="30">
        <f t="shared" si="204"/>
        <v>0</v>
      </c>
      <c r="X400" s="30">
        <f t="shared" si="205"/>
        <v>0</v>
      </c>
      <c r="Y400" s="30">
        <f t="shared" si="191"/>
        <v>1078.3068186893211</v>
      </c>
      <c r="Z400" s="30">
        <f t="shared" si="192"/>
        <v>-549.60138233779344</v>
      </c>
      <c r="AA400" s="30">
        <f t="shared" si="206"/>
        <v>0.29952967185814472</v>
      </c>
      <c r="AB400" s="30">
        <f t="shared" si="207"/>
        <v>-0.15266705064938707</v>
      </c>
      <c r="AC400" s="30">
        <f t="shared" si="208"/>
        <v>0.15266705064938707</v>
      </c>
      <c r="AD400" s="30">
        <f t="shared" si="209"/>
        <v>0.14686262120875765</v>
      </c>
      <c r="AE400" s="30">
        <f>1/2*(('Car Info '!$C$5)*('My Spreedsheet '!F400)^2)</f>
        <v>3960.1118827160503</v>
      </c>
      <c r="AF400" s="30">
        <f t="shared" si="210"/>
        <v>3.9601118827160504</v>
      </c>
      <c r="AG400" s="30">
        <f t="shared" si="211"/>
        <v>1.1000310785322363E-3</v>
      </c>
      <c r="AH400" s="30">
        <f t="shared" si="212"/>
        <v>5.1372711237568556</v>
      </c>
      <c r="AI400" s="30">
        <f t="shared" si="213"/>
        <v>375.25435299837028</v>
      </c>
      <c r="AJ400" s="30">
        <f t="shared" si="214"/>
        <v>3584.8575297176799</v>
      </c>
      <c r="AK400" s="30">
        <f t="shared" si="215"/>
        <v>3.5848575297176799</v>
      </c>
      <c r="AL400" s="30">
        <f t="shared" si="216"/>
        <v>0</v>
      </c>
      <c r="AM400" s="30">
        <f t="shared" si="217"/>
        <v>0</v>
      </c>
      <c r="AN400" s="30">
        <f t="shared" si="218"/>
        <v>2.6886431472882601</v>
      </c>
      <c r="AO400" s="30">
        <f>IF('My Spreedsheet '!AN400&lt; 'Supercapacitor Info'!$F$22,'My Spreedsheet '!AN400,'Supercapacitor Info'!$F$22)</f>
        <v>2.6886431472882601</v>
      </c>
    </row>
    <row r="401" spans="2:41" x14ac:dyDescent="0.3">
      <c r="B401" s="6" t="s">
        <v>9</v>
      </c>
      <c r="C401" s="6">
        <v>396</v>
      </c>
      <c r="D401" s="6">
        <v>396</v>
      </c>
      <c r="E401" s="7">
        <v>12.3</v>
      </c>
      <c r="F401" s="16">
        <f t="shared" si="193"/>
        <v>3.416666666666667</v>
      </c>
      <c r="G401" s="17">
        <f t="shared" si="219"/>
        <v>1.1527777777777779</v>
      </c>
      <c r="H401" s="17">
        <f t="shared" si="220"/>
        <v>4.1500000000000004</v>
      </c>
      <c r="I401" s="17">
        <f t="shared" si="194"/>
        <v>3.416666666666667</v>
      </c>
      <c r="J401" s="17">
        <f t="shared" si="195"/>
        <v>2626.1666666666665</v>
      </c>
      <c r="K401" s="17">
        <f t="shared" si="196"/>
        <v>2626.1666666666665</v>
      </c>
      <c r="L401" s="30">
        <f>'Car Info '!$C$5*'My Spreedsheet '!G401</f>
        <v>1717.6388888888891</v>
      </c>
      <c r="M401" s="30">
        <f t="shared" si="197"/>
        <v>1</v>
      </c>
      <c r="N401" s="30">
        <f>IF(M401=1,'Car Info '!$C$5*9.80665*'Car Info '!$H$5,0)</f>
        <v>160.73099349999998</v>
      </c>
      <c r="O401" s="30">
        <f>0.5*'Car Info '!$G$5*'Car Info '!$I$5*'Car Info '!$D$5*('My Spreedsheet '!F401*'My Spreedsheet '!F401)</f>
        <v>4.4579505647031255</v>
      </c>
      <c r="P401" s="30">
        <f t="shared" ref="P401:P464" si="221">L401+N401+O401</f>
        <v>1882.8278329535924</v>
      </c>
      <c r="Q401" s="30">
        <f t="shared" si="198"/>
        <v>6432.9950959247744</v>
      </c>
      <c r="R401" s="30">
        <f t="shared" si="199"/>
        <v>6.4329950959247748</v>
      </c>
      <c r="S401" s="30">
        <f t="shared" si="200"/>
        <v>564.39555888773566</v>
      </c>
      <c r="T401" s="30">
        <f t="shared" si="201"/>
        <v>523401.23237337708</v>
      </c>
      <c r="U401" s="30">
        <f t="shared" si="202"/>
        <v>6.4329950959247748</v>
      </c>
      <c r="V401" s="30">
        <f t="shared" si="203"/>
        <v>1.7869430822013263E-3</v>
      </c>
      <c r="W401" s="30">
        <f t="shared" si="204"/>
        <v>0</v>
      </c>
      <c r="X401" s="30">
        <f t="shared" si="205"/>
        <v>0</v>
      </c>
      <c r="Y401" s="30">
        <f t="shared" si="191"/>
        <v>1084.7398137852458</v>
      </c>
      <c r="Z401" s="30">
        <f t="shared" si="192"/>
        <v>-549.60138233779344</v>
      </c>
      <c r="AA401" s="30">
        <f t="shared" si="206"/>
        <v>0.30131661494034606</v>
      </c>
      <c r="AB401" s="30">
        <f t="shared" si="207"/>
        <v>-0.15266705064938707</v>
      </c>
      <c r="AC401" s="30">
        <f t="shared" si="208"/>
        <v>0.15266705064938707</v>
      </c>
      <c r="AD401" s="30">
        <f t="shared" si="209"/>
        <v>0.14864956429095899</v>
      </c>
      <c r="AE401" s="30">
        <f>1/2*(('Car Info '!$C$5)*('My Spreedsheet '!F401)^2)</f>
        <v>8696.8402777777792</v>
      </c>
      <c r="AF401" s="30">
        <f t="shared" si="210"/>
        <v>8.6968402777777793</v>
      </c>
      <c r="AG401" s="30">
        <f t="shared" si="211"/>
        <v>2.4157889660493832E-3</v>
      </c>
      <c r="AH401" s="30">
        <f t="shared" si="212"/>
        <v>5.1396869127229046</v>
      </c>
      <c r="AI401" s="30">
        <f t="shared" si="213"/>
        <v>564.39555888773566</v>
      </c>
      <c r="AJ401" s="30">
        <f t="shared" si="214"/>
        <v>8132.4447188900431</v>
      </c>
      <c r="AK401" s="30">
        <f t="shared" si="215"/>
        <v>8.1324447188900439</v>
      </c>
      <c r="AL401" s="30">
        <f t="shared" si="216"/>
        <v>0</v>
      </c>
      <c r="AM401" s="30">
        <f t="shared" si="217"/>
        <v>0</v>
      </c>
      <c r="AN401" s="30">
        <f t="shared" si="218"/>
        <v>6.0993335391675316</v>
      </c>
      <c r="AO401" s="30">
        <f>IF('My Spreedsheet '!AN401&lt; 'Supercapacitor Info'!$F$22,'My Spreedsheet '!AN401,'Supercapacitor Info'!$F$22)</f>
        <v>6.0993335391675316</v>
      </c>
    </row>
    <row r="402" spans="2:41" x14ac:dyDescent="0.3">
      <c r="B402" s="6" t="s">
        <v>9</v>
      </c>
      <c r="C402" s="6">
        <v>397</v>
      </c>
      <c r="D402" s="6">
        <v>397</v>
      </c>
      <c r="E402" s="7">
        <v>16.600000000000001</v>
      </c>
      <c r="F402" s="16">
        <f t="shared" si="193"/>
        <v>4.6111111111111116</v>
      </c>
      <c r="G402" s="17">
        <f t="shared" si="219"/>
        <v>1.1944444444444442</v>
      </c>
      <c r="H402" s="17">
        <f t="shared" si="220"/>
        <v>4.2999999999999989</v>
      </c>
      <c r="I402" s="17">
        <f t="shared" si="194"/>
        <v>4.6111111111111116</v>
      </c>
      <c r="J402" s="17">
        <f t="shared" si="195"/>
        <v>2630.7777777777778</v>
      </c>
      <c r="K402" s="17">
        <f t="shared" si="196"/>
        <v>2630.7777777777778</v>
      </c>
      <c r="L402" s="30">
        <f>'Car Info '!$C$5*'My Spreedsheet '!G402</f>
        <v>1779.7222222222219</v>
      </c>
      <c r="M402" s="30">
        <f t="shared" si="197"/>
        <v>1</v>
      </c>
      <c r="N402" s="30">
        <f>IF(M402=1,'Car Info '!$C$5*9.80665*'Car Info '!$H$5,0)</f>
        <v>160.73099349999998</v>
      </c>
      <c r="O402" s="30">
        <f>0.5*'Car Info '!$G$5*'Car Info '!$I$5*'Car Info '!$D$5*('My Spreedsheet '!F402*'My Spreedsheet '!F402)</f>
        <v>8.1197227682569473</v>
      </c>
      <c r="P402" s="30">
        <f t="shared" si="221"/>
        <v>1948.5729384904789</v>
      </c>
      <c r="Q402" s="30">
        <f t="shared" si="198"/>
        <v>8985.0863274838757</v>
      </c>
      <c r="R402" s="30">
        <f t="shared" si="199"/>
        <v>8.9850863274838755</v>
      </c>
      <c r="S402" s="30">
        <f t="shared" si="200"/>
        <v>778.58941390362918</v>
      </c>
      <c r="T402" s="30">
        <f t="shared" si="201"/>
        <v>524179.82178728073</v>
      </c>
      <c r="U402" s="30">
        <f t="shared" si="202"/>
        <v>8.9850863274838755</v>
      </c>
      <c r="V402" s="30">
        <f t="shared" si="203"/>
        <v>2.4958573131899655E-3</v>
      </c>
      <c r="W402" s="30">
        <f t="shared" si="204"/>
        <v>0</v>
      </c>
      <c r="X402" s="30">
        <f t="shared" si="205"/>
        <v>0</v>
      </c>
      <c r="Y402" s="30">
        <f t="shared" si="191"/>
        <v>1093.7249001127298</v>
      </c>
      <c r="Z402" s="30">
        <f t="shared" si="192"/>
        <v>-549.60138233779344</v>
      </c>
      <c r="AA402" s="30">
        <f t="shared" si="206"/>
        <v>0.30381247225353603</v>
      </c>
      <c r="AB402" s="30">
        <f t="shared" si="207"/>
        <v>-0.15266705064938707</v>
      </c>
      <c r="AC402" s="30">
        <f t="shared" si="208"/>
        <v>0.15266705064938707</v>
      </c>
      <c r="AD402" s="30">
        <f t="shared" si="209"/>
        <v>0.15114542160414896</v>
      </c>
      <c r="AE402" s="30">
        <f>1/2*(('Car Info '!$C$5)*('My Spreedsheet '!F402)^2)</f>
        <v>15840.447530864201</v>
      </c>
      <c r="AF402" s="30">
        <f t="shared" si="210"/>
        <v>15.840447530864202</v>
      </c>
      <c r="AG402" s="30">
        <f t="shared" si="211"/>
        <v>4.4001243141289451E-3</v>
      </c>
      <c r="AH402" s="30">
        <f t="shared" si="212"/>
        <v>5.1440870370370337</v>
      </c>
      <c r="AI402" s="30">
        <f t="shared" si="213"/>
        <v>778.58941390362918</v>
      </c>
      <c r="AJ402" s="30">
        <f t="shared" si="214"/>
        <v>15061.858116960571</v>
      </c>
      <c r="AK402" s="30">
        <f t="shared" si="215"/>
        <v>15.061858116960572</v>
      </c>
      <c r="AL402" s="30">
        <f t="shared" si="216"/>
        <v>0</v>
      </c>
      <c r="AM402" s="30">
        <f t="shared" si="217"/>
        <v>0</v>
      </c>
      <c r="AN402" s="30">
        <f t="shared" si="218"/>
        <v>11.296393587720427</v>
      </c>
      <c r="AO402" s="30">
        <f>IF('My Spreedsheet '!AN402&lt; 'Supercapacitor Info'!$F$22,'My Spreedsheet '!AN402,'Supercapacitor Info'!$F$22)</f>
        <v>11.296393587720427</v>
      </c>
    </row>
    <row r="403" spans="2:41" x14ac:dyDescent="0.3">
      <c r="B403" s="6" t="s">
        <v>9</v>
      </c>
      <c r="C403" s="6">
        <v>398</v>
      </c>
      <c r="D403" s="6">
        <v>398</v>
      </c>
      <c r="E403" s="7">
        <v>20.9</v>
      </c>
      <c r="F403" s="16">
        <f t="shared" si="193"/>
        <v>5.8055555555555554</v>
      </c>
      <c r="G403" s="17">
        <f t="shared" si="219"/>
        <v>1.0555555555555551</v>
      </c>
      <c r="H403" s="17">
        <f t="shared" si="220"/>
        <v>3.7999999999999989</v>
      </c>
      <c r="I403" s="17">
        <f t="shared" si="194"/>
        <v>5.8055555555555554</v>
      </c>
      <c r="J403" s="17">
        <f t="shared" si="195"/>
        <v>2636.5833333333335</v>
      </c>
      <c r="K403" s="17">
        <f t="shared" si="196"/>
        <v>2636.5833333333335</v>
      </c>
      <c r="L403" s="30">
        <f>'Car Info '!$C$5*'My Spreedsheet '!G403</f>
        <v>1572.7777777777771</v>
      </c>
      <c r="M403" s="30">
        <f t="shared" si="197"/>
        <v>1</v>
      </c>
      <c r="N403" s="30">
        <f>IF(M403=1,'Car Info '!$C$5*9.80665*'Car Info '!$H$5,0)</f>
        <v>160.73099349999998</v>
      </c>
      <c r="O403" s="30">
        <f>0.5*'Car Info '!$G$5*'Car Info '!$I$5*'Car Info '!$D$5*('My Spreedsheet '!F403*'My Spreedsheet '!F403)</f>
        <v>12.871157288439235</v>
      </c>
      <c r="P403" s="30">
        <f t="shared" si="221"/>
        <v>1746.3799285662164</v>
      </c>
      <c r="Q403" s="30">
        <f t="shared" si="198"/>
        <v>10138.705696398312</v>
      </c>
      <c r="R403" s="30">
        <f t="shared" si="199"/>
        <v>10.138705696398313</v>
      </c>
      <c r="S403" s="30">
        <f t="shared" si="200"/>
        <v>1007.8569309662165</v>
      </c>
      <c r="T403" s="30">
        <f t="shared" si="201"/>
        <v>525187.67871824699</v>
      </c>
      <c r="U403" s="30">
        <f t="shared" si="202"/>
        <v>10.138705696398313</v>
      </c>
      <c r="V403" s="30">
        <f t="shared" si="203"/>
        <v>2.8163071378884204E-3</v>
      </c>
      <c r="W403" s="30">
        <f t="shared" si="204"/>
        <v>0</v>
      </c>
      <c r="X403" s="30">
        <f t="shared" si="205"/>
        <v>0</v>
      </c>
      <c r="Y403" s="30">
        <f t="shared" si="191"/>
        <v>1103.8636058091281</v>
      </c>
      <c r="Z403" s="30">
        <f t="shared" si="192"/>
        <v>-549.60138233779344</v>
      </c>
      <c r="AA403" s="30">
        <f t="shared" si="206"/>
        <v>0.30662877939142447</v>
      </c>
      <c r="AB403" s="30">
        <f t="shared" si="207"/>
        <v>-0.15266705064938707</v>
      </c>
      <c r="AC403" s="30">
        <f t="shared" si="208"/>
        <v>0.15266705064938707</v>
      </c>
      <c r="AD403" s="30">
        <f t="shared" si="209"/>
        <v>0.1539617287420374</v>
      </c>
      <c r="AE403" s="30">
        <f>1/2*(('Car Info '!$C$5)*('My Spreedsheet '!F403)^2)</f>
        <v>25109.834104938273</v>
      </c>
      <c r="AF403" s="30">
        <f t="shared" si="210"/>
        <v>25.109834104938273</v>
      </c>
      <c r="AG403" s="30">
        <f t="shared" si="211"/>
        <v>6.9749539180384091E-3</v>
      </c>
      <c r="AH403" s="30">
        <f t="shared" si="212"/>
        <v>5.1510619909550721</v>
      </c>
      <c r="AI403" s="30">
        <f t="shared" si="213"/>
        <v>1007.8569309662165</v>
      </c>
      <c r="AJ403" s="30">
        <f t="shared" si="214"/>
        <v>24101.977173972056</v>
      </c>
      <c r="AK403" s="30">
        <f t="shared" si="215"/>
        <v>24.101977173972056</v>
      </c>
      <c r="AL403" s="30">
        <f t="shared" si="216"/>
        <v>0</v>
      </c>
      <c r="AM403" s="30">
        <f t="shared" si="217"/>
        <v>0</v>
      </c>
      <c r="AN403" s="30">
        <f t="shared" si="218"/>
        <v>18.076482880479041</v>
      </c>
      <c r="AO403" s="30">
        <f>IF('My Spreedsheet '!AN403&lt; 'Supercapacitor Info'!$F$22,'My Spreedsheet '!AN403,'Supercapacitor Info'!$F$22)</f>
        <v>18.076482880479041</v>
      </c>
    </row>
    <row r="404" spans="2:41" x14ac:dyDescent="0.3">
      <c r="B404" s="6" t="s">
        <v>9</v>
      </c>
      <c r="C404" s="6">
        <v>399</v>
      </c>
      <c r="D404" s="6">
        <v>399</v>
      </c>
      <c r="E404" s="7">
        <v>24.2</v>
      </c>
      <c r="F404" s="16">
        <f t="shared" si="193"/>
        <v>6.7222222222222214</v>
      </c>
      <c r="G404" s="17">
        <f t="shared" si="219"/>
        <v>0.65277777777777812</v>
      </c>
      <c r="H404" s="17">
        <f t="shared" si="220"/>
        <v>2.3500000000000014</v>
      </c>
      <c r="I404" s="17">
        <f t="shared" si="194"/>
        <v>6.7222222222222214</v>
      </c>
      <c r="J404" s="17">
        <f t="shared" si="195"/>
        <v>2643.3055555555557</v>
      </c>
      <c r="K404" s="17">
        <f t="shared" si="196"/>
        <v>2643.3055555555557</v>
      </c>
      <c r="L404" s="30">
        <f>'Car Info '!$C$5*'My Spreedsheet '!G404</f>
        <v>972.63888888888937</v>
      </c>
      <c r="M404" s="30">
        <f t="shared" si="197"/>
        <v>1</v>
      </c>
      <c r="N404" s="30">
        <f>IF(M404=1,'Car Info '!$C$5*9.80665*'Car Info '!$H$5,0)</f>
        <v>160.73099349999998</v>
      </c>
      <c r="O404" s="30">
        <f>0.5*'Car Info '!$G$5*'Car Info '!$I$5*'Car Info '!$D$5*('My Spreedsheet '!F404*'My Spreedsheet '!F404)</f>
        <v>17.256620852090272</v>
      </c>
      <c r="P404" s="30">
        <f t="shared" si="221"/>
        <v>1150.6265032409797</v>
      </c>
      <c r="Q404" s="30">
        <f t="shared" si="198"/>
        <v>7734.7670495643624</v>
      </c>
      <c r="R404" s="30">
        <f t="shared" si="199"/>
        <v>7.734767049564363</v>
      </c>
      <c r="S404" s="30">
        <f t="shared" si="200"/>
        <v>1196.4722964779398</v>
      </c>
      <c r="T404" s="30">
        <f t="shared" si="201"/>
        <v>526384.15101472498</v>
      </c>
      <c r="U404" s="30">
        <f t="shared" si="202"/>
        <v>7.734767049564363</v>
      </c>
      <c r="V404" s="30">
        <f t="shared" si="203"/>
        <v>2.1485464026567676E-3</v>
      </c>
      <c r="W404" s="30">
        <f t="shared" si="204"/>
        <v>0</v>
      </c>
      <c r="X404" s="30">
        <f t="shared" si="205"/>
        <v>0</v>
      </c>
      <c r="Y404" s="30">
        <f t="shared" si="191"/>
        <v>1111.5983728586925</v>
      </c>
      <c r="Z404" s="30">
        <f t="shared" si="192"/>
        <v>-549.60138233779344</v>
      </c>
      <c r="AA404" s="30">
        <f t="shared" si="206"/>
        <v>0.30877732579408124</v>
      </c>
      <c r="AB404" s="30">
        <f t="shared" si="207"/>
        <v>-0.15266705064938707</v>
      </c>
      <c r="AC404" s="30">
        <f t="shared" si="208"/>
        <v>0.15266705064938707</v>
      </c>
      <c r="AD404" s="30">
        <f t="shared" si="209"/>
        <v>0.15611027514469417</v>
      </c>
      <c r="AE404" s="30">
        <f>1/2*(('Car Info '!$C$5)*('My Spreedsheet '!F404)^2)</f>
        <v>33665.262345679002</v>
      </c>
      <c r="AF404" s="30">
        <f t="shared" si="210"/>
        <v>33.665262345679004</v>
      </c>
      <c r="AG404" s="30">
        <f t="shared" si="211"/>
        <v>9.3514617626886121E-3</v>
      </c>
      <c r="AH404" s="30">
        <f t="shared" si="212"/>
        <v>5.1604134527177603</v>
      </c>
      <c r="AI404" s="30">
        <f t="shared" si="213"/>
        <v>1196.4722964779398</v>
      </c>
      <c r="AJ404" s="30">
        <f t="shared" si="214"/>
        <v>32468.790049201063</v>
      </c>
      <c r="AK404" s="30">
        <f t="shared" si="215"/>
        <v>32.468790049201061</v>
      </c>
      <c r="AL404" s="30">
        <f t="shared" si="216"/>
        <v>0</v>
      </c>
      <c r="AM404" s="30">
        <f t="shared" si="217"/>
        <v>0</v>
      </c>
      <c r="AN404" s="30">
        <f t="shared" si="218"/>
        <v>24.351592536900796</v>
      </c>
      <c r="AO404" s="30">
        <f>IF('My Spreedsheet '!AN404&lt; 'Supercapacitor Info'!$F$22,'My Spreedsheet '!AN404,'Supercapacitor Info'!$F$22)</f>
        <v>24.351592536900796</v>
      </c>
    </row>
    <row r="405" spans="2:41" x14ac:dyDescent="0.3">
      <c r="B405" s="6" t="s">
        <v>9</v>
      </c>
      <c r="C405" s="6">
        <v>400</v>
      </c>
      <c r="D405" s="6">
        <v>400</v>
      </c>
      <c r="E405" s="7">
        <v>25.6</v>
      </c>
      <c r="F405" s="16">
        <f t="shared" si="193"/>
        <v>7.1111111111111116</v>
      </c>
      <c r="G405" s="17">
        <f t="shared" si="219"/>
        <v>0.19444444444444473</v>
      </c>
      <c r="H405" s="17">
        <f t="shared" si="220"/>
        <v>0.70000000000000107</v>
      </c>
      <c r="I405" s="17">
        <f t="shared" si="194"/>
        <v>7.1111111111111116</v>
      </c>
      <c r="J405" s="17">
        <f t="shared" si="195"/>
        <v>2650.416666666667</v>
      </c>
      <c r="K405" s="17">
        <f t="shared" si="196"/>
        <v>2650.416666666667</v>
      </c>
      <c r="L405" s="30">
        <f>'Car Info '!$C$5*'My Spreedsheet '!G405</f>
        <v>289.72222222222263</v>
      </c>
      <c r="M405" s="30">
        <f t="shared" si="197"/>
        <v>1</v>
      </c>
      <c r="N405" s="30">
        <f>IF(M405=1,'Car Info '!$C$5*9.80665*'Car Info '!$H$5,0)</f>
        <v>160.73099349999998</v>
      </c>
      <c r="O405" s="30">
        <f>0.5*'Car Info '!$G$5*'Car Info '!$I$5*'Car Info '!$D$5*('My Spreedsheet '!F405*'My Spreedsheet '!F405)</f>
        <v>19.311008540444444</v>
      </c>
      <c r="P405" s="30">
        <f t="shared" si="221"/>
        <v>469.76422426266703</v>
      </c>
      <c r="Q405" s="30">
        <f t="shared" si="198"/>
        <v>3340.5455947567434</v>
      </c>
      <c r="R405" s="30">
        <f t="shared" si="199"/>
        <v>3.3405455947567435</v>
      </c>
      <c r="S405" s="30">
        <f t="shared" si="200"/>
        <v>1280.2986811764938</v>
      </c>
      <c r="T405" s="30">
        <f t="shared" si="201"/>
        <v>527664.44969590148</v>
      </c>
      <c r="U405" s="30">
        <f t="shared" si="202"/>
        <v>3.3405455947567435</v>
      </c>
      <c r="V405" s="30">
        <f t="shared" si="203"/>
        <v>9.2792933187687318E-4</v>
      </c>
      <c r="W405" s="30">
        <f t="shared" si="204"/>
        <v>0</v>
      </c>
      <c r="X405" s="30">
        <f t="shared" si="205"/>
        <v>0</v>
      </c>
      <c r="Y405" s="30">
        <f t="shared" si="191"/>
        <v>1114.9389184534493</v>
      </c>
      <c r="Z405" s="30">
        <f t="shared" si="192"/>
        <v>-549.60138233779344</v>
      </c>
      <c r="AA405" s="30">
        <f t="shared" si="206"/>
        <v>0.30970525512595815</v>
      </c>
      <c r="AB405" s="30">
        <f t="shared" si="207"/>
        <v>-0.15266705064938707</v>
      </c>
      <c r="AC405" s="30">
        <f t="shared" si="208"/>
        <v>0.15266705064938707</v>
      </c>
      <c r="AD405" s="30">
        <f t="shared" si="209"/>
        <v>0.15703820447657107</v>
      </c>
      <c r="AE405" s="30">
        <f>1/2*(('Car Info '!$C$5)*('My Spreedsheet '!F405)^2)</f>
        <v>37673.08641975309</v>
      </c>
      <c r="AF405" s="30">
        <f t="shared" si="210"/>
        <v>37.673086419753091</v>
      </c>
      <c r="AG405" s="30">
        <f t="shared" si="211"/>
        <v>1.0464746227709192E-2</v>
      </c>
      <c r="AH405" s="30">
        <f t="shared" si="212"/>
        <v>5.1708781989454691</v>
      </c>
      <c r="AI405" s="30">
        <f t="shared" si="213"/>
        <v>1280.2986811764938</v>
      </c>
      <c r="AJ405" s="30">
        <f t="shared" si="214"/>
        <v>36392.787738576597</v>
      </c>
      <c r="AK405" s="30">
        <f t="shared" si="215"/>
        <v>36.392787738576601</v>
      </c>
      <c r="AL405" s="30">
        <f t="shared" si="216"/>
        <v>0</v>
      </c>
      <c r="AM405" s="30">
        <f t="shared" si="217"/>
        <v>0</v>
      </c>
      <c r="AN405" s="30">
        <f t="shared" si="218"/>
        <v>27.294590803932451</v>
      </c>
      <c r="AO405" s="30">
        <f>IF('My Spreedsheet '!AN405&lt; 'Supercapacitor Info'!$F$22,'My Spreedsheet '!AN405,'Supercapacitor Info'!$F$22)</f>
        <v>27.294590803932451</v>
      </c>
    </row>
    <row r="406" spans="2:41" x14ac:dyDescent="0.3">
      <c r="B406" s="6" t="s">
        <v>9</v>
      </c>
      <c r="C406" s="6">
        <v>401</v>
      </c>
      <c r="D406" s="6">
        <v>401</v>
      </c>
      <c r="E406" s="7">
        <v>25.6</v>
      </c>
      <c r="F406" s="16">
        <f t="shared" si="193"/>
        <v>7.1111111111111116</v>
      </c>
      <c r="G406" s="17">
        <f t="shared" si="219"/>
        <v>-9.7222222222222612E-2</v>
      </c>
      <c r="H406" s="17">
        <f t="shared" si="220"/>
        <v>-0.35000000000000142</v>
      </c>
      <c r="I406" s="17">
        <f t="shared" si="194"/>
        <v>7.1111111111111116</v>
      </c>
      <c r="J406" s="17">
        <f t="shared" si="195"/>
        <v>2657.5277777777783</v>
      </c>
      <c r="K406" s="17">
        <f t="shared" si="196"/>
        <v>2657.5277777777783</v>
      </c>
      <c r="L406" s="30">
        <f>'Car Info '!$C$5*'My Spreedsheet '!G406</f>
        <v>-144.86111111111168</v>
      </c>
      <c r="M406" s="30">
        <f t="shared" si="197"/>
        <v>1</v>
      </c>
      <c r="N406" s="30">
        <f>IF(M406=1,'Car Info '!$C$5*9.80665*'Car Info '!$H$5,0)</f>
        <v>160.73099349999998</v>
      </c>
      <c r="O406" s="30">
        <f>0.5*'Car Info '!$G$5*'Car Info '!$I$5*'Car Info '!$D$5*('My Spreedsheet '!F406*'My Spreedsheet '!F406)</f>
        <v>19.311008540444444</v>
      </c>
      <c r="P406" s="30">
        <f t="shared" si="221"/>
        <v>35.180890929332747</v>
      </c>
      <c r="Q406" s="30">
        <f t="shared" si="198"/>
        <v>250.17522438636621</v>
      </c>
      <c r="R406" s="30">
        <f t="shared" si="199"/>
        <v>0.25017522438636619</v>
      </c>
      <c r="S406" s="30">
        <f t="shared" si="200"/>
        <v>1280.2986811764938</v>
      </c>
      <c r="T406" s="30">
        <f t="shared" si="201"/>
        <v>528944.74837707798</v>
      </c>
      <c r="U406" s="30">
        <f t="shared" si="202"/>
        <v>0.25017522438636619</v>
      </c>
      <c r="V406" s="30">
        <f t="shared" si="203"/>
        <v>6.9493117885101725E-5</v>
      </c>
      <c r="W406" s="30">
        <f t="shared" si="204"/>
        <v>0</v>
      </c>
      <c r="X406" s="30">
        <f t="shared" si="205"/>
        <v>0</v>
      </c>
      <c r="Y406" s="30">
        <f t="shared" si="191"/>
        <v>1115.1890936778357</v>
      </c>
      <c r="Z406" s="30">
        <f t="shared" si="192"/>
        <v>-549.60138233779344</v>
      </c>
      <c r="AA406" s="30">
        <f t="shared" si="206"/>
        <v>0.30977474824384327</v>
      </c>
      <c r="AB406" s="30">
        <f t="shared" si="207"/>
        <v>-0.15266705064938707</v>
      </c>
      <c r="AC406" s="30">
        <f t="shared" si="208"/>
        <v>0.15266705064938707</v>
      </c>
      <c r="AD406" s="30">
        <f t="shared" si="209"/>
        <v>0.1571076975944562</v>
      </c>
      <c r="AE406" s="30">
        <f>1/2*(('Car Info '!$C$5)*('My Spreedsheet '!F406)^2)</f>
        <v>37673.08641975309</v>
      </c>
      <c r="AF406" s="30">
        <f t="shared" si="210"/>
        <v>37.673086419753091</v>
      </c>
      <c r="AG406" s="30">
        <f t="shared" si="211"/>
        <v>1.0464746227709192E-2</v>
      </c>
      <c r="AH406" s="30">
        <f t="shared" si="212"/>
        <v>5.1813429451731778</v>
      </c>
      <c r="AI406" s="30">
        <f t="shared" si="213"/>
        <v>1280.2986811764938</v>
      </c>
      <c r="AJ406" s="30">
        <f t="shared" si="214"/>
        <v>36392.787738576597</v>
      </c>
      <c r="AK406" s="30">
        <f t="shared" si="215"/>
        <v>36.392787738576601</v>
      </c>
      <c r="AL406" s="30">
        <f t="shared" si="216"/>
        <v>36392.787738576597</v>
      </c>
      <c r="AM406" s="30">
        <f t="shared" si="217"/>
        <v>36.392787738576601</v>
      </c>
      <c r="AN406" s="30">
        <f t="shared" si="218"/>
        <v>27.294590803932451</v>
      </c>
      <c r="AO406" s="30">
        <f>IF('My Spreedsheet '!AN406&lt; 'Supercapacitor Info'!$F$22,'My Spreedsheet '!AN406,'Supercapacitor Info'!$F$22)</f>
        <v>27.294590803932451</v>
      </c>
    </row>
    <row r="407" spans="2:41" x14ac:dyDescent="0.3">
      <c r="B407" s="6" t="s">
        <v>9</v>
      </c>
      <c r="C407" s="6">
        <v>402</v>
      </c>
      <c r="D407" s="6">
        <v>402</v>
      </c>
      <c r="E407" s="7">
        <v>24.9</v>
      </c>
      <c r="F407" s="16">
        <f t="shared" si="193"/>
        <v>6.9166666666666661</v>
      </c>
      <c r="G407" s="17">
        <f t="shared" si="219"/>
        <v>-0.31944444444444453</v>
      </c>
      <c r="H407" s="17">
        <f t="shared" si="220"/>
        <v>-1.1500000000000004</v>
      </c>
      <c r="I407" s="17">
        <f t="shared" si="194"/>
        <v>6.9166666666666661</v>
      </c>
      <c r="J407" s="17">
        <f t="shared" si="195"/>
        <v>2664.4444444444448</v>
      </c>
      <c r="K407" s="17">
        <f t="shared" si="196"/>
        <v>2664.4444444444448</v>
      </c>
      <c r="L407" s="30">
        <f>'Car Info '!$C$5*'My Spreedsheet '!G407</f>
        <v>-475.97222222222234</v>
      </c>
      <c r="M407" s="30">
        <f t="shared" si="197"/>
        <v>1</v>
      </c>
      <c r="N407" s="30">
        <f>IF(M407=1,'Car Info '!$C$5*9.80665*'Car Info '!$H$5,0)</f>
        <v>160.73099349999998</v>
      </c>
      <c r="O407" s="30">
        <f>0.5*'Car Info '!$G$5*'Car Info '!$I$5*'Car Info '!$D$5*('My Spreedsheet '!F407*'My Spreedsheet '!F407)</f>
        <v>18.269376228578121</v>
      </c>
      <c r="P407" s="30">
        <f t="shared" si="221"/>
        <v>-296.97185249364423</v>
      </c>
      <c r="Q407" s="30">
        <f t="shared" si="198"/>
        <v>-2054.055313081039</v>
      </c>
      <c r="R407" s="30">
        <f t="shared" si="199"/>
        <v>-2.0540553130810388</v>
      </c>
      <c r="S407" s="30">
        <f t="shared" si="200"/>
        <v>1238.0858906226651</v>
      </c>
      <c r="T407" s="30">
        <f t="shared" si="201"/>
        <v>530182.83426770067</v>
      </c>
      <c r="U407" s="30">
        <f t="shared" si="202"/>
        <v>0</v>
      </c>
      <c r="V407" s="30">
        <f t="shared" si="203"/>
        <v>0</v>
      </c>
      <c r="W407" s="30">
        <f t="shared" si="204"/>
        <v>-2.0540553130810388</v>
      </c>
      <c r="X407" s="30">
        <f t="shared" si="205"/>
        <v>5.7057092030028851E-4</v>
      </c>
      <c r="Y407" s="30">
        <f t="shared" si="191"/>
        <v>1115.1890936778357</v>
      </c>
      <c r="Z407" s="30">
        <f t="shared" si="192"/>
        <v>-551.65543765087443</v>
      </c>
      <c r="AA407" s="30">
        <f t="shared" si="206"/>
        <v>0.30977474824384327</v>
      </c>
      <c r="AB407" s="30">
        <f t="shared" si="207"/>
        <v>-0.15323762156968734</v>
      </c>
      <c r="AC407" s="30">
        <f t="shared" si="208"/>
        <v>0.15323762156968734</v>
      </c>
      <c r="AD407" s="30">
        <f t="shared" si="209"/>
        <v>0.15653712667415592</v>
      </c>
      <c r="AE407" s="30">
        <f>1/2*(('Car Info '!$C$5)*('My Spreedsheet '!F407)^2)</f>
        <v>35641.006944444438</v>
      </c>
      <c r="AF407" s="30">
        <f t="shared" si="210"/>
        <v>35.641006944444442</v>
      </c>
      <c r="AG407" s="30">
        <f t="shared" si="211"/>
        <v>9.9002797067901226E-3</v>
      </c>
      <c r="AH407" s="30">
        <f t="shared" si="212"/>
        <v>5.191243224879968</v>
      </c>
      <c r="AI407" s="30">
        <f t="shared" si="213"/>
        <v>1238.0858906226651</v>
      </c>
      <c r="AJ407" s="30">
        <f t="shared" si="214"/>
        <v>34402.921053821774</v>
      </c>
      <c r="AK407" s="30">
        <f t="shared" si="215"/>
        <v>34.402921053821778</v>
      </c>
      <c r="AL407" s="30">
        <f t="shared" si="216"/>
        <v>34402.921053821774</v>
      </c>
      <c r="AM407" s="30">
        <f t="shared" si="217"/>
        <v>34.402921053821778</v>
      </c>
      <c r="AN407" s="30">
        <f t="shared" si="218"/>
        <v>25.802190790366332</v>
      </c>
      <c r="AO407" s="30">
        <f>IF('My Spreedsheet '!AN407&lt; 'Supercapacitor Info'!$F$22,'My Spreedsheet '!AN407,'Supercapacitor Info'!$F$22)</f>
        <v>25.802190790366332</v>
      </c>
    </row>
    <row r="408" spans="2:41" x14ac:dyDescent="0.3">
      <c r="B408" s="6" t="s">
        <v>9</v>
      </c>
      <c r="C408" s="6">
        <v>403</v>
      </c>
      <c r="D408" s="6">
        <v>403</v>
      </c>
      <c r="E408" s="7">
        <v>23.3</v>
      </c>
      <c r="F408" s="16">
        <f t="shared" si="193"/>
        <v>6.4722222222222223</v>
      </c>
      <c r="G408" s="17">
        <f t="shared" si="219"/>
        <v>-0.45833333333333293</v>
      </c>
      <c r="H408" s="17">
        <f t="shared" si="220"/>
        <v>-1.6499999999999986</v>
      </c>
      <c r="I408" s="17">
        <f t="shared" si="194"/>
        <v>6.4722222222222223</v>
      </c>
      <c r="J408" s="17">
        <f t="shared" si="195"/>
        <v>2670.916666666667</v>
      </c>
      <c r="K408" s="17">
        <f t="shared" si="196"/>
        <v>2670.916666666667</v>
      </c>
      <c r="L408" s="30">
        <f>'Car Info '!$C$5*'My Spreedsheet '!G408</f>
        <v>-682.91666666666606</v>
      </c>
      <c r="M408" s="30">
        <f t="shared" si="197"/>
        <v>1</v>
      </c>
      <c r="N408" s="30">
        <f>IF(M408=1,'Car Info '!$C$5*9.80665*'Car Info '!$H$5,0)</f>
        <v>160.73099349999998</v>
      </c>
      <c r="O408" s="30">
        <f>0.5*'Car Info '!$G$5*'Car Info '!$I$5*'Car Info '!$D$5*('My Spreedsheet '!F408*'My Spreedsheet '!F408)</f>
        <v>15.996938211855904</v>
      </c>
      <c r="P408" s="30">
        <f t="shared" si="221"/>
        <v>-506.18873495481023</v>
      </c>
      <c r="Q408" s="30">
        <f t="shared" si="198"/>
        <v>-3276.1659790130775</v>
      </c>
      <c r="R408" s="30">
        <f t="shared" si="199"/>
        <v>-3.2761659790130775</v>
      </c>
      <c r="S408" s="30">
        <f t="shared" si="200"/>
        <v>1143.8224469128452</v>
      </c>
      <c r="T408" s="30">
        <f t="shared" si="201"/>
        <v>531326.65671461355</v>
      </c>
      <c r="U408" s="30">
        <f t="shared" si="202"/>
        <v>0</v>
      </c>
      <c r="V408" s="30">
        <f t="shared" si="203"/>
        <v>0</v>
      </c>
      <c r="W408" s="30">
        <f t="shared" si="204"/>
        <v>-3.2761659790130775</v>
      </c>
      <c r="X408" s="30">
        <f t="shared" si="205"/>
        <v>9.100461052814104E-4</v>
      </c>
      <c r="Y408" s="30">
        <f t="shared" si="191"/>
        <v>1115.1890936778357</v>
      </c>
      <c r="Z408" s="30">
        <f t="shared" si="192"/>
        <v>-554.93160362988749</v>
      </c>
      <c r="AA408" s="30">
        <f t="shared" si="206"/>
        <v>0.30977474824384327</v>
      </c>
      <c r="AB408" s="30">
        <f t="shared" si="207"/>
        <v>-0.15414766767496874</v>
      </c>
      <c r="AC408" s="30">
        <f t="shared" si="208"/>
        <v>0.15414766767496874</v>
      </c>
      <c r="AD408" s="30">
        <f t="shared" si="209"/>
        <v>0.15562708056887453</v>
      </c>
      <c r="AE408" s="30">
        <f>1/2*(('Car Info '!$C$5)*('My Spreedsheet '!F408)^2)</f>
        <v>31207.79706790124</v>
      </c>
      <c r="AF408" s="30">
        <f t="shared" si="210"/>
        <v>31.20779706790124</v>
      </c>
      <c r="AG408" s="30">
        <f t="shared" si="211"/>
        <v>8.6688325188614551E-3</v>
      </c>
      <c r="AH408" s="30">
        <f t="shared" si="212"/>
        <v>5.1999120573988291</v>
      </c>
      <c r="AI408" s="30">
        <f t="shared" si="213"/>
        <v>1143.8224469128452</v>
      </c>
      <c r="AJ408" s="30">
        <f t="shared" si="214"/>
        <v>30063.974620988396</v>
      </c>
      <c r="AK408" s="30">
        <f t="shared" si="215"/>
        <v>30.063974620988397</v>
      </c>
      <c r="AL408" s="30">
        <f t="shared" si="216"/>
        <v>30063.974620988396</v>
      </c>
      <c r="AM408" s="30">
        <f t="shared" si="217"/>
        <v>30.063974620988397</v>
      </c>
      <c r="AN408" s="30">
        <f t="shared" si="218"/>
        <v>22.547980965741299</v>
      </c>
      <c r="AO408" s="30">
        <f>IF('My Spreedsheet '!AN408&lt; 'Supercapacitor Info'!$F$22,'My Spreedsheet '!AN408,'Supercapacitor Info'!$F$22)</f>
        <v>22.547980965741299</v>
      </c>
    </row>
    <row r="409" spans="2:41" x14ac:dyDescent="0.3">
      <c r="B409" s="6" t="s">
        <v>9</v>
      </c>
      <c r="C409" s="6">
        <v>404</v>
      </c>
      <c r="D409" s="6">
        <v>404</v>
      </c>
      <c r="E409" s="7">
        <v>21.6</v>
      </c>
      <c r="F409" s="16">
        <f t="shared" si="193"/>
        <v>6</v>
      </c>
      <c r="G409" s="17">
        <f t="shared" si="219"/>
        <v>-0.43055555555555575</v>
      </c>
      <c r="H409" s="17">
        <f t="shared" si="220"/>
        <v>-1.5500000000000007</v>
      </c>
      <c r="I409" s="17">
        <f t="shared" si="194"/>
        <v>6</v>
      </c>
      <c r="J409" s="17">
        <f t="shared" si="195"/>
        <v>2676.916666666667</v>
      </c>
      <c r="K409" s="17">
        <f t="shared" si="196"/>
        <v>2676.916666666667</v>
      </c>
      <c r="L409" s="30">
        <f>'Car Info '!$C$5*'My Spreedsheet '!G409</f>
        <v>-641.52777777777806</v>
      </c>
      <c r="M409" s="30">
        <f t="shared" si="197"/>
        <v>1</v>
      </c>
      <c r="N409" s="30">
        <f>IF(M409=1,'Car Info '!$C$5*9.80665*'Car Info '!$H$5,0)</f>
        <v>160.73099349999998</v>
      </c>
      <c r="O409" s="30">
        <f>0.5*'Car Info '!$G$5*'Car Info '!$I$5*'Car Info '!$D$5*('My Spreedsheet '!F409*'My Spreedsheet '!F409)</f>
        <v>13.747778540999999</v>
      </c>
      <c r="P409" s="30">
        <f t="shared" si="221"/>
        <v>-467.0490057367781</v>
      </c>
      <c r="Q409" s="30">
        <f t="shared" si="198"/>
        <v>-2802.2940344206686</v>
      </c>
      <c r="R409" s="30">
        <f t="shared" si="199"/>
        <v>-2.8022940344206688</v>
      </c>
      <c r="S409" s="30">
        <f t="shared" si="200"/>
        <v>1046.872632246</v>
      </c>
      <c r="T409" s="30">
        <f t="shared" si="201"/>
        <v>532373.52934685955</v>
      </c>
      <c r="U409" s="30">
        <f t="shared" si="202"/>
        <v>0</v>
      </c>
      <c r="V409" s="30">
        <f t="shared" si="203"/>
        <v>0</v>
      </c>
      <c r="W409" s="30">
        <f t="shared" si="204"/>
        <v>-2.8022940344206688</v>
      </c>
      <c r="X409" s="30">
        <f t="shared" si="205"/>
        <v>7.7841500956129692E-4</v>
      </c>
      <c r="Y409" s="30">
        <f t="shared" si="191"/>
        <v>1115.1890936778357</v>
      </c>
      <c r="Z409" s="30">
        <f t="shared" si="192"/>
        <v>-557.73389766430819</v>
      </c>
      <c r="AA409" s="30">
        <f t="shared" si="206"/>
        <v>0.30977474824384327</v>
      </c>
      <c r="AB409" s="30">
        <f t="shared" si="207"/>
        <v>-0.15492608268453006</v>
      </c>
      <c r="AC409" s="30">
        <f t="shared" si="208"/>
        <v>0.15492608268453006</v>
      </c>
      <c r="AD409" s="30">
        <f t="shared" si="209"/>
        <v>0.1548486655593132</v>
      </c>
      <c r="AE409" s="30">
        <f>1/2*(('Car Info '!$C$5)*('My Spreedsheet '!F409)^2)</f>
        <v>26820</v>
      </c>
      <c r="AF409" s="30">
        <f t="shared" si="210"/>
        <v>26.82</v>
      </c>
      <c r="AG409" s="30">
        <f t="shared" si="211"/>
        <v>7.45E-3</v>
      </c>
      <c r="AH409" s="30">
        <f t="shared" si="212"/>
        <v>5.2073620573988295</v>
      </c>
      <c r="AI409" s="30">
        <f t="shared" si="213"/>
        <v>1046.872632246</v>
      </c>
      <c r="AJ409" s="30">
        <f t="shared" si="214"/>
        <v>25773.127367754001</v>
      </c>
      <c r="AK409" s="30">
        <f t="shared" si="215"/>
        <v>25.773127367754</v>
      </c>
      <c r="AL409" s="30">
        <f t="shared" si="216"/>
        <v>25773.127367754001</v>
      </c>
      <c r="AM409" s="30">
        <f t="shared" si="217"/>
        <v>25.773127367754</v>
      </c>
      <c r="AN409" s="30">
        <f t="shared" si="218"/>
        <v>19.3298455258155</v>
      </c>
      <c r="AO409" s="30">
        <f>IF('My Spreedsheet '!AN409&lt; 'Supercapacitor Info'!$F$22,'My Spreedsheet '!AN409,'Supercapacitor Info'!$F$22)</f>
        <v>19.3298455258155</v>
      </c>
    </row>
    <row r="410" spans="2:41" x14ac:dyDescent="0.3">
      <c r="B410" s="6" t="s">
        <v>9</v>
      </c>
      <c r="C410" s="6">
        <v>405</v>
      </c>
      <c r="D410" s="6">
        <v>405</v>
      </c>
      <c r="E410" s="7">
        <v>20.2</v>
      </c>
      <c r="F410" s="16">
        <f t="shared" si="193"/>
        <v>5.6111111111111107</v>
      </c>
      <c r="G410" s="17">
        <f t="shared" si="219"/>
        <v>-0.40277777777777807</v>
      </c>
      <c r="H410" s="17">
        <f t="shared" si="220"/>
        <v>-1.4500000000000011</v>
      </c>
      <c r="I410" s="17">
        <f t="shared" si="194"/>
        <v>5.6111111111111107</v>
      </c>
      <c r="J410" s="17">
        <f t="shared" si="195"/>
        <v>2682.5277777777783</v>
      </c>
      <c r="K410" s="17">
        <f t="shared" si="196"/>
        <v>2682.5277777777783</v>
      </c>
      <c r="L410" s="30">
        <f>'Car Info '!$C$5*'My Spreedsheet '!G410</f>
        <v>-600.13888888888937</v>
      </c>
      <c r="M410" s="30">
        <f t="shared" si="197"/>
        <v>1</v>
      </c>
      <c r="N410" s="30">
        <f>IF(M410=1,'Car Info '!$C$5*9.80665*'Car Info '!$H$5,0)</f>
        <v>160.73099349999998</v>
      </c>
      <c r="O410" s="30">
        <f>0.5*'Car Info '!$G$5*'Car Info '!$I$5*'Car Info '!$D$5*('My Spreedsheet '!F410*'My Spreedsheet '!F410)</f>
        <v>12.023412971256942</v>
      </c>
      <c r="P410" s="30">
        <f t="shared" si="221"/>
        <v>-427.38448241763246</v>
      </c>
      <c r="Q410" s="30">
        <f t="shared" si="198"/>
        <v>-2398.1018180100486</v>
      </c>
      <c r="R410" s="30">
        <f t="shared" si="199"/>
        <v>-2.3981018180100486</v>
      </c>
      <c r="S410" s="30">
        <f t="shared" si="200"/>
        <v>969.34416964427487</v>
      </c>
      <c r="T410" s="30">
        <f t="shared" si="201"/>
        <v>533342.87351650384</v>
      </c>
      <c r="U410" s="30">
        <f t="shared" si="202"/>
        <v>0</v>
      </c>
      <c r="V410" s="30">
        <f t="shared" si="203"/>
        <v>0</v>
      </c>
      <c r="W410" s="30">
        <f t="shared" si="204"/>
        <v>-2.3981018180100486</v>
      </c>
      <c r="X410" s="30">
        <f t="shared" si="205"/>
        <v>6.6613939389168018E-4</v>
      </c>
      <c r="Y410" s="30">
        <f t="shared" si="191"/>
        <v>1115.1890936778357</v>
      </c>
      <c r="Z410" s="30">
        <f t="shared" si="192"/>
        <v>-560.13199948231829</v>
      </c>
      <c r="AA410" s="30">
        <f t="shared" si="206"/>
        <v>0.30977474824384327</v>
      </c>
      <c r="AB410" s="30">
        <f t="shared" si="207"/>
        <v>-0.15559222207842174</v>
      </c>
      <c r="AC410" s="30">
        <f t="shared" si="208"/>
        <v>0.15559222207842174</v>
      </c>
      <c r="AD410" s="30">
        <f t="shared" si="209"/>
        <v>0.15418252616542152</v>
      </c>
      <c r="AE410" s="30">
        <f>1/2*(('Car Info '!$C$5)*('My Spreedsheet '!F410)^2)</f>
        <v>23456.003086419751</v>
      </c>
      <c r="AF410" s="30">
        <f t="shared" si="210"/>
        <v>23.456003086419752</v>
      </c>
      <c r="AG410" s="30">
        <f t="shared" si="211"/>
        <v>6.5155564128943754E-3</v>
      </c>
      <c r="AH410" s="30">
        <f t="shared" si="212"/>
        <v>5.2138776138117242</v>
      </c>
      <c r="AI410" s="30">
        <f t="shared" si="213"/>
        <v>969.34416964427487</v>
      </c>
      <c r="AJ410" s="30">
        <f t="shared" si="214"/>
        <v>22486.658916775476</v>
      </c>
      <c r="AK410" s="30">
        <f t="shared" si="215"/>
        <v>22.486658916775475</v>
      </c>
      <c r="AL410" s="30">
        <f t="shared" si="216"/>
        <v>22486.658916775476</v>
      </c>
      <c r="AM410" s="30">
        <f t="shared" si="217"/>
        <v>22.486658916775475</v>
      </c>
      <c r="AN410" s="30">
        <f t="shared" si="218"/>
        <v>16.864994187581608</v>
      </c>
      <c r="AO410" s="30">
        <f>IF('My Spreedsheet '!AN410&lt; 'Supercapacitor Info'!$F$22,'My Spreedsheet '!AN410,'Supercapacitor Info'!$F$22)</f>
        <v>16.864994187581608</v>
      </c>
    </row>
    <row r="411" spans="2:41" x14ac:dyDescent="0.3">
      <c r="B411" s="6" t="s">
        <v>9</v>
      </c>
      <c r="C411" s="6">
        <v>406</v>
      </c>
      <c r="D411" s="6">
        <v>406</v>
      </c>
      <c r="E411" s="7">
        <v>18.7</v>
      </c>
      <c r="F411" s="16">
        <f t="shared" si="193"/>
        <v>5.1944444444444438</v>
      </c>
      <c r="G411" s="17">
        <f t="shared" si="219"/>
        <v>-0.44444444444444431</v>
      </c>
      <c r="H411" s="17">
        <f t="shared" si="220"/>
        <v>-1.5999999999999996</v>
      </c>
      <c r="I411" s="17">
        <f t="shared" si="194"/>
        <v>5.1944444444444438</v>
      </c>
      <c r="J411" s="17">
        <f t="shared" si="195"/>
        <v>2687.7222222222226</v>
      </c>
      <c r="K411" s="17">
        <f t="shared" si="196"/>
        <v>2687.7222222222226</v>
      </c>
      <c r="L411" s="30">
        <f>'Car Info '!$C$5*'My Spreedsheet '!G411</f>
        <v>-662.22222222222206</v>
      </c>
      <c r="M411" s="30">
        <f t="shared" si="197"/>
        <v>1</v>
      </c>
      <c r="N411" s="30">
        <f>IF(M411=1,'Car Info '!$C$5*9.80665*'Car Info '!$H$5,0)</f>
        <v>160.73099349999998</v>
      </c>
      <c r="O411" s="30">
        <f>0.5*'Car Info '!$G$5*'Car Info '!$I$5*'Car Info '!$D$5*('My Spreedsheet '!F411*'My Spreedsheet '!F411)</f>
        <v>10.304056665814233</v>
      </c>
      <c r="P411" s="30">
        <f t="shared" si="221"/>
        <v>-491.18717205640786</v>
      </c>
      <c r="Q411" s="30">
        <f t="shared" si="198"/>
        <v>-2551.4444770707851</v>
      </c>
      <c r="R411" s="30">
        <f t="shared" si="199"/>
        <v>-2.5514444770707851</v>
      </c>
      <c r="S411" s="30">
        <f t="shared" si="200"/>
        <v>888.43206613909047</v>
      </c>
      <c r="T411" s="30">
        <f t="shared" si="201"/>
        <v>534231.3055826429</v>
      </c>
      <c r="U411" s="30">
        <f t="shared" si="202"/>
        <v>0</v>
      </c>
      <c r="V411" s="30">
        <f t="shared" si="203"/>
        <v>0</v>
      </c>
      <c r="W411" s="30">
        <f t="shared" si="204"/>
        <v>-2.5514444770707851</v>
      </c>
      <c r="X411" s="30">
        <f t="shared" si="205"/>
        <v>7.0873457696410695E-4</v>
      </c>
      <c r="Y411" s="30">
        <f t="shared" si="191"/>
        <v>1115.1890936778357</v>
      </c>
      <c r="Z411" s="30">
        <f t="shared" si="192"/>
        <v>-562.68344395938902</v>
      </c>
      <c r="AA411" s="30">
        <f t="shared" si="206"/>
        <v>0.30977474824384327</v>
      </c>
      <c r="AB411" s="30">
        <f t="shared" si="207"/>
        <v>-0.15630095665538585</v>
      </c>
      <c r="AC411" s="30">
        <f t="shared" si="208"/>
        <v>0.15630095665538585</v>
      </c>
      <c r="AD411" s="30">
        <f t="shared" si="209"/>
        <v>0.15347379158845742</v>
      </c>
      <c r="AE411" s="30">
        <f>1/2*(('Car Info '!$C$5)*('My Spreedsheet '!F411)^2)</f>
        <v>20101.77854938271</v>
      </c>
      <c r="AF411" s="30">
        <f t="shared" si="210"/>
        <v>20.101778549382711</v>
      </c>
      <c r="AG411" s="30">
        <f t="shared" si="211"/>
        <v>5.5838273748285306E-3</v>
      </c>
      <c r="AH411" s="30">
        <f t="shared" si="212"/>
        <v>5.219461441186553</v>
      </c>
      <c r="AI411" s="30">
        <f t="shared" si="213"/>
        <v>888.43206613909047</v>
      </c>
      <c r="AJ411" s="30">
        <f t="shared" si="214"/>
        <v>19213.346483243618</v>
      </c>
      <c r="AK411" s="30">
        <f t="shared" si="215"/>
        <v>19.213346483243619</v>
      </c>
      <c r="AL411" s="30">
        <f t="shared" si="216"/>
        <v>19213.346483243618</v>
      </c>
      <c r="AM411" s="30">
        <f t="shared" si="217"/>
        <v>19.213346483243619</v>
      </c>
      <c r="AN411" s="30">
        <f t="shared" si="218"/>
        <v>14.410009862432714</v>
      </c>
      <c r="AO411" s="30">
        <f>IF('My Spreedsheet '!AN411&lt; 'Supercapacitor Info'!$F$22,'My Spreedsheet '!AN411,'Supercapacitor Info'!$F$22)</f>
        <v>14.410009862432714</v>
      </c>
    </row>
    <row r="412" spans="2:41" x14ac:dyDescent="0.3">
      <c r="B412" s="6" t="s">
        <v>9</v>
      </c>
      <c r="C412" s="6">
        <v>407</v>
      </c>
      <c r="D412" s="6">
        <v>407</v>
      </c>
      <c r="E412" s="7">
        <v>17</v>
      </c>
      <c r="F412" s="16">
        <f t="shared" si="193"/>
        <v>4.7222222222222223</v>
      </c>
      <c r="G412" s="17">
        <f t="shared" si="219"/>
        <v>-0.47222222222222199</v>
      </c>
      <c r="H412" s="17">
        <f t="shared" si="220"/>
        <v>-1.6999999999999993</v>
      </c>
      <c r="I412" s="17">
        <f t="shared" si="194"/>
        <v>4.7222222222222223</v>
      </c>
      <c r="J412" s="17">
        <f t="shared" si="195"/>
        <v>2692.4444444444448</v>
      </c>
      <c r="K412" s="17">
        <f t="shared" si="196"/>
        <v>2692.4444444444448</v>
      </c>
      <c r="L412" s="30">
        <f>'Car Info '!$C$5*'My Spreedsheet '!G412</f>
        <v>-703.61111111111074</v>
      </c>
      <c r="M412" s="30">
        <f t="shared" si="197"/>
        <v>1</v>
      </c>
      <c r="N412" s="30">
        <f>IF(M412=1,'Car Info '!$C$5*9.80665*'Car Info '!$H$5,0)</f>
        <v>160.73099349999998</v>
      </c>
      <c r="O412" s="30">
        <f>0.5*'Car Info '!$G$5*'Car Info '!$I$5*'Car Info '!$D$5*('My Spreedsheet '!F412*'My Spreedsheet '!F412)</f>
        <v>8.5157493105902784</v>
      </c>
      <c r="P412" s="30">
        <f t="shared" si="221"/>
        <v>-534.36436830052048</v>
      </c>
      <c r="Q412" s="30">
        <f t="shared" si="198"/>
        <v>-2523.3872947524578</v>
      </c>
      <c r="R412" s="30">
        <f t="shared" si="199"/>
        <v>-2.523387294752458</v>
      </c>
      <c r="S412" s="30">
        <f t="shared" si="200"/>
        <v>799.22072993889844</v>
      </c>
      <c r="T412" s="30">
        <f t="shared" si="201"/>
        <v>535030.52631258185</v>
      </c>
      <c r="U412" s="30">
        <f t="shared" si="202"/>
        <v>0</v>
      </c>
      <c r="V412" s="30">
        <f t="shared" si="203"/>
        <v>0</v>
      </c>
      <c r="W412" s="30">
        <f t="shared" si="204"/>
        <v>-2.523387294752458</v>
      </c>
      <c r="X412" s="30">
        <f t="shared" si="205"/>
        <v>7.0094091520901615E-4</v>
      </c>
      <c r="Y412" s="30">
        <f t="shared" si="191"/>
        <v>1115.1890936778357</v>
      </c>
      <c r="Z412" s="30">
        <f t="shared" si="192"/>
        <v>-565.20683125414143</v>
      </c>
      <c r="AA412" s="30">
        <f t="shared" si="206"/>
        <v>0.30977474824384327</v>
      </c>
      <c r="AB412" s="30">
        <f t="shared" si="207"/>
        <v>-0.15700189757059485</v>
      </c>
      <c r="AC412" s="30">
        <f t="shared" si="208"/>
        <v>0.15700189757059485</v>
      </c>
      <c r="AD412" s="30">
        <f t="shared" si="209"/>
        <v>0.15277285067324842</v>
      </c>
      <c r="AE412" s="30">
        <f>1/2*(('Car Info '!$C$5)*('My Spreedsheet '!F412)^2)</f>
        <v>16613.040123456791</v>
      </c>
      <c r="AF412" s="30">
        <f t="shared" si="210"/>
        <v>16.613040123456791</v>
      </c>
      <c r="AG412" s="30">
        <f t="shared" si="211"/>
        <v>4.6147333676268866E-3</v>
      </c>
      <c r="AH412" s="30">
        <f t="shared" si="212"/>
        <v>5.2240761745541802</v>
      </c>
      <c r="AI412" s="30">
        <f t="shared" si="213"/>
        <v>799.22072993889844</v>
      </c>
      <c r="AJ412" s="30">
        <f t="shared" si="214"/>
        <v>15813.819393517892</v>
      </c>
      <c r="AK412" s="30">
        <f t="shared" si="215"/>
        <v>15.813819393517893</v>
      </c>
      <c r="AL412" s="30">
        <f t="shared" si="216"/>
        <v>15813.819393517892</v>
      </c>
      <c r="AM412" s="30">
        <f t="shared" si="217"/>
        <v>15.813819393517893</v>
      </c>
      <c r="AN412" s="30">
        <f t="shared" si="218"/>
        <v>11.860364545138419</v>
      </c>
      <c r="AO412" s="30">
        <f>IF('My Spreedsheet '!AN412&lt; 'Supercapacitor Info'!$F$22,'My Spreedsheet '!AN412,'Supercapacitor Info'!$F$22)</f>
        <v>11.860364545138419</v>
      </c>
    </row>
    <row r="413" spans="2:41" x14ac:dyDescent="0.3">
      <c r="B413" s="6" t="s">
        <v>9</v>
      </c>
      <c r="C413" s="6">
        <v>408</v>
      </c>
      <c r="D413" s="6">
        <v>408</v>
      </c>
      <c r="E413" s="7">
        <v>15.3</v>
      </c>
      <c r="F413" s="16">
        <f t="shared" si="193"/>
        <v>4.25</v>
      </c>
      <c r="G413" s="17">
        <f t="shared" si="219"/>
        <v>-0.38888888888888895</v>
      </c>
      <c r="H413" s="17">
        <f t="shared" si="220"/>
        <v>-1.4000000000000004</v>
      </c>
      <c r="I413" s="17">
        <f t="shared" si="194"/>
        <v>4.25</v>
      </c>
      <c r="J413" s="17">
        <f t="shared" si="195"/>
        <v>2696.6944444444448</v>
      </c>
      <c r="K413" s="17">
        <f t="shared" si="196"/>
        <v>2696.6944444444448</v>
      </c>
      <c r="L413" s="30">
        <f>'Car Info '!$C$5*'My Spreedsheet '!G413</f>
        <v>-579.44444444444457</v>
      </c>
      <c r="M413" s="30">
        <f t="shared" si="197"/>
        <v>1</v>
      </c>
      <c r="N413" s="30">
        <f>IF(M413=1,'Car Info '!$C$5*9.80665*'Car Info '!$H$5,0)</f>
        <v>160.73099349999998</v>
      </c>
      <c r="O413" s="30">
        <f>0.5*'Car Info '!$G$5*'Car Info '!$I$5*'Car Info '!$D$5*('My Spreedsheet '!F413*'My Spreedsheet '!F413)</f>
        <v>6.897756941578125</v>
      </c>
      <c r="P413" s="30">
        <f t="shared" si="221"/>
        <v>-411.81569400286651</v>
      </c>
      <c r="Q413" s="30">
        <f t="shared" si="198"/>
        <v>-1750.2166995121827</v>
      </c>
      <c r="R413" s="30">
        <f t="shared" si="199"/>
        <v>-1.7502166995121826</v>
      </c>
      <c r="S413" s="30">
        <f t="shared" si="200"/>
        <v>712.42218937670702</v>
      </c>
      <c r="T413" s="30">
        <f t="shared" si="201"/>
        <v>535742.94850195851</v>
      </c>
      <c r="U413" s="30">
        <f t="shared" si="202"/>
        <v>0</v>
      </c>
      <c r="V413" s="30">
        <f t="shared" si="203"/>
        <v>0</v>
      </c>
      <c r="W413" s="30">
        <f t="shared" si="204"/>
        <v>-1.7502166995121826</v>
      </c>
      <c r="X413" s="30">
        <f t="shared" si="205"/>
        <v>4.8617130542005072E-4</v>
      </c>
      <c r="Y413" s="30">
        <f t="shared" si="191"/>
        <v>1115.1890936778357</v>
      </c>
      <c r="Z413" s="30">
        <f t="shared" si="192"/>
        <v>-566.95704795365361</v>
      </c>
      <c r="AA413" s="30">
        <f t="shared" si="206"/>
        <v>0.30977474824384327</v>
      </c>
      <c r="AB413" s="30">
        <f t="shared" si="207"/>
        <v>-0.15748806887601488</v>
      </c>
      <c r="AC413" s="30">
        <f t="shared" si="208"/>
        <v>0.15748806887601488</v>
      </c>
      <c r="AD413" s="30">
        <f t="shared" si="209"/>
        <v>0.15228667936782839</v>
      </c>
      <c r="AE413" s="30">
        <f>1/2*(('Car Info '!$C$5)*('My Spreedsheet '!F413)^2)</f>
        <v>13456.5625</v>
      </c>
      <c r="AF413" s="30">
        <f t="shared" si="210"/>
        <v>13.4565625</v>
      </c>
      <c r="AG413" s="30">
        <f t="shared" si="211"/>
        <v>3.737934027777778E-3</v>
      </c>
      <c r="AH413" s="30">
        <f t="shared" si="212"/>
        <v>5.2278141085819581</v>
      </c>
      <c r="AI413" s="30">
        <f t="shared" si="213"/>
        <v>712.42218937670702</v>
      </c>
      <c r="AJ413" s="30">
        <f t="shared" si="214"/>
        <v>12744.140310623294</v>
      </c>
      <c r="AK413" s="30">
        <f t="shared" si="215"/>
        <v>12.744140310623294</v>
      </c>
      <c r="AL413" s="30">
        <f t="shared" si="216"/>
        <v>12744.140310623294</v>
      </c>
      <c r="AM413" s="30">
        <f t="shared" si="217"/>
        <v>12.744140310623294</v>
      </c>
      <c r="AN413" s="30">
        <f t="shared" si="218"/>
        <v>9.5581052329674723</v>
      </c>
      <c r="AO413" s="30">
        <f>IF('My Spreedsheet '!AN413&lt; 'Supercapacitor Info'!$F$22,'My Spreedsheet '!AN413,'Supercapacitor Info'!$F$22)</f>
        <v>9.5581052329674723</v>
      </c>
    </row>
    <row r="414" spans="2:41" x14ac:dyDescent="0.3">
      <c r="B414" s="6" t="s">
        <v>9</v>
      </c>
      <c r="C414" s="6">
        <v>409</v>
      </c>
      <c r="D414" s="6">
        <v>409</v>
      </c>
      <c r="E414" s="7">
        <v>14.2</v>
      </c>
      <c r="F414" s="16">
        <f t="shared" si="193"/>
        <v>3.9444444444444442</v>
      </c>
      <c r="G414" s="17">
        <f t="shared" si="219"/>
        <v>-0.19444444444444448</v>
      </c>
      <c r="H414" s="17">
        <f t="shared" si="220"/>
        <v>-0.70000000000000018</v>
      </c>
      <c r="I414" s="17">
        <f t="shared" si="194"/>
        <v>3.9444444444444442</v>
      </c>
      <c r="J414" s="17">
        <f t="shared" si="195"/>
        <v>2700.6388888888891</v>
      </c>
      <c r="K414" s="17">
        <f t="shared" si="196"/>
        <v>2700.6388888888891</v>
      </c>
      <c r="L414" s="30">
        <f>'Car Info '!$C$5*'My Spreedsheet '!G414</f>
        <v>-289.72222222222229</v>
      </c>
      <c r="M414" s="30">
        <f t="shared" si="197"/>
        <v>1</v>
      </c>
      <c r="N414" s="30">
        <f>IF(M414=1,'Car Info '!$C$5*9.80665*'Car Info '!$H$5,0)</f>
        <v>160.73099349999998</v>
      </c>
      <c r="O414" s="30">
        <f>0.5*'Car Info '!$G$5*'Car Info '!$I$5*'Car Info '!$D$5*('My Spreedsheet '!F414*'My Spreedsheet '!F414)</f>
        <v>5.9415767854236101</v>
      </c>
      <c r="P414" s="30">
        <f t="shared" si="221"/>
        <v>-123.0496519367987</v>
      </c>
      <c r="Q414" s="30">
        <f t="shared" si="198"/>
        <v>-485.36251597292818</v>
      </c>
      <c r="R414" s="30">
        <f t="shared" si="199"/>
        <v>-0.48536251597292818</v>
      </c>
      <c r="S414" s="30">
        <f t="shared" si="200"/>
        <v>657.43069390361529</v>
      </c>
      <c r="T414" s="30">
        <f t="shared" si="201"/>
        <v>536400.3791958621</v>
      </c>
      <c r="U414" s="30">
        <f t="shared" si="202"/>
        <v>0</v>
      </c>
      <c r="V414" s="30">
        <f t="shared" si="203"/>
        <v>0</v>
      </c>
      <c r="W414" s="30">
        <f t="shared" si="204"/>
        <v>-0.48536251597292818</v>
      </c>
      <c r="X414" s="30">
        <f t="shared" si="205"/>
        <v>1.3482292110359115E-4</v>
      </c>
      <c r="Y414" s="30">
        <f t="shared" si="191"/>
        <v>1115.1890936778357</v>
      </c>
      <c r="Z414" s="30">
        <f t="shared" si="192"/>
        <v>-567.44241046962657</v>
      </c>
      <c r="AA414" s="30">
        <f t="shared" si="206"/>
        <v>0.30977474824384327</v>
      </c>
      <c r="AB414" s="30">
        <f t="shared" si="207"/>
        <v>-0.1576228917971185</v>
      </c>
      <c r="AC414" s="30">
        <f t="shared" si="208"/>
        <v>0.1576228917971185</v>
      </c>
      <c r="AD414" s="30">
        <f t="shared" si="209"/>
        <v>0.15215185644672477</v>
      </c>
      <c r="AE414" s="30">
        <f>1/2*(('Car Info '!$C$5)*('My Spreedsheet '!F414)^2)</f>
        <v>11591.188271604937</v>
      </c>
      <c r="AF414" s="30">
        <f t="shared" si="210"/>
        <v>11.591188271604937</v>
      </c>
      <c r="AG414" s="30">
        <f t="shared" si="211"/>
        <v>3.2197745198902601E-3</v>
      </c>
      <c r="AH414" s="30">
        <f t="shared" si="212"/>
        <v>5.2310338831018486</v>
      </c>
      <c r="AI414" s="30">
        <f t="shared" si="213"/>
        <v>657.43069390361529</v>
      </c>
      <c r="AJ414" s="30">
        <f t="shared" si="214"/>
        <v>10933.757577701321</v>
      </c>
      <c r="AK414" s="30">
        <f t="shared" si="215"/>
        <v>10.933757577701321</v>
      </c>
      <c r="AL414" s="30">
        <f t="shared" si="216"/>
        <v>10933.757577701321</v>
      </c>
      <c r="AM414" s="30">
        <f t="shared" si="217"/>
        <v>10.933757577701321</v>
      </c>
      <c r="AN414" s="30">
        <f t="shared" si="218"/>
        <v>8.200318183275991</v>
      </c>
      <c r="AO414" s="30">
        <f>IF('My Spreedsheet '!AN414&lt; 'Supercapacitor Info'!$F$22,'My Spreedsheet '!AN414,'Supercapacitor Info'!$F$22)</f>
        <v>8.200318183275991</v>
      </c>
    </row>
    <row r="415" spans="2:41" x14ac:dyDescent="0.3">
      <c r="B415" s="6" t="s">
        <v>9</v>
      </c>
      <c r="C415" s="6">
        <v>410</v>
      </c>
      <c r="D415" s="6">
        <v>410</v>
      </c>
      <c r="E415" s="7">
        <v>13.9</v>
      </c>
      <c r="F415" s="16">
        <f t="shared" si="193"/>
        <v>3.8611111111111112</v>
      </c>
      <c r="G415" s="17">
        <f t="shared" si="219"/>
        <v>-2.7777777777777679E-2</v>
      </c>
      <c r="H415" s="17">
        <f t="shared" si="220"/>
        <v>-9.9999999999999645E-2</v>
      </c>
      <c r="I415" s="17">
        <f t="shared" si="194"/>
        <v>3.8611111111111112</v>
      </c>
      <c r="J415" s="17">
        <f t="shared" si="195"/>
        <v>2704.5000000000005</v>
      </c>
      <c r="K415" s="17">
        <f t="shared" si="196"/>
        <v>2704.5000000000005</v>
      </c>
      <c r="L415" s="30">
        <f>'Car Info '!$C$5*'My Spreedsheet '!G415</f>
        <v>-41.388888888888744</v>
      </c>
      <c r="M415" s="30">
        <f t="shared" si="197"/>
        <v>1</v>
      </c>
      <c r="N415" s="30">
        <f>IF(M415=1,'Car Info '!$C$5*9.80665*'Car Info '!$H$5,0)</f>
        <v>160.73099349999998</v>
      </c>
      <c r="O415" s="30">
        <f>0.5*'Car Info '!$G$5*'Car Info '!$I$5*'Car Info '!$D$5*('My Spreedsheet '!F415*'My Spreedsheet '!F415)</f>
        <v>5.6931762086475697</v>
      </c>
      <c r="P415" s="30">
        <f t="shared" si="221"/>
        <v>125.03528081975881</v>
      </c>
      <c r="Q415" s="30">
        <f t="shared" si="198"/>
        <v>482.77511205406876</v>
      </c>
      <c r="R415" s="30">
        <f t="shared" si="199"/>
        <v>0.48277511205406876</v>
      </c>
      <c r="S415" s="30">
        <f t="shared" si="200"/>
        <v>642.58221081950023</v>
      </c>
      <c r="T415" s="30">
        <f t="shared" si="201"/>
        <v>537042.96140668157</v>
      </c>
      <c r="U415" s="30">
        <f t="shared" si="202"/>
        <v>0.48277511205406876</v>
      </c>
      <c r="V415" s="30">
        <f t="shared" si="203"/>
        <v>1.3410419779279689E-4</v>
      </c>
      <c r="W415" s="30">
        <f t="shared" si="204"/>
        <v>0</v>
      </c>
      <c r="X415" s="30">
        <f t="shared" si="205"/>
        <v>0</v>
      </c>
      <c r="Y415" s="30">
        <f t="shared" si="191"/>
        <v>1115.6718687898897</v>
      </c>
      <c r="Z415" s="30">
        <f t="shared" si="192"/>
        <v>-567.44241046962657</v>
      </c>
      <c r="AA415" s="30">
        <f t="shared" si="206"/>
        <v>0.30990885244163602</v>
      </c>
      <c r="AB415" s="30">
        <f t="shared" si="207"/>
        <v>-0.1576228917971185</v>
      </c>
      <c r="AC415" s="30">
        <f t="shared" si="208"/>
        <v>0.1576228917971185</v>
      </c>
      <c r="AD415" s="30">
        <f t="shared" si="209"/>
        <v>0.15228596064451752</v>
      </c>
      <c r="AE415" s="30">
        <f>1/2*(('Car Info '!$C$5)*('My Spreedsheet '!F415)^2)</f>
        <v>11106.59336419753</v>
      </c>
      <c r="AF415" s="30">
        <f t="shared" si="210"/>
        <v>11.106593364197529</v>
      </c>
      <c r="AG415" s="30">
        <f t="shared" si="211"/>
        <v>3.0851648233882027E-3</v>
      </c>
      <c r="AH415" s="30">
        <f t="shared" si="212"/>
        <v>5.2341190479252369</v>
      </c>
      <c r="AI415" s="30">
        <f t="shared" si="213"/>
        <v>642.58221081950023</v>
      </c>
      <c r="AJ415" s="30">
        <f t="shared" si="214"/>
        <v>10464.011153378029</v>
      </c>
      <c r="AK415" s="30">
        <f t="shared" si="215"/>
        <v>10.46401115337803</v>
      </c>
      <c r="AL415" s="30">
        <f t="shared" si="216"/>
        <v>10464.011153378029</v>
      </c>
      <c r="AM415" s="30">
        <f t="shared" si="217"/>
        <v>10.46401115337803</v>
      </c>
      <c r="AN415" s="30">
        <f t="shared" si="218"/>
        <v>7.8480083650335217</v>
      </c>
      <c r="AO415" s="30">
        <f>IF('My Spreedsheet '!AN415&lt; 'Supercapacitor Info'!$F$22,'My Spreedsheet '!AN415,'Supercapacitor Info'!$F$22)</f>
        <v>7.8480083650335217</v>
      </c>
    </row>
    <row r="416" spans="2:41" x14ac:dyDescent="0.3">
      <c r="B416" s="6" t="s">
        <v>9</v>
      </c>
      <c r="C416" s="6">
        <v>411</v>
      </c>
      <c r="D416" s="6">
        <v>411</v>
      </c>
      <c r="E416" s="7">
        <v>14</v>
      </c>
      <c r="F416" s="16">
        <f t="shared" si="193"/>
        <v>3.8888888888888888</v>
      </c>
      <c r="G416" s="17">
        <f t="shared" si="219"/>
        <v>4.1666666666666519E-2</v>
      </c>
      <c r="H416" s="17">
        <f t="shared" si="220"/>
        <v>0.14999999999999947</v>
      </c>
      <c r="I416" s="17">
        <f t="shared" si="194"/>
        <v>3.8888888888888888</v>
      </c>
      <c r="J416" s="17">
        <f t="shared" si="195"/>
        <v>2708.3888888888891</v>
      </c>
      <c r="K416" s="17">
        <f t="shared" si="196"/>
        <v>2708.3888888888891</v>
      </c>
      <c r="L416" s="30">
        <f>'Car Info '!$C$5*'My Spreedsheet '!G416</f>
        <v>62.083333333333115</v>
      </c>
      <c r="M416" s="30">
        <f t="shared" si="197"/>
        <v>1</v>
      </c>
      <c r="N416" s="30">
        <f>IF(M416=1,'Car Info '!$C$5*9.80665*'Car Info '!$H$5,0)</f>
        <v>160.73099349999998</v>
      </c>
      <c r="O416" s="30">
        <f>0.5*'Car Info '!$G$5*'Car Info '!$I$5*'Car Info '!$D$5*('My Spreedsheet '!F416*'My Spreedsheet '!F416)</f>
        <v>5.7753870756944439</v>
      </c>
      <c r="P416" s="30">
        <f t="shared" si="221"/>
        <v>228.58971390902755</v>
      </c>
      <c r="Q416" s="30">
        <f t="shared" si="198"/>
        <v>888.95999853510716</v>
      </c>
      <c r="R416" s="30">
        <f t="shared" si="199"/>
        <v>0.88895999853510721</v>
      </c>
      <c r="S416" s="30">
        <f t="shared" si="200"/>
        <v>647.52481334992285</v>
      </c>
      <c r="T416" s="30">
        <f t="shared" si="201"/>
        <v>537690.48622003151</v>
      </c>
      <c r="U416" s="30">
        <f t="shared" si="202"/>
        <v>0.88895999853510721</v>
      </c>
      <c r="V416" s="30">
        <f t="shared" si="203"/>
        <v>2.4693333292641865E-4</v>
      </c>
      <c r="W416" s="30">
        <f t="shared" si="204"/>
        <v>0</v>
      </c>
      <c r="X416" s="30">
        <f t="shared" si="205"/>
        <v>0</v>
      </c>
      <c r="Y416" s="30">
        <f t="shared" si="191"/>
        <v>1116.5608287884247</v>
      </c>
      <c r="Z416" s="30">
        <f t="shared" si="192"/>
        <v>-567.44241046962657</v>
      </c>
      <c r="AA416" s="30">
        <f t="shared" si="206"/>
        <v>0.31015578577456243</v>
      </c>
      <c r="AB416" s="30">
        <f t="shared" si="207"/>
        <v>-0.1576228917971185</v>
      </c>
      <c r="AC416" s="30">
        <f t="shared" si="208"/>
        <v>0.1576228917971185</v>
      </c>
      <c r="AD416" s="30">
        <f t="shared" si="209"/>
        <v>0.15253289397744393</v>
      </c>
      <c r="AE416" s="30">
        <f>1/2*(('Car Info '!$C$5)*('My Spreedsheet '!F416)^2)</f>
        <v>11266.975308641975</v>
      </c>
      <c r="AF416" s="30">
        <f t="shared" si="210"/>
        <v>11.266975308641975</v>
      </c>
      <c r="AG416" s="30">
        <f t="shared" si="211"/>
        <v>3.1297153635116595E-3</v>
      </c>
      <c r="AH416" s="30">
        <f t="shared" si="212"/>
        <v>5.2372487632887488</v>
      </c>
      <c r="AI416" s="30">
        <f t="shared" si="213"/>
        <v>647.52481334992285</v>
      </c>
      <c r="AJ416" s="30">
        <f t="shared" si="214"/>
        <v>10619.450495292052</v>
      </c>
      <c r="AK416" s="30">
        <f t="shared" si="215"/>
        <v>10.619450495292053</v>
      </c>
      <c r="AL416" s="30">
        <f t="shared" si="216"/>
        <v>0</v>
      </c>
      <c r="AM416" s="30">
        <f t="shared" si="217"/>
        <v>0</v>
      </c>
      <c r="AN416" s="30">
        <f t="shared" si="218"/>
        <v>7.964587871469039</v>
      </c>
      <c r="AO416" s="30">
        <f>IF('My Spreedsheet '!AN416&lt; 'Supercapacitor Info'!$F$22,'My Spreedsheet '!AN416,'Supercapacitor Info'!$F$22)</f>
        <v>7.964587871469039</v>
      </c>
    </row>
    <row r="417" spans="2:41" x14ac:dyDescent="0.3">
      <c r="B417" s="6" t="s">
        <v>9</v>
      </c>
      <c r="C417" s="6">
        <v>412</v>
      </c>
      <c r="D417" s="6">
        <v>412</v>
      </c>
      <c r="E417" s="7">
        <v>14.2</v>
      </c>
      <c r="F417" s="16">
        <f t="shared" si="193"/>
        <v>3.9444444444444442</v>
      </c>
      <c r="G417" s="17">
        <f t="shared" si="219"/>
        <v>6.9444444444444448E-2</v>
      </c>
      <c r="H417" s="17">
        <f t="shared" si="220"/>
        <v>0.25</v>
      </c>
      <c r="I417" s="17">
        <f t="shared" si="194"/>
        <v>3.9444444444444442</v>
      </c>
      <c r="J417" s="17">
        <f t="shared" si="195"/>
        <v>2712.3333333333335</v>
      </c>
      <c r="K417" s="17">
        <f t="shared" si="196"/>
        <v>2712.3333333333335</v>
      </c>
      <c r="L417" s="30">
        <f>'Car Info '!$C$5*'My Spreedsheet '!G417</f>
        <v>103.47222222222223</v>
      </c>
      <c r="M417" s="30">
        <f t="shared" si="197"/>
        <v>1</v>
      </c>
      <c r="N417" s="30">
        <f>IF(M417=1,'Car Info '!$C$5*9.80665*'Car Info '!$H$5,0)</f>
        <v>160.73099349999998</v>
      </c>
      <c r="O417" s="30">
        <f>0.5*'Car Info '!$G$5*'Car Info '!$I$5*'Car Info '!$D$5*('My Spreedsheet '!F417*'My Spreedsheet '!F417)</f>
        <v>5.9415767854236101</v>
      </c>
      <c r="P417" s="30">
        <f t="shared" si="221"/>
        <v>270.14479250764583</v>
      </c>
      <c r="Q417" s="30">
        <f t="shared" si="198"/>
        <v>1065.5711260023807</v>
      </c>
      <c r="R417" s="30">
        <f t="shared" si="199"/>
        <v>1.0655711260023806</v>
      </c>
      <c r="S417" s="30">
        <f t="shared" si="200"/>
        <v>657.43069390361529</v>
      </c>
      <c r="T417" s="30">
        <f t="shared" si="201"/>
        <v>538347.9169139351</v>
      </c>
      <c r="U417" s="30">
        <f t="shared" si="202"/>
        <v>1.0655711260023806</v>
      </c>
      <c r="V417" s="30">
        <f t="shared" si="203"/>
        <v>2.959919794451057E-4</v>
      </c>
      <c r="W417" s="30">
        <f t="shared" si="204"/>
        <v>0</v>
      </c>
      <c r="X417" s="30">
        <f t="shared" si="205"/>
        <v>0</v>
      </c>
      <c r="Y417" s="30">
        <f t="shared" si="191"/>
        <v>1117.6263999144271</v>
      </c>
      <c r="Z417" s="30">
        <f t="shared" si="192"/>
        <v>-567.44241046962657</v>
      </c>
      <c r="AA417" s="30">
        <f t="shared" si="206"/>
        <v>0.31045177775400751</v>
      </c>
      <c r="AB417" s="30">
        <f t="shared" si="207"/>
        <v>-0.1576228917971185</v>
      </c>
      <c r="AC417" s="30">
        <f t="shared" si="208"/>
        <v>0.1576228917971185</v>
      </c>
      <c r="AD417" s="30">
        <f t="shared" si="209"/>
        <v>0.15282888595688901</v>
      </c>
      <c r="AE417" s="30">
        <f>1/2*(('Car Info '!$C$5)*('My Spreedsheet '!F417)^2)</f>
        <v>11591.188271604937</v>
      </c>
      <c r="AF417" s="30">
        <f t="shared" si="210"/>
        <v>11.591188271604937</v>
      </c>
      <c r="AG417" s="30">
        <f t="shared" si="211"/>
        <v>3.2197745198902601E-3</v>
      </c>
      <c r="AH417" s="30">
        <f t="shared" si="212"/>
        <v>5.2404685378086393</v>
      </c>
      <c r="AI417" s="30">
        <f t="shared" si="213"/>
        <v>657.43069390361529</v>
      </c>
      <c r="AJ417" s="30">
        <f t="shared" si="214"/>
        <v>10933.757577701321</v>
      </c>
      <c r="AK417" s="30">
        <f t="shared" si="215"/>
        <v>10.933757577701321</v>
      </c>
      <c r="AL417" s="30">
        <f t="shared" si="216"/>
        <v>0</v>
      </c>
      <c r="AM417" s="30">
        <f t="shared" si="217"/>
        <v>0</v>
      </c>
      <c r="AN417" s="30">
        <f t="shared" si="218"/>
        <v>8.200318183275991</v>
      </c>
      <c r="AO417" s="30">
        <f>IF('My Spreedsheet '!AN417&lt; 'Supercapacitor Info'!$F$22,'My Spreedsheet '!AN417,'Supercapacitor Info'!$F$22)</f>
        <v>8.200318183275991</v>
      </c>
    </row>
    <row r="418" spans="2:41" x14ac:dyDescent="0.3">
      <c r="B418" s="6" t="s">
        <v>9</v>
      </c>
      <c r="C418" s="6">
        <v>413</v>
      </c>
      <c r="D418" s="6">
        <v>413</v>
      </c>
      <c r="E418" s="7">
        <v>14.5</v>
      </c>
      <c r="F418" s="16">
        <f t="shared" si="193"/>
        <v>4.0277777777777777</v>
      </c>
      <c r="G418" s="17">
        <f t="shared" si="219"/>
        <v>9.7222222222222363E-2</v>
      </c>
      <c r="H418" s="17">
        <f t="shared" si="220"/>
        <v>0.35000000000000053</v>
      </c>
      <c r="I418" s="17">
        <f t="shared" si="194"/>
        <v>4.0277777777777777</v>
      </c>
      <c r="J418" s="17">
        <f t="shared" si="195"/>
        <v>2716.3611111111113</v>
      </c>
      <c r="K418" s="17">
        <f t="shared" si="196"/>
        <v>2716.3611111111113</v>
      </c>
      <c r="L418" s="30">
        <f>'Car Info '!$C$5*'My Spreedsheet '!G418</f>
        <v>144.86111111111131</v>
      </c>
      <c r="M418" s="30">
        <f t="shared" si="197"/>
        <v>1</v>
      </c>
      <c r="N418" s="30">
        <f>IF(M418=1,'Car Info '!$C$5*9.80665*'Car Info '!$H$5,0)</f>
        <v>160.73099349999998</v>
      </c>
      <c r="O418" s="30">
        <f>0.5*'Car Info '!$G$5*'Car Info '!$I$5*'Car Info '!$D$5*('My Spreedsheet '!F418*'My Spreedsheet '!F418)</f>
        <v>6.1952812891059024</v>
      </c>
      <c r="P418" s="30">
        <f t="shared" si="221"/>
        <v>311.78738590021715</v>
      </c>
      <c r="Q418" s="30">
        <f t="shared" si="198"/>
        <v>1255.8103043203191</v>
      </c>
      <c r="R418" s="30">
        <f t="shared" si="199"/>
        <v>1.255810304320319</v>
      </c>
      <c r="S418" s="30">
        <f t="shared" si="200"/>
        <v>672.34194012278761</v>
      </c>
      <c r="T418" s="30">
        <f t="shared" si="201"/>
        <v>539020.25885405787</v>
      </c>
      <c r="U418" s="30">
        <f t="shared" si="202"/>
        <v>1.255810304320319</v>
      </c>
      <c r="V418" s="30">
        <f t="shared" si="203"/>
        <v>3.4883619564453306E-4</v>
      </c>
      <c r="W418" s="30">
        <f t="shared" si="204"/>
        <v>0</v>
      </c>
      <c r="X418" s="30">
        <f t="shared" si="205"/>
        <v>0</v>
      </c>
      <c r="Y418" s="30">
        <f t="shared" si="191"/>
        <v>1118.8822102187473</v>
      </c>
      <c r="Z418" s="30">
        <f t="shared" si="192"/>
        <v>-567.44241046962657</v>
      </c>
      <c r="AA418" s="30">
        <f t="shared" si="206"/>
        <v>0.31080061394965203</v>
      </c>
      <c r="AB418" s="30">
        <f t="shared" si="207"/>
        <v>-0.1576228917971185</v>
      </c>
      <c r="AC418" s="30">
        <f t="shared" si="208"/>
        <v>0.1576228917971185</v>
      </c>
      <c r="AD418" s="30">
        <f t="shared" si="209"/>
        <v>0.15317772215253353</v>
      </c>
      <c r="AE418" s="30">
        <f>1/2*(('Car Info '!$C$5)*('My Spreedsheet '!F418)^2)</f>
        <v>12086.130401234568</v>
      </c>
      <c r="AF418" s="30">
        <f t="shared" si="210"/>
        <v>12.086130401234568</v>
      </c>
      <c r="AG418" s="30">
        <f t="shared" si="211"/>
        <v>3.3572584447873802E-3</v>
      </c>
      <c r="AH418" s="30">
        <f t="shared" si="212"/>
        <v>5.2438257962534269</v>
      </c>
      <c r="AI418" s="30">
        <f t="shared" si="213"/>
        <v>672.34194012278761</v>
      </c>
      <c r="AJ418" s="30">
        <f t="shared" si="214"/>
        <v>11413.788461111781</v>
      </c>
      <c r="AK418" s="30">
        <f t="shared" si="215"/>
        <v>11.41378846111178</v>
      </c>
      <c r="AL418" s="30">
        <f t="shared" si="216"/>
        <v>0</v>
      </c>
      <c r="AM418" s="30">
        <f t="shared" si="217"/>
        <v>0</v>
      </c>
      <c r="AN418" s="30">
        <f t="shared" si="218"/>
        <v>8.5603413458338373</v>
      </c>
      <c r="AO418" s="30">
        <f>IF('My Spreedsheet '!AN418&lt; 'Supercapacitor Info'!$F$22,'My Spreedsheet '!AN418,'Supercapacitor Info'!$F$22)</f>
        <v>8.5603413458338373</v>
      </c>
    </row>
    <row r="419" spans="2:41" x14ac:dyDescent="0.3">
      <c r="B419" s="6" t="s">
        <v>9</v>
      </c>
      <c r="C419" s="6">
        <v>414</v>
      </c>
      <c r="D419" s="6">
        <v>414</v>
      </c>
      <c r="E419" s="7">
        <v>14.9</v>
      </c>
      <c r="F419" s="16">
        <f t="shared" si="193"/>
        <v>4.1388888888888893</v>
      </c>
      <c r="G419" s="17">
        <f t="shared" si="219"/>
        <v>0.19444444444444448</v>
      </c>
      <c r="H419" s="17">
        <f t="shared" si="220"/>
        <v>0.70000000000000018</v>
      </c>
      <c r="I419" s="17">
        <f t="shared" si="194"/>
        <v>4.1388888888888893</v>
      </c>
      <c r="J419" s="17">
        <f t="shared" si="195"/>
        <v>2720.5</v>
      </c>
      <c r="K419" s="17">
        <f t="shared" si="196"/>
        <v>2720.5</v>
      </c>
      <c r="L419" s="30">
        <f>'Car Info '!$C$5*'My Spreedsheet '!G419</f>
        <v>289.72222222222229</v>
      </c>
      <c r="M419" s="30">
        <f t="shared" si="197"/>
        <v>1</v>
      </c>
      <c r="N419" s="30">
        <f>IF(M419=1,'Car Info '!$C$5*9.80665*'Car Info '!$H$5,0)</f>
        <v>160.73099349999998</v>
      </c>
      <c r="O419" s="30">
        <f>0.5*'Car Info '!$G$5*'Car Info '!$I$5*'Car Info '!$D$5*('My Spreedsheet '!F419*'My Spreedsheet '!F419)</f>
        <v>6.5418045136475707</v>
      </c>
      <c r="P419" s="30">
        <f t="shared" si="221"/>
        <v>456.99502023586979</v>
      </c>
      <c r="Q419" s="30">
        <f t="shared" si="198"/>
        <v>1891.4516115317945</v>
      </c>
      <c r="R419" s="30">
        <f t="shared" si="199"/>
        <v>1.8914516115317945</v>
      </c>
      <c r="S419" s="30">
        <f t="shared" si="200"/>
        <v>692.32352511204135</v>
      </c>
      <c r="T419" s="30">
        <f t="shared" si="201"/>
        <v>539712.58237916988</v>
      </c>
      <c r="U419" s="30">
        <f t="shared" si="202"/>
        <v>1.8914516115317945</v>
      </c>
      <c r="V419" s="30">
        <f t="shared" si="203"/>
        <v>5.254032254254985E-4</v>
      </c>
      <c r="W419" s="30">
        <f t="shared" si="204"/>
        <v>0</v>
      </c>
      <c r="X419" s="30">
        <f t="shared" si="205"/>
        <v>0</v>
      </c>
      <c r="Y419" s="30">
        <f t="shared" si="191"/>
        <v>1120.773661830279</v>
      </c>
      <c r="Z419" s="30">
        <f t="shared" si="192"/>
        <v>-567.44241046962657</v>
      </c>
      <c r="AA419" s="30">
        <f t="shared" si="206"/>
        <v>0.31132601717507752</v>
      </c>
      <c r="AB419" s="30">
        <f t="shared" si="207"/>
        <v>-0.1576228917971185</v>
      </c>
      <c r="AC419" s="30">
        <f t="shared" si="208"/>
        <v>0.1576228917971185</v>
      </c>
      <c r="AD419" s="30">
        <f t="shared" si="209"/>
        <v>0.15370312537795902</v>
      </c>
      <c r="AE419" s="30">
        <f>1/2*(('Car Info '!$C$5)*('My Spreedsheet '!F419)^2)</f>
        <v>12762.14891975309</v>
      </c>
      <c r="AF419" s="30">
        <f t="shared" si="210"/>
        <v>12.76214891975309</v>
      </c>
      <c r="AG419" s="30">
        <f t="shared" si="211"/>
        <v>3.5450413665980805E-3</v>
      </c>
      <c r="AH419" s="30">
        <f t="shared" si="212"/>
        <v>5.247370837620025</v>
      </c>
      <c r="AI419" s="30">
        <f t="shared" si="213"/>
        <v>692.32352511204135</v>
      </c>
      <c r="AJ419" s="30">
        <f t="shared" si="214"/>
        <v>12069.825394641048</v>
      </c>
      <c r="AK419" s="30">
        <f t="shared" si="215"/>
        <v>12.069825394641049</v>
      </c>
      <c r="AL419" s="30">
        <f t="shared" si="216"/>
        <v>0</v>
      </c>
      <c r="AM419" s="30">
        <f t="shared" si="217"/>
        <v>0</v>
      </c>
      <c r="AN419" s="30">
        <f t="shared" si="218"/>
        <v>9.052369045980786</v>
      </c>
      <c r="AO419" s="30">
        <f>IF('My Spreedsheet '!AN419&lt; 'Supercapacitor Info'!$F$22,'My Spreedsheet '!AN419,'Supercapacitor Info'!$F$22)</f>
        <v>9.052369045980786</v>
      </c>
    </row>
    <row r="420" spans="2:41" x14ac:dyDescent="0.3">
      <c r="B420" s="6" t="s">
        <v>9</v>
      </c>
      <c r="C420" s="6">
        <v>415</v>
      </c>
      <c r="D420" s="6">
        <v>415</v>
      </c>
      <c r="E420" s="7">
        <v>15.9</v>
      </c>
      <c r="F420" s="16">
        <f t="shared" si="193"/>
        <v>4.416666666666667</v>
      </c>
      <c r="G420" s="17">
        <f t="shared" si="219"/>
        <v>0.34722222222222199</v>
      </c>
      <c r="H420" s="17">
        <f t="shared" si="220"/>
        <v>1.2499999999999991</v>
      </c>
      <c r="I420" s="17">
        <f t="shared" si="194"/>
        <v>4.416666666666667</v>
      </c>
      <c r="J420" s="17">
        <f t="shared" si="195"/>
        <v>2724.9166666666665</v>
      </c>
      <c r="K420" s="17">
        <f t="shared" si="196"/>
        <v>2724.9166666666665</v>
      </c>
      <c r="L420" s="30">
        <f>'Car Info '!$C$5*'My Spreedsheet '!G420</f>
        <v>517.36111111111074</v>
      </c>
      <c r="M420" s="30">
        <f t="shared" si="197"/>
        <v>1</v>
      </c>
      <c r="N420" s="30">
        <f>IF(M420=1,'Car Info '!$C$5*9.80665*'Car Info '!$H$5,0)</f>
        <v>160.73099349999998</v>
      </c>
      <c r="O420" s="30">
        <f>0.5*'Car Info '!$G$5*'Car Info '!$I$5*'Car Info '!$D$5*('My Spreedsheet '!F420*'My Spreedsheet '!F420)</f>
        <v>7.4493653398281259</v>
      </c>
      <c r="P420" s="30">
        <f t="shared" si="221"/>
        <v>685.54146995093879</v>
      </c>
      <c r="Q420" s="30">
        <f t="shared" si="198"/>
        <v>3027.8081589499798</v>
      </c>
      <c r="R420" s="30">
        <f t="shared" si="199"/>
        <v>3.0278081589499797</v>
      </c>
      <c r="S420" s="30">
        <f t="shared" si="200"/>
        <v>742.79658487590746</v>
      </c>
      <c r="T420" s="30">
        <f t="shared" si="201"/>
        <v>540455.37896404578</v>
      </c>
      <c r="U420" s="30">
        <f t="shared" si="202"/>
        <v>3.0278081589499797</v>
      </c>
      <c r="V420" s="30">
        <f t="shared" si="203"/>
        <v>8.4105782193054986E-4</v>
      </c>
      <c r="W420" s="30">
        <f t="shared" si="204"/>
        <v>0</v>
      </c>
      <c r="X420" s="30">
        <f t="shared" si="205"/>
        <v>0</v>
      </c>
      <c r="Y420" s="30">
        <f t="shared" si="191"/>
        <v>1123.801469989229</v>
      </c>
      <c r="Z420" s="30">
        <f t="shared" si="192"/>
        <v>-567.44241046962657</v>
      </c>
      <c r="AA420" s="30">
        <f t="shared" si="206"/>
        <v>0.31216707499700802</v>
      </c>
      <c r="AB420" s="30">
        <f t="shared" si="207"/>
        <v>-0.1576228917971185</v>
      </c>
      <c r="AC420" s="30">
        <f t="shared" si="208"/>
        <v>0.1576228917971185</v>
      </c>
      <c r="AD420" s="30">
        <f t="shared" si="209"/>
        <v>0.15454418319988952</v>
      </c>
      <c r="AE420" s="30">
        <f>1/2*(('Car Info '!$C$5)*('My Spreedsheet '!F420)^2)</f>
        <v>14532.673611111113</v>
      </c>
      <c r="AF420" s="30">
        <f t="shared" si="210"/>
        <v>14.532673611111113</v>
      </c>
      <c r="AG420" s="30">
        <f t="shared" si="211"/>
        <v>4.0368537808641979E-3</v>
      </c>
      <c r="AH420" s="30">
        <f t="shared" si="212"/>
        <v>5.2514076914008889</v>
      </c>
      <c r="AI420" s="30">
        <f t="shared" si="213"/>
        <v>742.79658487590746</v>
      </c>
      <c r="AJ420" s="30">
        <f t="shared" si="214"/>
        <v>13789.877026235206</v>
      </c>
      <c r="AK420" s="30">
        <f t="shared" si="215"/>
        <v>13.789877026235207</v>
      </c>
      <c r="AL420" s="30">
        <f t="shared" si="216"/>
        <v>0</v>
      </c>
      <c r="AM420" s="30">
        <f t="shared" si="217"/>
        <v>0</v>
      </c>
      <c r="AN420" s="30">
        <f t="shared" si="218"/>
        <v>10.342407769676406</v>
      </c>
      <c r="AO420" s="30">
        <f>IF('My Spreedsheet '!AN420&lt; 'Supercapacitor Info'!$F$22,'My Spreedsheet '!AN420,'Supercapacitor Info'!$F$22)</f>
        <v>10.342407769676406</v>
      </c>
    </row>
    <row r="421" spans="2:41" x14ac:dyDescent="0.3">
      <c r="B421" s="6" t="s">
        <v>9</v>
      </c>
      <c r="C421" s="6">
        <v>416</v>
      </c>
      <c r="D421" s="6">
        <v>416</v>
      </c>
      <c r="E421" s="7">
        <v>17.399999999999999</v>
      </c>
      <c r="F421" s="16">
        <f t="shared" si="193"/>
        <v>4.833333333333333</v>
      </c>
      <c r="G421" s="17">
        <f t="shared" si="219"/>
        <v>0.38888888888888873</v>
      </c>
      <c r="H421" s="17">
        <f t="shared" si="220"/>
        <v>1.3999999999999995</v>
      </c>
      <c r="I421" s="17">
        <f t="shared" si="194"/>
        <v>4.833333333333333</v>
      </c>
      <c r="J421" s="17">
        <f t="shared" si="195"/>
        <v>2729.75</v>
      </c>
      <c r="K421" s="17">
        <f t="shared" si="196"/>
        <v>2729.75</v>
      </c>
      <c r="L421" s="30">
        <f>'Car Info '!$C$5*'My Spreedsheet '!G421</f>
        <v>579.44444444444423</v>
      </c>
      <c r="M421" s="30">
        <f t="shared" si="197"/>
        <v>1</v>
      </c>
      <c r="N421" s="30">
        <f>IF(M421=1,'Car Info '!$C$5*9.80665*'Car Info '!$H$5,0)</f>
        <v>160.73099349999998</v>
      </c>
      <c r="O421" s="30">
        <f>0.5*'Car Info '!$G$5*'Car Info '!$I$5*'Car Info '!$D$5*('My Spreedsheet '!F421*'My Spreedsheet '!F421)</f>
        <v>8.9212050563124983</v>
      </c>
      <c r="P421" s="30">
        <f t="shared" si="221"/>
        <v>749.09664300075667</v>
      </c>
      <c r="Q421" s="30">
        <f t="shared" si="198"/>
        <v>3620.6337745036572</v>
      </c>
      <c r="R421" s="30">
        <f t="shared" si="199"/>
        <v>3.6206337745036574</v>
      </c>
      <c r="S421" s="30">
        <f t="shared" si="200"/>
        <v>819.98562635551025</v>
      </c>
      <c r="T421" s="30">
        <f t="shared" si="201"/>
        <v>541275.3645904013</v>
      </c>
      <c r="U421" s="30">
        <f t="shared" si="202"/>
        <v>3.6206337745036574</v>
      </c>
      <c r="V421" s="30">
        <f t="shared" si="203"/>
        <v>1.0057316040287937E-3</v>
      </c>
      <c r="W421" s="30">
        <f t="shared" si="204"/>
        <v>0</v>
      </c>
      <c r="X421" s="30">
        <f t="shared" si="205"/>
        <v>0</v>
      </c>
      <c r="Y421" s="30">
        <f t="shared" si="191"/>
        <v>1127.4221037637326</v>
      </c>
      <c r="Z421" s="30">
        <f t="shared" si="192"/>
        <v>-567.44241046962657</v>
      </c>
      <c r="AA421" s="30">
        <f t="shared" si="206"/>
        <v>0.31317280660103686</v>
      </c>
      <c r="AB421" s="30">
        <f t="shared" si="207"/>
        <v>-0.1576228917971185</v>
      </c>
      <c r="AC421" s="30">
        <f t="shared" si="208"/>
        <v>0.1576228917971185</v>
      </c>
      <c r="AD421" s="30">
        <f t="shared" si="209"/>
        <v>0.15554991480391836</v>
      </c>
      <c r="AE421" s="30">
        <f>1/2*(('Car Info '!$C$5)*('My Spreedsheet '!F421)^2)</f>
        <v>17404.027777777774</v>
      </c>
      <c r="AF421" s="30">
        <f t="shared" si="210"/>
        <v>17.404027777777774</v>
      </c>
      <c r="AG421" s="30">
        <f t="shared" si="211"/>
        <v>4.8344521604938261E-3</v>
      </c>
      <c r="AH421" s="30">
        <f t="shared" si="212"/>
        <v>5.2562421435613826</v>
      </c>
      <c r="AI421" s="30">
        <f t="shared" si="213"/>
        <v>819.98562635551025</v>
      </c>
      <c r="AJ421" s="30">
        <f t="shared" si="214"/>
        <v>16584.042151422262</v>
      </c>
      <c r="AK421" s="30">
        <f t="shared" si="215"/>
        <v>16.584042151422263</v>
      </c>
      <c r="AL421" s="30">
        <f t="shared" si="216"/>
        <v>0</v>
      </c>
      <c r="AM421" s="30">
        <f t="shared" si="217"/>
        <v>0</v>
      </c>
      <c r="AN421" s="30">
        <f t="shared" si="218"/>
        <v>12.438031613566697</v>
      </c>
      <c r="AO421" s="30">
        <f>IF('My Spreedsheet '!AN421&lt; 'Supercapacitor Info'!$F$22,'My Spreedsheet '!AN421,'Supercapacitor Info'!$F$22)</f>
        <v>12.438031613566697</v>
      </c>
    </row>
    <row r="422" spans="2:41" x14ac:dyDescent="0.3">
      <c r="B422" s="6" t="s">
        <v>9</v>
      </c>
      <c r="C422" s="6">
        <v>417</v>
      </c>
      <c r="D422" s="6">
        <v>417</v>
      </c>
      <c r="E422" s="7">
        <v>18.7</v>
      </c>
      <c r="F422" s="16">
        <f t="shared" si="193"/>
        <v>5.1944444444444438</v>
      </c>
      <c r="G422" s="17">
        <f t="shared" si="219"/>
        <v>0.23611111111111149</v>
      </c>
      <c r="H422" s="17">
        <f t="shared" si="220"/>
        <v>0.85000000000000142</v>
      </c>
      <c r="I422" s="17">
        <f t="shared" si="194"/>
        <v>5.1944444444444438</v>
      </c>
      <c r="J422" s="17">
        <f t="shared" si="195"/>
        <v>2734.9444444444443</v>
      </c>
      <c r="K422" s="17">
        <f t="shared" si="196"/>
        <v>2734.9444444444443</v>
      </c>
      <c r="L422" s="30">
        <f>'Car Info '!$C$5*'My Spreedsheet '!G422</f>
        <v>351.80555555555611</v>
      </c>
      <c r="M422" s="30">
        <f t="shared" si="197"/>
        <v>1</v>
      </c>
      <c r="N422" s="30">
        <f>IF(M422=1,'Car Info '!$C$5*9.80665*'Car Info '!$H$5,0)</f>
        <v>160.73099349999998</v>
      </c>
      <c r="O422" s="30">
        <f>0.5*'Car Info '!$G$5*'Car Info '!$I$5*'Car Info '!$D$5*('My Spreedsheet '!F422*'My Spreedsheet '!F422)</f>
        <v>10.304056665814233</v>
      </c>
      <c r="P422" s="30">
        <f t="shared" si="221"/>
        <v>522.84060572137025</v>
      </c>
      <c r="Q422" s="30">
        <f t="shared" si="198"/>
        <v>2715.8664797193396</v>
      </c>
      <c r="R422" s="30">
        <f t="shared" si="199"/>
        <v>2.7158664797193395</v>
      </c>
      <c r="S422" s="30">
        <f t="shared" si="200"/>
        <v>888.43206613909047</v>
      </c>
      <c r="T422" s="30">
        <f t="shared" si="201"/>
        <v>542163.79665654036</v>
      </c>
      <c r="U422" s="30">
        <f t="shared" si="202"/>
        <v>2.7158664797193395</v>
      </c>
      <c r="V422" s="30">
        <f t="shared" si="203"/>
        <v>7.5440735547759432E-4</v>
      </c>
      <c r="W422" s="30">
        <f t="shared" si="204"/>
        <v>0</v>
      </c>
      <c r="X422" s="30">
        <f t="shared" si="205"/>
        <v>0</v>
      </c>
      <c r="Y422" s="30">
        <f t="shared" si="191"/>
        <v>1130.1379702434519</v>
      </c>
      <c r="Z422" s="30">
        <f t="shared" si="192"/>
        <v>-567.44241046962657</v>
      </c>
      <c r="AA422" s="30">
        <f t="shared" si="206"/>
        <v>0.31392721395651441</v>
      </c>
      <c r="AB422" s="30">
        <f t="shared" si="207"/>
        <v>-0.1576228917971185</v>
      </c>
      <c r="AC422" s="30">
        <f t="shared" si="208"/>
        <v>0.1576228917971185</v>
      </c>
      <c r="AD422" s="30">
        <f t="shared" si="209"/>
        <v>0.15630432215939591</v>
      </c>
      <c r="AE422" s="30">
        <f>1/2*(('Car Info '!$C$5)*('My Spreedsheet '!F422)^2)</f>
        <v>20101.77854938271</v>
      </c>
      <c r="AF422" s="30">
        <f t="shared" si="210"/>
        <v>20.101778549382711</v>
      </c>
      <c r="AG422" s="30">
        <f t="shared" si="211"/>
        <v>5.5838273748285306E-3</v>
      </c>
      <c r="AH422" s="30">
        <f t="shared" si="212"/>
        <v>5.2618259709362114</v>
      </c>
      <c r="AI422" s="30">
        <f t="shared" si="213"/>
        <v>888.43206613909047</v>
      </c>
      <c r="AJ422" s="30">
        <f t="shared" si="214"/>
        <v>19213.346483243618</v>
      </c>
      <c r="AK422" s="30">
        <f t="shared" si="215"/>
        <v>19.213346483243619</v>
      </c>
      <c r="AL422" s="30">
        <f t="shared" si="216"/>
        <v>0</v>
      </c>
      <c r="AM422" s="30">
        <f t="shared" si="217"/>
        <v>0</v>
      </c>
      <c r="AN422" s="30">
        <f t="shared" si="218"/>
        <v>14.410009862432714</v>
      </c>
      <c r="AO422" s="30">
        <f>IF('My Spreedsheet '!AN422&lt; 'Supercapacitor Info'!$F$22,'My Spreedsheet '!AN422,'Supercapacitor Info'!$F$22)</f>
        <v>14.410009862432714</v>
      </c>
    </row>
    <row r="423" spans="2:41" x14ac:dyDescent="0.3">
      <c r="B423" s="6" t="s">
        <v>9</v>
      </c>
      <c r="C423" s="6">
        <v>418</v>
      </c>
      <c r="D423" s="6">
        <v>418</v>
      </c>
      <c r="E423" s="7">
        <v>19.100000000000001</v>
      </c>
      <c r="F423" s="16">
        <f t="shared" si="193"/>
        <v>5.3055555555555562</v>
      </c>
      <c r="G423" s="17">
        <f t="shared" si="219"/>
        <v>1.3888888888889086E-2</v>
      </c>
      <c r="H423" s="17">
        <f t="shared" si="220"/>
        <v>5.0000000000000711E-2</v>
      </c>
      <c r="I423" s="17">
        <f t="shared" si="194"/>
        <v>5.3055555555555562</v>
      </c>
      <c r="J423" s="17">
        <f t="shared" si="195"/>
        <v>2740.25</v>
      </c>
      <c r="K423" s="17">
        <f t="shared" si="196"/>
        <v>2740.25</v>
      </c>
      <c r="L423" s="30">
        <f>'Car Info '!$C$5*'My Spreedsheet '!G423</f>
        <v>20.694444444444738</v>
      </c>
      <c r="M423" s="30">
        <f t="shared" si="197"/>
        <v>1</v>
      </c>
      <c r="N423" s="30">
        <f>IF(M423=1,'Car Info '!$C$5*9.80665*'Car Info '!$H$5,0)</f>
        <v>160.73099349999998</v>
      </c>
      <c r="O423" s="30">
        <f>0.5*'Car Info '!$G$5*'Car Info '!$I$5*'Car Info '!$D$5*('My Spreedsheet '!F423*'My Spreedsheet '!F423)</f>
        <v>10.74958652593924</v>
      </c>
      <c r="P423" s="30">
        <f t="shared" si="221"/>
        <v>192.17502447038396</v>
      </c>
      <c r="Q423" s="30">
        <f t="shared" si="198"/>
        <v>1019.5952687178706</v>
      </c>
      <c r="R423" s="30">
        <f t="shared" si="199"/>
        <v>1.0195952687178707</v>
      </c>
      <c r="S423" s="30">
        <f t="shared" si="200"/>
        <v>909.79974402651101</v>
      </c>
      <c r="T423" s="30">
        <f t="shared" si="201"/>
        <v>543073.59640056686</v>
      </c>
      <c r="U423" s="30">
        <f t="shared" si="202"/>
        <v>1.0195952687178707</v>
      </c>
      <c r="V423" s="30">
        <f t="shared" si="203"/>
        <v>2.8322090797718632E-4</v>
      </c>
      <c r="W423" s="30">
        <f t="shared" si="204"/>
        <v>0</v>
      </c>
      <c r="X423" s="30">
        <f t="shared" si="205"/>
        <v>0</v>
      </c>
      <c r="Y423" s="30">
        <f t="shared" si="191"/>
        <v>1131.1575655121699</v>
      </c>
      <c r="Z423" s="30">
        <f t="shared" si="192"/>
        <v>-567.44241046962657</v>
      </c>
      <c r="AA423" s="30">
        <f t="shared" si="206"/>
        <v>0.31421043486449163</v>
      </c>
      <c r="AB423" s="30">
        <f t="shared" si="207"/>
        <v>-0.1576228917971185</v>
      </c>
      <c r="AC423" s="30">
        <f t="shared" si="208"/>
        <v>0.1576228917971185</v>
      </c>
      <c r="AD423" s="30">
        <f t="shared" si="209"/>
        <v>0.15658754306737313</v>
      </c>
      <c r="AE423" s="30">
        <f>1/2*(('Car Info '!$C$5)*('My Spreedsheet '!F423)^2)</f>
        <v>20970.945216049389</v>
      </c>
      <c r="AF423" s="30">
        <f t="shared" si="210"/>
        <v>20.97094521604939</v>
      </c>
      <c r="AG423" s="30">
        <f t="shared" si="211"/>
        <v>5.8252625600137197E-3</v>
      </c>
      <c r="AH423" s="30">
        <f t="shared" si="212"/>
        <v>5.2676512334962249</v>
      </c>
      <c r="AI423" s="30">
        <f t="shared" si="213"/>
        <v>909.79974402651101</v>
      </c>
      <c r="AJ423" s="30">
        <f t="shared" si="214"/>
        <v>20061.145472022879</v>
      </c>
      <c r="AK423" s="30">
        <f t="shared" si="215"/>
        <v>20.061145472022879</v>
      </c>
      <c r="AL423" s="30">
        <f t="shared" si="216"/>
        <v>0</v>
      </c>
      <c r="AM423" s="30">
        <f t="shared" si="217"/>
        <v>0</v>
      </c>
      <c r="AN423" s="30">
        <f t="shared" si="218"/>
        <v>15.045859104017159</v>
      </c>
      <c r="AO423" s="30">
        <f>IF('My Spreedsheet '!AN423&lt; 'Supercapacitor Info'!$F$22,'My Spreedsheet '!AN423,'Supercapacitor Info'!$F$22)</f>
        <v>15.045859104017159</v>
      </c>
    </row>
    <row r="424" spans="2:41" x14ac:dyDescent="0.3">
      <c r="B424" s="6" t="s">
        <v>9</v>
      </c>
      <c r="C424" s="6">
        <v>419</v>
      </c>
      <c r="D424" s="6">
        <v>419</v>
      </c>
      <c r="E424" s="7">
        <v>18.8</v>
      </c>
      <c r="F424" s="16">
        <f t="shared" si="193"/>
        <v>5.2222222222222223</v>
      </c>
      <c r="G424" s="17">
        <f t="shared" si="219"/>
        <v>-0.20833333333333331</v>
      </c>
      <c r="H424" s="17">
        <f t="shared" si="220"/>
        <v>-0.75</v>
      </c>
      <c r="I424" s="17">
        <f t="shared" si="194"/>
        <v>5.2222222222222223</v>
      </c>
      <c r="J424" s="17">
        <f t="shared" si="195"/>
        <v>2745.4722222222222</v>
      </c>
      <c r="K424" s="17">
        <f t="shared" si="196"/>
        <v>2745.4722222222222</v>
      </c>
      <c r="L424" s="30">
        <f>'Car Info '!$C$5*'My Spreedsheet '!G424</f>
        <v>-310.41666666666663</v>
      </c>
      <c r="M424" s="30">
        <f t="shared" si="197"/>
        <v>1</v>
      </c>
      <c r="N424" s="30">
        <f>IF(M424=1,'Car Info '!$C$5*9.80665*'Car Info '!$H$5,0)</f>
        <v>160.73099349999998</v>
      </c>
      <c r="O424" s="30">
        <f>0.5*'Car Info '!$G$5*'Car Info '!$I$5*'Car Info '!$D$5*('My Spreedsheet '!F424*'My Spreedsheet '!F424)</f>
        <v>10.414555143027778</v>
      </c>
      <c r="P424" s="30">
        <f t="shared" si="221"/>
        <v>-139.27111802363888</v>
      </c>
      <c r="Q424" s="30">
        <f t="shared" si="198"/>
        <v>-727.30472745678082</v>
      </c>
      <c r="R424" s="30">
        <f t="shared" si="199"/>
        <v>-0.72730472745678088</v>
      </c>
      <c r="S424" s="30">
        <f t="shared" si="200"/>
        <v>893.76008735803384</v>
      </c>
      <c r="T424" s="30">
        <f t="shared" si="201"/>
        <v>543967.35648792493</v>
      </c>
      <c r="U424" s="30">
        <f t="shared" si="202"/>
        <v>0</v>
      </c>
      <c r="V424" s="30">
        <f t="shared" si="203"/>
        <v>0</v>
      </c>
      <c r="W424" s="30">
        <f t="shared" si="204"/>
        <v>-0.72730472745678088</v>
      </c>
      <c r="X424" s="30">
        <f t="shared" si="205"/>
        <v>2.020290909602169E-4</v>
      </c>
      <c r="Y424" s="30">
        <f t="shared" si="191"/>
        <v>1131.1575655121699</v>
      </c>
      <c r="Z424" s="30">
        <f t="shared" si="192"/>
        <v>-568.16971519708329</v>
      </c>
      <c r="AA424" s="30">
        <f t="shared" si="206"/>
        <v>0.31421043486449163</v>
      </c>
      <c r="AB424" s="30">
        <f t="shared" si="207"/>
        <v>-0.1578249208880787</v>
      </c>
      <c r="AC424" s="30">
        <f t="shared" si="208"/>
        <v>0.1578249208880787</v>
      </c>
      <c r="AD424" s="30">
        <f t="shared" si="209"/>
        <v>0.15638551397641293</v>
      </c>
      <c r="AE424" s="30">
        <f>1/2*(('Car Info '!$C$5)*('My Spreedsheet '!F424)^2)</f>
        <v>20317.345679012345</v>
      </c>
      <c r="AF424" s="30">
        <f t="shared" si="210"/>
        <v>20.317345679012345</v>
      </c>
      <c r="AG424" s="30">
        <f t="shared" si="211"/>
        <v>5.6437071330589844E-3</v>
      </c>
      <c r="AH424" s="30">
        <f t="shared" si="212"/>
        <v>5.2732949406292837</v>
      </c>
      <c r="AI424" s="30">
        <f t="shared" si="213"/>
        <v>893.76008735803384</v>
      </c>
      <c r="AJ424" s="30">
        <f t="shared" si="214"/>
        <v>19423.585591654311</v>
      </c>
      <c r="AK424" s="30">
        <f t="shared" si="215"/>
        <v>19.423585591654312</v>
      </c>
      <c r="AL424" s="30">
        <f t="shared" si="216"/>
        <v>19423.585591654311</v>
      </c>
      <c r="AM424" s="30">
        <f t="shared" si="217"/>
        <v>19.423585591654312</v>
      </c>
      <c r="AN424" s="30">
        <f t="shared" si="218"/>
        <v>14.567689193740735</v>
      </c>
      <c r="AO424" s="30">
        <f>IF('My Spreedsheet '!AN424&lt; 'Supercapacitor Info'!$F$22,'My Spreedsheet '!AN424,'Supercapacitor Info'!$F$22)</f>
        <v>14.567689193740735</v>
      </c>
    </row>
    <row r="425" spans="2:41" x14ac:dyDescent="0.3">
      <c r="B425" s="6" t="s">
        <v>9</v>
      </c>
      <c r="C425" s="6">
        <v>420</v>
      </c>
      <c r="D425" s="6">
        <v>420</v>
      </c>
      <c r="E425" s="7">
        <v>17.600000000000001</v>
      </c>
      <c r="F425" s="16">
        <f t="shared" si="193"/>
        <v>4.8888888888888893</v>
      </c>
      <c r="G425" s="17">
        <f t="shared" si="219"/>
        <v>-0.30555555555555547</v>
      </c>
      <c r="H425" s="17">
        <f t="shared" si="220"/>
        <v>-1.0999999999999996</v>
      </c>
      <c r="I425" s="17">
        <f t="shared" si="194"/>
        <v>4.8888888888888893</v>
      </c>
      <c r="J425" s="17">
        <f t="shared" si="195"/>
        <v>2750.3611111111109</v>
      </c>
      <c r="K425" s="17">
        <f t="shared" si="196"/>
        <v>2750.3611111111109</v>
      </c>
      <c r="L425" s="30">
        <f>'Car Info '!$C$5*'My Spreedsheet '!G425</f>
        <v>-455.27777777777766</v>
      </c>
      <c r="M425" s="30">
        <f t="shared" si="197"/>
        <v>1</v>
      </c>
      <c r="N425" s="30">
        <f>IF(M425=1,'Car Info '!$C$5*9.80665*'Car Info '!$H$5,0)</f>
        <v>160.73099349999998</v>
      </c>
      <c r="O425" s="30">
        <f>0.5*'Car Info '!$G$5*'Car Info '!$I$5*'Car Info '!$D$5*('My Spreedsheet '!F425*'My Spreedsheet '!F425)</f>
        <v>9.1274688804444448</v>
      </c>
      <c r="P425" s="30">
        <f t="shared" si="221"/>
        <v>-285.41931539733321</v>
      </c>
      <c r="Q425" s="30">
        <f t="shared" si="198"/>
        <v>-1395.3833197202957</v>
      </c>
      <c r="R425" s="30">
        <f t="shared" si="199"/>
        <v>-1.3953833197202958</v>
      </c>
      <c r="S425" s="30">
        <f t="shared" si="200"/>
        <v>830.41914941550613</v>
      </c>
      <c r="T425" s="30">
        <f t="shared" si="201"/>
        <v>544797.77563734038</v>
      </c>
      <c r="U425" s="30">
        <f t="shared" si="202"/>
        <v>0</v>
      </c>
      <c r="V425" s="30">
        <f t="shared" si="203"/>
        <v>0</v>
      </c>
      <c r="W425" s="30">
        <f t="shared" si="204"/>
        <v>-1.3953833197202958</v>
      </c>
      <c r="X425" s="30">
        <f t="shared" si="205"/>
        <v>3.8760647770008216E-4</v>
      </c>
      <c r="Y425" s="30">
        <f t="shared" si="191"/>
        <v>1131.1575655121699</v>
      </c>
      <c r="Z425" s="30">
        <f t="shared" si="192"/>
        <v>-569.56509851680357</v>
      </c>
      <c r="AA425" s="30">
        <f t="shared" si="206"/>
        <v>0.31421043486449163</v>
      </c>
      <c r="AB425" s="30">
        <f t="shared" si="207"/>
        <v>-0.15821252736577876</v>
      </c>
      <c r="AC425" s="30">
        <f t="shared" si="208"/>
        <v>0.15821252736577876</v>
      </c>
      <c r="AD425" s="30">
        <f t="shared" si="209"/>
        <v>0.15599790749871287</v>
      </c>
      <c r="AE425" s="30">
        <f>1/2*(('Car Info '!$C$5)*('My Spreedsheet '!F425)^2)</f>
        <v>17806.419753086422</v>
      </c>
      <c r="AF425" s="30">
        <f t="shared" si="210"/>
        <v>17.806419753086423</v>
      </c>
      <c r="AG425" s="30">
        <f t="shared" si="211"/>
        <v>4.9462277091906733E-3</v>
      </c>
      <c r="AH425" s="30">
        <f t="shared" si="212"/>
        <v>5.2782411683384742</v>
      </c>
      <c r="AI425" s="30">
        <f t="shared" si="213"/>
        <v>830.41914941550613</v>
      </c>
      <c r="AJ425" s="30">
        <f t="shared" si="214"/>
        <v>16976.000603670916</v>
      </c>
      <c r="AK425" s="30">
        <f t="shared" si="215"/>
        <v>16.976000603670919</v>
      </c>
      <c r="AL425" s="30">
        <f t="shared" si="216"/>
        <v>16976.000603670916</v>
      </c>
      <c r="AM425" s="30">
        <f t="shared" si="217"/>
        <v>16.976000603670919</v>
      </c>
      <c r="AN425" s="30">
        <f t="shared" si="218"/>
        <v>12.732000452753187</v>
      </c>
      <c r="AO425" s="30">
        <f>IF('My Spreedsheet '!AN425&lt; 'Supercapacitor Info'!$F$22,'My Spreedsheet '!AN425,'Supercapacitor Info'!$F$22)</f>
        <v>12.732000452753187</v>
      </c>
    </row>
    <row r="426" spans="2:41" x14ac:dyDescent="0.3">
      <c r="B426" s="6" t="s">
        <v>9</v>
      </c>
      <c r="C426" s="6">
        <v>421</v>
      </c>
      <c r="D426" s="6">
        <v>421</v>
      </c>
      <c r="E426" s="7">
        <v>16.600000000000001</v>
      </c>
      <c r="F426" s="16">
        <f t="shared" si="193"/>
        <v>4.6111111111111116</v>
      </c>
      <c r="G426" s="17">
        <f t="shared" si="219"/>
        <v>-0.19444444444444473</v>
      </c>
      <c r="H426" s="17">
        <f t="shared" si="220"/>
        <v>-0.70000000000000107</v>
      </c>
      <c r="I426" s="17">
        <f t="shared" si="194"/>
        <v>4.6111111111111116</v>
      </c>
      <c r="J426" s="17">
        <f t="shared" si="195"/>
        <v>2754.9722222222222</v>
      </c>
      <c r="K426" s="17">
        <f t="shared" si="196"/>
        <v>2754.9722222222222</v>
      </c>
      <c r="L426" s="30">
        <f>'Car Info '!$C$5*'My Spreedsheet '!G426</f>
        <v>-289.72222222222263</v>
      </c>
      <c r="M426" s="30">
        <f t="shared" si="197"/>
        <v>1</v>
      </c>
      <c r="N426" s="30">
        <f>IF(M426=1,'Car Info '!$C$5*9.80665*'Car Info '!$H$5,0)</f>
        <v>160.73099349999998</v>
      </c>
      <c r="O426" s="30">
        <f>0.5*'Car Info '!$G$5*'Car Info '!$I$5*'Car Info '!$D$5*('My Spreedsheet '!F426*'My Spreedsheet '!F426)</f>
        <v>8.1197227682569473</v>
      </c>
      <c r="P426" s="30">
        <f t="shared" si="221"/>
        <v>-120.87150595396569</v>
      </c>
      <c r="Q426" s="30">
        <f t="shared" si="198"/>
        <v>-557.35194412106409</v>
      </c>
      <c r="R426" s="30">
        <f t="shared" si="199"/>
        <v>-0.55735194412106415</v>
      </c>
      <c r="S426" s="30">
        <f t="shared" si="200"/>
        <v>778.58941390362918</v>
      </c>
      <c r="T426" s="30">
        <f t="shared" si="201"/>
        <v>545576.36505124404</v>
      </c>
      <c r="U426" s="30">
        <f t="shared" si="202"/>
        <v>0</v>
      </c>
      <c r="V426" s="30">
        <f t="shared" si="203"/>
        <v>0</v>
      </c>
      <c r="W426" s="30">
        <f t="shared" si="204"/>
        <v>-0.55735194412106415</v>
      </c>
      <c r="X426" s="30">
        <f t="shared" si="205"/>
        <v>1.5481998447807339E-4</v>
      </c>
      <c r="Y426" s="30">
        <f t="shared" si="191"/>
        <v>1131.1575655121699</v>
      </c>
      <c r="Z426" s="30">
        <f t="shared" si="192"/>
        <v>-570.1224504609246</v>
      </c>
      <c r="AA426" s="30">
        <f t="shared" si="206"/>
        <v>0.31421043486449163</v>
      </c>
      <c r="AB426" s="30">
        <f t="shared" si="207"/>
        <v>-0.15836734735025684</v>
      </c>
      <c r="AC426" s="30">
        <f t="shared" si="208"/>
        <v>0.15836734735025684</v>
      </c>
      <c r="AD426" s="30">
        <f t="shared" si="209"/>
        <v>0.15584308751423478</v>
      </c>
      <c r="AE426" s="30">
        <f>1/2*(('Car Info '!$C$5)*('My Spreedsheet '!F426)^2)</f>
        <v>15840.447530864201</v>
      </c>
      <c r="AF426" s="30">
        <f t="shared" si="210"/>
        <v>15.840447530864202</v>
      </c>
      <c r="AG426" s="30">
        <f t="shared" si="211"/>
        <v>4.4001243141289451E-3</v>
      </c>
      <c r="AH426" s="30">
        <f t="shared" si="212"/>
        <v>5.2826412926526034</v>
      </c>
      <c r="AI426" s="30">
        <f t="shared" si="213"/>
        <v>778.58941390362918</v>
      </c>
      <c r="AJ426" s="30">
        <f t="shared" si="214"/>
        <v>15061.858116960571</v>
      </c>
      <c r="AK426" s="30">
        <f t="shared" si="215"/>
        <v>15.061858116960572</v>
      </c>
      <c r="AL426" s="30">
        <f t="shared" si="216"/>
        <v>15061.858116960571</v>
      </c>
      <c r="AM426" s="30">
        <f t="shared" si="217"/>
        <v>15.061858116960572</v>
      </c>
      <c r="AN426" s="30">
        <f t="shared" si="218"/>
        <v>11.296393587720427</v>
      </c>
      <c r="AO426" s="30">
        <f>IF('My Spreedsheet '!AN426&lt; 'Supercapacitor Info'!$F$22,'My Spreedsheet '!AN426,'Supercapacitor Info'!$F$22)</f>
        <v>11.296393587720427</v>
      </c>
    </row>
    <row r="427" spans="2:41" x14ac:dyDescent="0.3">
      <c r="B427" s="6" t="s">
        <v>9</v>
      </c>
      <c r="C427" s="6">
        <v>422</v>
      </c>
      <c r="D427" s="6">
        <v>422</v>
      </c>
      <c r="E427" s="7">
        <v>16.2</v>
      </c>
      <c r="F427" s="16">
        <f t="shared" si="193"/>
        <v>4.5</v>
      </c>
      <c r="G427" s="17">
        <f t="shared" si="219"/>
        <v>-2.7777777777778172E-2</v>
      </c>
      <c r="H427" s="17">
        <f t="shared" si="220"/>
        <v>-0.10000000000000142</v>
      </c>
      <c r="I427" s="17">
        <f t="shared" si="194"/>
        <v>4.5</v>
      </c>
      <c r="J427" s="17">
        <f t="shared" si="195"/>
        <v>2759.4722222222222</v>
      </c>
      <c r="K427" s="17">
        <f t="shared" si="196"/>
        <v>2759.4722222222222</v>
      </c>
      <c r="L427" s="30">
        <f>'Car Info '!$C$5*'My Spreedsheet '!G427</f>
        <v>-41.388888888889475</v>
      </c>
      <c r="M427" s="30">
        <f t="shared" si="197"/>
        <v>1</v>
      </c>
      <c r="N427" s="30">
        <f>IF(M427=1,'Car Info '!$C$5*9.80665*'Car Info '!$H$5,0)</f>
        <v>160.73099349999998</v>
      </c>
      <c r="O427" s="30">
        <f>0.5*'Car Info '!$G$5*'Car Info '!$I$5*'Car Info '!$D$5*('My Spreedsheet '!F427*'My Spreedsheet '!F427)</f>
        <v>7.7331254293124996</v>
      </c>
      <c r="P427" s="30">
        <f t="shared" si="221"/>
        <v>127.07523004042299</v>
      </c>
      <c r="Q427" s="30">
        <f t="shared" si="198"/>
        <v>571.83853518190347</v>
      </c>
      <c r="R427" s="30">
        <f t="shared" si="199"/>
        <v>0.57183853518190353</v>
      </c>
      <c r="S427" s="30">
        <f t="shared" si="200"/>
        <v>758.0885351819062</v>
      </c>
      <c r="T427" s="30">
        <f t="shared" si="201"/>
        <v>546334.45358642598</v>
      </c>
      <c r="U427" s="30">
        <f t="shared" si="202"/>
        <v>0.57183853518190353</v>
      </c>
      <c r="V427" s="30">
        <f t="shared" si="203"/>
        <v>1.5884403755052877E-4</v>
      </c>
      <c r="W427" s="30">
        <f t="shared" si="204"/>
        <v>0</v>
      </c>
      <c r="X427" s="30">
        <f t="shared" si="205"/>
        <v>0</v>
      </c>
      <c r="Y427" s="30">
        <f t="shared" si="191"/>
        <v>1131.7294040473519</v>
      </c>
      <c r="Z427" s="30">
        <f t="shared" si="192"/>
        <v>-570.1224504609246</v>
      </c>
      <c r="AA427" s="30">
        <f t="shared" si="206"/>
        <v>0.31436927890204219</v>
      </c>
      <c r="AB427" s="30">
        <f t="shared" si="207"/>
        <v>-0.15836734735025684</v>
      </c>
      <c r="AC427" s="30">
        <f t="shared" si="208"/>
        <v>0.15836734735025684</v>
      </c>
      <c r="AD427" s="30">
        <f t="shared" si="209"/>
        <v>0.15600193155178535</v>
      </c>
      <c r="AE427" s="30">
        <f>1/2*(('Car Info '!$C$5)*('My Spreedsheet '!F427)^2)</f>
        <v>15086.25</v>
      </c>
      <c r="AF427" s="30">
        <f t="shared" si="210"/>
        <v>15.08625</v>
      </c>
      <c r="AG427" s="30">
        <f t="shared" si="211"/>
        <v>4.1906249999999999E-3</v>
      </c>
      <c r="AH427" s="30">
        <f t="shared" si="212"/>
        <v>5.2868319176526031</v>
      </c>
      <c r="AI427" s="30">
        <f t="shared" si="213"/>
        <v>758.0885351819062</v>
      </c>
      <c r="AJ427" s="30">
        <f t="shared" si="214"/>
        <v>14328.161464818093</v>
      </c>
      <c r="AK427" s="30">
        <f t="shared" si="215"/>
        <v>14.328161464818093</v>
      </c>
      <c r="AL427" s="30">
        <f t="shared" si="216"/>
        <v>14328.161464818093</v>
      </c>
      <c r="AM427" s="30">
        <f t="shared" si="217"/>
        <v>14.328161464818093</v>
      </c>
      <c r="AN427" s="30">
        <f t="shared" si="218"/>
        <v>10.746121098613571</v>
      </c>
      <c r="AO427" s="30">
        <f>IF('My Spreedsheet '!AN427&lt; 'Supercapacitor Info'!$F$22,'My Spreedsheet '!AN427,'Supercapacitor Info'!$F$22)</f>
        <v>10.746121098613571</v>
      </c>
    </row>
    <row r="428" spans="2:41" x14ac:dyDescent="0.3">
      <c r="B428" s="6" t="s">
        <v>9</v>
      </c>
      <c r="C428" s="6">
        <v>423</v>
      </c>
      <c r="D428" s="6">
        <v>423</v>
      </c>
      <c r="E428" s="7">
        <v>16.399999999999999</v>
      </c>
      <c r="F428" s="16">
        <f t="shared" si="193"/>
        <v>4.5555555555555554</v>
      </c>
      <c r="G428" s="17">
        <f t="shared" si="219"/>
        <v>0.1388888888888889</v>
      </c>
      <c r="H428" s="17">
        <f t="shared" si="220"/>
        <v>0.5</v>
      </c>
      <c r="I428" s="17">
        <f t="shared" si="194"/>
        <v>4.5555555555555554</v>
      </c>
      <c r="J428" s="17">
        <f t="shared" si="195"/>
        <v>2764.0277777777778</v>
      </c>
      <c r="K428" s="17">
        <f t="shared" si="196"/>
        <v>2764.0277777777778</v>
      </c>
      <c r="L428" s="30">
        <f>'Car Info '!$C$5*'My Spreedsheet '!G428</f>
        <v>206.94444444444446</v>
      </c>
      <c r="M428" s="30">
        <f t="shared" si="197"/>
        <v>1</v>
      </c>
      <c r="N428" s="30">
        <f>IF(M428=1,'Car Info '!$C$5*9.80665*'Car Info '!$H$5,0)</f>
        <v>160.73099349999998</v>
      </c>
      <c r="O428" s="30">
        <f>0.5*'Car Info '!$G$5*'Car Info '!$I$5*'Car Info '!$D$5*('My Spreedsheet '!F428*'My Spreedsheet '!F428)</f>
        <v>7.9252454483611103</v>
      </c>
      <c r="P428" s="30">
        <f t="shared" si="221"/>
        <v>375.60068339280554</v>
      </c>
      <c r="Q428" s="30">
        <f t="shared" si="198"/>
        <v>1711.0697799005584</v>
      </c>
      <c r="R428" s="30">
        <f t="shared" si="199"/>
        <v>1.7110697799005585</v>
      </c>
      <c r="S428" s="30">
        <f t="shared" si="200"/>
        <v>768.3228663203115</v>
      </c>
      <c r="T428" s="30">
        <f t="shared" si="201"/>
        <v>547102.77645274624</v>
      </c>
      <c r="U428" s="30">
        <f t="shared" si="202"/>
        <v>1.7110697799005585</v>
      </c>
      <c r="V428" s="30">
        <f t="shared" si="203"/>
        <v>4.7529716108348847E-4</v>
      </c>
      <c r="W428" s="30">
        <f t="shared" si="204"/>
        <v>0</v>
      </c>
      <c r="X428" s="30">
        <f t="shared" si="205"/>
        <v>0</v>
      </c>
      <c r="Y428" s="30">
        <f t="shared" si="191"/>
        <v>1133.4404738272524</v>
      </c>
      <c r="Z428" s="30">
        <f t="shared" si="192"/>
        <v>-570.1224504609246</v>
      </c>
      <c r="AA428" s="30">
        <f t="shared" si="206"/>
        <v>0.31484457606312566</v>
      </c>
      <c r="AB428" s="30">
        <f t="shared" si="207"/>
        <v>-0.15836734735025684</v>
      </c>
      <c r="AC428" s="30">
        <f t="shared" si="208"/>
        <v>0.15836734735025684</v>
      </c>
      <c r="AD428" s="30">
        <f t="shared" si="209"/>
        <v>0.15647722871286882</v>
      </c>
      <c r="AE428" s="30">
        <f>1/2*(('Car Info '!$C$5)*('My Spreedsheet '!F428)^2)</f>
        <v>15461.049382716048</v>
      </c>
      <c r="AF428" s="30">
        <f t="shared" si="210"/>
        <v>15.461049382716048</v>
      </c>
      <c r="AG428" s="30">
        <f t="shared" si="211"/>
        <v>4.2947359396433467E-3</v>
      </c>
      <c r="AH428" s="30">
        <f t="shared" si="212"/>
        <v>5.2911266535922463</v>
      </c>
      <c r="AI428" s="30">
        <f t="shared" si="213"/>
        <v>768.3228663203115</v>
      </c>
      <c r="AJ428" s="30">
        <f t="shared" si="214"/>
        <v>14692.726516395736</v>
      </c>
      <c r="AK428" s="30">
        <f t="shared" si="215"/>
        <v>14.692726516395737</v>
      </c>
      <c r="AL428" s="30">
        <f t="shared" si="216"/>
        <v>0</v>
      </c>
      <c r="AM428" s="30">
        <f t="shared" si="217"/>
        <v>0</v>
      </c>
      <c r="AN428" s="30">
        <f t="shared" si="218"/>
        <v>11.019544887296803</v>
      </c>
      <c r="AO428" s="30">
        <f>IF('My Spreedsheet '!AN428&lt; 'Supercapacitor Info'!$F$22,'My Spreedsheet '!AN428,'Supercapacitor Info'!$F$22)</f>
        <v>11.019544887296803</v>
      </c>
    </row>
    <row r="429" spans="2:41" x14ac:dyDescent="0.3">
      <c r="B429" s="6" t="s">
        <v>9</v>
      </c>
      <c r="C429" s="6">
        <v>424</v>
      </c>
      <c r="D429" s="6">
        <v>424</v>
      </c>
      <c r="E429" s="7">
        <v>17.2</v>
      </c>
      <c r="F429" s="16">
        <f t="shared" si="193"/>
        <v>4.7777777777777777</v>
      </c>
      <c r="G429" s="17">
        <f t="shared" si="219"/>
        <v>0.37500000000000039</v>
      </c>
      <c r="H429" s="17">
        <f t="shared" si="220"/>
        <v>1.3500000000000014</v>
      </c>
      <c r="I429" s="17">
        <f t="shared" si="194"/>
        <v>4.7777777777777777</v>
      </c>
      <c r="J429" s="17">
        <f t="shared" si="195"/>
        <v>2768.8055555555557</v>
      </c>
      <c r="K429" s="17">
        <f t="shared" si="196"/>
        <v>2768.8055555555557</v>
      </c>
      <c r="L429" s="30">
        <f>'Car Info '!$C$5*'My Spreedsheet '!G429</f>
        <v>558.75000000000057</v>
      </c>
      <c r="M429" s="30">
        <f t="shared" si="197"/>
        <v>1</v>
      </c>
      <c r="N429" s="30">
        <f>IF(M429=1,'Car Info '!$C$5*9.80665*'Car Info '!$H$5,0)</f>
        <v>160.73099349999998</v>
      </c>
      <c r="O429" s="30">
        <f>0.5*'Car Info '!$G$5*'Car Info '!$I$5*'Car Info '!$D$5*('My Spreedsheet '!F429*'My Spreedsheet '!F429)</f>
        <v>8.7172985330277761</v>
      </c>
      <c r="P429" s="30">
        <f t="shared" si="221"/>
        <v>728.19829203302834</v>
      </c>
      <c r="Q429" s="30">
        <f t="shared" si="198"/>
        <v>3479.1696174911353</v>
      </c>
      <c r="R429" s="30">
        <f t="shared" si="199"/>
        <v>3.4791696174911353</v>
      </c>
      <c r="S429" s="30">
        <f t="shared" si="200"/>
        <v>809.58628415779935</v>
      </c>
      <c r="T429" s="30">
        <f t="shared" si="201"/>
        <v>547912.36273690406</v>
      </c>
      <c r="U429" s="30">
        <f t="shared" si="202"/>
        <v>3.4791696174911353</v>
      </c>
      <c r="V429" s="30">
        <f t="shared" si="203"/>
        <v>9.6643600485864874E-4</v>
      </c>
      <c r="W429" s="30">
        <f t="shared" si="204"/>
        <v>0</v>
      </c>
      <c r="X429" s="30">
        <f t="shared" si="205"/>
        <v>0</v>
      </c>
      <c r="Y429" s="30">
        <f t="shared" si="191"/>
        <v>1136.9196434447435</v>
      </c>
      <c r="Z429" s="30">
        <f t="shared" si="192"/>
        <v>-570.1224504609246</v>
      </c>
      <c r="AA429" s="30">
        <f t="shared" si="206"/>
        <v>0.31581101206798434</v>
      </c>
      <c r="AB429" s="30">
        <f t="shared" si="207"/>
        <v>-0.15836734735025684</v>
      </c>
      <c r="AC429" s="30">
        <f t="shared" si="208"/>
        <v>0.15836734735025684</v>
      </c>
      <c r="AD429" s="30">
        <f t="shared" si="209"/>
        <v>0.1574436647177275</v>
      </c>
      <c r="AE429" s="30">
        <f>1/2*(('Car Info '!$C$5)*('My Spreedsheet '!F429)^2)</f>
        <v>17006.234567901232</v>
      </c>
      <c r="AF429" s="30">
        <f t="shared" si="210"/>
        <v>17.006234567901231</v>
      </c>
      <c r="AG429" s="30">
        <f t="shared" si="211"/>
        <v>4.7239540466392305E-3</v>
      </c>
      <c r="AH429" s="30">
        <f t="shared" si="212"/>
        <v>5.2958506076388856</v>
      </c>
      <c r="AI429" s="30">
        <f t="shared" si="213"/>
        <v>809.58628415779935</v>
      </c>
      <c r="AJ429" s="30">
        <f t="shared" si="214"/>
        <v>16196.648283743432</v>
      </c>
      <c r="AK429" s="30">
        <f t="shared" si="215"/>
        <v>16.196648283743432</v>
      </c>
      <c r="AL429" s="30">
        <f t="shared" si="216"/>
        <v>0</v>
      </c>
      <c r="AM429" s="30">
        <f t="shared" si="217"/>
        <v>0</v>
      </c>
      <c r="AN429" s="30">
        <f t="shared" si="218"/>
        <v>12.147486212807575</v>
      </c>
      <c r="AO429" s="30">
        <f>IF('My Spreedsheet '!AN429&lt; 'Supercapacitor Info'!$F$22,'My Spreedsheet '!AN429,'Supercapacitor Info'!$F$22)</f>
        <v>12.147486212807575</v>
      </c>
    </row>
    <row r="430" spans="2:41" x14ac:dyDescent="0.3">
      <c r="B430" s="6" t="s">
        <v>9</v>
      </c>
      <c r="C430" s="6">
        <v>425</v>
      </c>
      <c r="D430" s="6">
        <v>425</v>
      </c>
      <c r="E430" s="7">
        <v>19.100000000000001</v>
      </c>
      <c r="F430" s="16">
        <f t="shared" si="193"/>
        <v>5.3055555555555562</v>
      </c>
      <c r="G430" s="17">
        <f t="shared" si="219"/>
        <v>0.75000000000000022</v>
      </c>
      <c r="H430" s="17">
        <f t="shared" si="220"/>
        <v>2.7000000000000011</v>
      </c>
      <c r="I430" s="17">
        <f t="shared" si="194"/>
        <v>5.3055555555555562</v>
      </c>
      <c r="J430" s="17">
        <f t="shared" si="195"/>
        <v>2774.1111111111113</v>
      </c>
      <c r="K430" s="17">
        <f t="shared" si="196"/>
        <v>2774.1111111111113</v>
      </c>
      <c r="L430" s="30">
        <f>'Car Info '!$C$5*'My Spreedsheet '!G430</f>
        <v>1117.5000000000002</v>
      </c>
      <c r="M430" s="30">
        <f t="shared" si="197"/>
        <v>1</v>
      </c>
      <c r="N430" s="30">
        <f>IF(M430=1,'Car Info '!$C$5*9.80665*'Car Info '!$H$5,0)</f>
        <v>160.73099349999998</v>
      </c>
      <c r="O430" s="30">
        <f>0.5*'Car Info '!$G$5*'Car Info '!$I$5*'Car Info '!$D$5*('My Spreedsheet '!F430*'My Spreedsheet '!F430)</f>
        <v>10.74958652593924</v>
      </c>
      <c r="P430" s="30">
        <f t="shared" si="221"/>
        <v>1288.9805800259396</v>
      </c>
      <c r="Q430" s="30">
        <f t="shared" si="198"/>
        <v>6838.7580773598474</v>
      </c>
      <c r="R430" s="30">
        <f t="shared" si="199"/>
        <v>6.8387580773598478</v>
      </c>
      <c r="S430" s="30">
        <f t="shared" si="200"/>
        <v>909.79974402651101</v>
      </c>
      <c r="T430" s="30">
        <f t="shared" si="201"/>
        <v>548822.16248093056</v>
      </c>
      <c r="U430" s="30">
        <f t="shared" si="202"/>
        <v>6.8387580773598478</v>
      </c>
      <c r="V430" s="30">
        <f t="shared" si="203"/>
        <v>1.8996550214888466E-3</v>
      </c>
      <c r="W430" s="30">
        <f t="shared" si="204"/>
        <v>0</v>
      </c>
      <c r="X430" s="30">
        <f t="shared" si="205"/>
        <v>0</v>
      </c>
      <c r="Y430" s="30">
        <f t="shared" si="191"/>
        <v>1143.7584015221034</v>
      </c>
      <c r="Z430" s="30">
        <f t="shared" si="192"/>
        <v>-570.1224504609246</v>
      </c>
      <c r="AA430" s="30">
        <f t="shared" si="206"/>
        <v>0.31771066708947315</v>
      </c>
      <c r="AB430" s="30">
        <f t="shared" si="207"/>
        <v>-0.15836734735025684</v>
      </c>
      <c r="AC430" s="30">
        <f t="shared" si="208"/>
        <v>0.15836734735025684</v>
      </c>
      <c r="AD430" s="30">
        <f t="shared" si="209"/>
        <v>0.15934331973921631</v>
      </c>
      <c r="AE430" s="30">
        <f>1/2*(('Car Info '!$C$5)*('My Spreedsheet '!F430)^2)</f>
        <v>20970.945216049389</v>
      </c>
      <c r="AF430" s="30">
        <f t="shared" si="210"/>
        <v>20.97094521604939</v>
      </c>
      <c r="AG430" s="30">
        <f t="shared" si="211"/>
        <v>5.8252625600137197E-3</v>
      </c>
      <c r="AH430" s="30">
        <f t="shared" si="212"/>
        <v>5.3016758701988991</v>
      </c>
      <c r="AI430" s="30">
        <f t="shared" si="213"/>
        <v>909.79974402651101</v>
      </c>
      <c r="AJ430" s="30">
        <f t="shared" si="214"/>
        <v>20061.145472022879</v>
      </c>
      <c r="AK430" s="30">
        <f t="shared" si="215"/>
        <v>20.061145472022879</v>
      </c>
      <c r="AL430" s="30">
        <f t="shared" si="216"/>
        <v>0</v>
      </c>
      <c r="AM430" s="30">
        <f t="shared" si="217"/>
        <v>0</v>
      </c>
      <c r="AN430" s="30">
        <f t="shared" si="218"/>
        <v>15.045859104017159</v>
      </c>
      <c r="AO430" s="30">
        <f>IF('My Spreedsheet '!AN430&lt; 'Supercapacitor Info'!$F$22,'My Spreedsheet '!AN430,'Supercapacitor Info'!$F$22)</f>
        <v>15.045859104017159</v>
      </c>
    </row>
    <row r="431" spans="2:41" x14ac:dyDescent="0.3">
      <c r="B431" s="6" t="s">
        <v>9</v>
      </c>
      <c r="C431" s="6">
        <v>426</v>
      </c>
      <c r="D431" s="6">
        <v>426</v>
      </c>
      <c r="E431" s="7">
        <v>22.6</v>
      </c>
      <c r="F431" s="16">
        <f t="shared" si="193"/>
        <v>6.2777777777777777</v>
      </c>
      <c r="G431" s="17">
        <f t="shared" si="219"/>
        <v>1.1527777777777775</v>
      </c>
      <c r="H431" s="17">
        <f t="shared" si="220"/>
        <v>4.1499999999999986</v>
      </c>
      <c r="I431" s="17">
        <f t="shared" si="194"/>
        <v>6.2777777777777777</v>
      </c>
      <c r="J431" s="17">
        <f t="shared" si="195"/>
        <v>2780.3888888888891</v>
      </c>
      <c r="K431" s="17">
        <f t="shared" si="196"/>
        <v>2780.3888888888891</v>
      </c>
      <c r="L431" s="30">
        <f>'Car Info '!$C$5*'My Spreedsheet '!G431</f>
        <v>1717.6388888888885</v>
      </c>
      <c r="M431" s="30">
        <f t="shared" si="197"/>
        <v>1</v>
      </c>
      <c r="N431" s="30">
        <f>IF(M431=1,'Car Info '!$C$5*9.80665*'Car Info '!$H$5,0)</f>
        <v>160.73099349999998</v>
      </c>
      <c r="O431" s="30">
        <f>0.5*'Car Info '!$G$5*'Car Info '!$I$5*'Car Info '!$D$5*('My Spreedsheet '!F431*'My Spreedsheet '!F431)</f>
        <v>15.050187259090277</v>
      </c>
      <c r="P431" s="30">
        <f t="shared" si="221"/>
        <v>1893.4200696479788</v>
      </c>
      <c r="Q431" s="30">
        <f t="shared" si="198"/>
        <v>11886.470437234533</v>
      </c>
      <c r="R431" s="30">
        <f t="shared" si="199"/>
        <v>11.886470437234534</v>
      </c>
      <c r="S431" s="30">
        <f t="shared" si="200"/>
        <v>1103.5151903209555</v>
      </c>
      <c r="T431" s="30">
        <f t="shared" si="201"/>
        <v>549925.67767125147</v>
      </c>
      <c r="U431" s="30">
        <f t="shared" si="202"/>
        <v>11.886470437234534</v>
      </c>
      <c r="V431" s="30">
        <f t="shared" si="203"/>
        <v>3.3017973436762593E-3</v>
      </c>
      <c r="W431" s="30">
        <f t="shared" si="204"/>
        <v>0</v>
      </c>
      <c r="X431" s="30">
        <f t="shared" si="205"/>
        <v>0</v>
      </c>
      <c r="Y431" s="30">
        <f t="shared" si="191"/>
        <v>1155.6448719593379</v>
      </c>
      <c r="Z431" s="30">
        <f t="shared" si="192"/>
        <v>-570.1224504609246</v>
      </c>
      <c r="AA431" s="30">
        <f t="shared" si="206"/>
        <v>0.3210124644331494</v>
      </c>
      <c r="AB431" s="30">
        <f t="shared" si="207"/>
        <v>-0.15836734735025684</v>
      </c>
      <c r="AC431" s="30">
        <f t="shared" si="208"/>
        <v>0.15836734735025684</v>
      </c>
      <c r="AD431" s="30">
        <f t="shared" si="209"/>
        <v>0.16264511708289256</v>
      </c>
      <c r="AE431" s="30">
        <f>1/2*(('Car Info '!$C$5)*('My Spreedsheet '!F431)^2)</f>
        <v>29360.817901234568</v>
      </c>
      <c r="AF431" s="30">
        <f t="shared" si="210"/>
        <v>29.360817901234569</v>
      </c>
      <c r="AG431" s="30">
        <f t="shared" si="211"/>
        <v>8.1557827503429357E-3</v>
      </c>
      <c r="AH431" s="30">
        <f t="shared" si="212"/>
        <v>5.3098316529492422</v>
      </c>
      <c r="AI431" s="30">
        <f t="shared" si="213"/>
        <v>1103.5151903209555</v>
      </c>
      <c r="AJ431" s="30">
        <f t="shared" si="214"/>
        <v>28257.302710913613</v>
      </c>
      <c r="AK431" s="30">
        <f t="shared" si="215"/>
        <v>28.257302710913613</v>
      </c>
      <c r="AL431" s="30">
        <f t="shared" si="216"/>
        <v>0</v>
      </c>
      <c r="AM431" s="30">
        <f t="shared" si="217"/>
        <v>0</v>
      </c>
      <c r="AN431" s="30">
        <f t="shared" si="218"/>
        <v>21.192977033185208</v>
      </c>
      <c r="AO431" s="30">
        <f>IF('My Spreedsheet '!AN431&lt; 'Supercapacitor Info'!$F$22,'My Spreedsheet '!AN431,'Supercapacitor Info'!$F$22)</f>
        <v>21.192977033185208</v>
      </c>
    </row>
    <row r="432" spans="2:41" x14ac:dyDescent="0.3">
      <c r="B432" s="6" t="s">
        <v>9</v>
      </c>
      <c r="C432" s="6">
        <v>427</v>
      </c>
      <c r="D432" s="6">
        <v>427</v>
      </c>
      <c r="E432" s="7">
        <v>27.4</v>
      </c>
      <c r="F432" s="16">
        <f t="shared" si="193"/>
        <v>7.6111111111111107</v>
      </c>
      <c r="G432" s="17">
        <f t="shared" si="219"/>
        <v>1.25</v>
      </c>
      <c r="H432" s="17">
        <f t="shared" si="220"/>
        <v>4.5</v>
      </c>
      <c r="I432" s="17">
        <f t="shared" si="194"/>
        <v>7.6111111111111107</v>
      </c>
      <c r="J432" s="17">
        <f t="shared" si="195"/>
        <v>2788.0000000000005</v>
      </c>
      <c r="K432" s="17">
        <f t="shared" si="196"/>
        <v>2788.0000000000005</v>
      </c>
      <c r="L432" s="30">
        <f>'Car Info '!$C$5*'My Spreedsheet '!G432</f>
        <v>1862.5</v>
      </c>
      <c r="M432" s="30">
        <f t="shared" si="197"/>
        <v>1</v>
      </c>
      <c r="N432" s="30">
        <f>IF(M432=1,'Car Info '!$C$5*9.80665*'Car Info '!$H$5,0)</f>
        <v>160.73099349999998</v>
      </c>
      <c r="O432" s="30">
        <f>0.5*'Car Info '!$G$5*'Car Info '!$I$5*'Car Info '!$D$5*('My Spreedsheet '!F432*'My Spreedsheet '!F432)</f>
        <v>22.122089800756942</v>
      </c>
      <c r="P432" s="30">
        <f t="shared" si="221"/>
        <v>2045.3530833007569</v>
      </c>
      <c r="Q432" s="30">
        <f t="shared" si="198"/>
        <v>15567.409578455759</v>
      </c>
      <c r="R432" s="30">
        <f t="shared" si="199"/>
        <v>15.567409578455759</v>
      </c>
      <c r="S432" s="30">
        <f t="shared" si="200"/>
        <v>1391.7151340113166</v>
      </c>
      <c r="T432" s="30">
        <f t="shared" si="201"/>
        <v>551317.39280526282</v>
      </c>
      <c r="U432" s="30">
        <f t="shared" si="202"/>
        <v>15.567409578455759</v>
      </c>
      <c r="V432" s="30">
        <f t="shared" si="203"/>
        <v>4.3242804384599331E-3</v>
      </c>
      <c r="W432" s="30">
        <f t="shared" si="204"/>
        <v>0</v>
      </c>
      <c r="X432" s="30">
        <f t="shared" si="205"/>
        <v>0</v>
      </c>
      <c r="Y432" s="30">
        <f t="shared" si="191"/>
        <v>1171.2122815377936</v>
      </c>
      <c r="Z432" s="30">
        <f t="shared" si="192"/>
        <v>-570.1224504609246</v>
      </c>
      <c r="AA432" s="30">
        <f t="shared" si="206"/>
        <v>0.32533674487160935</v>
      </c>
      <c r="AB432" s="30">
        <f t="shared" si="207"/>
        <v>-0.15836734735025684</v>
      </c>
      <c r="AC432" s="30">
        <f t="shared" si="208"/>
        <v>0.15836734735025684</v>
      </c>
      <c r="AD432" s="30">
        <f t="shared" si="209"/>
        <v>0.16696939752135251</v>
      </c>
      <c r="AE432" s="30">
        <f>1/2*(('Car Info '!$C$5)*('My Spreedsheet '!F432)^2)</f>
        <v>43157.114197530856</v>
      </c>
      <c r="AF432" s="30">
        <f t="shared" si="210"/>
        <v>43.157114197530859</v>
      </c>
      <c r="AG432" s="30">
        <f t="shared" si="211"/>
        <v>1.1988087277091905E-2</v>
      </c>
      <c r="AH432" s="30">
        <f t="shared" si="212"/>
        <v>5.3218197402263341</v>
      </c>
      <c r="AI432" s="30">
        <f t="shared" si="213"/>
        <v>1391.7151340113166</v>
      </c>
      <c r="AJ432" s="30">
        <f t="shared" si="214"/>
        <v>41765.399063519537</v>
      </c>
      <c r="AK432" s="30">
        <f t="shared" si="215"/>
        <v>41.765399063519538</v>
      </c>
      <c r="AL432" s="30">
        <f t="shared" si="216"/>
        <v>0</v>
      </c>
      <c r="AM432" s="30">
        <f t="shared" si="217"/>
        <v>0</v>
      </c>
      <c r="AN432" s="30">
        <f t="shared" si="218"/>
        <v>31.324049297639654</v>
      </c>
      <c r="AO432" s="30">
        <f>IF('My Spreedsheet '!AN432&lt; 'Supercapacitor Info'!$F$22,'My Spreedsheet '!AN432,'Supercapacitor Info'!$F$22)</f>
        <v>31.324049297639654</v>
      </c>
    </row>
    <row r="433" spans="2:41" x14ac:dyDescent="0.3">
      <c r="B433" s="6" t="s">
        <v>9</v>
      </c>
      <c r="C433" s="6">
        <v>428</v>
      </c>
      <c r="D433" s="6">
        <v>428</v>
      </c>
      <c r="E433" s="7">
        <v>31.6</v>
      </c>
      <c r="F433" s="16">
        <f t="shared" si="193"/>
        <v>8.7777777777777786</v>
      </c>
      <c r="G433" s="17">
        <f t="shared" si="219"/>
        <v>0.83333333333333326</v>
      </c>
      <c r="H433" s="17">
        <f t="shared" si="220"/>
        <v>3</v>
      </c>
      <c r="I433" s="17">
        <f t="shared" si="194"/>
        <v>8.7777777777777786</v>
      </c>
      <c r="J433" s="17">
        <f t="shared" si="195"/>
        <v>2796.7777777777783</v>
      </c>
      <c r="K433" s="17">
        <f t="shared" si="196"/>
        <v>2796.7777777777783</v>
      </c>
      <c r="L433" s="30">
        <f>'Car Info '!$C$5*'My Spreedsheet '!G433</f>
        <v>1241.6666666666665</v>
      </c>
      <c r="M433" s="30">
        <f t="shared" si="197"/>
        <v>1</v>
      </c>
      <c r="N433" s="30">
        <f>IF(M433=1,'Car Info '!$C$5*9.80665*'Car Info '!$H$5,0)</f>
        <v>160.73099349999998</v>
      </c>
      <c r="O433" s="30">
        <f>0.5*'Car Info '!$G$5*'Car Info '!$I$5*'Car Info '!$D$5*('My Spreedsheet '!F433*'My Spreedsheet '!F433)</f>
        <v>29.42382917502778</v>
      </c>
      <c r="P433" s="30">
        <f t="shared" si="221"/>
        <v>1431.8214893416944</v>
      </c>
      <c r="Q433" s="30">
        <f t="shared" si="198"/>
        <v>12568.210850888207</v>
      </c>
      <c r="R433" s="30">
        <f t="shared" si="199"/>
        <v>12.568210850888207</v>
      </c>
      <c r="S433" s="30">
        <f t="shared" si="200"/>
        <v>1669.1367768141326</v>
      </c>
      <c r="T433" s="30">
        <f t="shared" si="201"/>
        <v>552986.52958207694</v>
      </c>
      <c r="U433" s="30">
        <f t="shared" si="202"/>
        <v>12.568210850888207</v>
      </c>
      <c r="V433" s="30">
        <f t="shared" si="203"/>
        <v>3.4911696808022797E-3</v>
      </c>
      <c r="W433" s="30">
        <f t="shared" si="204"/>
        <v>0</v>
      </c>
      <c r="X433" s="30">
        <f t="shared" si="205"/>
        <v>0</v>
      </c>
      <c r="Y433" s="30">
        <f t="shared" si="191"/>
        <v>1183.7804923886818</v>
      </c>
      <c r="Z433" s="30">
        <f t="shared" si="192"/>
        <v>-570.1224504609246</v>
      </c>
      <c r="AA433" s="30">
        <f t="shared" si="206"/>
        <v>0.32882791455241162</v>
      </c>
      <c r="AB433" s="30">
        <f t="shared" si="207"/>
        <v>-0.15836734735025684</v>
      </c>
      <c r="AC433" s="30">
        <f t="shared" si="208"/>
        <v>0.15836734735025684</v>
      </c>
      <c r="AD433" s="30">
        <f t="shared" si="209"/>
        <v>0.17046056720215477</v>
      </c>
      <c r="AE433" s="30">
        <f>1/2*(('Car Info '!$C$5)*('My Spreedsheet '!F433)^2)</f>
        <v>57401.790123456798</v>
      </c>
      <c r="AF433" s="30">
        <f t="shared" si="210"/>
        <v>57.401790123456799</v>
      </c>
      <c r="AG433" s="30">
        <f t="shared" si="211"/>
        <v>1.5944941700960221E-2</v>
      </c>
      <c r="AH433" s="30">
        <f t="shared" si="212"/>
        <v>5.3377646819272941</v>
      </c>
      <c r="AI433" s="30">
        <f t="shared" si="213"/>
        <v>1669.1367768141326</v>
      </c>
      <c r="AJ433" s="30">
        <f t="shared" si="214"/>
        <v>55732.653346642663</v>
      </c>
      <c r="AK433" s="30">
        <f t="shared" si="215"/>
        <v>55.732653346642664</v>
      </c>
      <c r="AL433" s="30">
        <f t="shared" si="216"/>
        <v>0</v>
      </c>
      <c r="AM433" s="30">
        <f t="shared" si="217"/>
        <v>0</v>
      </c>
      <c r="AN433" s="30">
        <f t="shared" si="218"/>
        <v>41.799490009981994</v>
      </c>
      <c r="AO433" s="30">
        <f>IF('My Spreedsheet '!AN433&lt; 'Supercapacitor Info'!$F$22,'My Spreedsheet '!AN433,'Supercapacitor Info'!$F$22)</f>
        <v>41.799490009981994</v>
      </c>
    </row>
    <row r="434" spans="2:41" x14ac:dyDescent="0.3">
      <c r="B434" s="6" t="s">
        <v>9</v>
      </c>
      <c r="C434" s="6">
        <v>429</v>
      </c>
      <c r="D434" s="6">
        <v>429</v>
      </c>
      <c r="E434" s="7">
        <v>33.4</v>
      </c>
      <c r="F434" s="16">
        <f t="shared" si="193"/>
        <v>9.2777777777777768</v>
      </c>
      <c r="G434" s="17">
        <f t="shared" si="219"/>
        <v>0.26388888888888867</v>
      </c>
      <c r="H434" s="17">
        <f t="shared" si="220"/>
        <v>0.94999999999999929</v>
      </c>
      <c r="I434" s="17">
        <f t="shared" si="194"/>
        <v>9.2777777777777768</v>
      </c>
      <c r="J434" s="17">
        <f t="shared" si="195"/>
        <v>2806.0555555555561</v>
      </c>
      <c r="K434" s="17">
        <f t="shared" si="196"/>
        <v>2806.0555555555561</v>
      </c>
      <c r="L434" s="30">
        <f>'Car Info '!$C$5*'My Spreedsheet '!G434</f>
        <v>393.19444444444412</v>
      </c>
      <c r="M434" s="30">
        <f t="shared" si="197"/>
        <v>1</v>
      </c>
      <c r="N434" s="30">
        <f>IF(M434=1,'Car Info '!$C$5*9.80665*'Car Info '!$H$5,0)</f>
        <v>160.73099349999998</v>
      </c>
      <c r="O434" s="30">
        <f>0.5*'Car Info '!$G$5*'Car Info '!$I$5*'Car Info '!$D$5*('My Spreedsheet '!F434*'My Spreedsheet '!F434)</f>
        <v>32.871381664090265</v>
      </c>
      <c r="P434" s="30">
        <f t="shared" si="221"/>
        <v>586.79681960853429</v>
      </c>
      <c r="Q434" s="30">
        <f t="shared" si="198"/>
        <v>5444.1704930347341</v>
      </c>
      <c r="R434" s="30">
        <f t="shared" si="199"/>
        <v>5.4441704930347345</v>
      </c>
      <c r="S434" s="30">
        <f t="shared" si="200"/>
        <v>1796.1998140223925</v>
      </c>
      <c r="T434" s="30">
        <f t="shared" si="201"/>
        <v>554782.72939609934</v>
      </c>
      <c r="U434" s="30">
        <f t="shared" si="202"/>
        <v>5.4441704930347345</v>
      </c>
      <c r="V434" s="30">
        <f t="shared" si="203"/>
        <v>1.5122695813985373E-3</v>
      </c>
      <c r="W434" s="30">
        <f t="shared" si="204"/>
        <v>0</v>
      </c>
      <c r="X434" s="30">
        <f t="shared" si="205"/>
        <v>0</v>
      </c>
      <c r="Y434" s="30">
        <f t="shared" si="191"/>
        <v>1189.2246628817165</v>
      </c>
      <c r="Z434" s="30">
        <f t="shared" si="192"/>
        <v>-570.1224504609246</v>
      </c>
      <c r="AA434" s="30">
        <f t="shared" si="206"/>
        <v>0.33034018413381017</v>
      </c>
      <c r="AB434" s="30">
        <f t="shared" si="207"/>
        <v>-0.15836734735025684</v>
      </c>
      <c r="AC434" s="30">
        <f t="shared" si="208"/>
        <v>0.15836734735025684</v>
      </c>
      <c r="AD434" s="30">
        <f t="shared" si="209"/>
        <v>0.17197283678355332</v>
      </c>
      <c r="AE434" s="30">
        <f>1/2*(('Car Info '!$C$5)*('My Spreedsheet '!F434)^2)</f>
        <v>64127.484567901214</v>
      </c>
      <c r="AF434" s="30">
        <f t="shared" si="210"/>
        <v>64.12748456790122</v>
      </c>
      <c r="AG434" s="30">
        <f t="shared" si="211"/>
        <v>1.781319015775034E-2</v>
      </c>
      <c r="AH434" s="30">
        <f t="shared" si="212"/>
        <v>5.3555778720850444</v>
      </c>
      <c r="AI434" s="30">
        <f t="shared" si="213"/>
        <v>1796.1998140223925</v>
      </c>
      <c r="AJ434" s="30">
        <f t="shared" si="214"/>
        <v>62331.284753878819</v>
      </c>
      <c r="AK434" s="30">
        <f t="shared" si="215"/>
        <v>62.331284753878819</v>
      </c>
      <c r="AL434" s="30">
        <f t="shared" si="216"/>
        <v>0</v>
      </c>
      <c r="AM434" s="30">
        <f t="shared" si="217"/>
        <v>0</v>
      </c>
      <c r="AN434" s="30">
        <f t="shared" si="218"/>
        <v>46.748463565409111</v>
      </c>
      <c r="AO434" s="30">
        <f>IF('My Spreedsheet '!AN434&lt; 'Supercapacitor Info'!$F$22,'My Spreedsheet '!AN434,'Supercapacitor Info'!$F$22)</f>
        <v>46.748463565409111</v>
      </c>
    </row>
    <row r="435" spans="2:41" x14ac:dyDescent="0.3">
      <c r="B435" s="6" t="s">
        <v>9</v>
      </c>
      <c r="C435" s="6">
        <v>430</v>
      </c>
      <c r="D435" s="6">
        <v>430</v>
      </c>
      <c r="E435" s="7">
        <v>33.5</v>
      </c>
      <c r="F435" s="16">
        <f t="shared" si="193"/>
        <v>9.3055555555555554</v>
      </c>
      <c r="G435" s="17">
        <f t="shared" si="219"/>
        <v>-8.3333333333333523E-2</v>
      </c>
      <c r="H435" s="17">
        <f t="shared" si="220"/>
        <v>-0.30000000000000071</v>
      </c>
      <c r="I435" s="17">
        <f t="shared" si="194"/>
        <v>9.3055555555555554</v>
      </c>
      <c r="J435" s="17">
        <f t="shared" si="195"/>
        <v>2815.3611111111118</v>
      </c>
      <c r="K435" s="17">
        <f t="shared" si="196"/>
        <v>2815.3611111111118</v>
      </c>
      <c r="L435" s="30">
        <f>'Car Info '!$C$5*'My Spreedsheet '!G435</f>
        <v>-124.16666666666696</v>
      </c>
      <c r="M435" s="30">
        <f t="shared" si="197"/>
        <v>1</v>
      </c>
      <c r="N435" s="30">
        <f>IF(M435=1,'Car Info '!$C$5*9.80665*'Car Info '!$H$5,0)</f>
        <v>160.73099349999998</v>
      </c>
      <c r="O435" s="30">
        <f>0.5*'Car Info '!$G$5*'Car Info '!$I$5*'Car Info '!$D$5*('My Spreedsheet '!F435*'My Spreedsheet '!F435)</f>
        <v>33.068510947439236</v>
      </c>
      <c r="P435" s="30">
        <f t="shared" si="221"/>
        <v>69.632837780772263</v>
      </c>
      <c r="Q435" s="30">
        <f t="shared" si="198"/>
        <v>647.97224045996415</v>
      </c>
      <c r="R435" s="30">
        <f t="shared" si="199"/>
        <v>0.64797224045996415</v>
      </c>
      <c r="S435" s="30">
        <f t="shared" si="200"/>
        <v>1803.4120552747818</v>
      </c>
      <c r="T435" s="30">
        <f t="shared" si="201"/>
        <v>556586.14145137416</v>
      </c>
      <c r="U435" s="30">
        <f t="shared" si="202"/>
        <v>0.64797224045996415</v>
      </c>
      <c r="V435" s="30">
        <f t="shared" si="203"/>
        <v>1.7999228901665671E-4</v>
      </c>
      <c r="W435" s="30">
        <f t="shared" si="204"/>
        <v>0</v>
      </c>
      <c r="X435" s="30">
        <f t="shared" si="205"/>
        <v>0</v>
      </c>
      <c r="Y435" s="30">
        <f t="shared" si="191"/>
        <v>1189.8726351221765</v>
      </c>
      <c r="Z435" s="30">
        <f t="shared" si="192"/>
        <v>-570.1224504609246</v>
      </c>
      <c r="AA435" s="30">
        <f t="shared" si="206"/>
        <v>0.33052017642282677</v>
      </c>
      <c r="AB435" s="30">
        <f t="shared" si="207"/>
        <v>-0.15836734735025684</v>
      </c>
      <c r="AC435" s="30">
        <f t="shared" si="208"/>
        <v>0.15836734735025684</v>
      </c>
      <c r="AD435" s="30">
        <f t="shared" si="209"/>
        <v>0.17215282907256993</v>
      </c>
      <c r="AE435" s="30">
        <f>1/2*(('Car Info '!$C$5)*('My Spreedsheet '!F435)^2)</f>
        <v>64512.056327160491</v>
      </c>
      <c r="AF435" s="30">
        <f t="shared" si="210"/>
        <v>64.512056327160494</v>
      </c>
      <c r="AG435" s="30">
        <f t="shared" si="211"/>
        <v>1.792001564643347E-2</v>
      </c>
      <c r="AH435" s="30">
        <f t="shared" si="212"/>
        <v>5.3734978877314781</v>
      </c>
      <c r="AI435" s="30">
        <f t="shared" si="213"/>
        <v>1803.4120552747818</v>
      </c>
      <c r="AJ435" s="30">
        <f t="shared" si="214"/>
        <v>62708.644271885707</v>
      </c>
      <c r="AK435" s="30">
        <f t="shared" si="215"/>
        <v>62.70864427188571</v>
      </c>
      <c r="AL435" s="30">
        <f t="shared" si="216"/>
        <v>62708.644271885707</v>
      </c>
      <c r="AM435" s="30">
        <f t="shared" si="217"/>
        <v>62.70864427188571</v>
      </c>
      <c r="AN435" s="30">
        <f t="shared" si="218"/>
        <v>47.031483203914277</v>
      </c>
      <c r="AO435" s="30">
        <f>IF('My Spreedsheet '!AN435&lt; 'Supercapacitor Info'!$F$22,'My Spreedsheet '!AN435,'Supercapacitor Info'!$F$22)</f>
        <v>47.031483203914277</v>
      </c>
    </row>
    <row r="436" spans="2:41" x14ac:dyDescent="0.3">
      <c r="B436" s="6" t="s">
        <v>9</v>
      </c>
      <c r="C436" s="6">
        <v>431</v>
      </c>
      <c r="D436" s="6">
        <v>431</v>
      </c>
      <c r="E436" s="7">
        <v>32.799999999999997</v>
      </c>
      <c r="F436" s="16">
        <f t="shared" si="193"/>
        <v>9.1111111111111107</v>
      </c>
      <c r="G436" s="17">
        <f t="shared" si="219"/>
        <v>-0.2222222222222224</v>
      </c>
      <c r="H436" s="17">
        <f t="shared" si="220"/>
        <v>-0.80000000000000071</v>
      </c>
      <c r="I436" s="17">
        <f t="shared" si="194"/>
        <v>9.1111111111111107</v>
      </c>
      <c r="J436" s="17">
        <f t="shared" si="195"/>
        <v>2824.4722222222231</v>
      </c>
      <c r="K436" s="17">
        <f t="shared" si="196"/>
        <v>2824.4722222222231</v>
      </c>
      <c r="L436" s="30">
        <f>'Car Info '!$C$5*'My Spreedsheet '!G436</f>
        <v>-331.11111111111137</v>
      </c>
      <c r="M436" s="30">
        <f t="shared" si="197"/>
        <v>1</v>
      </c>
      <c r="N436" s="30">
        <f>IF(M436=1,'Car Info '!$C$5*9.80665*'Car Info '!$H$5,0)</f>
        <v>160.73099349999998</v>
      </c>
      <c r="O436" s="30">
        <f>0.5*'Car Info '!$G$5*'Car Info '!$I$5*'Car Info '!$D$5*('My Spreedsheet '!F436*'My Spreedsheet '!F436)</f>
        <v>31.700981793444441</v>
      </c>
      <c r="P436" s="30">
        <f t="shared" si="221"/>
        <v>-138.67913581766695</v>
      </c>
      <c r="Q436" s="30">
        <f t="shared" si="198"/>
        <v>-1263.5210152276322</v>
      </c>
      <c r="R436" s="30">
        <f t="shared" si="199"/>
        <v>-1.2635210152276322</v>
      </c>
      <c r="S436" s="30">
        <f t="shared" si="200"/>
        <v>1753.2691082291603</v>
      </c>
      <c r="T436" s="30">
        <f t="shared" si="201"/>
        <v>558339.41055960336</v>
      </c>
      <c r="U436" s="30">
        <f t="shared" si="202"/>
        <v>0</v>
      </c>
      <c r="V436" s="30">
        <f t="shared" si="203"/>
        <v>0</v>
      </c>
      <c r="W436" s="30">
        <f t="shared" si="204"/>
        <v>-1.2635210152276322</v>
      </c>
      <c r="X436" s="30">
        <f t="shared" si="205"/>
        <v>3.5097805978545339E-4</v>
      </c>
      <c r="Y436" s="30">
        <f t="shared" si="191"/>
        <v>1189.8726351221765</v>
      </c>
      <c r="Z436" s="30">
        <f t="shared" si="192"/>
        <v>-571.38597147615224</v>
      </c>
      <c r="AA436" s="30">
        <f t="shared" si="206"/>
        <v>0.33052017642282677</v>
      </c>
      <c r="AB436" s="30">
        <f t="shared" si="207"/>
        <v>-0.1587183254100423</v>
      </c>
      <c r="AC436" s="30">
        <f t="shared" si="208"/>
        <v>0.1587183254100423</v>
      </c>
      <c r="AD436" s="30">
        <f t="shared" si="209"/>
        <v>0.17180185101278447</v>
      </c>
      <c r="AE436" s="30">
        <f>1/2*(('Car Info '!$C$5)*('My Spreedsheet '!F436)^2)</f>
        <v>61844.197530864192</v>
      </c>
      <c r="AF436" s="30">
        <f t="shared" si="210"/>
        <v>61.844197530864193</v>
      </c>
      <c r="AG436" s="30">
        <f t="shared" si="211"/>
        <v>1.7178943758573387E-2</v>
      </c>
      <c r="AH436" s="30">
        <f t="shared" si="212"/>
        <v>5.3906768314900511</v>
      </c>
      <c r="AI436" s="30">
        <f t="shared" si="213"/>
        <v>1753.2691082291603</v>
      </c>
      <c r="AJ436" s="30">
        <f t="shared" si="214"/>
        <v>60090.928422635028</v>
      </c>
      <c r="AK436" s="30">
        <f t="shared" si="215"/>
        <v>60.090928422635031</v>
      </c>
      <c r="AL436" s="30">
        <f t="shared" si="216"/>
        <v>60090.928422635028</v>
      </c>
      <c r="AM436" s="30">
        <f t="shared" si="217"/>
        <v>60.090928422635031</v>
      </c>
      <c r="AN436" s="30">
        <f t="shared" si="218"/>
        <v>45.068196316976277</v>
      </c>
      <c r="AO436" s="30">
        <f>IF('My Spreedsheet '!AN436&lt; 'Supercapacitor Info'!$F$22,'My Spreedsheet '!AN436,'Supercapacitor Info'!$F$22)</f>
        <v>45.068196316976277</v>
      </c>
    </row>
    <row r="437" spans="2:41" x14ac:dyDescent="0.3">
      <c r="B437" s="6" t="s">
        <v>9</v>
      </c>
      <c r="C437" s="6">
        <v>432</v>
      </c>
      <c r="D437" s="6">
        <v>432</v>
      </c>
      <c r="E437" s="7">
        <v>31.9</v>
      </c>
      <c r="F437" s="16">
        <f t="shared" si="193"/>
        <v>8.8611111111111107</v>
      </c>
      <c r="G437" s="17">
        <f t="shared" si="219"/>
        <v>-0.20833333333333284</v>
      </c>
      <c r="H437" s="17">
        <f t="shared" si="220"/>
        <v>-0.74999999999999822</v>
      </c>
      <c r="I437" s="17">
        <f t="shared" si="194"/>
        <v>8.8611111111111107</v>
      </c>
      <c r="J437" s="17">
        <f t="shared" si="195"/>
        <v>2833.3333333333344</v>
      </c>
      <c r="K437" s="17">
        <f t="shared" si="196"/>
        <v>2833.3333333333344</v>
      </c>
      <c r="L437" s="30">
        <f>'Car Info '!$C$5*'My Spreedsheet '!G437</f>
        <v>-310.41666666666595</v>
      </c>
      <c r="M437" s="30">
        <f t="shared" si="197"/>
        <v>1</v>
      </c>
      <c r="N437" s="30">
        <f>IF(M437=1,'Car Info '!$C$5*9.80665*'Car Info '!$H$5,0)</f>
        <v>160.73099349999998</v>
      </c>
      <c r="O437" s="30">
        <f>0.5*'Car Info '!$G$5*'Car Info '!$I$5*'Car Info '!$D$5*('My Spreedsheet '!F437*'My Spreedsheet '!F437)</f>
        <v>29.985161439272566</v>
      </c>
      <c r="P437" s="30">
        <f t="shared" si="221"/>
        <v>-119.7005117273934</v>
      </c>
      <c r="Q437" s="30">
        <f t="shared" si="198"/>
        <v>-1060.6795344732916</v>
      </c>
      <c r="R437" s="30">
        <f t="shared" si="199"/>
        <v>-1.0606795344732916</v>
      </c>
      <c r="S437" s="30">
        <f t="shared" si="200"/>
        <v>1689.9570396007762</v>
      </c>
      <c r="T437" s="30">
        <f t="shared" si="201"/>
        <v>560029.36759920418</v>
      </c>
      <c r="U437" s="30">
        <f t="shared" si="202"/>
        <v>0</v>
      </c>
      <c r="V437" s="30">
        <f t="shared" si="203"/>
        <v>0</v>
      </c>
      <c r="W437" s="30">
        <f t="shared" si="204"/>
        <v>-1.0606795344732916</v>
      </c>
      <c r="X437" s="30">
        <f t="shared" si="205"/>
        <v>2.9463320402035875E-4</v>
      </c>
      <c r="Y437" s="30">
        <f t="shared" si="191"/>
        <v>1189.8726351221765</v>
      </c>
      <c r="Z437" s="30">
        <f t="shared" si="192"/>
        <v>-572.44665101062549</v>
      </c>
      <c r="AA437" s="30">
        <f t="shared" si="206"/>
        <v>0.33052017642282677</v>
      </c>
      <c r="AB437" s="30">
        <f t="shared" si="207"/>
        <v>-0.15901295861406264</v>
      </c>
      <c r="AC437" s="30">
        <f t="shared" si="208"/>
        <v>0.15901295861406264</v>
      </c>
      <c r="AD437" s="30">
        <f t="shared" si="209"/>
        <v>0.17150721780876413</v>
      </c>
      <c r="AE437" s="30">
        <f>1/2*(('Car Info '!$C$5)*('My Spreedsheet '!F437)^2)</f>
        <v>58496.871141975302</v>
      </c>
      <c r="AF437" s="30">
        <f t="shared" si="210"/>
        <v>58.496871141975305</v>
      </c>
      <c r="AG437" s="30">
        <f t="shared" si="211"/>
        <v>1.6249130872770919E-2</v>
      </c>
      <c r="AH437" s="30">
        <f t="shared" si="212"/>
        <v>5.4069259623628216</v>
      </c>
      <c r="AI437" s="30">
        <f t="shared" si="213"/>
        <v>1689.9570396007762</v>
      </c>
      <c r="AJ437" s="30">
        <f t="shared" si="214"/>
        <v>56806.914102374525</v>
      </c>
      <c r="AK437" s="30">
        <f t="shared" si="215"/>
        <v>56.806914102374527</v>
      </c>
      <c r="AL437" s="30">
        <f t="shared" si="216"/>
        <v>56806.914102374525</v>
      </c>
      <c r="AM437" s="30">
        <f t="shared" si="217"/>
        <v>56.806914102374527</v>
      </c>
      <c r="AN437" s="30">
        <f t="shared" si="218"/>
        <v>42.605185576780897</v>
      </c>
      <c r="AO437" s="30">
        <f>IF('My Spreedsheet '!AN437&lt; 'Supercapacitor Info'!$F$22,'My Spreedsheet '!AN437,'Supercapacitor Info'!$F$22)</f>
        <v>42.605185576780897</v>
      </c>
    </row>
    <row r="438" spans="2:41" x14ac:dyDescent="0.3">
      <c r="B438" s="6" t="s">
        <v>9</v>
      </c>
      <c r="C438" s="6">
        <v>433</v>
      </c>
      <c r="D438" s="6">
        <v>433</v>
      </c>
      <c r="E438" s="7">
        <v>31.3</v>
      </c>
      <c r="F438" s="16">
        <f t="shared" si="193"/>
        <v>8.6944444444444446</v>
      </c>
      <c r="G438" s="17">
        <f t="shared" si="219"/>
        <v>-0.11111111111111072</v>
      </c>
      <c r="H438" s="17">
        <f t="shared" si="220"/>
        <v>-0.39999999999999858</v>
      </c>
      <c r="I438" s="17">
        <f t="shared" si="194"/>
        <v>8.6944444444444446</v>
      </c>
      <c r="J438" s="17">
        <f t="shared" si="195"/>
        <v>2842.0277777777787</v>
      </c>
      <c r="K438" s="17">
        <f t="shared" si="196"/>
        <v>2842.0277777777787</v>
      </c>
      <c r="L438" s="30">
        <f>'Car Info '!$C$5*'My Spreedsheet '!G438</f>
        <v>-165.55555555555497</v>
      </c>
      <c r="M438" s="30">
        <f t="shared" si="197"/>
        <v>1</v>
      </c>
      <c r="N438" s="30">
        <f>IF(M438=1,'Car Info '!$C$5*9.80665*'Car Info '!$H$5,0)</f>
        <v>160.73099349999998</v>
      </c>
      <c r="O438" s="30">
        <f>0.5*'Car Info '!$G$5*'Car Info '!$I$5*'Car Info '!$D$5*('My Spreedsheet '!F438*'My Spreedsheet '!F438)</f>
        <v>28.867800837689238</v>
      </c>
      <c r="P438" s="30">
        <f t="shared" si="221"/>
        <v>24.043238782134246</v>
      </c>
      <c r="Q438" s="30">
        <f t="shared" si="198"/>
        <v>209.04260385577831</v>
      </c>
      <c r="R438" s="30">
        <f t="shared" si="199"/>
        <v>0.2090426038557783</v>
      </c>
      <c r="S438" s="30">
        <f t="shared" si="200"/>
        <v>1648.4561841026868</v>
      </c>
      <c r="T438" s="30">
        <f t="shared" si="201"/>
        <v>561677.82378330687</v>
      </c>
      <c r="U438" s="30">
        <f t="shared" si="202"/>
        <v>0.2090426038557783</v>
      </c>
      <c r="V438" s="30">
        <f t="shared" si="203"/>
        <v>5.8067389959938416E-5</v>
      </c>
      <c r="W438" s="30">
        <f t="shared" si="204"/>
        <v>0</v>
      </c>
      <c r="X438" s="30">
        <f t="shared" si="205"/>
        <v>0</v>
      </c>
      <c r="Y438" s="30">
        <f t="shared" si="191"/>
        <v>1190.0816777260322</v>
      </c>
      <c r="Z438" s="30">
        <f t="shared" si="192"/>
        <v>-572.44665101062549</v>
      </c>
      <c r="AA438" s="30">
        <f t="shared" si="206"/>
        <v>0.33057824381278672</v>
      </c>
      <c r="AB438" s="30">
        <f t="shared" si="207"/>
        <v>-0.15901295861406264</v>
      </c>
      <c r="AC438" s="30">
        <f t="shared" si="208"/>
        <v>0.15901295861406264</v>
      </c>
      <c r="AD438" s="30">
        <f t="shared" si="209"/>
        <v>0.17156528519872408</v>
      </c>
      <c r="AE438" s="30">
        <f>1/2*(('Car Info '!$C$5)*('My Spreedsheet '!F438)^2)</f>
        <v>56317.056327160499</v>
      </c>
      <c r="AF438" s="30">
        <f t="shared" si="210"/>
        <v>56.3170563271605</v>
      </c>
      <c r="AG438" s="30">
        <f t="shared" si="211"/>
        <v>1.5643626757544583E-2</v>
      </c>
      <c r="AH438" s="30">
        <f t="shared" si="212"/>
        <v>5.422569589120366</v>
      </c>
      <c r="AI438" s="30">
        <f t="shared" si="213"/>
        <v>1648.4561841026868</v>
      </c>
      <c r="AJ438" s="30">
        <f t="shared" si="214"/>
        <v>54668.600143057811</v>
      </c>
      <c r="AK438" s="30">
        <f t="shared" si="215"/>
        <v>54.668600143057809</v>
      </c>
      <c r="AL438" s="30">
        <f t="shared" si="216"/>
        <v>54668.600143057811</v>
      </c>
      <c r="AM438" s="30">
        <f t="shared" si="217"/>
        <v>54.668600143057809</v>
      </c>
      <c r="AN438" s="30">
        <f t="shared" si="218"/>
        <v>41.001450107293358</v>
      </c>
      <c r="AO438" s="30">
        <f>IF('My Spreedsheet '!AN438&lt; 'Supercapacitor Info'!$F$22,'My Spreedsheet '!AN438,'Supercapacitor Info'!$F$22)</f>
        <v>41.001450107293358</v>
      </c>
    </row>
    <row r="439" spans="2:41" x14ac:dyDescent="0.3">
      <c r="B439" s="6" t="s">
        <v>9</v>
      </c>
      <c r="C439" s="6">
        <v>434</v>
      </c>
      <c r="D439" s="6">
        <v>434</v>
      </c>
      <c r="E439" s="7">
        <v>31.1</v>
      </c>
      <c r="F439" s="16">
        <f t="shared" si="193"/>
        <v>8.6388888888888893</v>
      </c>
      <c r="G439" s="17">
        <f t="shared" si="219"/>
        <v>-9.7222222222222127E-2</v>
      </c>
      <c r="H439" s="17">
        <f t="shared" si="220"/>
        <v>-0.34999999999999964</v>
      </c>
      <c r="I439" s="17">
        <f t="shared" si="194"/>
        <v>8.6388888888888893</v>
      </c>
      <c r="J439" s="17">
        <f t="shared" si="195"/>
        <v>2850.6666666666674</v>
      </c>
      <c r="K439" s="17">
        <f t="shared" si="196"/>
        <v>2850.6666666666674</v>
      </c>
      <c r="L439" s="30">
        <f>'Car Info '!$C$5*'My Spreedsheet '!G439</f>
        <v>-144.86111111111097</v>
      </c>
      <c r="M439" s="30">
        <f t="shared" si="197"/>
        <v>1</v>
      </c>
      <c r="N439" s="30">
        <f>IF(M439=1,'Car Info '!$C$5*9.80665*'Car Info '!$H$5,0)</f>
        <v>160.73099349999998</v>
      </c>
      <c r="O439" s="30">
        <f>0.5*'Car Info '!$G$5*'Car Info '!$I$5*'Car Info '!$D$5*('My Spreedsheet '!F439*'My Spreedsheet '!F439)</f>
        <v>28.500061905522575</v>
      </c>
      <c r="P439" s="30">
        <f t="shared" si="221"/>
        <v>44.369944294411582</v>
      </c>
      <c r="Q439" s="30">
        <f t="shared" si="198"/>
        <v>383.30701876561119</v>
      </c>
      <c r="R439" s="30">
        <f t="shared" si="199"/>
        <v>0.38330701876561118</v>
      </c>
      <c r="S439" s="30">
        <f t="shared" si="200"/>
        <v>1634.7460619754868</v>
      </c>
      <c r="T439" s="30">
        <f t="shared" si="201"/>
        <v>563312.56984528236</v>
      </c>
      <c r="U439" s="30">
        <f t="shared" si="202"/>
        <v>0.38330701876561118</v>
      </c>
      <c r="V439" s="30">
        <f t="shared" si="203"/>
        <v>1.0647417187933644E-4</v>
      </c>
      <c r="W439" s="30">
        <f t="shared" si="204"/>
        <v>0</v>
      </c>
      <c r="X439" s="30">
        <f t="shared" si="205"/>
        <v>0</v>
      </c>
      <c r="Y439" s="30">
        <f t="shared" si="191"/>
        <v>1190.4649847447979</v>
      </c>
      <c r="Z439" s="30">
        <f t="shared" si="192"/>
        <v>-572.44665101062549</v>
      </c>
      <c r="AA439" s="30">
        <f t="shared" si="206"/>
        <v>0.33068471798466609</v>
      </c>
      <c r="AB439" s="30">
        <f t="shared" si="207"/>
        <v>-0.15901295861406264</v>
      </c>
      <c r="AC439" s="30">
        <f t="shared" si="208"/>
        <v>0.15901295861406264</v>
      </c>
      <c r="AD439" s="30">
        <f t="shared" si="209"/>
        <v>0.17167175937060344</v>
      </c>
      <c r="AE439" s="30">
        <f>1/2*(('Car Info '!$C$5)*('My Spreedsheet '!F439)^2)</f>
        <v>55599.648919753097</v>
      </c>
      <c r="AF439" s="30">
        <f t="shared" si="210"/>
        <v>55.599648919753101</v>
      </c>
      <c r="AG439" s="30">
        <f t="shared" si="211"/>
        <v>1.5444346922153639E-2</v>
      </c>
      <c r="AH439" s="30">
        <f t="shared" si="212"/>
        <v>5.4380139360425197</v>
      </c>
      <c r="AI439" s="30">
        <f t="shared" si="213"/>
        <v>1634.7460619754868</v>
      </c>
      <c r="AJ439" s="30">
        <f t="shared" si="214"/>
        <v>53964.902857777612</v>
      </c>
      <c r="AK439" s="30">
        <f t="shared" si="215"/>
        <v>53.964902857777609</v>
      </c>
      <c r="AL439" s="30">
        <f t="shared" si="216"/>
        <v>53964.902857777612</v>
      </c>
      <c r="AM439" s="30">
        <f t="shared" si="217"/>
        <v>53.964902857777609</v>
      </c>
      <c r="AN439" s="30">
        <f t="shared" si="218"/>
        <v>40.473677143333212</v>
      </c>
      <c r="AO439" s="30">
        <f>IF('My Spreedsheet '!AN439&lt; 'Supercapacitor Info'!$F$22,'My Spreedsheet '!AN439,'Supercapacitor Info'!$F$22)</f>
        <v>40.473677143333212</v>
      </c>
    </row>
    <row r="440" spans="2:41" x14ac:dyDescent="0.3">
      <c r="B440" s="6" t="s">
        <v>9</v>
      </c>
      <c r="C440" s="6">
        <v>435</v>
      </c>
      <c r="D440" s="6">
        <v>435</v>
      </c>
      <c r="E440" s="7">
        <v>30.6</v>
      </c>
      <c r="F440" s="16">
        <f t="shared" si="193"/>
        <v>8.5</v>
      </c>
      <c r="G440" s="17">
        <f t="shared" si="219"/>
        <v>-0.26388888888888917</v>
      </c>
      <c r="H440" s="17">
        <f t="shared" si="220"/>
        <v>-0.95000000000000107</v>
      </c>
      <c r="I440" s="17">
        <f t="shared" si="194"/>
        <v>8.5</v>
      </c>
      <c r="J440" s="17">
        <f t="shared" si="195"/>
        <v>2859.1666666666674</v>
      </c>
      <c r="K440" s="17">
        <f t="shared" si="196"/>
        <v>2859.1666666666674</v>
      </c>
      <c r="L440" s="30">
        <f>'Car Info '!$C$5*'My Spreedsheet '!G440</f>
        <v>-393.19444444444485</v>
      </c>
      <c r="M440" s="30">
        <f t="shared" si="197"/>
        <v>1</v>
      </c>
      <c r="N440" s="30">
        <f>IF(M440=1,'Car Info '!$C$5*9.80665*'Car Info '!$H$5,0)</f>
        <v>160.73099349999998</v>
      </c>
      <c r="O440" s="30">
        <f>0.5*'Car Info '!$G$5*'Car Info '!$I$5*'Car Info '!$D$5*('My Spreedsheet '!F440*'My Spreedsheet '!F440)</f>
        <v>27.5910277663125</v>
      </c>
      <c r="P440" s="30">
        <f t="shared" si="221"/>
        <v>-204.87242317813238</v>
      </c>
      <c r="Q440" s="30">
        <f t="shared" si="198"/>
        <v>-1741.4155970141253</v>
      </c>
      <c r="R440" s="30">
        <f t="shared" si="199"/>
        <v>-1.7414155970141254</v>
      </c>
      <c r="S440" s="30">
        <f t="shared" si="200"/>
        <v>1600.7371807636559</v>
      </c>
      <c r="T440" s="30">
        <f t="shared" si="201"/>
        <v>564913.30702604598</v>
      </c>
      <c r="U440" s="30">
        <f t="shared" si="202"/>
        <v>0</v>
      </c>
      <c r="V440" s="30">
        <f t="shared" si="203"/>
        <v>0</v>
      </c>
      <c r="W440" s="30">
        <f t="shared" si="204"/>
        <v>-1.7414155970141254</v>
      </c>
      <c r="X440" s="30">
        <f t="shared" si="205"/>
        <v>4.8372655472614596E-4</v>
      </c>
      <c r="Y440" s="30">
        <f t="shared" si="191"/>
        <v>1190.4649847447979</v>
      </c>
      <c r="Z440" s="30">
        <f t="shared" si="192"/>
        <v>-574.1880666076396</v>
      </c>
      <c r="AA440" s="30">
        <f t="shared" si="206"/>
        <v>0.33068471798466609</v>
      </c>
      <c r="AB440" s="30">
        <f t="shared" si="207"/>
        <v>-0.15949668516878879</v>
      </c>
      <c r="AC440" s="30">
        <f t="shared" si="208"/>
        <v>0.15949668516878879</v>
      </c>
      <c r="AD440" s="30">
        <f t="shared" si="209"/>
        <v>0.1711880328158773</v>
      </c>
      <c r="AE440" s="30">
        <f>1/2*(('Car Info '!$C$5)*('My Spreedsheet '!F440)^2)</f>
        <v>53826.25</v>
      </c>
      <c r="AF440" s="30">
        <f t="shared" si="210"/>
        <v>53.826250000000002</v>
      </c>
      <c r="AG440" s="30">
        <f t="shared" si="211"/>
        <v>1.4951736111111112E-2</v>
      </c>
      <c r="AH440" s="30">
        <f t="shared" si="212"/>
        <v>5.4529656721536304</v>
      </c>
      <c r="AI440" s="30">
        <f t="shared" si="213"/>
        <v>1600.7371807636559</v>
      </c>
      <c r="AJ440" s="30">
        <f t="shared" si="214"/>
        <v>52225.512819236341</v>
      </c>
      <c r="AK440" s="30">
        <f t="shared" si="215"/>
        <v>52.225512819236343</v>
      </c>
      <c r="AL440" s="30">
        <f t="shared" si="216"/>
        <v>52225.512819236341</v>
      </c>
      <c r="AM440" s="30">
        <f t="shared" si="217"/>
        <v>52.225512819236343</v>
      </c>
      <c r="AN440" s="30">
        <f t="shared" si="218"/>
        <v>39.169134614427257</v>
      </c>
      <c r="AO440" s="30">
        <f>IF('My Spreedsheet '!AN440&lt; 'Supercapacitor Info'!$F$22,'My Spreedsheet '!AN440,'Supercapacitor Info'!$F$22)</f>
        <v>39.169134614427257</v>
      </c>
    </row>
    <row r="441" spans="2:41" x14ac:dyDescent="0.3">
      <c r="B441" s="6" t="s">
        <v>9</v>
      </c>
      <c r="C441" s="6">
        <v>436</v>
      </c>
      <c r="D441" s="6">
        <v>436</v>
      </c>
      <c r="E441" s="7">
        <v>29.2</v>
      </c>
      <c r="F441" s="16">
        <f t="shared" si="193"/>
        <v>8.1111111111111107</v>
      </c>
      <c r="G441" s="17">
        <f t="shared" si="219"/>
        <v>-0.54166666666666696</v>
      </c>
      <c r="H441" s="17">
        <f t="shared" si="220"/>
        <v>-1.9500000000000011</v>
      </c>
      <c r="I441" s="17">
        <f t="shared" si="194"/>
        <v>8.1111111111111107</v>
      </c>
      <c r="J441" s="17">
        <f t="shared" si="195"/>
        <v>2867.2777777777787</v>
      </c>
      <c r="K441" s="17">
        <f t="shared" si="196"/>
        <v>2867.2777777777787</v>
      </c>
      <c r="L441" s="30">
        <f>'Car Info '!$C$5*'My Spreedsheet '!G441</f>
        <v>-807.08333333333383</v>
      </c>
      <c r="M441" s="30">
        <f t="shared" si="197"/>
        <v>1</v>
      </c>
      <c r="N441" s="30">
        <f>IF(M441=1,'Car Info '!$C$5*9.80665*'Car Info '!$H$5,0)</f>
        <v>160.73099349999998</v>
      </c>
      <c r="O441" s="30">
        <f>0.5*'Car Info '!$G$5*'Car Info '!$I$5*'Car Info '!$D$5*('My Spreedsheet '!F441*'My Spreedsheet '!F441)</f>
        <v>25.124112429694438</v>
      </c>
      <c r="P441" s="30">
        <f t="shared" si="221"/>
        <v>-621.22822740363938</v>
      </c>
      <c r="Q441" s="30">
        <f t="shared" si="198"/>
        <v>-5038.8511778295187</v>
      </c>
      <c r="R441" s="30">
        <f t="shared" si="199"/>
        <v>-5.0388511778295184</v>
      </c>
      <c r="S441" s="30">
        <f t="shared" si="200"/>
        <v>1507.4914147630768</v>
      </c>
      <c r="T441" s="30">
        <f t="shared" si="201"/>
        <v>566420.79844080901</v>
      </c>
      <c r="U441" s="30">
        <f t="shared" si="202"/>
        <v>0</v>
      </c>
      <c r="V441" s="30">
        <f t="shared" si="203"/>
        <v>0</v>
      </c>
      <c r="W441" s="30">
        <f t="shared" si="204"/>
        <v>-5.0388511778295184</v>
      </c>
      <c r="X441" s="30">
        <f t="shared" si="205"/>
        <v>1.3996808827304217E-3</v>
      </c>
      <c r="Y441" s="30">
        <f t="shared" si="191"/>
        <v>1190.4649847447979</v>
      </c>
      <c r="Z441" s="30">
        <f t="shared" si="192"/>
        <v>-579.22691778546914</v>
      </c>
      <c r="AA441" s="30">
        <f t="shared" si="206"/>
        <v>0.33068471798466609</v>
      </c>
      <c r="AB441" s="30">
        <f t="shared" si="207"/>
        <v>-0.16089636605151922</v>
      </c>
      <c r="AC441" s="30">
        <f t="shared" si="208"/>
        <v>0.16089636605151922</v>
      </c>
      <c r="AD441" s="30">
        <f t="shared" si="209"/>
        <v>0.16978835193314687</v>
      </c>
      <c r="AE441" s="30">
        <f>1/2*(('Car Info '!$C$5)*('My Spreedsheet '!F441)^2)</f>
        <v>49013.641975308637</v>
      </c>
      <c r="AF441" s="30">
        <f t="shared" si="210"/>
        <v>49.013641975308637</v>
      </c>
      <c r="AG441" s="30">
        <f t="shared" si="211"/>
        <v>1.3614900548696844E-2</v>
      </c>
      <c r="AH441" s="30">
        <f t="shared" si="212"/>
        <v>5.4665805727023269</v>
      </c>
      <c r="AI441" s="30">
        <f t="shared" si="213"/>
        <v>1507.4914147630768</v>
      </c>
      <c r="AJ441" s="30">
        <f t="shared" si="214"/>
        <v>47506.15056054556</v>
      </c>
      <c r="AK441" s="30">
        <f t="shared" si="215"/>
        <v>47.506150560545564</v>
      </c>
      <c r="AL441" s="30">
        <f t="shared" si="216"/>
        <v>47506.15056054556</v>
      </c>
      <c r="AM441" s="30">
        <f t="shared" si="217"/>
        <v>47.506150560545564</v>
      </c>
      <c r="AN441" s="30">
        <f t="shared" si="218"/>
        <v>35.629612920409173</v>
      </c>
      <c r="AO441" s="30">
        <f>IF('My Spreedsheet '!AN441&lt; 'Supercapacitor Info'!$F$22,'My Spreedsheet '!AN441,'Supercapacitor Info'!$F$22)</f>
        <v>35.629612920409173</v>
      </c>
    </row>
    <row r="442" spans="2:41" x14ac:dyDescent="0.3">
      <c r="B442" s="6" t="s">
        <v>9</v>
      </c>
      <c r="C442" s="6">
        <v>437</v>
      </c>
      <c r="D442" s="6">
        <v>437</v>
      </c>
      <c r="E442" s="7">
        <v>26.7</v>
      </c>
      <c r="F442" s="16">
        <f t="shared" si="193"/>
        <v>7.4166666666666661</v>
      </c>
      <c r="G442" s="17">
        <f t="shared" si="219"/>
        <v>-0.86111111111111094</v>
      </c>
      <c r="H442" s="17">
        <f t="shared" si="220"/>
        <v>-3.0999999999999996</v>
      </c>
      <c r="I442" s="17">
        <f t="shared" si="194"/>
        <v>7.4166666666666661</v>
      </c>
      <c r="J442" s="17">
        <f t="shared" si="195"/>
        <v>2874.6944444444453</v>
      </c>
      <c r="K442" s="17">
        <f t="shared" si="196"/>
        <v>2874.6944444444453</v>
      </c>
      <c r="L442" s="30">
        <f>'Car Info '!$C$5*'My Spreedsheet '!G442</f>
        <v>-1283.0555555555552</v>
      </c>
      <c r="M442" s="30">
        <f t="shared" si="197"/>
        <v>1</v>
      </c>
      <c r="N442" s="30">
        <f>IF(M442=1,'Car Info '!$C$5*9.80665*'Car Info '!$H$5,0)</f>
        <v>160.73099349999998</v>
      </c>
      <c r="O442" s="30">
        <f>0.5*'Car Info '!$G$5*'Car Info '!$I$5*'Car Info '!$D$5*('My Spreedsheet '!F442*'My Spreedsheet '!F442)</f>
        <v>21.006202512203121</v>
      </c>
      <c r="P442" s="30">
        <f t="shared" si="221"/>
        <v>-1101.318359543352</v>
      </c>
      <c r="Q442" s="30">
        <f t="shared" si="198"/>
        <v>-8168.1111666131937</v>
      </c>
      <c r="R442" s="30">
        <f t="shared" si="199"/>
        <v>-8.168111166613194</v>
      </c>
      <c r="S442" s="30">
        <f t="shared" si="200"/>
        <v>1347.8842037571728</v>
      </c>
      <c r="T442" s="30">
        <f t="shared" si="201"/>
        <v>567768.68264456617</v>
      </c>
      <c r="U442" s="30">
        <f t="shared" si="202"/>
        <v>0</v>
      </c>
      <c r="V442" s="30">
        <f t="shared" si="203"/>
        <v>0</v>
      </c>
      <c r="W442" s="30">
        <f t="shared" si="204"/>
        <v>-8.168111166613194</v>
      </c>
      <c r="X442" s="30">
        <f t="shared" si="205"/>
        <v>2.2689197685036651E-3</v>
      </c>
      <c r="Y442" s="30">
        <f t="shared" si="191"/>
        <v>1190.4649847447979</v>
      </c>
      <c r="Z442" s="30">
        <f t="shared" si="192"/>
        <v>-587.39502895208238</v>
      </c>
      <c r="AA442" s="30">
        <f t="shared" si="206"/>
        <v>0.33068471798466609</v>
      </c>
      <c r="AB442" s="30">
        <f t="shared" si="207"/>
        <v>-0.16316528582002288</v>
      </c>
      <c r="AC442" s="30">
        <f t="shared" si="208"/>
        <v>0.16316528582002288</v>
      </c>
      <c r="AD442" s="30">
        <f t="shared" si="209"/>
        <v>0.16751943216464321</v>
      </c>
      <c r="AE442" s="30">
        <f>1/2*(('Car Info '!$C$5)*('My Spreedsheet '!F442)^2)</f>
        <v>40980.173611111102</v>
      </c>
      <c r="AF442" s="30">
        <f t="shared" si="210"/>
        <v>40.980173611111105</v>
      </c>
      <c r="AG442" s="30">
        <f t="shared" si="211"/>
        <v>1.1383381558641974E-2</v>
      </c>
      <c r="AH442" s="30">
        <f t="shared" si="212"/>
        <v>5.4779639542609688</v>
      </c>
      <c r="AI442" s="30">
        <f t="shared" si="213"/>
        <v>1347.8842037571728</v>
      </c>
      <c r="AJ442" s="30">
        <f t="shared" si="214"/>
        <v>39632.289407353928</v>
      </c>
      <c r="AK442" s="30">
        <f t="shared" si="215"/>
        <v>39.63228940735393</v>
      </c>
      <c r="AL442" s="30">
        <f t="shared" si="216"/>
        <v>39632.289407353928</v>
      </c>
      <c r="AM442" s="30">
        <f t="shared" si="217"/>
        <v>39.63228940735393</v>
      </c>
      <c r="AN442" s="30">
        <f t="shared" si="218"/>
        <v>29.724217055515446</v>
      </c>
      <c r="AO442" s="30">
        <f>IF('My Spreedsheet '!AN442&lt; 'Supercapacitor Info'!$F$22,'My Spreedsheet '!AN442,'Supercapacitor Info'!$F$22)</f>
        <v>29.724217055515446</v>
      </c>
    </row>
    <row r="443" spans="2:41" x14ac:dyDescent="0.3">
      <c r="B443" s="6" t="s">
        <v>9</v>
      </c>
      <c r="C443" s="6">
        <v>438</v>
      </c>
      <c r="D443" s="6">
        <v>438</v>
      </c>
      <c r="E443" s="7">
        <v>23</v>
      </c>
      <c r="F443" s="16">
        <f t="shared" si="193"/>
        <v>6.3888888888888884</v>
      </c>
      <c r="G443" s="17">
        <f t="shared" si="219"/>
        <v>-1.1805555555555556</v>
      </c>
      <c r="H443" s="17">
        <f t="shared" si="220"/>
        <v>-4.25</v>
      </c>
      <c r="I443" s="17">
        <f t="shared" si="194"/>
        <v>6.3888888888888884</v>
      </c>
      <c r="J443" s="17">
        <f t="shared" si="195"/>
        <v>2881.0833333333339</v>
      </c>
      <c r="K443" s="17">
        <f t="shared" si="196"/>
        <v>2881.0833333333339</v>
      </c>
      <c r="L443" s="30">
        <f>'Car Info '!$C$5*'My Spreedsheet '!G443</f>
        <v>-1759.0277777777778</v>
      </c>
      <c r="M443" s="30">
        <f t="shared" si="197"/>
        <v>1</v>
      </c>
      <c r="N443" s="30">
        <f>IF(M443=1,'Car Info '!$C$5*9.80665*'Car Info '!$H$5,0)</f>
        <v>160.73099349999998</v>
      </c>
      <c r="O443" s="30">
        <f>0.5*'Car Info '!$G$5*'Car Info '!$I$5*'Car Info '!$D$5*('My Spreedsheet '!F443*'My Spreedsheet '!F443)</f>
        <v>15.587651852256943</v>
      </c>
      <c r="P443" s="30">
        <f t="shared" si="221"/>
        <v>-1582.7091324255209</v>
      </c>
      <c r="Q443" s="30">
        <f t="shared" si="198"/>
        <v>-10111.752790496383</v>
      </c>
      <c r="R443" s="30">
        <f t="shared" si="199"/>
        <v>-10.111752790496382</v>
      </c>
      <c r="S443" s="30">
        <f t="shared" si="200"/>
        <v>1126.4802341949749</v>
      </c>
      <c r="T443" s="30">
        <f t="shared" si="201"/>
        <v>568895.16287876118</v>
      </c>
      <c r="U443" s="30">
        <f t="shared" si="202"/>
        <v>0</v>
      </c>
      <c r="V443" s="30">
        <f t="shared" si="203"/>
        <v>0</v>
      </c>
      <c r="W443" s="30">
        <f t="shared" si="204"/>
        <v>-10.111752790496382</v>
      </c>
      <c r="X443" s="30">
        <f t="shared" si="205"/>
        <v>2.8088202195823285E-3</v>
      </c>
      <c r="Y443" s="30">
        <f t="shared" si="191"/>
        <v>1190.4649847447979</v>
      </c>
      <c r="Z443" s="30">
        <f t="shared" si="192"/>
        <v>-597.50678174257882</v>
      </c>
      <c r="AA443" s="30">
        <f t="shared" si="206"/>
        <v>0.33068471798466609</v>
      </c>
      <c r="AB443" s="30">
        <f t="shared" si="207"/>
        <v>-0.16597410603960522</v>
      </c>
      <c r="AC443" s="30">
        <f t="shared" si="208"/>
        <v>0.16597410603960522</v>
      </c>
      <c r="AD443" s="30">
        <f t="shared" si="209"/>
        <v>0.16471061194506087</v>
      </c>
      <c r="AE443" s="30">
        <f>1/2*(('Car Info '!$C$5)*('My Spreedsheet '!F443)^2)</f>
        <v>30409.336419753083</v>
      </c>
      <c r="AF443" s="30">
        <f t="shared" si="210"/>
        <v>30.409336419753082</v>
      </c>
      <c r="AG443" s="30">
        <f t="shared" si="211"/>
        <v>8.4470378943758556E-3</v>
      </c>
      <c r="AH443" s="30">
        <f t="shared" si="212"/>
        <v>5.4864109921553448</v>
      </c>
      <c r="AI443" s="30">
        <f t="shared" si="213"/>
        <v>1126.4802341949749</v>
      </c>
      <c r="AJ443" s="30">
        <f t="shared" si="214"/>
        <v>29282.856185558107</v>
      </c>
      <c r="AK443" s="30">
        <f t="shared" si="215"/>
        <v>29.282856185558106</v>
      </c>
      <c r="AL443" s="30">
        <f t="shared" si="216"/>
        <v>29282.856185558107</v>
      </c>
      <c r="AM443" s="30">
        <f t="shared" si="217"/>
        <v>29.282856185558106</v>
      </c>
      <c r="AN443" s="30">
        <f t="shared" si="218"/>
        <v>21.962142139168581</v>
      </c>
      <c r="AO443" s="30">
        <f>IF('My Spreedsheet '!AN443&lt; 'Supercapacitor Info'!$F$22,'My Spreedsheet '!AN443,'Supercapacitor Info'!$F$22)</f>
        <v>21.962142139168581</v>
      </c>
    </row>
    <row r="444" spans="2:41" x14ac:dyDescent="0.3">
      <c r="B444" s="6" t="s">
        <v>9</v>
      </c>
      <c r="C444" s="6">
        <v>439</v>
      </c>
      <c r="D444" s="6">
        <v>439</v>
      </c>
      <c r="E444" s="7">
        <v>18.2</v>
      </c>
      <c r="F444" s="16">
        <f t="shared" si="193"/>
        <v>5.0555555555555554</v>
      </c>
      <c r="G444" s="17">
        <f t="shared" si="219"/>
        <v>-1.4027777777777777</v>
      </c>
      <c r="H444" s="17">
        <f t="shared" si="220"/>
        <v>-5.05</v>
      </c>
      <c r="I444" s="17">
        <f t="shared" si="194"/>
        <v>5.0555555555555554</v>
      </c>
      <c r="J444" s="17">
        <f t="shared" si="195"/>
        <v>2886.1388888888896</v>
      </c>
      <c r="K444" s="17">
        <f t="shared" si="196"/>
        <v>2886.1388888888896</v>
      </c>
      <c r="L444" s="30">
        <f>'Car Info '!$C$5*'My Spreedsheet '!G444</f>
        <v>-2090.1388888888887</v>
      </c>
      <c r="M444" s="30">
        <f t="shared" si="197"/>
        <v>1</v>
      </c>
      <c r="N444" s="30">
        <f>IF(M444=1,'Car Info '!$C$5*9.80665*'Car Info '!$H$5,0)</f>
        <v>160.73099349999998</v>
      </c>
      <c r="O444" s="30">
        <f>0.5*'Car Info '!$G$5*'Car Info '!$I$5*'Car Info '!$D$5*('My Spreedsheet '!F444*'My Spreedsheet '!F444)</f>
        <v>9.7604041579236096</v>
      </c>
      <c r="P444" s="30">
        <f t="shared" si="221"/>
        <v>-1919.647491230965</v>
      </c>
      <c r="Q444" s="30">
        <f t="shared" si="198"/>
        <v>-9704.8845390009901</v>
      </c>
      <c r="R444" s="30">
        <f t="shared" si="199"/>
        <v>-9.7048845390009895</v>
      </c>
      <c r="S444" s="30">
        <f t="shared" si="200"/>
        <v>861.92873260394697</v>
      </c>
      <c r="T444" s="30">
        <f t="shared" si="201"/>
        <v>569757.09161136509</v>
      </c>
      <c r="U444" s="30">
        <f t="shared" si="202"/>
        <v>0</v>
      </c>
      <c r="V444" s="30">
        <f t="shared" si="203"/>
        <v>0</v>
      </c>
      <c r="W444" s="30">
        <f t="shared" si="204"/>
        <v>-9.7048845390009895</v>
      </c>
      <c r="X444" s="30">
        <f t="shared" si="205"/>
        <v>2.695801260833608E-3</v>
      </c>
      <c r="Y444" s="30">
        <f t="shared" si="191"/>
        <v>1190.4649847447979</v>
      </c>
      <c r="Z444" s="30">
        <f t="shared" si="192"/>
        <v>-607.21166628157982</v>
      </c>
      <c r="AA444" s="30">
        <f t="shared" si="206"/>
        <v>0.33068471798466609</v>
      </c>
      <c r="AB444" s="30">
        <f t="shared" si="207"/>
        <v>-0.16866990730043885</v>
      </c>
      <c r="AC444" s="30">
        <f t="shared" si="208"/>
        <v>0.16866990730043885</v>
      </c>
      <c r="AD444" s="30">
        <f t="shared" si="209"/>
        <v>0.16201481068422724</v>
      </c>
      <c r="AE444" s="30">
        <f>1/2*(('Car Info '!$C$5)*('My Spreedsheet '!F444)^2)</f>
        <v>19041.188271604937</v>
      </c>
      <c r="AF444" s="30">
        <f t="shared" si="210"/>
        <v>19.041188271604938</v>
      </c>
      <c r="AG444" s="30">
        <f t="shared" si="211"/>
        <v>5.289218964334705E-3</v>
      </c>
      <c r="AH444" s="30">
        <f t="shared" si="212"/>
        <v>5.4917002111196798</v>
      </c>
      <c r="AI444" s="30">
        <f t="shared" si="213"/>
        <v>861.92873260394697</v>
      </c>
      <c r="AJ444" s="30">
        <f t="shared" si="214"/>
        <v>18179.259539000988</v>
      </c>
      <c r="AK444" s="30">
        <f t="shared" si="215"/>
        <v>18.179259539000988</v>
      </c>
      <c r="AL444" s="30">
        <f t="shared" si="216"/>
        <v>18179.259539000988</v>
      </c>
      <c r="AM444" s="30">
        <f t="shared" si="217"/>
        <v>18.179259539000988</v>
      </c>
      <c r="AN444" s="30">
        <f t="shared" si="218"/>
        <v>13.634444654250741</v>
      </c>
      <c r="AO444" s="30">
        <f>IF('My Spreedsheet '!AN444&lt; 'Supercapacitor Info'!$F$22,'My Spreedsheet '!AN444,'Supercapacitor Info'!$F$22)</f>
        <v>13.634444654250741</v>
      </c>
    </row>
    <row r="445" spans="2:41" x14ac:dyDescent="0.3">
      <c r="B445" s="6" t="s">
        <v>9</v>
      </c>
      <c r="C445" s="6">
        <v>440</v>
      </c>
      <c r="D445" s="6">
        <v>440</v>
      </c>
      <c r="E445" s="7">
        <v>12.9</v>
      </c>
      <c r="F445" s="16">
        <f t="shared" si="193"/>
        <v>3.5833333333333335</v>
      </c>
      <c r="G445" s="17">
        <f t="shared" si="219"/>
        <v>-1.4583333333333333</v>
      </c>
      <c r="H445" s="17">
        <f t="shared" si="220"/>
        <v>-5.25</v>
      </c>
      <c r="I445" s="17">
        <f t="shared" si="194"/>
        <v>3.5833333333333335</v>
      </c>
      <c r="J445" s="17">
        <f t="shared" si="195"/>
        <v>2889.7222222222231</v>
      </c>
      <c r="K445" s="17">
        <f t="shared" si="196"/>
        <v>2889.7222222222231</v>
      </c>
      <c r="L445" s="30">
        <f>'Car Info '!$C$5*'My Spreedsheet '!G445</f>
        <v>-2172.9166666666665</v>
      </c>
      <c r="M445" s="30">
        <f t="shared" si="197"/>
        <v>1</v>
      </c>
      <c r="N445" s="30">
        <f>IF(M445=1,'Car Info '!$C$5*9.80665*'Car Info '!$H$5,0)</f>
        <v>160.73099349999998</v>
      </c>
      <c r="O445" s="30">
        <f>0.5*'Car Info '!$G$5*'Car Info '!$I$5*'Car Info '!$D$5*('My Spreedsheet '!F445*'My Spreedsheet '!F445)</f>
        <v>4.9034804248281256</v>
      </c>
      <c r="P445" s="30">
        <f t="shared" si="221"/>
        <v>-2007.2821927418383</v>
      </c>
      <c r="Q445" s="30">
        <f t="shared" si="198"/>
        <v>-7192.7611906582542</v>
      </c>
      <c r="R445" s="30">
        <f t="shared" si="199"/>
        <v>-7.1927611906582545</v>
      </c>
      <c r="S445" s="30">
        <f t="shared" si="200"/>
        <v>593.52353156396748</v>
      </c>
      <c r="T445" s="30">
        <f t="shared" si="201"/>
        <v>570350.61514292902</v>
      </c>
      <c r="U445" s="30">
        <f t="shared" si="202"/>
        <v>0</v>
      </c>
      <c r="V445" s="30">
        <f t="shared" si="203"/>
        <v>0</v>
      </c>
      <c r="W445" s="30">
        <f t="shared" si="204"/>
        <v>-7.1927611906582545</v>
      </c>
      <c r="X445" s="30">
        <f t="shared" si="205"/>
        <v>1.9979892196272928E-3</v>
      </c>
      <c r="Y445" s="30">
        <f t="shared" si="191"/>
        <v>1190.4649847447979</v>
      </c>
      <c r="Z445" s="30">
        <f t="shared" si="192"/>
        <v>-614.40442747223813</v>
      </c>
      <c r="AA445" s="30">
        <f t="shared" si="206"/>
        <v>0.33068471798466609</v>
      </c>
      <c r="AB445" s="30">
        <f t="shared" si="207"/>
        <v>-0.17066789652006614</v>
      </c>
      <c r="AC445" s="30">
        <f t="shared" si="208"/>
        <v>0.17066789652006614</v>
      </c>
      <c r="AD445" s="30">
        <f t="shared" si="209"/>
        <v>0.16001682146459995</v>
      </c>
      <c r="AE445" s="30">
        <f>1/2*(('Car Info '!$C$5)*('My Spreedsheet '!F445)^2)</f>
        <v>9566.0069444444453</v>
      </c>
      <c r="AF445" s="30">
        <f t="shared" si="210"/>
        <v>9.566006944444446</v>
      </c>
      <c r="AG445" s="30">
        <f t="shared" si="211"/>
        <v>2.6572241512345684E-3</v>
      </c>
      <c r="AH445" s="30">
        <f t="shared" si="212"/>
        <v>5.4943574352709144</v>
      </c>
      <c r="AI445" s="30">
        <f t="shared" si="213"/>
        <v>593.52353156396748</v>
      </c>
      <c r="AJ445" s="30">
        <f t="shared" si="214"/>
        <v>8972.4834128804778</v>
      </c>
      <c r="AK445" s="30">
        <f t="shared" si="215"/>
        <v>8.9724834128804787</v>
      </c>
      <c r="AL445" s="30">
        <f t="shared" si="216"/>
        <v>8972.4834128804778</v>
      </c>
      <c r="AM445" s="30">
        <f t="shared" si="217"/>
        <v>8.9724834128804787</v>
      </c>
      <c r="AN445" s="30">
        <f t="shared" si="218"/>
        <v>6.7293625596603581</v>
      </c>
      <c r="AO445" s="30">
        <f>IF('My Spreedsheet '!AN445&lt; 'Supercapacitor Info'!$F$22,'My Spreedsheet '!AN445,'Supercapacitor Info'!$F$22)</f>
        <v>6.7293625596603581</v>
      </c>
    </row>
    <row r="446" spans="2:41" x14ac:dyDescent="0.3">
      <c r="B446" s="6" t="s">
        <v>9</v>
      </c>
      <c r="C446" s="6">
        <v>441</v>
      </c>
      <c r="D446" s="6">
        <v>441</v>
      </c>
      <c r="E446" s="7">
        <v>7.7</v>
      </c>
      <c r="F446" s="16">
        <f t="shared" si="193"/>
        <v>2.1388888888888888</v>
      </c>
      <c r="G446" s="17">
        <f t="shared" si="219"/>
        <v>-1.2638888888888891</v>
      </c>
      <c r="H446" s="17">
        <f t="shared" si="220"/>
        <v>-4.5500000000000007</v>
      </c>
      <c r="I446" s="17">
        <f t="shared" si="194"/>
        <v>2.1388888888888888</v>
      </c>
      <c r="J446" s="17">
        <f t="shared" si="195"/>
        <v>2891.8611111111118</v>
      </c>
      <c r="K446" s="17">
        <f t="shared" si="196"/>
        <v>2891.8611111111118</v>
      </c>
      <c r="L446" s="30">
        <f>'Car Info '!$C$5*'My Spreedsheet '!G446</f>
        <v>-1883.1944444444448</v>
      </c>
      <c r="M446" s="30">
        <f t="shared" si="197"/>
        <v>1</v>
      </c>
      <c r="N446" s="30">
        <f>IF(M446=1,'Car Info '!$C$5*9.80665*'Car Info '!$H$5,0)</f>
        <v>160.73099349999998</v>
      </c>
      <c r="O446" s="30">
        <f>0.5*'Car Info '!$G$5*'Car Info '!$I$5*'Car Info '!$D$5*('My Spreedsheet '!F446*'My Spreedsheet '!F446)</f>
        <v>1.7470545903975694</v>
      </c>
      <c r="P446" s="30">
        <f t="shared" si="221"/>
        <v>-1720.7163963540472</v>
      </c>
      <c r="Q446" s="30">
        <f t="shared" si="198"/>
        <v>-3680.4211810906008</v>
      </c>
      <c r="R446" s="30">
        <f t="shared" si="199"/>
        <v>-3.6804211810906011</v>
      </c>
      <c r="S446" s="30">
        <f t="shared" si="200"/>
        <v>347.52249174890585</v>
      </c>
      <c r="T446" s="30">
        <f t="shared" si="201"/>
        <v>570698.13763467793</v>
      </c>
      <c r="U446" s="30">
        <f t="shared" si="202"/>
        <v>0</v>
      </c>
      <c r="V446" s="30">
        <f t="shared" si="203"/>
        <v>0</v>
      </c>
      <c r="W446" s="30">
        <f t="shared" si="204"/>
        <v>-3.6804211810906011</v>
      </c>
      <c r="X446" s="30">
        <f t="shared" si="205"/>
        <v>1.0223392169696115E-3</v>
      </c>
      <c r="Y446" s="30">
        <f t="shared" si="191"/>
        <v>1190.4649847447979</v>
      </c>
      <c r="Z446" s="30">
        <f t="shared" si="192"/>
        <v>-618.08484865332878</v>
      </c>
      <c r="AA446" s="30">
        <f t="shared" si="206"/>
        <v>0.33068471798466609</v>
      </c>
      <c r="AB446" s="30">
        <f t="shared" si="207"/>
        <v>-0.17169023573703576</v>
      </c>
      <c r="AC446" s="30">
        <f t="shared" si="208"/>
        <v>0.17169023573703576</v>
      </c>
      <c r="AD446" s="30">
        <f t="shared" si="209"/>
        <v>0.15899448224763033</v>
      </c>
      <c r="AE446" s="30">
        <f>1/2*(('Car Info '!$C$5)*('My Spreedsheet '!F446)^2)</f>
        <v>3408.2600308641977</v>
      </c>
      <c r="AF446" s="30">
        <f t="shared" si="210"/>
        <v>3.4082600308641977</v>
      </c>
      <c r="AG446" s="30">
        <f t="shared" si="211"/>
        <v>9.4673889746227716E-4</v>
      </c>
      <c r="AH446" s="30">
        <f t="shared" si="212"/>
        <v>5.4953041741683766</v>
      </c>
      <c r="AI446" s="30">
        <f t="shared" si="213"/>
        <v>347.52249174890585</v>
      </c>
      <c r="AJ446" s="30">
        <f t="shared" si="214"/>
        <v>3060.7375391152918</v>
      </c>
      <c r="AK446" s="30">
        <f t="shared" si="215"/>
        <v>3.060737539115292</v>
      </c>
      <c r="AL446" s="30">
        <f t="shared" si="216"/>
        <v>3060.7375391152918</v>
      </c>
      <c r="AM446" s="30">
        <f t="shared" si="217"/>
        <v>3.060737539115292</v>
      </c>
      <c r="AN446" s="30">
        <f t="shared" si="218"/>
        <v>2.2955531543364689</v>
      </c>
      <c r="AO446" s="30">
        <f>IF('My Spreedsheet '!AN446&lt; 'Supercapacitor Info'!$F$22,'My Spreedsheet '!AN446,'Supercapacitor Info'!$F$22)</f>
        <v>2.2955531543364689</v>
      </c>
    </row>
    <row r="447" spans="2:41" x14ac:dyDescent="0.3">
      <c r="B447" s="6" t="s">
        <v>9</v>
      </c>
      <c r="C447" s="6">
        <v>442</v>
      </c>
      <c r="D447" s="6">
        <v>442</v>
      </c>
      <c r="E447" s="7">
        <v>3.8</v>
      </c>
      <c r="F447" s="16">
        <f t="shared" si="193"/>
        <v>1.0555555555555556</v>
      </c>
      <c r="G447" s="17">
        <f t="shared" si="219"/>
        <v>-0.88888888888888895</v>
      </c>
      <c r="H447" s="17">
        <f t="shared" si="220"/>
        <v>-3.2</v>
      </c>
      <c r="I447" s="17">
        <f t="shared" si="194"/>
        <v>1.0555555555555556</v>
      </c>
      <c r="J447" s="17">
        <f t="shared" si="195"/>
        <v>2892.9166666666674</v>
      </c>
      <c r="K447" s="17">
        <f t="shared" si="196"/>
        <v>2892.9166666666674</v>
      </c>
      <c r="L447" s="30">
        <f>'Car Info '!$C$5*'My Spreedsheet '!G447</f>
        <v>-1324.4444444444446</v>
      </c>
      <c r="M447" s="30">
        <f t="shared" si="197"/>
        <v>1</v>
      </c>
      <c r="N447" s="30">
        <f>IF(M447=1,'Car Info '!$C$5*9.80665*'Car Info '!$H$5,0)</f>
        <v>160.73099349999998</v>
      </c>
      <c r="O447" s="30">
        <f>0.5*'Car Info '!$G$5*'Car Info '!$I$5*'Car Info '!$D$5*('My Spreedsheet '!F447*'My Spreedsheet '!F447)</f>
        <v>0.42549280292361114</v>
      </c>
      <c r="P447" s="30">
        <f t="shared" si="221"/>
        <v>-1163.2879581415209</v>
      </c>
      <c r="Q447" s="30">
        <f t="shared" si="198"/>
        <v>-1227.915066927161</v>
      </c>
      <c r="R447" s="30">
        <f t="shared" si="199"/>
        <v>-1.227915066927161</v>
      </c>
      <c r="S447" s="30">
        <f t="shared" si="200"/>
        <v>170.10962443086379</v>
      </c>
      <c r="T447" s="30">
        <f t="shared" si="201"/>
        <v>570868.24725910882</v>
      </c>
      <c r="U447" s="30">
        <f t="shared" si="202"/>
        <v>0</v>
      </c>
      <c r="V447" s="30">
        <f t="shared" si="203"/>
        <v>0</v>
      </c>
      <c r="W447" s="30">
        <f t="shared" si="204"/>
        <v>-1.227915066927161</v>
      </c>
      <c r="X447" s="30">
        <f t="shared" si="205"/>
        <v>3.4108751859087804E-4</v>
      </c>
      <c r="Y447" s="30">
        <f t="shared" si="191"/>
        <v>1190.4649847447979</v>
      </c>
      <c r="Z447" s="30">
        <f t="shared" si="192"/>
        <v>-619.31276372025593</v>
      </c>
      <c r="AA447" s="30">
        <f t="shared" si="206"/>
        <v>0.33068471798466609</v>
      </c>
      <c r="AB447" s="30">
        <f t="shared" si="207"/>
        <v>-0.17203132325562664</v>
      </c>
      <c r="AC447" s="30">
        <f t="shared" si="208"/>
        <v>0.17203132325562664</v>
      </c>
      <c r="AD447" s="30">
        <f t="shared" si="209"/>
        <v>0.15865339472903944</v>
      </c>
      <c r="AE447" s="30">
        <f>1/2*(('Car Info '!$C$5)*('My Spreedsheet '!F447)^2)</f>
        <v>830.07716049382725</v>
      </c>
      <c r="AF447" s="30">
        <f t="shared" si="210"/>
        <v>0.83007716049382729</v>
      </c>
      <c r="AG447" s="30">
        <f t="shared" si="211"/>
        <v>2.3057698902606314E-4</v>
      </c>
      <c r="AH447" s="30">
        <f t="shared" si="212"/>
        <v>5.4955347511574022</v>
      </c>
      <c r="AI447" s="30">
        <f t="shared" si="213"/>
        <v>170.10962443086379</v>
      </c>
      <c r="AJ447" s="30">
        <f t="shared" si="214"/>
        <v>659.96753606296352</v>
      </c>
      <c r="AK447" s="30">
        <f t="shared" si="215"/>
        <v>0.65996753606296354</v>
      </c>
      <c r="AL447" s="30">
        <f t="shared" si="216"/>
        <v>659.96753606296352</v>
      </c>
      <c r="AM447" s="30">
        <f t="shared" si="217"/>
        <v>0.65996753606296354</v>
      </c>
      <c r="AN447" s="30">
        <f t="shared" si="218"/>
        <v>0.49497565204722266</v>
      </c>
      <c r="AO447" s="30">
        <f>IF('My Spreedsheet '!AN447&lt; 'Supercapacitor Info'!$F$22,'My Spreedsheet '!AN447,'Supercapacitor Info'!$F$22)</f>
        <v>0.49497565204722266</v>
      </c>
    </row>
    <row r="448" spans="2:41" x14ac:dyDescent="0.3">
      <c r="B448" s="6" t="s">
        <v>9</v>
      </c>
      <c r="C448" s="6">
        <v>443</v>
      </c>
      <c r="D448" s="6">
        <v>443</v>
      </c>
      <c r="E448" s="7">
        <v>1.3</v>
      </c>
      <c r="F448" s="16">
        <f t="shared" si="193"/>
        <v>0.3611111111111111</v>
      </c>
      <c r="G448" s="17">
        <f t="shared" si="219"/>
        <v>-0.49999999999999994</v>
      </c>
      <c r="H448" s="17">
        <f t="shared" si="220"/>
        <v>-1.7999999999999998</v>
      </c>
      <c r="I448" s="17">
        <f t="shared" si="194"/>
        <v>0.3611111111111111</v>
      </c>
      <c r="J448" s="17">
        <f t="shared" si="195"/>
        <v>2893.2777777777787</v>
      </c>
      <c r="K448" s="17">
        <f t="shared" si="196"/>
        <v>2893.2777777777787</v>
      </c>
      <c r="L448" s="30">
        <f>'Car Info '!$C$5*'My Spreedsheet '!G448</f>
        <v>-744.99999999999989</v>
      </c>
      <c r="M448" s="30">
        <f t="shared" si="197"/>
        <v>1</v>
      </c>
      <c r="N448" s="30">
        <f>IF(M448=1,'Car Info '!$C$5*9.80665*'Car Info '!$H$5,0)</f>
        <v>160.73099349999998</v>
      </c>
      <c r="O448" s="30">
        <f>0.5*'Car Info '!$G$5*'Car Info '!$I$5*'Car Info '!$D$5*('My Spreedsheet '!F448*'My Spreedsheet '!F448)</f>
        <v>4.9797980397569441E-2</v>
      </c>
      <c r="P448" s="30">
        <f t="shared" si="221"/>
        <v>-584.21920851960238</v>
      </c>
      <c r="Q448" s="30">
        <f t="shared" si="198"/>
        <v>-210.96804752096753</v>
      </c>
      <c r="R448" s="30">
        <f t="shared" si="199"/>
        <v>-0.21096804752096754</v>
      </c>
      <c r="S448" s="30">
        <f t="shared" si="200"/>
        <v>58.059730256810219</v>
      </c>
      <c r="T448" s="30">
        <f t="shared" si="201"/>
        <v>570926.30698936561</v>
      </c>
      <c r="U448" s="30">
        <f t="shared" si="202"/>
        <v>0</v>
      </c>
      <c r="V448" s="30">
        <f t="shared" si="203"/>
        <v>0</v>
      </c>
      <c r="W448" s="30">
        <f t="shared" si="204"/>
        <v>-0.21096804752096754</v>
      </c>
      <c r="X448" s="30">
        <f t="shared" si="205"/>
        <v>5.8602235422490983E-5</v>
      </c>
      <c r="Y448" s="30">
        <f t="shared" si="191"/>
        <v>1190.4649847447979</v>
      </c>
      <c r="Z448" s="30">
        <f t="shared" si="192"/>
        <v>-619.52373176777689</v>
      </c>
      <c r="AA448" s="30">
        <f t="shared" si="206"/>
        <v>0.33068471798466609</v>
      </c>
      <c r="AB448" s="30">
        <f t="shared" si="207"/>
        <v>-0.17208992549104915</v>
      </c>
      <c r="AC448" s="30">
        <f t="shared" si="208"/>
        <v>0.17208992549104915</v>
      </c>
      <c r="AD448" s="30">
        <f t="shared" si="209"/>
        <v>0.15859479249361694</v>
      </c>
      <c r="AE448" s="30">
        <f>1/2*(('Car Info '!$C$5)*('My Spreedsheet '!F448)^2)</f>
        <v>97.148919753086417</v>
      </c>
      <c r="AF448" s="30">
        <f t="shared" si="210"/>
        <v>9.7148919753086413E-2</v>
      </c>
      <c r="AG448" s="30">
        <f t="shared" si="211"/>
        <v>2.6985811042524003E-5</v>
      </c>
      <c r="AH448" s="30">
        <f t="shared" si="212"/>
        <v>5.4955617369684449</v>
      </c>
      <c r="AI448" s="30">
        <f t="shared" si="213"/>
        <v>58.059730256810219</v>
      </c>
      <c r="AJ448" s="30">
        <f t="shared" si="214"/>
        <v>39.089189496276198</v>
      </c>
      <c r="AK448" s="30">
        <f t="shared" si="215"/>
        <v>3.9089189496276197E-2</v>
      </c>
      <c r="AL448" s="30">
        <f t="shared" si="216"/>
        <v>39.089189496276198</v>
      </c>
      <c r="AM448" s="30">
        <f t="shared" si="217"/>
        <v>3.9089189496276197E-2</v>
      </c>
      <c r="AN448" s="30">
        <f t="shared" si="218"/>
        <v>2.9316892122207151E-2</v>
      </c>
      <c r="AO448" s="30">
        <f>IF('My Spreedsheet '!AN448&lt; 'Supercapacitor Info'!$F$22,'My Spreedsheet '!AN448,'Supercapacitor Info'!$F$22)</f>
        <v>2.9316892122207151E-2</v>
      </c>
    </row>
    <row r="449" spans="2:41" x14ac:dyDescent="0.3">
      <c r="B449" s="6" t="s">
        <v>9</v>
      </c>
      <c r="C449" s="6">
        <v>444</v>
      </c>
      <c r="D449" s="6">
        <v>444</v>
      </c>
      <c r="E449" s="7">
        <v>0.2</v>
      </c>
      <c r="F449" s="16">
        <f t="shared" si="193"/>
        <v>5.5555555555555559E-2</v>
      </c>
      <c r="G449" s="17">
        <f t="shared" si="219"/>
        <v>-0.18055555555555555</v>
      </c>
      <c r="H449" s="17">
        <f t="shared" si="220"/>
        <v>-0.65</v>
      </c>
      <c r="I449" s="17">
        <f t="shared" si="194"/>
        <v>5.5555555555555559E-2</v>
      </c>
      <c r="J449" s="17">
        <f t="shared" si="195"/>
        <v>2893.3333333333344</v>
      </c>
      <c r="K449" s="17">
        <f t="shared" si="196"/>
        <v>2893.3333333333344</v>
      </c>
      <c r="L449" s="30">
        <f>'Car Info '!$C$5*'My Spreedsheet '!G449</f>
        <v>-269.02777777777777</v>
      </c>
      <c r="M449" s="30">
        <f t="shared" si="197"/>
        <v>1</v>
      </c>
      <c r="N449" s="30">
        <f>IF(M449=1,'Car Info '!$C$5*9.80665*'Car Info '!$H$5,0)</f>
        <v>160.73099349999998</v>
      </c>
      <c r="O449" s="30">
        <f>0.5*'Car Info '!$G$5*'Car Info '!$I$5*'Car Info '!$D$5*('My Spreedsheet '!F449*'My Spreedsheet '!F449)</f>
        <v>1.1786504236111111E-3</v>
      </c>
      <c r="P449" s="30">
        <f t="shared" si="221"/>
        <v>-108.29560562735418</v>
      </c>
      <c r="Q449" s="30">
        <f t="shared" si="198"/>
        <v>-6.0164225348530103</v>
      </c>
      <c r="R449" s="30">
        <f t="shared" si="199"/>
        <v>-6.0164225348530104E-3</v>
      </c>
      <c r="S449" s="30">
        <f t="shared" si="200"/>
        <v>8.9295651194679788</v>
      </c>
      <c r="T449" s="30">
        <f t="shared" si="201"/>
        <v>570935.23655448505</v>
      </c>
      <c r="U449" s="30">
        <f t="shared" si="202"/>
        <v>0</v>
      </c>
      <c r="V449" s="30">
        <f t="shared" si="203"/>
        <v>0</v>
      </c>
      <c r="W449" s="30">
        <f t="shared" si="204"/>
        <v>-6.0164225348530104E-3</v>
      </c>
      <c r="X449" s="30">
        <f t="shared" si="205"/>
        <v>1.671228481903614E-6</v>
      </c>
      <c r="Y449" s="30">
        <f t="shared" si="191"/>
        <v>1190.4649847447979</v>
      </c>
      <c r="Z449" s="30">
        <f t="shared" si="192"/>
        <v>-619.52974819031169</v>
      </c>
      <c r="AA449" s="30">
        <f t="shared" si="206"/>
        <v>0.33068471798466609</v>
      </c>
      <c r="AB449" s="30">
        <f t="shared" si="207"/>
        <v>-0.17209159671953103</v>
      </c>
      <c r="AC449" s="30">
        <f t="shared" si="208"/>
        <v>0.17209159671953103</v>
      </c>
      <c r="AD449" s="30">
        <f t="shared" si="209"/>
        <v>0.15859312126513506</v>
      </c>
      <c r="AE449" s="30">
        <f>1/2*(('Car Info '!$C$5)*('My Spreedsheet '!F449)^2)</f>
        <v>2.2993827160493829</v>
      </c>
      <c r="AF449" s="30">
        <f t="shared" si="210"/>
        <v>2.299382716049383E-3</v>
      </c>
      <c r="AG449" s="30">
        <f t="shared" si="211"/>
        <v>6.3871742112482863E-7</v>
      </c>
      <c r="AH449" s="30">
        <f t="shared" si="212"/>
        <v>5.495562375685866</v>
      </c>
      <c r="AI449" s="30">
        <f t="shared" si="213"/>
        <v>8.9295651194679788</v>
      </c>
      <c r="AJ449" s="30">
        <f t="shared" si="214"/>
        <v>-6.6301824034185959</v>
      </c>
      <c r="AK449" s="30">
        <f t="shared" si="215"/>
        <v>-6.6301824034185964E-3</v>
      </c>
      <c r="AL449" s="30">
        <f t="shared" si="216"/>
        <v>-6.6301824034185959</v>
      </c>
      <c r="AM449" s="30">
        <f t="shared" si="217"/>
        <v>-6.6301824034185964E-3</v>
      </c>
      <c r="AN449" s="30">
        <f t="shared" si="218"/>
        <v>-4.9726368025639475E-3</v>
      </c>
      <c r="AO449" s="30">
        <f>IF('My Spreedsheet '!AN449&lt; 'Supercapacitor Info'!$F$22,'My Spreedsheet '!AN449,'Supercapacitor Info'!$F$22)</f>
        <v>-4.9726368025639475E-3</v>
      </c>
    </row>
    <row r="450" spans="2:41" x14ac:dyDescent="0.3">
      <c r="B450" s="6" t="s">
        <v>9</v>
      </c>
      <c r="C450" s="6">
        <v>445</v>
      </c>
      <c r="D450" s="6">
        <v>445</v>
      </c>
      <c r="E450" s="7">
        <v>0</v>
      </c>
      <c r="F450" s="16">
        <f t="shared" si="193"/>
        <v>0</v>
      </c>
      <c r="G450" s="17">
        <f t="shared" si="219"/>
        <v>-2.777777777777778E-2</v>
      </c>
      <c r="H450" s="17">
        <f t="shared" si="220"/>
        <v>-0.1</v>
      </c>
      <c r="I450" s="17">
        <f t="shared" si="194"/>
        <v>0</v>
      </c>
      <c r="J450" s="17">
        <f t="shared" si="195"/>
        <v>2893.3333333333344</v>
      </c>
      <c r="K450" s="17">
        <f t="shared" si="196"/>
        <v>2893.3333333333344</v>
      </c>
      <c r="L450" s="30">
        <f>'Car Info '!$C$5*'My Spreedsheet '!G450</f>
        <v>-41.388888888888893</v>
      </c>
      <c r="M450" s="30">
        <f t="shared" si="197"/>
        <v>0</v>
      </c>
      <c r="N450" s="30">
        <f>IF(M450=1,'Car Info '!$C$5*9.80665*'Car Info '!$H$5,0)</f>
        <v>0</v>
      </c>
      <c r="O450" s="30">
        <f>0.5*'Car Info '!$G$5*'Car Info '!$I$5*'Car Info '!$D$5*('My Spreedsheet '!F450*'My Spreedsheet '!F450)</f>
        <v>0</v>
      </c>
      <c r="P450" s="30">
        <f t="shared" si="221"/>
        <v>-41.388888888888893</v>
      </c>
      <c r="Q450" s="30">
        <f t="shared" si="198"/>
        <v>0</v>
      </c>
      <c r="R450" s="30">
        <f t="shared" si="199"/>
        <v>0</v>
      </c>
      <c r="S450" s="30">
        <f t="shared" si="200"/>
        <v>0</v>
      </c>
      <c r="T450" s="30">
        <f t="shared" si="201"/>
        <v>570935.23655448505</v>
      </c>
      <c r="U450" s="30">
        <f t="shared" si="202"/>
        <v>0</v>
      </c>
      <c r="V450" s="30">
        <f t="shared" si="203"/>
        <v>0</v>
      </c>
      <c r="W450" s="30">
        <f t="shared" si="204"/>
        <v>0</v>
      </c>
      <c r="X450" s="30">
        <f t="shared" si="205"/>
        <v>0</v>
      </c>
      <c r="Y450" s="30">
        <f t="shared" si="191"/>
        <v>1190.4649847447979</v>
      </c>
      <c r="Z450" s="30">
        <f t="shared" si="192"/>
        <v>-619.52974819031169</v>
      </c>
      <c r="AA450" s="30">
        <f t="shared" si="206"/>
        <v>0.33068471798466609</v>
      </c>
      <c r="AB450" s="30">
        <f t="shared" si="207"/>
        <v>-0.17209159671953103</v>
      </c>
      <c r="AC450" s="30">
        <f t="shared" si="208"/>
        <v>0.17209159671953103</v>
      </c>
      <c r="AD450" s="30">
        <f t="shared" si="209"/>
        <v>0.15859312126513506</v>
      </c>
      <c r="AE450" s="30">
        <f>1/2*(('Car Info '!$C$5)*('My Spreedsheet '!F450)^2)</f>
        <v>0</v>
      </c>
      <c r="AF450" s="30">
        <f t="shared" si="210"/>
        <v>0</v>
      </c>
      <c r="AG450" s="30">
        <f t="shared" si="211"/>
        <v>0</v>
      </c>
      <c r="AH450" s="30">
        <f t="shared" si="212"/>
        <v>5.495562375685866</v>
      </c>
      <c r="AI450" s="30">
        <f t="shared" si="213"/>
        <v>0</v>
      </c>
      <c r="AJ450" s="30">
        <f t="shared" si="214"/>
        <v>0</v>
      </c>
      <c r="AK450" s="30">
        <f t="shared" si="215"/>
        <v>0</v>
      </c>
      <c r="AL450" s="30">
        <f t="shared" si="216"/>
        <v>0</v>
      </c>
      <c r="AM450" s="30">
        <f t="shared" si="217"/>
        <v>0</v>
      </c>
      <c r="AN450" s="30">
        <f t="shared" si="218"/>
        <v>0</v>
      </c>
      <c r="AO450" s="30">
        <f>IF('My Spreedsheet '!AN450&lt; 'Supercapacitor Info'!$F$22,'My Spreedsheet '!AN450,'Supercapacitor Info'!$F$22)</f>
        <v>0</v>
      </c>
    </row>
    <row r="451" spans="2:41" x14ac:dyDescent="0.3">
      <c r="B451" s="6" t="s">
        <v>9</v>
      </c>
      <c r="C451" s="6">
        <v>446</v>
      </c>
      <c r="D451" s="6">
        <v>446</v>
      </c>
      <c r="E451" s="7">
        <v>0</v>
      </c>
      <c r="F451" s="16">
        <f t="shared" si="193"/>
        <v>0</v>
      </c>
      <c r="G451" s="17">
        <f t="shared" si="219"/>
        <v>0</v>
      </c>
      <c r="H451" s="17">
        <f t="shared" si="220"/>
        <v>0</v>
      </c>
      <c r="I451" s="17">
        <f t="shared" si="194"/>
        <v>0</v>
      </c>
      <c r="J451" s="17">
        <f t="shared" si="195"/>
        <v>2893.3333333333344</v>
      </c>
      <c r="K451" s="17">
        <f t="shared" si="196"/>
        <v>2893.3333333333344</v>
      </c>
      <c r="L451" s="30">
        <f>'Car Info '!$C$5*'My Spreedsheet '!G451</f>
        <v>0</v>
      </c>
      <c r="M451" s="30">
        <f t="shared" si="197"/>
        <v>0</v>
      </c>
      <c r="N451" s="30">
        <f>IF(M451=1,'Car Info '!$C$5*9.80665*'Car Info '!$H$5,0)</f>
        <v>0</v>
      </c>
      <c r="O451" s="30">
        <f>0.5*'Car Info '!$G$5*'Car Info '!$I$5*'Car Info '!$D$5*('My Spreedsheet '!F451*'My Spreedsheet '!F451)</f>
        <v>0</v>
      </c>
      <c r="P451" s="30">
        <f t="shared" si="221"/>
        <v>0</v>
      </c>
      <c r="Q451" s="30">
        <f t="shared" si="198"/>
        <v>0</v>
      </c>
      <c r="R451" s="30">
        <f t="shared" si="199"/>
        <v>0</v>
      </c>
      <c r="S451" s="30">
        <f t="shared" si="200"/>
        <v>0</v>
      </c>
      <c r="T451" s="30">
        <f t="shared" si="201"/>
        <v>570935.23655448505</v>
      </c>
      <c r="U451" s="30">
        <f t="shared" si="202"/>
        <v>0</v>
      </c>
      <c r="V451" s="30">
        <f t="shared" si="203"/>
        <v>0</v>
      </c>
      <c r="W451" s="30">
        <f t="shared" si="204"/>
        <v>0</v>
      </c>
      <c r="X451" s="30">
        <f t="shared" si="205"/>
        <v>0</v>
      </c>
      <c r="Y451" s="30">
        <f t="shared" si="191"/>
        <v>1190.4649847447979</v>
      </c>
      <c r="Z451" s="30">
        <f t="shared" si="192"/>
        <v>-619.52974819031169</v>
      </c>
      <c r="AA451" s="30">
        <f t="shared" si="206"/>
        <v>0.33068471798466609</v>
      </c>
      <c r="AB451" s="30">
        <f t="shared" si="207"/>
        <v>-0.17209159671953103</v>
      </c>
      <c r="AC451" s="30">
        <f t="shared" si="208"/>
        <v>0.17209159671953103</v>
      </c>
      <c r="AD451" s="30">
        <f t="shared" si="209"/>
        <v>0.15859312126513506</v>
      </c>
      <c r="AE451" s="30">
        <f>1/2*(('Car Info '!$C$5)*('My Spreedsheet '!F451)^2)</f>
        <v>0</v>
      </c>
      <c r="AF451" s="30">
        <f t="shared" si="210"/>
        <v>0</v>
      </c>
      <c r="AG451" s="30">
        <f t="shared" si="211"/>
        <v>0</v>
      </c>
      <c r="AH451" s="30">
        <f t="shared" si="212"/>
        <v>5.495562375685866</v>
      </c>
      <c r="AI451" s="30">
        <f t="shared" si="213"/>
        <v>0</v>
      </c>
      <c r="AJ451" s="30">
        <f t="shared" si="214"/>
        <v>0</v>
      </c>
      <c r="AK451" s="30">
        <f t="shared" si="215"/>
        <v>0</v>
      </c>
      <c r="AL451" s="30">
        <f t="shared" si="216"/>
        <v>0</v>
      </c>
      <c r="AM451" s="30">
        <f t="shared" si="217"/>
        <v>0</v>
      </c>
      <c r="AN451" s="30">
        <f t="shared" si="218"/>
        <v>0</v>
      </c>
      <c r="AO451" s="30">
        <f>IF('My Spreedsheet '!AN451&lt; 'Supercapacitor Info'!$F$22,'My Spreedsheet '!AN451,'Supercapacitor Info'!$F$22)</f>
        <v>0</v>
      </c>
    </row>
    <row r="452" spans="2:41" x14ac:dyDescent="0.3">
      <c r="B452" s="6" t="s">
        <v>9</v>
      </c>
      <c r="C452" s="6">
        <v>447</v>
      </c>
      <c r="D452" s="6">
        <v>447</v>
      </c>
      <c r="E452" s="7">
        <v>0</v>
      </c>
      <c r="F452" s="16">
        <f t="shared" si="193"/>
        <v>0</v>
      </c>
      <c r="G452" s="17">
        <f t="shared" si="219"/>
        <v>0</v>
      </c>
      <c r="H452" s="17">
        <f t="shared" si="220"/>
        <v>0</v>
      </c>
      <c r="I452" s="17">
        <f t="shared" si="194"/>
        <v>0</v>
      </c>
      <c r="J452" s="17">
        <f t="shared" si="195"/>
        <v>2893.3333333333344</v>
      </c>
      <c r="K452" s="17">
        <f t="shared" si="196"/>
        <v>2893.3333333333344</v>
      </c>
      <c r="L452" s="30">
        <f>'Car Info '!$C$5*'My Spreedsheet '!G452</f>
        <v>0</v>
      </c>
      <c r="M452" s="30">
        <f t="shared" si="197"/>
        <v>0</v>
      </c>
      <c r="N452" s="30">
        <f>IF(M452=1,'Car Info '!$C$5*9.80665*'Car Info '!$H$5,0)</f>
        <v>0</v>
      </c>
      <c r="O452" s="30">
        <f>0.5*'Car Info '!$G$5*'Car Info '!$I$5*'Car Info '!$D$5*('My Spreedsheet '!F452*'My Spreedsheet '!F452)</f>
        <v>0</v>
      </c>
      <c r="P452" s="30">
        <f t="shared" si="221"/>
        <v>0</v>
      </c>
      <c r="Q452" s="30">
        <f t="shared" si="198"/>
        <v>0</v>
      </c>
      <c r="R452" s="30">
        <f t="shared" si="199"/>
        <v>0</v>
      </c>
      <c r="S452" s="30">
        <f t="shared" si="200"/>
        <v>0</v>
      </c>
      <c r="T452" s="30">
        <f t="shared" si="201"/>
        <v>570935.23655448505</v>
      </c>
      <c r="U452" s="30">
        <f t="shared" si="202"/>
        <v>0</v>
      </c>
      <c r="V452" s="30">
        <f t="shared" si="203"/>
        <v>0</v>
      </c>
      <c r="W452" s="30">
        <f t="shared" si="204"/>
        <v>0</v>
      </c>
      <c r="X452" s="30">
        <f t="shared" si="205"/>
        <v>0</v>
      </c>
      <c r="Y452" s="30">
        <f t="shared" si="191"/>
        <v>1190.4649847447979</v>
      </c>
      <c r="Z452" s="30">
        <f t="shared" si="192"/>
        <v>-619.52974819031169</v>
      </c>
      <c r="AA452" s="30">
        <f t="shared" si="206"/>
        <v>0.33068471798466609</v>
      </c>
      <c r="AB452" s="30">
        <f t="shared" si="207"/>
        <v>-0.17209159671953103</v>
      </c>
      <c r="AC452" s="30">
        <f t="shared" si="208"/>
        <v>0.17209159671953103</v>
      </c>
      <c r="AD452" s="30">
        <f t="shared" si="209"/>
        <v>0.15859312126513506</v>
      </c>
      <c r="AE452" s="30">
        <f>1/2*(('Car Info '!$C$5)*('My Spreedsheet '!F452)^2)</f>
        <v>0</v>
      </c>
      <c r="AF452" s="30">
        <f t="shared" si="210"/>
        <v>0</v>
      </c>
      <c r="AG452" s="30">
        <f t="shared" si="211"/>
        <v>0</v>
      </c>
      <c r="AH452" s="30">
        <f t="shared" si="212"/>
        <v>5.495562375685866</v>
      </c>
      <c r="AI452" s="30">
        <f t="shared" si="213"/>
        <v>0</v>
      </c>
      <c r="AJ452" s="30">
        <f t="shared" si="214"/>
        <v>0</v>
      </c>
      <c r="AK452" s="30">
        <f t="shared" si="215"/>
        <v>0</v>
      </c>
      <c r="AL452" s="30">
        <f t="shared" si="216"/>
        <v>0</v>
      </c>
      <c r="AM452" s="30">
        <f t="shared" si="217"/>
        <v>0</v>
      </c>
      <c r="AN452" s="30">
        <f t="shared" si="218"/>
        <v>0</v>
      </c>
      <c r="AO452" s="30">
        <f>IF('My Spreedsheet '!AN452&lt; 'Supercapacitor Info'!$F$22,'My Spreedsheet '!AN452,'Supercapacitor Info'!$F$22)</f>
        <v>0</v>
      </c>
    </row>
    <row r="453" spans="2:41" x14ac:dyDescent="0.3">
      <c r="B453" s="6" t="s">
        <v>9</v>
      </c>
      <c r="C453" s="6">
        <v>448</v>
      </c>
      <c r="D453" s="6">
        <v>448</v>
      </c>
      <c r="E453" s="7">
        <v>0</v>
      </c>
      <c r="F453" s="16">
        <f t="shared" si="193"/>
        <v>0</v>
      </c>
      <c r="G453" s="17">
        <f t="shared" si="219"/>
        <v>0</v>
      </c>
      <c r="H453" s="17">
        <f t="shared" si="220"/>
        <v>0</v>
      </c>
      <c r="I453" s="17">
        <f t="shared" si="194"/>
        <v>0</v>
      </c>
      <c r="J453" s="17">
        <f t="shared" si="195"/>
        <v>2893.3333333333344</v>
      </c>
      <c r="K453" s="17">
        <f t="shared" si="196"/>
        <v>2893.3333333333344</v>
      </c>
      <c r="L453" s="30">
        <f>'Car Info '!$C$5*'My Spreedsheet '!G453</f>
        <v>0</v>
      </c>
      <c r="M453" s="30">
        <f t="shared" si="197"/>
        <v>0</v>
      </c>
      <c r="N453" s="30">
        <f>IF(M453=1,'Car Info '!$C$5*9.80665*'Car Info '!$H$5,0)</f>
        <v>0</v>
      </c>
      <c r="O453" s="30">
        <f>0.5*'Car Info '!$G$5*'Car Info '!$I$5*'Car Info '!$D$5*('My Spreedsheet '!F453*'My Spreedsheet '!F453)</f>
        <v>0</v>
      </c>
      <c r="P453" s="30">
        <f t="shared" si="221"/>
        <v>0</v>
      </c>
      <c r="Q453" s="30">
        <f t="shared" si="198"/>
        <v>0</v>
      </c>
      <c r="R453" s="30">
        <f t="shared" si="199"/>
        <v>0</v>
      </c>
      <c r="S453" s="30">
        <f t="shared" si="200"/>
        <v>0</v>
      </c>
      <c r="T453" s="30">
        <f t="shared" si="201"/>
        <v>570935.23655448505</v>
      </c>
      <c r="U453" s="30">
        <f t="shared" si="202"/>
        <v>0</v>
      </c>
      <c r="V453" s="30">
        <f t="shared" si="203"/>
        <v>0</v>
      </c>
      <c r="W453" s="30">
        <f t="shared" si="204"/>
        <v>0</v>
      </c>
      <c r="X453" s="30">
        <f t="shared" si="205"/>
        <v>0</v>
      </c>
      <c r="Y453" s="30">
        <f t="shared" ref="Y453:Y516" si="222">IF(R453&gt;0,SUM(Y452,R453),Y452)</f>
        <v>1190.4649847447979</v>
      </c>
      <c r="Z453" s="30">
        <f t="shared" ref="Z453:Z516" si="223">IF(R453&lt;0,SUM(Z452,R453),Z452)</f>
        <v>-619.52974819031169</v>
      </c>
      <c r="AA453" s="30">
        <f t="shared" si="206"/>
        <v>0.33068471798466609</v>
      </c>
      <c r="AB453" s="30">
        <f t="shared" si="207"/>
        <v>-0.17209159671953103</v>
      </c>
      <c r="AC453" s="30">
        <f t="shared" si="208"/>
        <v>0.17209159671953103</v>
      </c>
      <c r="AD453" s="30">
        <f t="shared" si="209"/>
        <v>0.15859312126513506</v>
      </c>
      <c r="AE453" s="30">
        <f>1/2*(('Car Info '!$C$5)*('My Spreedsheet '!F453)^2)</f>
        <v>0</v>
      </c>
      <c r="AF453" s="30">
        <f t="shared" si="210"/>
        <v>0</v>
      </c>
      <c r="AG453" s="30">
        <f t="shared" si="211"/>
        <v>0</v>
      </c>
      <c r="AH453" s="30">
        <f t="shared" si="212"/>
        <v>5.495562375685866</v>
      </c>
      <c r="AI453" s="30">
        <f t="shared" si="213"/>
        <v>0</v>
      </c>
      <c r="AJ453" s="30">
        <f t="shared" si="214"/>
        <v>0</v>
      </c>
      <c r="AK453" s="30">
        <f t="shared" si="215"/>
        <v>0</v>
      </c>
      <c r="AL453" s="30">
        <f t="shared" si="216"/>
        <v>0</v>
      </c>
      <c r="AM453" s="30">
        <f t="shared" si="217"/>
        <v>0</v>
      </c>
      <c r="AN453" s="30">
        <f t="shared" si="218"/>
        <v>0</v>
      </c>
      <c r="AO453" s="30">
        <f>IF('My Spreedsheet '!AN453&lt; 'Supercapacitor Info'!$F$22,'My Spreedsheet '!AN453,'Supercapacitor Info'!$F$22)</f>
        <v>0</v>
      </c>
    </row>
    <row r="454" spans="2:41" x14ac:dyDescent="0.3">
      <c r="B454" s="6" t="s">
        <v>9</v>
      </c>
      <c r="C454" s="6">
        <v>449</v>
      </c>
      <c r="D454" s="6">
        <v>449</v>
      </c>
      <c r="E454" s="7">
        <v>0</v>
      </c>
      <c r="F454" s="16">
        <f t="shared" ref="F454:F517" si="224">E454/3.6</f>
        <v>0</v>
      </c>
      <c r="G454" s="17">
        <f t="shared" si="219"/>
        <v>0</v>
      </c>
      <c r="H454" s="17">
        <f t="shared" si="220"/>
        <v>0</v>
      </c>
      <c r="I454" s="17">
        <f t="shared" ref="I454:I517" si="225">F454</f>
        <v>0</v>
      </c>
      <c r="J454" s="17">
        <f t="shared" ref="J454:J517" si="226">SUM(I454,J453)</f>
        <v>2893.3333333333344</v>
      </c>
      <c r="K454" s="17">
        <f t="shared" ref="K454:K517" si="227">SUM(I454,K453)</f>
        <v>2893.3333333333344</v>
      </c>
      <c r="L454" s="30">
        <f>'Car Info '!$C$5*'My Spreedsheet '!G454</f>
        <v>0</v>
      </c>
      <c r="M454" s="30">
        <f t="shared" ref="M454:M517" si="228">IF(F454=0,0,1)</f>
        <v>0</v>
      </c>
      <c r="N454" s="30">
        <f>IF(M454=1,'Car Info '!$C$5*9.80665*'Car Info '!$H$5,0)</f>
        <v>0</v>
      </c>
      <c r="O454" s="30">
        <f>0.5*'Car Info '!$G$5*'Car Info '!$I$5*'Car Info '!$D$5*('My Spreedsheet '!F454*'My Spreedsheet '!F454)</f>
        <v>0</v>
      </c>
      <c r="P454" s="30">
        <f t="shared" si="221"/>
        <v>0</v>
      </c>
      <c r="Q454" s="30">
        <f t="shared" ref="Q454:Q517" si="229">P454*F454</f>
        <v>0</v>
      </c>
      <c r="R454" s="30">
        <f t="shared" ref="R454:R517" si="230">Q454*0.001</f>
        <v>0</v>
      </c>
      <c r="S454" s="30">
        <f t="shared" ref="S454:S517" si="231">F454*(N454+O454)</f>
        <v>0</v>
      </c>
      <c r="T454" s="30">
        <f t="shared" ref="T454:T517" si="232">SUM(S454,T453)</f>
        <v>570935.23655448505</v>
      </c>
      <c r="U454" s="30">
        <f t="shared" ref="U454:U517" si="233">IF(R454&gt;0,R454,0)</f>
        <v>0</v>
      </c>
      <c r="V454" s="30">
        <f t="shared" ref="V454:V517" si="234">U454/3600</f>
        <v>0</v>
      </c>
      <c r="W454" s="30">
        <f t="shared" ref="W454:W517" si="235">IF(R454&lt;0,R454,0)</f>
        <v>0</v>
      </c>
      <c r="X454" s="30">
        <f t="shared" ref="X454:X517" si="236">(W454/3600)*-1</f>
        <v>0</v>
      </c>
      <c r="Y454" s="30">
        <f t="shared" si="222"/>
        <v>1190.4649847447979</v>
      </c>
      <c r="Z454" s="30">
        <f t="shared" si="223"/>
        <v>-619.52974819031169</v>
      </c>
      <c r="AA454" s="30">
        <f t="shared" ref="AA454:AA517" si="237">Y454/(60*60)</f>
        <v>0.33068471798466609</v>
      </c>
      <c r="AB454" s="30">
        <f t="shared" ref="AB454:AB517" si="238">Z454/(60*60)</f>
        <v>-0.17209159671953103</v>
      </c>
      <c r="AC454" s="30">
        <f t="shared" ref="AC454:AC517" si="239">AB454*-1</f>
        <v>0.17209159671953103</v>
      </c>
      <c r="AD454" s="30">
        <f t="shared" ref="AD454:AD517" si="240">AA454-AC454</f>
        <v>0.15859312126513506</v>
      </c>
      <c r="AE454" s="30">
        <f>1/2*(('Car Info '!$C$5)*('My Spreedsheet '!F454)^2)</f>
        <v>0</v>
      </c>
      <c r="AF454" s="30">
        <f t="shared" ref="AF454:AF517" si="241">AE454*0.001</f>
        <v>0</v>
      </c>
      <c r="AG454" s="30">
        <f t="shared" ref="AG454:AG517" si="242">AF454/3600</f>
        <v>0</v>
      </c>
      <c r="AH454" s="30">
        <f t="shared" ref="AH454:AH517" si="243">SUM(AG454,AH453)</f>
        <v>5.495562375685866</v>
      </c>
      <c r="AI454" s="30">
        <f t="shared" ref="AI454:AI517" si="244">I454*(N454+O454)</f>
        <v>0</v>
      </c>
      <c r="AJ454" s="30">
        <f t="shared" ref="AJ454:AJ517" si="245">AE454-AI454</f>
        <v>0</v>
      </c>
      <c r="AK454" s="30">
        <f t="shared" ref="AK454:AK517" si="246">AJ454*0.001</f>
        <v>0</v>
      </c>
      <c r="AL454" s="30">
        <f t="shared" ref="AL454:AL517" si="247">IF(G454&lt;0,AJ454,0)</f>
        <v>0</v>
      </c>
      <c r="AM454" s="30">
        <f t="shared" ref="AM454:AM517" si="248">AL454*0.001</f>
        <v>0</v>
      </c>
      <c r="AN454" s="30">
        <f t="shared" ref="AN454:AN517" si="249">(AJ454*0.75)*0.001</f>
        <v>0</v>
      </c>
      <c r="AO454" s="30">
        <f>IF('My Spreedsheet '!AN454&lt; 'Supercapacitor Info'!$F$22,'My Spreedsheet '!AN454,'Supercapacitor Info'!$F$22)</f>
        <v>0</v>
      </c>
    </row>
    <row r="455" spans="2:41" x14ac:dyDescent="0.3">
      <c r="B455" s="6" t="s">
        <v>9</v>
      </c>
      <c r="C455" s="6">
        <v>450</v>
      </c>
      <c r="D455" s="6">
        <v>450</v>
      </c>
      <c r="E455" s="7">
        <v>0</v>
      </c>
      <c r="F455" s="16">
        <f t="shared" si="224"/>
        <v>0</v>
      </c>
      <c r="G455" s="17">
        <f t="shared" ref="G455:G518" si="250">($E456-$E454)/2/3.6</f>
        <v>0</v>
      </c>
      <c r="H455" s="17">
        <f t="shared" ref="H455:H518" si="251">($E456-$E454)/2</f>
        <v>0</v>
      </c>
      <c r="I455" s="17">
        <f t="shared" si="225"/>
        <v>0</v>
      </c>
      <c r="J455" s="17">
        <f t="shared" si="226"/>
        <v>2893.3333333333344</v>
      </c>
      <c r="K455" s="17">
        <f t="shared" si="227"/>
        <v>2893.3333333333344</v>
      </c>
      <c r="L455" s="30">
        <f>'Car Info '!$C$5*'My Spreedsheet '!G455</f>
        <v>0</v>
      </c>
      <c r="M455" s="30">
        <f t="shared" si="228"/>
        <v>0</v>
      </c>
      <c r="N455" s="30">
        <f>IF(M455=1,'Car Info '!$C$5*9.80665*'Car Info '!$H$5,0)</f>
        <v>0</v>
      </c>
      <c r="O455" s="30">
        <f>0.5*'Car Info '!$G$5*'Car Info '!$I$5*'Car Info '!$D$5*('My Spreedsheet '!F455*'My Spreedsheet '!F455)</f>
        <v>0</v>
      </c>
      <c r="P455" s="30">
        <f t="shared" si="221"/>
        <v>0</v>
      </c>
      <c r="Q455" s="30">
        <f t="shared" si="229"/>
        <v>0</v>
      </c>
      <c r="R455" s="30">
        <f t="shared" si="230"/>
        <v>0</v>
      </c>
      <c r="S455" s="30">
        <f t="shared" si="231"/>
        <v>0</v>
      </c>
      <c r="T455" s="30">
        <f t="shared" si="232"/>
        <v>570935.23655448505</v>
      </c>
      <c r="U455" s="30">
        <f t="shared" si="233"/>
        <v>0</v>
      </c>
      <c r="V455" s="30">
        <f t="shared" si="234"/>
        <v>0</v>
      </c>
      <c r="W455" s="30">
        <f t="shared" si="235"/>
        <v>0</v>
      </c>
      <c r="X455" s="30">
        <f t="shared" si="236"/>
        <v>0</v>
      </c>
      <c r="Y455" s="30">
        <f t="shared" si="222"/>
        <v>1190.4649847447979</v>
      </c>
      <c r="Z455" s="30">
        <f t="shared" si="223"/>
        <v>-619.52974819031169</v>
      </c>
      <c r="AA455" s="30">
        <f t="shared" si="237"/>
        <v>0.33068471798466609</v>
      </c>
      <c r="AB455" s="30">
        <f t="shared" si="238"/>
        <v>-0.17209159671953103</v>
      </c>
      <c r="AC455" s="30">
        <f t="shared" si="239"/>
        <v>0.17209159671953103</v>
      </c>
      <c r="AD455" s="30">
        <f t="shared" si="240"/>
        <v>0.15859312126513506</v>
      </c>
      <c r="AE455" s="30">
        <f>1/2*(('Car Info '!$C$5)*('My Spreedsheet '!F455)^2)</f>
        <v>0</v>
      </c>
      <c r="AF455" s="30">
        <f t="shared" si="241"/>
        <v>0</v>
      </c>
      <c r="AG455" s="30">
        <f t="shared" si="242"/>
        <v>0</v>
      </c>
      <c r="AH455" s="30">
        <f t="shared" si="243"/>
        <v>5.495562375685866</v>
      </c>
      <c r="AI455" s="30">
        <f t="shared" si="244"/>
        <v>0</v>
      </c>
      <c r="AJ455" s="30">
        <f t="shared" si="245"/>
        <v>0</v>
      </c>
      <c r="AK455" s="30">
        <f t="shared" si="246"/>
        <v>0</v>
      </c>
      <c r="AL455" s="30">
        <f t="shared" si="247"/>
        <v>0</v>
      </c>
      <c r="AM455" s="30">
        <f t="shared" si="248"/>
        <v>0</v>
      </c>
      <c r="AN455" s="30">
        <f t="shared" si="249"/>
        <v>0</v>
      </c>
      <c r="AO455" s="30">
        <f>IF('My Spreedsheet '!AN455&lt; 'Supercapacitor Info'!$F$22,'My Spreedsheet '!AN455,'Supercapacitor Info'!$F$22)</f>
        <v>0</v>
      </c>
    </row>
    <row r="456" spans="2:41" x14ac:dyDescent="0.3">
      <c r="B456" s="6" t="s">
        <v>9</v>
      </c>
      <c r="C456" s="6">
        <v>451</v>
      </c>
      <c r="D456" s="6">
        <v>451</v>
      </c>
      <c r="E456" s="7">
        <v>0</v>
      </c>
      <c r="F456" s="16">
        <f t="shared" si="224"/>
        <v>0</v>
      </c>
      <c r="G456" s="17">
        <f t="shared" si="250"/>
        <v>0</v>
      </c>
      <c r="H456" s="17">
        <f t="shared" si="251"/>
        <v>0</v>
      </c>
      <c r="I456" s="17">
        <f t="shared" si="225"/>
        <v>0</v>
      </c>
      <c r="J456" s="17">
        <f t="shared" si="226"/>
        <v>2893.3333333333344</v>
      </c>
      <c r="K456" s="17">
        <f t="shared" si="227"/>
        <v>2893.3333333333344</v>
      </c>
      <c r="L456" s="30">
        <f>'Car Info '!$C$5*'My Spreedsheet '!G456</f>
        <v>0</v>
      </c>
      <c r="M456" s="30">
        <f t="shared" si="228"/>
        <v>0</v>
      </c>
      <c r="N456" s="30">
        <f>IF(M456=1,'Car Info '!$C$5*9.80665*'Car Info '!$H$5,0)</f>
        <v>0</v>
      </c>
      <c r="O456" s="30">
        <f>0.5*'Car Info '!$G$5*'Car Info '!$I$5*'Car Info '!$D$5*('My Spreedsheet '!F456*'My Spreedsheet '!F456)</f>
        <v>0</v>
      </c>
      <c r="P456" s="30">
        <f t="shared" si="221"/>
        <v>0</v>
      </c>
      <c r="Q456" s="30">
        <f t="shared" si="229"/>
        <v>0</v>
      </c>
      <c r="R456" s="30">
        <f t="shared" si="230"/>
        <v>0</v>
      </c>
      <c r="S456" s="30">
        <f t="shared" si="231"/>
        <v>0</v>
      </c>
      <c r="T456" s="30">
        <f t="shared" si="232"/>
        <v>570935.23655448505</v>
      </c>
      <c r="U456" s="30">
        <f t="shared" si="233"/>
        <v>0</v>
      </c>
      <c r="V456" s="30">
        <f t="shared" si="234"/>
        <v>0</v>
      </c>
      <c r="W456" s="30">
        <f t="shared" si="235"/>
        <v>0</v>
      </c>
      <c r="X456" s="30">
        <f t="shared" si="236"/>
        <v>0</v>
      </c>
      <c r="Y456" s="30">
        <f t="shared" si="222"/>
        <v>1190.4649847447979</v>
      </c>
      <c r="Z456" s="30">
        <f t="shared" si="223"/>
        <v>-619.52974819031169</v>
      </c>
      <c r="AA456" s="30">
        <f t="shared" si="237"/>
        <v>0.33068471798466609</v>
      </c>
      <c r="AB456" s="30">
        <f t="shared" si="238"/>
        <v>-0.17209159671953103</v>
      </c>
      <c r="AC456" s="30">
        <f t="shared" si="239"/>
        <v>0.17209159671953103</v>
      </c>
      <c r="AD456" s="30">
        <f t="shared" si="240"/>
        <v>0.15859312126513506</v>
      </c>
      <c r="AE456" s="30">
        <f>1/2*(('Car Info '!$C$5)*('My Spreedsheet '!F456)^2)</f>
        <v>0</v>
      </c>
      <c r="AF456" s="30">
        <f t="shared" si="241"/>
        <v>0</v>
      </c>
      <c r="AG456" s="30">
        <f t="shared" si="242"/>
        <v>0</v>
      </c>
      <c r="AH456" s="30">
        <f t="shared" si="243"/>
        <v>5.495562375685866</v>
      </c>
      <c r="AI456" s="30">
        <f t="shared" si="244"/>
        <v>0</v>
      </c>
      <c r="AJ456" s="30">
        <f t="shared" si="245"/>
        <v>0</v>
      </c>
      <c r="AK456" s="30">
        <f t="shared" si="246"/>
        <v>0</v>
      </c>
      <c r="AL456" s="30">
        <f t="shared" si="247"/>
        <v>0</v>
      </c>
      <c r="AM456" s="30">
        <f t="shared" si="248"/>
        <v>0</v>
      </c>
      <c r="AN456" s="30">
        <f t="shared" si="249"/>
        <v>0</v>
      </c>
      <c r="AO456" s="30">
        <f>IF('My Spreedsheet '!AN456&lt; 'Supercapacitor Info'!$F$22,'My Spreedsheet '!AN456,'Supercapacitor Info'!$F$22)</f>
        <v>0</v>
      </c>
    </row>
    <row r="457" spans="2:41" x14ac:dyDescent="0.3">
      <c r="B457" s="6" t="s">
        <v>9</v>
      </c>
      <c r="C457" s="6">
        <v>452</v>
      </c>
      <c r="D457" s="6">
        <v>452</v>
      </c>
      <c r="E457" s="7">
        <v>0</v>
      </c>
      <c r="F457" s="16">
        <f t="shared" si="224"/>
        <v>0</v>
      </c>
      <c r="G457" s="17">
        <f t="shared" si="250"/>
        <v>0</v>
      </c>
      <c r="H457" s="17">
        <f t="shared" si="251"/>
        <v>0</v>
      </c>
      <c r="I457" s="17">
        <f t="shared" si="225"/>
        <v>0</v>
      </c>
      <c r="J457" s="17">
        <f t="shared" si="226"/>
        <v>2893.3333333333344</v>
      </c>
      <c r="K457" s="17">
        <f t="shared" si="227"/>
        <v>2893.3333333333344</v>
      </c>
      <c r="L457" s="30">
        <f>'Car Info '!$C$5*'My Spreedsheet '!G457</f>
        <v>0</v>
      </c>
      <c r="M457" s="30">
        <f t="shared" si="228"/>
        <v>0</v>
      </c>
      <c r="N457" s="30">
        <f>IF(M457=1,'Car Info '!$C$5*9.80665*'Car Info '!$H$5,0)</f>
        <v>0</v>
      </c>
      <c r="O457" s="30">
        <f>0.5*'Car Info '!$G$5*'Car Info '!$I$5*'Car Info '!$D$5*('My Spreedsheet '!F457*'My Spreedsheet '!F457)</f>
        <v>0</v>
      </c>
      <c r="P457" s="30">
        <f t="shared" si="221"/>
        <v>0</v>
      </c>
      <c r="Q457" s="30">
        <f t="shared" si="229"/>
        <v>0</v>
      </c>
      <c r="R457" s="30">
        <f t="shared" si="230"/>
        <v>0</v>
      </c>
      <c r="S457" s="30">
        <f t="shared" si="231"/>
        <v>0</v>
      </c>
      <c r="T457" s="30">
        <f t="shared" si="232"/>
        <v>570935.23655448505</v>
      </c>
      <c r="U457" s="30">
        <f t="shared" si="233"/>
        <v>0</v>
      </c>
      <c r="V457" s="30">
        <f t="shared" si="234"/>
        <v>0</v>
      </c>
      <c r="W457" s="30">
        <f t="shared" si="235"/>
        <v>0</v>
      </c>
      <c r="X457" s="30">
        <f t="shared" si="236"/>
        <v>0</v>
      </c>
      <c r="Y457" s="30">
        <f t="shared" si="222"/>
        <v>1190.4649847447979</v>
      </c>
      <c r="Z457" s="30">
        <f t="shared" si="223"/>
        <v>-619.52974819031169</v>
      </c>
      <c r="AA457" s="30">
        <f t="shared" si="237"/>
        <v>0.33068471798466609</v>
      </c>
      <c r="AB457" s="30">
        <f t="shared" si="238"/>
        <v>-0.17209159671953103</v>
      </c>
      <c r="AC457" s="30">
        <f t="shared" si="239"/>
        <v>0.17209159671953103</v>
      </c>
      <c r="AD457" s="30">
        <f t="shared" si="240"/>
        <v>0.15859312126513506</v>
      </c>
      <c r="AE457" s="30">
        <f>1/2*(('Car Info '!$C$5)*('My Spreedsheet '!F457)^2)</f>
        <v>0</v>
      </c>
      <c r="AF457" s="30">
        <f t="shared" si="241"/>
        <v>0</v>
      </c>
      <c r="AG457" s="30">
        <f t="shared" si="242"/>
        <v>0</v>
      </c>
      <c r="AH457" s="30">
        <f t="shared" si="243"/>
        <v>5.495562375685866</v>
      </c>
      <c r="AI457" s="30">
        <f t="shared" si="244"/>
        <v>0</v>
      </c>
      <c r="AJ457" s="30">
        <f t="shared" si="245"/>
        <v>0</v>
      </c>
      <c r="AK457" s="30">
        <f t="shared" si="246"/>
        <v>0</v>
      </c>
      <c r="AL457" s="30">
        <f t="shared" si="247"/>
        <v>0</v>
      </c>
      <c r="AM457" s="30">
        <f t="shared" si="248"/>
        <v>0</v>
      </c>
      <c r="AN457" s="30">
        <f t="shared" si="249"/>
        <v>0</v>
      </c>
      <c r="AO457" s="30">
        <f>IF('My Spreedsheet '!AN457&lt; 'Supercapacitor Info'!$F$22,'My Spreedsheet '!AN457,'Supercapacitor Info'!$F$22)</f>
        <v>0</v>
      </c>
    </row>
    <row r="458" spans="2:41" x14ac:dyDescent="0.3">
      <c r="B458" s="6" t="s">
        <v>9</v>
      </c>
      <c r="C458" s="6">
        <v>453</v>
      </c>
      <c r="D458" s="6">
        <v>453</v>
      </c>
      <c r="E458" s="7">
        <v>0</v>
      </c>
      <c r="F458" s="16">
        <f t="shared" si="224"/>
        <v>0</v>
      </c>
      <c r="G458" s="17">
        <f t="shared" si="250"/>
        <v>0</v>
      </c>
      <c r="H458" s="17">
        <f t="shared" si="251"/>
        <v>0</v>
      </c>
      <c r="I458" s="17">
        <f t="shared" si="225"/>
        <v>0</v>
      </c>
      <c r="J458" s="17">
        <f t="shared" si="226"/>
        <v>2893.3333333333344</v>
      </c>
      <c r="K458" s="17">
        <f t="shared" si="227"/>
        <v>2893.3333333333344</v>
      </c>
      <c r="L458" s="30">
        <f>'Car Info '!$C$5*'My Spreedsheet '!G458</f>
        <v>0</v>
      </c>
      <c r="M458" s="30">
        <f t="shared" si="228"/>
        <v>0</v>
      </c>
      <c r="N458" s="30">
        <f>IF(M458=1,'Car Info '!$C$5*9.80665*'Car Info '!$H$5,0)</f>
        <v>0</v>
      </c>
      <c r="O458" s="30">
        <f>0.5*'Car Info '!$G$5*'Car Info '!$I$5*'Car Info '!$D$5*('My Spreedsheet '!F458*'My Spreedsheet '!F458)</f>
        <v>0</v>
      </c>
      <c r="P458" s="30">
        <f t="shared" si="221"/>
        <v>0</v>
      </c>
      <c r="Q458" s="30">
        <f t="shared" si="229"/>
        <v>0</v>
      </c>
      <c r="R458" s="30">
        <f t="shared" si="230"/>
        <v>0</v>
      </c>
      <c r="S458" s="30">
        <f t="shared" si="231"/>
        <v>0</v>
      </c>
      <c r="T458" s="30">
        <f t="shared" si="232"/>
        <v>570935.23655448505</v>
      </c>
      <c r="U458" s="30">
        <f t="shared" si="233"/>
        <v>0</v>
      </c>
      <c r="V458" s="30">
        <f t="shared" si="234"/>
        <v>0</v>
      </c>
      <c r="W458" s="30">
        <f t="shared" si="235"/>
        <v>0</v>
      </c>
      <c r="X458" s="30">
        <f t="shared" si="236"/>
        <v>0</v>
      </c>
      <c r="Y458" s="30">
        <f t="shared" si="222"/>
        <v>1190.4649847447979</v>
      </c>
      <c r="Z458" s="30">
        <f t="shared" si="223"/>
        <v>-619.52974819031169</v>
      </c>
      <c r="AA458" s="30">
        <f t="shared" si="237"/>
        <v>0.33068471798466609</v>
      </c>
      <c r="AB458" s="30">
        <f t="shared" si="238"/>
        <v>-0.17209159671953103</v>
      </c>
      <c r="AC458" s="30">
        <f t="shared" si="239"/>
        <v>0.17209159671953103</v>
      </c>
      <c r="AD458" s="30">
        <f t="shared" si="240"/>
        <v>0.15859312126513506</v>
      </c>
      <c r="AE458" s="30">
        <f>1/2*(('Car Info '!$C$5)*('My Spreedsheet '!F458)^2)</f>
        <v>0</v>
      </c>
      <c r="AF458" s="30">
        <f t="shared" si="241"/>
        <v>0</v>
      </c>
      <c r="AG458" s="30">
        <f t="shared" si="242"/>
        <v>0</v>
      </c>
      <c r="AH458" s="30">
        <f t="shared" si="243"/>
        <v>5.495562375685866</v>
      </c>
      <c r="AI458" s="30">
        <f t="shared" si="244"/>
        <v>0</v>
      </c>
      <c r="AJ458" s="30">
        <f t="shared" si="245"/>
        <v>0</v>
      </c>
      <c r="AK458" s="30">
        <f t="shared" si="246"/>
        <v>0</v>
      </c>
      <c r="AL458" s="30">
        <f t="shared" si="247"/>
        <v>0</v>
      </c>
      <c r="AM458" s="30">
        <f t="shared" si="248"/>
        <v>0</v>
      </c>
      <c r="AN458" s="30">
        <f t="shared" si="249"/>
        <v>0</v>
      </c>
      <c r="AO458" s="30">
        <f>IF('My Spreedsheet '!AN458&lt; 'Supercapacitor Info'!$F$22,'My Spreedsheet '!AN458,'Supercapacitor Info'!$F$22)</f>
        <v>0</v>
      </c>
    </row>
    <row r="459" spans="2:41" x14ac:dyDescent="0.3">
      <c r="B459" s="6" t="s">
        <v>9</v>
      </c>
      <c r="C459" s="6">
        <v>454</v>
      </c>
      <c r="D459" s="6">
        <v>454</v>
      </c>
      <c r="E459" s="7">
        <v>0</v>
      </c>
      <c r="F459" s="16">
        <f t="shared" si="224"/>
        <v>0</v>
      </c>
      <c r="G459" s="17">
        <f t="shared" si="250"/>
        <v>0</v>
      </c>
      <c r="H459" s="17">
        <f t="shared" si="251"/>
        <v>0</v>
      </c>
      <c r="I459" s="17">
        <f t="shared" si="225"/>
        <v>0</v>
      </c>
      <c r="J459" s="17">
        <f t="shared" si="226"/>
        <v>2893.3333333333344</v>
      </c>
      <c r="K459" s="17">
        <f t="shared" si="227"/>
        <v>2893.3333333333344</v>
      </c>
      <c r="L459" s="30">
        <f>'Car Info '!$C$5*'My Spreedsheet '!G459</f>
        <v>0</v>
      </c>
      <c r="M459" s="30">
        <f t="shared" si="228"/>
        <v>0</v>
      </c>
      <c r="N459" s="30">
        <f>IF(M459=1,'Car Info '!$C$5*9.80665*'Car Info '!$H$5,0)</f>
        <v>0</v>
      </c>
      <c r="O459" s="30">
        <f>0.5*'Car Info '!$G$5*'Car Info '!$I$5*'Car Info '!$D$5*('My Spreedsheet '!F459*'My Spreedsheet '!F459)</f>
        <v>0</v>
      </c>
      <c r="P459" s="30">
        <f t="shared" si="221"/>
        <v>0</v>
      </c>
      <c r="Q459" s="30">
        <f t="shared" si="229"/>
        <v>0</v>
      </c>
      <c r="R459" s="30">
        <f t="shared" si="230"/>
        <v>0</v>
      </c>
      <c r="S459" s="30">
        <f t="shared" si="231"/>
        <v>0</v>
      </c>
      <c r="T459" s="30">
        <f t="shared" si="232"/>
        <v>570935.23655448505</v>
      </c>
      <c r="U459" s="30">
        <f t="shared" si="233"/>
        <v>0</v>
      </c>
      <c r="V459" s="30">
        <f t="shared" si="234"/>
        <v>0</v>
      </c>
      <c r="W459" s="30">
        <f t="shared" si="235"/>
        <v>0</v>
      </c>
      <c r="X459" s="30">
        <f t="shared" si="236"/>
        <v>0</v>
      </c>
      <c r="Y459" s="30">
        <f t="shared" si="222"/>
        <v>1190.4649847447979</v>
      </c>
      <c r="Z459" s="30">
        <f t="shared" si="223"/>
        <v>-619.52974819031169</v>
      </c>
      <c r="AA459" s="30">
        <f t="shared" si="237"/>
        <v>0.33068471798466609</v>
      </c>
      <c r="AB459" s="30">
        <f t="shared" si="238"/>
        <v>-0.17209159671953103</v>
      </c>
      <c r="AC459" s="30">
        <f t="shared" si="239"/>
        <v>0.17209159671953103</v>
      </c>
      <c r="AD459" s="30">
        <f t="shared" si="240"/>
        <v>0.15859312126513506</v>
      </c>
      <c r="AE459" s="30">
        <f>1/2*(('Car Info '!$C$5)*('My Spreedsheet '!F459)^2)</f>
        <v>0</v>
      </c>
      <c r="AF459" s="30">
        <f t="shared" si="241"/>
        <v>0</v>
      </c>
      <c r="AG459" s="30">
        <f t="shared" si="242"/>
        <v>0</v>
      </c>
      <c r="AH459" s="30">
        <f t="shared" si="243"/>
        <v>5.495562375685866</v>
      </c>
      <c r="AI459" s="30">
        <f t="shared" si="244"/>
        <v>0</v>
      </c>
      <c r="AJ459" s="30">
        <f t="shared" si="245"/>
        <v>0</v>
      </c>
      <c r="AK459" s="30">
        <f t="shared" si="246"/>
        <v>0</v>
      </c>
      <c r="AL459" s="30">
        <f t="shared" si="247"/>
        <v>0</v>
      </c>
      <c r="AM459" s="30">
        <f t="shared" si="248"/>
        <v>0</v>
      </c>
      <c r="AN459" s="30">
        <f t="shared" si="249"/>
        <v>0</v>
      </c>
      <c r="AO459" s="30">
        <f>IF('My Spreedsheet '!AN459&lt; 'Supercapacitor Info'!$F$22,'My Spreedsheet '!AN459,'Supercapacitor Info'!$F$22)</f>
        <v>0</v>
      </c>
    </row>
    <row r="460" spans="2:41" x14ac:dyDescent="0.3">
      <c r="B460" s="6" t="s">
        <v>9</v>
      </c>
      <c r="C460" s="6">
        <v>455</v>
      </c>
      <c r="D460" s="6">
        <v>455</v>
      </c>
      <c r="E460" s="7">
        <v>0</v>
      </c>
      <c r="F460" s="16">
        <f t="shared" si="224"/>
        <v>0</v>
      </c>
      <c r="G460" s="17">
        <f t="shared" si="250"/>
        <v>0</v>
      </c>
      <c r="H460" s="17">
        <f t="shared" si="251"/>
        <v>0</v>
      </c>
      <c r="I460" s="17">
        <f t="shared" si="225"/>
        <v>0</v>
      </c>
      <c r="J460" s="17">
        <f t="shared" si="226"/>
        <v>2893.3333333333344</v>
      </c>
      <c r="K460" s="17">
        <f t="shared" si="227"/>
        <v>2893.3333333333344</v>
      </c>
      <c r="L460" s="30">
        <f>'Car Info '!$C$5*'My Spreedsheet '!G460</f>
        <v>0</v>
      </c>
      <c r="M460" s="30">
        <f t="shared" si="228"/>
        <v>0</v>
      </c>
      <c r="N460" s="30">
        <f>IF(M460=1,'Car Info '!$C$5*9.80665*'Car Info '!$H$5,0)</f>
        <v>0</v>
      </c>
      <c r="O460" s="30">
        <f>0.5*'Car Info '!$G$5*'Car Info '!$I$5*'Car Info '!$D$5*('My Spreedsheet '!F460*'My Spreedsheet '!F460)</f>
        <v>0</v>
      </c>
      <c r="P460" s="30">
        <f t="shared" si="221"/>
        <v>0</v>
      </c>
      <c r="Q460" s="30">
        <f t="shared" si="229"/>
        <v>0</v>
      </c>
      <c r="R460" s="30">
        <f t="shared" si="230"/>
        <v>0</v>
      </c>
      <c r="S460" s="30">
        <f t="shared" si="231"/>
        <v>0</v>
      </c>
      <c r="T460" s="30">
        <f t="shared" si="232"/>
        <v>570935.23655448505</v>
      </c>
      <c r="U460" s="30">
        <f t="shared" si="233"/>
        <v>0</v>
      </c>
      <c r="V460" s="30">
        <f t="shared" si="234"/>
        <v>0</v>
      </c>
      <c r="W460" s="30">
        <f t="shared" si="235"/>
        <v>0</v>
      </c>
      <c r="X460" s="30">
        <f t="shared" si="236"/>
        <v>0</v>
      </c>
      <c r="Y460" s="30">
        <f t="shared" si="222"/>
        <v>1190.4649847447979</v>
      </c>
      <c r="Z460" s="30">
        <f t="shared" si="223"/>
        <v>-619.52974819031169</v>
      </c>
      <c r="AA460" s="30">
        <f t="shared" si="237"/>
        <v>0.33068471798466609</v>
      </c>
      <c r="AB460" s="30">
        <f t="shared" si="238"/>
        <v>-0.17209159671953103</v>
      </c>
      <c r="AC460" s="30">
        <f t="shared" si="239"/>
        <v>0.17209159671953103</v>
      </c>
      <c r="AD460" s="30">
        <f t="shared" si="240"/>
        <v>0.15859312126513506</v>
      </c>
      <c r="AE460" s="30">
        <f>1/2*(('Car Info '!$C$5)*('My Spreedsheet '!F460)^2)</f>
        <v>0</v>
      </c>
      <c r="AF460" s="30">
        <f t="shared" si="241"/>
        <v>0</v>
      </c>
      <c r="AG460" s="30">
        <f t="shared" si="242"/>
        <v>0</v>
      </c>
      <c r="AH460" s="30">
        <f t="shared" si="243"/>
        <v>5.495562375685866</v>
      </c>
      <c r="AI460" s="30">
        <f t="shared" si="244"/>
        <v>0</v>
      </c>
      <c r="AJ460" s="30">
        <f t="shared" si="245"/>
        <v>0</v>
      </c>
      <c r="AK460" s="30">
        <f t="shared" si="246"/>
        <v>0</v>
      </c>
      <c r="AL460" s="30">
        <f t="shared" si="247"/>
        <v>0</v>
      </c>
      <c r="AM460" s="30">
        <f t="shared" si="248"/>
        <v>0</v>
      </c>
      <c r="AN460" s="30">
        <f t="shared" si="249"/>
        <v>0</v>
      </c>
      <c r="AO460" s="30">
        <f>IF('My Spreedsheet '!AN460&lt; 'Supercapacitor Info'!$F$22,'My Spreedsheet '!AN460,'Supercapacitor Info'!$F$22)</f>
        <v>0</v>
      </c>
    </row>
    <row r="461" spans="2:41" x14ac:dyDescent="0.3">
      <c r="B461" s="6" t="s">
        <v>9</v>
      </c>
      <c r="C461" s="6">
        <v>456</v>
      </c>
      <c r="D461" s="6">
        <v>456</v>
      </c>
      <c r="E461" s="7">
        <v>0</v>
      </c>
      <c r="F461" s="16">
        <f t="shared" si="224"/>
        <v>0</v>
      </c>
      <c r="G461" s="17">
        <f t="shared" si="250"/>
        <v>0</v>
      </c>
      <c r="H461" s="17">
        <f t="shared" si="251"/>
        <v>0</v>
      </c>
      <c r="I461" s="17">
        <f t="shared" si="225"/>
        <v>0</v>
      </c>
      <c r="J461" s="17">
        <f t="shared" si="226"/>
        <v>2893.3333333333344</v>
      </c>
      <c r="K461" s="17">
        <f t="shared" si="227"/>
        <v>2893.3333333333344</v>
      </c>
      <c r="L461" s="30">
        <f>'Car Info '!$C$5*'My Spreedsheet '!G461</f>
        <v>0</v>
      </c>
      <c r="M461" s="30">
        <f t="shared" si="228"/>
        <v>0</v>
      </c>
      <c r="N461" s="30">
        <f>IF(M461=1,'Car Info '!$C$5*9.80665*'Car Info '!$H$5,0)</f>
        <v>0</v>
      </c>
      <c r="O461" s="30">
        <f>0.5*'Car Info '!$G$5*'Car Info '!$I$5*'Car Info '!$D$5*('My Spreedsheet '!F461*'My Spreedsheet '!F461)</f>
        <v>0</v>
      </c>
      <c r="P461" s="30">
        <f t="shared" si="221"/>
        <v>0</v>
      </c>
      <c r="Q461" s="30">
        <f t="shared" si="229"/>
        <v>0</v>
      </c>
      <c r="R461" s="30">
        <f t="shared" si="230"/>
        <v>0</v>
      </c>
      <c r="S461" s="30">
        <f t="shared" si="231"/>
        <v>0</v>
      </c>
      <c r="T461" s="30">
        <f t="shared" si="232"/>
        <v>570935.23655448505</v>
      </c>
      <c r="U461" s="30">
        <f t="shared" si="233"/>
        <v>0</v>
      </c>
      <c r="V461" s="30">
        <f t="shared" si="234"/>
        <v>0</v>
      </c>
      <c r="W461" s="30">
        <f t="shared" si="235"/>
        <v>0</v>
      </c>
      <c r="X461" s="30">
        <f t="shared" si="236"/>
        <v>0</v>
      </c>
      <c r="Y461" s="30">
        <f t="shared" si="222"/>
        <v>1190.4649847447979</v>
      </c>
      <c r="Z461" s="30">
        <f t="shared" si="223"/>
        <v>-619.52974819031169</v>
      </c>
      <c r="AA461" s="30">
        <f t="shared" si="237"/>
        <v>0.33068471798466609</v>
      </c>
      <c r="AB461" s="30">
        <f t="shared" si="238"/>
        <v>-0.17209159671953103</v>
      </c>
      <c r="AC461" s="30">
        <f t="shared" si="239"/>
        <v>0.17209159671953103</v>
      </c>
      <c r="AD461" s="30">
        <f t="shared" si="240"/>
        <v>0.15859312126513506</v>
      </c>
      <c r="AE461" s="30">
        <f>1/2*(('Car Info '!$C$5)*('My Spreedsheet '!F461)^2)</f>
        <v>0</v>
      </c>
      <c r="AF461" s="30">
        <f t="shared" si="241"/>
        <v>0</v>
      </c>
      <c r="AG461" s="30">
        <f t="shared" si="242"/>
        <v>0</v>
      </c>
      <c r="AH461" s="30">
        <f t="shared" si="243"/>
        <v>5.495562375685866</v>
      </c>
      <c r="AI461" s="30">
        <f t="shared" si="244"/>
        <v>0</v>
      </c>
      <c r="AJ461" s="30">
        <f t="shared" si="245"/>
        <v>0</v>
      </c>
      <c r="AK461" s="30">
        <f t="shared" si="246"/>
        <v>0</v>
      </c>
      <c r="AL461" s="30">
        <f t="shared" si="247"/>
        <v>0</v>
      </c>
      <c r="AM461" s="30">
        <f t="shared" si="248"/>
        <v>0</v>
      </c>
      <c r="AN461" s="30">
        <f t="shared" si="249"/>
        <v>0</v>
      </c>
      <c r="AO461" s="30">
        <f>IF('My Spreedsheet '!AN461&lt; 'Supercapacitor Info'!$F$22,'My Spreedsheet '!AN461,'Supercapacitor Info'!$F$22)</f>
        <v>0</v>
      </c>
    </row>
    <row r="462" spans="2:41" x14ac:dyDescent="0.3">
      <c r="B462" s="6" t="s">
        <v>9</v>
      </c>
      <c r="C462" s="6">
        <v>457</v>
      </c>
      <c r="D462" s="6">
        <v>457</v>
      </c>
      <c r="E462" s="7">
        <v>0</v>
      </c>
      <c r="F462" s="16">
        <f t="shared" si="224"/>
        <v>0</v>
      </c>
      <c r="G462" s="17">
        <f t="shared" si="250"/>
        <v>0</v>
      </c>
      <c r="H462" s="17">
        <f t="shared" si="251"/>
        <v>0</v>
      </c>
      <c r="I462" s="17">
        <f t="shared" si="225"/>
        <v>0</v>
      </c>
      <c r="J462" s="17">
        <f t="shared" si="226"/>
        <v>2893.3333333333344</v>
      </c>
      <c r="K462" s="17">
        <f t="shared" si="227"/>
        <v>2893.3333333333344</v>
      </c>
      <c r="L462" s="30">
        <f>'Car Info '!$C$5*'My Spreedsheet '!G462</f>
        <v>0</v>
      </c>
      <c r="M462" s="30">
        <f t="shared" si="228"/>
        <v>0</v>
      </c>
      <c r="N462" s="30">
        <f>IF(M462=1,'Car Info '!$C$5*9.80665*'Car Info '!$H$5,0)</f>
        <v>0</v>
      </c>
      <c r="O462" s="30">
        <f>0.5*'Car Info '!$G$5*'Car Info '!$I$5*'Car Info '!$D$5*('My Spreedsheet '!F462*'My Spreedsheet '!F462)</f>
        <v>0</v>
      </c>
      <c r="P462" s="30">
        <f t="shared" si="221"/>
        <v>0</v>
      </c>
      <c r="Q462" s="30">
        <f t="shared" si="229"/>
        <v>0</v>
      </c>
      <c r="R462" s="30">
        <f t="shared" si="230"/>
        <v>0</v>
      </c>
      <c r="S462" s="30">
        <f t="shared" si="231"/>
        <v>0</v>
      </c>
      <c r="T462" s="30">
        <f t="shared" si="232"/>
        <v>570935.23655448505</v>
      </c>
      <c r="U462" s="30">
        <f t="shared" si="233"/>
        <v>0</v>
      </c>
      <c r="V462" s="30">
        <f t="shared" si="234"/>
        <v>0</v>
      </c>
      <c r="W462" s="30">
        <f t="shared" si="235"/>
        <v>0</v>
      </c>
      <c r="X462" s="30">
        <f t="shared" si="236"/>
        <v>0</v>
      </c>
      <c r="Y462" s="30">
        <f t="shared" si="222"/>
        <v>1190.4649847447979</v>
      </c>
      <c r="Z462" s="30">
        <f t="shared" si="223"/>
        <v>-619.52974819031169</v>
      </c>
      <c r="AA462" s="30">
        <f t="shared" si="237"/>
        <v>0.33068471798466609</v>
      </c>
      <c r="AB462" s="30">
        <f t="shared" si="238"/>
        <v>-0.17209159671953103</v>
      </c>
      <c r="AC462" s="30">
        <f t="shared" si="239"/>
        <v>0.17209159671953103</v>
      </c>
      <c r="AD462" s="30">
        <f t="shared" si="240"/>
        <v>0.15859312126513506</v>
      </c>
      <c r="AE462" s="30">
        <f>1/2*(('Car Info '!$C$5)*('My Spreedsheet '!F462)^2)</f>
        <v>0</v>
      </c>
      <c r="AF462" s="30">
        <f t="shared" si="241"/>
        <v>0</v>
      </c>
      <c r="AG462" s="30">
        <f t="shared" si="242"/>
        <v>0</v>
      </c>
      <c r="AH462" s="30">
        <f t="shared" si="243"/>
        <v>5.495562375685866</v>
      </c>
      <c r="AI462" s="30">
        <f t="shared" si="244"/>
        <v>0</v>
      </c>
      <c r="AJ462" s="30">
        <f t="shared" si="245"/>
        <v>0</v>
      </c>
      <c r="AK462" s="30">
        <f t="shared" si="246"/>
        <v>0</v>
      </c>
      <c r="AL462" s="30">
        <f t="shared" si="247"/>
        <v>0</v>
      </c>
      <c r="AM462" s="30">
        <f t="shared" si="248"/>
        <v>0</v>
      </c>
      <c r="AN462" s="30">
        <f t="shared" si="249"/>
        <v>0</v>
      </c>
      <c r="AO462" s="30">
        <f>IF('My Spreedsheet '!AN462&lt; 'Supercapacitor Info'!$F$22,'My Spreedsheet '!AN462,'Supercapacitor Info'!$F$22)</f>
        <v>0</v>
      </c>
    </row>
    <row r="463" spans="2:41" x14ac:dyDescent="0.3">
      <c r="B463" s="6" t="s">
        <v>9</v>
      </c>
      <c r="C463" s="6">
        <v>458</v>
      </c>
      <c r="D463" s="6">
        <v>458</v>
      </c>
      <c r="E463" s="7">
        <v>0</v>
      </c>
      <c r="F463" s="16">
        <f t="shared" si="224"/>
        <v>0</v>
      </c>
      <c r="G463" s="17">
        <f t="shared" si="250"/>
        <v>0</v>
      </c>
      <c r="H463" s="17">
        <f t="shared" si="251"/>
        <v>0</v>
      </c>
      <c r="I463" s="17">
        <f t="shared" si="225"/>
        <v>0</v>
      </c>
      <c r="J463" s="17">
        <f t="shared" si="226"/>
        <v>2893.3333333333344</v>
      </c>
      <c r="K463" s="17">
        <f t="shared" si="227"/>
        <v>2893.3333333333344</v>
      </c>
      <c r="L463" s="30">
        <f>'Car Info '!$C$5*'My Spreedsheet '!G463</f>
        <v>0</v>
      </c>
      <c r="M463" s="30">
        <f t="shared" si="228"/>
        <v>0</v>
      </c>
      <c r="N463" s="30">
        <f>IF(M463=1,'Car Info '!$C$5*9.80665*'Car Info '!$H$5,0)</f>
        <v>0</v>
      </c>
      <c r="O463" s="30">
        <f>0.5*'Car Info '!$G$5*'Car Info '!$I$5*'Car Info '!$D$5*('My Spreedsheet '!F463*'My Spreedsheet '!F463)</f>
        <v>0</v>
      </c>
      <c r="P463" s="30">
        <f t="shared" si="221"/>
        <v>0</v>
      </c>
      <c r="Q463" s="30">
        <f t="shared" si="229"/>
        <v>0</v>
      </c>
      <c r="R463" s="30">
        <f t="shared" si="230"/>
        <v>0</v>
      </c>
      <c r="S463" s="30">
        <f t="shared" si="231"/>
        <v>0</v>
      </c>
      <c r="T463" s="30">
        <f t="shared" si="232"/>
        <v>570935.23655448505</v>
      </c>
      <c r="U463" s="30">
        <f t="shared" si="233"/>
        <v>0</v>
      </c>
      <c r="V463" s="30">
        <f t="shared" si="234"/>
        <v>0</v>
      </c>
      <c r="W463" s="30">
        <f t="shared" si="235"/>
        <v>0</v>
      </c>
      <c r="X463" s="30">
        <f t="shared" si="236"/>
        <v>0</v>
      </c>
      <c r="Y463" s="30">
        <f t="shared" si="222"/>
        <v>1190.4649847447979</v>
      </c>
      <c r="Z463" s="30">
        <f t="shared" si="223"/>
        <v>-619.52974819031169</v>
      </c>
      <c r="AA463" s="30">
        <f t="shared" si="237"/>
        <v>0.33068471798466609</v>
      </c>
      <c r="AB463" s="30">
        <f t="shared" si="238"/>
        <v>-0.17209159671953103</v>
      </c>
      <c r="AC463" s="30">
        <f t="shared" si="239"/>
        <v>0.17209159671953103</v>
      </c>
      <c r="AD463" s="30">
        <f t="shared" si="240"/>
        <v>0.15859312126513506</v>
      </c>
      <c r="AE463" s="30">
        <f>1/2*(('Car Info '!$C$5)*('My Spreedsheet '!F463)^2)</f>
        <v>0</v>
      </c>
      <c r="AF463" s="30">
        <f t="shared" si="241"/>
        <v>0</v>
      </c>
      <c r="AG463" s="30">
        <f t="shared" si="242"/>
        <v>0</v>
      </c>
      <c r="AH463" s="30">
        <f t="shared" si="243"/>
        <v>5.495562375685866</v>
      </c>
      <c r="AI463" s="30">
        <f t="shared" si="244"/>
        <v>0</v>
      </c>
      <c r="AJ463" s="30">
        <f t="shared" si="245"/>
        <v>0</v>
      </c>
      <c r="AK463" s="30">
        <f t="shared" si="246"/>
        <v>0</v>
      </c>
      <c r="AL463" s="30">
        <f t="shared" si="247"/>
        <v>0</v>
      </c>
      <c r="AM463" s="30">
        <f t="shared" si="248"/>
        <v>0</v>
      </c>
      <c r="AN463" s="30">
        <f t="shared" si="249"/>
        <v>0</v>
      </c>
      <c r="AO463" s="30">
        <f>IF('My Spreedsheet '!AN463&lt; 'Supercapacitor Info'!$F$22,'My Spreedsheet '!AN463,'Supercapacitor Info'!$F$22)</f>
        <v>0</v>
      </c>
    </row>
    <row r="464" spans="2:41" x14ac:dyDescent="0.3">
      <c r="B464" s="6" t="s">
        <v>9</v>
      </c>
      <c r="C464" s="6">
        <v>459</v>
      </c>
      <c r="D464" s="6">
        <v>459</v>
      </c>
      <c r="E464" s="7">
        <v>0</v>
      </c>
      <c r="F464" s="16">
        <f t="shared" si="224"/>
        <v>0</v>
      </c>
      <c r="G464" s="17">
        <f t="shared" si="250"/>
        <v>0</v>
      </c>
      <c r="H464" s="17">
        <f t="shared" si="251"/>
        <v>0</v>
      </c>
      <c r="I464" s="17">
        <f t="shared" si="225"/>
        <v>0</v>
      </c>
      <c r="J464" s="17">
        <f t="shared" si="226"/>
        <v>2893.3333333333344</v>
      </c>
      <c r="K464" s="17">
        <f t="shared" si="227"/>
        <v>2893.3333333333344</v>
      </c>
      <c r="L464" s="30">
        <f>'Car Info '!$C$5*'My Spreedsheet '!G464</f>
        <v>0</v>
      </c>
      <c r="M464" s="30">
        <f t="shared" si="228"/>
        <v>0</v>
      </c>
      <c r="N464" s="30">
        <f>IF(M464=1,'Car Info '!$C$5*9.80665*'Car Info '!$H$5,0)</f>
        <v>0</v>
      </c>
      <c r="O464" s="30">
        <f>0.5*'Car Info '!$G$5*'Car Info '!$I$5*'Car Info '!$D$5*('My Spreedsheet '!F464*'My Spreedsheet '!F464)</f>
        <v>0</v>
      </c>
      <c r="P464" s="30">
        <f t="shared" si="221"/>
        <v>0</v>
      </c>
      <c r="Q464" s="30">
        <f t="shared" si="229"/>
        <v>0</v>
      </c>
      <c r="R464" s="30">
        <f t="shared" si="230"/>
        <v>0</v>
      </c>
      <c r="S464" s="30">
        <f t="shared" si="231"/>
        <v>0</v>
      </c>
      <c r="T464" s="30">
        <f t="shared" si="232"/>
        <v>570935.23655448505</v>
      </c>
      <c r="U464" s="30">
        <f t="shared" si="233"/>
        <v>0</v>
      </c>
      <c r="V464" s="30">
        <f t="shared" si="234"/>
        <v>0</v>
      </c>
      <c r="W464" s="30">
        <f t="shared" si="235"/>
        <v>0</v>
      </c>
      <c r="X464" s="30">
        <f t="shared" si="236"/>
        <v>0</v>
      </c>
      <c r="Y464" s="30">
        <f t="shared" si="222"/>
        <v>1190.4649847447979</v>
      </c>
      <c r="Z464" s="30">
        <f t="shared" si="223"/>
        <v>-619.52974819031169</v>
      </c>
      <c r="AA464" s="30">
        <f t="shared" si="237"/>
        <v>0.33068471798466609</v>
      </c>
      <c r="AB464" s="30">
        <f t="shared" si="238"/>
        <v>-0.17209159671953103</v>
      </c>
      <c r="AC464" s="30">
        <f t="shared" si="239"/>
        <v>0.17209159671953103</v>
      </c>
      <c r="AD464" s="30">
        <f t="shared" si="240"/>
        <v>0.15859312126513506</v>
      </c>
      <c r="AE464" s="30">
        <f>1/2*(('Car Info '!$C$5)*('My Spreedsheet '!F464)^2)</f>
        <v>0</v>
      </c>
      <c r="AF464" s="30">
        <f t="shared" si="241"/>
        <v>0</v>
      </c>
      <c r="AG464" s="30">
        <f t="shared" si="242"/>
        <v>0</v>
      </c>
      <c r="AH464" s="30">
        <f t="shared" si="243"/>
        <v>5.495562375685866</v>
      </c>
      <c r="AI464" s="30">
        <f t="shared" si="244"/>
        <v>0</v>
      </c>
      <c r="AJ464" s="30">
        <f t="shared" si="245"/>
        <v>0</v>
      </c>
      <c r="AK464" s="30">
        <f t="shared" si="246"/>
        <v>0</v>
      </c>
      <c r="AL464" s="30">
        <f t="shared" si="247"/>
        <v>0</v>
      </c>
      <c r="AM464" s="30">
        <f t="shared" si="248"/>
        <v>0</v>
      </c>
      <c r="AN464" s="30">
        <f t="shared" si="249"/>
        <v>0</v>
      </c>
      <c r="AO464" s="30">
        <f>IF('My Spreedsheet '!AN464&lt; 'Supercapacitor Info'!$F$22,'My Spreedsheet '!AN464,'Supercapacitor Info'!$F$22)</f>
        <v>0</v>
      </c>
    </row>
    <row r="465" spans="2:41" x14ac:dyDescent="0.3">
      <c r="B465" s="6" t="s">
        <v>9</v>
      </c>
      <c r="C465" s="6">
        <v>460</v>
      </c>
      <c r="D465" s="6">
        <v>460</v>
      </c>
      <c r="E465" s="7">
        <v>0</v>
      </c>
      <c r="F465" s="16">
        <f t="shared" si="224"/>
        <v>0</v>
      </c>
      <c r="G465" s="17">
        <f t="shared" si="250"/>
        <v>0</v>
      </c>
      <c r="H465" s="17">
        <f t="shared" si="251"/>
        <v>0</v>
      </c>
      <c r="I465" s="17">
        <f t="shared" si="225"/>
        <v>0</v>
      </c>
      <c r="J465" s="17">
        <f t="shared" si="226"/>
        <v>2893.3333333333344</v>
      </c>
      <c r="K465" s="17">
        <f t="shared" si="227"/>
        <v>2893.3333333333344</v>
      </c>
      <c r="L465" s="30">
        <f>'Car Info '!$C$5*'My Spreedsheet '!G465</f>
        <v>0</v>
      </c>
      <c r="M465" s="30">
        <f t="shared" si="228"/>
        <v>0</v>
      </c>
      <c r="N465" s="30">
        <f>IF(M465=1,'Car Info '!$C$5*9.80665*'Car Info '!$H$5,0)</f>
        <v>0</v>
      </c>
      <c r="O465" s="30">
        <f>0.5*'Car Info '!$G$5*'Car Info '!$I$5*'Car Info '!$D$5*('My Spreedsheet '!F465*'My Spreedsheet '!F465)</f>
        <v>0</v>
      </c>
      <c r="P465" s="30">
        <f t="shared" ref="P465:P528" si="252">L465+N465+O465</f>
        <v>0</v>
      </c>
      <c r="Q465" s="30">
        <f t="shared" si="229"/>
        <v>0</v>
      </c>
      <c r="R465" s="30">
        <f t="shared" si="230"/>
        <v>0</v>
      </c>
      <c r="S465" s="30">
        <f t="shared" si="231"/>
        <v>0</v>
      </c>
      <c r="T465" s="30">
        <f t="shared" si="232"/>
        <v>570935.23655448505</v>
      </c>
      <c r="U465" s="30">
        <f t="shared" si="233"/>
        <v>0</v>
      </c>
      <c r="V465" s="30">
        <f t="shared" si="234"/>
        <v>0</v>
      </c>
      <c r="W465" s="30">
        <f t="shared" si="235"/>
        <v>0</v>
      </c>
      <c r="X465" s="30">
        <f t="shared" si="236"/>
        <v>0</v>
      </c>
      <c r="Y465" s="30">
        <f t="shared" si="222"/>
        <v>1190.4649847447979</v>
      </c>
      <c r="Z465" s="30">
        <f t="shared" si="223"/>
        <v>-619.52974819031169</v>
      </c>
      <c r="AA465" s="30">
        <f t="shared" si="237"/>
        <v>0.33068471798466609</v>
      </c>
      <c r="AB465" s="30">
        <f t="shared" si="238"/>
        <v>-0.17209159671953103</v>
      </c>
      <c r="AC465" s="30">
        <f t="shared" si="239"/>
        <v>0.17209159671953103</v>
      </c>
      <c r="AD465" s="30">
        <f t="shared" si="240"/>
        <v>0.15859312126513506</v>
      </c>
      <c r="AE465" s="30">
        <f>1/2*(('Car Info '!$C$5)*('My Spreedsheet '!F465)^2)</f>
        <v>0</v>
      </c>
      <c r="AF465" s="30">
        <f t="shared" si="241"/>
        <v>0</v>
      </c>
      <c r="AG465" s="30">
        <f t="shared" si="242"/>
        <v>0</v>
      </c>
      <c r="AH465" s="30">
        <f t="shared" si="243"/>
        <v>5.495562375685866</v>
      </c>
      <c r="AI465" s="30">
        <f t="shared" si="244"/>
        <v>0</v>
      </c>
      <c r="AJ465" s="30">
        <f t="shared" si="245"/>
        <v>0</v>
      </c>
      <c r="AK465" s="30">
        <f t="shared" si="246"/>
        <v>0</v>
      </c>
      <c r="AL465" s="30">
        <f t="shared" si="247"/>
        <v>0</v>
      </c>
      <c r="AM465" s="30">
        <f t="shared" si="248"/>
        <v>0</v>
      </c>
      <c r="AN465" s="30">
        <f t="shared" si="249"/>
        <v>0</v>
      </c>
      <c r="AO465" s="30">
        <f>IF('My Spreedsheet '!AN465&lt; 'Supercapacitor Info'!$F$22,'My Spreedsheet '!AN465,'Supercapacitor Info'!$F$22)</f>
        <v>0</v>
      </c>
    </row>
    <row r="466" spans="2:41" x14ac:dyDescent="0.3">
      <c r="B466" s="6" t="s">
        <v>9</v>
      </c>
      <c r="C466" s="6">
        <v>461</v>
      </c>
      <c r="D466" s="6">
        <v>461</v>
      </c>
      <c r="E466" s="7">
        <v>0</v>
      </c>
      <c r="F466" s="16">
        <f t="shared" si="224"/>
        <v>0</v>
      </c>
      <c r="G466" s="17">
        <f t="shared" si="250"/>
        <v>0</v>
      </c>
      <c r="H466" s="17">
        <f t="shared" si="251"/>
        <v>0</v>
      </c>
      <c r="I466" s="17">
        <f t="shared" si="225"/>
        <v>0</v>
      </c>
      <c r="J466" s="17">
        <f t="shared" si="226"/>
        <v>2893.3333333333344</v>
      </c>
      <c r="K466" s="17">
        <f t="shared" si="227"/>
        <v>2893.3333333333344</v>
      </c>
      <c r="L466" s="30">
        <f>'Car Info '!$C$5*'My Spreedsheet '!G466</f>
        <v>0</v>
      </c>
      <c r="M466" s="30">
        <f t="shared" si="228"/>
        <v>0</v>
      </c>
      <c r="N466" s="30">
        <f>IF(M466=1,'Car Info '!$C$5*9.80665*'Car Info '!$H$5,0)</f>
        <v>0</v>
      </c>
      <c r="O466" s="30">
        <f>0.5*'Car Info '!$G$5*'Car Info '!$I$5*'Car Info '!$D$5*('My Spreedsheet '!F466*'My Spreedsheet '!F466)</f>
        <v>0</v>
      </c>
      <c r="P466" s="30">
        <f t="shared" si="252"/>
        <v>0</v>
      </c>
      <c r="Q466" s="30">
        <f t="shared" si="229"/>
        <v>0</v>
      </c>
      <c r="R466" s="30">
        <f t="shared" si="230"/>
        <v>0</v>
      </c>
      <c r="S466" s="30">
        <f t="shared" si="231"/>
        <v>0</v>
      </c>
      <c r="T466" s="30">
        <f t="shared" si="232"/>
        <v>570935.23655448505</v>
      </c>
      <c r="U466" s="30">
        <f t="shared" si="233"/>
        <v>0</v>
      </c>
      <c r="V466" s="30">
        <f t="shared" si="234"/>
        <v>0</v>
      </c>
      <c r="W466" s="30">
        <f t="shared" si="235"/>
        <v>0</v>
      </c>
      <c r="X466" s="30">
        <f t="shared" si="236"/>
        <v>0</v>
      </c>
      <c r="Y466" s="30">
        <f t="shared" si="222"/>
        <v>1190.4649847447979</v>
      </c>
      <c r="Z466" s="30">
        <f t="shared" si="223"/>
        <v>-619.52974819031169</v>
      </c>
      <c r="AA466" s="30">
        <f t="shared" si="237"/>
        <v>0.33068471798466609</v>
      </c>
      <c r="AB466" s="30">
        <f t="shared" si="238"/>
        <v>-0.17209159671953103</v>
      </c>
      <c r="AC466" s="30">
        <f t="shared" si="239"/>
        <v>0.17209159671953103</v>
      </c>
      <c r="AD466" s="30">
        <f t="shared" si="240"/>
        <v>0.15859312126513506</v>
      </c>
      <c r="AE466" s="30">
        <f>1/2*(('Car Info '!$C$5)*('My Spreedsheet '!F466)^2)</f>
        <v>0</v>
      </c>
      <c r="AF466" s="30">
        <f t="shared" si="241"/>
        <v>0</v>
      </c>
      <c r="AG466" s="30">
        <f t="shared" si="242"/>
        <v>0</v>
      </c>
      <c r="AH466" s="30">
        <f t="shared" si="243"/>
        <v>5.495562375685866</v>
      </c>
      <c r="AI466" s="30">
        <f t="shared" si="244"/>
        <v>0</v>
      </c>
      <c r="AJ466" s="30">
        <f t="shared" si="245"/>
        <v>0</v>
      </c>
      <c r="AK466" s="30">
        <f t="shared" si="246"/>
        <v>0</v>
      </c>
      <c r="AL466" s="30">
        <f t="shared" si="247"/>
        <v>0</v>
      </c>
      <c r="AM466" s="30">
        <f t="shared" si="248"/>
        <v>0</v>
      </c>
      <c r="AN466" s="30">
        <f t="shared" si="249"/>
        <v>0</v>
      </c>
      <c r="AO466" s="30">
        <f>IF('My Spreedsheet '!AN466&lt; 'Supercapacitor Info'!$F$22,'My Spreedsheet '!AN466,'Supercapacitor Info'!$F$22)</f>
        <v>0</v>
      </c>
    </row>
    <row r="467" spans="2:41" x14ac:dyDescent="0.3">
      <c r="B467" s="6" t="s">
        <v>9</v>
      </c>
      <c r="C467" s="6">
        <v>462</v>
      </c>
      <c r="D467" s="6">
        <v>462</v>
      </c>
      <c r="E467" s="7">
        <v>0</v>
      </c>
      <c r="F467" s="16">
        <f t="shared" si="224"/>
        <v>0</v>
      </c>
      <c r="G467" s="17">
        <f t="shared" si="250"/>
        <v>0</v>
      </c>
      <c r="H467" s="17">
        <f t="shared" si="251"/>
        <v>0</v>
      </c>
      <c r="I467" s="17">
        <f t="shared" si="225"/>
        <v>0</v>
      </c>
      <c r="J467" s="17">
        <f t="shared" si="226"/>
        <v>2893.3333333333344</v>
      </c>
      <c r="K467" s="17">
        <f t="shared" si="227"/>
        <v>2893.3333333333344</v>
      </c>
      <c r="L467" s="30">
        <f>'Car Info '!$C$5*'My Spreedsheet '!G467</f>
        <v>0</v>
      </c>
      <c r="M467" s="30">
        <f t="shared" si="228"/>
        <v>0</v>
      </c>
      <c r="N467" s="30">
        <f>IF(M467=1,'Car Info '!$C$5*9.80665*'Car Info '!$H$5,0)</f>
        <v>0</v>
      </c>
      <c r="O467" s="30">
        <f>0.5*'Car Info '!$G$5*'Car Info '!$I$5*'Car Info '!$D$5*('My Spreedsheet '!F467*'My Spreedsheet '!F467)</f>
        <v>0</v>
      </c>
      <c r="P467" s="30">
        <f t="shared" si="252"/>
        <v>0</v>
      </c>
      <c r="Q467" s="30">
        <f t="shared" si="229"/>
        <v>0</v>
      </c>
      <c r="R467" s="30">
        <f t="shared" si="230"/>
        <v>0</v>
      </c>
      <c r="S467" s="30">
        <f t="shared" si="231"/>
        <v>0</v>
      </c>
      <c r="T467" s="30">
        <f t="shared" si="232"/>
        <v>570935.23655448505</v>
      </c>
      <c r="U467" s="30">
        <f t="shared" si="233"/>
        <v>0</v>
      </c>
      <c r="V467" s="30">
        <f t="shared" si="234"/>
        <v>0</v>
      </c>
      <c r="W467" s="30">
        <f t="shared" si="235"/>
        <v>0</v>
      </c>
      <c r="X467" s="30">
        <f t="shared" si="236"/>
        <v>0</v>
      </c>
      <c r="Y467" s="30">
        <f t="shared" si="222"/>
        <v>1190.4649847447979</v>
      </c>
      <c r="Z467" s="30">
        <f t="shared" si="223"/>
        <v>-619.52974819031169</v>
      </c>
      <c r="AA467" s="30">
        <f t="shared" si="237"/>
        <v>0.33068471798466609</v>
      </c>
      <c r="AB467" s="30">
        <f t="shared" si="238"/>
        <v>-0.17209159671953103</v>
      </c>
      <c r="AC467" s="30">
        <f t="shared" si="239"/>
        <v>0.17209159671953103</v>
      </c>
      <c r="AD467" s="30">
        <f t="shared" si="240"/>
        <v>0.15859312126513506</v>
      </c>
      <c r="AE467" s="30">
        <f>1/2*(('Car Info '!$C$5)*('My Spreedsheet '!F467)^2)</f>
        <v>0</v>
      </c>
      <c r="AF467" s="30">
        <f t="shared" si="241"/>
        <v>0</v>
      </c>
      <c r="AG467" s="30">
        <f t="shared" si="242"/>
        <v>0</v>
      </c>
      <c r="AH467" s="30">
        <f t="shared" si="243"/>
        <v>5.495562375685866</v>
      </c>
      <c r="AI467" s="30">
        <f t="shared" si="244"/>
        <v>0</v>
      </c>
      <c r="AJ467" s="30">
        <f t="shared" si="245"/>
        <v>0</v>
      </c>
      <c r="AK467" s="30">
        <f t="shared" si="246"/>
        <v>0</v>
      </c>
      <c r="AL467" s="30">
        <f t="shared" si="247"/>
        <v>0</v>
      </c>
      <c r="AM467" s="30">
        <f t="shared" si="248"/>
        <v>0</v>
      </c>
      <c r="AN467" s="30">
        <f t="shared" si="249"/>
        <v>0</v>
      </c>
      <c r="AO467" s="30">
        <f>IF('My Spreedsheet '!AN467&lt; 'Supercapacitor Info'!$F$22,'My Spreedsheet '!AN467,'Supercapacitor Info'!$F$22)</f>
        <v>0</v>
      </c>
    </row>
    <row r="468" spans="2:41" x14ac:dyDescent="0.3">
      <c r="B468" s="6" t="s">
        <v>9</v>
      </c>
      <c r="C468" s="6">
        <v>463</v>
      </c>
      <c r="D468" s="6">
        <v>463</v>
      </c>
      <c r="E468" s="7">
        <v>0</v>
      </c>
      <c r="F468" s="16">
        <f t="shared" si="224"/>
        <v>0</v>
      </c>
      <c r="G468" s="17">
        <f t="shared" si="250"/>
        <v>0</v>
      </c>
      <c r="H468" s="17">
        <f t="shared" si="251"/>
        <v>0</v>
      </c>
      <c r="I468" s="17">
        <f t="shared" si="225"/>
        <v>0</v>
      </c>
      <c r="J468" s="17">
        <f t="shared" si="226"/>
        <v>2893.3333333333344</v>
      </c>
      <c r="K468" s="17">
        <f t="shared" si="227"/>
        <v>2893.3333333333344</v>
      </c>
      <c r="L468" s="30">
        <f>'Car Info '!$C$5*'My Spreedsheet '!G468</f>
        <v>0</v>
      </c>
      <c r="M468" s="30">
        <f t="shared" si="228"/>
        <v>0</v>
      </c>
      <c r="N468" s="30">
        <f>IF(M468=1,'Car Info '!$C$5*9.80665*'Car Info '!$H$5,0)</f>
        <v>0</v>
      </c>
      <c r="O468" s="30">
        <f>0.5*'Car Info '!$G$5*'Car Info '!$I$5*'Car Info '!$D$5*('My Spreedsheet '!F468*'My Spreedsheet '!F468)</f>
        <v>0</v>
      </c>
      <c r="P468" s="30">
        <f t="shared" si="252"/>
        <v>0</v>
      </c>
      <c r="Q468" s="30">
        <f t="shared" si="229"/>
        <v>0</v>
      </c>
      <c r="R468" s="30">
        <f t="shared" si="230"/>
        <v>0</v>
      </c>
      <c r="S468" s="30">
        <f t="shared" si="231"/>
        <v>0</v>
      </c>
      <c r="T468" s="30">
        <f t="shared" si="232"/>
        <v>570935.23655448505</v>
      </c>
      <c r="U468" s="30">
        <f t="shared" si="233"/>
        <v>0</v>
      </c>
      <c r="V468" s="30">
        <f t="shared" si="234"/>
        <v>0</v>
      </c>
      <c r="W468" s="30">
        <f t="shared" si="235"/>
        <v>0</v>
      </c>
      <c r="X468" s="30">
        <f t="shared" si="236"/>
        <v>0</v>
      </c>
      <c r="Y468" s="30">
        <f t="shared" si="222"/>
        <v>1190.4649847447979</v>
      </c>
      <c r="Z468" s="30">
        <f t="shared" si="223"/>
        <v>-619.52974819031169</v>
      </c>
      <c r="AA468" s="30">
        <f t="shared" si="237"/>
        <v>0.33068471798466609</v>
      </c>
      <c r="AB468" s="30">
        <f t="shared" si="238"/>
        <v>-0.17209159671953103</v>
      </c>
      <c r="AC468" s="30">
        <f t="shared" si="239"/>
        <v>0.17209159671953103</v>
      </c>
      <c r="AD468" s="30">
        <f t="shared" si="240"/>
        <v>0.15859312126513506</v>
      </c>
      <c r="AE468" s="30">
        <f>1/2*(('Car Info '!$C$5)*('My Spreedsheet '!F468)^2)</f>
        <v>0</v>
      </c>
      <c r="AF468" s="30">
        <f t="shared" si="241"/>
        <v>0</v>
      </c>
      <c r="AG468" s="30">
        <f t="shared" si="242"/>
        <v>0</v>
      </c>
      <c r="AH468" s="30">
        <f t="shared" si="243"/>
        <v>5.495562375685866</v>
      </c>
      <c r="AI468" s="30">
        <f t="shared" si="244"/>
        <v>0</v>
      </c>
      <c r="AJ468" s="30">
        <f t="shared" si="245"/>
        <v>0</v>
      </c>
      <c r="AK468" s="30">
        <f t="shared" si="246"/>
        <v>0</v>
      </c>
      <c r="AL468" s="30">
        <f t="shared" si="247"/>
        <v>0</v>
      </c>
      <c r="AM468" s="30">
        <f t="shared" si="248"/>
        <v>0</v>
      </c>
      <c r="AN468" s="30">
        <f t="shared" si="249"/>
        <v>0</v>
      </c>
      <c r="AO468" s="30">
        <f>IF('My Spreedsheet '!AN468&lt; 'Supercapacitor Info'!$F$22,'My Spreedsheet '!AN468,'Supercapacitor Info'!$F$22)</f>
        <v>0</v>
      </c>
    </row>
    <row r="469" spans="2:41" x14ac:dyDescent="0.3">
      <c r="B469" s="6" t="s">
        <v>9</v>
      </c>
      <c r="C469" s="6">
        <v>464</v>
      </c>
      <c r="D469" s="6">
        <v>464</v>
      </c>
      <c r="E469" s="7">
        <v>0</v>
      </c>
      <c r="F469" s="16">
        <f t="shared" si="224"/>
        <v>0</v>
      </c>
      <c r="G469" s="17">
        <f t="shared" si="250"/>
        <v>0</v>
      </c>
      <c r="H469" s="17">
        <f t="shared" si="251"/>
        <v>0</v>
      </c>
      <c r="I469" s="17">
        <f t="shared" si="225"/>
        <v>0</v>
      </c>
      <c r="J469" s="17">
        <f t="shared" si="226"/>
        <v>2893.3333333333344</v>
      </c>
      <c r="K469" s="17">
        <f t="shared" si="227"/>
        <v>2893.3333333333344</v>
      </c>
      <c r="L469" s="30">
        <f>'Car Info '!$C$5*'My Spreedsheet '!G469</f>
        <v>0</v>
      </c>
      <c r="M469" s="30">
        <f t="shared" si="228"/>
        <v>0</v>
      </c>
      <c r="N469" s="30">
        <f>IF(M469=1,'Car Info '!$C$5*9.80665*'Car Info '!$H$5,0)</f>
        <v>0</v>
      </c>
      <c r="O469" s="30">
        <f>0.5*'Car Info '!$G$5*'Car Info '!$I$5*'Car Info '!$D$5*('My Spreedsheet '!F469*'My Spreedsheet '!F469)</f>
        <v>0</v>
      </c>
      <c r="P469" s="30">
        <f t="shared" si="252"/>
        <v>0</v>
      </c>
      <c r="Q469" s="30">
        <f t="shared" si="229"/>
        <v>0</v>
      </c>
      <c r="R469" s="30">
        <f t="shared" si="230"/>
        <v>0</v>
      </c>
      <c r="S469" s="30">
        <f t="shared" si="231"/>
        <v>0</v>
      </c>
      <c r="T469" s="30">
        <f t="shared" si="232"/>
        <v>570935.23655448505</v>
      </c>
      <c r="U469" s="30">
        <f t="shared" si="233"/>
        <v>0</v>
      </c>
      <c r="V469" s="30">
        <f t="shared" si="234"/>
        <v>0</v>
      </c>
      <c r="W469" s="30">
        <f t="shared" si="235"/>
        <v>0</v>
      </c>
      <c r="X469" s="30">
        <f t="shared" si="236"/>
        <v>0</v>
      </c>
      <c r="Y469" s="30">
        <f t="shared" si="222"/>
        <v>1190.4649847447979</v>
      </c>
      <c r="Z469" s="30">
        <f t="shared" si="223"/>
        <v>-619.52974819031169</v>
      </c>
      <c r="AA469" s="30">
        <f t="shared" si="237"/>
        <v>0.33068471798466609</v>
      </c>
      <c r="AB469" s="30">
        <f t="shared" si="238"/>
        <v>-0.17209159671953103</v>
      </c>
      <c r="AC469" s="30">
        <f t="shared" si="239"/>
        <v>0.17209159671953103</v>
      </c>
      <c r="AD469" s="30">
        <f t="shared" si="240"/>
        <v>0.15859312126513506</v>
      </c>
      <c r="AE469" s="30">
        <f>1/2*(('Car Info '!$C$5)*('My Spreedsheet '!F469)^2)</f>
        <v>0</v>
      </c>
      <c r="AF469" s="30">
        <f t="shared" si="241"/>
        <v>0</v>
      </c>
      <c r="AG469" s="30">
        <f t="shared" si="242"/>
        <v>0</v>
      </c>
      <c r="AH469" s="30">
        <f t="shared" si="243"/>
        <v>5.495562375685866</v>
      </c>
      <c r="AI469" s="30">
        <f t="shared" si="244"/>
        <v>0</v>
      </c>
      <c r="AJ469" s="30">
        <f t="shared" si="245"/>
        <v>0</v>
      </c>
      <c r="AK469" s="30">
        <f t="shared" si="246"/>
        <v>0</v>
      </c>
      <c r="AL469" s="30">
        <f t="shared" si="247"/>
        <v>0</v>
      </c>
      <c r="AM469" s="30">
        <f t="shared" si="248"/>
        <v>0</v>
      </c>
      <c r="AN469" s="30">
        <f t="shared" si="249"/>
        <v>0</v>
      </c>
      <c r="AO469" s="30">
        <f>IF('My Spreedsheet '!AN469&lt; 'Supercapacitor Info'!$F$22,'My Spreedsheet '!AN469,'Supercapacitor Info'!$F$22)</f>
        <v>0</v>
      </c>
    </row>
    <row r="470" spans="2:41" x14ac:dyDescent="0.3">
      <c r="B470" s="6" t="s">
        <v>9</v>
      </c>
      <c r="C470" s="6">
        <v>465</v>
      </c>
      <c r="D470" s="6">
        <v>465</v>
      </c>
      <c r="E470" s="7">
        <v>0</v>
      </c>
      <c r="F470" s="16">
        <f t="shared" si="224"/>
        <v>0</v>
      </c>
      <c r="G470" s="17">
        <f t="shared" si="250"/>
        <v>0</v>
      </c>
      <c r="H470" s="17">
        <f t="shared" si="251"/>
        <v>0</v>
      </c>
      <c r="I470" s="17">
        <f t="shared" si="225"/>
        <v>0</v>
      </c>
      <c r="J470" s="17">
        <f t="shared" si="226"/>
        <v>2893.3333333333344</v>
      </c>
      <c r="K470" s="17">
        <f t="shared" si="227"/>
        <v>2893.3333333333344</v>
      </c>
      <c r="L470" s="30">
        <f>'Car Info '!$C$5*'My Spreedsheet '!G470</f>
        <v>0</v>
      </c>
      <c r="M470" s="30">
        <f t="shared" si="228"/>
        <v>0</v>
      </c>
      <c r="N470" s="30">
        <f>IF(M470=1,'Car Info '!$C$5*9.80665*'Car Info '!$H$5,0)</f>
        <v>0</v>
      </c>
      <c r="O470" s="30">
        <f>0.5*'Car Info '!$G$5*'Car Info '!$I$5*'Car Info '!$D$5*('My Spreedsheet '!F470*'My Spreedsheet '!F470)</f>
        <v>0</v>
      </c>
      <c r="P470" s="30">
        <f t="shared" si="252"/>
        <v>0</v>
      </c>
      <c r="Q470" s="30">
        <f t="shared" si="229"/>
        <v>0</v>
      </c>
      <c r="R470" s="30">
        <f t="shared" si="230"/>
        <v>0</v>
      </c>
      <c r="S470" s="30">
        <f t="shared" si="231"/>
        <v>0</v>
      </c>
      <c r="T470" s="30">
        <f t="shared" si="232"/>
        <v>570935.23655448505</v>
      </c>
      <c r="U470" s="30">
        <f t="shared" si="233"/>
        <v>0</v>
      </c>
      <c r="V470" s="30">
        <f t="shared" si="234"/>
        <v>0</v>
      </c>
      <c r="W470" s="30">
        <f t="shared" si="235"/>
        <v>0</v>
      </c>
      <c r="X470" s="30">
        <f t="shared" si="236"/>
        <v>0</v>
      </c>
      <c r="Y470" s="30">
        <f t="shared" si="222"/>
        <v>1190.4649847447979</v>
      </c>
      <c r="Z470" s="30">
        <f t="shared" si="223"/>
        <v>-619.52974819031169</v>
      </c>
      <c r="AA470" s="30">
        <f t="shared" si="237"/>
        <v>0.33068471798466609</v>
      </c>
      <c r="AB470" s="30">
        <f t="shared" si="238"/>
        <v>-0.17209159671953103</v>
      </c>
      <c r="AC470" s="30">
        <f t="shared" si="239"/>
        <v>0.17209159671953103</v>
      </c>
      <c r="AD470" s="30">
        <f t="shared" si="240"/>
        <v>0.15859312126513506</v>
      </c>
      <c r="AE470" s="30">
        <f>1/2*(('Car Info '!$C$5)*('My Spreedsheet '!F470)^2)</f>
        <v>0</v>
      </c>
      <c r="AF470" s="30">
        <f t="shared" si="241"/>
        <v>0</v>
      </c>
      <c r="AG470" s="30">
        <f t="shared" si="242"/>
        <v>0</v>
      </c>
      <c r="AH470" s="30">
        <f t="shared" si="243"/>
        <v>5.495562375685866</v>
      </c>
      <c r="AI470" s="30">
        <f t="shared" si="244"/>
        <v>0</v>
      </c>
      <c r="AJ470" s="30">
        <f t="shared" si="245"/>
        <v>0</v>
      </c>
      <c r="AK470" s="30">
        <f t="shared" si="246"/>
        <v>0</v>
      </c>
      <c r="AL470" s="30">
        <f t="shared" si="247"/>
        <v>0</v>
      </c>
      <c r="AM470" s="30">
        <f t="shared" si="248"/>
        <v>0</v>
      </c>
      <c r="AN470" s="30">
        <f t="shared" si="249"/>
        <v>0</v>
      </c>
      <c r="AO470" s="30">
        <f>IF('My Spreedsheet '!AN470&lt; 'Supercapacitor Info'!$F$22,'My Spreedsheet '!AN470,'Supercapacitor Info'!$F$22)</f>
        <v>0</v>
      </c>
    </row>
    <row r="471" spans="2:41" x14ac:dyDescent="0.3">
      <c r="B471" s="6" t="s">
        <v>9</v>
      </c>
      <c r="C471" s="6">
        <v>466</v>
      </c>
      <c r="D471" s="6">
        <v>466</v>
      </c>
      <c r="E471" s="7">
        <v>0</v>
      </c>
      <c r="F471" s="16">
        <f t="shared" si="224"/>
        <v>0</v>
      </c>
      <c r="G471" s="17">
        <f t="shared" si="250"/>
        <v>0</v>
      </c>
      <c r="H471" s="17">
        <f t="shared" si="251"/>
        <v>0</v>
      </c>
      <c r="I471" s="17">
        <f t="shared" si="225"/>
        <v>0</v>
      </c>
      <c r="J471" s="17">
        <f t="shared" si="226"/>
        <v>2893.3333333333344</v>
      </c>
      <c r="K471" s="17">
        <f t="shared" si="227"/>
        <v>2893.3333333333344</v>
      </c>
      <c r="L471" s="30">
        <f>'Car Info '!$C$5*'My Spreedsheet '!G471</f>
        <v>0</v>
      </c>
      <c r="M471" s="30">
        <f t="shared" si="228"/>
        <v>0</v>
      </c>
      <c r="N471" s="30">
        <f>IF(M471=1,'Car Info '!$C$5*9.80665*'Car Info '!$H$5,0)</f>
        <v>0</v>
      </c>
      <c r="O471" s="30">
        <f>0.5*'Car Info '!$G$5*'Car Info '!$I$5*'Car Info '!$D$5*('My Spreedsheet '!F471*'My Spreedsheet '!F471)</f>
        <v>0</v>
      </c>
      <c r="P471" s="30">
        <f t="shared" si="252"/>
        <v>0</v>
      </c>
      <c r="Q471" s="30">
        <f t="shared" si="229"/>
        <v>0</v>
      </c>
      <c r="R471" s="30">
        <f t="shared" si="230"/>
        <v>0</v>
      </c>
      <c r="S471" s="30">
        <f t="shared" si="231"/>
        <v>0</v>
      </c>
      <c r="T471" s="30">
        <f t="shared" si="232"/>
        <v>570935.23655448505</v>
      </c>
      <c r="U471" s="30">
        <f t="shared" si="233"/>
        <v>0</v>
      </c>
      <c r="V471" s="30">
        <f t="shared" si="234"/>
        <v>0</v>
      </c>
      <c r="W471" s="30">
        <f t="shared" si="235"/>
        <v>0</v>
      </c>
      <c r="X471" s="30">
        <f t="shared" si="236"/>
        <v>0</v>
      </c>
      <c r="Y471" s="30">
        <f t="shared" si="222"/>
        <v>1190.4649847447979</v>
      </c>
      <c r="Z471" s="30">
        <f t="shared" si="223"/>
        <v>-619.52974819031169</v>
      </c>
      <c r="AA471" s="30">
        <f t="shared" si="237"/>
        <v>0.33068471798466609</v>
      </c>
      <c r="AB471" s="30">
        <f t="shared" si="238"/>
        <v>-0.17209159671953103</v>
      </c>
      <c r="AC471" s="30">
        <f t="shared" si="239"/>
        <v>0.17209159671953103</v>
      </c>
      <c r="AD471" s="30">
        <f t="shared" si="240"/>
        <v>0.15859312126513506</v>
      </c>
      <c r="AE471" s="30">
        <f>1/2*(('Car Info '!$C$5)*('My Spreedsheet '!F471)^2)</f>
        <v>0</v>
      </c>
      <c r="AF471" s="30">
        <f t="shared" si="241"/>
        <v>0</v>
      </c>
      <c r="AG471" s="30">
        <f t="shared" si="242"/>
        <v>0</v>
      </c>
      <c r="AH471" s="30">
        <f t="shared" si="243"/>
        <v>5.495562375685866</v>
      </c>
      <c r="AI471" s="30">
        <f t="shared" si="244"/>
        <v>0</v>
      </c>
      <c r="AJ471" s="30">
        <f t="shared" si="245"/>
        <v>0</v>
      </c>
      <c r="AK471" s="30">
        <f t="shared" si="246"/>
        <v>0</v>
      </c>
      <c r="AL471" s="30">
        <f t="shared" si="247"/>
        <v>0</v>
      </c>
      <c r="AM471" s="30">
        <f t="shared" si="248"/>
        <v>0</v>
      </c>
      <c r="AN471" s="30">
        <f t="shared" si="249"/>
        <v>0</v>
      </c>
      <c r="AO471" s="30">
        <f>IF('My Spreedsheet '!AN471&lt; 'Supercapacitor Info'!$F$22,'My Spreedsheet '!AN471,'Supercapacitor Info'!$F$22)</f>
        <v>0</v>
      </c>
    </row>
    <row r="472" spans="2:41" x14ac:dyDescent="0.3">
      <c r="B472" s="6" t="s">
        <v>9</v>
      </c>
      <c r="C472" s="6">
        <v>467</v>
      </c>
      <c r="D472" s="6">
        <v>467</v>
      </c>
      <c r="E472" s="7">
        <v>0</v>
      </c>
      <c r="F472" s="16">
        <f t="shared" si="224"/>
        <v>0</v>
      </c>
      <c r="G472" s="17">
        <f t="shared" si="250"/>
        <v>0</v>
      </c>
      <c r="H472" s="17">
        <f t="shared" si="251"/>
        <v>0</v>
      </c>
      <c r="I472" s="17">
        <f t="shared" si="225"/>
        <v>0</v>
      </c>
      <c r="J472" s="17">
        <f t="shared" si="226"/>
        <v>2893.3333333333344</v>
      </c>
      <c r="K472" s="17">
        <f t="shared" si="227"/>
        <v>2893.3333333333344</v>
      </c>
      <c r="L472" s="30">
        <f>'Car Info '!$C$5*'My Spreedsheet '!G472</f>
        <v>0</v>
      </c>
      <c r="M472" s="30">
        <f t="shared" si="228"/>
        <v>0</v>
      </c>
      <c r="N472" s="30">
        <f>IF(M472=1,'Car Info '!$C$5*9.80665*'Car Info '!$H$5,0)</f>
        <v>0</v>
      </c>
      <c r="O472" s="30">
        <f>0.5*'Car Info '!$G$5*'Car Info '!$I$5*'Car Info '!$D$5*('My Spreedsheet '!F472*'My Spreedsheet '!F472)</f>
        <v>0</v>
      </c>
      <c r="P472" s="30">
        <f t="shared" si="252"/>
        <v>0</v>
      </c>
      <c r="Q472" s="30">
        <f t="shared" si="229"/>
        <v>0</v>
      </c>
      <c r="R472" s="30">
        <f t="shared" si="230"/>
        <v>0</v>
      </c>
      <c r="S472" s="30">
        <f t="shared" si="231"/>
        <v>0</v>
      </c>
      <c r="T472" s="30">
        <f t="shared" si="232"/>
        <v>570935.23655448505</v>
      </c>
      <c r="U472" s="30">
        <f t="shared" si="233"/>
        <v>0</v>
      </c>
      <c r="V472" s="30">
        <f t="shared" si="234"/>
        <v>0</v>
      </c>
      <c r="W472" s="30">
        <f t="shared" si="235"/>
        <v>0</v>
      </c>
      <c r="X472" s="30">
        <f t="shared" si="236"/>
        <v>0</v>
      </c>
      <c r="Y472" s="30">
        <f t="shared" si="222"/>
        <v>1190.4649847447979</v>
      </c>
      <c r="Z472" s="30">
        <f t="shared" si="223"/>
        <v>-619.52974819031169</v>
      </c>
      <c r="AA472" s="30">
        <f t="shared" si="237"/>
        <v>0.33068471798466609</v>
      </c>
      <c r="AB472" s="30">
        <f t="shared" si="238"/>
        <v>-0.17209159671953103</v>
      </c>
      <c r="AC472" s="30">
        <f t="shared" si="239"/>
        <v>0.17209159671953103</v>
      </c>
      <c r="AD472" s="30">
        <f t="shared" si="240"/>
        <v>0.15859312126513506</v>
      </c>
      <c r="AE472" s="30">
        <f>1/2*(('Car Info '!$C$5)*('My Spreedsheet '!F472)^2)</f>
        <v>0</v>
      </c>
      <c r="AF472" s="30">
        <f t="shared" si="241"/>
        <v>0</v>
      </c>
      <c r="AG472" s="30">
        <f t="shared" si="242"/>
        <v>0</v>
      </c>
      <c r="AH472" s="30">
        <f t="shared" si="243"/>
        <v>5.495562375685866</v>
      </c>
      <c r="AI472" s="30">
        <f t="shared" si="244"/>
        <v>0</v>
      </c>
      <c r="AJ472" s="30">
        <f t="shared" si="245"/>
        <v>0</v>
      </c>
      <c r="AK472" s="30">
        <f t="shared" si="246"/>
        <v>0</v>
      </c>
      <c r="AL472" s="30">
        <f t="shared" si="247"/>
        <v>0</v>
      </c>
      <c r="AM472" s="30">
        <f t="shared" si="248"/>
        <v>0</v>
      </c>
      <c r="AN472" s="30">
        <f t="shared" si="249"/>
        <v>0</v>
      </c>
      <c r="AO472" s="30">
        <f>IF('My Spreedsheet '!AN472&lt; 'Supercapacitor Info'!$F$22,'My Spreedsheet '!AN472,'Supercapacitor Info'!$F$22)</f>
        <v>0</v>
      </c>
    </row>
    <row r="473" spans="2:41" x14ac:dyDescent="0.3">
      <c r="B473" s="6" t="s">
        <v>9</v>
      </c>
      <c r="C473" s="6">
        <v>468</v>
      </c>
      <c r="D473" s="6">
        <v>468</v>
      </c>
      <c r="E473" s="7">
        <v>0</v>
      </c>
      <c r="F473" s="16">
        <f t="shared" si="224"/>
        <v>0</v>
      </c>
      <c r="G473" s="17">
        <f t="shared" si="250"/>
        <v>0</v>
      </c>
      <c r="H473" s="17">
        <f t="shared" si="251"/>
        <v>0</v>
      </c>
      <c r="I473" s="17">
        <f t="shared" si="225"/>
        <v>0</v>
      </c>
      <c r="J473" s="17">
        <f t="shared" si="226"/>
        <v>2893.3333333333344</v>
      </c>
      <c r="K473" s="17">
        <f t="shared" si="227"/>
        <v>2893.3333333333344</v>
      </c>
      <c r="L473" s="30">
        <f>'Car Info '!$C$5*'My Spreedsheet '!G473</f>
        <v>0</v>
      </c>
      <c r="M473" s="30">
        <f t="shared" si="228"/>
        <v>0</v>
      </c>
      <c r="N473" s="30">
        <f>IF(M473=1,'Car Info '!$C$5*9.80665*'Car Info '!$H$5,0)</f>
        <v>0</v>
      </c>
      <c r="O473" s="30">
        <f>0.5*'Car Info '!$G$5*'Car Info '!$I$5*'Car Info '!$D$5*('My Spreedsheet '!F473*'My Spreedsheet '!F473)</f>
        <v>0</v>
      </c>
      <c r="P473" s="30">
        <f t="shared" si="252"/>
        <v>0</v>
      </c>
      <c r="Q473" s="30">
        <f t="shared" si="229"/>
        <v>0</v>
      </c>
      <c r="R473" s="30">
        <f t="shared" si="230"/>
        <v>0</v>
      </c>
      <c r="S473" s="30">
        <f t="shared" si="231"/>
        <v>0</v>
      </c>
      <c r="T473" s="30">
        <f t="shared" si="232"/>
        <v>570935.23655448505</v>
      </c>
      <c r="U473" s="30">
        <f t="shared" si="233"/>
        <v>0</v>
      </c>
      <c r="V473" s="30">
        <f t="shared" si="234"/>
        <v>0</v>
      </c>
      <c r="W473" s="30">
        <f t="shared" si="235"/>
        <v>0</v>
      </c>
      <c r="X473" s="30">
        <f t="shared" si="236"/>
        <v>0</v>
      </c>
      <c r="Y473" s="30">
        <f t="shared" si="222"/>
        <v>1190.4649847447979</v>
      </c>
      <c r="Z473" s="30">
        <f t="shared" si="223"/>
        <v>-619.52974819031169</v>
      </c>
      <c r="AA473" s="30">
        <f t="shared" si="237"/>
        <v>0.33068471798466609</v>
      </c>
      <c r="AB473" s="30">
        <f t="shared" si="238"/>
        <v>-0.17209159671953103</v>
      </c>
      <c r="AC473" s="30">
        <f t="shared" si="239"/>
        <v>0.17209159671953103</v>
      </c>
      <c r="AD473" s="30">
        <f t="shared" si="240"/>
        <v>0.15859312126513506</v>
      </c>
      <c r="AE473" s="30">
        <f>1/2*(('Car Info '!$C$5)*('My Spreedsheet '!F473)^2)</f>
        <v>0</v>
      </c>
      <c r="AF473" s="30">
        <f t="shared" si="241"/>
        <v>0</v>
      </c>
      <c r="AG473" s="30">
        <f t="shared" si="242"/>
        <v>0</v>
      </c>
      <c r="AH473" s="30">
        <f t="shared" si="243"/>
        <v>5.495562375685866</v>
      </c>
      <c r="AI473" s="30">
        <f t="shared" si="244"/>
        <v>0</v>
      </c>
      <c r="AJ473" s="30">
        <f t="shared" si="245"/>
        <v>0</v>
      </c>
      <c r="AK473" s="30">
        <f t="shared" si="246"/>
        <v>0</v>
      </c>
      <c r="AL473" s="30">
        <f t="shared" si="247"/>
        <v>0</v>
      </c>
      <c r="AM473" s="30">
        <f t="shared" si="248"/>
        <v>0</v>
      </c>
      <c r="AN473" s="30">
        <f t="shared" si="249"/>
        <v>0</v>
      </c>
      <c r="AO473" s="30">
        <f>IF('My Spreedsheet '!AN473&lt; 'Supercapacitor Info'!$F$22,'My Spreedsheet '!AN473,'Supercapacitor Info'!$F$22)</f>
        <v>0</v>
      </c>
    </row>
    <row r="474" spans="2:41" x14ac:dyDescent="0.3">
      <c r="B474" s="6" t="s">
        <v>9</v>
      </c>
      <c r="C474" s="6">
        <v>469</v>
      </c>
      <c r="D474" s="6">
        <v>469</v>
      </c>
      <c r="E474" s="7">
        <v>0</v>
      </c>
      <c r="F474" s="16">
        <f t="shared" si="224"/>
        <v>0</v>
      </c>
      <c r="G474" s="17">
        <f t="shared" si="250"/>
        <v>0</v>
      </c>
      <c r="H474" s="17">
        <f t="shared" si="251"/>
        <v>0</v>
      </c>
      <c r="I474" s="17">
        <f t="shared" si="225"/>
        <v>0</v>
      </c>
      <c r="J474" s="17">
        <f t="shared" si="226"/>
        <v>2893.3333333333344</v>
      </c>
      <c r="K474" s="17">
        <f t="shared" si="227"/>
        <v>2893.3333333333344</v>
      </c>
      <c r="L474" s="30">
        <f>'Car Info '!$C$5*'My Spreedsheet '!G474</f>
        <v>0</v>
      </c>
      <c r="M474" s="30">
        <f t="shared" si="228"/>
        <v>0</v>
      </c>
      <c r="N474" s="30">
        <f>IF(M474=1,'Car Info '!$C$5*9.80665*'Car Info '!$H$5,0)</f>
        <v>0</v>
      </c>
      <c r="O474" s="30">
        <f>0.5*'Car Info '!$G$5*'Car Info '!$I$5*'Car Info '!$D$5*('My Spreedsheet '!F474*'My Spreedsheet '!F474)</f>
        <v>0</v>
      </c>
      <c r="P474" s="30">
        <f t="shared" si="252"/>
        <v>0</v>
      </c>
      <c r="Q474" s="30">
        <f t="shared" si="229"/>
        <v>0</v>
      </c>
      <c r="R474" s="30">
        <f t="shared" si="230"/>
        <v>0</v>
      </c>
      <c r="S474" s="30">
        <f t="shared" si="231"/>
        <v>0</v>
      </c>
      <c r="T474" s="30">
        <f t="shared" si="232"/>
        <v>570935.23655448505</v>
      </c>
      <c r="U474" s="30">
        <f t="shared" si="233"/>
        <v>0</v>
      </c>
      <c r="V474" s="30">
        <f t="shared" si="234"/>
        <v>0</v>
      </c>
      <c r="W474" s="30">
        <f t="shared" si="235"/>
        <v>0</v>
      </c>
      <c r="X474" s="30">
        <f t="shared" si="236"/>
        <v>0</v>
      </c>
      <c r="Y474" s="30">
        <f t="shared" si="222"/>
        <v>1190.4649847447979</v>
      </c>
      <c r="Z474" s="30">
        <f t="shared" si="223"/>
        <v>-619.52974819031169</v>
      </c>
      <c r="AA474" s="30">
        <f t="shared" si="237"/>
        <v>0.33068471798466609</v>
      </c>
      <c r="AB474" s="30">
        <f t="shared" si="238"/>
        <v>-0.17209159671953103</v>
      </c>
      <c r="AC474" s="30">
        <f t="shared" si="239"/>
        <v>0.17209159671953103</v>
      </c>
      <c r="AD474" s="30">
        <f t="shared" si="240"/>
        <v>0.15859312126513506</v>
      </c>
      <c r="AE474" s="30">
        <f>1/2*(('Car Info '!$C$5)*('My Spreedsheet '!F474)^2)</f>
        <v>0</v>
      </c>
      <c r="AF474" s="30">
        <f t="shared" si="241"/>
        <v>0</v>
      </c>
      <c r="AG474" s="30">
        <f t="shared" si="242"/>
        <v>0</v>
      </c>
      <c r="AH474" s="30">
        <f t="shared" si="243"/>
        <v>5.495562375685866</v>
      </c>
      <c r="AI474" s="30">
        <f t="shared" si="244"/>
        <v>0</v>
      </c>
      <c r="AJ474" s="30">
        <f t="shared" si="245"/>
        <v>0</v>
      </c>
      <c r="AK474" s="30">
        <f t="shared" si="246"/>
        <v>0</v>
      </c>
      <c r="AL474" s="30">
        <f t="shared" si="247"/>
        <v>0</v>
      </c>
      <c r="AM474" s="30">
        <f t="shared" si="248"/>
        <v>0</v>
      </c>
      <c r="AN474" s="30">
        <f t="shared" si="249"/>
        <v>0</v>
      </c>
      <c r="AO474" s="30">
        <f>IF('My Spreedsheet '!AN474&lt; 'Supercapacitor Info'!$F$22,'My Spreedsheet '!AN474,'Supercapacitor Info'!$F$22)</f>
        <v>0</v>
      </c>
    </row>
    <row r="475" spans="2:41" x14ac:dyDescent="0.3">
      <c r="B475" s="6" t="s">
        <v>9</v>
      </c>
      <c r="C475" s="6">
        <v>470</v>
      </c>
      <c r="D475" s="6">
        <v>470</v>
      </c>
      <c r="E475" s="7">
        <v>0</v>
      </c>
      <c r="F475" s="16">
        <f t="shared" si="224"/>
        <v>0</v>
      </c>
      <c r="G475" s="17">
        <f t="shared" si="250"/>
        <v>0</v>
      </c>
      <c r="H475" s="17">
        <f t="shared" si="251"/>
        <v>0</v>
      </c>
      <c r="I475" s="17">
        <f t="shared" si="225"/>
        <v>0</v>
      </c>
      <c r="J475" s="17">
        <f t="shared" si="226"/>
        <v>2893.3333333333344</v>
      </c>
      <c r="K475" s="17">
        <f t="shared" si="227"/>
        <v>2893.3333333333344</v>
      </c>
      <c r="L475" s="30">
        <f>'Car Info '!$C$5*'My Spreedsheet '!G475</f>
        <v>0</v>
      </c>
      <c r="M475" s="30">
        <f t="shared" si="228"/>
        <v>0</v>
      </c>
      <c r="N475" s="30">
        <f>IF(M475=1,'Car Info '!$C$5*9.80665*'Car Info '!$H$5,0)</f>
        <v>0</v>
      </c>
      <c r="O475" s="30">
        <f>0.5*'Car Info '!$G$5*'Car Info '!$I$5*'Car Info '!$D$5*('My Spreedsheet '!F475*'My Spreedsheet '!F475)</f>
        <v>0</v>
      </c>
      <c r="P475" s="30">
        <f t="shared" si="252"/>
        <v>0</v>
      </c>
      <c r="Q475" s="30">
        <f t="shared" si="229"/>
        <v>0</v>
      </c>
      <c r="R475" s="30">
        <f t="shared" si="230"/>
        <v>0</v>
      </c>
      <c r="S475" s="30">
        <f t="shared" si="231"/>
        <v>0</v>
      </c>
      <c r="T475" s="30">
        <f t="shared" si="232"/>
        <v>570935.23655448505</v>
      </c>
      <c r="U475" s="30">
        <f t="shared" si="233"/>
        <v>0</v>
      </c>
      <c r="V475" s="30">
        <f t="shared" si="234"/>
        <v>0</v>
      </c>
      <c r="W475" s="30">
        <f t="shared" si="235"/>
        <v>0</v>
      </c>
      <c r="X475" s="30">
        <f t="shared" si="236"/>
        <v>0</v>
      </c>
      <c r="Y475" s="30">
        <f t="shared" si="222"/>
        <v>1190.4649847447979</v>
      </c>
      <c r="Z475" s="30">
        <f t="shared" si="223"/>
        <v>-619.52974819031169</v>
      </c>
      <c r="AA475" s="30">
        <f t="shared" si="237"/>
        <v>0.33068471798466609</v>
      </c>
      <c r="AB475" s="30">
        <f t="shared" si="238"/>
        <v>-0.17209159671953103</v>
      </c>
      <c r="AC475" s="30">
        <f t="shared" si="239"/>
        <v>0.17209159671953103</v>
      </c>
      <c r="AD475" s="30">
        <f t="shared" si="240"/>
        <v>0.15859312126513506</v>
      </c>
      <c r="AE475" s="30">
        <f>1/2*(('Car Info '!$C$5)*('My Spreedsheet '!F475)^2)</f>
        <v>0</v>
      </c>
      <c r="AF475" s="30">
        <f t="shared" si="241"/>
        <v>0</v>
      </c>
      <c r="AG475" s="30">
        <f t="shared" si="242"/>
        <v>0</v>
      </c>
      <c r="AH475" s="30">
        <f t="shared" si="243"/>
        <v>5.495562375685866</v>
      </c>
      <c r="AI475" s="30">
        <f t="shared" si="244"/>
        <v>0</v>
      </c>
      <c r="AJ475" s="30">
        <f t="shared" si="245"/>
        <v>0</v>
      </c>
      <c r="AK475" s="30">
        <f t="shared" si="246"/>
        <v>0</v>
      </c>
      <c r="AL475" s="30">
        <f t="shared" si="247"/>
        <v>0</v>
      </c>
      <c r="AM475" s="30">
        <f t="shared" si="248"/>
        <v>0</v>
      </c>
      <c r="AN475" s="30">
        <f t="shared" si="249"/>
        <v>0</v>
      </c>
      <c r="AO475" s="30">
        <f>IF('My Spreedsheet '!AN475&lt; 'Supercapacitor Info'!$F$22,'My Spreedsheet '!AN475,'Supercapacitor Info'!$F$22)</f>
        <v>0</v>
      </c>
    </row>
    <row r="476" spans="2:41" x14ac:dyDescent="0.3">
      <c r="B476" s="6" t="s">
        <v>9</v>
      </c>
      <c r="C476" s="6">
        <v>471</v>
      </c>
      <c r="D476" s="6">
        <v>471</v>
      </c>
      <c r="E476" s="7">
        <v>0</v>
      </c>
      <c r="F476" s="16">
        <f t="shared" si="224"/>
        <v>0</v>
      </c>
      <c r="G476" s="17">
        <f t="shared" si="250"/>
        <v>0</v>
      </c>
      <c r="H476" s="17">
        <f t="shared" si="251"/>
        <v>0</v>
      </c>
      <c r="I476" s="17">
        <f t="shared" si="225"/>
        <v>0</v>
      </c>
      <c r="J476" s="17">
        <f t="shared" si="226"/>
        <v>2893.3333333333344</v>
      </c>
      <c r="K476" s="17">
        <f t="shared" si="227"/>
        <v>2893.3333333333344</v>
      </c>
      <c r="L476" s="30">
        <f>'Car Info '!$C$5*'My Spreedsheet '!G476</f>
        <v>0</v>
      </c>
      <c r="M476" s="30">
        <f t="shared" si="228"/>
        <v>0</v>
      </c>
      <c r="N476" s="30">
        <f>IF(M476=1,'Car Info '!$C$5*9.80665*'Car Info '!$H$5,0)</f>
        <v>0</v>
      </c>
      <c r="O476" s="30">
        <f>0.5*'Car Info '!$G$5*'Car Info '!$I$5*'Car Info '!$D$5*('My Spreedsheet '!F476*'My Spreedsheet '!F476)</f>
        <v>0</v>
      </c>
      <c r="P476" s="30">
        <f t="shared" si="252"/>
        <v>0</v>
      </c>
      <c r="Q476" s="30">
        <f t="shared" si="229"/>
        <v>0</v>
      </c>
      <c r="R476" s="30">
        <f t="shared" si="230"/>
        <v>0</v>
      </c>
      <c r="S476" s="30">
        <f t="shared" si="231"/>
        <v>0</v>
      </c>
      <c r="T476" s="30">
        <f t="shared" si="232"/>
        <v>570935.23655448505</v>
      </c>
      <c r="U476" s="30">
        <f t="shared" si="233"/>
        <v>0</v>
      </c>
      <c r="V476" s="30">
        <f t="shared" si="234"/>
        <v>0</v>
      </c>
      <c r="W476" s="30">
        <f t="shared" si="235"/>
        <v>0</v>
      </c>
      <c r="X476" s="30">
        <f t="shared" si="236"/>
        <v>0</v>
      </c>
      <c r="Y476" s="30">
        <f t="shared" si="222"/>
        <v>1190.4649847447979</v>
      </c>
      <c r="Z476" s="30">
        <f t="shared" si="223"/>
        <v>-619.52974819031169</v>
      </c>
      <c r="AA476" s="30">
        <f t="shared" si="237"/>
        <v>0.33068471798466609</v>
      </c>
      <c r="AB476" s="30">
        <f t="shared" si="238"/>
        <v>-0.17209159671953103</v>
      </c>
      <c r="AC476" s="30">
        <f t="shared" si="239"/>
        <v>0.17209159671953103</v>
      </c>
      <c r="AD476" s="30">
        <f t="shared" si="240"/>
        <v>0.15859312126513506</v>
      </c>
      <c r="AE476" s="30">
        <f>1/2*(('Car Info '!$C$5)*('My Spreedsheet '!F476)^2)</f>
        <v>0</v>
      </c>
      <c r="AF476" s="30">
        <f t="shared" si="241"/>
        <v>0</v>
      </c>
      <c r="AG476" s="30">
        <f t="shared" si="242"/>
        <v>0</v>
      </c>
      <c r="AH476" s="30">
        <f t="shared" si="243"/>
        <v>5.495562375685866</v>
      </c>
      <c r="AI476" s="30">
        <f t="shared" si="244"/>
        <v>0</v>
      </c>
      <c r="AJ476" s="30">
        <f t="shared" si="245"/>
        <v>0</v>
      </c>
      <c r="AK476" s="30">
        <f t="shared" si="246"/>
        <v>0</v>
      </c>
      <c r="AL476" s="30">
        <f t="shared" si="247"/>
        <v>0</v>
      </c>
      <c r="AM476" s="30">
        <f t="shared" si="248"/>
        <v>0</v>
      </c>
      <c r="AN476" s="30">
        <f t="shared" si="249"/>
        <v>0</v>
      </c>
      <c r="AO476" s="30">
        <f>IF('My Spreedsheet '!AN476&lt; 'Supercapacitor Info'!$F$22,'My Spreedsheet '!AN476,'Supercapacitor Info'!$F$22)</f>
        <v>0</v>
      </c>
    </row>
    <row r="477" spans="2:41" x14ac:dyDescent="0.3">
      <c r="B477" s="6" t="s">
        <v>9</v>
      </c>
      <c r="C477" s="6">
        <v>472</v>
      </c>
      <c r="D477" s="6">
        <v>472</v>
      </c>
      <c r="E477" s="7">
        <v>0</v>
      </c>
      <c r="F477" s="16">
        <f t="shared" si="224"/>
        <v>0</v>
      </c>
      <c r="G477" s="17">
        <f t="shared" si="250"/>
        <v>0</v>
      </c>
      <c r="H477" s="17">
        <f t="shared" si="251"/>
        <v>0</v>
      </c>
      <c r="I477" s="17">
        <f t="shared" si="225"/>
        <v>0</v>
      </c>
      <c r="J477" s="17">
        <f t="shared" si="226"/>
        <v>2893.3333333333344</v>
      </c>
      <c r="K477" s="17">
        <f t="shared" si="227"/>
        <v>2893.3333333333344</v>
      </c>
      <c r="L477" s="30">
        <f>'Car Info '!$C$5*'My Spreedsheet '!G477</f>
        <v>0</v>
      </c>
      <c r="M477" s="30">
        <f t="shared" si="228"/>
        <v>0</v>
      </c>
      <c r="N477" s="30">
        <f>IF(M477=1,'Car Info '!$C$5*9.80665*'Car Info '!$H$5,0)</f>
        <v>0</v>
      </c>
      <c r="O477" s="30">
        <f>0.5*'Car Info '!$G$5*'Car Info '!$I$5*'Car Info '!$D$5*('My Spreedsheet '!F477*'My Spreedsheet '!F477)</f>
        <v>0</v>
      </c>
      <c r="P477" s="30">
        <f t="shared" si="252"/>
        <v>0</v>
      </c>
      <c r="Q477" s="30">
        <f t="shared" si="229"/>
        <v>0</v>
      </c>
      <c r="R477" s="30">
        <f t="shared" si="230"/>
        <v>0</v>
      </c>
      <c r="S477" s="30">
        <f t="shared" si="231"/>
        <v>0</v>
      </c>
      <c r="T477" s="30">
        <f t="shared" si="232"/>
        <v>570935.23655448505</v>
      </c>
      <c r="U477" s="30">
        <f t="shared" si="233"/>
        <v>0</v>
      </c>
      <c r="V477" s="30">
        <f t="shared" si="234"/>
        <v>0</v>
      </c>
      <c r="W477" s="30">
        <f t="shared" si="235"/>
        <v>0</v>
      </c>
      <c r="X477" s="30">
        <f t="shared" si="236"/>
        <v>0</v>
      </c>
      <c r="Y477" s="30">
        <f t="shared" si="222"/>
        <v>1190.4649847447979</v>
      </c>
      <c r="Z477" s="30">
        <f t="shared" si="223"/>
        <v>-619.52974819031169</v>
      </c>
      <c r="AA477" s="30">
        <f t="shared" si="237"/>
        <v>0.33068471798466609</v>
      </c>
      <c r="AB477" s="30">
        <f t="shared" si="238"/>
        <v>-0.17209159671953103</v>
      </c>
      <c r="AC477" s="30">
        <f t="shared" si="239"/>
        <v>0.17209159671953103</v>
      </c>
      <c r="AD477" s="30">
        <f t="shared" si="240"/>
        <v>0.15859312126513506</v>
      </c>
      <c r="AE477" s="30">
        <f>1/2*(('Car Info '!$C$5)*('My Spreedsheet '!F477)^2)</f>
        <v>0</v>
      </c>
      <c r="AF477" s="30">
        <f t="shared" si="241"/>
        <v>0</v>
      </c>
      <c r="AG477" s="30">
        <f t="shared" si="242"/>
        <v>0</v>
      </c>
      <c r="AH477" s="30">
        <f t="shared" si="243"/>
        <v>5.495562375685866</v>
      </c>
      <c r="AI477" s="30">
        <f t="shared" si="244"/>
        <v>0</v>
      </c>
      <c r="AJ477" s="30">
        <f t="shared" si="245"/>
        <v>0</v>
      </c>
      <c r="AK477" s="30">
        <f t="shared" si="246"/>
        <v>0</v>
      </c>
      <c r="AL477" s="30">
        <f t="shared" si="247"/>
        <v>0</v>
      </c>
      <c r="AM477" s="30">
        <f t="shared" si="248"/>
        <v>0</v>
      </c>
      <c r="AN477" s="30">
        <f t="shared" si="249"/>
        <v>0</v>
      </c>
      <c r="AO477" s="30">
        <f>IF('My Spreedsheet '!AN477&lt; 'Supercapacitor Info'!$F$22,'My Spreedsheet '!AN477,'Supercapacitor Info'!$F$22)</f>
        <v>0</v>
      </c>
    </row>
    <row r="478" spans="2:41" x14ac:dyDescent="0.3">
      <c r="B478" s="6" t="s">
        <v>9</v>
      </c>
      <c r="C478" s="6">
        <v>473</v>
      </c>
      <c r="D478" s="6">
        <v>473</v>
      </c>
      <c r="E478" s="7">
        <v>0</v>
      </c>
      <c r="F478" s="16">
        <f t="shared" si="224"/>
        <v>0</v>
      </c>
      <c r="G478" s="17">
        <f t="shared" si="250"/>
        <v>0</v>
      </c>
      <c r="H478" s="17">
        <f t="shared" si="251"/>
        <v>0</v>
      </c>
      <c r="I478" s="17">
        <f t="shared" si="225"/>
        <v>0</v>
      </c>
      <c r="J478" s="17">
        <f t="shared" si="226"/>
        <v>2893.3333333333344</v>
      </c>
      <c r="K478" s="17">
        <f t="shared" si="227"/>
        <v>2893.3333333333344</v>
      </c>
      <c r="L478" s="30">
        <f>'Car Info '!$C$5*'My Spreedsheet '!G478</f>
        <v>0</v>
      </c>
      <c r="M478" s="30">
        <f t="shared" si="228"/>
        <v>0</v>
      </c>
      <c r="N478" s="30">
        <f>IF(M478=1,'Car Info '!$C$5*9.80665*'Car Info '!$H$5,0)</f>
        <v>0</v>
      </c>
      <c r="O478" s="30">
        <f>0.5*'Car Info '!$G$5*'Car Info '!$I$5*'Car Info '!$D$5*('My Spreedsheet '!F478*'My Spreedsheet '!F478)</f>
        <v>0</v>
      </c>
      <c r="P478" s="30">
        <f t="shared" si="252"/>
        <v>0</v>
      </c>
      <c r="Q478" s="30">
        <f t="shared" si="229"/>
        <v>0</v>
      </c>
      <c r="R478" s="30">
        <f t="shared" si="230"/>
        <v>0</v>
      </c>
      <c r="S478" s="30">
        <f t="shared" si="231"/>
        <v>0</v>
      </c>
      <c r="T478" s="30">
        <f t="shared" si="232"/>
        <v>570935.23655448505</v>
      </c>
      <c r="U478" s="30">
        <f t="shared" si="233"/>
        <v>0</v>
      </c>
      <c r="V478" s="30">
        <f t="shared" si="234"/>
        <v>0</v>
      </c>
      <c r="W478" s="30">
        <f t="shared" si="235"/>
        <v>0</v>
      </c>
      <c r="X478" s="30">
        <f t="shared" si="236"/>
        <v>0</v>
      </c>
      <c r="Y478" s="30">
        <f t="shared" si="222"/>
        <v>1190.4649847447979</v>
      </c>
      <c r="Z478" s="30">
        <f t="shared" si="223"/>
        <v>-619.52974819031169</v>
      </c>
      <c r="AA478" s="30">
        <f t="shared" si="237"/>
        <v>0.33068471798466609</v>
      </c>
      <c r="AB478" s="30">
        <f t="shared" si="238"/>
        <v>-0.17209159671953103</v>
      </c>
      <c r="AC478" s="30">
        <f t="shared" si="239"/>
        <v>0.17209159671953103</v>
      </c>
      <c r="AD478" s="30">
        <f t="shared" si="240"/>
        <v>0.15859312126513506</v>
      </c>
      <c r="AE478" s="30">
        <f>1/2*(('Car Info '!$C$5)*('My Spreedsheet '!F478)^2)</f>
        <v>0</v>
      </c>
      <c r="AF478" s="30">
        <f t="shared" si="241"/>
        <v>0</v>
      </c>
      <c r="AG478" s="30">
        <f t="shared" si="242"/>
        <v>0</v>
      </c>
      <c r="AH478" s="30">
        <f t="shared" si="243"/>
        <v>5.495562375685866</v>
      </c>
      <c r="AI478" s="30">
        <f t="shared" si="244"/>
        <v>0</v>
      </c>
      <c r="AJ478" s="30">
        <f t="shared" si="245"/>
        <v>0</v>
      </c>
      <c r="AK478" s="30">
        <f t="shared" si="246"/>
        <v>0</v>
      </c>
      <c r="AL478" s="30">
        <f t="shared" si="247"/>
        <v>0</v>
      </c>
      <c r="AM478" s="30">
        <f t="shared" si="248"/>
        <v>0</v>
      </c>
      <c r="AN478" s="30">
        <f t="shared" si="249"/>
        <v>0</v>
      </c>
      <c r="AO478" s="30">
        <f>IF('My Spreedsheet '!AN478&lt; 'Supercapacitor Info'!$F$22,'My Spreedsheet '!AN478,'Supercapacitor Info'!$F$22)</f>
        <v>0</v>
      </c>
    </row>
    <row r="479" spans="2:41" x14ac:dyDescent="0.3">
      <c r="B479" s="6" t="s">
        <v>9</v>
      </c>
      <c r="C479" s="6">
        <v>474</v>
      </c>
      <c r="D479" s="6">
        <v>474</v>
      </c>
      <c r="E479" s="7">
        <v>0</v>
      </c>
      <c r="F479" s="16">
        <f t="shared" si="224"/>
        <v>0</v>
      </c>
      <c r="G479" s="17">
        <f t="shared" si="250"/>
        <v>0</v>
      </c>
      <c r="H479" s="17">
        <f t="shared" si="251"/>
        <v>0</v>
      </c>
      <c r="I479" s="17">
        <f t="shared" si="225"/>
        <v>0</v>
      </c>
      <c r="J479" s="17">
        <f t="shared" si="226"/>
        <v>2893.3333333333344</v>
      </c>
      <c r="K479" s="17">
        <f t="shared" si="227"/>
        <v>2893.3333333333344</v>
      </c>
      <c r="L479" s="30">
        <f>'Car Info '!$C$5*'My Spreedsheet '!G479</f>
        <v>0</v>
      </c>
      <c r="M479" s="30">
        <f t="shared" si="228"/>
        <v>0</v>
      </c>
      <c r="N479" s="30">
        <f>IF(M479=1,'Car Info '!$C$5*9.80665*'Car Info '!$H$5,0)</f>
        <v>0</v>
      </c>
      <c r="O479" s="30">
        <f>0.5*'Car Info '!$G$5*'Car Info '!$I$5*'Car Info '!$D$5*('My Spreedsheet '!F479*'My Spreedsheet '!F479)</f>
        <v>0</v>
      </c>
      <c r="P479" s="30">
        <f t="shared" si="252"/>
        <v>0</v>
      </c>
      <c r="Q479" s="30">
        <f t="shared" si="229"/>
        <v>0</v>
      </c>
      <c r="R479" s="30">
        <f t="shared" si="230"/>
        <v>0</v>
      </c>
      <c r="S479" s="30">
        <f t="shared" si="231"/>
        <v>0</v>
      </c>
      <c r="T479" s="30">
        <f t="shared" si="232"/>
        <v>570935.23655448505</v>
      </c>
      <c r="U479" s="30">
        <f t="shared" si="233"/>
        <v>0</v>
      </c>
      <c r="V479" s="30">
        <f t="shared" si="234"/>
        <v>0</v>
      </c>
      <c r="W479" s="30">
        <f t="shared" si="235"/>
        <v>0</v>
      </c>
      <c r="X479" s="30">
        <f t="shared" si="236"/>
        <v>0</v>
      </c>
      <c r="Y479" s="30">
        <f t="shared" si="222"/>
        <v>1190.4649847447979</v>
      </c>
      <c r="Z479" s="30">
        <f t="shared" si="223"/>
        <v>-619.52974819031169</v>
      </c>
      <c r="AA479" s="30">
        <f t="shared" si="237"/>
        <v>0.33068471798466609</v>
      </c>
      <c r="AB479" s="30">
        <f t="shared" si="238"/>
        <v>-0.17209159671953103</v>
      </c>
      <c r="AC479" s="30">
        <f t="shared" si="239"/>
        <v>0.17209159671953103</v>
      </c>
      <c r="AD479" s="30">
        <f t="shared" si="240"/>
        <v>0.15859312126513506</v>
      </c>
      <c r="AE479" s="30">
        <f>1/2*(('Car Info '!$C$5)*('My Spreedsheet '!F479)^2)</f>
        <v>0</v>
      </c>
      <c r="AF479" s="30">
        <f t="shared" si="241"/>
        <v>0</v>
      </c>
      <c r="AG479" s="30">
        <f t="shared" si="242"/>
        <v>0</v>
      </c>
      <c r="AH479" s="30">
        <f t="shared" si="243"/>
        <v>5.495562375685866</v>
      </c>
      <c r="AI479" s="30">
        <f t="shared" si="244"/>
        <v>0</v>
      </c>
      <c r="AJ479" s="30">
        <f t="shared" si="245"/>
        <v>0</v>
      </c>
      <c r="AK479" s="30">
        <f t="shared" si="246"/>
        <v>0</v>
      </c>
      <c r="AL479" s="30">
        <f t="shared" si="247"/>
        <v>0</v>
      </c>
      <c r="AM479" s="30">
        <f t="shared" si="248"/>
        <v>0</v>
      </c>
      <c r="AN479" s="30">
        <f t="shared" si="249"/>
        <v>0</v>
      </c>
      <c r="AO479" s="30">
        <f>IF('My Spreedsheet '!AN479&lt; 'Supercapacitor Info'!$F$22,'My Spreedsheet '!AN479,'Supercapacitor Info'!$F$22)</f>
        <v>0</v>
      </c>
    </row>
    <row r="480" spans="2:41" x14ac:dyDescent="0.3">
      <c r="B480" s="6" t="s">
        <v>9</v>
      </c>
      <c r="C480" s="6">
        <v>475</v>
      </c>
      <c r="D480" s="6">
        <v>475</v>
      </c>
      <c r="E480" s="7">
        <v>0</v>
      </c>
      <c r="F480" s="16">
        <f t="shared" si="224"/>
        <v>0</v>
      </c>
      <c r="G480" s="17">
        <f t="shared" si="250"/>
        <v>0</v>
      </c>
      <c r="H480" s="17">
        <f t="shared" si="251"/>
        <v>0</v>
      </c>
      <c r="I480" s="17">
        <f t="shared" si="225"/>
        <v>0</v>
      </c>
      <c r="J480" s="17">
        <f t="shared" si="226"/>
        <v>2893.3333333333344</v>
      </c>
      <c r="K480" s="17">
        <f t="shared" si="227"/>
        <v>2893.3333333333344</v>
      </c>
      <c r="L480" s="30">
        <f>'Car Info '!$C$5*'My Spreedsheet '!G480</f>
        <v>0</v>
      </c>
      <c r="M480" s="30">
        <f t="shared" si="228"/>
        <v>0</v>
      </c>
      <c r="N480" s="30">
        <f>IF(M480=1,'Car Info '!$C$5*9.80665*'Car Info '!$H$5,0)</f>
        <v>0</v>
      </c>
      <c r="O480" s="30">
        <f>0.5*'Car Info '!$G$5*'Car Info '!$I$5*'Car Info '!$D$5*('My Spreedsheet '!F480*'My Spreedsheet '!F480)</f>
        <v>0</v>
      </c>
      <c r="P480" s="30">
        <f t="shared" si="252"/>
        <v>0</v>
      </c>
      <c r="Q480" s="30">
        <f t="shared" si="229"/>
        <v>0</v>
      </c>
      <c r="R480" s="30">
        <f t="shared" si="230"/>
        <v>0</v>
      </c>
      <c r="S480" s="30">
        <f t="shared" si="231"/>
        <v>0</v>
      </c>
      <c r="T480" s="30">
        <f t="shared" si="232"/>
        <v>570935.23655448505</v>
      </c>
      <c r="U480" s="30">
        <f t="shared" si="233"/>
        <v>0</v>
      </c>
      <c r="V480" s="30">
        <f t="shared" si="234"/>
        <v>0</v>
      </c>
      <c r="W480" s="30">
        <f t="shared" si="235"/>
        <v>0</v>
      </c>
      <c r="X480" s="30">
        <f t="shared" si="236"/>
        <v>0</v>
      </c>
      <c r="Y480" s="30">
        <f t="shared" si="222"/>
        <v>1190.4649847447979</v>
      </c>
      <c r="Z480" s="30">
        <f t="shared" si="223"/>
        <v>-619.52974819031169</v>
      </c>
      <c r="AA480" s="30">
        <f t="shared" si="237"/>
        <v>0.33068471798466609</v>
      </c>
      <c r="AB480" s="30">
        <f t="shared" si="238"/>
        <v>-0.17209159671953103</v>
      </c>
      <c r="AC480" s="30">
        <f t="shared" si="239"/>
        <v>0.17209159671953103</v>
      </c>
      <c r="AD480" s="30">
        <f t="shared" si="240"/>
        <v>0.15859312126513506</v>
      </c>
      <c r="AE480" s="30">
        <f>1/2*(('Car Info '!$C$5)*('My Spreedsheet '!F480)^2)</f>
        <v>0</v>
      </c>
      <c r="AF480" s="30">
        <f t="shared" si="241"/>
        <v>0</v>
      </c>
      <c r="AG480" s="30">
        <f t="shared" si="242"/>
        <v>0</v>
      </c>
      <c r="AH480" s="30">
        <f t="shared" si="243"/>
        <v>5.495562375685866</v>
      </c>
      <c r="AI480" s="30">
        <f t="shared" si="244"/>
        <v>0</v>
      </c>
      <c r="AJ480" s="30">
        <f t="shared" si="245"/>
        <v>0</v>
      </c>
      <c r="AK480" s="30">
        <f t="shared" si="246"/>
        <v>0</v>
      </c>
      <c r="AL480" s="30">
        <f t="shared" si="247"/>
        <v>0</v>
      </c>
      <c r="AM480" s="30">
        <f t="shared" si="248"/>
        <v>0</v>
      </c>
      <c r="AN480" s="30">
        <f t="shared" si="249"/>
        <v>0</v>
      </c>
      <c r="AO480" s="30">
        <f>IF('My Spreedsheet '!AN480&lt; 'Supercapacitor Info'!$F$22,'My Spreedsheet '!AN480,'Supercapacitor Info'!$F$22)</f>
        <v>0</v>
      </c>
    </row>
    <row r="481" spans="2:41" x14ac:dyDescent="0.3">
      <c r="B481" s="6" t="s">
        <v>9</v>
      </c>
      <c r="C481" s="6">
        <v>476</v>
      </c>
      <c r="D481" s="6">
        <v>476</v>
      </c>
      <c r="E481" s="7">
        <v>0</v>
      </c>
      <c r="F481" s="16">
        <f t="shared" si="224"/>
        <v>0</v>
      </c>
      <c r="G481" s="17">
        <f t="shared" si="250"/>
        <v>0</v>
      </c>
      <c r="H481" s="17">
        <f t="shared" si="251"/>
        <v>0</v>
      </c>
      <c r="I481" s="17">
        <f t="shared" si="225"/>
        <v>0</v>
      </c>
      <c r="J481" s="17">
        <f t="shared" si="226"/>
        <v>2893.3333333333344</v>
      </c>
      <c r="K481" s="17">
        <f t="shared" si="227"/>
        <v>2893.3333333333344</v>
      </c>
      <c r="L481" s="30">
        <f>'Car Info '!$C$5*'My Spreedsheet '!G481</f>
        <v>0</v>
      </c>
      <c r="M481" s="30">
        <f t="shared" si="228"/>
        <v>0</v>
      </c>
      <c r="N481" s="30">
        <f>IF(M481=1,'Car Info '!$C$5*9.80665*'Car Info '!$H$5,0)</f>
        <v>0</v>
      </c>
      <c r="O481" s="30">
        <f>0.5*'Car Info '!$G$5*'Car Info '!$I$5*'Car Info '!$D$5*('My Spreedsheet '!F481*'My Spreedsheet '!F481)</f>
        <v>0</v>
      </c>
      <c r="P481" s="30">
        <f t="shared" si="252"/>
        <v>0</v>
      </c>
      <c r="Q481" s="30">
        <f t="shared" si="229"/>
        <v>0</v>
      </c>
      <c r="R481" s="30">
        <f t="shared" si="230"/>
        <v>0</v>
      </c>
      <c r="S481" s="30">
        <f t="shared" si="231"/>
        <v>0</v>
      </c>
      <c r="T481" s="30">
        <f t="shared" si="232"/>
        <v>570935.23655448505</v>
      </c>
      <c r="U481" s="30">
        <f t="shared" si="233"/>
        <v>0</v>
      </c>
      <c r="V481" s="30">
        <f t="shared" si="234"/>
        <v>0</v>
      </c>
      <c r="W481" s="30">
        <f t="shared" si="235"/>
        <v>0</v>
      </c>
      <c r="X481" s="30">
        <f t="shared" si="236"/>
        <v>0</v>
      </c>
      <c r="Y481" s="30">
        <f t="shared" si="222"/>
        <v>1190.4649847447979</v>
      </c>
      <c r="Z481" s="30">
        <f t="shared" si="223"/>
        <v>-619.52974819031169</v>
      </c>
      <c r="AA481" s="30">
        <f t="shared" si="237"/>
        <v>0.33068471798466609</v>
      </c>
      <c r="AB481" s="30">
        <f t="shared" si="238"/>
        <v>-0.17209159671953103</v>
      </c>
      <c r="AC481" s="30">
        <f t="shared" si="239"/>
        <v>0.17209159671953103</v>
      </c>
      <c r="AD481" s="30">
        <f t="shared" si="240"/>
        <v>0.15859312126513506</v>
      </c>
      <c r="AE481" s="30">
        <f>1/2*(('Car Info '!$C$5)*('My Spreedsheet '!F481)^2)</f>
        <v>0</v>
      </c>
      <c r="AF481" s="30">
        <f t="shared" si="241"/>
        <v>0</v>
      </c>
      <c r="AG481" s="30">
        <f t="shared" si="242"/>
        <v>0</v>
      </c>
      <c r="AH481" s="30">
        <f t="shared" si="243"/>
        <v>5.495562375685866</v>
      </c>
      <c r="AI481" s="30">
        <f t="shared" si="244"/>
        <v>0</v>
      </c>
      <c r="AJ481" s="30">
        <f t="shared" si="245"/>
        <v>0</v>
      </c>
      <c r="AK481" s="30">
        <f t="shared" si="246"/>
        <v>0</v>
      </c>
      <c r="AL481" s="30">
        <f t="shared" si="247"/>
        <v>0</v>
      </c>
      <c r="AM481" s="30">
        <f t="shared" si="248"/>
        <v>0</v>
      </c>
      <c r="AN481" s="30">
        <f t="shared" si="249"/>
        <v>0</v>
      </c>
      <c r="AO481" s="30">
        <f>IF('My Spreedsheet '!AN481&lt; 'Supercapacitor Info'!$F$22,'My Spreedsheet '!AN481,'Supercapacitor Info'!$F$22)</f>
        <v>0</v>
      </c>
    </row>
    <row r="482" spans="2:41" x14ac:dyDescent="0.3">
      <c r="B482" s="6" t="s">
        <v>9</v>
      </c>
      <c r="C482" s="6">
        <v>477</v>
      </c>
      <c r="D482" s="6">
        <v>477</v>
      </c>
      <c r="E482" s="7">
        <v>0</v>
      </c>
      <c r="F482" s="16">
        <f t="shared" si="224"/>
        <v>0</v>
      </c>
      <c r="G482" s="17">
        <f t="shared" si="250"/>
        <v>0</v>
      </c>
      <c r="H482" s="17">
        <f t="shared" si="251"/>
        <v>0</v>
      </c>
      <c r="I482" s="17">
        <f t="shared" si="225"/>
        <v>0</v>
      </c>
      <c r="J482" s="17">
        <f t="shared" si="226"/>
        <v>2893.3333333333344</v>
      </c>
      <c r="K482" s="17">
        <f t="shared" si="227"/>
        <v>2893.3333333333344</v>
      </c>
      <c r="L482" s="30">
        <f>'Car Info '!$C$5*'My Spreedsheet '!G482</f>
        <v>0</v>
      </c>
      <c r="M482" s="30">
        <f t="shared" si="228"/>
        <v>0</v>
      </c>
      <c r="N482" s="30">
        <f>IF(M482=1,'Car Info '!$C$5*9.80665*'Car Info '!$H$5,0)</f>
        <v>0</v>
      </c>
      <c r="O482" s="30">
        <f>0.5*'Car Info '!$G$5*'Car Info '!$I$5*'Car Info '!$D$5*('My Spreedsheet '!F482*'My Spreedsheet '!F482)</f>
        <v>0</v>
      </c>
      <c r="P482" s="30">
        <f t="shared" si="252"/>
        <v>0</v>
      </c>
      <c r="Q482" s="30">
        <f t="shared" si="229"/>
        <v>0</v>
      </c>
      <c r="R482" s="30">
        <f t="shared" si="230"/>
        <v>0</v>
      </c>
      <c r="S482" s="30">
        <f t="shared" si="231"/>
        <v>0</v>
      </c>
      <c r="T482" s="30">
        <f t="shared" si="232"/>
        <v>570935.23655448505</v>
      </c>
      <c r="U482" s="30">
        <f t="shared" si="233"/>
        <v>0</v>
      </c>
      <c r="V482" s="30">
        <f t="shared" si="234"/>
        <v>0</v>
      </c>
      <c r="W482" s="30">
        <f t="shared" si="235"/>
        <v>0</v>
      </c>
      <c r="X482" s="30">
        <f t="shared" si="236"/>
        <v>0</v>
      </c>
      <c r="Y482" s="30">
        <f t="shared" si="222"/>
        <v>1190.4649847447979</v>
      </c>
      <c r="Z482" s="30">
        <f t="shared" si="223"/>
        <v>-619.52974819031169</v>
      </c>
      <c r="AA482" s="30">
        <f t="shared" si="237"/>
        <v>0.33068471798466609</v>
      </c>
      <c r="AB482" s="30">
        <f t="shared" si="238"/>
        <v>-0.17209159671953103</v>
      </c>
      <c r="AC482" s="30">
        <f t="shared" si="239"/>
        <v>0.17209159671953103</v>
      </c>
      <c r="AD482" s="30">
        <f t="shared" si="240"/>
        <v>0.15859312126513506</v>
      </c>
      <c r="AE482" s="30">
        <f>1/2*(('Car Info '!$C$5)*('My Spreedsheet '!F482)^2)</f>
        <v>0</v>
      </c>
      <c r="AF482" s="30">
        <f t="shared" si="241"/>
        <v>0</v>
      </c>
      <c r="AG482" s="30">
        <f t="shared" si="242"/>
        <v>0</v>
      </c>
      <c r="AH482" s="30">
        <f t="shared" si="243"/>
        <v>5.495562375685866</v>
      </c>
      <c r="AI482" s="30">
        <f t="shared" si="244"/>
        <v>0</v>
      </c>
      <c r="AJ482" s="30">
        <f t="shared" si="245"/>
        <v>0</v>
      </c>
      <c r="AK482" s="30">
        <f t="shared" si="246"/>
        <v>0</v>
      </c>
      <c r="AL482" s="30">
        <f t="shared" si="247"/>
        <v>0</v>
      </c>
      <c r="AM482" s="30">
        <f t="shared" si="248"/>
        <v>0</v>
      </c>
      <c r="AN482" s="30">
        <f t="shared" si="249"/>
        <v>0</v>
      </c>
      <c r="AO482" s="30">
        <f>IF('My Spreedsheet '!AN482&lt; 'Supercapacitor Info'!$F$22,'My Spreedsheet '!AN482,'Supercapacitor Info'!$F$22)</f>
        <v>0</v>
      </c>
    </row>
    <row r="483" spans="2:41" x14ac:dyDescent="0.3">
      <c r="B483" s="6" t="s">
        <v>9</v>
      </c>
      <c r="C483" s="6">
        <v>478</v>
      </c>
      <c r="D483" s="6">
        <v>478</v>
      </c>
      <c r="E483" s="7">
        <v>0</v>
      </c>
      <c r="F483" s="16">
        <f t="shared" si="224"/>
        <v>0</v>
      </c>
      <c r="G483" s="17">
        <f t="shared" si="250"/>
        <v>0</v>
      </c>
      <c r="H483" s="17">
        <f t="shared" si="251"/>
        <v>0</v>
      </c>
      <c r="I483" s="17">
        <f t="shared" si="225"/>
        <v>0</v>
      </c>
      <c r="J483" s="17">
        <f t="shared" si="226"/>
        <v>2893.3333333333344</v>
      </c>
      <c r="K483" s="17">
        <f t="shared" si="227"/>
        <v>2893.3333333333344</v>
      </c>
      <c r="L483" s="30">
        <f>'Car Info '!$C$5*'My Spreedsheet '!G483</f>
        <v>0</v>
      </c>
      <c r="M483" s="30">
        <f t="shared" si="228"/>
        <v>0</v>
      </c>
      <c r="N483" s="30">
        <f>IF(M483=1,'Car Info '!$C$5*9.80665*'Car Info '!$H$5,0)</f>
        <v>0</v>
      </c>
      <c r="O483" s="30">
        <f>0.5*'Car Info '!$G$5*'Car Info '!$I$5*'Car Info '!$D$5*('My Spreedsheet '!F483*'My Spreedsheet '!F483)</f>
        <v>0</v>
      </c>
      <c r="P483" s="30">
        <f t="shared" si="252"/>
        <v>0</v>
      </c>
      <c r="Q483" s="30">
        <f t="shared" si="229"/>
        <v>0</v>
      </c>
      <c r="R483" s="30">
        <f t="shared" si="230"/>
        <v>0</v>
      </c>
      <c r="S483" s="30">
        <f t="shared" si="231"/>
        <v>0</v>
      </c>
      <c r="T483" s="30">
        <f t="shared" si="232"/>
        <v>570935.23655448505</v>
      </c>
      <c r="U483" s="30">
        <f t="shared" si="233"/>
        <v>0</v>
      </c>
      <c r="V483" s="30">
        <f t="shared" si="234"/>
        <v>0</v>
      </c>
      <c r="W483" s="30">
        <f t="shared" si="235"/>
        <v>0</v>
      </c>
      <c r="X483" s="30">
        <f t="shared" si="236"/>
        <v>0</v>
      </c>
      <c r="Y483" s="30">
        <f t="shared" si="222"/>
        <v>1190.4649847447979</v>
      </c>
      <c r="Z483" s="30">
        <f t="shared" si="223"/>
        <v>-619.52974819031169</v>
      </c>
      <c r="AA483" s="30">
        <f t="shared" si="237"/>
        <v>0.33068471798466609</v>
      </c>
      <c r="AB483" s="30">
        <f t="shared" si="238"/>
        <v>-0.17209159671953103</v>
      </c>
      <c r="AC483" s="30">
        <f t="shared" si="239"/>
        <v>0.17209159671953103</v>
      </c>
      <c r="AD483" s="30">
        <f t="shared" si="240"/>
        <v>0.15859312126513506</v>
      </c>
      <c r="AE483" s="30">
        <f>1/2*(('Car Info '!$C$5)*('My Spreedsheet '!F483)^2)</f>
        <v>0</v>
      </c>
      <c r="AF483" s="30">
        <f t="shared" si="241"/>
        <v>0</v>
      </c>
      <c r="AG483" s="30">
        <f t="shared" si="242"/>
        <v>0</v>
      </c>
      <c r="AH483" s="30">
        <f t="shared" si="243"/>
        <v>5.495562375685866</v>
      </c>
      <c r="AI483" s="30">
        <f t="shared" si="244"/>
        <v>0</v>
      </c>
      <c r="AJ483" s="30">
        <f t="shared" si="245"/>
        <v>0</v>
      </c>
      <c r="AK483" s="30">
        <f t="shared" si="246"/>
        <v>0</v>
      </c>
      <c r="AL483" s="30">
        <f t="shared" si="247"/>
        <v>0</v>
      </c>
      <c r="AM483" s="30">
        <f t="shared" si="248"/>
        <v>0</v>
      </c>
      <c r="AN483" s="30">
        <f t="shared" si="249"/>
        <v>0</v>
      </c>
      <c r="AO483" s="30">
        <f>IF('My Spreedsheet '!AN483&lt; 'Supercapacitor Info'!$F$22,'My Spreedsheet '!AN483,'Supercapacitor Info'!$F$22)</f>
        <v>0</v>
      </c>
    </row>
    <row r="484" spans="2:41" x14ac:dyDescent="0.3">
      <c r="B484" s="6" t="s">
        <v>9</v>
      </c>
      <c r="C484" s="6">
        <v>479</v>
      </c>
      <c r="D484" s="6">
        <v>479</v>
      </c>
      <c r="E484" s="7">
        <v>0</v>
      </c>
      <c r="F484" s="16">
        <f t="shared" si="224"/>
        <v>0</v>
      </c>
      <c r="G484" s="17">
        <f t="shared" si="250"/>
        <v>0</v>
      </c>
      <c r="H484" s="17">
        <f t="shared" si="251"/>
        <v>0</v>
      </c>
      <c r="I484" s="17">
        <f t="shared" si="225"/>
        <v>0</v>
      </c>
      <c r="J484" s="17">
        <f t="shared" si="226"/>
        <v>2893.3333333333344</v>
      </c>
      <c r="K484" s="17">
        <f t="shared" si="227"/>
        <v>2893.3333333333344</v>
      </c>
      <c r="L484" s="30">
        <f>'Car Info '!$C$5*'My Spreedsheet '!G484</f>
        <v>0</v>
      </c>
      <c r="M484" s="30">
        <f t="shared" si="228"/>
        <v>0</v>
      </c>
      <c r="N484" s="30">
        <f>IF(M484=1,'Car Info '!$C$5*9.80665*'Car Info '!$H$5,0)</f>
        <v>0</v>
      </c>
      <c r="O484" s="30">
        <f>0.5*'Car Info '!$G$5*'Car Info '!$I$5*'Car Info '!$D$5*('My Spreedsheet '!F484*'My Spreedsheet '!F484)</f>
        <v>0</v>
      </c>
      <c r="P484" s="30">
        <f t="shared" si="252"/>
        <v>0</v>
      </c>
      <c r="Q484" s="30">
        <f t="shared" si="229"/>
        <v>0</v>
      </c>
      <c r="R484" s="30">
        <f t="shared" si="230"/>
        <v>0</v>
      </c>
      <c r="S484" s="30">
        <f t="shared" si="231"/>
        <v>0</v>
      </c>
      <c r="T484" s="30">
        <f t="shared" si="232"/>
        <v>570935.23655448505</v>
      </c>
      <c r="U484" s="30">
        <f t="shared" si="233"/>
        <v>0</v>
      </c>
      <c r="V484" s="30">
        <f t="shared" si="234"/>
        <v>0</v>
      </c>
      <c r="W484" s="30">
        <f t="shared" si="235"/>
        <v>0</v>
      </c>
      <c r="X484" s="30">
        <f t="shared" si="236"/>
        <v>0</v>
      </c>
      <c r="Y484" s="30">
        <f t="shared" si="222"/>
        <v>1190.4649847447979</v>
      </c>
      <c r="Z484" s="30">
        <f t="shared" si="223"/>
        <v>-619.52974819031169</v>
      </c>
      <c r="AA484" s="30">
        <f t="shared" si="237"/>
        <v>0.33068471798466609</v>
      </c>
      <c r="AB484" s="30">
        <f t="shared" si="238"/>
        <v>-0.17209159671953103</v>
      </c>
      <c r="AC484" s="30">
        <f t="shared" si="239"/>
        <v>0.17209159671953103</v>
      </c>
      <c r="AD484" s="30">
        <f t="shared" si="240"/>
        <v>0.15859312126513506</v>
      </c>
      <c r="AE484" s="30">
        <f>1/2*(('Car Info '!$C$5)*('My Spreedsheet '!F484)^2)</f>
        <v>0</v>
      </c>
      <c r="AF484" s="30">
        <f t="shared" si="241"/>
        <v>0</v>
      </c>
      <c r="AG484" s="30">
        <f t="shared" si="242"/>
        <v>0</v>
      </c>
      <c r="AH484" s="30">
        <f t="shared" si="243"/>
        <v>5.495562375685866</v>
      </c>
      <c r="AI484" s="30">
        <f t="shared" si="244"/>
        <v>0</v>
      </c>
      <c r="AJ484" s="30">
        <f t="shared" si="245"/>
        <v>0</v>
      </c>
      <c r="AK484" s="30">
        <f t="shared" si="246"/>
        <v>0</v>
      </c>
      <c r="AL484" s="30">
        <f t="shared" si="247"/>
        <v>0</v>
      </c>
      <c r="AM484" s="30">
        <f t="shared" si="248"/>
        <v>0</v>
      </c>
      <c r="AN484" s="30">
        <f t="shared" si="249"/>
        <v>0</v>
      </c>
      <c r="AO484" s="30">
        <f>IF('My Spreedsheet '!AN484&lt; 'Supercapacitor Info'!$F$22,'My Spreedsheet '!AN484,'Supercapacitor Info'!$F$22)</f>
        <v>0</v>
      </c>
    </row>
    <row r="485" spans="2:41" x14ac:dyDescent="0.3">
      <c r="B485" s="6" t="s">
        <v>9</v>
      </c>
      <c r="C485" s="6">
        <v>480</v>
      </c>
      <c r="D485" s="6">
        <v>480</v>
      </c>
      <c r="E485" s="7">
        <v>0</v>
      </c>
      <c r="F485" s="16">
        <f t="shared" si="224"/>
        <v>0</v>
      </c>
      <c r="G485" s="17">
        <f t="shared" si="250"/>
        <v>0</v>
      </c>
      <c r="H485" s="17">
        <f t="shared" si="251"/>
        <v>0</v>
      </c>
      <c r="I485" s="17">
        <f t="shared" si="225"/>
        <v>0</v>
      </c>
      <c r="J485" s="17">
        <f t="shared" si="226"/>
        <v>2893.3333333333344</v>
      </c>
      <c r="K485" s="17">
        <f t="shared" si="227"/>
        <v>2893.3333333333344</v>
      </c>
      <c r="L485" s="30">
        <f>'Car Info '!$C$5*'My Spreedsheet '!G485</f>
        <v>0</v>
      </c>
      <c r="M485" s="30">
        <f t="shared" si="228"/>
        <v>0</v>
      </c>
      <c r="N485" s="30">
        <f>IF(M485=1,'Car Info '!$C$5*9.80665*'Car Info '!$H$5,0)</f>
        <v>0</v>
      </c>
      <c r="O485" s="30">
        <f>0.5*'Car Info '!$G$5*'Car Info '!$I$5*'Car Info '!$D$5*('My Spreedsheet '!F485*'My Spreedsheet '!F485)</f>
        <v>0</v>
      </c>
      <c r="P485" s="30">
        <f t="shared" si="252"/>
        <v>0</v>
      </c>
      <c r="Q485" s="30">
        <f t="shared" si="229"/>
        <v>0</v>
      </c>
      <c r="R485" s="30">
        <f t="shared" si="230"/>
        <v>0</v>
      </c>
      <c r="S485" s="30">
        <f t="shared" si="231"/>
        <v>0</v>
      </c>
      <c r="T485" s="30">
        <f t="shared" si="232"/>
        <v>570935.23655448505</v>
      </c>
      <c r="U485" s="30">
        <f t="shared" si="233"/>
        <v>0</v>
      </c>
      <c r="V485" s="30">
        <f t="shared" si="234"/>
        <v>0</v>
      </c>
      <c r="W485" s="30">
        <f t="shared" si="235"/>
        <v>0</v>
      </c>
      <c r="X485" s="30">
        <f t="shared" si="236"/>
        <v>0</v>
      </c>
      <c r="Y485" s="30">
        <f t="shared" si="222"/>
        <v>1190.4649847447979</v>
      </c>
      <c r="Z485" s="30">
        <f t="shared" si="223"/>
        <v>-619.52974819031169</v>
      </c>
      <c r="AA485" s="30">
        <f t="shared" si="237"/>
        <v>0.33068471798466609</v>
      </c>
      <c r="AB485" s="30">
        <f t="shared" si="238"/>
        <v>-0.17209159671953103</v>
      </c>
      <c r="AC485" s="30">
        <f t="shared" si="239"/>
        <v>0.17209159671953103</v>
      </c>
      <c r="AD485" s="30">
        <f t="shared" si="240"/>
        <v>0.15859312126513506</v>
      </c>
      <c r="AE485" s="30">
        <f>1/2*(('Car Info '!$C$5)*('My Spreedsheet '!F485)^2)</f>
        <v>0</v>
      </c>
      <c r="AF485" s="30">
        <f t="shared" si="241"/>
        <v>0</v>
      </c>
      <c r="AG485" s="30">
        <f t="shared" si="242"/>
        <v>0</v>
      </c>
      <c r="AH485" s="30">
        <f t="shared" si="243"/>
        <v>5.495562375685866</v>
      </c>
      <c r="AI485" s="30">
        <f t="shared" si="244"/>
        <v>0</v>
      </c>
      <c r="AJ485" s="30">
        <f t="shared" si="245"/>
        <v>0</v>
      </c>
      <c r="AK485" s="30">
        <f t="shared" si="246"/>
        <v>0</v>
      </c>
      <c r="AL485" s="30">
        <f t="shared" si="247"/>
        <v>0</v>
      </c>
      <c r="AM485" s="30">
        <f t="shared" si="248"/>
        <v>0</v>
      </c>
      <c r="AN485" s="30">
        <f t="shared" si="249"/>
        <v>0</v>
      </c>
      <c r="AO485" s="30">
        <f>IF('My Spreedsheet '!AN485&lt; 'Supercapacitor Info'!$F$22,'My Spreedsheet '!AN485,'Supercapacitor Info'!$F$22)</f>
        <v>0</v>
      </c>
    </row>
    <row r="486" spans="2:41" x14ac:dyDescent="0.3">
      <c r="B486" s="6" t="s">
        <v>9</v>
      </c>
      <c r="C486" s="6">
        <v>481</v>
      </c>
      <c r="D486" s="6">
        <v>481</v>
      </c>
      <c r="E486" s="7">
        <v>0</v>
      </c>
      <c r="F486" s="16">
        <f t="shared" si="224"/>
        <v>0</v>
      </c>
      <c r="G486" s="17">
        <f t="shared" si="250"/>
        <v>0</v>
      </c>
      <c r="H486" s="17">
        <f t="shared" si="251"/>
        <v>0</v>
      </c>
      <c r="I486" s="17">
        <f t="shared" si="225"/>
        <v>0</v>
      </c>
      <c r="J486" s="17">
        <f t="shared" si="226"/>
        <v>2893.3333333333344</v>
      </c>
      <c r="K486" s="17">
        <f t="shared" si="227"/>
        <v>2893.3333333333344</v>
      </c>
      <c r="L486" s="30">
        <f>'Car Info '!$C$5*'My Spreedsheet '!G486</f>
        <v>0</v>
      </c>
      <c r="M486" s="30">
        <f t="shared" si="228"/>
        <v>0</v>
      </c>
      <c r="N486" s="30">
        <f>IF(M486=1,'Car Info '!$C$5*9.80665*'Car Info '!$H$5,0)</f>
        <v>0</v>
      </c>
      <c r="O486" s="30">
        <f>0.5*'Car Info '!$G$5*'Car Info '!$I$5*'Car Info '!$D$5*('My Spreedsheet '!F486*'My Spreedsheet '!F486)</f>
        <v>0</v>
      </c>
      <c r="P486" s="30">
        <f t="shared" si="252"/>
        <v>0</v>
      </c>
      <c r="Q486" s="30">
        <f t="shared" si="229"/>
        <v>0</v>
      </c>
      <c r="R486" s="30">
        <f t="shared" si="230"/>
        <v>0</v>
      </c>
      <c r="S486" s="30">
        <f t="shared" si="231"/>
        <v>0</v>
      </c>
      <c r="T486" s="30">
        <f t="shared" si="232"/>
        <v>570935.23655448505</v>
      </c>
      <c r="U486" s="30">
        <f t="shared" si="233"/>
        <v>0</v>
      </c>
      <c r="V486" s="30">
        <f t="shared" si="234"/>
        <v>0</v>
      </c>
      <c r="W486" s="30">
        <f t="shared" si="235"/>
        <v>0</v>
      </c>
      <c r="X486" s="30">
        <f t="shared" si="236"/>
        <v>0</v>
      </c>
      <c r="Y486" s="30">
        <f t="shared" si="222"/>
        <v>1190.4649847447979</v>
      </c>
      <c r="Z486" s="30">
        <f t="shared" si="223"/>
        <v>-619.52974819031169</v>
      </c>
      <c r="AA486" s="30">
        <f t="shared" si="237"/>
        <v>0.33068471798466609</v>
      </c>
      <c r="AB486" s="30">
        <f t="shared" si="238"/>
        <v>-0.17209159671953103</v>
      </c>
      <c r="AC486" s="30">
        <f t="shared" si="239"/>
        <v>0.17209159671953103</v>
      </c>
      <c r="AD486" s="30">
        <f t="shared" si="240"/>
        <v>0.15859312126513506</v>
      </c>
      <c r="AE486" s="30">
        <f>1/2*(('Car Info '!$C$5)*('My Spreedsheet '!F486)^2)</f>
        <v>0</v>
      </c>
      <c r="AF486" s="30">
        <f t="shared" si="241"/>
        <v>0</v>
      </c>
      <c r="AG486" s="30">
        <f t="shared" si="242"/>
        <v>0</v>
      </c>
      <c r="AH486" s="30">
        <f t="shared" si="243"/>
        <v>5.495562375685866</v>
      </c>
      <c r="AI486" s="30">
        <f t="shared" si="244"/>
        <v>0</v>
      </c>
      <c r="AJ486" s="30">
        <f t="shared" si="245"/>
        <v>0</v>
      </c>
      <c r="AK486" s="30">
        <f t="shared" si="246"/>
        <v>0</v>
      </c>
      <c r="AL486" s="30">
        <f t="shared" si="247"/>
        <v>0</v>
      </c>
      <c r="AM486" s="30">
        <f t="shared" si="248"/>
        <v>0</v>
      </c>
      <c r="AN486" s="30">
        <f t="shared" si="249"/>
        <v>0</v>
      </c>
      <c r="AO486" s="30">
        <f>IF('My Spreedsheet '!AN486&lt; 'Supercapacitor Info'!$F$22,'My Spreedsheet '!AN486,'Supercapacitor Info'!$F$22)</f>
        <v>0</v>
      </c>
    </row>
    <row r="487" spans="2:41" x14ac:dyDescent="0.3">
      <c r="B487" s="6" t="s">
        <v>9</v>
      </c>
      <c r="C487" s="6">
        <v>482</v>
      </c>
      <c r="D487" s="6">
        <v>482</v>
      </c>
      <c r="E487" s="7">
        <v>0</v>
      </c>
      <c r="F487" s="16">
        <f t="shared" si="224"/>
        <v>0</v>
      </c>
      <c r="G487" s="17">
        <f t="shared" si="250"/>
        <v>0</v>
      </c>
      <c r="H487" s="17">
        <f t="shared" si="251"/>
        <v>0</v>
      </c>
      <c r="I487" s="17">
        <f t="shared" si="225"/>
        <v>0</v>
      </c>
      <c r="J487" s="17">
        <f t="shared" si="226"/>
        <v>2893.3333333333344</v>
      </c>
      <c r="K487" s="17">
        <f t="shared" si="227"/>
        <v>2893.3333333333344</v>
      </c>
      <c r="L487" s="30">
        <f>'Car Info '!$C$5*'My Spreedsheet '!G487</f>
        <v>0</v>
      </c>
      <c r="M487" s="30">
        <f t="shared" si="228"/>
        <v>0</v>
      </c>
      <c r="N487" s="30">
        <f>IF(M487=1,'Car Info '!$C$5*9.80665*'Car Info '!$H$5,0)</f>
        <v>0</v>
      </c>
      <c r="O487" s="30">
        <f>0.5*'Car Info '!$G$5*'Car Info '!$I$5*'Car Info '!$D$5*('My Spreedsheet '!F487*'My Spreedsheet '!F487)</f>
        <v>0</v>
      </c>
      <c r="P487" s="30">
        <f t="shared" si="252"/>
        <v>0</v>
      </c>
      <c r="Q487" s="30">
        <f t="shared" si="229"/>
        <v>0</v>
      </c>
      <c r="R487" s="30">
        <f t="shared" si="230"/>
        <v>0</v>
      </c>
      <c r="S487" s="30">
        <f t="shared" si="231"/>
        <v>0</v>
      </c>
      <c r="T487" s="30">
        <f t="shared" si="232"/>
        <v>570935.23655448505</v>
      </c>
      <c r="U487" s="30">
        <f t="shared" si="233"/>
        <v>0</v>
      </c>
      <c r="V487" s="30">
        <f t="shared" si="234"/>
        <v>0</v>
      </c>
      <c r="W487" s="30">
        <f t="shared" si="235"/>
        <v>0</v>
      </c>
      <c r="X487" s="30">
        <f t="shared" si="236"/>
        <v>0</v>
      </c>
      <c r="Y487" s="30">
        <f t="shared" si="222"/>
        <v>1190.4649847447979</v>
      </c>
      <c r="Z487" s="30">
        <f t="shared" si="223"/>
        <v>-619.52974819031169</v>
      </c>
      <c r="AA487" s="30">
        <f t="shared" si="237"/>
        <v>0.33068471798466609</v>
      </c>
      <c r="AB487" s="30">
        <f t="shared" si="238"/>
        <v>-0.17209159671953103</v>
      </c>
      <c r="AC487" s="30">
        <f t="shared" si="239"/>
        <v>0.17209159671953103</v>
      </c>
      <c r="AD487" s="30">
        <f t="shared" si="240"/>
        <v>0.15859312126513506</v>
      </c>
      <c r="AE487" s="30">
        <f>1/2*(('Car Info '!$C$5)*('My Spreedsheet '!F487)^2)</f>
        <v>0</v>
      </c>
      <c r="AF487" s="30">
        <f t="shared" si="241"/>
        <v>0</v>
      </c>
      <c r="AG487" s="30">
        <f t="shared" si="242"/>
        <v>0</v>
      </c>
      <c r="AH487" s="30">
        <f t="shared" si="243"/>
        <v>5.495562375685866</v>
      </c>
      <c r="AI487" s="30">
        <f t="shared" si="244"/>
        <v>0</v>
      </c>
      <c r="AJ487" s="30">
        <f t="shared" si="245"/>
        <v>0</v>
      </c>
      <c r="AK487" s="30">
        <f t="shared" si="246"/>
        <v>0</v>
      </c>
      <c r="AL487" s="30">
        <f t="shared" si="247"/>
        <v>0</v>
      </c>
      <c r="AM487" s="30">
        <f t="shared" si="248"/>
        <v>0</v>
      </c>
      <c r="AN487" s="30">
        <f t="shared" si="249"/>
        <v>0</v>
      </c>
      <c r="AO487" s="30">
        <f>IF('My Spreedsheet '!AN487&lt; 'Supercapacitor Info'!$F$22,'My Spreedsheet '!AN487,'Supercapacitor Info'!$F$22)</f>
        <v>0</v>
      </c>
    </row>
    <row r="488" spans="2:41" x14ac:dyDescent="0.3">
      <c r="B488" s="6" t="s">
        <v>9</v>
      </c>
      <c r="C488" s="6">
        <v>483</v>
      </c>
      <c r="D488" s="6">
        <v>483</v>
      </c>
      <c r="E488" s="7">
        <v>0</v>
      </c>
      <c r="F488" s="16">
        <f t="shared" si="224"/>
        <v>0</v>
      </c>
      <c r="G488" s="17">
        <f t="shared" si="250"/>
        <v>0</v>
      </c>
      <c r="H488" s="17">
        <f t="shared" si="251"/>
        <v>0</v>
      </c>
      <c r="I488" s="17">
        <f t="shared" si="225"/>
        <v>0</v>
      </c>
      <c r="J488" s="17">
        <f t="shared" si="226"/>
        <v>2893.3333333333344</v>
      </c>
      <c r="K488" s="17">
        <f t="shared" si="227"/>
        <v>2893.3333333333344</v>
      </c>
      <c r="L488" s="30">
        <f>'Car Info '!$C$5*'My Spreedsheet '!G488</f>
        <v>0</v>
      </c>
      <c r="M488" s="30">
        <f t="shared" si="228"/>
        <v>0</v>
      </c>
      <c r="N488" s="30">
        <f>IF(M488=1,'Car Info '!$C$5*9.80665*'Car Info '!$H$5,0)</f>
        <v>0</v>
      </c>
      <c r="O488" s="30">
        <f>0.5*'Car Info '!$G$5*'Car Info '!$I$5*'Car Info '!$D$5*('My Spreedsheet '!F488*'My Spreedsheet '!F488)</f>
        <v>0</v>
      </c>
      <c r="P488" s="30">
        <f t="shared" si="252"/>
        <v>0</v>
      </c>
      <c r="Q488" s="30">
        <f t="shared" si="229"/>
        <v>0</v>
      </c>
      <c r="R488" s="30">
        <f t="shared" si="230"/>
        <v>0</v>
      </c>
      <c r="S488" s="30">
        <f t="shared" si="231"/>
        <v>0</v>
      </c>
      <c r="T488" s="30">
        <f t="shared" si="232"/>
        <v>570935.23655448505</v>
      </c>
      <c r="U488" s="30">
        <f t="shared" si="233"/>
        <v>0</v>
      </c>
      <c r="V488" s="30">
        <f t="shared" si="234"/>
        <v>0</v>
      </c>
      <c r="W488" s="30">
        <f t="shared" si="235"/>
        <v>0</v>
      </c>
      <c r="X488" s="30">
        <f t="shared" si="236"/>
        <v>0</v>
      </c>
      <c r="Y488" s="30">
        <f t="shared" si="222"/>
        <v>1190.4649847447979</v>
      </c>
      <c r="Z488" s="30">
        <f t="shared" si="223"/>
        <v>-619.52974819031169</v>
      </c>
      <c r="AA488" s="30">
        <f t="shared" si="237"/>
        <v>0.33068471798466609</v>
      </c>
      <c r="AB488" s="30">
        <f t="shared" si="238"/>
        <v>-0.17209159671953103</v>
      </c>
      <c r="AC488" s="30">
        <f t="shared" si="239"/>
        <v>0.17209159671953103</v>
      </c>
      <c r="AD488" s="30">
        <f t="shared" si="240"/>
        <v>0.15859312126513506</v>
      </c>
      <c r="AE488" s="30">
        <f>1/2*(('Car Info '!$C$5)*('My Spreedsheet '!F488)^2)</f>
        <v>0</v>
      </c>
      <c r="AF488" s="30">
        <f t="shared" si="241"/>
        <v>0</v>
      </c>
      <c r="AG488" s="30">
        <f t="shared" si="242"/>
        <v>0</v>
      </c>
      <c r="AH488" s="30">
        <f t="shared" si="243"/>
        <v>5.495562375685866</v>
      </c>
      <c r="AI488" s="30">
        <f t="shared" si="244"/>
        <v>0</v>
      </c>
      <c r="AJ488" s="30">
        <f t="shared" si="245"/>
        <v>0</v>
      </c>
      <c r="AK488" s="30">
        <f t="shared" si="246"/>
        <v>0</v>
      </c>
      <c r="AL488" s="30">
        <f t="shared" si="247"/>
        <v>0</v>
      </c>
      <c r="AM488" s="30">
        <f t="shared" si="248"/>
        <v>0</v>
      </c>
      <c r="AN488" s="30">
        <f t="shared" si="249"/>
        <v>0</v>
      </c>
      <c r="AO488" s="30">
        <f>IF('My Spreedsheet '!AN488&lt; 'Supercapacitor Info'!$F$22,'My Spreedsheet '!AN488,'Supercapacitor Info'!$F$22)</f>
        <v>0</v>
      </c>
    </row>
    <row r="489" spans="2:41" x14ac:dyDescent="0.3">
      <c r="B489" s="6" t="s">
        <v>9</v>
      </c>
      <c r="C489" s="6">
        <v>484</v>
      </c>
      <c r="D489" s="6">
        <v>484</v>
      </c>
      <c r="E489" s="7">
        <v>0</v>
      </c>
      <c r="F489" s="16">
        <f t="shared" si="224"/>
        <v>0</v>
      </c>
      <c r="G489" s="17">
        <f t="shared" si="250"/>
        <v>0</v>
      </c>
      <c r="H489" s="17">
        <f t="shared" si="251"/>
        <v>0</v>
      </c>
      <c r="I489" s="17">
        <f t="shared" si="225"/>
        <v>0</v>
      </c>
      <c r="J489" s="17">
        <f t="shared" si="226"/>
        <v>2893.3333333333344</v>
      </c>
      <c r="K489" s="17">
        <f t="shared" si="227"/>
        <v>2893.3333333333344</v>
      </c>
      <c r="L489" s="30">
        <f>'Car Info '!$C$5*'My Spreedsheet '!G489</f>
        <v>0</v>
      </c>
      <c r="M489" s="30">
        <f t="shared" si="228"/>
        <v>0</v>
      </c>
      <c r="N489" s="30">
        <f>IF(M489=1,'Car Info '!$C$5*9.80665*'Car Info '!$H$5,0)</f>
        <v>0</v>
      </c>
      <c r="O489" s="30">
        <f>0.5*'Car Info '!$G$5*'Car Info '!$I$5*'Car Info '!$D$5*('My Spreedsheet '!F489*'My Spreedsheet '!F489)</f>
        <v>0</v>
      </c>
      <c r="P489" s="30">
        <f t="shared" si="252"/>
        <v>0</v>
      </c>
      <c r="Q489" s="30">
        <f t="shared" si="229"/>
        <v>0</v>
      </c>
      <c r="R489" s="30">
        <f t="shared" si="230"/>
        <v>0</v>
      </c>
      <c r="S489" s="30">
        <f t="shared" si="231"/>
        <v>0</v>
      </c>
      <c r="T489" s="30">
        <f t="shared" si="232"/>
        <v>570935.23655448505</v>
      </c>
      <c r="U489" s="30">
        <f t="shared" si="233"/>
        <v>0</v>
      </c>
      <c r="V489" s="30">
        <f t="shared" si="234"/>
        <v>0</v>
      </c>
      <c r="W489" s="30">
        <f t="shared" si="235"/>
        <v>0</v>
      </c>
      <c r="X489" s="30">
        <f t="shared" si="236"/>
        <v>0</v>
      </c>
      <c r="Y489" s="30">
        <f t="shared" si="222"/>
        <v>1190.4649847447979</v>
      </c>
      <c r="Z489" s="30">
        <f t="shared" si="223"/>
        <v>-619.52974819031169</v>
      </c>
      <c r="AA489" s="30">
        <f t="shared" si="237"/>
        <v>0.33068471798466609</v>
      </c>
      <c r="AB489" s="30">
        <f t="shared" si="238"/>
        <v>-0.17209159671953103</v>
      </c>
      <c r="AC489" s="30">
        <f t="shared" si="239"/>
        <v>0.17209159671953103</v>
      </c>
      <c r="AD489" s="30">
        <f t="shared" si="240"/>
        <v>0.15859312126513506</v>
      </c>
      <c r="AE489" s="30">
        <f>1/2*(('Car Info '!$C$5)*('My Spreedsheet '!F489)^2)</f>
        <v>0</v>
      </c>
      <c r="AF489" s="30">
        <f t="shared" si="241"/>
        <v>0</v>
      </c>
      <c r="AG489" s="30">
        <f t="shared" si="242"/>
        <v>0</v>
      </c>
      <c r="AH489" s="30">
        <f t="shared" si="243"/>
        <v>5.495562375685866</v>
      </c>
      <c r="AI489" s="30">
        <f t="shared" si="244"/>
        <v>0</v>
      </c>
      <c r="AJ489" s="30">
        <f t="shared" si="245"/>
        <v>0</v>
      </c>
      <c r="AK489" s="30">
        <f t="shared" si="246"/>
        <v>0</v>
      </c>
      <c r="AL489" s="30">
        <f t="shared" si="247"/>
        <v>0</v>
      </c>
      <c r="AM489" s="30">
        <f t="shared" si="248"/>
        <v>0</v>
      </c>
      <c r="AN489" s="30">
        <f t="shared" si="249"/>
        <v>0</v>
      </c>
      <c r="AO489" s="30">
        <f>IF('My Spreedsheet '!AN489&lt; 'Supercapacitor Info'!$F$22,'My Spreedsheet '!AN489,'Supercapacitor Info'!$F$22)</f>
        <v>0</v>
      </c>
    </row>
    <row r="490" spans="2:41" x14ac:dyDescent="0.3">
      <c r="B490" s="6" t="s">
        <v>9</v>
      </c>
      <c r="C490" s="6">
        <v>485</v>
      </c>
      <c r="D490" s="6">
        <v>485</v>
      </c>
      <c r="E490" s="7">
        <v>0</v>
      </c>
      <c r="F490" s="16">
        <f t="shared" si="224"/>
        <v>0</v>
      </c>
      <c r="G490" s="17">
        <f t="shared" si="250"/>
        <v>0</v>
      </c>
      <c r="H490" s="17">
        <f t="shared" si="251"/>
        <v>0</v>
      </c>
      <c r="I490" s="17">
        <f t="shared" si="225"/>
        <v>0</v>
      </c>
      <c r="J490" s="17">
        <f t="shared" si="226"/>
        <v>2893.3333333333344</v>
      </c>
      <c r="K490" s="17">
        <f t="shared" si="227"/>
        <v>2893.3333333333344</v>
      </c>
      <c r="L490" s="30">
        <f>'Car Info '!$C$5*'My Spreedsheet '!G490</f>
        <v>0</v>
      </c>
      <c r="M490" s="30">
        <f t="shared" si="228"/>
        <v>0</v>
      </c>
      <c r="N490" s="30">
        <f>IF(M490=1,'Car Info '!$C$5*9.80665*'Car Info '!$H$5,0)</f>
        <v>0</v>
      </c>
      <c r="O490" s="30">
        <f>0.5*'Car Info '!$G$5*'Car Info '!$I$5*'Car Info '!$D$5*('My Spreedsheet '!F490*'My Spreedsheet '!F490)</f>
        <v>0</v>
      </c>
      <c r="P490" s="30">
        <f t="shared" si="252"/>
        <v>0</v>
      </c>
      <c r="Q490" s="30">
        <f t="shared" si="229"/>
        <v>0</v>
      </c>
      <c r="R490" s="30">
        <f t="shared" si="230"/>
        <v>0</v>
      </c>
      <c r="S490" s="30">
        <f t="shared" si="231"/>
        <v>0</v>
      </c>
      <c r="T490" s="30">
        <f t="shared" si="232"/>
        <v>570935.23655448505</v>
      </c>
      <c r="U490" s="30">
        <f t="shared" si="233"/>
        <v>0</v>
      </c>
      <c r="V490" s="30">
        <f t="shared" si="234"/>
        <v>0</v>
      </c>
      <c r="W490" s="30">
        <f t="shared" si="235"/>
        <v>0</v>
      </c>
      <c r="X490" s="30">
        <f t="shared" si="236"/>
        <v>0</v>
      </c>
      <c r="Y490" s="30">
        <f t="shared" si="222"/>
        <v>1190.4649847447979</v>
      </c>
      <c r="Z490" s="30">
        <f t="shared" si="223"/>
        <v>-619.52974819031169</v>
      </c>
      <c r="AA490" s="30">
        <f t="shared" si="237"/>
        <v>0.33068471798466609</v>
      </c>
      <c r="AB490" s="30">
        <f t="shared" si="238"/>
        <v>-0.17209159671953103</v>
      </c>
      <c r="AC490" s="30">
        <f t="shared" si="239"/>
        <v>0.17209159671953103</v>
      </c>
      <c r="AD490" s="30">
        <f t="shared" si="240"/>
        <v>0.15859312126513506</v>
      </c>
      <c r="AE490" s="30">
        <f>1/2*(('Car Info '!$C$5)*('My Spreedsheet '!F490)^2)</f>
        <v>0</v>
      </c>
      <c r="AF490" s="30">
        <f t="shared" si="241"/>
        <v>0</v>
      </c>
      <c r="AG490" s="30">
        <f t="shared" si="242"/>
        <v>0</v>
      </c>
      <c r="AH490" s="30">
        <f t="shared" si="243"/>
        <v>5.495562375685866</v>
      </c>
      <c r="AI490" s="30">
        <f t="shared" si="244"/>
        <v>0</v>
      </c>
      <c r="AJ490" s="30">
        <f t="shared" si="245"/>
        <v>0</v>
      </c>
      <c r="AK490" s="30">
        <f t="shared" si="246"/>
        <v>0</v>
      </c>
      <c r="AL490" s="30">
        <f t="shared" si="247"/>
        <v>0</v>
      </c>
      <c r="AM490" s="30">
        <f t="shared" si="248"/>
        <v>0</v>
      </c>
      <c r="AN490" s="30">
        <f t="shared" si="249"/>
        <v>0</v>
      </c>
      <c r="AO490" s="30">
        <f>IF('My Spreedsheet '!AN490&lt; 'Supercapacitor Info'!$F$22,'My Spreedsheet '!AN490,'Supercapacitor Info'!$F$22)</f>
        <v>0</v>
      </c>
    </row>
    <row r="491" spans="2:41" x14ac:dyDescent="0.3">
      <c r="B491" s="6" t="s">
        <v>9</v>
      </c>
      <c r="C491" s="6">
        <v>486</v>
      </c>
      <c r="D491" s="6">
        <v>486</v>
      </c>
      <c r="E491" s="7">
        <v>0</v>
      </c>
      <c r="F491" s="16">
        <f t="shared" si="224"/>
        <v>0</v>
      </c>
      <c r="G491" s="17">
        <f t="shared" si="250"/>
        <v>0</v>
      </c>
      <c r="H491" s="17">
        <f t="shared" si="251"/>
        <v>0</v>
      </c>
      <c r="I491" s="17">
        <f t="shared" si="225"/>
        <v>0</v>
      </c>
      <c r="J491" s="17">
        <f t="shared" si="226"/>
        <v>2893.3333333333344</v>
      </c>
      <c r="K491" s="17">
        <f t="shared" si="227"/>
        <v>2893.3333333333344</v>
      </c>
      <c r="L491" s="30">
        <f>'Car Info '!$C$5*'My Spreedsheet '!G491</f>
        <v>0</v>
      </c>
      <c r="M491" s="30">
        <f t="shared" si="228"/>
        <v>0</v>
      </c>
      <c r="N491" s="30">
        <f>IF(M491=1,'Car Info '!$C$5*9.80665*'Car Info '!$H$5,0)</f>
        <v>0</v>
      </c>
      <c r="O491" s="30">
        <f>0.5*'Car Info '!$G$5*'Car Info '!$I$5*'Car Info '!$D$5*('My Spreedsheet '!F491*'My Spreedsheet '!F491)</f>
        <v>0</v>
      </c>
      <c r="P491" s="30">
        <f t="shared" si="252"/>
        <v>0</v>
      </c>
      <c r="Q491" s="30">
        <f t="shared" si="229"/>
        <v>0</v>
      </c>
      <c r="R491" s="30">
        <f t="shared" si="230"/>
        <v>0</v>
      </c>
      <c r="S491" s="30">
        <f t="shared" si="231"/>
        <v>0</v>
      </c>
      <c r="T491" s="30">
        <f t="shared" si="232"/>
        <v>570935.23655448505</v>
      </c>
      <c r="U491" s="30">
        <f t="shared" si="233"/>
        <v>0</v>
      </c>
      <c r="V491" s="30">
        <f t="shared" si="234"/>
        <v>0</v>
      </c>
      <c r="W491" s="30">
        <f t="shared" si="235"/>
        <v>0</v>
      </c>
      <c r="X491" s="30">
        <f t="shared" si="236"/>
        <v>0</v>
      </c>
      <c r="Y491" s="30">
        <f t="shared" si="222"/>
        <v>1190.4649847447979</v>
      </c>
      <c r="Z491" s="30">
        <f t="shared" si="223"/>
        <v>-619.52974819031169</v>
      </c>
      <c r="AA491" s="30">
        <f t="shared" si="237"/>
        <v>0.33068471798466609</v>
      </c>
      <c r="AB491" s="30">
        <f t="shared" si="238"/>
        <v>-0.17209159671953103</v>
      </c>
      <c r="AC491" s="30">
        <f t="shared" si="239"/>
        <v>0.17209159671953103</v>
      </c>
      <c r="AD491" s="30">
        <f t="shared" si="240"/>
        <v>0.15859312126513506</v>
      </c>
      <c r="AE491" s="30">
        <f>1/2*(('Car Info '!$C$5)*('My Spreedsheet '!F491)^2)</f>
        <v>0</v>
      </c>
      <c r="AF491" s="30">
        <f t="shared" si="241"/>
        <v>0</v>
      </c>
      <c r="AG491" s="30">
        <f t="shared" si="242"/>
        <v>0</v>
      </c>
      <c r="AH491" s="30">
        <f t="shared" si="243"/>
        <v>5.495562375685866</v>
      </c>
      <c r="AI491" s="30">
        <f t="shared" si="244"/>
        <v>0</v>
      </c>
      <c r="AJ491" s="30">
        <f t="shared" si="245"/>
        <v>0</v>
      </c>
      <c r="AK491" s="30">
        <f t="shared" si="246"/>
        <v>0</v>
      </c>
      <c r="AL491" s="30">
        <f t="shared" si="247"/>
        <v>0</v>
      </c>
      <c r="AM491" s="30">
        <f t="shared" si="248"/>
        <v>0</v>
      </c>
      <c r="AN491" s="30">
        <f t="shared" si="249"/>
        <v>0</v>
      </c>
      <c r="AO491" s="30">
        <f>IF('My Spreedsheet '!AN491&lt; 'Supercapacitor Info'!$F$22,'My Spreedsheet '!AN491,'Supercapacitor Info'!$F$22)</f>
        <v>0</v>
      </c>
    </row>
    <row r="492" spans="2:41" x14ac:dyDescent="0.3">
      <c r="B492" s="6" t="s">
        <v>9</v>
      </c>
      <c r="C492" s="6">
        <v>487</v>
      </c>
      <c r="D492" s="6">
        <v>487</v>
      </c>
      <c r="E492" s="7">
        <v>0</v>
      </c>
      <c r="F492" s="16">
        <f t="shared" si="224"/>
        <v>0</v>
      </c>
      <c r="G492" s="17">
        <f t="shared" si="250"/>
        <v>0</v>
      </c>
      <c r="H492" s="17">
        <f t="shared" si="251"/>
        <v>0</v>
      </c>
      <c r="I492" s="17">
        <f t="shared" si="225"/>
        <v>0</v>
      </c>
      <c r="J492" s="17">
        <f t="shared" si="226"/>
        <v>2893.3333333333344</v>
      </c>
      <c r="K492" s="17">
        <f t="shared" si="227"/>
        <v>2893.3333333333344</v>
      </c>
      <c r="L492" s="30">
        <f>'Car Info '!$C$5*'My Spreedsheet '!G492</f>
        <v>0</v>
      </c>
      <c r="M492" s="30">
        <f t="shared" si="228"/>
        <v>0</v>
      </c>
      <c r="N492" s="30">
        <f>IF(M492=1,'Car Info '!$C$5*9.80665*'Car Info '!$H$5,0)</f>
        <v>0</v>
      </c>
      <c r="O492" s="30">
        <f>0.5*'Car Info '!$G$5*'Car Info '!$I$5*'Car Info '!$D$5*('My Spreedsheet '!F492*'My Spreedsheet '!F492)</f>
        <v>0</v>
      </c>
      <c r="P492" s="30">
        <f t="shared" si="252"/>
        <v>0</v>
      </c>
      <c r="Q492" s="30">
        <f t="shared" si="229"/>
        <v>0</v>
      </c>
      <c r="R492" s="30">
        <f t="shared" si="230"/>
        <v>0</v>
      </c>
      <c r="S492" s="30">
        <f t="shared" si="231"/>
        <v>0</v>
      </c>
      <c r="T492" s="30">
        <f t="shared" si="232"/>
        <v>570935.23655448505</v>
      </c>
      <c r="U492" s="30">
        <f t="shared" si="233"/>
        <v>0</v>
      </c>
      <c r="V492" s="30">
        <f t="shared" si="234"/>
        <v>0</v>
      </c>
      <c r="W492" s="30">
        <f t="shared" si="235"/>
        <v>0</v>
      </c>
      <c r="X492" s="30">
        <f t="shared" si="236"/>
        <v>0</v>
      </c>
      <c r="Y492" s="30">
        <f t="shared" si="222"/>
        <v>1190.4649847447979</v>
      </c>
      <c r="Z492" s="30">
        <f t="shared" si="223"/>
        <v>-619.52974819031169</v>
      </c>
      <c r="AA492" s="30">
        <f t="shared" si="237"/>
        <v>0.33068471798466609</v>
      </c>
      <c r="AB492" s="30">
        <f t="shared" si="238"/>
        <v>-0.17209159671953103</v>
      </c>
      <c r="AC492" s="30">
        <f t="shared" si="239"/>
        <v>0.17209159671953103</v>
      </c>
      <c r="AD492" s="30">
        <f t="shared" si="240"/>
        <v>0.15859312126513506</v>
      </c>
      <c r="AE492" s="30">
        <f>1/2*(('Car Info '!$C$5)*('My Spreedsheet '!F492)^2)</f>
        <v>0</v>
      </c>
      <c r="AF492" s="30">
        <f t="shared" si="241"/>
        <v>0</v>
      </c>
      <c r="AG492" s="30">
        <f t="shared" si="242"/>
        <v>0</v>
      </c>
      <c r="AH492" s="30">
        <f t="shared" si="243"/>
        <v>5.495562375685866</v>
      </c>
      <c r="AI492" s="30">
        <f t="shared" si="244"/>
        <v>0</v>
      </c>
      <c r="AJ492" s="30">
        <f t="shared" si="245"/>
        <v>0</v>
      </c>
      <c r="AK492" s="30">
        <f t="shared" si="246"/>
        <v>0</v>
      </c>
      <c r="AL492" s="30">
        <f t="shared" si="247"/>
        <v>0</v>
      </c>
      <c r="AM492" s="30">
        <f t="shared" si="248"/>
        <v>0</v>
      </c>
      <c r="AN492" s="30">
        <f t="shared" si="249"/>
        <v>0</v>
      </c>
      <c r="AO492" s="30">
        <f>IF('My Spreedsheet '!AN492&lt; 'Supercapacitor Info'!$F$22,'My Spreedsheet '!AN492,'Supercapacitor Info'!$F$22)</f>
        <v>0</v>
      </c>
    </row>
    <row r="493" spans="2:41" x14ac:dyDescent="0.3">
      <c r="B493" s="6" t="s">
        <v>9</v>
      </c>
      <c r="C493" s="6">
        <v>488</v>
      </c>
      <c r="D493" s="6">
        <v>488</v>
      </c>
      <c r="E493" s="7">
        <v>0</v>
      </c>
      <c r="F493" s="16">
        <f t="shared" si="224"/>
        <v>0</v>
      </c>
      <c r="G493" s="17">
        <f t="shared" si="250"/>
        <v>0</v>
      </c>
      <c r="H493" s="17">
        <f t="shared" si="251"/>
        <v>0</v>
      </c>
      <c r="I493" s="17">
        <f t="shared" si="225"/>
        <v>0</v>
      </c>
      <c r="J493" s="17">
        <f t="shared" si="226"/>
        <v>2893.3333333333344</v>
      </c>
      <c r="K493" s="17">
        <f t="shared" si="227"/>
        <v>2893.3333333333344</v>
      </c>
      <c r="L493" s="30">
        <f>'Car Info '!$C$5*'My Spreedsheet '!G493</f>
        <v>0</v>
      </c>
      <c r="M493" s="30">
        <f t="shared" si="228"/>
        <v>0</v>
      </c>
      <c r="N493" s="30">
        <f>IF(M493=1,'Car Info '!$C$5*9.80665*'Car Info '!$H$5,0)</f>
        <v>0</v>
      </c>
      <c r="O493" s="30">
        <f>0.5*'Car Info '!$G$5*'Car Info '!$I$5*'Car Info '!$D$5*('My Spreedsheet '!F493*'My Spreedsheet '!F493)</f>
        <v>0</v>
      </c>
      <c r="P493" s="30">
        <f t="shared" si="252"/>
        <v>0</v>
      </c>
      <c r="Q493" s="30">
        <f t="shared" si="229"/>
        <v>0</v>
      </c>
      <c r="R493" s="30">
        <f t="shared" si="230"/>
        <v>0</v>
      </c>
      <c r="S493" s="30">
        <f t="shared" si="231"/>
        <v>0</v>
      </c>
      <c r="T493" s="30">
        <f t="shared" si="232"/>
        <v>570935.23655448505</v>
      </c>
      <c r="U493" s="30">
        <f t="shared" si="233"/>
        <v>0</v>
      </c>
      <c r="V493" s="30">
        <f t="shared" si="234"/>
        <v>0</v>
      </c>
      <c r="W493" s="30">
        <f t="shared" si="235"/>
        <v>0</v>
      </c>
      <c r="X493" s="30">
        <f t="shared" si="236"/>
        <v>0</v>
      </c>
      <c r="Y493" s="30">
        <f t="shared" si="222"/>
        <v>1190.4649847447979</v>
      </c>
      <c r="Z493" s="30">
        <f t="shared" si="223"/>
        <v>-619.52974819031169</v>
      </c>
      <c r="AA493" s="30">
        <f t="shared" si="237"/>
        <v>0.33068471798466609</v>
      </c>
      <c r="AB493" s="30">
        <f t="shared" si="238"/>
        <v>-0.17209159671953103</v>
      </c>
      <c r="AC493" s="30">
        <f t="shared" si="239"/>
        <v>0.17209159671953103</v>
      </c>
      <c r="AD493" s="30">
        <f t="shared" si="240"/>
        <v>0.15859312126513506</v>
      </c>
      <c r="AE493" s="30">
        <f>1/2*(('Car Info '!$C$5)*('My Spreedsheet '!F493)^2)</f>
        <v>0</v>
      </c>
      <c r="AF493" s="30">
        <f t="shared" si="241"/>
        <v>0</v>
      </c>
      <c r="AG493" s="30">
        <f t="shared" si="242"/>
        <v>0</v>
      </c>
      <c r="AH493" s="30">
        <f t="shared" si="243"/>
        <v>5.495562375685866</v>
      </c>
      <c r="AI493" s="30">
        <f t="shared" si="244"/>
        <v>0</v>
      </c>
      <c r="AJ493" s="30">
        <f t="shared" si="245"/>
        <v>0</v>
      </c>
      <c r="AK493" s="30">
        <f t="shared" si="246"/>
        <v>0</v>
      </c>
      <c r="AL493" s="30">
        <f t="shared" si="247"/>
        <v>0</v>
      </c>
      <c r="AM493" s="30">
        <f t="shared" si="248"/>
        <v>0</v>
      </c>
      <c r="AN493" s="30">
        <f t="shared" si="249"/>
        <v>0</v>
      </c>
      <c r="AO493" s="30">
        <f>IF('My Spreedsheet '!AN493&lt; 'Supercapacitor Info'!$F$22,'My Spreedsheet '!AN493,'Supercapacitor Info'!$F$22)</f>
        <v>0</v>
      </c>
    </row>
    <row r="494" spans="2:41" x14ac:dyDescent="0.3">
      <c r="B494" s="6" t="s">
        <v>9</v>
      </c>
      <c r="C494" s="6">
        <v>489</v>
      </c>
      <c r="D494" s="6">
        <v>489</v>
      </c>
      <c r="E494" s="7">
        <v>0</v>
      </c>
      <c r="F494" s="16">
        <f t="shared" si="224"/>
        <v>0</v>
      </c>
      <c r="G494" s="17">
        <f t="shared" si="250"/>
        <v>0</v>
      </c>
      <c r="H494" s="17">
        <f t="shared" si="251"/>
        <v>0</v>
      </c>
      <c r="I494" s="17">
        <f t="shared" si="225"/>
        <v>0</v>
      </c>
      <c r="J494" s="17">
        <f t="shared" si="226"/>
        <v>2893.3333333333344</v>
      </c>
      <c r="K494" s="17">
        <f t="shared" si="227"/>
        <v>2893.3333333333344</v>
      </c>
      <c r="L494" s="30">
        <f>'Car Info '!$C$5*'My Spreedsheet '!G494</f>
        <v>0</v>
      </c>
      <c r="M494" s="30">
        <f t="shared" si="228"/>
        <v>0</v>
      </c>
      <c r="N494" s="30">
        <f>IF(M494=1,'Car Info '!$C$5*9.80665*'Car Info '!$H$5,0)</f>
        <v>0</v>
      </c>
      <c r="O494" s="30">
        <f>0.5*'Car Info '!$G$5*'Car Info '!$I$5*'Car Info '!$D$5*('My Spreedsheet '!F494*'My Spreedsheet '!F494)</f>
        <v>0</v>
      </c>
      <c r="P494" s="30">
        <f t="shared" si="252"/>
        <v>0</v>
      </c>
      <c r="Q494" s="30">
        <f t="shared" si="229"/>
        <v>0</v>
      </c>
      <c r="R494" s="30">
        <f t="shared" si="230"/>
        <v>0</v>
      </c>
      <c r="S494" s="30">
        <f t="shared" si="231"/>
        <v>0</v>
      </c>
      <c r="T494" s="30">
        <f t="shared" si="232"/>
        <v>570935.23655448505</v>
      </c>
      <c r="U494" s="30">
        <f t="shared" si="233"/>
        <v>0</v>
      </c>
      <c r="V494" s="30">
        <f t="shared" si="234"/>
        <v>0</v>
      </c>
      <c r="W494" s="30">
        <f t="shared" si="235"/>
        <v>0</v>
      </c>
      <c r="X494" s="30">
        <f t="shared" si="236"/>
        <v>0</v>
      </c>
      <c r="Y494" s="30">
        <f t="shared" si="222"/>
        <v>1190.4649847447979</v>
      </c>
      <c r="Z494" s="30">
        <f t="shared" si="223"/>
        <v>-619.52974819031169</v>
      </c>
      <c r="AA494" s="30">
        <f t="shared" si="237"/>
        <v>0.33068471798466609</v>
      </c>
      <c r="AB494" s="30">
        <f t="shared" si="238"/>
        <v>-0.17209159671953103</v>
      </c>
      <c r="AC494" s="30">
        <f t="shared" si="239"/>
        <v>0.17209159671953103</v>
      </c>
      <c r="AD494" s="30">
        <f t="shared" si="240"/>
        <v>0.15859312126513506</v>
      </c>
      <c r="AE494" s="30">
        <f>1/2*(('Car Info '!$C$5)*('My Spreedsheet '!F494)^2)</f>
        <v>0</v>
      </c>
      <c r="AF494" s="30">
        <f t="shared" si="241"/>
        <v>0</v>
      </c>
      <c r="AG494" s="30">
        <f t="shared" si="242"/>
        <v>0</v>
      </c>
      <c r="AH494" s="30">
        <f t="shared" si="243"/>
        <v>5.495562375685866</v>
      </c>
      <c r="AI494" s="30">
        <f t="shared" si="244"/>
        <v>0</v>
      </c>
      <c r="AJ494" s="30">
        <f t="shared" si="245"/>
        <v>0</v>
      </c>
      <c r="AK494" s="30">
        <f t="shared" si="246"/>
        <v>0</v>
      </c>
      <c r="AL494" s="30">
        <f t="shared" si="247"/>
        <v>0</v>
      </c>
      <c r="AM494" s="30">
        <f t="shared" si="248"/>
        <v>0</v>
      </c>
      <c r="AN494" s="30">
        <f t="shared" si="249"/>
        <v>0</v>
      </c>
      <c r="AO494" s="30">
        <f>IF('My Spreedsheet '!AN494&lt; 'Supercapacitor Info'!$F$22,'My Spreedsheet '!AN494,'Supercapacitor Info'!$F$22)</f>
        <v>0</v>
      </c>
    </row>
    <row r="495" spans="2:41" x14ac:dyDescent="0.3">
      <c r="B495" s="6" t="s">
        <v>9</v>
      </c>
      <c r="C495" s="6">
        <v>490</v>
      </c>
      <c r="D495" s="6">
        <v>490</v>
      </c>
      <c r="E495" s="7">
        <v>0</v>
      </c>
      <c r="F495" s="16">
        <f t="shared" si="224"/>
        <v>0</v>
      </c>
      <c r="G495" s="17">
        <f t="shared" si="250"/>
        <v>0</v>
      </c>
      <c r="H495" s="17">
        <f t="shared" si="251"/>
        <v>0</v>
      </c>
      <c r="I495" s="17">
        <f t="shared" si="225"/>
        <v>0</v>
      </c>
      <c r="J495" s="17">
        <f t="shared" si="226"/>
        <v>2893.3333333333344</v>
      </c>
      <c r="K495" s="17">
        <f t="shared" si="227"/>
        <v>2893.3333333333344</v>
      </c>
      <c r="L495" s="30">
        <f>'Car Info '!$C$5*'My Spreedsheet '!G495</f>
        <v>0</v>
      </c>
      <c r="M495" s="30">
        <f t="shared" si="228"/>
        <v>0</v>
      </c>
      <c r="N495" s="30">
        <f>IF(M495=1,'Car Info '!$C$5*9.80665*'Car Info '!$H$5,0)</f>
        <v>0</v>
      </c>
      <c r="O495" s="30">
        <f>0.5*'Car Info '!$G$5*'Car Info '!$I$5*'Car Info '!$D$5*('My Spreedsheet '!F495*'My Spreedsheet '!F495)</f>
        <v>0</v>
      </c>
      <c r="P495" s="30">
        <f t="shared" si="252"/>
        <v>0</v>
      </c>
      <c r="Q495" s="30">
        <f t="shared" si="229"/>
        <v>0</v>
      </c>
      <c r="R495" s="30">
        <f t="shared" si="230"/>
        <v>0</v>
      </c>
      <c r="S495" s="30">
        <f t="shared" si="231"/>
        <v>0</v>
      </c>
      <c r="T495" s="30">
        <f t="shared" si="232"/>
        <v>570935.23655448505</v>
      </c>
      <c r="U495" s="30">
        <f t="shared" si="233"/>
        <v>0</v>
      </c>
      <c r="V495" s="30">
        <f t="shared" si="234"/>
        <v>0</v>
      </c>
      <c r="W495" s="30">
        <f t="shared" si="235"/>
        <v>0</v>
      </c>
      <c r="X495" s="30">
        <f t="shared" si="236"/>
        <v>0</v>
      </c>
      <c r="Y495" s="30">
        <f t="shared" si="222"/>
        <v>1190.4649847447979</v>
      </c>
      <c r="Z495" s="30">
        <f t="shared" si="223"/>
        <v>-619.52974819031169</v>
      </c>
      <c r="AA495" s="30">
        <f t="shared" si="237"/>
        <v>0.33068471798466609</v>
      </c>
      <c r="AB495" s="30">
        <f t="shared" si="238"/>
        <v>-0.17209159671953103</v>
      </c>
      <c r="AC495" s="30">
        <f t="shared" si="239"/>
        <v>0.17209159671953103</v>
      </c>
      <c r="AD495" s="30">
        <f t="shared" si="240"/>
        <v>0.15859312126513506</v>
      </c>
      <c r="AE495" s="30">
        <f>1/2*(('Car Info '!$C$5)*('My Spreedsheet '!F495)^2)</f>
        <v>0</v>
      </c>
      <c r="AF495" s="30">
        <f t="shared" si="241"/>
        <v>0</v>
      </c>
      <c r="AG495" s="30">
        <f t="shared" si="242"/>
        <v>0</v>
      </c>
      <c r="AH495" s="30">
        <f t="shared" si="243"/>
        <v>5.495562375685866</v>
      </c>
      <c r="AI495" s="30">
        <f t="shared" si="244"/>
        <v>0</v>
      </c>
      <c r="AJ495" s="30">
        <f t="shared" si="245"/>
        <v>0</v>
      </c>
      <c r="AK495" s="30">
        <f t="shared" si="246"/>
        <v>0</v>
      </c>
      <c r="AL495" s="30">
        <f t="shared" si="247"/>
        <v>0</v>
      </c>
      <c r="AM495" s="30">
        <f t="shared" si="248"/>
        <v>0</v>
      </c>
      <c r="AN495" s="30">
        <f t="shared" si="249"/>
        <v>0</v>
      </c>
      <c r="AO495" s="30">
        <f>IF('My Spreedsheet '!AN495&lt; 'Supercapacitor Info'!$F$22,'My Spreedsheet '!AN495,'Supercapacitor Info'!$F$22)</f>
        <v>0</v>
      </c>
    </row>
    <row r="496" spans="2:41" x14ac:dyDescent="0.3">
      <c r="B496" s="6" t="s">
        <v>9</v>
      </c>
      <c r="C496" s="6">
        <v>491</v>
      </c>
      <c r="D496" s="6">
        <v>491</v>
      </c>
      <c r="E496" s="7">
        <v>0</v>
      </c>
      <c r="F496" s="16">
        <f t="shared" si="224"/>
        <v>0</v>
      </c>
      <c r="G496" s="17">
        <f t="shared" si="250"/>
        <v>0</v>
      </c>
      <c r="H496" s="17">
        <f t="shared" si="251"/>
        <v>0</v>
      </c>
      <c r="I496" s="17">
        <f t="shared" si="225"/>
        <v>0</v>
      </c>
      <c r="J496" s="17">
        <f t="shared" si="226"/>
        <v>2893.3333333333344</v>
      </c>
      <c r="K496" s="17">
        <f t="shared" si="227"/>
        <v>2893.3333333333344</v>
      </c>
      <c r="L496" s="30">
        <f>'Car Info '!$C$5*'My Spreedsheet '!G496</f>
        <v>0</v>
      </c>
      <c r="M496" s="30">
        <f t="shared" si="228"/>
        <v>0</v>
      </c>
      <c r="N496" s="30">
        <f>IF(M496=1,'Car Info '!$C$5*9.80665*'Car Info '!$H$5,0)</f>
        <v>0</v>
      </c>
      <c r="O496" s="30">
        <f>0.5*'Car Info '!$G$5*'Car Info '!$I$5*'Car Info '!$D$5*('My Spreedsheet '!F496*'My Spreedsheet '!F496)</f>
        <v>0</v>
      </c>
      <c r="P496" s="30">
        <f t="shared" si="252"/>
        <v>0</v>
      </c>
      <c r="Q496" s="30">
        <f t="shared" si="229"/>
        <v>0</v>
      </c>
      <c r="R496" s="30">
        <f t="shared" si="230"/>
        <v>0</v>
      </c>
      <c r="S496" s="30">
        <f t="shared" si="231"/>
        <v>0</v>
      </c>
      <c r="T496" s="30">
        <f t="shared" si="232"/>
        <v>570935.23655448505</v>
      </c>
      <c r="U496" s="30">
        <f t="shared" si="233"/>
        <v>0</v>
      </c>
      <c r="V496" s="30">
        <f t="shared" si="234"/>
        <v>0</v>
      </c>
      <c r="W496" s="30">
        <f t="shared" si="235"/>
        <v>0</v>
      </c>
      <c r="X496" s="30">
        <f t="shared" si="236"/>
        <v>0</v>
      </c>
      <c r="Y496" s="30">
        <f t="shared" si="222"/>
        <v>1190.4649847447979</v>
      </c>
      <c r="Z496" s="30">
        <f t="shared" si="223"/>
        <v>-619.52974819031169</v>
      </c>
      <c r="AA496" s="30">
        <f t="shared" si="237"/>
        <v>0.33068471798466609</v>
      </c>
      <c r="AB496" s="30">
        <f t="shared" si="238"/>
        <v>-0.17209159671953103</v>
      </c>
      <c r="AC496" s="30">
        <f t="shared" si="239"/>
        <v>0.17209159671953103</v>
      </c>
      <c r="AD496" s="30">
        <f t="shared" si="240"/>
        <v>0.15859312126513506</v>
      </c>
      <c r="AE496" s="30">
        <f>1/2*(('Car Info '!$C$5)*('My Spreedsheet '!F496)^2)</f>
        <v>0</v>
      </c>
      <c r="AF496" s="30">
        <f t="shared" si="241"/>
        <v>0</v>
      </c>
      <c r="AG496" s="30">
        <f t="shared" si="242"/>
        <v>0</v>
      </c>
      <c r="AH496" s="30">
        <f t="shared" si="243"/>
        <v>5.495562375685866</v>
      </c>
      <c r="AI496" s="30">
        <f t="shared" si="244"/>
        <v>0</v>
      </c>
      <c r="AJ496" s="30">
        <f t="shared" si="245"/>
        <v>0</v>
      </c>
      <c r="AK496" s="30">
        <f t="shared" si="246"/>
        <v>0</v>
      </c>
      <c r="AL496" s="30">
        <f t="shared" si="247"/>
        <v>0</v>
      </c>
      <c r="AM496" s="30">
        <f t="shared" si="248"/>
        <v>0</v>
      </c>
      <c r="AN496" s="30">
        <f t="shared" si="249"/>
        <v>0</v>
      </c>
      <c r="AO496" s="30">
        <f>IF('My Spreedsheet '!AN496&lt; 'Supercapacitor Info'!$F$22,'My Spreedsheet '!AN496,'Supercapacitor Info'!$F$22)</f>
        <v>0</v>
      </c>
    </row>
    <row r="497" spans="2:41" x14ac:dyDescent="0.3">
      <c r="B497" s="6" t="s">
        <v>9</v>
      </c>
      <c r="C497" s="6">
        <v>492</v>
      </c>
      <c r="D497" s="6">
        <v>492</v>
      </c>
      <c r="E497" s="7">
        <v>0</v>
      </c>
      <c r="F497" s="16">
        <f t="shared" si="224"/>
        <v>0</v>
      </c>
      <c r="G497" s="17">
        <f t="shared" si="250"/>
        <v>0</v>
      </c>
      <c r="H497" s="17">
        <f t="shared" si="251"/>
        <v>0</v>
      </c>
      <c r="I497" s="17">
        <f t="shared" si="225"/>
        <v>0</v>
      </c>
      <c r="J497" s="17">
        <f t="shared" si="226"/>
        <v>2893.3333333333344</v>
      </c>
      <c r="K497" s="17">
        <f t="shared" si="227"/>
        <v>2893.3333333333344</v>
      </c>
      <c r="L497" s="30">
        <f>'Car Info '!$C$5*'My Spreedsheet '!G497</f>
        <v>0</v>
      </c>
      <c r="M497" s="30">
        <f t="shared" si="228"/>
        <v>0</v>
      </c>
      <c r="N497" s="30">
        <f>IF(M497=1,'Car Info '!$C$5*9.80665*'Car Info '!$H$5,0)</f>
        <v>0</v>
      </c>
      <c r="O497" s="30">
        <f>0.5*'Car Info '!$G$5*'Car Info '!$I$5*'Car Info '!$D$5*('My Spreedsheet '!F497*'My Spreedsheet '!F497)</f>
        <v>0</v>
      </c>
      <c r="P497" s="30">
        <f t="shared" si="252"/>
        <v>0</v>
      </c>
      <c r="Q497" s="30">
        <f t="shared" si="229"/>
        <v>0</v>
      </c>
      <c r="R497" s="30">
        <f t="shared" si="230"/>
        <v>0</v>
      </c>
      <c r="S497" s="30">
        <f t="shared" si="231"/>
        <v>0</v>
      </c>
      <c r="T497" s="30">
        <f t="shared" si="232"/>
        <v>570935.23655448505</v>
      </c>
      <c r="U497" s="30">
        <f t="shared" si="233"/>
        <v>0</v>
      </c>
      <c r="V497" s="30">
        <f t="shared" si="234"/>
        <v>0</v>
      </c>
      <c r="W497" s="30">
        <f t="shared" si="235"/>
        <v>0</v>
      </c>
      <c r="X497" s="30">
        <f t="shared" si="236"/>
        <v>0</v>
      </c>
      <c r="Y497" s="30">
        <f t="shared" si="222"/>
        <v>1190.4649847447979</v>
      </c>
      <c r="Z497" s="30">
        <f t="shared" si="223"/>
        <v>-619.52974819031169</v>
      </c>
      <c r="AA497" s="30">
        <f t="shared" si="237"/>
        <v>0.33068471798466609</v>
      </c>
      <c r="AB497" s="30">
        <f t="shared" si="238"/>
        <v>-0.17209159671953103</v>
      </c>
      <c r="AC497" s="30">
        <f t="shared" si="239"/>
        <v>0.17209159671953103</v>
      </c>
      <c r="AD497" s="30">
        <f t="shared" si="240"/>
        <v>0.15859312126513506</v>
      </c>
      <c r="AE497" s="30">
        <f>1/2*(('Car Info '!$C$5)*('My Spreedsheet '!F497)^2)</f>
        <v>0</v>
      </c>
      <c r="AF497" s="30">
        <f t="shared" si="241"/>
        <v>0</v>
      </c>
      <c r="AG497" s="30">
        <f t="shared" si="242"/>
        <v>0</v>
      </c>
      <c r="AH497" s="30">
        <f t="shared" si="243"/>
        <v>5.495562375685866</v>
      </c>
      <c r="AI497" s="30">
        <f t="shared" si="244"/>
        <v>0</v>
      </c>
      <c r="AJ497" s="30">
        <f t="shared" si="245"/>
        <v>0</v>
      </c>
      <c r="AK497" s="30">
        <f t="shared" si="246"/>
        <v>0</v>
      </c>
      <c r="AL497" s="30">
        <f t="shared" si="247"/>
        <v>0</v>
      </c>
      <c r="AM497" s="30">
        <f t="shared" si="248"/>
        <v>0</v>
      </c>
      <c r="AN497" s="30">
        <f t="shared" si="249"/>
        <v>0</v>
      </c>
      <c r="AO497" s="30">
        <f>IF('My Spreedsheet '!AN497&lt; 'Supercapacitor Info'!$F$22,'My Spreedsheet '!AN497,'Supercapacitor Info'!$F$22)</f>
        <v>0</v>
      </c>
    </row>
    <row r="498" spans="2:41" x14ac:dyDescent="0.3">
      <c r="B498" s="6" t="s">
        <v>9</v>
      </c>
      <c r="C498" s="6">
        <v>493</v>
      </c>
      <c r="D498" s="6">
        <v>493</v>
      </c>
      <c r="E498" s="7">
        <v>0</v>
      </c>
      <c r="F498" s="16">
        <f t="shared" si="224"/>
        <v>0</v>
      </c>
      <c r="G498" s="17">
        <f t="shared" si="250"/>
        <v>0</v>
      </c>
      <c r="H498" s="17">
        <f t="shared" si="251"/>
        <v>0</v>
      </c>
      <c r="I498" s="17">
        <f t="shared" si="225"/>
        <v>0</v>
      </c>
      <c r="J498" s="17">
        <f t="shared" si="226"/>
        <v>2893.3333333333344</v>
      </c>
      <c r="K498" s="17">
        <f t="shared" si="227"/>
        <v>2893.3333333333344</v>
      </c>
      <c r="L498" s="30">
        <f>'Car Info '!$C$5*'My Spreedsheet '!G498</f>
        <v>0</v>
      </c>
      <c r="M498" s="30">
        <f t="shared" si="228"/>
        <v>0</v>
      </c>
      <c r="N498" s="30">
        <f>IF(M498=1,'Car Info '!$C$5*9.80665*'Car Info '!$H$5,0)</f>
        <v>0</v>
      </c>
      <c r="O498" s="30">
        <f>0.5*'Car Info '!$G$5*'Car Info '!$I$5*'Car Info '!$D$5*('My Spreedsheet '!F498*'My Spreedsheet '!F498)</f>
        <v>0</v>
      </c>
      <c r="P498" s="30">
        <f t="shared" si="252"/>
        <v>0</v>
      </c>
      <c r="Q498" s="30">
        <f t="shared" si="229"/>
        <v>0</v>
      </c>
      <c r="R498" s="30">
        <f t="shared" si="230"/>
        <v>0</v>
      </c>
      <c r="S498" s="30">
        <f t="shared" si="231"/>
        <v>0</v>
      </c>
      <c r="T498" s="30">
        <f t="shared" si="232"/>
        <v>570935.23655448505</v>
      </c>
      <c r="U498" s="30">
        <f t="shared" si="233"/>
        <v>0</v>
      </c>
      <c r="V498" s="30">
        <f t="shared" si="234"/>
        <v>0</v>
      </c>
      <c r="W498" s="30">
        <f t="shared" si="235"/>
        <v>0</v>
      </c>
      <c r="X498" s="30">
        <f t="shared" si="236"/>
        <v>0</v>
      </c>
      <c r="Y498" s="30">
        <f t="shared" si="222"/>
        <v>1190.4649847447979</v>
      </c>
      <c r="Z498" s="30">
        <f t="shared" si="223"/>
        <v>-619.52974819031169</v>
      </c>
      <c r="AA498" s="30">
        <f t="shared" si="237"/>
        <v>0.33068471798466609</v>
      </c>
      <c r="AB498" s="30">
        <f t="shared" si="238"/>
        <v>-0.17209159671953103</v>
      </c>
      <c r="AC498" s="30">
        <f t="shared" si="239"/>
        <v>0.17209159671953103</v>
      </c>
      <c r="AD498" s="30">
        <f t="shared" si="240"/>
        <v>0.15859312126513506</v>
      </c>
      <c r="AE498" s="30">
        <f>1/2*(('Car Info '!$C$5)*('My Spreedsheet '!F498)^2)</f>
        <v>0</v>
      </c>
      <c r="AF498" s="30">
        <f t="shared" si="241"/>
        <v>0</v>
      </c>
      <c r="AG498" s="30">
        <f t="shared" si="242"/>
        <v>0</v>
      </c>
      <c r="AH498" s="30">
        <f t="shared" si="243"/>
        <v>5.495562375685866</v>
      </c>
      <c r="AI498" s="30">
        <f t="shared" si="244"/>
        <v>0</v>
      </c>
      <c r="AJ498" s="30">
        <f t="shared" si="245"/>
        <v>0</v>
      </c>
      <c r="AK498" s="30">
        <f t="shared" si="246"/>
        <v>0</v>
      </c>
      <c r="AL498" s="30">
        <f t="shared" si="247"/>
        <v>0</v>
      </c>
      <c r="AM498" s="30">
        <f t="shared" si="248"/>
        <v>0</v>
      </c>
      <c r="AN498" s="30">
        <f t="shared" si="249"/>
        <v>0</v>
      </c>
      <c r="AO498" s="30">
        <f>IF('My Spreedsheet '!AN498&lt; 'Supercapacitor Info'!$F$22,'My Spreedsheet '!AN498,'Supercapacitor Info'!$F$22)</f>
        <v>0</v>
      </c>
    </row>
    <row r="499" spans="2:41" x14ac:dyDescent="0.3">
      <c r="B499" s="6" t="s">
        <v>9</v>
      </c>
      <c r="C499" s="6">
        <v>494</v>
      </c>
      <c r="D499" s="6">
        <v>494</v>
      </c>
      <c r="E499" s="7">
        <v>0</v>
      </c>
      <c r="F499" s="16">
        <f t="shared" si="224"/>
        <v>0</v>
      </c>
      <c r="G499" s="17">
        <f t="shared" si="250"/>
        <v>0</v>
      </c>
      <c r="H499" s="17">
        <f t="shared" si="251"/>
        <v>0</v>
      </c>
      <c r="I499" s="17">
        <f t="shared" si="225"/>
        <v>0</v>
      </c>
      <c r="J499" s="17">
        <f t="shared" si="226"/>
        <v>2893.3333333333344</v>
      </c>
      <c r="K499" s="17">
        <f t="shared" si="227"/>
        <v>2893.3333333333344</v>
      </c>
      <c r="L499" s="30">
        <f>'Car Info '!$C$5*'My Spreedsheet '!G499</f>
        <v>0</v>
      </c>
      <c r="M499" s="30">
        <f t="shared" si="228"/>
        <v>0</v>
      </c>
      <c r="N499" s="30">
        <f>IF(M499=1,'Car Info '!$C$5*9.80665*'Car Info '!$H$5,0)</f>
        <v>0</v>
      </c>
      <c r="O499" s="30">
        <f>0.5*'Car Info '!$G$5*'Car Info '!$I$5*'Car Info '!$D$5*('My Spreedsheet '!F499*'My Spreedsheet '!F499)</f>
        <v>0</v>
      </c>
      <c r="P499" s="30">
        <f t="shared" si="252"/>
        <v>0</v>
      </c>
      <c r="Q499" s="30">
        <f t="shared" si="229"/>
        <v>0</v>
      </c>
      <c r="R499" s="30">
        <f t="shared" si="230"/>
        <v>0</v>
      </c>
      <c r="S499" s="30">
        <f t="shared" si="231"/>
        <v>0</v>
      </c>
      <c r="T499" s="30">
        <f t="shared" si="232"/>
        <v>570935.23655448505</v>
      </c>
      <c r="U499" s="30">
        <f t="shared" si="233"/>
        <v>0</v>
      </c>
      <c r="V499" s="30">
        <f t="shared" si="234"/>
        <v>0</v>
      </c>
      <c r="W499" s="30">
        <f t="shared" si="235"/>
        <v>0</v>
      </c>
      <c r="X499" s="30">
        <f t="shared" si="236"/>
        <v>0</v>
      </c>
      <c r="Y499" s="30">
        <f t="shared" si="222"/>
        <v>1190.4649847447979</v>
      </c>
      <c r="Z499" s="30">
        <f t="shared" si="223"/>
        <v>-619.52974819031169</v>
      </c>
      <c r="AA499" s="30">
        <f t="shared" si="237"/>
        <v>0.33068471798466609</v>
      </c>
      <c r="AB499" s="30">
        <f t="shared" si="238"/>
        <v>-0.17209159671953103</v>
      </c>
      <c r="AC499" s="30">
        <f t="shared" si="239"/>
        <v>0.17209159671953103</v>
      </c>
      <c r="AD499" s="30">
        <f t="shared" si="240"/>
        <v>0.15859312126513506</v>
      </c>
      <c r="AE499" s="30">
        <f>1/2*(('Car Info '!$C$5)*('My Spreedsheet '!F499)^2)</f>
        <v>0</v>
      </c>
      <c r="AF499" s="30">
        <f t="shared" si="241"/>
        <v>0</v>
      </c>
      <c r="AG499" s="30">
        <f t="shared" si="242"/>
        <v>0</v>
      </c>
      <c r="AH499" s="30">
        <f t="shared" si="243"/>
        <v>5.495562375685866</v>
      </c>
      <c r="AI499" s="30">
        <f t="shared" si="244"/>
        <v>0</v>
      </c>
      <c r="AJ499" s="30">
        <f t="shared" si="245"/>
        <v>0</v>
      </c>
      <c r="AK499" s="30">
        <f t="shared" si="246"/>
        <v>0</v>
      </c>
      <c r="AL499" s="30">
        <f t="shared" si="247"/>
        <v>0</v>
      </c>
      <c r="AM499" s="30">
        <f t="shared" si="248"/>
        <v>0</v>
      </c>
      <c r="AN499" s="30">
        <f t="shared" si="249"/>
        <v>0</v>
      </c>
      <c r="AO499" s="30">
        <f>IF('My Spreedsheet '!AN499&lt; 'Supercapacitor Info'!$F$22,'My Spreedsheet '!AN499,'Supercapacitor Info'!$F$22)</f>
        <v>0</v>
      </c>
    </row>
    <row r="500" spans="2:41" x14ac:dyDescent="0.3">
      <c r="B500" s="6" t="s">
        <v>9</v>
      </c>
      <c r="C500" s="6">
        <v>495</v>
      </c>
      <c r="D500" s="6">
        <v>495</v>
      </c>
      <c r="E500" s="7">
        <v>0</v>
      </c>
      <c r="F500" s="16">
        <f t="shared" si="224"/>
        <v>0</v>
      </c>
      <c r="G500" s="17">
        <f t="shared" si="250"/>
        <v>0</v>
      </c>
      <c r="H500" s="17">
        <f t="shared" si="251"/>
        <v>0</v>
      </c>
      <c r="I500" s="17">
        <f t="shared" si="225"/>
        <v>0</v>
      </c>
      <c r="J500" s="17">
        <f t="shared" si="226"/>
        <v>2893.3333333333344</v>
      </c>
      <c r="K500" s="17">
        <f t="shared" si="227"/>
        <v>2893.3333333333344</v>
      </c>
      <c r="L500" s="30">
        <f>'Car Info '!$C$5*'My Spreedsheet '!G500</f>
        <v>0</v>
      </c>
      <c r="M500" s="30">
        <f t="shared" si="228"/>
        <v>0</v>
      </c>
      <c r="N500" s="30">
        <f>IF(M500=1,'Car Info '!$C$5*9.80665*'Car Info '!$H$5,0)</f>
        <v>0</v>
      </c>
      <c r="O500" s="30">
        <f>0.5*'Car Info '!$G$5*'Car Info '!$I$5*'Car Info '!$D$5*('My Spreedsheet '!F500*'My Spreedsheet '!F500)</f>
        <v>0</v>
      </c>
      <c r="P500" s="30">
        <f t="shared" si="252"/>
        <v>0</v>
      </c>
      <c r="Q500" s="30">
        <f t="shared" si="229"/>
        <v>0</v>
      </c>
      <c r="R500" s="30">
        <f t="shared" si="230"/>
        <v>0</v>
      </c>
      <c r="S500" s="30">
        <f t="shared" si="231"/>
        <v>0</v>
      </c>
      <c r="T500" s="30">
        <f t="shared" si="232"/>
        <v>570935.23655448505</v>
      </c>
      <c r="U500" s="30">
        <f t="shared" si="233"/>
        <v>0</v>
      </c>
      <c r="V500" s="30">
        <f t="shared" si="234"/>
        <v>0</v>
      </c>
      <c r="W500" s="30">
        <f t="shared" si="235"/>
        <v>0</v>
      </c>
      <c r="X500" s="30">
        <f t="shared" si="236"/>
        <v>0</v>
      </c>
      <c r="Y500" s="30">
        <f t="shared" si="222"/>
        <v>1190.4649847447979</v>
      </c>
      <c r="Z500" s="30">
        <f t="shared" si="223"/>
        <v>-619.52974819031169</v>
      </c>
      <c r="AA500" s="30">
        <f t="shared" si="237"/>
        <v>0.33068471798466609</v>
      </c>
      <c r="AB500" s="30">
        <f t="shared" si="238"/>
        <v>-0.17209159671953103</v>
      </c>
      <c r="AC500" s="30">
        <f t="shared" si="239"/>
        <v>0.17209159671953103</v>
      </c>
      <c r="AD500" s="30">
        <f t="shared" si="240"/>
        <v>0.15859312126513506</v>
      </c>
      <c r="AE500" s="30">
        <f>1/2*(('Car Info '!$C$5)*('My Spreedsheet '!F500)^2)</f>
        <v>0</v>
      </c>
      <c r="AF500" s="30">
        <f t="shared" si="241"/>
        <v>0</v>
      </c>
      <c r="AG500" s="30">
        <f t="shared" si="242"/>
        <v>0</v>
      </c>
      <c r="AH500" s="30">
        <f t="shared" si="243"/>
        <v>5.495562375685866</v>
      </c>
      <c r="AI500" s="30">
        <f t="shared" si="244"/>
        <v>0</v>
      </c>
      <c r="AJ500" s="30">
        <f t="shared" si="245"/>
        <v>0</v>
      </c>
      <c r="AK500" s="30">
        <f t="shared" si="246"/>
        <v>0</v>
      </c>
      <c r="AL500" s="30">
        <f t="shared" si="247"/>
        <v>0</v>
      </c>
      <c r="AM500" s="30">
        <f t="shared" si="248"/>
        <v>0</v>
      </c>
      <c r="AN500" s="30">
        <f t="shared" si="249"/>
        <v>0</v>
      </c>
      <c r="AO500" s="30">
        <f>IF('My Spreedsheet '!AN500&lt; 'Supercapacitor Info'!$F$22,'My Spreedsheet '!AN500,'Supercapacitor Info'!$F$22)</f>
        <v>0</v>
      </c>
    </row>
    <row r="501" spans="2:41" x14ac:dyDescent="0.3">
      <c r="B501" s="6" t="s">
        <v>9</v>
      </c>
      <c r="C501" s="6">
        <v>496</v>
      </c>
      <c r="D501" s="6">
        <v>496</v>
      </c>
      <c r="E501" s="7">
        <v>0</v>
      </c>
      <c r="F501" s="16">
        <f t="shared" si="224"/>
        <v>0</v>
      </c>
      <c r="G501" s="17">
        <f t="shared" si="250"/>
        <v>0</v>
      </c>
      <c r="H501" s="17">
        <f t="shared" si="251"/>
        <v>0</v>
      </c>
      <c r="I501" s="17">
        <f t="shared" si="225"/>
        <v>0</v>
      </c>
      <c r="J501" s="17">
        <f t="shared" si="226"/>
        <v>2893.3333333333344</v>
      </c>
      <c r="K501" s="17">
        <f t="shared" si="227"/>
        <v>2893.3333333333344</v>
      </c>
      <c r="L501" s="30">
        <f>'Car Info '!$C$5*'My Spreedsheet '!G501</f>
        <v>0</v>
      </c>
      <c r="M501" s="30">
        <f t="shared" si="228"/>
        <v>0</v>
      </c>
      <c r="N501" s="30">
        <f>IF(M501=1,'Car Info '!$C$5*9.80665*'Car Info '!$H$5,0)</f>
        <v>0</v>
      </c>
      <c r="O501" s="30">
        <f>0.5*'Car Info '!$G$5*'Car Info '!$I$5*'Car Info '!$D$5*('My Spreedsheet '!F501*'My Spreedsheet '!F501)</f>
        <v>0</v>
      </c>
      <c r="P501" s="30">
        <f t="shared" si="252"/>
        <v>0</v>
      </c>
      <c r="Q501" s="30">
        <f t="shared" si="229"/>
        <v>0</v>
      </c>
      <c r="R501" s="30">
        <f t="shared" si="230"/>
        <v>0</v>
      </c>
      <c r="S501" s="30">
        <f t="shared" si="231"/>
        <v>0</v>
      </c>
      <c r="T501" s="30">
        <f t="shared" si="232"/>
        <v>570935.23655448505</v>
      </c>
      <c r="U501" s="30">
        <f t="shared" si="233"/>
        <v>0</v>
      </c>
      <c r="V501" s="30">
        <f t="shared" si="234"/>
        <v>0</v>
      </c>
      <c r="W501" s="30">
        <f t="shared" si="235"/>
        <v>0</v>
      </c>
      <c r="X501" s="30">
        <f t="shared" si="236"/>
        <v>0</v>
      </c>
      <c r="Y501" s="30">
        <f t="shared" si="222"/>
        <v>1190.4649847447979</v>
      </c>
      <c r="Z501" s="30">
        <f t="shared" si="223"/>
        <v>-619.52974819031169</v>
      </c>
      <c r="AA501" s="30">
        <f t="shared" si="237"/>
        <v>0.33068471798466609</v>
      </c>
      <c r="AB501" s="30">
        <f t="shared" si="238"/>
        <v>-0.17209159671953103</v>
      </c>
      <c r="AC501" s="30">
        <f t="shared" si="239"/>
        <v>0.17209159671953103</v>
      </c>
      <c r="AD501" s="30">
        <f t="shared" si="240"/>
        <v>0.15859312126513506</v>
      </c>
      <c r="AE501" s="30">
        <f>1/2*(('Car Info '!$C$5)*('My Spreedsheet '!F501)^2)</f>
        <v>0</v>
      </c>
      <c r="AF501" s="30">
        <f t="shared" si="241"/>
        <v>0</v>
      </c>
      <c r="AG501" s="30">
        <f t="shared" si="242"/>
        <v>0</v>
      </c>
      <c r="AH501" s="30">
        <f t="shared" si="243"/>
        <v>5.495562375685866</v>
      </c>
      <c r="AI501" s="30">
        <f t="shared" si="244"/>
        <v>0</v>
      </c>
      <c r="AJ501" s="30">
        <f t="shared" si="245"/>
        <v>0</v>
      </c>
      <c r="AK501" s="30">
        <f t="shared" si="246"/>
        <v>0</v>
      </c>
      <c r="AL501" s="30">
        <f t="shared" si="247"/>
        <v>0</v>
      </c>
      <c r="AM501" s="30">
        <f t="shared" si="248"/>
        <v>0</v>
      </c>
      <c r="AN501" s="30">
        <f t="shared" si="249"/>
        <v>0</v>
      </c>
      <c r="AO501" s="30">
        <f>IF('My Spreedsheet '!AN501&lt; 'Supercapacitor Info'!$F$22,'My Spreedsheet '!AN501,'Supercapacitor Info'!$F$22)</f>
        <v>0</v>
      </c>
    </row>
    <row r="502" spans="2:41" x14ac:dyDescent="0.3">
      <c r="B502" s="6" t="s">
        <v>9</v>
      </c>
      <c r="C502" s="6">
        <v>497</v>
      </c>
      <c r="D502" s="6">
        <v>497</v>
      </c>
      <c r="E502" s="7">
        <v>0</v>
      </c>
      <c r="F502" s="16">
        <f t="shared" si="224"/>
        <v>0</v>
      </c>
      <c r="G502" s="17">
        <f t="shared" si="250"/>
        <v>0</v>
      </c>
      <c r="H502" s="17">
        <f t="shared" si="251"/>
        <v>0</v>
      </c>
      <c r="I502" s="17">
        <f t="shared" si="225"/>
        <v>0</v>
      </c>
      <c r="J502" s="17">
        <f t="shared" si="226"/>
        <v>2893.3333333333344</v>
      </c>
      <c r="K502" s="17">
        <f t="shared" si="227"/>
        <v>2893.3333333333344</v>
      </c>
      <c r="L502" s="30">
        <f>'Car Info '!$C$5*'My Spreedsheet '!G502</f>
        <v>0</v>
      </c>
      <c r="M502" s="30">
        <f t="shared" si="228"/>
        <v>0</v>
      </c>
      <c r="N502" s="30">
        <f>IF(M502=1,'Car Info '!$C$5*9.80665*'Car Info '!$H$5,0)</f>
        <v>0</v>
      </c>
      <c r="O502" s="30">
        <f>0.5*'Car Info '!$G$5*'Car Info '!$I$5*'Car Info '!$D$5*('My Spreedsheet '!F502*'My Spreedsheet '!F502)</f>
        <v>0</v>
      </c>
      <c r="P502" s="30">
        <f t="shared" si="252"/>
        <v>0</v>
      </c>
      <c r="Q502" s="30">
        <f t="shared" si="229"/>
        <v>0</v>
      </c>
      <c r="R502" s="30">
        <f t="shared" si="230"/>
        <v>0</v>
      </c>
      <c r="S502" s="30">
        <f t="shared" si="231"/>
        <v>0</v>
      </c>
      <c r="T502" s="30">
        <f t="shared" si="232"/>
        <v>570935.23655448505</v>
      </c>
      <c r="U502" s="30">
        <f t="shared" si="233"/>
        <v>0</v>
      </c>
      <c r="V502" s="30">
        <f t="shared" si="234"/>
        <v>0</v>
      </c>
      <c r="W502" s="30">
        <f t="shared" si="235"/>
        <v>0</v>
      </c>
      <c r="X502" s="30">
        <f t="shared" si="236"/>
        <v>0</v>
      </c>
      <c r="Y502" s="30">
        <f t="shared" si="222"/>
        <v>1190.4649847447979</v>
      </c>
      <c r="Z502" s="30">
        <f t="shared" si="223"/>
        <v>-619.52974819031169</v>
      </c>
      <c r="AA502" s="30">
        <f t="shared" si="237"/>
        <v>0.33068471798466609</v>
      </c>
      <c r="AB502" s="30">
        <f t="shared" si="238"/>
        <v>-0.17209159671953103</v>
      </c>
      <c r="AC502" s="30">
        <f t="shared" si="239"/>
        <v>0.17209159671953103</v>
      </c>
      <c r="AD502" s="30">
        <f t="shared" si="240"/>
        <v>0.15859312126513506</v>
      </c>
      <c r="AE502" s="30">
        <f>1/2*(('Car Info '!$C$5)*('My Spreedsheet '!F502)^2)</f>
        <v>0</v>
      </c>
      <c r="AF502" s="30">
        <f t="shared" si="241"/>
        <v>0</v>
      </c>
      <c r="AG502" s="30">
        <f t="shared" si="242"/>
        <v>0</v>
      </c>
      <c r="AH502" s="30">
        <f t="shared" si="243"/>
        <v>5.495562375685866</v>
      </c>
      <c r="AI502" s="30">
        <f t="shared" si="244"/>
        <v>0</v>
      </c>
      <c r="AJ502" s="30">
        <f t="shared" si="245"/>
        <v>0</v>
      </c>
      <c r="AK502" s="30">
        <f t="shared" si="246"/>
        <v>0</v>
      </c>
      <c r="AL502" s="30">
        <f t="shared" si="247"/>
        <v>0</v>
      </c>
      <c r="AM502" s="30">
        <f t="shared" si="248"/>
        <v>0</v>
      </c>
      <c r="AN502" s="30">
        <f t="shared" si="249"/>
        <v>0</v>
      </c>
      <c r="AO502" s="30">
        <f>IF('My Spreedsheet '!AN502&lt; 'Supercapacitor Info'!$F$22,'My Spreedsheet '!AN502,'Supercapacitor Info'!$F$22)</f>
        <v>0</v>
      </c>
    </row>
    <row r="503" spans="2:41" x14ac:dyDescent="0.3">
      <c r="B503" s="6" t="s">
        <v>9</v>
      </c>
      <c r="C503" s="6">
        <v>498</v>
      </c>
      <c r="D503" s="6">
        <v>498</v>
      </c>
      <c r="E503" s="7">
        <v>0</v>
      </c>
      <c r="F503" s="16">
        <f t="shared" si="224"/>
        <v>0</v>
      </c>
      <c r="G503" s="17">
        <f t="shared" si="250"/>
        <v>0</v>
      </c>
      <c r="H503" s="17">
        <f t="shared" si="251"/>
        <v>0</v>
      </c>
      <c r="I503" s="17">
        <f t="shared" si="225"/>
        <v>0</v>
      </c>
      <c r="J503" s="17">
        <f t="shared" si="226"/>
        <v>2893.3333333333344</v>
      </c>
      <c r="K503" s="17">
        <f t="shared" si="227"/>
        <v>2893.3333333333344</v>
      </c>
      <c r="L503" s="30">
        <f>'Car Info '!$C$5*'My Spreedsheet '!G503</f>
        <v>0</v>
      </c>
      <c r="M503" s="30">
        <f t="shared" si="228"/>
        <v>0</v>
      </c>
      <c r="N503" s="30">
        <f>IF(M503=1,'Car Info '!$C$5*9.80665*'Car Info '!$H$5,0)</f>
        <v>0</v>
      </c>
      <c r="O503" s="30">
        <f>0.5*'Car Info '!$G$5*'Car Info '!$I$5*'Car Info '!$D$5*('My Spreedsheet '!F503*'My Spreedsheet '!F503)</f>
        <v>0</v>
      </c>
      <c r="P503" s="30">
        <f t="shared" si="252"/>
        <v>0</v>
      </c>
      <c r="Q503" s="30">
        <f t="shared" si="229"/>
        <v>0</v>
      </c>
      <c r="R503" s="30">
        <f t="shared" si="230"/>
        <v>0</v>
      </c>
      <c r="S503" s="30">
        <f t="shared" si="231"/>
        <v>0</v>
      </c>
      <c r="T503" s="30">
        <f t="shared" si="232"/>
        <v>570935.23655448505</v>
      </c>
      <c r="U503" s="30">
        <f t="shared" si="233"/>
        <v>0</v>
      </c>
      <c r="V503" s="30">
        <f t="shared" si="234"/>
        <v>0</v>
      </c>
      <c r="W503" s="30">
        <f t="shared" si="235"/>
        <v>0</v>
      </c>
      <c r="X503" s="30">
        <f t="shared" si="236"/>
        <v>0</v>
      </c>
      <c r="Y503" s="30">
        <f t="shared" si="222"/>
        <v>1190.4649847447979</v>
      </c>
      <c r="Z503" s="30">
        <f t="shared" si="223"/>
        <v>-619.52974819031169</v>
      </c>
      <c r="AA503" s="30">
        <f t="shared" si="237"/>
        <v>0.33068471798466609</v>
      </c>
      <c r="AB503" s="30">
        <f t="shared" si="238"/>
        <v>-0.17209159671953103</v>
      </c>
      <c r="AC503" s="30">
        <f t="shared" si="239"/>
        <v>0.17209159671953103</v>
      </c>
      <c r="AD503" s="30">
        <f t="shared" si="240"/>
        <v>0.15859312126513506</v>
      </c>
      <c r="AE503" s="30">
        <f>1/2*(('Car Info '!$C$5)*('My Spreedsheet '!F503)^2)</f>
        <v>0</v>
      </c>
      <c r="AF503" s="30">
        <f t="shared" si="241"/>
        <v>0</v>
      </c>
      <c r="AG503" s="30">
        <f t="shared" si="242"/>
        <v>0</v>
      </c>
      <c r="AH503" s="30">
        <f t="shared" si="243"/>
        <v>5.495562375685866</v>
      </c>
      <c r="AI503" s="30">
        <f t="shared" si="244"/>
        <v>0</v>
      </c>
      <c r="AJ503" s="30">
        <f t="shared" si="245"/>
        <v>0</v>
      </c>
      <c r="AK503" s="30">
        <f t="shared" si="246"/>
        <v>0</v>
      </c>
      <c r="AL503" s="30">
        <f t="shared" si="247"/>
        <v>0</v>
      </c>
      <c r="AM503" s="30">
        <f t="shared" si="248"/>
        <v>0</v>
      </c>
      <c r="AN503" s="30">
        <f t="shared" si="249"/>
        <v>0</v>
      </c>
      <c r="AO503" s="30">
        <f>IF('My Spreedsheet '!AN503&lt; 'Supercapacitor Info'!$F$22,'My Spreedsheet '!AN503,'Supercapacitor Info'!$F$22)</f>
        <v>0</v>
      </c>
    </row>
    <row r="504" spans="2:41" x14ac:dyDescent="0.3">
      <c r="B504" s="6" t="s">
        <v>9</v>
      </c>
      <c r="C504" s="6">
        <v>499</v>
      </c>
      <c r="D504" s="6">
        <v>499</v>
      </c>
      <c r="E504" s="7">
        <v>0</v>
      </c>
      <c r="F504" s="16">
        <f t="shared" si="224"/>
        <v>0</v>
      </c>
      <c r="G504" s="17">
        <f t="shared" si="250"/>
        <v>0</v>
      </c>
      <c r="H504" s="17">
        <f t="shared" si="251"/>
        <v>0</v>
      </c>
      <c r="I504" s="17">
        <f t="shared" si="225"/>
        <v>0</v>
      </c>
      <c r="J504" s="17">
        <f t="shared" si="226"/>
        <v>2893.3333333333344</v>
      </c>
      <c r="K504" s="17">
        <f t="shared" si="227"/>
        <v>2893.3333333333344</v>
      </c>
      <c r="L504" s="30">
        <f>'Car Info '!$C$5*'My Spreedsheet '!G504</f>
        <v>0</v>
      </c>
      <c r="M504" s="30">
        <f t="shared" si="228"/>
        <v>0</v>
      </c>
      <c r="N504" s="30">
        <f>IF(M504=1,'Car Info '!$C$5*9.80665*'Car Info '!$H$5,0)</f>
        <v>0</v>
      </c>
      <c r="O504" s="30">
        <f>0.5*'Car Info '!$G$5*'Car Info '!$I$5*'Car Info '!$D$5*('My Spreedsheet '!F504*'My Spreedsheet '!F504)</f>
        <v>0</v>
      </c>
      <c r="P504" s="30">
        <f t="shared" si="252"/>
        <v>0</v>
      </c>
      <c r="Q504" s="30">
        <f t="shared" si="229"/>
        <v>0</v>
      </c>
      <c r="R504" s="30">
        <f t="shared" si="230"/>
        <v>0</v>
      </c>
      <c r="S504" s="30">
        <f t="shared" si="231"/>
        <v>0</v>
      </c>
      <c r="T504" s="30">
        <f t="shared" si="232"/>
        <v>570935.23655448505</v>
      </c>
      <c r="U504" s="30">
        <f t="shared" si="233"/>
        <v>0</v>
      </c>
      <c r="V504" s="30">
        <f t="shared" si="234"/>
        <v>0</v>
      </c>
      <c r="W504" s="30">
        <f t="shared" si="235"/>
        <v>0</v>
      </c>
      <c r="X504" s="30">
        <f t="shared" si="236"/>
        <v>0</v>
      </c>
      <c r="Y504" s="30">
        <f t="shared" si="222"/>
        <v>1190.4649847447979</v>
      </c>
      <c r="Z504" s="30">
        <f t="shared" si="223"/>
        <v>-619.52974819031169</v>
      </c>
      <c r="AA504" s="30">
        <f t="shared" si="237"/>
        <v>0.33068471798466609</v>
      </c>
      <c r="AB504" s="30">
        <f t="shared" si="238"/>
        <v>-0.17209159671953103</v>
      </c>
      <c r="AC504" s="30">
        <f t="shared" si="239"/>
        <v>0.17209159671953103</v>
      </c>
      <c r="AD504" s="30">
        <f t="shared" si="240"/>
        <v>0.15859312126513506</v>
      </c>
      <c r="AE504" s="30">
        <f>1/2*(('Car Info '!$C$5)*('My Spreedsheet '!F504)^2)</f>
        <v>0</v>
      </c>
      <c r="AF504" s="30">
        <f t="shared" si="241"/>
        <v>0</v>
      </c>
      <c r="AG504" s="30">
        <f t="shared" si="242"/>
        <v>0</v>
      </c>
      <c r="AH504" s="30">
        <f t="shared" si="243"/>
        <v>5.495562375685866</v>
      </c>
      <c r="AI504" s="30">
        <f t="shared" si="244"/>
        <v>0</v>
      </c>
      <c r="AJ504" s="30">
        <f t="shared" si="245"/>
        <v>0</v>
      </c>
      <c r="AK504" s="30">
        <f t="shared" si="246"/>
        <v>0</v>
      </c>
      <c r="AL504" s="30">
        <f t="shared" si="247"/>
        <v>0</v>
      </c>
      <c r="AM504" s="30">
        <f t="shared" si="248"/>
        <v>0</v>
      </c>
      <c r="AN504" s="30">
        <f t="shared" si="249"/>
        <v>0</v>
      </c>
      <c r="AO504" s="30">
        <f>IF('My Spreedsheet '!AN504&lt; 'Supercapacitor Info'!$F$22,'My Spreedsheet '!AN504,'Supercapacitor Info'!$F$22)</f>
        <v>0</v>
      </c>
    </row>
    <row r="505" spans="2:41" x14ac:dyDescent="0.3">
      <c r="B505" s="6" t="s">
        <v>9</v>
      </c>
      <c r="C505" s="6">
        <v>500</v>
      </c>
      <c r="D505" s="6">
        <v>500</v>
      </c>
      <c r="E505" s="7">
        <v>0</v>
      </c>
      <c r="F505" s="16">
        <f t="shared" si="224"/>
        <v>0</v>
      </c>
      <c r="G505" s="17">
        <f t="shared" si="250"/>
        <v>0</v>
      </c>
      <c r="H505" s="17">
        <f t="shared" si="251"/>
        <v>0</v>
      </c>
      <c r="I505" s="17">
        <f t="shared" si="225"/>
        <v>0</v>
      </c>
      <c r="J505" s="17">
        <f t="shared" si="226"/>
        <v>2893.3333333333344</v>
      </c>
      <c r="K505" s="17">
        <f t="shared" si="227"/>
        <v>2893.3333333333344</v>
      </c>
      <c r="L505" s="30">
        <f>'Car Info '!$C$5*'My Spreedsheet '!G505</f>
        <v>0</v>
      </c>
      <c r="M505" s="30">
        <f t="shared" si="228"/>
        <v>0</v>
      </c>
      <c r="N505" s="30">
        <f>IF(M505=1,'Car Info '!$C$5*9.80665*'Car Info '!$H$5,0)</f>
        <v>0</v>
      </c>
      <c r="O505" s="30">
        <f>0.5*'Car Info '!$G$5*'Car Info '!$I$5*'Car Info '!$D$5*('My Spreedsheet '!F505*'My Spreedsheet '!F505)</f>
        <v>0</v>
      </c>
      <c r="P505" s="30">
        <f t="shared" si="252"/>
        <v>0</v>
      </c>
      <c r="Q505" s="30">
        <f t="shared" si="229"/>
        <v>0</v>
      </c>
      <c r="R505" s="30">
        <f t="shared" si="230"/>
        <v>0</v>
      </c>
      <c r="S505" s="30">
        <f t="shared" si="231"/>
        <v>0</v>
      </c>
      <c r="T505" s="30">
        <f t="shared" si="232"/>
        <v>570935.23655448505</v>
      </c>
      <c r="U505" s="30">
        <f t="shared" si="233"/>
        <v>0</v>
      </c>
      <c r="V505" s="30">
        <f t="shared" si="234"/>
        <v>0</v>
      </c>
      <c r="W505" s="30">
        <f t="shared" si="235"/>
        <v>0</v>
      </c>
      <c r="X505" s="30">
        <f t="shared" si="236"/>
        <v>0</v>
      </c>
      <c r="Y505" s="30">
        <f t="shared" si="222"/>
        <v>1190.4649847447979</v>
      </c>
      <c r="Z505" s="30">
        <f t="shared" si="223"/>
        <v>-619.52974819031169</v>
      </c>
      <c r="AA505" s="30">
        <f t="shared" si="237"/>
        <v>0.33068471798466609</v>
      </c>
      <c r="AB505" s="30">
        <f t="shared" si="238"/>
        <v>-0.17209159671953103</v>
      </c>
      <c r="AC505" s="30">
        <f t="shared" si="239"/>
        <v>0.17209159671953103</v>
      </c>
      <c r="AD505" s="30">
        <f t="shared" si="240"/>
        <v>0.15859312126513506</v>
      </c>
      <c r="AE505" s="30">
        <f>1/2*(('Car Info '!$C$5)*('My Spreedsheet '!F505)^2)</f>
        <v>0</v>
      </c>
      <c r="AF505" s="30">
        <f t="shared" si="241"/>
        <v>0</v>
      </c>
      <c r="AG505" s="30">
        <f t="shared" si="242"/>
        <v>0</v>
      </c>
      <c r="AH505" s="30">
        <f t="shared" si="243"/>
        <v>5.495562375685866</v>
      </c>
      <c r="AI505" s="30">
        <f t="shared" si="244"/>
        <v>0</v>
      </c>
      <c r="AJ505" s="30">
        <f t="shared" si="245"/>
        <v>0</v>
      </c>
      <c r="AK505" s="30">
        <f t="shared" si="246"/>
        <v>0</v>
      </c>
      <c r="AL505" s="30">
        <f t="shared" si="247"/>
        <v>0</v>
      </c>
      <c r="AM505" s="30">
        <f t="shared" si="248"/>
        <v>0</v>
      </c>
      <c r="AN505" s="30">
        <f t="shared" si="249"/>
        <v>0</v>
      </c>
      <c r="AO505" s="30">
        <f>IF('My Spreedsheet '!AN505&lt; 'Supercapacitor Info'!$F$22,'My Spreedsheet '!AN505,'Supercapacitor Info'!$F$22)</f>
        <v>0</v>
      </c>
    </row>
    <row r="506" spans="2:41" x14ac:dyDescent="0.3">
      <c r="B506" s="6" t="s">
        <v>9</v>
      </c>
      <c r="C506" s="6">
        <v>501</v>
      </c>
      <c r="D506" s="6">
        <v>501</v>
      </c>
      <c r="E506" s="7">
        <v>0</v>
      </c>
      <c r="F506" s="16">
        <f t="shared" si="224"/>
        <v>0</v>
      </c>
      <c r="G506" s="17">
        <f t="shared" si="250"/>
        <v>0</v>
      </c>
      <c r="H506" s="17">
        <f t="shared" si="251"/>
        <v>0</v>
      </c>
      <c r="I506" s="17">
        <f t="shared" si="225"/>
        <v>0</v>
      </c>
      <c r="J506" s="17">
        <f t="shared" si="226"/>
        <v>2893.3333333333344</v>
      </c>
      <c r="K506" s="17">
        <f t="shared" si="227"/>
        <v>2893.3333333333344</v>
      </c>
      <c r="L506" s="30">
        <f>'Car Info '!$C$5*'My Spreedsheet '!G506</f>
        <v>0</v>
      </c>
      <c r="M506" s="30">
        <f t="shared" si="228"/>
        <v>0</v>
      </c>
      <c r="N506" s="30">
        <f>IF(M506=1,'Car Info '!$C$5*9.80665*'Car Info '!$H$5,0)</f>
        <v>0</v>
      </c>
      <c r="O506" s="30">
        <f>0.5*'Car Info '!$G$5*'Car Info '!$I$5*'Car Info '!$D$5*('My Spreedsheet '!F506*'My Spreedsheet '!F506)</f>
        <v>0</v>
      </c>
      <c r="P506" s="30">
        <f t="shared" si="252"/>
        <v>0</v>
      </c>
      <c r="Q506" s="30">
        <f t="shared" si="229"/>
        <v>0</v>
      </c>
      <c r="R506" s="30">
        <f t="shared" si="230"/>
        <v>0</v>
      </c>
      <c r="S506" s="30">
        <f t="shared" si="231"/>
        <v>0</v>
      </c>
      <c r="T506" s="30">
        <f t="shared" si="232"/>
        <v>570935.23655448505</v>
      </c>
      <c r="U506" s="30">
        <f t="shared" si="233"/>
        <v>0</v>
      </c>
      <c r="V506" s="30">
        <f t="shared" si="234"/>
        <v>0</v>
      </c>
      <c r="W506" s="30">
        <f t="shared" si="235"/>
        <v>0</v>
      </c>
      <c r="X506" s="30">
        <f t="shared" si="236"/>
        <v>0</v>
      </c>
      <c r="Y506" s="30">
        <f t="shared" si="222"/>
        <v>1190.4649847447979</v>
      </c>
      <c r="Z506" s="30">
        <f t="shared" si="223"/>
        <v>-619.52974819031169</v>
      </c>
      <c r="AA506" s="30">
        <f t="shared" si="237"/>
        <v>0.33068471798466609</v>
      </c>
      <c r="AB506" s="30">
        <f t="shared" si="238"/>
        <v>-0.17209159671953103</v>
      </c>
      <c r="AC506" s="30">
        <f t="shared" si="239"/>
        <v>0.17209159671953103</v>
      </c>
      <c r="AD506" s="30">
        <f t="shared" si="240"/>
        <v>0.15859312126513506</v>
      </c>
      <c r="AE506" s="30">
        <f>1/2*(('Car Info '!$C$5)*('My Spreedsheet '!F506)^2)</f>
        <v>0</v>
      </c>
      <c r="AF506" s="30">
        <f t="shared" si="241"/>
        <v>0</v>
      </c>
      <c r="AG506" s="30">
        <f t="shared" si="242"/>
        <v>0</v>
      </c>
      <c r="AH506" s="30">
        <f t="shared" si="243"/>
        <v>5.495562375685866</v>
      </c>
      <c r="AI506" s="30">
        <f t="shared" si="244"/>
        <v>0</v>
      </c>
      <c r="AJ506" s="30">
        <f t="shared" si="245"/>
        <v>0</v>
      </c>
      <c r="AK506" s="30">
        <f t="shared" si="246"/>
        <v>0</v>
      </c>
      <c r="AL506" s="30">
        <f t="shared" si="247"/>
        <v>0</v>
      </c>
      <c r="AM506" s="30">
        <f t="shared" si="248"/>
        <v>0</v>
      </c>
      <c r="AN506" s="30">
        <f t="shared" si="249"/>
        <v>0</v>
      </c>
      <c r="AO506" s="30">
        <f>IF('My Spreedsheet '!AN506&lt; 'Supercapacitor Info'!$F$22,'My Spreedsheet '!AN506,'Supercapacitor Info'!$F$22)</f>
        <v>0</v>
      </c>
    </row>
    <row r="507" spans="2:41" x14ac:dyDescent="0.3">
      <c r="B507" s="6" t="s">
        <v>9</v>
      </c>
      <c r="C507" s="6">
        <v>502</v>
      </c>
      <c r="D507" s="6">
        <v>502</v>
      </c>
      <c r="E507" s="7">
        <v>0</v>
      </c>
      <c r="F507" s="16">
        <f t="shared" si="224"/>
        <v>0</v>
      </c>
      <c r="G507" s="17">
        <f t="shared" si="250"/>
        <v>0</v>
      </c>
      <c r="H507" s="17">
        <f t="shared" si="251"/>
        <v>0</v>
      </c>
      <c r="I507" s="17">
        <f t="shared" si="225"/>
        <v>0</v>
      </c>
      <c r="J507" s="17">
        <f t="shared" si="226"/>
        <v>2893.3333333333344</v>
      </c>
      <c r="K507" s="17">
        <f t="shared" si="227"/>
        <v>2893.3333333333344</v>
      </c>
      <c r="L507" s="30">
        <f>'Car Info '!$C$5*'My Spreedsheet '!G507</f>
        <v>0</v>
      </c>
      <c r="M507" s="30">
        <f t="shared" si="228"/>
        <v>0</v>
      </c>
      <c r="N507" s="30">
        <f>IF(M507=1,'Car Info '!$C$5*9.80665*'Car Info '!$H$5,0)</f>
        <v>0</v>
      </c>
      <c r="O507" s="30">
        <f>0.5*'Car Info '!$G$5*'Car Info '!$I$5*'Car Info '!$D$5*('My Spreedsheet '!F507*'My Spreedsheet '!F507)</f>
        <v>0</v>
      </c>
      <c r="P507" s="30">
        <f t="shared" si="252"/>
        <v>0</v>
      </c>
      <c r="Q507" s="30">
        <f t="shared" si="229"/>
        <v>0</v>
      </c>
      <c r="R507" s="30">
        <f t="shared" si="230"/>
        <v>0</v>
      </c>
      <c r="S507" s="30">
        <f t="shared" si="231"/>
        <v>0</v>
      </c>
      <c r="T507" s="30">
        <f t="shared" si="232"/>
        <v>570935.23655448505</v>
      </c>
      <c r="U507" s="30">
        <f t="shared" si="233"/>
        <v>0</v>
      </c>
      <c r="V507" s="30">
        <f t="shared" si="234"/>
        <v>0</v>
      </c>
      <c r="W507" s="30">
        <f t="shared" si="235"/>
        <v>0</v>
      </c>
      <c r="X507" s="30">
        <f t="shared" si="236"/>
        <v>0</v>
      </c>
      <c r="Y507" s="30">
        <f t="shared" si="222"/>
        <v>1190.4649847447979</v>
      </c>
      <c r="Z507" s="30">
        <f t="shared" si="223"/>
        <v>-619.52974819031169</v>
      </c>
      <c r="AA507" s="30">
        <f t="shared" si="237"/>
        <v>0.33068471798466609</v>
      </c>
      <c r="AB507" s="30">
        <f t="shared" si="238"/>
        <v>-0.17209159671953103</v>
      </c>
      <c r="AC507" s="30">
        <f t="shared" si="239"/>
        <v>0.17209159671953103</v>
      </c>
      <c r="AD507" s="30">
        <f t="shared" si="240"/>
        <v>0.15859312126513506</v>
      </c>
      <c r="AE507" s="30">
        <f>1/2*(('Car Info '!$C$5)*('My Spreedsheet '!F507)^2)</f>
        <v>0</v>
      </c>
      <c r="AF507" s="30">
        <f t="shared" si="241"/>
        <v>0</v>
      </c>
      <c r="AG507" s="30">
        <f t="shared" si="242"/>
        <v>0</v>
      </c>
      <c r="AH507" s="30">
        <f t="shared" si="243"/>
        <v>5.495562375685866</v>
      </c>
      <c r="AI507" s="30">
        <f t="shared" si="244"/>
        <v>0</v>
      </c>
      <c r="AJ507" s="30">
        <f t="shared" si="245"/>
        <v>0</v>
      </c>
      <c r="AK507" s="30">
        <f t="shared" si="246"/>
        <v>0</v>
      </c>
      <c r="AL507" s="30">
        <f t="shared" si="247"/>
        <v>0</v>
      </c>
      <c r="AM507" s="30">
        <f t="shared" si="248"/>
        <v>0</v>
      </c>
      <c r="AN507" s="30">
        <f t="shared" si="249"/>
        <v>0</v>
      </c>
      <c r="AO507" s="30">
        <f>IF('My Spreedsheet '!AN507&lt; 'Supercapacitor Info'!$F$22,'My Spreedsheet '!AN507,'Supercapacitor Info'!$F$22)</f>
        <v>0</v>
      </c>
    </row>
    <row r="508" spans="2:41" x14ac:dyDescent="0.3">
      <c r="B508" s="6" t="s">
        <v>9</v>
      </c>
      <c r="C508" s="6">
        <v>503</v>
      </c>
      <c r="D508" s="6">
        <v>503</v>
      </c>
      <c r="E508" s="7">
        <v>0</v>
      </c>
      <c r="F508" s="16">
        <f t="shared" si="224"/>
        <v>0</v>
      </c>
      <c r="G508" s="17">
        <f t="shared" si="250"/>
        <v>0</v>
      </c>
      <c r="H508" s="17">
        <f t="shared" si="251"/>
        <v>0</v>
      </c>
      <c r="I508" s="17">
        <f t="shared" si="225"/>
        <v>0</v>
      </c>
      <c r="J508" s="17">
        <f t="shared" si="226"/>
        <v>2893.3333333333344</v>
      </c>
      <c r="K508" s="17">
        <f t="shared" si="227"/>
        <v>2893.3333333333344</v>
      </c>
      <c r="L508" s="30">
        <f>'Car Info '!$C$5*'My Spreedsheet '!G508</f>
        <v>0</v>
      </c>
      <c r="M508" s="30">
        <f t="shared" si="228"/>
        <v>0</v>
      </c>
      <c r="N508" s="30">
        <f>IF(M508=1,'Car Info '!$C$5*9.80665*'Car Info '!$H$5,0)</f>
        <v>0</v>
      </c>
      <c r="O508" s="30">
        <f>0.5*'Car Info '!$G$5*'Car Info '!$I$5*'Car Info '!$D$5*('My Spreedsheet '!F508*'My Spreedsheet '!F508)</f>
        <v>0</v>
      </c>
      <c r="P508" s="30">
        <f t="shared" si="252"/>
        <v>0</v>
      </c>
      <c r="Q508" s="30">
        <f t="shared" si="229"/>
        <v>0</v>
      </c>
      <c r="R508" s="30">
        <f t="shared" si="230"/>
        <v>0</v>
      </c>
      <c r="S508" s="30">
        <f t="shared" si="231"/>
        <v>0</v>
      </c>
      <c r="T508" s="30">
        <f t="shared" si="232"/>
        <v>570935.23655448505</v>
      </c>
      <c r="U508" s="30">
        <f t="shared" si="233"/>
        <v>0</v>
      </c>
      <c r="V508" s="30">
        <f t="shared" si="234"/>
        <v>0</v>
      </c>
      <c r="W508" s="30">
        <f t="shared" si="235"/>
        <v>0</v>
      </c>
      <c r="X508" s="30">
        <f t="shared" si="236"/>
        <v>0</v>
      </c>
      <c r="Y508" s="30">
        <f t="shared" si="222"/>
        <v>1190.4649847447979</v>
      </c>
      <c r="Z508" s="30">
        <f t="shared" si="223"/>
        <v>-619.52974819031169</v>
      </c>
      <c r="AA508" s="30">
        <f t="shared" si="237"/>
        <v>0.33068471798466609</v>
      </c>
      <c r="AB508" s="30">
        <f t="shared" si="238"/>
        <v>-0.17209159671953103</v>
      </c>
      <c r="AC508" s="30">
        <f t="shared" si="239"/>
        <v>0.17209159671953103</v>
      </c>
      <c r="AD508" s="30">
        <f t="shared" si="240"/>
        <v>0.15859312126513506</v>
      </c>
      <c r="AE508" s="30">
        <f>1/2*(('Car Info '!$C$5)*('My Spreedsheet '!F508)^2)</f>
        <v>0</v>
      </c>
      <c r="AF508" s="30">
        <f t="shared" si="241"/>
        <v>0</v>
      </c>
      <c r="AG508" s="30">
        <f t="shared" si="242"/>
        <v>0</v>
      </c>
      <c r="AH508" s="30">
        <f t="shared" si="243"/>
        <v>5.495562375685866</v>
      </c>
      <c r="AI508" s="30">
        <f t="shared" si="244"/>
        <v>0</v>
      </c>
      <c r="AJ508" s="30">
        <f t="shared" si="245"/>
        <v>0</v>
      </c>
      <c r="AK508" s="30">
        <f t="shared" si="246"/>
        <v>0</v>
      </c>
      <c r="AL508" s="30">
        <f t="shared" si="247"/>
        <v>0</v>
      </c>
      <c r="AM508" s="30">
        <f t="shared" si="248"/>
        <v>0</v>
      </c>
      <c r="AN508" s="30">
        <f t="shared" si="249"/>
        <v>0</v>
      </c>
      <c r="AO508" s="30">
        <f>IF('My Spreedsheet '!AN508&lt; 'Supercapacitor Info'!$F$22,'My Spreedsheet '!AN508,'Supercapacitor Info'!$F$22)</f>
        <v>0</v>
      </c>
    </row>
    <row r="509" spans="2:41" x14ac:dyDescent="0.3">
      <c r="B509" s="6" t="s">
        <v>9</v>
      </c>
      <c r="C509" s="6">
        <v>504</v>
      </c>
      <c r="D509" s="6">
        <v>504</v>
      </c>
      <c r="E509" s="7">
        <v>0</v>
      </c>
      <c r="F509" s="16">
        <f t="shared" si="224"/>
        <v>0</v>
      </c>
      <c r="G509" s="17">
        <f t="shared" si="250"/>
        <v>0</v>
      </c>
      <c r="H509" s="17">
        <f t="shared" si="251"/>
        <v>0</v>
      </c>
      <c r="I509" s="17">
        <f t="shared" si="225"/>
        <v>0</v>
      </c>
      <c r="J509" s="17">
        <f t="shared" si="226"/>
        <v>2893.3333333333344</v>
      </c>
      <c r="K509" s="17">
        <f t="shared" si="227"/>
        <v>2893.3333333333344</v>
      </c>
      <c r="L509" s="30">
        <f>'Car Info '!$C$5*'My Spreedsheet '!G509</f>
        <v>0</v>
      </c>
      <c r="M509" s="30">
        <f t="shared" si="228"/>
        <v>0</v>
      </c>
      <c r="N509" s="30">
        <f>IF(M509=1,'Car Info '!$C$5*9.80665*'Car Info '!$H$5,0)</f>
        <v>0</v>
      </c>
      <c r="O509" s="30">
        <f>0.5*'Car Info '!$G$5*'Car Info '!$I$5*'Car Info '!$D$5*('My Spreedsheet '!F509*'My Spreedsheet '!F509)</f>
        <v>0</v>
      </c>
      <c r="P509" s="30">
        <f t="shared" si="252"/>
        <v>0</v>
      </c>
      <c r="Q509" s="30">
        <f t="shared" si="229"/>
        <v>0</v>
      </c>
      <c r="R509" s="30">
        <f t="shared" si="230"/>
        <v>0</v>
      </c>
      <c r="S509" s="30">
        <f t="shared" si="231"/>
        <v>0</v>
      </c>
      <c r="T509" s="30">
        <f t="shared" si="232"/>
        <v>570935.23655448505</v>
      </c>
      <c r="U509" s="30">
        <f t="shared" si="233"/>
        <v>0</v>
      </c>
      <c r="V509" s="30">
        <f t="shared" si="234"/>
        <v>0</v>
      </c>
      <c r="W509" s="30">
        <f t="shared" si="235"/>
        <v>0</v>
      </c>
      <c r="X509" s="30">
        <f t="shared" si="236"/>
        <v>0</v>
      </c>
      <c r="Y509" s="30">
        <f t="shared" si="222"/>
        <v>1190.4649847447979</v>
      </c>
      <c r="Z509" s="30">
        <f t="shared" si="223"/>
        <v>-619.52974819031169</v>
      </c>
      <c r="AA509" s="30">
        <f t="shared" si="237"/>
        <v>0.33068471798466609</v>
      </c>
      <c r="AB509" s="30">
        <f t="shared" si="238"/>
        <v>-0.17209159671953103</v>
      </c>
      <c r="AC509" s="30">
        <f t="shared" si="239"/>
        <v>0.17209159671953103</v>
      </c>
      <c r="AD509" s="30">
        <f t="shared" si="240"/>
        <v>0.15859312126513506</v>
      </c>
      <c r="AE509" s="30">
        <f>1/2*(('Car Info '!$C$5)*('My Spreedsheet '!F509)^2)</f>
        <v>0</v>
      </c>
      <c r="AF509" s="30">
        <f t="shared" si="241"/>
        <v>0</v>
      </c>
      <c r="AG509" s="30">
        <f t="shared" si="242"/>
        <v>0</v>
      </c>
      <c r="AH509" s="30">
        <f t="shared" si="243"/>
        <v>5.495562375685866</v>
      </c>
      <c r="AI509" s="30">
        <f t="shared" si="244"/>
        <v>0</v>
      </c>
      <c r="AJ509" s="30">
        <f t="shared" si="245"/>
        <v>0</v>
      </c>
      <c r="AK509" s="30">
        <f t="shared" si="246"/>
        <v>0</v>
      </c>
      <c r="AL509" s="30">
        <f t="shared" si="247"/>
        <v>0</v>
      </c>
      <c r="AM509" s="30">
        <f t="shared" si="248"/>
        <v>0</v>
      </c>
      <c r="AN509" s="30">
        <f t="shared" si="249"/>
        <v>0</v>
      </c>
      <c r="AO509" s="30">
        <f>IF('My Spreedsheet '!AN509&lt; 'Supercapacitor Info'!$F$22,'My Spreedsheet '!AN509,'Supercapacitor Info'!$F$22)</f>
        <v>0</v>
      </c>
    </row>
    <row r="510" spans="2:41" x14ac:dyDescent="0.3">
      <c r="B510" s="6" t="s">
        <v>9</v>
      </c>
      <c r="C510" s="6">
        <v>505</v>
      </c>
      <c r="D510" s="6">
        <v>505</v>
      </c>
      <c r="E510" s="7">
        <v>0</v>
      </c>
      <c r="F510" s="16">
        <f t="shared" si="224"/>
        <v>0</v>
      </c>
      <c r="G510" s="17">
        <f t="shared" si="250"/>
        <v>0</v>
      </c>
      <c r="H510" s="17">
        <f t="shared" si="251"/>
        <v>0</v>
      </c>
      <c r="I510" s="17">
        <f t="shared" si="225"/>
        <v>0</v>
      </c>
      <c r="J510" s="17">
        <f t="shared" si="226"/>
        <v>2893.3333333333344</v>
      </c>
      <c r="K510" s="17">
        <f t="shared" si="227"/>
        <v>2893.3333333333344</v>
      </c>
      <c r="L510" s="30">
        <f>'Car Info '!$C$5*'My Spreedsheet '!G510</f>
        <v>0</v>
      </c>
      <c r="M510" s="30">
        <f t="shared" si="228"/>
        <v>0</v>
      </c>
      <c r="N510" s="30">
        <f>IF(M510=1,'Car Info '!$C$5*9.80665*'Car Info '!$H$5,0)</f>
        <v>0</v>
      </c>
      <c r="O510" s="30">
        <f>0.5*'Car Info '!$G$5*'Car Info '!$I$5*'Car Info '!$D$5*('My Spreedsheet '!F510*'My Spreedsheet '!F510)</f>
        <v>0</v>
      </c>
      <c r="P510" s="30">
        <f t="shared" si="252"/>
        <v>0</v>
      </c>
      <c r="Q510" s="30">
        <f t="shared" si="229"/>
        <v>0</v>
      </c>
      <c r="R510" s="30">
        <f t="shared" si="230"/>
        <v>0</v>
      </c>
      <c r="S510" s="30">
        <f t="shared" si="231"/>
        <v>0</v>
      </c>
      <c r="T510" s="30">
        <f t="shared" si="232"/>
        <v>570935.23655448505</v>
      </c>
      <c r="U510" s="30">
        <f t="shared" si="233"/>
        <v>0</v>
      </c>
      <c r="V510" s="30">
        <f t="shared" si="234"/>
        <v>0</v>
      </c>
      <c r="W510" s="30">
        <f t="shared" si="235"/>
        <v>0</v>
      </c>
      <c r="X510" s="30">
        <f t="shared" si="236"/>
        <v>0</v>
      </c>
      <c r="Y510" s="30">
        <f t="shared" si="222"/>
        <v>1190.4649847447979</v>
      </c>
      <c r="Z510" s="30">
        <f t="shared" si="223"/>
        <v>-619.52974819031169</v>
      </c>
      <c r="AA510" s="30">
        <f t="shared" si="237"/>
        <v>0.33068471798466609</v>
      </c>
      <c r="AB510" s="30">
        <f t="shared" si="238"/>
        <v>-0.17209159671953103</v>
      </c>
      <c r="AC510" s="30">
        <f t="shared" si="239"/>
        <v>0.17209159671953103</v>
      </c>
      <c r="AD510" s="30">
        <f t="shared" si="240"/>
        <v>0.15859312126513506</v>
      </c>
      <c r="AE510" s="30">
        <f>1/2*(('Car Info '!$C$5)*('My Spreedsheet '!F510)^2)</f>
        <v>0</v>
      </c>
      <c r="AF510" s="30">
        <f t="shared" si="241"/>
        <v>0</v>
      </c>
      <c r="AG510" s="30">
        <f t="shared" si="242"/>
        <v>0</v>
      </c>
      <c r="AH510" s="30">
        <f t="shared" si="243"/>
        <v>5.495562375685866</v>
      </c>
      <c r="AI510" s="30">
        <f t="shared" si="244"/>
        <v>0</v>
      </c>
      <c r="AJ510" s="30">
        <f t="shared" si="245"/>
        <v>0</v>
      </c>
      <c r="AK510" s="30">
        <f t="shared" si="246"/>
        <v>0</v>
      </c>
      <c r="AL510" s="30">
        <f t="shared" si="247"/>
        <v>0</v>
      </c>
      <c r="AM510" s="30">
        <f t="shared" si="248"/>
        <v>0</v>
      </c>
      <c r="AN510" s="30">
        <f t="shared" si="249"/>
        <v>0</v>
      </c>
      <c r="AO510" s="30">
        <f>IF('My Spreedsheet '!AN510&lt; 'Supercapacitor Info'!$F$22,'My Spreedsheet '!AN510,'Supercapacitor Info'!$F$22)</f>
        <v>0</v>
      </c>
    </row>
    <row r="511" spans="2:41" x14ac:dyDescent="0.3">
      <c r="B511" s="6" t="s">
        <v>9</v>
      </c>
      <c r="C511" s="6">
        <v>506</v>
      </c>
      <c r="D511" s="6">
        <v>506</v>
      </c>
      <c r="E511" s="7">
        <v>0</v>
      </c>
      <c r="F511" s="16">
        <f t="shared" si="224"/>
        <v>0</v>
      </c>
      <c r="G511" s="17">
        <f t="shared" si="250"/>
        <v>0</v>
      </c>
      <c r="H511" s="17">
        <f t="shared" si="251"/>
        <v>0</v>
      </c>
      <c r="I511" s="17">
        <f t="shared" si="225"/>
        <v>0</v>
      </c>
      <c r="J511" s="17">
        <f t="shared" si="226"/>
        <v>2893.3333333333344</v>
      </c>
      <c r="K511" s="17">
        <f t="shared" si="227"/>
        <v>2893.3333333333344</v>
      </c>
      <c r="L511" s="30">
        <f>'Car Info '!$C$5*'My Spreedsheet '!G511</f>
        <v>0</v>
      </c>
      <c r="M511" s="30">
        <f t="shared" si="228"/>
        <v>0</v>
      </c>
      <c r="N511" s="30">
        <f>IF(M511=1,'Car Info '!$C$5*9.80665*'Car Info '!$H$5,0)</f>
        <v>0</v>
      </c>
      <c r="O511" s="30">
        <f>0.5*'Car Info '!$G$5*'Car Info '!$I$5*'Car Info '!$D$5*('My Spreedsheet '!F511*'My Spreedsheet '!F511)</f>
        <v>0</v>
      </c>
      <c r="P511" s="30">
        <f t="shared" si="252"/>
        <v>0</v>
      </c>
      <c r="Q511" s="30">
        <f t="shared" si="229"/>
        <v>0</v>
      </c>
      <c r="R511" s="30">
        <f t="shared" si="230"/>
        <v>0</v>
      </c>
      <c r="S511" s="30">
        <f t="shared" si="231"/>
        <v>0</v>
      </c>
      <c r="T511" s="30">
        <f t="shared" si="232"/>
        <v>570935.23655448505</v>
      </c>
      <c r="U511" s="30">
        <f t="shared" si="233"/>
        <v>0</v>
      </c>
      <c r="V511" s="30">
        <f t="shared" si="234"/>
        <v>0</v>
      </c>
      <c r="W511" s="30">
        <f t="shared" si="235"/>
        <v>0</v>
      </c>
      <c r="X511" s="30">
        <f t="shared" si="236"/>
        <v>0</v>
      </c>
      <c r="Y511" s="30">
        <f t="shared" si="222"/>
        <v>1190.4649847447979</v>
      </c>
      <c r="Z511" s="30">
        <f t="shared" si="223"/>
        <v>-619.52974819031169</v>
      </c>
      <c r="AA511" s="30">
        <f t="shared" si="237"/>
        <v>0.33068471798466609</v>
      </c>
      <c r="AB511" s="30">
        <f t="shared" si="238"/>
        <v>-0.17209159671953103</v>
      </c>
      <c r="AC511" s="30">
        <f t="shared" si="239"/>
        <v>0.17209159671953103</v>
      </c>
      <c r="AD511" s="30">
        <f t="shared" si="240"/>
        <v>0.15859312126513506</v>
      </c>
      <c r="AE511" s="30">
        <f>1/2*(('Car Info '!$C$5)*('My Spreedsheet '!F511)^2)</f>
        <v>0</v>
      </c>
      <c r="AF511" s="30">
        <f t="shared" si="241"/>
        <v>0</v>
      </c>
      <c r="AG511" s="30">
        <f t="shared" si="242"/>
        <v>0</v>
      </c>
      <c r="AH511" s="30">
        <f t="shared" si="243"/>
        <v>5.495562375685866</v>
      </c>
      <c r="AI511" s="30">
        <f t="shared" si="244"/>
        <v>0</v>
      </c>
      <c r="AJ511" s="30">
        <f t="shared" si="245"/>
        <v>0</v>
      </c>
      <c r="AK511" s="30">
        <f t="shared" si="246"/>
        <v>0</v>
      </c>
      <c r="AL511" s="30">
        <f t="shared" si="247"/>
        <v>0</v>
      </c>
      <c r="AM511" s="30">
        <f t="shared" si="248"/>
        <v>0</v>
      </c>
      <c r="AN511" s="30">
        <f t="shared" si="249"/>
        <v>0</v>
      </c>
      <c r="AO511" s="30">
        <f>IF('My Spreedsheet '!AN511&lt; 'Supercapacitor Info'!$F$22,'My Spreedsheet '!AN511,'Supercapacitor Info'!$F$22)</f>
        <v>0</v>
      </c>
    </row>
    <row r="512" spans="2:41" x14ac:dyDescent="0.3">
      <c r="B512" s="6" t="s">
        <v>9</v>
      </c>
      <c r="C512" s="6">
        <v>507</v>
      </c>
      <c r="D512" s="6">
        <v>507</v>
      </c>
      <c r="E512" s="7">
        <v>0</v>
      </c>
      <c r="F512" s="16">
        <f t="shared" si="224"/>
        <v>0</v>
      </c>
      <c r="G512" s="17">
        <f t="shared" si="250"/>
        <v>0</v>
      </c>
      <c r="H512" s="17">
        <f t="shared" si="251"/>
        <v>0</v>
      </c>
      <c r="I512" s="17">
        <f t="shared" si="225"/>
        <v>0</v>
      </c>
      <c r="J512" s="17">
        <f t="shared" si="226"/>
        <v>2893.3333333333344</v>
      </c>
      <c r="K512" s="17">
        <f t="shared" si="227"/>
        <v>2893.3333333333344</v>
      </c>
      <c r="L512" s="30">
        <f>'Car Info '!$C$5*'My Spreedsheet '!G512</f>
        <v>0</v>
      </c>
      <c r="M512" s="30">
        <f t="shared" si="228"/>
        <v>0</v>
      </c>
      <c r="N512" s="30">
        <f>IF(M512=1,'Car Info '!$C$5*9.80665*'Car Info '!$H$5,0)</f>
        <v>0</v>
      </c>
      <c r="O512" s="30">
        <f>0.5*'Car Info '!$G$5*'Car Info '!$I$5*'Car Info '!$D$5*('My Spreedsheet '!F512*'My Spreedsheet '!F512)</f>
        <v>0</v>
      </c>
      <c r="P512" s="30">
        <f t="shared" si="252"/>
        <v>0</v>
      </c>
      <c r="Q512" s="30">
        <f t="shared" si="229"/>
        <v>0</v>
      </c>
      <c r="R512" s="30">
        <f t="shared" si="230"/>
        <v>0</v>
      </c>
      <c r="S512" s="30">
        <f t="shared" si="231"/>
        <v>0</v>
      </c>
      <c r="T512" s="30">
        <f t="shared" si="232"/>
        <v>570935.23655448505</v>
      </c>
      <c r="U512" s="30">
        <f t="shared" si="233"/>
        <v>0</v>
      </c>
      <c r="V512" s="30">
        <f t="shared" si="234"/>
        <v>0</v>
      </c>
      <c r="W512" s="30">
        <f t="shared" si="235"/>
        <v>0</v>
      </c>
      <c r="X512" s="30">
        <f t="shared" si="236"/>
        <v>0</v>
      </c>
      <c r="Y512" s="30">
        <f t="shared" si="222"/>
        <v>1190.4649847447979</v>
      </c>
      <c r="Z512" s="30">
        <f t="shared" si="223"/>
        <v>-619.52974819031169</v>
      </c>
      <c r="AA512" s="30">
        <f t="shared" si="237"/>
        <v>0.33068471798466609</v>
      </c>
      <c r="AB512" s="30">
        <f t="shared" si="238"/>
        <v>-0.17209159671953103</v>
      </c>
      <c r="AC512" s="30">
        <f t="shared" si="239"/>
        <v>0.17209159671953103</v>
      </c>
      <c r="AD512" s="30">
        <f t="shared" si="240"/>
        <v>0.15859312126513506</v>
      </c>
      <c r="AE512" s="30">
        <f>1/2*(('Car Info '!$C$5)*('My Spreedsheet '!F512)^2)</f>
        <v>0</v>
      </c>
      <c r="AF512" s="30">
        <f t="shared" si="241"/>
        <v>0</v>
      </c>
      <c r="AG512" s="30">
        <f t="shared" si="242"/>
        <v>0</v>
      </c>
      <c r="AH512" s="30">
        <f t="shared" si="243"/>
        <v>5.495562375685866</v>
      </c>
      <c r="AI512" s="30">
        <f t="shared" si="244"/>
        <v>0</v>
      </c>
      <c r="AJ512" s="30">
        <f t="shared" si="245"/>
        <v>0</v>
      </c>
      <c r="AK512" s="30">
        <f t="shared" si="246"/>
        <v>0</v>
      </c>
      <c r="AL512" s="30">
        <f t="shared" si="247"/>
        <v>0</v>
      </c>
      <c r="AM512" s="30">
        <f t="shared" si="248"/>
        <v>0</v>
      </c>
      <c r="AN512" s="30">
        <f t="shared" si="249"/>
        <v>0</v>
      </c>
      <c r="AO512" s="30">
        <f>IF('My Spreedsheet '!AN512&lt; 'Supercapacitor Info'!$F$22,'My Spreedsheet '!AN512,'Supercapacitor Info'!$F$22)</f>
        <v>0</v>
      </c>
    </row>
    <row r="513" spans="2:41" x14ac:dyDescent="0.3">
      <c r="B513" s="6" t="s">
        <v>9</v>
      </c>
      <c r="C513" s="6">
        <v>508</v>
      </c>
      <c r="D513" s="6">
        <v>508</v>
      </c>
      <c r="E513" s="7">
        <v>0</v>
      </c>
      <c r="F513" s="16">
        <f t="shared" si="224"/>
        <v>0</v>
      </c>
      <c r="G513" s="17">
        <f t="shared" si="250"/>
        <v>0</v>
      </c>
      <c r="H513" s="17">
        <f t="shared" si="251"/>
        <v>0</v>
      </c>
      <c r="I513" s="17">
        <f t="shared" si="225"/>
        <v>0</v>
      </c>
      <c r="J513" s="17">
        <f t="shared" si="226"/>
        <v>2893.3333333333344</v>
      </c>
      <c r="K513" s="17">
        <f t="shared" si="227"/>
        <v>2893.3333333333344</v>
      </c>
      <c r="L513" s="30">
        <f>'Car Info '!$C$5*'My Spreedsheet '!G513</f>
        <v>0</v>
      </c>
      <c r="M513" s="30">
        <f t="shared" si="228"/>
        <v>0</v>
      </c>
      <c r="N513" s="30">
        <f>IF(M513=1,'Car Info '!$C$5*9.80665*'Car Info '!$H$5,0)</f>
        <v>0</v>
      </c>
      <c r="O513" s="30">
        <f>0.5*'Car Info '!$G$5*'Car Info '!$I$5*'Car Info '!$D$5*('My Spreedsheet '!F513*'My Spreedsheet '!F513)</f>
        <v>0</v>
      </c>
      <c r="P513" s="30">
        <f t="shared" si="252"/>
        <v>0</v>
      </c>
      <c r="Q513" s="30">
        <f t="shared" si="229"/>
        <v>0</v>
      </c>
      <c r="R513" s="30">
        <f t="shared" si="230"/>
        <v>0</v>
      </c>
      <c r="S513" s="30">
        <f t="shared" si="231"/>
        <v>0</v>
      </c>
      <c r="T513" s="30">
        <f t="shared" si="232"/>
        <v>570935.23655448505</v>
      </c>
      <c r="U513" s="30">
        <f t="shared" si="233"/>
        <v>0</v>
      </c>
      <c r="V513" s="30">
        <f t="shared" si="234"/>
        <v>0</v>
      </c>
      <c r="W513" s="30">
        <f t="shared" si="235"/>
        <v>0</v>
      </c>
      <c r="X513" s="30">
        <f t="shared" si="236"/>
        <v>0</v>
      </c>
      <c r="Y513" s="30">
        <f t="shared" si="222"/>
        <v>1190.4649847447979</v>
      </c>
      <c r="Z513" s="30">
        <f t="shared" si="223"/>
        <v>-619.52974819031169</v>
      </c>
      <c r="AA513" s="30">
        <f t="shared" si="237"/>
        <v>0.33068471798466609</v>
      </c>
      <c r="AB513" s="30">
        <f t="shared" si="238"/>
        <v>-0.17209159671953103</v>
      </c>
      <c r="AC513" s="30">
        <f t="shared" si="239"/>
        <v>0.17209159671953103</v>
      </c>
      <c r="AD513" s="30">
        <f t="shared" si="240"/>
        <v>0.15859312126513506</v>
      </c>
      <c r="AE513" s="30">
        <f>1/2*(('Car Info '!$C$5)*('My Spreedsheet '!F513)^2)</f>
        <v>0</v>
      </c>
      <c r="AF513" s="30">
        <f t="shared" si="241"/>
        <v>0</v>
      </c>
      <c r="AG513" s="30">
        <f t="shared" si="242"/>
        <v>0</v>
      </c>
      <c r="AH513" s="30">
        <f t="shared" si="243"/>
        <v>5.495562375685866</v>
      </c>
      <c r="AI513" s="30">
        <f t="shared" si="244"/>
        <v>0</v>
      </c>
      <c r="AJ513" s="30">
        <f t="shared" si="245"/>
        <v>0</v>
      </c>
      <c r="AK513" s="30">
        <f t="shared" si="246"/>
        <v>0</v>
      </c>
      <c r="AL513" s="30">
        <f t="shared" si="247"/>
        <v>0</v>
      </c>
      <c r="AM513" s="30">
        <f t="shared" si="248"/>
        <v>0</v>
      </c>
      <c r="AN513" s="30">
        <f t="shared" si="249"/>
        <v>0</v>
      </c>
      <c r="AO513" s="30">
        <f>IF('My Spreedsheet '!AN513&lt; 'Supercapacitor Info'!$F$22,'My Spreedsheet '!AN513,'Supercapacitor Info'!$F$22)</f>
        <v>0</v>
      </c>
    </row>
    <row r="514" spans="2:41" x14ac:dyDescent="0.3">
      <c r="B514" s="6" t="s">
        <v>9</v>
      </c>
      <c r="C514" s="6">
        <v>509</v>
      </c>
      <c r="D514" s="6">
        <v>509</v>
      </c>
      <c r="E514" s="7">
        <v>0</v>
      </c>
      <c r="F514" s="16">
        <f t="shared" si="224"/>
        <v>0</v>
      </c>
      <c r="G514" s="17">
        <f t="shared" si="250"/>
        <v>0</v>
      </c>
      <c r="H514" s="17">
        <f t="shared" si="251"/>
        <v>0</v>
      </c>
      <c r="I514" s="17">
        <f t="shared" si="225"/>
        <v>0</v>
      </c>
      <c r="J514" s="17">
        <f t="shared" si="226"/>
        <v>2893.3333333333344</v>
      </c>
      <c r="K514" s="17">
        <f t="shared" si="227"/>
        <v>2893.3333333333344</v>
      </c>
      <c r="L514" s="30">
        <f>'Car Info '!$C$5*'My Spreedsheet '!G514</f>
        <v>0</v>
      </c>
      <c r="M514" s="30">
        <f t="shared" si="228"/>
        <v>0</v>
      </c>
      <c r="N514" s="30">
        <f>IF(M514=1,'Car Info '!$C$5*9.80665*'Car Info '!$H$5,0)</f>
        <v>0</v>
      </c>
      <c r="O514" s="30">
        <f>0.5*'Car Info '!$G$5*'Car Info '!$I$5*'Car Info '!$D$5*('My Spreedsheet '!F514*'My Spreedsheet '!F514)</f>
        <v>0</v>
      </c>
      <c r="P514" s="30">
        <f t="shared" si="252"/>
        <v>0</v>
      </c>
      <c r="Q514" s="30">
        <f t="shared" si="229"/>
        <v>0</v>
      </c>
      <c r="R514" s="30">
        <f t="shared" si="230"/>
        <v>0</v>
      </c>
      <c r="S514" s="30">
        <f t="shared" si="231"/>
        <v>0</v>
      </c>
      <c r="T514" s="30">
        <f t="shared" si="232"/>
        <v>570935.23655448505</v>
      </c>
      <c r="U514" s="30">
        <f t="shared" si="233"/>
        <v>0</v>
      </c>
      <c r="V514" s="30">
        <f t="shared" si="234"/>
        <v>0</v>
      </c>
      <c r="W514" s="30">
        <f t="shared" si="235"/>
        <v>0</v>
      </c>
      <c r="X514" s="30">
        <f t="shared" si="236"/>
        <v>0</v>
      </c>
      <c r="Y514" s="30">
        <f t="shared" si="222"/>
        <v>1190.4649847447979</v>
      </c>
      <c r="Z514" s="30">
        <f t="shared" si="223"/>
        <v>-619.52974819031169</v>
      </c>
      <c r="AA514" s="30">
        <f t="shared" si="237"/>
        <v>0.33068471798466609</v>
      </c>
      <c r="AB514" s="30">
        <f t="shared" si="238"/>
        <v>-0.17209159671953103</v>
      </c>
      <c r="AC514" s="30">
        <f t="shared" si="239"/>
        <v>0.17209159671953103</v>
      </c>
      <c r="AD514" s="30">
        <f t="shared" si="240"/>
        <v>0.15859312126513506</v>
      </c>
      <c r="AE514" s="30">
        <f>1/2*(('Car Info '!$C$5)*('My Spreedsheet '!F514)^2)</f>
        <v>0</v>
      </c>
      <c r="AF514" s="30">
        <f t="shared" si="241"/>
        <v>0</v>
      </c>
      <c r="AG514" s="30">
        <f t="shared" si="242"/>
        <v>0</v>
      </c>
      <c r="AH514" s="30">
        <f t="shared" si="243"/>
        <v>5.495562375685866</v>
      </c>
      <c r="AI514" s="30">
        <f t="shared" si="244"/>
        <v>0</v>
      </c>
      <c r="AJ514" s="30">
        <f t="shared" si="245"/>
        <v>0</v>
      </c>
      <c r="AK514" s="30">
        <f t="shared" si="246"/>
        <v>0</v>
      </c>
      <c r="AL514" s="30">
        <f t="shared" si="247"/>
        <v>0</v>
      </c>
      <c r="AM514" s="30">
        <f t="shared" si="248"/>
        <v>0</v>
      </c>
      <c r="AN514" s="30">
        <f t="shared" si="249"/>
        <v>0</v>
      </c>
      <c r="AO514" s="30">
        <f>IF('My Spreedsheet '!AN514&lt; 'Supercapacitor Info'!$F$22,'My Spreedsheet '!AN514,'Supercapacitor Info'!$F$22)</f>
        <v>0</v>
      </c>
    </row>
    <row r="515" spans="2:41" x14ac:dyDescent="0.3">
      <c r="B515" s="6" t="s">
        <v>9</v>
      </c>
      <c r="C515" s="6">
        <v>510</v>
      </c>
      <c r="D515" s="6">
        <v>510</v>
      </c>
      <c r="E515" s="7">
        <v>0</v>
      </c>
      <c r="F515" s="16">
        <f t="shared" si="224"/>
        <v>0</v>
      </c>
      <c r="G515" s="17">
        <f t="shared" si="250"/>
        <v>0</v>
      </c>
      <c r="H515" s="17">
        <f t="shared" si="251"/>
        <v>0</v>
      </c>
      <c r="I515" s="17">
        <f t="shared" si="225"/>
        <v>0</v>
      </c>
      <c r="J515" s="17">
        <f t="shared" si="226"/>
        <v>2893.3333333333344</v>
      </c>
      <c r="K515" s="17">
        <f t="shared" si="227"/>
        <v>2893.3333333333344</v>
      </c>
      <c r="L515" s="30">
        <f>'Car Info '!$C$5*'My Spreedsheet '!G515</f>
        <v>0</v>
      </c>
      <c r="M515" s="30">
        <f t="shared" si="228"/>
        <v>0</v>
      </c>
      <c r="N515" s="30">
        <f>IF(M515=1,'Car Info '!$C$5*9.80665*'Car Info '!$H$5,0)</f>
        <v>0</v>
      </c>
      <c r="O515" s="30">
        <f>0.5*'Car Info '!$G$5*'Car Info '!$I$5*'Car Info '!$D$5*('My Spreedsheet '!F515*'My Spreedsheet '!F515)</f>
        <v>0</v>
      </c>
      <c r="P515" s="30">
        <f t="shared" si="252"/>
        <v>0</v>
      </c>
      <c r="Q515" s="30">
        <f t="shared" si="229"/>
        <v>0</v>
      </c>
      <c r="R515" s="30">
        <f t="shared" si="230"/>
        <v>0</v>
      </c>
      <c r="S515" s="30">
        <f t="shared" si="231"/>
        <v>0</v>
      </c>
      <c r="T515" s="30">
        <f t="shared" si="232"/>
        <v>570935.23655448505</v>
      </c>
      <c r="U515" s="30">
        <f t="shared" si="233"/>
        <v>0</v>
      </c>
      <c r="V515" s="30">
        <f t="shared" si="234"/>
        <v>0</v>
      </c>
      <c r="W515" s="30">
        <f t="shared" si="235"/>
        <v>0</v>
      </c>
      <c r="X515" s="30">
        <f t="shared" si="236"/>
        <v>0</v>
      </c>
      <c r="Y515" s="30">
        <f t="shared" si="222"/>
        <v>1190.4649847447979</v>
      </c>
      <c r="Z515" s="30">
        <f t="shared" si="223"/>
        <v>-619.52974819031169</v>
      </c>
      <c r="AA515" s="30">
        <f t="shared" si="237"/>
        <v>0.33068471798466609</v>
      </c>
      <c r="AB515" s="30">
        <f t="shared" si="238"/>
        <v>-0.17209159671953103</v>
      </c>
      <c r="AC515" s="30">
        <f t="shared" si="239"/>
        <v>0.17209159671953103</v>
      </c>
      <c r="AD515" s="30">
        <f t="shared" si="240"/>
        <v>0.15859312126513506</v>
      </c>
      <c r="AE515" s="30">
        <f>1/2*(('Car Info '!$C$5)*('My Spreedsheet '!F515)^2)</f>
        <v>0</v>
      </c>
      <c r="AF515" s="30">
        <f t="shared" si="241"/>
        <v>0</v>
      </c>
      <c r="AG515" s="30">
        <f t="shared" si="242"/>
        <v>0</v>
      </c>
      <c r="AH515" s="30">
        <f t="shared" si="243"/>
        <v>5.495562375685866</v>
      </c>
      <c r="AI515" s="30">
        <f t="shared" si="244"/>
        <v>0</v>
      </c>
      <c r="AJ515" s="30">
        <f t="shared" si="245"/>
        <v>0</v>
      </c>
      <c r="AK515" s="30">
        <f t="shared" si="246"/>
        <v>0</v>
      </c>
      <c r="AL515" s="30">
        <f t="shared" si="247"/>
        <v>0</v>
      </c>
      <c r="AM515" s="30">
        <f t="shared" si="248"/>
        <v>0</v>
      </c>
      <c r="AN515" s="30">
        <f t="shared" si="249"/>
        <v>0</v>
      </c>
      <c r="AO515" s="30">
        <f>IF('My Spreedsheet '!AN515&lt; 'Supercapacitor Info'!$F$22,'My Spreedsheet '!AN515,'Supercapacitor Info'!$F$22)</f>
        <v>0</v>
      </c>
    </row>
    <row r="516" spans="2:41" x14ac:dyDescent="0.3">
      <c r="B516" s="6" t="s">
        <v>9</v>
      </c>
      <c r="C516" s="6">
        <v>511</v>
      </c>
      <c r="D516" s="6">
        <v>511</v>
      </c>
      <c r="E516" s="7">
        <v>0</v>
      </c>
      <c r="F516" s="16">
        <f t="shared" si="224"/>
        <v>0</v>
      </c>
      <c r="G516" s="17">
        <f t="shared" si="250"/>
        <v>6.9444444444444448E-2</v>
      </c>
      <c r="H516" s="17">
        <f t="shared" si="251"/>
        <v>0.25</v>
      </c>
      <c r="I516" s="17">
        <f t="shared" si="225"/>
        <v>0</v>
      </c>
      <c r="J516" s="17">
        <f t="shared" si="226"/>
        <v>2893.3333333333344</v>
      </c>
      <c r="K516" s="17">
        <f t="shared" si="227"/>
        <v>2893.3333333333344</v>
      </c>
      <c r="L516" s="30">
        <f>'Car Info '!$C$5*'My Spreedsheet '!G516</f>
        <v>103.47222222222223</v>
      </c>
      <c r="M516" s="30">
        <f t="shared" si="228"/>
        <v>0</v>
      </c>
      <c r="N516" s="30">
        <f>IF(M516=1,'Car Info '!$C$5*9.80665*'Car Info '!$H$5,0)</f>
        <v>0</v>
      </c>
      <c r="O516" s="30">
        <f>0.5*'Car Info '!$G$5*'Car Info '!$I$5*'Car Info '!$D$5*('My Spreedsheet '!F516*'My Spreedsheet '!F516)</f>
        <v>0</v>
      </c>
      <c r="P516" s="30">
        <f t="shared" si="252"/>
        <v>103.47222222222223</v>
      </c>
      <c r="Q516" s="30">
        <f t="shared" si="229"/>
        <v>0</v>
      </c>
      <c r="R516" s="30">
        <f t="shared" si="230"/>
        <v>0</v>
      </c>
      <c r="S516" s="30">
        <f t="shared" si="231"/>
        <v>0</v>
      </c>
      <c r="T516" s="30">
        <f t="shared" si="232"/>
        <v>570935.23655448505</v>
      </c>
      <c r="U516" s="30">
        <f t="shared" si="233"/>
        <v>0</v>
      </c>
      <c r="V516" s="30">
        <f t="shared" si="234"/>
        <v>0</v>
      </c>
      <c r="W516" s="30">
        <f t="shared" si="235"/>
        <v>0</v>
      </c>
      <c r="X516" s="30">
        <f t="shared" si="236"/>
        <v>0</v>
      </c>
      <c r="Y516" s="30">
        <f t="shared" si="222"/>
        <v>1190.4649847447979</v>
      </c>
      <c r="Z516" s="30">
        <f t="shared" si="223"/>
        <v>-619.52974819031169</v>
      </c>
      <c r="AA516" s="30">
        <f t="shared" si="237"/>
        <v>0.33068471798466609</v>
      </c>
      <c r="AB516" s="30">
        <f t="shared" si="238"/>
        <v>-0.17209159671953103</v>
      </c>
      <c r="AC516" s="30">
        <f t="shared" si="239"/>
        <v>0.17209159671953103</v>
      </c>
      <c r="AD516" s="30">
        <f t="shared" si="240"/>
        <v>0.15859312126513506</v>
      </c>
      <c r="AE516" s="30">
        <f>1/2*(('Car Info '!$C$5)*('My Spreedsheet '!F516)^2)</f>
        <v>0</v>
      </c>
      <c r="AF516" s="30">
        <f t="shared" si="241"/>
        <v>0</v>
      </c>
      <c r="AG516" s="30">
        <f t="shared" si="242"/>
        <v>0</v>
      </c>
      <c r="AH516" s="30">
        <f t="shared" si="243"/>
        <v>5.495562375685866</v>
      </c>
      <c r="AI516" s="30">
        <f t="shared" si="244"/>
        <v>0</v>
      </c>
      <c r="AJ516" s="30">
        <f t="shared" si="245"/>
        <v>0</v>
      </c>
      <c r="AK516" s="30">
        <f t="shared" si="246"/>
        <v>0</v>
      </c>
      <c r="AL516" s="30">
        <f t="shared" si="247"/>
        <v>0</v>
      </c>
      <c r="AM516" s="30">
        <f t="shared" si="248"/>
        <v>0</v>
      </c>
      <c r="AN516" s="30">
        <f t="shared" si="249"/>
        <v>0</v>
      </c>
      <c r="AO516" s="30">
        <f>IF('My Spreedsheet '!AN516&lt; 'Supercapacitor Info'!$F$22,'My Spreedsheet '!AN516,'Supercapacitor Info'!$F$22)</f>
        <v>0</v>
      </c>
    </row>
    <row r="517" spans="2:41" x14ac:dyDescent="0.3">
      <c r="B517" s="6" t="s">
        <v>9</v>
      </c>
      <c r="C517" s="6">
        <v>512</v>
      </c>
      <c r="D517" s="6">
        <v>512</v>
      </c>
      <c r="E517" s="7">
        <v>0.5</v>
      </c>
      <c r="F517" s="16">
        <f t="shared" si="224"/>
        <v>0.1388888888888889</v>
      </c>
      <c r="G517" s="17">
        <f t="shared" si="250"/>
        <v>0.34722222222222221</v>
      </c>
      <c r="H517" s="17">
        <f t="shared" si="251"/>
        <v>1.25</v>
      </c>
      <c r="I517" s="17">
        <f t="shared" si="225"/>
        <v>0.1388888888888889</v>
      </c>
      <c r="J517" s="17">
        <f t="shared" si="226"/>
        <v>2893.4722222222231</v>
      </c>
      <c r="K517" s="17">
        <f t="shared" si="227"/>
        <v>2893.4722222222231</v>
      </c>
      <c r="L517" s="30">
        <f>'Car Info '!$C$5*'My Spreedsheet '!G517</f>
        <v>517.36111111111109</v>
      </c>
      <c r="M517" s="30">
        <f t="shared" si="228"/>
        <v>1</v>
      </c>
      <c r="N517" s="30">
        <f>IF(M517=1,'Car Info '!$C$5*9.80665*'Car Info '!$H$5,0)</f>
        <v>160.73099349999998</v>
      </c>
      <c r="O517" s="30">
        <f>0.5*'Car Info '!$G$5*'Car Info '!$I$5*'Car Info '!$D$5*('My Spreedsheet '!F517*'My Spreedsheet '!F517)</f>
        <v>7.3665651475694456E-3</v>
      </c>
      <c r="P517" s="30">
        <f t="shared" si="252"/>
        <v>678.09947117625859</v>
      </c>
      <c r="Q517" s="30">
        <f t="shared" si="229"/>
        <v>94.180482107813702</v>
      </c>
      <c r="R517" s="30">
        <f t="shared" si="230"/>
        <v>9.4180482107813698E-2</v>
      </c>
      <c r="S517" s="30">
        <f t="shared" si="231"/>
        <v>22.324772231270497</v>
      </c>
      <c r="T517" s="30">
        <f t="shared" si="232"/>
        <v>570957.56132671633</v>
      </c>
      <c r="U517" s="30">
        <f t="shared" si="233"/>
        <v>9.4180482107813698E-2</v>
      </c>
      <c r="V517" s="30">
        <f t="shared" si="234"/>
        <v>2.6161245029948248E-5</v>
      </c>
      <c r="W517" s="30">
        <f t="shared" si="235"/>
        <v>0</v>
      </c>
      <c r="X517" s="30">
        <f t="shared" si="236"/>
        <v>0</v>
      </c>
      <c r="Y517" s="30">
        <f t="shared" ref="Y517:Y580" si="253">IF(R517&gt;0,SUM(Y516,R517),Y516)</f>
        <v>1190.5591652269056</v>
      </c>
      <c r="Z517" s="30">
        <f t="shared" ref="Z517:Z580" si="254">IF(R517&lt;0,SUM(Z516,R517),Z516)</f>
        <v>-619.52974819031169</v>
      </c>
      <c r="AA517" s="30">
        <f t="shared" si="237"/>
        <v>0.330710879229696</v>
      </c>
      <c r="AB517" s="30">
        <f t="shared" si="238"/>
        <v>-0.17209159671953103</v>
      </c>
      <c r="AC517" s="30">
        <f t="shared" si="239"/>
        <v>0.17209159671953103</v>
      </c>
      <c r="AD517" s="30">
        <f t="shared" si="240"/>
        <v>0.15861928251016497</v>
      </c>
      <c r="AE517" s="30">
        <f>1/2*(('Car Info '!$C$5)*('My Spreedsheet '!F517)^2)</f>
        <v>14.371141975308644</v>
      </c>
      <c r="AF517" s="30">
        <f t="shared" si="241"/>
        <v>1.4371141975308645E-2</v>
      </c>
      <c r="AG517" s="30">
        <f t="shared" si="242"/>
        <v>3.9919838820301788E-6</v>
      </c>
      <c r="AH517" s="30">
        <f t="shared" si="243"/>
        <v>5.4955663676697482</v>
      </c>
      <c r="AI517" s="30">
        <f t="shared" si="244"/>
        <v>22.324772231270497</v>
      </c>
      <c r="AJ517" s="30">
        <f t="shared" si="245"/>
        <v>-7.953630255961853</v>
      </c>
      <c r="AK517" s="30">
        <f t="shared" si="246"/>
        <v>-7.9536302559618539E-3</v>
      </c>
      <c r="AL517" s="30">
        <f t="shared" si="247"/>
        <v>0</v>
      </c>
      <c r="AM517" s="30">
        <f t="shared" si="248"/>
        <v>0</v>
      </c>
      <c r="AN517" s="30">
        <f t="shared" si="249"/>
        <v>-5.9652226919713891E-3</v>
      </c>
      <c r="AO517" s="30">
        <f>IF('My Spreedsheet '!AN517&lt; 'Supercapacitor Info'!$F$22,'My Spreedsheet '!AN517,'Supercapacitor Info'!$F$22)</f>
        <v>-5.9652226919713891E-3</v>
      </c>
    </row>
    <row r="518" spans="2:41" x14ac:dyDescent="0.3">
      <c r="B518" s="6" t="s">
        <v>9</v>
      </c>
      <c r="C518" s="6">
        <v>513</v>
      </c>
      <c r="D518" s="6">
        <v>513</v>
      </c>
      <c r="E518" s="7">
        <v>2.5</v>
      </c>
      <c r="F518" s="16">
        <f t="shared" ref="F518:F581" si="255">E518/3.6</f>
        <v>0.69444444444444442</v>
      </c>
      <c r="G518" s="17">
        <f t="shared" si="250"/>
        <v>0.8472222222222221</v>
      </c>
      <c r="H518" s="17">
        <f t="shared" si="251"/>
        <v>3.05</v>
      </c>
      <c r="I518" s="17">
        <f t="shared" ref="I518:I581" si="256">F518</f>
        <v>0.69444444444444442</v>
      </c>
      <c r="J518" s="17">
        <f t="shared" ref="J518:J581" si="257">SUM(I518,J517)</f>
        <v>2894.1666666666674</v>
      </c>
      <c r="K518" s="17">
        <f t="shared" ref="K518:K581" si="258">SUM(I518,K517)</f>
        <v>2894.1666666666674</v>
      </c>
      <c r="L518" s="30">
        <f>'Car Info '!$C$5*'My Spreedsheet '!G518</f>
        <v>1262.3611111111109</v>
      </c>
      <c r="M518" s="30">
        <f t="shared" ref="M518:M581" si="259">IF(F518=0,0,1)</f>
        <v>1</v>
      </c>
      <c r="N518" s="30">
        <f>IF(M518=1,'Car Info '!$C$5*9.80665*'Car Info '!$H$5,0)</f>
        <v>160.73099349999998</v>
      </c>
      <c r="O518" s="30">
        <f>0.5*'Car Info '!$G$5*'Car Info '!$I$5*'Car Info '!$D$5*('My Spreedsheet '!F518*'My Spreedsheet '!F518)</f>
        <v>0.1841641286892361</v>
      </c>
      <c r="P518" s="30">
        <f t="shared" si="252"/>
        <v>1423.2762687398001</v>
      </c>
      <c r="Q518" s="30">
        <f t="shared" ref="Q518:Q581" si="260">P518*F518</f>
        <v>988.38629773597222</v>
      </c>
      <c r="R518" s="30">
        <f t="shared" ref="R518:R581" si="261">Q518*0.001</f>
        <v>0.9883862977359722</v>
      </c>
      <c r="S518" s="30">
        <f t="shared" ref="S518:S581" si="262">F518*(N518+O518)</f>
        <v>111.7466372421453</v>
      </c>
      <c r="T518" s="30">
        <f t="shared" ref="T518:T581" si="263">SUM(S518,T517)</f>
        <v>571069.30796395848</v>
      </c>
      <c r="U518" s="30">
        <f t="shared" ref="U518:U581" si="264">IF(R518&gt;0,R518,0)</f>
        <v>0.9883862977359722</v>
      </c>
      <c r="V518" s="30">
        <f t="shared" ref="V518:V581" si="265">U518/3600</f>
        <v>2.7455174937110341E-4</v>
      </c>
      <c r="W518" s="30">
        <f t="shared" ref="W518:W581" si="266">IF(R518&lt;0,R518,0)</f>
        <v>0</v>
      </c>
      <c r="X518" s="30">
        <f t="shared" ref="X518:X581" si="267">(W518/3600)*-1</f>
        <v>0</v>
      </c>
      <c r="Y518" s="30">
        <f t="shared" si="253"/>
        <v>1191.5475515246417</v>
      </c>
      <c r="Z518" s="30">
        <f t="shared" si="254"/>
        <v>-619.52974819031169</v>
      </c>
      <c r="AA518" s="30">
        <f t="shared" ref="AA518:AA581" si="268">Y518/(60*60)</f>
        <v>0.33098543097906713</v>
      </c>
      <c r="AB518" s="30">
        <f t="shared" ref="AB518:AB581" si="269">Z518/(60*60)</f>
        <v>-0.17209159671953103</v>
      </c>
      <c r="AC518" s="30">
        <f t="shared" ref="AC518:AC581" si="270">AB518*-1</f>
        <v>0.17209159671953103</v>
      </c>
      <c r="AD518" s="30">
        <f t="shared" ref="AD518:AD581" si="271">AA518-AC518</f>
        <v>0.1588938342595361</v>
      </c>
      <c r="AE518" s="30">
        <f>1/2*(('Car Info '!$C$5)*('My Spreedsheet '!F518)^2)</f>
        <v>359.27854938271605</v>
      </c>
      <c r="AF518" s="30">
        <f t="shared" ref="AF518:AF581" si="272">AE518*0.001</f>
        <v>0.35927854938271608</v>
      </c>
      <c r="AG518" s="30">
        <f t="shared" ref="AG518:AG581" si="273">AF518/3600</f>
        <v>9.9799597050754469E-5</v>
      </c>
      <c r="AH518" s="30">
        <f t="shared" ref="AH518:AH581" si="274">SUM(AG518,AH517)</f>
        <v>5.4956661672667986</v>
      </c>
      <c r="AI518" s="30">
        <f t="shared" ref="AI518:AI581" si="275">I518*(N518+O518)</f>
        <v>111.7466372421453</v>
      </c>
      <c r="AJ518" s="30">
        <f t="shared" ref="AJ518:AJ581" si="276">AE518-AI518</f>
        <v>247.53191214057074</v>
      </c>
      <c r="AK518" s="30">
        <f t="shared" ref="AK518:AK581" si="277">AJ518*0.001</f>
        <v>0.24753191214057074</v>
      </c>
      <c r="AL518" s="30">
        <f t="shared" ref="AL518:AL581" si="278">IF(G518&lt;0,AJ518,0)</f>
        <v>0</v>
      </c>
      <c r="AM518" s="30">
        <f t="shared" ref="AM518:AM581" si="279">AL518*0.001</f>
        <v>0</v>
      </c>
      <c r="AN518" s="30">
        <f t="shared" ref="AN518:AN581" si="280">(AJ518*0.75)*0.001</f>
        <v>0.18564893410542807</v>
      </c>
      <c r="AO518" s="30">
        <f>IF('My Spreedsheet '!AN518&lt; 'Supercapacitor Info'!$F$22,'My Spreedsheet '!AN518,'Supercapacitor Info'!$F$22)</f>
        <v>0.18564893410542807</v>
      </c>
    </row>
    <row r="519" spans="2:41" x14ac:dyDescent="0.3">
      <c r="B519" s="6" t="s">
        <v>9</v>
      </c>
      <c r="C519" s="6">
        <v>514</v>
      </c>
      <c r="D519" s="6">
        <v>514</v>
      </c>
      <c r="E519" s="7">
        <v>6.6</v>
      </c>
      <c r="F519" s="16">
        <f t="shared" si="255"/>
        <v>1.8333333333333333</v>
      </c>
      <c r="G519" s="17">
        <f t="shared" ref="G519:G582" si="281">($E520-$E518)/2/3.6</f>
        <v>1.2916666666666667</v>
      </c>
      <c r="H519" s="17">
        <f t="shared" ref="H519:H582" si="282">($E520-$E518)/2</f>
        <v>4.6500000000000004</v>
      </c>
      <c r="I519" s="17">
        <f t="shared" si="256"/>
        <v>1.8333333333333333</v>
      </c>
      <c r="J519" s="17">
        <f t="shared" si="257"/>
        <v>2896.0000000000009</v>
      </c>
      <c r="K519" s="17">
        <f t="shared" si="258"/>
        <v>2896.0000000000009</v>
      </c>
      <c r="L519" s="30">
        <f>'Car Info '!$C$5*'My Spreedsheet '!G519</f>
        <v>1924.5833333333335</v>
      </c>
      <c r="M519" s="30">
        <f t="shared" si="259"/>
        <v>1</v>
      </c>
      <c r="N519" s="30">
        <f>IF(M519=1,'Car Info '!$C$5*9.80665*'Car Info '!$H$5,0)</f>
        <v>160.73099349999998</v>
      </c>
      <c r="O519" s="30">
        <f>0.5*'Car Info '!$G$5*'Car Info '!$I$5*'Car Info '!$D$5*('My Spreedsheet '!F519*'My Spreedsheet '!F519)</f>
        <v>1.2835503113124997</v>
      </c>
      <c r="P519" s="30">
        <f t="shared" si="252"/>
        <v>2086.5978771446457</v>
      </c>
      <c r="Q519" s="30">
        <f t="shared" si="260"/>
        <v>3825.4294414318501</v>
      </c>
      <c r="R519" s="30">
        <f t="shared" si="261"/>
        <v>3.8254294414318504</v>
      </c>
      <c r="S519" s="30">
        <f t="shared" si="262"/>
        <v>297.02666365407288</v>
      </c>
      <c r="T519" s="30">
        <f t="shared" si="263"/>
        <v>571366.33462761249</v>
      </c>
      <c r="U519" s="30">
        <f t="shared" si="264"/>
        <v>3.8254294414318504</v>
      </c>
      <c r="V519" s="30">
        <f t="shared" si="265"/>
        <v>1.0626192892866251E-3</v>
      </c>
      <c r="W519" s="30">
        <f t="shared" si="266"/>
        <v>0</v>
      </c>
      <c r="X519" s="30">
        <f t="shared" si="267"/>
        <v>0</v>
      </c>
      <c r="Y519" s="30">
        <f t="shared" si="253"/>
        <v>1195.3729809660736</v>
      </c>
      <c r="Z519" s="30">
        <f t="shared" si="254"/>
        <v>-619.52974819031169</v>
      </c>
      <c r="AA519" s="30">
        <f t="shared" si="268"/>
        <v>0.33204805026835377</v>
      </c>
      <c r="AB519" s="30">
        <f t="shared" si="269"/>
        <v>-0.17209159671953103</v>
      </c>
      <c r="AC519" s="30">
        <f t="shared" si="270"/>
        <v>0.17209159671953103</v>
      </c>
      <c r="AD519" s="30">
        <f t="shared" si="271"/>
        <v>0.15995645354882274</v>
      </c>
      <c r="AE519" s="30">
        <f>1/2*(('Car Info '!$C$5)*('My Spreedsheet '!F519)^2)</f>
        <v>2504.0277777777774</v>
      </c>
      <c r="AF519" s="30">
        <f t="shared" si="272"/>
        <v>2.5040277777777775</v>
      </c>
      <c r="AG519" s="30">
        <f t="shared" si="273"/>
        <v>6.9556327160493815E-4</v>
      </c>
      <c r="AH519" s="30">
        <f t="shared" si="274"/>
        <v>5.4963617305384034</v>
      </c>
      <c r="AI519" s="30">
        <f t="shared" si="275"/>
        <v>297.02666365407288</v>
      </c>
      <c r="AJ519" s="30">
        <f t="shared" si="276"/>
        <v>2207.0011141237046</v>
      </c>
      <c r="AK519" s="30">
        <f t="shared" si="277"/>
        <v>2.2070011141237047</v>
      </c>
      <c r="AL519" s="30">
        <f t="shared" si="278"/>
        <v>0</v>
      </c>
      <c r="AM519" s="30">
        <f t="shared" si="279"/>
        <v>0</v>
      </c>
      <c r="AN519" s="30">
        <f t="shared" si="280"/>
        <v>1.6552508355927784</v>
      </c>
      <c r="AO519" s="30">
        <f>IF('My Spreedsheet '!AN519&lt; 'Supercapacitor Info'!$F$22,'My Spreedsheet '!AN519,'Supercapacitor Info'!$F$22)</f>
        <v>1.6552508355927784</v>
      </c>
    </row>
    <row r="520" spans="2:41" x14ac:dyDescent="0.3">
      <c r="B520" s="6" t="s">
        <v>9</v>
      </c>
      <c r="C520" s="6">
        <v>515</v>
      </c>
      <c r="D520" s="6">
        <v>515</v>
      </c>
      <c r="E520" s="7">
        <v>11.8</v>
      </c>
      <c r="F520" s="16">
        <f t="shared" si="255"/>
        <v>3.2777777777777777</v>
      </c>
      <c r="G520" s="17">
        <f t="shared" si="281"/>
        <v>1.4166666666666667</v>
      </c>
      <c r="H520" s="17">
        <f t="shared" si="282"/>
        <v>5.1000000000000005</v>
      </c>
      <c r="I520" s="17">
        <f t="shared" si="256"/>
        <v>3.2777777777777777</v>
      </c>
      <c r="J520" s="17">
        <f t="shared" si="257"/>
        <v>2899.2777777777787</v>
      </c>
      <c r="K520" s="17">
        <f t="shared" si="258"/>
        <v>2899.2777777777787</v>
      </c>
      <c r="L520" s="30">
        <f>'Car Info '!$C$5*'My Spreedsheet '!G520</f>
        <v>2110.8333333333335</v>
      </c>
      <c r="M520" s="30">
        <f t="shared" si="259"/>
        <v>1</v>
      </c>
      <c r="N520" s="30">
        <f>IF(M520=1,'Car Info '!$C$5*9.80665*'Car Info '!$H$5,0)</f>
        <v>160.73099349999998</v>
      </c>
      <c r="O520" s="30">
        <f>0.5*'Car Info '!$G$5*'Car Info '!$I$5*'Car Info '!$D$5*('My Spreedsheet '!F520*'My Spreedsheet '!F520)</f>
        <v>4.1028821245902769</v>
      </c>
      <c r="P520" s="30">
        <f t="shared" si="252"/>
        <v>2275.6672089579238</v>
      </c>
      <c r="Q520" s="30">
        <f t="shared" si="260"/>
        <v>7459.131407139861</v>
      </c>
      <c r="R520" s="30">
        <f t="shared" si="261"/>
        <v>7.4591314071398616</v>
      </c>
      <c r="S520" s="30">
        <f t="shared" si="262"/>
        <v>540.28881454726809</v>
      </c>
      <c r="T520" s="30">
        <f t="shared" si="263"/>
        <v>571906.62344215973</v>
      </c>
      <c r="U520" s="30">
        <f t="shared" si="264"/>
        <v>7.4591314071398616</v>
      </c>
      <c r="V520" s="30">
        <f t="shared" si="265"/>
        <v>2.0719809464277393E-3</v>
      </c>
      <c r="W520" s="30">
        <f t="shared" si="266"/>
        <v>0</v>
      </c>
      <c r="X520" s="30">
        <f t="shared" si="267"/>
        <v>0</v>
      </c>
      <c r="Y520" s="30">
        <f t="shared" si="253"/>
        <v>1202.8321123732135</v>
      </c>
      <c r="Z520" s="30">
        <f t="shared" si="254"/>
        <v>-619.52974819031169</v>
      </c>
      <c r="AA520" s="30">
        <f t="shared" si="268"/>
        <v>0.33412003121478151</v>
      </c>
      <c r="AB520" s="30">
        <f t="shared" si="269"/>
        <v>-0.17209159671953103</v>
      </c>
      <c r="AC520" s="30">
        <f t="shared" si="270"/>
        <v>0.17209159671953103</v>
      </c>
      <c r="AD520" s="30">
        <f t="shared" si="271"/>
        <v>0.16202843449525048</v>
      </c>
      <c r="AE520" s="30">
        <f>1/2*(('Car Info '!$C$5)*('My Spreedsheet '!F520)^2)</f>
        <v>8004.1512345679002</v>
      </c>
      <c r="AF520" s="30">
        <f t="shared" si="272"/>
        <v>8.0041512345678996</v>
      </c>
      <c r="AG520" s="30">
        <f t="shared" si="273"/>
        <v>2.2233753429355277E-3</v>
      </c>
      <c r="AH520" s="30">
        <f t="shared" si="274"/>
        <v>5.4985851058813386</v>
      </c>
      <c r="AI520" s="30">
        <f t="shared" si="275"/>
        <v>540.28881454726809</v>
      </c>
      <c r="AJ520" s="30">
        <f t="shared" si="276"/>
        <v>7463.8624200206323</v>
      </c>
      <c r="AK520" s="30">
        <f t="shared" si="277"/>
        <v>7.4638624200206323</v>
      </c>
      <c r="AL520" s="30">
        <f t="shared" si="278"/>
        <v>0</v>
      </c>
      <c r="AM520" s="30">
        <f t="shared" si="279"/>
        <v>0</v>
      </c>
      <c r="AN520" s="30">
        <f t="shared" si="280"/>
        <v>5.5978968150154742</v>
      </c>
      <c r="AO520" s="30">
        <f>IF('My Spreedsheet '!AN520&lt; 'Supercapacitor Info'!$F$22,'My Spreedsheet '!AN520,'Supercapacitor Info'!$F$22)</f>
        <v>5.5978968150154742</v>
      </c>
    </row>
    <row r="521" spans="2:41" x14ac:dyDescent="0.3">
      <c r="B521" s="6" t="s">
        <v>9</v>
      </c>
      <c r="C521" s="6">
        <v>516</v>
      </c>
      <c r="D521" s="6">
        <v>516</v>
      </c>
      <c r="E521" s="7">
        <v>16.8</v>
      </c>
      <c r="F521" s="16">
        <f t="shared" si="255"/>
        <v>4.666666666666667</v>
      </c>
      <c r="G521" s="17">
        <f t="shared" si="281"/>
        <v>1.2083333333333333</v>
      </c>
      <c r="H521" s="17">
        <f t="shared" si="282"/>
        <v>4.3499999999999996</v>
      </c>
      <c r="I521" s="17">
        <f t="shared" si="256"/>
        <v>4.666666666666667</v>
      </c>
      <c r="J521" s="17">
        <f t="shared" si="257"/>
        <v>2903.9444444444453</v>
      </c>
      <c r="K521" s="17">
        <f t="shared" si="258"/>
        <v>2903.9444444444453</v>
      </c>
      <c r="L521" s="30">
        <f>'Car Info '!$C$5*'My Spreedsheet '!G521</f>
        <v>1800.4166666666665</v>
      </c>
      <c r="M521" s="30">
        <f t="shared" si="259"/>
        <v>1</v>
      </c>
      <c r="N521" s="30">
        <f>IF(M521=1,'Car Info '!$C$5*9.80665*'Car Info '!$H$5,0)</f>
        <v>160.73099349999998</v>
      </c>
      <c r="O521" s="30">
        <f>0.5*'Car Info '!$G$5*'Car Info '!$I$5*'Car Info '!$D$5*('My Spreedsheet '!F521*'My Spreedsheet '!F521)</f>
        <v>8.3165573890000015</v>
      </c>
      <c r="P521" s="30">
        <f t="shared" si="252"/>
        <v>1969.4642175556667</v>
      </c>
      <c r="Q521" s="30">
        <f t="shared" si="260"/>
        <v>9190.8330152597791</v>
      </c>
      <c r="R521" s="30">
        <f t="shared" si="261"/>
        <v>9.1908330152597788</v>
      </c>
      <c r="S521" s="30">
        <f t="shared" si="262"/>
        <v>788.88857081533331</v>
      </c>
      <c r="T521" s="30">
        <f t="shared" si="263"/>
        <v>572695.51201297506</v>
      </c>
      <c r="U521" s="30">
        <f t="shared" si="264"/>
        <v>9.1908330152597788</v>
      </c>
      <c r="V521" s="30">
        <f t="shared" si="265"/>
        <v>2.5530091709054939E-3</v>
      </c>
      <c r="W521" s="30">
        <f t="shared" si="266"/>
        <v>0</v>
      </c>
      <c r="X521" s="30">
        <f t="shared" si="267"/>
        <v>0</v>
      </c>
      <c r="Y521" s="30">
        <f t="shared" si="253"/>
        <v>1212.0229453884733</v>
      </c>
      <c r="Z521" s="30">
        <f t="shared" si="254"/>
        <v>-619.52974819031169</v>
      </c>
      <c r="AA521" s="30">
        <f t="shared" si="268"/>
        <v>0.33667304038568702</v>
      </c>
      <c r="AB521" s="30">
        <f t="shared" si="269"/>
        <v>-0.17209159671953103</v>
      </c>
      <c r="AC521" s="30">
        <f t="shared" si="270"/>
        <v>0.17209159671953103</v>
      </c>
      <c r="AD521" s="30">
        <f t="shared" si="271"/>
        <v>0.16458144366615599</v>
      </c>
      <c r="AE521" s="30">
        <f>1/2*(('Car Info '!$C$5)*('My Spreedsheet '!F521)^2)</f>
        <v>16224.444444444447</v>
      </c>
      <c r="AF521" s="30">
        <f t="shared" si="272"/>
        <v>16.224444444444448</v>
      </c>
      <c r="AG521" s="30">
        <f t="shared" si="273"/>
        <v>4.5067901234567909E-3</v>
      </c>
      <c r="AH521" s="30">
        <f t="shared" si="274"/>
        <v>5.5030918960047952</v>
      </c>
      <c r="AI521" s="30">
        <f t="shared" si="275"/>
        <v>788.88857081533331</v>
      </c>
      <c r="AJ521" s="30">
        <f t="shared" si="276"/>
        <v>15435.555873629113</v>
      </c>
      <c r="AK521" s="30">
        <f t="shared" si="277"/>
        <v>15.435555873629113</v>
      </c>
      <c r="AL521" s="30">
        <f t="shared" si="278"/>
        <v>0</v>
      </c>
      <c r="AM521" s="30">
        <f t="shared" si="279"/>
        <v>0</v>
      </c>
      <c r="AN521" s="30">
        <f t="shared" si="280"/>
        <v>11.576666905221835</v>
      </c>
      <c r="AO521" s="30">
        <f>IF('My Spreedsheet '!AN521&lt; 'Supercapacitor Info'!$F$22,'My Spreedsheet '!AN521,'Supercapacitor Info'!$F$22)</f>
        <v>11.576666905221835</v>
      </c>
    </row>
    <row r="522" spans="2:41" x14ac:dyDescent="0.3">
      <c r="B522" s="6" t="s">
        <v>9</v>
      </c>
      <c r="C522" s="6">
        <v>517</v>
      </c>
      <c r="D522" s="6">
        <v>517</v>
      </c>
      <c r="E522" s="7">
        <v>20.5</v>
      </c>
      <c r="F522" s="16">
        <f t="shared" si="255"/>
        <v>5.6944444444444446</v>
      </c>
      <c r="G522" s="17">
        <f t="shared" si="281"/>
        <v>0.70833333333333304</v>
      </c>
      <c r="H522" s="17">
        <f t="shared" si="282"/>
        <v>2.5499999999999989</v>
      </c>
      <c r="I522" s="17">
        <f t="shared" si="256"/>
        <v>5.6944444444444446</v>
      </c>
      <c r="J522" s="17">
        <f t="shared" si="257"/>
        <v>2909.6388888888896</v>
      </c>
      <c r="K522" s="17">
        <f t="shared" si="258"/>
        <v>2909.6388888888896</v>
      </c>
      <c r="L522" s="30">
        <f>'Car Info '!$C$5*'My Spreedsheet '!G522</f>
        <v>1055.4166666666663</v>
      </c>
      <c r="M522" s="30">
        <f t="shared" si="259"/>
        <v>1</v>
      </c>
      <c r="N522" s="30">
        <f>IF(M522=1,'Car Info '!$C$5*9.80665*'Car Info '!$H$5,0)</f>
        <v>160.73099349999998</v>
      </c>
      <c r="O522" s="30">
        <f>0.5*'Car Info '!$G$5*'Car Info '!$I$5*'Car Info '!$D$5*('My Spreedsheet '!F522*'My Spreedsheet '!F522)</f>
        <v>12.383196013064238</v>
      </c>
      <c r="P522" s="30">
        <f t="shared" si="252"/>
        <v>1228.5308561797306</v>
      </c>
      <c r="Q522" s="30">
        <f t="shared" si="260"/>
        <v>6995.8007088012437</v>
      </c>
      <c r="R522" s="30">
        <f t="shared" si="261"/>
        <v>6.9958007088012435</v>
      </c>
      <c r="S522" s="30">
        <f t="shared" si="262"/>
        <v>985.78913472717124</v>
      </c>
      <c r="T522" s="30">
        <f t="shared" si="263"/>
        <v>573681.30114770227</v>
      </c>
      <c r="U522" s="30">
        <f t="shared" si="264"/>
        <v>6.9958007088012435</v>
      </c>
      <c r="V522" s="30">
        <f t="shared" si="265"/>
        <v>1.943277974667012E-3</v>
      </c>
      <c r="W522" s="30">
        <f t="shared" si="266"/>
        <v>0</v>
      </c>
      <c r="X522" s="30">
        <f t="shared" si="267"/>
        <v>0</v>
      </c>
      <c r="Y522" s="30">
        <f t="shared" si="253"/>
        <v>1219.0187460972745</v>
      </c>
      <c r="Z522" s="30">
        <f t="shared" si="254"/>
        <v>-619.52974819031169</v>
      </c>
      <c r="AA522" s="30">
        <f t="shared" si="268"/>
        <v>0.33861631836035405</v>
      </c>
      <c r="AB522" s="30">
        <f t="shared" si="269"/>
        <v>-0.17209159671953103</v>
      </c>
      <c r="AC522" s="30">
        <f t="shared" si="270"/>
        <v>0.17209159671953103</v>
      </c>
      <c r="AD522" s="30">
        <f t="shared" si="271"/>
        <v>0.16652472164082302</v>
      </c>
      <c r="AE522" s="30">
        <f>1/2*(('Car Info '!$C$5)*('My Spreedsheet '!F522)^2)</f>
        <v>24157.889660493831</v>
      </c>
      <c r="AF522" s="30">
        <f t="shared" si="272"/>
        <v>24.157889660493833</v>
      </c>
      <c r="AG522" s="30">
        <f t="shared" si="273"/>
        <v>6.7105249056927316E-3</v>
      </c>
      <c r="AH522" s="30">
        <f t="shared" si="274"/>
        <v>5.5098024209104883</v>
      </c>
      <c r="AI522" s="30">
        <f t="shared" si="275"/>
        <v>985.78913472717124</v>
      </c>
      <c r="AJ522" s="30">
        <f t="shared" si="276"/>
        <v>23172.100525766658</v>
      </c>
      <c r="AK522" s="30">
        <f t="shared" si="277"/>
        <v>23.172100525766659</v>
      </c>
      <c r="AL522" s="30">
        <f t="shared" si="278"/>
        <v>0</v>
      </c>
      <c r="AM522" s="30">
        <f t="shared" si="279"/>
        <v>0</v>
      </c>
      <c r="AN522" s="30">
        <f t="shared" si="280"/>
        <v>17.379075394324996</v>
      </c>
      <c r="AO522" s="30">
        <f>IF('My Spreedsheet '!AN522&lt; 'Supercapacitor Info'!$F$22,'My Spreedsheet '!AN522,'Supercapacitor Info'!$F$22)</f>
        <v>17.379075394324996</v>
      </c>
    </row>
    <row r="523" spans="2:41" x14ac:dyDescent="0.3">
      <c r="B523" s="6" t="s">
        <v>9</v>
      </c>
      <c r="C523" s="6">
        <v>518</v>
      </c>
      <c r="D523" s="6">
        <v>518</v>
      </c>
      <c r="E523" s="7">
        <v>21.9</v>
      </c>
      <c r="F523" s="16">
        <f t="shared" si="255"/>
        <v>6.083333333333333</v>
      </c>
      <c r="G523" s="17">
        <f t="shared" si="281"/>
        <v>0.19444444444444425</v>
      </c>
      <c r="H523" s="17">
        <f t="shared" si="282"/>
        <v>0.69999999999999929</v>
      </c>
      <c r="I523" s="17">
        <f t="shared" si="256"/>
        <v>6.083333333333333</v>
      </c>
      <c r="J523" s="17">
        <f t="shared" si="257"/>
        <v>2915.7222222222231</v>
      </c>
      <c r="K523" s="17">
        <f t="shared" si="258"/>
        <v>2915.7222222222231</v>
      </c>
      <c r="L523" s="30">
        <f>'Car Info '!$C$5*'My Spreedsheet '!G523</f>
        <v>289.72222222222194</v>
      </c>
      <c r="M523" s="30">
        <f t="shared" si="259"/>
        <v>1</v>
      </c>
      <c r="N523" s="30">
        <f>IF(M523=1,'Car Info '!$C$5*9.80665*'Car Info '!$H$5,0)</f>
        <v>160.73099349999998</v>
      </c>
      <c r="O523" s="30">
        <f>0.5*'Car Info '!$G$5*'Car Info '!$I$5*'Car Info '!$D$5*('My Spreedsheet '!F523*'My Spreedsheet '!F523)</f>
        <v>14.132313241703125</v>
      </c>
      <c r="P523" s="30">
        <f t="shared" si="252"/>
        <v>464.58552896392501</v>
      </c>
      <c r="Q523" s="30">
        <f t="shared" si="260"/>
        <v>2826.2286345305438</v>
      </c>
      <c r="R523" s="30">
        <f t="shared" si="261"/>
        <v>2.8262286345305436</v>
      </c>
      <c r="S523" s="30">
        <f t="shared" si="262"/>
        <v>1063.7517826786939</v>
      </c>
      <c r="T523" s="30">
        <f t="shared" si="263"/>
        <v>574745.05293038092</v>
      </c>
      <c r="U523" s="30">
        <f t="shared" si="264"/>
        <v>2.8262286345305436</v>
      </c>
      <c r="V523" s="30">
        <f t="shared" si="265"/>
        <v>7.8506350959181765E-4</v>
      </c>
      <c r="W523" s="30">
        <f t="shared" si="266"/>
        <v>0</v>
      </c>
      <c r="X523" s="30">
        <f t="shared" si="267"/>
        <v>0</v>
      </c>
      <c r="Y523" s="30">
        <f t="shared" si="253"/>
        <v>1221.844974731805</v>
      </c>
      <c r="Z523" s="30">
        <f t="shared" si="254"/>
        <v>-619.52974819031169</v>
      </c>
      <c r="AA523" s="30">
        <f t="shared" si="268"/>
        <v>0.33940138186994584</v>
      </c>
      <c r="AB523" s="30">
        <f t="shared" si="269"/>
        <v>-0.17209159671953103</v>
      </c>
      <c r="AC523" s="30">
        <f t="shared" si="270"/>
        <v>0.17209159671953103</v>
      </c>
      <c r="AD523" s="30">
        <f t="shared" si="271"/>
        <v>0.16730978515041481</v>
      </c>
      <c r="AE523" s="30">
        <f>1/2*(('Car Info '!$C$5)*('My Spreedsheet '!F523)^2)</f>
        <v>27570.173611111109</v>
      </c>
      <c r="AF523" s="30">
        <f t="shared" si="272"/>
        <v>27.570173611111109</v>
      </c>
      <c r="AG523" s="30">
        <f t="shared" si="273"/>
        <v>7.6583815586419744E-3</v>
      </c>
      <c r="AH523" s="30">
        <f t="shared" si="274"/>
        <v>5.5174608024691301</v>
      </c>
      <c r="AI523" s="30">
        <f t="shared" si="275"/>
        <v>1063.7517826786939</v>
      </c>
      <c r="AJ523" s="30">
        <f t="shared" si="276"/>
        <v>26506.421828432416</v>
      </c>
      <c r="AK523" s="30">
        <f t="shared" si="277"/>
        <v>26.506421828432416</v>
      </c>
      <c r="AL523" s="30">
        <f t="shared" si="278"/>
        <v>0</v>
      </c>
      <c r="AM523" s="30">
        <f t="shared" si="279"/>
        <v>0</v>
      </c>
      <c r="AN523" s="30">
        <f t="shared" si="280"/>
        <v>19.879816371324313</v>
      </c>
      <c r="AO523" s="30">
        <f>IF('My Spreedsheet '!AN523&lt; 'Supercapacitor Info'!$F$22,'My Spreedsheet '!AN523,'Supercapacitor Info'!$F$22)</f>
        <v>19.879816371324313</v>
      </c>
    </row>
    <row r="524" spans="2:41" x14ac:dyDescent="0.3">
      <c r="B524" s="6" t="s">
        <v>9</v>
      </c>
      <c r="C524" s="6">
        <v>519</v>
      </c>
      <c r="D524" s="6">
        <v>519</v>
      </c>
      <c r="E524" s="7">
        <v>21.9</v>
      </c>
      <c r="F524" s="16">
        <f t="shared" si="255"/>
        <v>6.083333333333333</v>
      </c>
      <c r="G524" s="17">
        <f t="shared" si="281"/>
        <v>-8.3333333333333037E-2</v>
      </c>
      <c r="H524" s="17">
        <f t="shared" si="282"/>
        <v>-0.29999999999999893</v>
      </c>
      <c r="I524" s="17">
        <f t="shared" si="256"/>
        <v>6.083333333333333</v>
      </c>
      <c r="J524" s="17">
        <f t="shared" si="257"/>
        <v>2921.8055555555566</v>
      </c>
      <c r="K524" s="17">
        <f t="shared" si="258"/>
        <v>2921.8055555555566</v>
      </c>
      <c r="L524" s="30">
        <f>'Car Info '!$C$5*'My Spreedsheet '!G524</f>
        <v>-124.16666666666623</v>
      </c>
      <c r="M524" s="30">
        <f t="shared" si="259"/>
        <v>1</v>
      </c>
      <c r="N524" s="30">
        <f>IF(M524=1,'Car Info '!$C$5*9.80665*'Car Info '!$H$5,0)</f>
        <v>160.73099349999998</v>
      </c>
      <c r="O524" s="30">
        <f>0.5*'Car Info '!$G$5*'Car Info '!$I$5*'Car Info '!$D$5*('My Spreedsheet '!F524*'My Spreedsheet '!F524)</f>
        <v>14.132313241703125</v>
      </c>
      <c r="P524" s="30">
        <f t="shared" si="252"/>
        <v>50.696640075036875</v>
      </c>
      <c r="Q524" s="30">
        <f t="shared" si="260"/>
        <v>308.40456045647431</v>
      </c>
      <c r="R524" s="30">
        <f t="shared" si="261"/>
        <v>0.3084045604564743</v>
      </c>
      <c r="S524" s="30">
        <f t="shared" si="262"/>
        <v>1063.7517826786939</v>
      </c>
      <c r="T524" s="30">
        <f t="shared" si="263"/>
        <v>575808.80471305957</v>
      </c>
      <c r="U524" s="30">
        <f t="shared" si="264"/>
        <v>0.3084045604564743</v>
      </c>
      <c r="V524" s="30">
        <f t="shared" si="265"/>
        <v>8.5667933460131747E-5</v>
      </c>
      <c r="W524" s="30">
        <f t="shared" si="266"/>
        <v>0</v>
      </c>
      <c r="X524" s="30">
        <f t="shared" si="267"/>
        <v>0</v>
      </c>
      <c r="Y524" s="30">
        <f t="shared" si="253"/>
        <v>1222.1533792922614</v>
      </c>
      <c r="Z524" s="30">
        <f t="shared" si="254"/>
        <v>-619.52974819031169</v>
      </c>
      <c r="AA524" s="30">
        <f t="shared" si="268"/>
        <v>0.33948704980340594</v>
      </c>
      <c r="AB524" s="30">
        <f t="shared" si="269"/>
        <v>-0.17209159671953103</v>
      </c>
      <c r="AC524" s="30">
        <f t="shared" si="270"/>
        <v>0.17209159671953103</v>
      </c>
      <c r="AD524" s="30">
        <f t="shared" si="271"/>
        <v>0.16739545308387491</v>
      </c>
      <c r="AE524" s="30">
        <f>1/2*(('Car Info '!$C$5)*('My Spreedsheet '!F524)^2)</f>
        <v>27570.173611111109</v>
      </c>
      <c r="AF524" s="30">
        <f t="shared" si="272"/>
        <v>27.570173611111109</v>
      </c>
      <c r="AG524" s="30">
        <f t="shared" si="273"/>
        <v>7.6583815586419744E-3</v>
      </c>
      <c r="AH524" s="30">
        <f t="shared" si="274"/>
        <v>5.5251191840277718</v>
      </c>
      <c r="AI524" s="30">
        <f t="shared" si="275"/>
        <v>1063.7517826786939</v>
      </c>
      <c r="AJ524" s="30">
        <f t="shared" si="276"/>
        <v>26506.421828432416</v>
      </c>
      <c r="AK524" s="30">
        <f t="shared" si="277"/>
        <v>26.506421828432416</v>
      </c>
      <c r="AL524" s="30">
        <f t="shared" si="278"/>
        <v>26506.421828432416</v>
      </c>
      <c r="AM524" s="30">
        <f t="shared" si="279"/>
        <v>26.506421828432416</v>
      </c>
      <c r="AN524" s="30">
        <f t="shared" si="280"/>
        <v>19.879816371324313</v>
      </c>
      <c r="AO524" s="30">
        <f>IF('My Spreedsheet '!AN524&lt; 'Supercapacitor Info'!$F$22,'My Spreedsheet '!AN524,'Supercapacitor Info'!$F$22)</f>
        <v>19.879816371324313</v>
      </c>
    </row>
    <row r="525" spans="2:41" x14ac:dyDescent="0.3">
      <c r="B525" s="6" t="s">
        <v>9</v>
      </c>
      <c r="C525" s="6">
        <v>520</v>
      </c>
      <c r="D525" s="6">
        <v>520</v>
      </c>
      <c r="E525" s="7">
        <v>21.3</v>
      </c>
      <c r="F525" s="16">
        <f t="shared" si="255"/>
        <v>5.916666666666667</v>
      </c>
      <c r="G525" s="17">
        <f t="shared" si="281"/>
        <v>-0.22222222222222193</v>
      </c>
      <c r="H525" s="17">
        <f t="shared" si="282"/>
        <v>-0.79999999999999893</v>
      </c>
      <c r="I525" s="17">
        <f t="shared" si="256"/>
        <v>5.916666666666667</v>
      </c>
      <c r="J525" s="17">
        <f t="shared" si="257"/>
        <v>2927.7222222222231</v>
      </c>
      <c r="K525" s="17">
        <f t="shared" si="258"/>
        <v>2927.7222222222231</v>
      </c>
      <c r="L525" s="30">
        <f>'Car Info '!$C$5*'My Spreedsheet '!G525</f>
        <v>-331.11111111111069</v>
      </c>
      <c r="M525" s="30">
        <f t="shared" si="259"/>
        <v>1</v>
      </c>
      <c r="N525" s="30">
        <f>IF(M525=1,'Car Info '!$C$5*9.80665*'Car Info '!$H$5,0)</f>
        <v>160.73099349999998</v>
      </c>
      <c r="O525" s="30">
        <f>0.5*'Car Info '!$G$5*'Car Info '!$I$5*'Car Info '!$D$5*('My Spreedsheet '!F525*'My Spreedsheet '!F525)</f>
        <v>13.368547767203127</v>
      </c>
      <c r="P525" s="30">
        <f t="shared" si="252"/>
        <v>-157.01156984390758</v>
      </c>
      <c r="Q525" s="30">
        <f t="shared" si="260"/>
        <v>-928.98512157645325</v>
      </c>
      <c r="R525" s="30">
        <f t="shared" si="261"/>
        <v>-0.9289851215764533</v>
      </c>
      <c r="S525" s="30">
        <f t="shared" si="262"/>
        <v>1030.0889524976185</v>
      </c>
      <c r="T525" s="30">
        <f t="shared" si="263"/>
        <v>576838.89366555715</v>
      </c>
      <c r="U525" s="30">
        <f t="shared" si="264"/>
        <v>0</v>
      </c>
      <c r="V525" s="30">
        <f t="shared" si="265"/>
        <v>0</v>
      </c>
      <c r="W525" s="30">
        <f t="shared" si="266"/>
        <v>-0.9289851215764533</v>
      </c>
      <c r="X525" s="30">
        <f t="shared" si="267"/>
        <v>2.5805142266012589E-4</v>
      </c>
      <c r="Y525" s="30">
        <f t="shared" si="253"/>
        <v>1222.1533792922614</v>
      </c>
      <c r="Z525" s="30">
        <f t="shared" si="254"/>
        <v>-620.45873331188818</v>
      </c>
      <c r="AA525" s="30">
        <f t="shared" si="268"/>
        <v>0.33948704980340594</v>
      </c>
      <c r="AB525" s="30">
        <f t="shared" si="269"/>
        <v>-0.17234964814219117</v>
      </c>
      <c r="AC525" s="30">
        <f t="shared" si="270"/>
        <v>0.17234964814219117</v>
      </c>
      <c r="AD525" s="30">
        <f t="shared" si="271"/>
        <v>0.16713740166121477</v>
      </c>
      <c r="AE525" s="30">
        <f>1/2*(('Car Info '!$C$5)*('My Spreedsheet '!F525)^2)</f>
        <v>26080.173611111117</v>
      </c>
      <c r="AF525" s="30">
        <f t="shared" si="272"/>
        <v>26.080173611111118</v>
      </c>
      <c r="AG525" s="30">
        <f t="shared" si="273"/>
        <v>7.244492669753088E-3</v>
      </c>
      <c r="AH525" s="30">
        <f t="shared" si="274"/>
        <v>5.5323636766975248</v>
      </c>
      <c r="AI525" s="30">
        <f t="shared" si="275"/>
        <v>1030.0889524976185</v>
      </c>
      <c r="AJ525" s="30">
        <f t="shared" si="276"/>
        <v>25050.084658613498</v>
      </c>
      <c r="AK525" s="30">
        <f t="shared" si="277"/>
        <v>25.0500846586135</v>
      </c>
      <c r="AL525" s="30">
        <f t="shared" si="278"/>
        <v>25050.084658613498</v>
      </c>
      <c r="AM525" s="30">
        <f t="shared" si="279"/>
        <v>25.0500846586135</v>
      </c>
      <c r="AN525" s="30">
        <f t="shared" si="280"/>
        <v>18.787563493960121</v>
      </c>
      <c r="AO525" s="30">
        <f>IF('My Spreedsheet '!AN525&lt; 'Supercapacitor Info'!$F$22,'My Spreedsheet '!AN525,'Supercapacitor Info'!$F$22)</f>
        <v>18.787563493960121</v>
      </c>
    </row>
    <row r="526" spans="2:41" x14ac:dyDescent="0.3">
      <c r="B526" s="6" t="s">
        <v>9</v>
      </c>
      <c r="C526" s="6">
        <v>521</v>
      </c>
      <c r="D526" s="6">
        <v>521</v>
      </c>
      <c r="E526" s="7">
        <v>20.3</v>
      </c>
      <c r="F526" s="16">
        <f t="shared" si="255"/>
        <v>5.6388888888888893</v>
      </c>
      <c r="G526" s="17">
        <f t="shared" si="281"/>
        <v>-0.29166666666666685</v>
      </c>
      <c r="H526" s="17">
        <f t="shared" si="282"/>
        <v>-1.0500000000000007</v>
      </c>
      <c r="I526" s="17">
        <f t="shared" si="256"/>
        <v>5.6388888888888893</v>
      </c>
      <c r="J526" s="17">
        <f t="shared" si="257"/>
        <v>2933.3611111111118</v>
      </c>
      <c r="K526" s="17">
        <f t="shared" si="258"/>
        <v>2933.3611111111118</v>
      </c>
      <c r="L526" s="30">
        <f>'Car Info '!$C$5*'My Spreedsheet '!G526</f>
        <v>-434.5833333333336</v>
      </c>
      <c r="M526" s="30">
        <f t="shared" si="259"/>
        <v>1</v>
      </c>
      <c r="N526" s="30">
        <f>IF(M526=1,'Car Info '!$C$5*9.80665*'Car Info '!$H$5,0)</f>
        <v>160.73099349999998</v>
      </c>
      <c r="O526" s="30">
        <f>0.5*'Car Info '!$G$5*'Car Info '!$I$5*'Car Info '!$D$5*('My Spreedsheet '!F526*'My Spreedsheet '!F526)</f>
        <v>12.142751326647572</v>
      </c>
      <c r="P526" s="30">
        <f t="shared" si="252"/>
        <v>-261.70958850668609</v>
      </c>
      <c r="Q526" s="30">
        <f t="shared" si="260"/>
        <v>-1475.7512907460355</v>
      </c>
      <c r="R526" s="30">
        <f t="shared" si="261"/>
        <v>-1.4757512907460355</v>
      </c>
      <c r="S526" s="30">
        <f t="shared" si="262"/>
        <v>974.81583888359603</v>
      </c>
      <c r="T526" s="30">
        <f t="shared" si="263"/>
        <v>577813.70950444078</v>
      </c>
      <c r="U526" s="30">
        <f t="shared" si="264"/>
        <v>0</v>
      </c>
      <c r="V526" s="30">
        <f t="shared" si="265"/>
        <v>0</v>
      </c>
      <c r="W526" s="30">
        <f t="shared" si="266"/>
        <v>-1.4757512907460355</v>
      </c>
      <c r="X526" s="30">
        <f t="shared" si="267"/>
        <v>4.0993091409612098E-4</v>
      </c>
      <c r="Y526" s="30">
        <f t="shared" si="253"/>
        <v>1222.1533792922614</v>
      </c>
      <c r="Z526" s="30">
        <f t="shared" si="254"/>
        <v>-621.93448460263426</v>
      </c>
      <c r="AA526" s="30">
        <f t="shared" si="268"/>
        <v>0.33948704980340594</v>
      </c>
      <c r="AB526" s="30">
        <f t="shared" si="269"/>
        <v>-0.1727595790562873</v>
      </c>
      <c r="AC526" s="30">
        <f t="shared" si="270"/>
        <v>0.1727595790562873</v>
      </c>
      <c r="AD526" s="30">
        <f t="shared" si="271"/>
        <v>0.16672747074711863</v>
      </c>
      <c r="AE526" s="30">
        <f>1/2*(('Car Info '!$C$5)*('My Spreedsheet '!F526)^2)</f>
        <v>23688.815586419758</v>
      </c>
      <c r="AF526" s="30">
        <f t="shared" si="272"/>
        <v>23.688815586419757</v>
      </c>
      <c r="AG526" s="30">
        <f t="shared" si="273"/>
        <v>6.5802265517832656E-3</v>
      </c>
      <c r="AH526" s="30">
        <f t="shared" si="274"/>
        <v>5.538943903249308</v>
      </c>
      <c r="AI526" s="30">
        <f t="shared" si="275"/>
        <v>974.81583888359603</v>
      </c>
      <c r="AJ526" s="30">
        <f t="shared" si="276"/>
        <v>22713.999747536163</v>
      </c>
      <c r="AK526" s="30">
        <f t="shared" si="277"/>
        <v>22.713999747536164</v>
      </c>
      <c r="AL526" s="30">
        <f t="shared" si="278"/>
        <v>22713.999747536163</v>
      </c>
      <c r="AM526" s="30">
        <f t="shared" si="279"/>
        <v>22.713999747536164</v>
      </c>
      <c r="AN526" s="30">
        <f t="shared" si="280"/>
        <v>17.035499810652123</v>
      </c>
      <c r="AO526" s="30">
        <f>IF('My Spreedsheet '!AN526&lt; 'Supercapacitor Info'!$F$22,'My Spreedsheet '!AN526,'Supercapacitor Info'!$F$22)</f>
        <v>17.035499810652123</v>
      </c>
    </row>
    <row r="527" spans="2:41" x14ac:dyDescent="0.3">
      <c r="B527" s="6" t="s">
        <v>9</v>
      </c>
      <c r="C527" s="6">
        <v>522</v>
      </c>
      <c r="D527" s="6">
        <v>522</v>
      </c>
      <c r="E527" s="7">
        <v>19.2</v>
      </c>
      <c r="F527" s="16">
        <f t="shared" si="255"/>
        <v>5.333333333333333</v>
      </c>
      <c r="G527" s="17">
        <f t="shared" si="281"/>
        <v>-0.34722222222222221</v>
      </c>
      <c r="H527" s="17">
        <f t="shared" si="282"/>
        <v>-1.25</v>
      </c>
      <c r="I527" s="17">
        <f t="shared" si="256"/>
        <v>5.333333333333333</v>
      </c>
      <c r="J527" s="17">
        <f t="shared" si="257"/>
        <v>2938.6944444444453</v>
      </c>
      <c r="K527" s="17">
        <f t="shared" si="258"/>
        <v>2938.6944444444453</v>
      </c>
      <c r="L527" s="30">
        <f>'Car Info '!$C$5*'My Spreedsheet '!G527</f>
        <v>-517.36111111111109</v>
      </c>
      <c r="M527" s="30">
        <f t="shared" si="259"/>
        <v>1</v>
      </c>
      <c r="N527" s="30">
        <f>IF(M527=1,'Car Info '!$C$5*9.80665*'Car Info '!$H$5,0)</f>
        <v>160.73099349999998</v>
      </c>
      <c r="O527" s="30">
        <f>0.5*'Car Info '!$G$5*'Car Info '!$I$5*'Car Info '!$D$5*('My Spreedsheet '!F527*'My Spreedsheet '!F527)</f>
        <v>10.862442304</v>
      </c>
      <c r="P527" s="30">
        <f t="shared" si="252"/>
        <v>-345.76767530711112</v>
      </c>
      <c r="Q527" s="30">
        <f t="shared" si="260"/>
        <v>-1844.0942683045926</v>
      </c>
      <c r="R527" s="30">
        <f t="shared" si="261"/>
        <v>-1.8440942683045927</v>
      </c>
      <c r="S527" s="30">
        <f t="shared" si="262"/>
        <v>915.16499095466656</v>
      </c>
      <c r="T527" s="30">
        <f t="shared" si="263"/>
        <v>578728.87449539546</v>
      </c>
      <c r="U527" s="30">
        <f t="shared" si="264"/>
        <v>0</v>
      </c>
      <c r="V527" s="30">
        <f t="shared" si="265"/>
        <v>0</v>
      </c>
      <c r="W527" s="30">
        <f t="shared" si="266"/>
        <v>-1.8440942683045927</v>
      </c>
      <c r="X527" s="30">
        <f t="shared" si="267"/>
        <v>5.1224840786238685E-4</v>
      </c>
      <c r="Y527" s="30">
        <f t="shared" si="253"/>
        <v>1222.1533792922614</v>
      </c>
      <c r="Z527" s="30">
        <f t="shared" si="254"/>
        <v>-623.77857887093887</v>
      </c>
      <c r="AA527" s="30">
        <f t="shared" si="268"/>
        <v>0.33948704980340594</v>
      </c>
      <c r="AB527" s="30">
        <f t="shared" si="269"/>
        <v>-0.17327182746414968</v>
      </c>
      <c r="AC527" s="30">
        <f t="shared" si="270"/>
        <v>0.17327182746414968</v>
      </c>
      <c r="AD527" s="30">
        <f t="shared" si="271"/>
        <v>0.16621522233925626</v>
      </c>
      <c r="AE527" s="30">
        <f>1/2*(('Car Info '!$C$5)*('My Spreedsheet '!F527)^2)</f>
        <v>21191.111111111109</v>
      </c>
      <c r="AF527" s="30">
        <f t="shared" si="272"/>
        <v>21.191111111111109</v>
      </c>
      <c r="AG527" s="30">
        <f t="shared" si="273"/>
        <v>5.8864197530864191E-3</v>
      </c>
      <c r="AH527" s="30">
        <f t="shared" si="274"/>
        <v>5.5448303230023948</v>
      </c>
      <c r="AI527" s="30">
        <f t="shared" si="275"/>
        <v>915.16499095466656</v>
      </c>
      <c r="AJ527" s="30">
        <f t="shared" si="276"/>
        <v>20275.946120156445</v>
      </c>
      <c r="AK527" s="30">
        <f t="shared" si="277"/>
        <v>20.275946120156444</v>
      </c>
      <c r="AL527" s="30">
        <f t="shared" si="278"/>
        <v>20275.946120156445</v>
      </c>
      <c r="AM527" s="30">
        <f t="shared" si="279"/>
        <v>20.275946120156444</v>
      </c>
      <c r="AN527" s="30">
        <f t="shared" si="280"/>
        <v>15.206959590117334</v>
      </c>
      <c r="AO527" s="30">
        <f>IF('My Spreedsheet '!AN527&lt; 'Supercapacitor Info'!$F$22,'My Spreedsheet '!AN527,'Supercapacitor Info'!$F$22)</f>
        <v>15.206959590117334</v>
      </c>
    </row>
    <row r="528" spans="2:41" x14ac:dyDescent="0.3">
      <c r="B528" s="6" t="s">
        <v>9</v>
      </c>
      <c r="C528" s="6">
        <v>523</v>
      </c>
      <c r="D528" s="6">
        <v>523</v>
      </c>
      <c r="E528" s="7">
        <v>17.8</v>
      </c>
      <c r="F528" s="16">
        <f t="shared" si="255"/>
        <v>4.9444444444444446</v>
      </c>
      <c r="G528" s="17">
        <f t="shared" si="281"/>
        <v>-0.51388888888888873</v>
      </c>
      <c r="H528" s="17">
        <f t="shared" si="282"/>
        <v>-1.8499999999999996</v>
      </c>
      <c r="I528" s="17">
        <f t="shared" si="256"/>
        <v>4.9444444444444446</v>
      </c>
      <c r="J528" s="17">
        <f t="shared" si="257"/>
        <v>2943.6388888888896</v>
      </c>
      <c r="K528" s="17">
        <f t="shared" si="258"/>
        <v>2943.6388888888896</v>
      </c>
      <c r="L528" s="30">
        <f>'Car Info '!$C$5*'My Spreedsheet '!G528</f>
        <v>-765.69444444444423</v>
      </c>
      <c r="M528" s="30">
        <f t="shared" si="259"/>
        <v>1</v>
      </c>
      <c r="N528" s="30">
        <f>IF(M528=1,'Car Info '!$C$5*9.80665*'Car Info '!$H$5,0)</f>
        <v>160.73099349999998</v>
      </c>
      <c r="O528" s="30">
        <f>0.5*'Car Info '!$G$5*'Car Info '!$I$5*'Car Info '!$D$5*('My Spreedsheet '!F528*'My Spreedsheet '!F528)</f>
        <v>9.3360900054236104</v>
      </c>
      <c r="P528" s="30">
        <f t="shared" si="252"/>
        <v>-595.62736093902072</v>
      </c>
      <c r="Q528" s="30">
        <f t="shared" si="260"/>
        <v>-2945.0463957540469</v>
      </c>
      <c r="R528" s="30">
        <f t="shared" si="261"/>
        <v>-2.9450463957540469</v>
      </c>
      <c r="S528" s="30">
        <f t="shared" si="262"/>
        <v>840.88724622126119</v>
      </c>
      <c r="T528" s="30">
        <f t="shared" si="263"/>
        <v>579569.76174161676</v>
      </c>
      <c r="U528" s="30">
        <f t="shared" si="264"/>
        <v>0</v>
      </c>
      <c r="V528" s="30">
        <f t="shared" si="265"/>
        <v>0</v>
      </c>
      <c r="W528" s="30">
        <f t="shared" si="266"/>
        <v>-2.9450463957540469</v>
      </c>
      <c r="X528" s="30">
        <f t="shared" si="267"/>
        <v>8.1806844326501305E-4</v>
      </c>
      <c r="Y528" s="30">
        <f t="shared" si="253"/>
        <v>1222.1533792922614</v>
      </c>
      <c r="Z528" s="30">
        <f t="shared" si="254"/>
        <v>-626.72362526669292</v>
      </c>
      <c r="AA528" s="30">
        <f t="shared" si="268"/>
        <v>0.33948704980340594</v>
      </c>
      <c r="AB528" s="30">
        <f t="shared" si="269"/>
        <v>-0.17408989590741469</v>
      </c>
      <c r="AC528" s="30">
        <f t="shared" si="270"/>
        <v>0.17408989590741469</v>
      </c>
      <c r="AD528" s="30">
        <f t="shared" si="271"/>
        <v>0.16539715389599124</v>
      </c>
      <c r="AE528" s="30">
        <f>1/2*(('Car Info '!$C$5)*('My Spreedsheet '!F528)^2)</f>
        <v>18213.410493827159</v>
      </c>
      <c r="AF528" s="30">
        <f t="shared" si="272"/>
        <v>18.213410493827158</v>
      </c>
      <c r="AG528" s="30">
        <f t="shared" si="273"/>
        <v>5.0592806927297661E-3</v>
      </c>
      <c r="AH528" s="30">
        <f t="shared" si="274"/>
        <v>5.5498896036951244</v>
      </c>
      <c r="AI528" s="30">
        <f t="shared" si="275"/>
        <v>840.88724622126119</v>
      </c>
      <c r="AJ528" s="30">
        <f t="shared" si="276"/>
        <v>17372.523247605899</v>
      </c>
      <c r="AK528" s="30">
        <f t="shared" si="277"/>
        <v>17.372523247605898</v>
      </c>
      <c r="AL528" s="30">
        <f t="shared" si="278"/>
        <v>17372.523247605899</v>
      </c>
      <c r="AM528" s="30">
        <f t="shared" si="279"/>
        <v>17.372523247605898</v>
      </c>
      <c r="AN528" s="30">
        <f t="shared" si="280"/>
        <v>13.029392435704423</v>
      </c>
      <c r="AO528" s="30">
        <f>IF('My Spreedsheet '!AN528&lt; 'Supercapacitor Info'!$F$22,'My Spreedsheet '!AN528,'Supercapacitor Info'!$F$22)</f>
        <v>13.029392435704423</v>
      </c>
    </row>
    <row r="529" spans="2:41" x14ac:dyDescent="0.3">
      <c r="B529" s="6" t="s">
        <v>9</v>
      </c>
      <c r="C529" s="6">
        <v>524</v>
      </c>
      <c r="D529" s="6">
        <v>524</v>
      </c>
      <c r="E529" s="7">
        <v>15.5</v>
      </c>
      <c r="F529" s="16">
        <f t="shared" si="255"/>
        <v>4.3055555555555554</v>
      </c>
      <c r="G529" s="17">
        <f t="shared" si="281"/>
        <v>-0.81944444444444442</v>
      </c>
      <c r="H529" s="17">
        <f t="shared" si="282"/>
        <v>-2.95</v>
      </c>
      <c r="I529" s="17">
        <f t="shared" si="256"/>
        <v>4.3055555555555554</v>
      </c>
      <c r="J529" s="17">
        <f t="shared" si="257"/>
        <v>2947.9444444444453</v>
      </c>
      <c r="K529" s="17">
        <f t="shared" si="258"/>
        <v>2947.9444444444453</v>
      </c>
      <c r="L529" s="30">
        <f>'Car Info '!$C$5*'My Spreedsheet '!G529</f>
        <v>-1220.9722222222222</v>
      </c>
      <c r="M529" s="30">
        <f t="shared" si="259"/>
        <v>1</v>
      </c>
      <c r="N529" s="30">
        <f>IF(M529=1,'Car Info '!$C$5*9.80665*'Car Info '!$H$5,0)</f>
        <v>160.73099349999998</v>
      </c>
      <c r="O529" s="30">
        <f>0.5*'Car Info '!$G$5*'Car Info '!$I$5*'Car Info '!$D$5*('My Spreedsheet '!F529*'My Spreedsheet '!F529)</f>
        <v>7.0792691068142348</v>
      </c>
      <c r="P529" s="30">
        <f t="shared" ref="P529:P592" si="283">L529+N529+O529</f>
        <v>-1053.1619596154078</v>
      </c>
      <c r="Q529" s="30">
        <f t="shared" si="260"/>
        <v>-4534.4473261218945</v>
      </c>
      <c r="R529" s="30">
        <f t="shared" si="261"/>
        <v>-4.5344473261218949</v>
      </c>
      <c r="S529" s="30">
        <f t="shared" si="262"/>
        <v>722.51640844600558</v>
      </c>
      <c r="T529" s="30">
        <f t="shared" si="263"/>
        <v>580292.27815006278</v>
      </c>
      <c r="U529" s="30">
        <f t="shared" si="264"/>
        <v>0</v>
      </c>
      <c r="V529" s="30">
        <f t="shared" si="265"/>
        <v>0</v>
      </c>
      <c r="W529" s="30">
        <f t="shared" si="266"/>
        <v>-4.5344473261218949</v>
      </c>
      <c r="X529" s="30">
        <f t="shared" si="267"/>
        <v>1.2595687017005264E-3</v>
      </c>
      <c r="Y529" s="30">
        <f t="shared" si="253"/>
        <v>1222.1533792922614</v>
      </c>
      <c r="Z529" s="30">
        <f t="shared" si="254"/>
        <v>-631.25807259281487</v>
      </c>
      <c r="AA529" s="30">
        <f t="shared" si="268"/>
        <v>0.33948704980340594</v>
      </c>
      <c r="AB529" s="30">
        <f t="shared" si="269"/>
        <v>-0.17534946460911524</v>
      </c>
      <c r="AC529" s="30">
        <f t="shared" si="270"/>
        <v>0.17534946460911524</v>
      </c>
      <c r="AD529" s="30">
        <f t="shared" si="271"/>
        <v>0.1641375851942907</v>
      </c>
      <c r="AE529" s="30">
        <f>1/2*(('Car Info '!$C$5)*('My Spreedsheet '!F529)^2)</f>
        <v>13810.667438271603</v>
      </c>
      <c r="AF529" s="30">
        <f t="shared" si="272"/>
        <v>13.810667438271603</v>
      </c>
      <c r="AG529" s="30">
        <f t="shared" si="273"/>
        <v>3.8362965106310009E-3</v>
      </c>
      <c r="AH529" s="30">
        <f t="shared" si="274"/>
        <v>5.5537259002057553</v>
      </c>
      <c r="AI529" s="30">
        <f t="shared" si="275"/>
        <v>722.51640844600558</v>
      </c>
      <c r="AJ529" s="30">
        <f t="shared" si="276"/>
        <v>13088.151029825598</v>
      </c>
      <c r="AK529" s="30">
        <f t="shared" si="277"/>
        <v>13.088151029825598</v>
      </c>
      <c r="AL529" s="30">
        <f t="shared" si="278"/>
        <v>13088.151029825598</v>
      </c>
      <c r="AM529" s="30">
        <f t="shared" si="279"/>
        <v>13.088151029825598</v>
      </c>
      <c r="AN529" s="30">
        <f t="shared" si="280"/>
        <v>9.8161132723691988</v>
      </c>
      <c r="AO529" s="30">
        <f>IF('My Spreedsheet '!AN529&lt; 'Supercapacitor Info'!$F$22,'My Spreedsheet '!AN529,'Supercapacitor Info'!$F$22)</f>
        <v>9.8161132723691988</v>
      </c>
    </row>
    <row r="530" spans="2:41" x14ac:dyDescent="0.3">
      <c r="B530" s="6" t="s">
        <v>9</v>
      </c>
      <c r="C530" s="6">
        <v>525</v>
      </c>
      <c r="D530" s="6">
        <v>525</v>
      </c>
      <c r="E530" s="7">
        <v>11.9</v>
      </c>
      <c r="F530" s="16">
        <f t="shared" si="255"/>
        <v>3.3055555555555554</v>
      </c>
      <c r="G530" s="17">
        <f t="shared" si="281"/>
        <v>-1.0972222222222223</v>
      </c>
      <c r="H530" s="17">
        <f t="shared" si="282"/>
        <v>-3.95</v>
      </c>
      <c r="I530" s="17">
        <f t="shared" si="256"/>
        <v>3.3055555555555554</v>
      </c>
      <c r="J530" s="17">
        <f t="shared" si="257"/>
        <v>2951.2500000000009</v>
      </c>
      <c r="K530" s="17">
        <f t="shared" si="258"/>
        <v>2951.2500000000009</v>
      </c>
      <c r="L530" s="30">
        <f>'Car Info '!$C$5*'My Spreedsheet '!G530</f>
        <v>-1634.8611111111113</v>
      </c>
      <c r="M530" s="30">
        <f t="shared" si="259"/>
        <v>1</v>
      </c>
      <c r="N530" s="30">
        <f>IF(M530=1,'Car Info '!$C$5*9.80665*'Car Info '!$H$5,0)</f>
        <v>160.73099349999998</v>
      </c>
      <c r="O530" s="30">
        <f>0.5*'Car Info '!$G$5*'Car Info '!$I$5*'Car Info '!$D$5*('My Spreedsheet '!F530*'My Spreedsheet '!F530)</f>
        <v>4.1727171621892358</v>
      </c>
      <c r="P530" s="30">
        <f t="shared" si="283"/>
        <v>-1469.957400448922</v>
      </c>
      <c r="Q530" s="30">
        <f t="shared" si="260"/>
        <v>-4859.0258514839361</v>
      </c>
      <c r="R530" s="30">
        <f t="shared" si="261"/>
        <v>-4.8590258514839366</v>
      </c>
      <c r="S530" s="30">
        <f t="shared" si="262"/>
        <v>545.09837691112546</v>
      </c>
      <c r="T530" s="30">
        <f t="shared" si="263"/>
        <v>580837.37652697391</v>
      </c>
      <c r="U530" s="30">
        <f t="shared" si="264"/>
        <v>0</v>
      </c>
      <c r="V530" s="30">
        <f t="shared" si="265"/>
        <v>0</v>
      </c>
      <c r="W530" s="30">
        <f t="shared" si="266"/>
        <v>-4.8590258514839366</v>
      </c>
      <c r="X530" s="30">
        <f t="shared" si="267"/>
        <v>1.3497294031899823E-3</v>
      </c>
      <c r="Y530" s="30">
        <f t="shared" si="253"/>
        <v>1222.1533792922614</v>
      </c>
      <c r="Z530" s="30">
        <f t="shared" si="254"/>
        <v>-636.11709844429879</v>
      </c>
      <c r="AA530" s="30">
        <f t="shared" si="268"/>
        <v>0.33948704980340594</v>
      </c>
      <c r="AB530" s="30">
        <f t="shared" si="269"/>
        <v>-0.17669919401230522</v>
      </c>
      <c r="AC530" s="30">
        <f t="shared" si="270"/>
        <v>0.17669919401230522</v>
      </c>
      <c r="AD530" s="30">
        <f t="shared" si="271"/>
        <v>0.16278785579110072</v>
      </c>
      <c r="AE530" s="30">
        <f>1/2*(('Car Info '!$C$5)*('My Spreedsheet '!F530)^2)</f>
        <v>8140.3896604938263</v>
      </c>
      <c r="AF530" s="30">
        <f t="shared" si="272"/>
        <v>8.1403896604938257</v>
      </c>
      <c r="AG530" s="30">
        <f t="shared" si="273"/>
        <v>2.2612193501371737E-3</v>
      </c>
      <c r="AH530" s="30">
        <f t="shared" si="274"/>
        <v>5.5559871195558923</v>
      </c>
      <c r="AI530" s="30">
        <f t="shared" si="275"/>
        <v>545.09837691112546</v>
      </c>
      <c r="AJ530" s="30">
        <f t="shared" si="276"/>
        <v>7595.291283582701</v>
      </c>
      <c r="AK530" s="30">
        <f t="shared" si="277"/>
        <v>7.5952912835827009</v>
      </c>
      <c r="AL530" s="30">
        <f t="shared" si="278"/>
        <v>7595.291283582701</v>
      </c>
      <c r="AM530" s="30">
        <f t="shared" si="279"/>
        <v>7.5952912835827009</v>
      </c>
      <c r="AN530" s="30">
        <f t="shared" si="280"/>
        <v>5.6964684626870259</v>
      </c>
      <c r="AO530" s="30">
        <f>IF('My Spreedsheet '!AN530&lt; 'Supercapacitor Info'!$F$22,'My Spreedsheet '!AN530,'Supercapacitor Info'!$F$22)</f>
        <v>5.6964684626870259</v>
      </c>
    </row>
    <row r="531" spans="2:41" x14ac:dyDescent="0.3">
      <c r="B531" s="6" t="s">
        <v>9</v>
      </c>
      <c r="C531" s="6">
        <v>526</v>
      </c>
      <c r="D531" s="6">
        <v>526</v>
      </c>
      <c r="E531" s="7">
        <v>7.6</v>
      </c>
      <c r="F531" s="16">
        <f t="shared" si="255"/>
        <v>2.1111111111111112</v>
      </c>
      <c r="G531" s="17">
        <f t="shared" si="281"/>
        <v>-1.0972222222222223</v>
      </c>
      <c r="H531" s="17">
        <f t="shared" si="282"/>
        <v>-3.95</v>
      </c>
      <c r="I531" s="17">
        <f t="shared" si="256"/>
        <v>2.1111111111111112</v>
      </c>
      <c r="J531" s="17">
        <f t="shared" si="257"/>
        <v>2953.3611111111122</v>
      </c>
      <c r="K531" s="17">
        <f t="shared" si="258"/>
        <v>2953.3611111111122</v>
      </c>
      <c r="L531" s="30">
        <f>'Car Info '!$C$5*'My Spreedsheet '!G531</f>
        <v>-1634.8611111111113</v>
      </c>
      <c r="M531" s="30">
        <f t="shared" si="259"/>
        <v>1</v>
      </c>
      <c r="N531" s="30">
        <f>IF(M531=1,'Car Info '!$C$5*9.80665*'Car Info '!$H$5,0)</f>
        <v>160.73099349999998</v>
      </c>
      <c r="O531" s="30">
        <f>0.5*'Car Info '!$G$5*'Car Info '!$I$5*'Car Info '!$D$5*('My Spreedsheet '!F531*'My Spreedsheet '!F531)</f>
        <v>1.7019712116944445</v>
      </c>
      <c r="P531" s="30">
        <f t="shared" si="283"/>
        <v>-1472.4281463994168</v>
      </c>
      <c r="Q531" s="30">
        <f t="shared" si="260"/>
        <v>-3108.4594201765467</v>
      </c>
      <c r="R531" s="30">
        <f t="shared" si="261"/>
        <v>-3.1084594201765468</v>
      </c>
      <c r="S531" s="30">
        <f t="shared" si="262"/>
        <v>342.91403661357714</v>
      </c>
      <c r="T531" s="30">
        <f t="shared" si="263"/>
        <v>581180.29056358745</v>
      </c>
      <c r="U531" s="30">
        <f t="shared" si="264"/>
        <v>0</v>
      </c>
      <c r="V531" s="30">
        <f t="shared" si="265"/>
        <v>0</v>
      </c>
      <c r="W531" s="30">
        <f t="shared" si="266"/>
        <v>-3.1084594201765468</v>
      </c>
      <c r="X531" s="30">
        <f t="shared" si="267"/>
        <v>8.6346095004904077E-4</v>
      </c>
      <c r="Y531" s="30">
        <f t="shared" si="253"/>
        <v>1222.1533792922614</v>
      </c>
      <c r="Z531" s="30">
        <f t="shared" si="254"/>
        <v>-639.22555786447538</v>
      </c>
      <c r="AA531" s="30">
        <f t="shared" si="268"/>
        <v>0.33948704980340594</v>
      </c>
      <c r="AB531" s="30">
        <f t="shared" si="269"/>
        <v>-0.17756265496235427</v>
      </c>
      <c r="AC531" s="30">
        <f t="shared" si="270"/>
        <v>0.17756265496235427</v>
      </c>
      <c r="AD531" s="30">
        <f t="shared" si="271"/>
        <v>0.16192439484105167</v>
      </c>
      <c r="AE531" s="30">
        <f>1/2*(('Car Info '!$C$5)*('My Spreedsheet '!F531)^2)</f>
        <v>3320.308641975309</v>
      </c>
      <c r="AF531" s="30">
        <f t="shared" si="272"/>
        <v>3.3203086419753092</v>
      </c>
      <c r="AG531" s="30">
        <f t="shared" si="273"/>
        <v>9.2230795610425255E-4</v>
      </c>
      <c r="AH531" s="30">
        <f t="shared" si="274"/>
        <v>5.5569094275119966</v>
      </c>
      <c r="AI531" s="30">
        <f t="shared" si="275"/>
        <v>342.91403661357714</v>
      </c>
      <c r="AJ531" s="30">
        <f t="shared" si="276"/>
        <v>2977.3946053617319</v>
      </c>
      <c r="AK531" s="30">
        <f t="shared" si="277"/>
        <v>2.9773946053617322</v>
      </c>
      <c r="AL531" s="30">
        <f t="shared" si="278"/>
        <v>2977.3946053617319</v>
      </c>
      <c r="AM531" s="30">
        <f t="shared" si="279"/>
        <v>2.9773946053617322</v>
      </c>
      <c r="AN531" s="30">
        <f t="shared" si="280"/>
        <v>2.2330459540212986</v>
      </c>
      <c r="AO531" s="30">
        <f>IF('My Spreedsheet '!AN531&lt; 'Supercapacitor Info'!$F$22,'My Spreedsheet '!AN531,'Supercapacitor Info'!$F$22)</f>
        <v>2.2330459540212986</v>
      </c>
    </row>
    <row r="532" spans="2:41" x14ac:dyDescent="0.3">
      <c r="B532" s="6" t="s">
        <v>9</v>
      </c>
      <c r="C532" s="6">
        <v>527</v>
      </c>
      <c r="D532" s="6">
        <v>527</v>
      </c>
      <c r="E532" s="7">
        <v>4</v>
      </c>
      <c r="F532" s="16">
        <f t="shared" si="255"/>
        <v>1.1111111111111112</v>
      </c>
      <c r="G532" s="17">
        <f t="shared" si="281"/>
        <v>-0.77777777777777768</v>
      </c>
      <c r="H532" s="17">
        <f t="shared" si="282"/>
        <v>-2.8</v>
      </c>
      <c r="I532" s="17">
        <f t="shared" si="256"/>
        <v>1.1111111111111112</v>
      </c>
      <c r="J532" s="17">
        <f t="shared" si="257"/>
        <v>2954.4722222222235</v>
      </c>
      <c r="K532" s="17">
        <f t="shared" si="258"/>
        <v>2954.4722222222235</v>
      </c>
      <c r="L532" s="30">
        <f>'Car Info '!$C$5*'My Spreedsheet '!G532</f>
        <v>-1158.8888888888887</v>
      </c>
      <c r="M532" s="30">
        <f t="shared" si="259"/>
        <v>1</v>
      </c>
      <c r="N532" s="30">
        <f>IF(M532=1,'Car Info '!$C$5*9.80665*'Car Info '!$H$5,0)</f>
        <v>160.73099349999998</v>
      </c>
      <c r="O532" s="30">
        <f>0.5*'Car Info '!$G$5*'Car Info '!$I$5*'Car Info '!$D$5*('My Spreedsheet '!F532*'My Spreedsheet '!F532)</f>
        <v>0.47146016944444452</v>
      </c>
      <c r="P532" s="30">
        <f t="shared" si="283"/>
        <v>-997.68643521944432</v>
      </c>
      <c r="Q532" s="30">
        <f t="shared" si="260"/>
        <v>-1108.5404835771603</v>
      </c>
      <c r="R532" s="30">
        <f t="shared" si="261"/>
        <v>-1.1085404835771604</v>
      </c>
      <c r="S532" s="30">
        <f t="shared" si="262"/>
        <v>179.1138374104938</v>
      </c>
      <c r="T532" s="30">
        <f t="shared" si="263"/>
        <v>581359.40440099791</v>
      </c>
      <c r="U532" s="30">
        <f t="shared" si="264"/>
        <v>0</v>
      </c>
      <c r="V532" s="30">
        <f t="shared" si="265"/>
        <v>0</v>
      </c>
      <c r="W532" s="30">
        <f t="shared" si="266"/>
        <v>-1.1085404835771604</v>
      </c>
      <c r="X532" s="30">
        <f t="shared" si="267"/>
        <v>3.0792791210476676E-4</v>
      </c>
      <c r="Y532" s="30">
        <f t="shared" si="253"/>
        <v>1222.1533792922614</v>
      </c>
      <c r="Z532" s="30">
        <f t="shared" si="254"/>
        <v>-640.33409834805252</v>
      </c>
      <c r="AA532" s="30">
        <f t="shared" si="268"/>
        <v>0.33948704980340594</v>
      </c>
      <c r="AB532" s="30">
        <f t="shared" si="269"/>
        <v>-0.17787058287445903</v>
      </c>
      <c r="AC532" s="30">
        <f t="shared" si="270"/>
        <v>0.17787058287445903</v>
      </c>
      <c r="AD532" s="30">
        <f t="shared" si="271"/>
        <v>0.16161646692894691</v>
      </c>
      <c r="AE532" s="30">
        <f>1/2*(('Car Info '!$C$5)*('My Spreedsheet '!F532)^2)</f>
        <v>919.75308641975323</v>
      </c>
      <c r="AF532" s="30">
        <f t="shared" si="272"/>
        <v>0.91975308641975329</v>
      </c>
      <c r="AG532" s="30">
        <f t="shared" si="273"/>
        <v>2.5548696844993144E-4</v>
      </c>
      <c r="AH532" s="30">
        <f t="shared" si="274"/>
        <v>5.5571649144804462</v>
      </c>
      <c r="AI532" s="30">
        <f t="shared" si="275"/>
        <v>179.1138374104938</v>
      </c>
      <c r="AJ532" s="30">
        <f t="shared" si="276"/>
        <v>740.6392490092594</v>
      </c>
      <c r="AK532" s="30">
        <f t="shared" si="277"/>
        <v>0.74063924900925937</v>
      </c>
      <c r="AL532" s="30">
        <f t="shared" si="278"/>
        <v>740.6392490092594</v>
      </c>
      <c r="AM532" s="30">
        <f t="shared" si="279"/>
        <v>0.74063924900925937</v>
      </c>
      <c r="AN532" s="30">
        <f t="shared" si="280"/>
        <v>0.55547943675694456</v>
      </c>
      <c r="AO532" s="30">
        <f>IF('My Spreedsheet '!AN532&lt; 'Supercapacitor Info'!$F$22,'My Spreedsheet '!AN532,'Supercapacitor Info'!$F$22)</f>
        <v>0.55547943675694456</v>
      </c>
    </row>
    <row r="533" spans="2:41" x14ac:dyDescent="0.3">
      <c r="B533" s="6" t="s">
        <v>9</v>
      </c>
      <c r="C533" s="6">
        <v>528</v>
      </c>
      <c r="D533" s="6">
        <v>528</v>
      </c>
      <c r="E533" s="7">
        <v>2</v>
      </c>
      <c r="F533" s="16">
        <f t="shared" si="255"/>
        <v>0.55555555555555558</v>
      </c>
      <c r="G533" s="17">
        <f t="shared" si="281"/>
        <v>-0.41666666666666663</v>
      </c>
      <c r="H533" s="17">
        <f t="shared" si="282"/>
        <v>-1.5</v>
      </c>
      <c r="I533" s="17">
        <f t="shared" si="256"/>
        <v>0.55555555555555558</v>
      </c>
      <c r="J533" s="17">
        <f t="shared" si="257"/>
        <v>2955.0277777777792</v>
      </c>
      <c r="K533" s="17">
        <f t="shared" si="258"/>
        <v>2955.0277777777792</v>
      </c>
      <c r="L533" s="30">
        <f>'Car Info '!$C$5*'My Spreedsheet '!G533</f>
        <v>-620.83333333333326</v>
      </c>
      <c r="M533" s="30">
        <f t="shared" si="259"/>
        <v>1</v>
      </c>
      <c r="N533" s="30">
        <f>IF(M533=1,'Car Info '!$C$5*9.80665*'Car Info '!$H$5,0)</f>
        <v>160.73099349999998</v>
      </c>
      <c r="O533" s="30">
        <f>0.5*'Car Info '!$G$5*'Car Info '!$I$5*'Car Info '!$D$5*('My Spreedsheet '!F533*'My Spreedsheet '!F533)</f>
        <v>0.11786504236111113</v>
      </c>
      <c r="P533" s="30">
        <f t="shared" si="283"/>
        <v>-459.98447479097217</v>
      </c>
      <c r="Q533" s="30">
        <f t="shared" si="260"/>
        <v>-255.54693043942899</v>
      </c>
      <c r="R533" s="30">
        <f t="shared" si="261"/>
        <v>-0.255546930439429</v>
      </c>
      <c r="S533" s="30">
        <f t="shared" si="262"/>
        <v>89.360476967978386</v>
      </c>
      <c r="T533" s="30">
        <f t="shared" si="263"/>
        <v>581448.76487796591</v>
      </c>
      <c r="U533" s="30">
        <f t="shared" si="264"/>
        <v>0</v>
      </c>
      <c r="V533" s="30">
        <f t="shared" si="265"/>
        <v>0</v>
      </c>
      <c r="W533" s="30">
        <f t="shared" si="266"/>
        <v>-0.255546930439429</v>
      </c>
      <c r="X533" s="30">
        <f t="shared" si="267"/>
        <v>7.0985258455396949E-5</v>
      </c>
      <c r="Y533" s="30">
        <f t="shared" si="253"/>
        <v>1222.1533792922614</v>
      </c>
      <c r="Z533" s="30">
        <f t="shared" si="254"/>
        <v>-640.58964527849196</v>
      </c>
      <c r="AA533" s="30">
        <f t="shared" si="268"/>
        <v>0.33948704980340594</v>
      </c>
      <c r="AB533" s="30">
        <f t="shared" si="269"/>
        <v>-0.17794156813291442</v>
      </c>
      <c r="AC533" s="30">
        <f t="shared" si="270"/>
        <v>0.17794156813291442</v>
      </c>
      <c r="AD533" s="30">
        <f t="shared" si="271"/>
        <v>0.16154548167049151</v>
      </c>
      <c r="AE533" s="30">
        <f>1/2*(('Car Info '!$C$5)*('My Spreedsheet '!F533)^2)</f>
        <v>229.93827160493831</v>
      </c>
      <c r="AF533" s="30">
        <f t="shared" si="272"/>
        <v>0.22993827160493832</v>
      </c>
      <c r="AG533" s="30">
        <f t="shared" si="273"/>
        <v>6.387174211248286E-5</v>
      </c>
      <c r="AH533" s="30">
        <f t="shared" si="274"/>
        <v>5.5572287862225584</v>
      </c>
      <c r="AI533" s="30">
        <f t="shared" si="275"/>
        <v>89.360476967978386</v>
      </c>
      <c r="AJ533" s="30">
        <f t="shared" si="276"/>
        <v>140.57779463695994</v>
      </c>
      <c r="AK533" s="30">
        <f t="shared" si="277"/>
        <v>0.14057779463695994</v>
      </c>
      <c r="AL533" s="30">
        <f t="shared" si="278"/>
        <v>140.57779463695994</v>
      </c>
      <c r="AM533" s="30">
        <f t="shared" si="279"/>
        <v>0.14057779463695994</v>
      </c>
      <c r="AN533" s="30">
        <f t="shared" si="280"/>
        <v>0.10543334597771996</v>
      </c>
      <c r="AO533" s="30">
        <f>IF('My Spreedsheet '!AN533&lt; 'Supercapacitor Info'!$F$22,'My Spreedsheet '!AN533,'Supercapacitor Info'!$F$22)</f>
        <v>0.10543334597771996</v>
      </c>
    </row>
    <row r="534" spans="2:41" x14ac:dyDescent="0.3">
      <c r="B534" s="6" t="s">
        <v>9</v>
      </c>
      <c r="C534" s="6">
        <v>529</v>
      </c>
      <c r="D534" s="6">
        <v>529</v>
      </c>
      <c r="E534" s="7">
        <v>1</v>
      </c>
      <c r="F534" s="16">
        <f t="shared" si="255"/>
        <v>0.27777777777777779</v>
      </c>
      <c r="G534" s="17">
        <f t="shared" si="281"/>
        <v>-0.27777777777777779</v>
      </c>
      <c r="H534" s="17">
        <f t="shared" si="282"/>
        <v>-1</v>
      </c>
      <c r="I534" s="17">
        <f t="shared" si="256"/>
        <v>0.27777777777777779</v>
      </c>
      <c r="J534" s="17">
        <f t="shared" si="257"/>
        <v>2955.305555555557</v>
      </c>
      <c r="K534" s="17">
        <f t="shared" si="258"/>
        <v>2955.305555555557</v>
      </c>
      <c r="L534" s="30">
        <f>'Car Info '!$C$5*'My Spreedsheet '!G534</f>
        <v>-413.88888888888891</v>
      </c>
      <c r="M534" s="30">
        <f t="shared" si="259"/>
        <v>1</v>
      </c>
      <c r="N534" s="30">
        <f>IF(M534=1,'Car Info '!$C$5*9.80665*'Car Info '!$H$5,0)</f>
        <v>160.73099349999998</v>
      </c>
      <c r="O534" s="30">
        <f>0.5*'Car Info '!$G$5*'Car Info '!$I$5*'Car Info '!$D$5*('My Spreedsheet '!F534*'My Spreedsheet '!F534)</f>
        <v>2.9466260590277783E-2</v>
      </c>
      <c r="P534" s="30">
        <f t="shared" si="283"/>
        <v>-253.12842912829865</v>
      </c>
      <c r="Q534" s="30">
        <f t="shared" si="260"/>
        <v>-70.313452535638518</v>
      </c>
      <c r="R534" s="30">
        <f t="shared" si="261"/>
        <v>-7.0313452535638518E-2</v>
      </c>
      <c r="S534" s="30">
        <f t="shared" si="262"/>
        <v>44.655683266830628</v>
      </c>
      <c r="T534" s="30">
        <f t="shared" si="263"/>
        <v>581493.42056123272</v>
      </c>
      <c r="U534" s="30">
        <f t="shared" si="264"/>
        <v>0</v>
      </c>
      <c r="V534" s="30">
        <f t="shared" si="265"/>
        <v>0</v>
      </c>
      <c r="W534" s="30">
        <f t="shared" si="266"/>
        <v>-7.0313452535638518E-2</v>
      </c>
      <c r="X534" s="30">
        <f t="shared" si="267"/>
        <v>1.9531514593232921E-5</v>
      </c>
      <c r="Y534" s="30">
        <f t="shared" si="253"/>
        <v>1222.1533792922614</v>
      </c>
      <c r="Z534" s="30">
        <f t="shared" si="254"/>
        <v>-640.65995873102759</v>
      </c>
      <c r="AA534" s="30">
        <f t="shared" si="268"/>
        <v>0.33948704980340594</v>
      </c>
      <c r="AB534" s="30">
        <f t="shared" si="269"/>
        <v>-0.17796109964750767</v>
      </c>
      <c r="AC534" s="30">
        <f t="shared" si="270"/>
        <v>0.17796109964750767</v>
      </c>
      <c r="AD534" s="30">
        <f t="shared" si="271"/>
        <v>0.16152595015589827</v>
      </c>
      <c r="AE534" s="30">
        <f>1/2*(('Car Info '!$C$5)*('My Spreedsheet '!F534)^2)</f>
        <v>57.484567901234577</v>
      </c>
      <c r="AF534" s="30">
        <f t="shared" si="272"/>
        <v>5.748456790123458E-2</v>
      </c>
      <c r="AG534" s="30">
        <f t="shared" si="273"/>
        <v>1.5967935528120715E-5</v>
      </c>
      <c r="AH534" s="30">
        <f t="shared" si="274"/>
        <v>5.5572447541580869</v>
      </c>
      <c r="AI534" s="30">
        <f t="shared" si="275"/>
        <v>44.655683266830628</v>
      </c>
      <c r="AJ534" s="30">
        <f t="shared" si="276"/>
        <v>12.828884634403948</v>
      </c>
      <c r="AK534" s="30">
        <f t="shared" si="277"/>
        <v>1.2828884634403948E-2</v>
      </c>
      <c r="AL534" s="30">
        <f t="shared" si="278"/>
        <v>12.828884634403948</v>
      </c>
      <c r="AM534" s="30">
        <f t="shared" si="279"/>
        <v>1.2828884634403948E-2</v>
      </c>
      <c r="AN534" s="30">
        <f t="shared" si="280"/>
        <v>9.6216634758029621E-3</v>
      </c>
      <c r="AO534" s="30">
        <f>IF('My Spreedsheet '!AN534&lt; 'Supercapacitor Info'!$F$22,'My Spreedsheet '!AN534,'Supercapacitor Info'!$F$22)</f>
        <v>9.6216634758029621E-3</v>
      </c>
    </row>
    <row r="535" spans="2:41" x14ac:dyDescent="0.3">
      <c r="B535" s="6" t="s">
        <v>9</v>
      </c>
      <c r="C535" s="6">
        <v>530</v>
      </c>
      <c r="D535" s="6">
        <v>530</v>
      </c>
      <c r="E535" s="7">
        <v>0</v>
      </c>
      <c r="F535" s="16">
        <f t="shared" si="255"/>
        <v>0</v>
      </c>
      <c r="G535" s="17">
        <f t="shared" si="281"/>
        <v>-0.1388888888888889</v>
      </c>
      <c r="H535" s="17">
        <f t="shared" si="282"/>
        <v>-0.5</v>
      </c>
      <c r="I535" s="17">
        <f t="shared" si="256"/>
        <v>0</v>
      </c>
      <c r="J535" s="17">
        <f t="shared" si="257"/>
        <v>2955.305555555557</v>
      </c>
      <c r="K535" s="17">
        <f t="shared" si="258"/>
        <v>2955.305555555557</v>
      </c>
      <c r="L535" s="30">
        <f>'Car Info '!$C$5*'My Spreedsheet '!G535</f>
        <v>-206.94444444444446</v>
      </c>
      <c r="M535" s="30">
        <f t="shared" si="259"/>
        <v>0</v>
      </c>
      <c r="N535" s="30">
        <f>IF(M535=1,'Car Info '!$C$5*9.80665*'Car Info '!$H$5,0)</f>
        <v>0</v>
      </c>
      <c r="O535" s="30">
        <f>0.5*'Car Info '!$G$5*'Car Info '!$I$5*'Car Info '!$D$5*('My Spreedsheet '!F535*'My Spreedsheet '!F535)</f>
        <v>0</v>
      </c>
      <c r="P535" s="30">
        <f t="shared" si="283"/>
        <v>-206.94444444444446</v>
      </c>
      <c r="Q535" s="30">
        <f t="shared" si="260"/>
        <v>0</v>
      </c>
      <c r="R535" s="30">
        <f t="shared" si="261"/>
        <v>0</v>
      </c>
      <c r="S535" s="30">
        <f t="shared" si="262"/>
        <v>0</v>
      </c>
      <c r="T535" s="30">
        <f t="shared" si="263"/>
        <v>581493.42056123272</v>
      </c>
      <c r="U535" s="30">
        <f t="shared" si="264"/>
        <v>0</v>
      </c>
      <c r="V535" s="30">
        <f t="shared" si="265"/>
        <v>0</v>
      </c>
      <c r="W535" s="30">
        <f t="shared" si="266"/>
        <v>0</v>
      </c>
      <c r="X535" s="30">
        <f t="shared" si="267"/>
        <v>0</v>
      </c>
      <c r="Y535" s="30">
        <f t="shared" si="253"/>
        <v>1222.1533792922614</v>
      </c>
      <c r="Z535" s="30">
        <f t="shared" si="254"/>
        <v>-640.65995873102759</v>
      </c>
      <c r="AA535" s="30">
        <f t="shared" si="268"/>
        <v>0.33948704980340594</v>
      </c>
      <c r="AB535" s="30">
        <f t="shared" si="269"/>
        <v>-0.17796109964750767</v>
      </c>
      <c r="AC535" s="30">
        <f t="shared" si="270"/>
        <v>0.17796109964750767</v>
      </c>
      <c r="AD535" s="30">
        <f t="shared" si="271"/>
        <v>0.16152595015589827</v>
      </c>
      <c r="AE535" s="30">
        <f>1/2*(('Car Info '!$C$5)*('My Spreedsheet '!F535)^2)</f>
        <v>0</v>
      </c>
      <c r="AF535" s="30">
        <f t="shared" si="272"/>
        <v>0</v>
      </c>
      <c r="AG535" s="30">
        <f t="shared" si="273"/>
        <v>0</v>
      </c>
      <c r="AH535" s="30">
        <f t="shared" si="274"/>
        <v>5.5572447541580869</v>
      </c>
      <c r="AI535" s="30">
        <f t="shared" si="275"/>
        <v>0</v>
      </c>
      <c r="AJ535" s="30">
        <f t="shared" si="276"/>
        <v>0</v>
      </c>
      <c r="AK535" s="30">
        <f t="shared" si="277"/>
        <v>0</v>
      </c>
      <c r="AL535" s="30">
        <f t="shared" si="278"/>
        <v>0</v>
      </c>
      <c r="AM535" s="30">
        <f t="shared" si="279"/>
        <v>0</v>
      </c>
      <c r="AN535" s="30">
        <f t="shared" si="280"/>
        <v>0</v>
      </c>
      <c r="AO535" s="30">
        <f>IF('My Spreedsheet '!AN535&lt; 'Supercapacitor Info'!$F$22,'My Spreedsheet '!AN535,'Supercapacitor Info'!$F$22)</f>
        <v>0</v>
      </c>
    </row>
    <row r="536" spans="2:41" x14ac:dyDescent="0.3">
      <c r="B536" s="6" t="s">
        <v>9</v>
      </c>
      <c r="C536" s="6">
        <v>531</v>
      </c>
      <c r="D536" s="6">
        <v>531</v>
      </c>
      <c r="E536" s="7">
        <v>0</v>
      </c>
      <c r="F536" s="16">
        <f t="shared" si="255"/>
        <v>0</v>
      </c>
      <c r="G536" s="17">
        <f t="shared" si="281"/>
        <v>0</v>
      </c>
      <c r="H536" s="17">
        <f t="shared" si="282"/>
        <v>0</v>
      </c>
      <c r="I536" s="17">
        <f t="shared" si="256"/>
        <v>0</v>
      </c>
      <c r="J536" s="17">
        <f t="shared" si="257"/>
        <v>2955.305555555557</v>
      </c>
      <c r="K536" s="17">
        <f t="shared" si="258"/>
        <v>2955.305555555557</v>
      </c>
      <c r="L536" s="30">
        <f>'Car Info '!$C$5*'My Spreedsheet '!G536</f>
        <v>0</v>
      </c>
      <c r="M536" s="30">
        <f t="shared" si="259"/>
        <v>0</v>
      </c>
      <c r="N536" s="30">
        <f>IF(M536=1,'Car Info '!$C$5*9.80665*'Car Info '!$H$5,0)</f>
        <v>0</v>
      </c>
      <c r="O536" s="30">
        <f>0.5*'Car Info '!$G$5*'Car Info '!$I$5*'Car Info '!$D$5*('My Spreedsheet '!F536*'My Spreedsheet '!F536)</f>
        <v>0</v>
      </c>
      <c r="P536" s="30">
        <f t="shared" si="283"/>
        <v>0</v>
      </c>
      <c r="Q536" s="30">
        <f t="shared" si="260"/>
        <v>0</v>
      </c>
      <c r="R536" s="30">
        <f t="shared" si="261"/>
        <v>0</v>
      </c>
      <c r="S536" s="30">
        <f t="shared" si="262"/>
        <v>0</v>
      </c>
      <c r="T536" s="30">
        <f t="shared" si="263"/>
        <v>581493.42056123272</v>
      </c>
      <c r="U536" s="30">
        <f t="shared" si="264"/>
        <v>0</v>
      </c>
      <c r="V536" s="30">
        <f t="shared" si="265"/>
        <v>0</v>
      </c>
      <c r="W536" s="30">
        <f t="shared" si="266"/>
        <v>0</v>
      </c>
      <c r="X536" s="30">
        <f t="shared" si="267"/>
        <v>0</v>
      </c>
      <c r="Y536" s="30">
        <f t="shared" si="253"/>
        <v>1222.1533792922614</v>
      </c>
      <c r="Z536" s="30">
        <f t="shared" si="254"/>
        <v>-640.65995873102759</v>
      </c>
      <c r="AA536" s="30">
        <f t="shared" si="268"/>
        <v>0.33948704980340594</v>
      </c>
      <c r="AB536" s="30">
        <f t="shared" si="269"/>
        <v>-0.17796109964750767</v>
      </c>
      <c r="AC536" s="30">
        <f t="shared" si="270"/>
        <v>0.17796109964750767</v>
      </c>
      <c r="AD536" s="30">
        <f t="shared" si="271"/>
        <v>0.16152595015589827</v>
      </c>
      <c r="AE536" s="30">
        <f>1/2*(('Car Info '!$C$5)*('My Spreedsheet '!F536)^2)</f>
        <v>0</v>
      </c>
      <c r="AF536" s="30">
        <f t="shared" si="272"/>
        <v>0</v>
      </c>
      <c r="AG536" s="30">
        <f t="shared" si="273"/>
        <v>0</v>
      </c>
      <c r="AH536" s="30">
        <f t="shared" si="274"/>
        <v>5.5572447541580869</v>
      </c>
      <c r="AI536" s="30">
        <f t="shared" si="275"/>
        <v>0</v>
      </c>
      <c r="AJ536" s="30">
        <f t="shared" si="276"/>
        <v>0</v>
      </c>
      <c r="AK536" s="30">
        <f t="shared" si="277"/>
        <v>0</v>
      </c>
      <c r="AL536" s="30">
        <f t="shared" si="278"/>
        <v>0</v>
      </c>
      <c r="AM536" s="30">
        <f t="shared" si="279"/>
        <v>0</v>
      </c>
      <c r="AN536" s="30">
        <f t="shared" si="280"/>
        <v>0</v>
      </c>
      <c r="AO536" s="30">
        <f>IF('My Spreedsheet '!AN536&lt; 'Supercapacitor Info'!$F$22,'My Spreedsheet '!AN536,'Supercapacitor Info'!$F$22)</f>
        <v>0</v>
      </c>
    </row>
    <row r="537" spans="2:41" x14ac:dyDescent="0.3">
      <c r="B537" s="6" t="s">
        <v>9</v>
      </c>
      <c r="C537" s="6">
        <v>532</v>
      </c>
      <c r="D537" s="6">
        <v>532</v>
      </c>
      <c r="E537" s="7">
        <v>0</v>
      </c>
      <c r="F537" s="16">
        <f t="shared" si="255"/>
        <v>0</v>
      </c>
      <c r="G537" s="17">
        <f t="shared" si="281"/>
        <v>2.777777777777778E-2</v>
      </c>
      <c r="H537" s="17">
        <f t="shared" si="282"/>
        <v>0.1</v>
      </c>
      <c r="I537" s="17">
        <f t="shared" si="256"/>
        <v>0</v>
      </c>
      <c r="J537" s="17">
        <f t="shared" si="257"/>
        <v>2955.305555555557</v>
      </c>
      <c r="K537" s="17">
        <f t="shared" si="258"/>
        <v>2955.305555555557</v>
      </c>
      <c r="L537" s="30">
        <f>'Car Info '!$C$5*'My Spreedsheet '!G537</f>
        <v>41.388888888888893</v>
      </c>
      <c r="M537" s="30">
        <f t="shared" si="259"/>
        <v>0</v>
      </c>
      <c r="N537" s="30">
        <f>IF(M537=1,'Car Info '!$C$5*9.80665*'Car Info '!$H$5,0)</f>
        <v>0</v>
      </c>
      <c r="O537" s="30">
        <f>0.5*'Car Info '!$G$5*'Car Info '!$I$5*'Car Info '!$D$5*('My Spreedsheet '!F537*'My Spreedsheet '!F537)</f>
        <v>0</v>
      </c>
      <c r="P537" s="30">
        <f t="shared" si="283"/>
        <v>41.388888888888893</v>
      </c>
      <c r="Q537" s="30">
        <f t="shared" si="260"/>
        <v>0</v>
      </c>
      <c r="R537" s="30">
        <f t="shared" si="261"/>
        <v>0</v>
      </c>
      <c r="S537" s="30">
        <f t="shared" si="262"/>
        <v>0</v>
      </c>
      <c r="T537" s="30">
        <f t="shared" si="263"/>
        <v>581493.42056123272</v>
      </c>
      <c r="U537" s="30">
        <f t="shared" si="264"/>
        <v>0</v>
      </c>
      <c r="V537" s="30">
        <f t="shared" si="265"/>
        <v>0</v>
      </c>
      <c r="W537" s="30">
        <f t="shared" si="266"/>
        <v>0</v>
      </c>
      <c r="X537" s="30">
        <f t="shared" si="267"/>
        <v>0</v>
      </c>
      <c r="Y537" s="30">
        <f t="shared" si="253"/>
        <v>1222.1533792922614</v>
      </c>
      <c r="Z537" s="30">
        <f t="shared" si="254"/>
        <v>-640.65995873102759</v>
      </c>
      <c r="AA537" s="30">
        <f t="shared" si="268"/>
        <v>0.33948704980340594</v>
      </c>
      <c r="AB537" s="30">
        <f t="shared" si="269"/>
        <v>-0.17796109964750767</v>
      </c>
      <c r="AC537" s="30">
        <f t="shared" si="270"/>
        <v>0.17796109964750767</v>
      </c>
      <c r="AD537" s="30">
        <f t="shared" si="271"/>
        <v>0.16152595015589827</v>
      </c>
      <c r="AE537" s="30">
        <f>1/2*(('Car Info '!$C$5)*('My Spreedsheet '!F537)^2)</f>
        <v>0</v>
      </c>
      <c r="AF537" s="30">
        <f t="shared" si="272"/>
        <v>0</v>
      </c>
      <c r="AG537" s="30">
        <f t="shared" si="273"/>
        <v>0</v>
      </c>
      <c r="AH537" s="30">
        <f t="shared" si="274"/>
        <v>5.5572447541580869</v>
      </c>
      <c r="AI537" s="30">
        <f t="shared" si="275"/>
        <v>0</v>
      </c>
      <c r="AJ537" s="30">
        <f t="shared" si="276"/>
        <v>0</v>
      </c>
      <c r="AK537" s="30">
        <f t="shared" si="277"/>
        <v>0</v>
      </c>
      <c r="AL537" s="30">
        <f t="shared" si="278"/>
        <v>0</v>
      </c>
      <c r="AM537" s="30">
        <f t="shared" si="279"/>
        <v>0</v>
      </c>
      <c r="AN537" s="30">
        <f t="shared" si="280"/>
        <v>0</v>
      </c>
      <c r="AO537" s="30">
        <f>IF('My Spreedsheet '!AN537&lt; 'Supercapacitor Info'!$F$22,'My Spreedsheet '!AN537,'Supercapacitor Info'!$F$22)</f>
        <v>0</v>
      </c>
    </row>
    <row r="538" spans="2:41" x14ac:dyDescent="0.3">
      <c r="B538" s="6" t="s">
        <v>9</v>
      </c>
      <c r="C538" s="6">
        <v>533</v>
      </c>
      <c r="D538" s="6">
        <v>533</v>
      </c>
      <c r="E538" s="7">
        <v>0.2</v>
      </c>
      <c r="F538" s="16">
        <f t="shared" si="255"/>
        <v>5.5555555555555559E-2</v>
      </c>
      <c r="G538" s="17">
        <f t="shared" si="281"/>
        <v>0.16666666666666666</v>
      </c>
      <c r="H538" s="17">
        <f t="shared" si="282"/>
        <v>0.6</v>
      </c>
      <c r="I538" s="17">
        <f t="shared" si="256"/>
        <v>5.5555555555555559E-2</v>
      </c>
      <c r="J538" s="17">
        <f t="shared" si="257"/>
        <v>2955.3611111111127</v>
      </c>
      <c r="K538" s="17">
        <f t="shared" si="258"/>
        <v>2955.3611111111127</v>
      </c>
      <c r="L538" s="30">
        <f>'Car Info '!$C$5*'My Spreedsheet '!G538</f>
        <v>248.33333333333331</v>
      </c>
      <c r="M538" s="30">
        <f t="shared" si="259"/>
        <v>1</v>
      </c>
      <c r="N538" s="30">
        <f>IF(M538=1,'Car Info '!$C$5*9.80665*'Car Info '!$H$5,0)</f>
        <v>160.73099349999998</v>
      </c>
      <c r="O538" s="30">
        <f>0.5*'Car Info '!$G$5*'Car Info '!$I$5*'Car Info '!$D$5*('My Spreedsheet '!F538*'My Spreedsheet '!F538)</f>
        <v>1.1786504236111111E-3</v>
      </c>
      <c r="P538" s="30">
        <f t="shared" si="283"/>
        <v>409.06550548375691</v>
      </c>
      <c r="Q538" s="30">
        <f t="shared" si="260"/>
        <v>22.725861415764275</v>
      </c>
      <c r="R538" s="30">
        <f t="shared" si="261"/>
        <v>2.2725861415764274E-2</v>
      </c>
      <c r="S538" s="30">
        <f t="shared" si="262"/>
        <v>8.9295651194679788</v>
      </c>
      <c r="T538" s="30">
        <f t="shared" si="263"/>
        <v>581502.35012635216</v>
      </c>
      <c r="U538" s="30">
        <f t="shared" si="264"/>
        <v>2.2725861415764274E-2</v>
      </c>
      <c r="V538" s="30">
        <f t="shared" si="265"/>
        <v>6.3127392821567423E-6</v>
      </c>
      <c r="W538" s="30">
        <f t="shared" si="266"/>
        <v>0</v>
      </c>
      <c r="X538" s="30">
        <f t="shared" si="267"/>
        <v>0</v>
      </c>
      <c r="Y538" s="30">
        <f t="shared" si="253"/>
        <v>1222.1761051536771</v>
      </c>
      <c r="Z538" s="30">
        <f t="shared" si="254"/>
        <v>-640.65995873102759</v>
      </c>
      <c r="AA538" s="30">
        <f t="shared" si="268"/>
        <v>0.33949336254268808</v>
      </c>
      <c r="AB538" s="30">
        <f t="shared" si="269"/>
        <v>-0.17796109964750767</v>
      </c>
      <c r="AC538" s="30">
        <f t="shared" si="270"/>
        <v>0.17796109964750767</v>
      </c>
      <c r="AD538" s="30">
        <f t="shared" si="271"/>
        <v>0.16153226289518041</v>
      </c>
      <c r="AE538" s="30">
        <f>1/2*(('Car Info '!$C$5)*('My Spreedsheet '!F538)^2)</f>
        <v>2.2993827160493829</v>
      </c>
      <c r="AF538" s="30">
        <f t="shared" si="272"/>
        <v>2.299382716049383E-3</v>
      </c>
      <c r="AG538" s="30">
        <f t="shared" si="273"/>
        <v>6.3871742112482863E-7</v>
      </c>
      <c r="AH538" s="30">
        <f t="shared" si="274"/>
        <v>5.5572453928755081</v>
      </c>
      <c r="AI538" s="30">
        <f t="shared" si="275"/>
        <v>8.9295651194679788</v>
      </c>
      <c r="AJ538" s="30">
        <f t="shared" si="276"/>
        <v>-6.6301824034185959</v>
      </c>
      <c r="AK538" s="30">
        <f t="shared" si="277"/>
        <v>-6.6301824034185964E-3</v>
      </c>
      <c r="AL538" s="30">
        <f t="shared" si="278"/>
        <v>0</v>
      </c>
      <c r="AM538" s="30">
        <f t="shared" si="279"/>
        <v>0</v>
      </c>
      <c r="AN538" s="30">
        <f t="shared" si="280"/>
        <v>-4.9726368025639475E-3</v>
      </c>
      <c r="AO538" s="30">
        <f>IF('My Spreedsheet '!AN538&lt; 'Supercapacitor Info'!$F$22,'My Spreedsheet '!AN538,'Supercapacitor Info'!$F$22)</f>
        <v>-4.9726368025639475E-3</v>
      </c>
    </row>
    <row r="539" spans="2:41" x14ac:dyDescent="0.3">
      <c r="B539" s="6" t="s">
        <v>9</v>
      </c>
      <c r="C539" s="6">
        <v>534</v>
      </c>
      <c r="D539" s="6">
        <v>534</v>
      </c>
      <c r="E539" s="7">
        <v>1.2</v>
      </c>
      <c r="F539" s="16">
        <f t="shared" si="255"/>
        <v>0.33333333333333331</v>
      </c>
      <c r="G539" s="17">
        <f t="shared" si="281"/>
        <v>0.41666666666666663</v>
      </c>
      <c r="H539" s="17">
        <f t="shared" si="282"/>
        <v>1.5</v>
      </c>
      <c r="I539" s="17">
        <f t="shared" si="256"/>
        <v>0.33333333333333331</v>
      </c>
      <c r="J539" s="17">
        <f t="shared" si="257"/>
        <v>2955.6944444444462</v>
      </c>
      <c r="K539" s="17">
        <f t="shared" si="258"/>
        <v>2955.6944444444462</v>
      </c>
      <c r="L539" s="30">
        <f>'Car Info '!$C$5*'My Spreedsheet '!G539</f>
        <v>620.83333333333326</v>
      </c>
      <c r="M539" s="30">
        <f t="shared" si="259"/>
        <v>1</v>
      </c>
      <c r="N539" s="30">
        <f>IF(M539=1,'Car Info '!$C$5*9.80665*'Car Info '!$H$5,0)</f>
        <v>160.73099349999998</v>
      </c>
      <c r="O539" s="30">
        <f>0.5*'Car Info '!$G$5*'Car Info '!$I$5*'Car Info '!$D$5*('My Spreedsheet '!F539*'My Spreedsheet '!F539)</f>
        <v>4.243141525E-2</v>
      </c>
      <c r="P539" s="30">
        <f t="shared" si="283"/>
        <v>781.60675824858322</v>
      </c>
      <c r="Q539" s="30">
        <f t="shared" si="260"/>
        <v>260.53558608286107</v>
      </c>
      <c r="R539" s="30">
        <f t="shared" si="261"/>
        <v>0.26053558608286109</v>
      </c>
      <c r="S539" s="30">
        <f t="shared" si="262"/>
        <v>53.591141638416659</v>
      </c>
      <c r="T539" s="30">
        <f t="shared" si="263"/>
        <v>581555.94126799062</v>
      </c>
      <c r="U539" s="30">
        <f t="shared" si="264"/>
        <v>0.26053558608286109</v>
      </c>
      <c r="V539" s="30">
        <f t="shared" si="265"/>
        <v>7.2370996134128078E-5</v>
      </c>
      <c r="W539" s="30">
        <f t="shared" si="266"/>
        <v>0</v>
      </c>
      <c r="X539" s="30">
        <f t="shared" si="267"/>
        <v>0</v>
      </c>
      <c r="Y539" s="30">
        <f t="shared" si="253"/>
        <v>1222.4366407397599</v>
      </c>
      <c r="Z539" s="30">
        <f t="shared" si="254"/>
        <v>-640.65995873102759</v>
      </c>
      <c r="AA539" s="30">
        <f t="shared" si="268"/>
        <v>0.33956573353882219</v>
      </c>
      <c r="AB539" s="30">
        <f t="shared" si="269"/>
        <v>-0.17796109964750767</v>
      </c>
      <c r="AC539" s="30">
        <f t="shared" si="270"/>
        <v>0.17796109964750767</v>
      </c>
      <c r="AD539" s="30">
        <f t="shared" si="271"/>
        <v>0.16160463389131452</v>
      </c>
      <c r="AE539" s="30">
        <f>1/2*(('Car Info '!$C$5)*('My Spreedsheet '!F539)^2)</f>
        <v>82.777777777777771</v>
      </c>
      <c r="AF539" s="30">
        <f t="shared" si="272"/>
        <v>8.277777777777777E-2</v>
      </c>
      <c r="AG539" s="30">
        <f t="shared" si="273"/>
        <v>2.2993827160493825E-5</v>
      </c>
      <c r="AH539" s="30">
        <f t="shared" si="274"/>
        <v>5.5572683867026686</v>
      </c>
      <c r="AI539" s="30">
        <f t="shared" si="275"/>
        <v>53.591141638416659</v>
      </c>
      <c r="AJ539" s="30">
        <f t="shared" si="276"/>
        <v>29.186636139361113</v>
      </c>
      <c r="AK539" s="30">
        <f t="shared" si="277"/>
        <v>2.9186636139361115E-2</v>
      </c>
      <c r="AL539" s="30">
        <f t="shared" si="278"/>
        <v>0</v>
      </c>
      <c r="AM539" s="30">
        <f t="shared" si="279"/>
        <v>0</v>
      </c>
      <c r="AN539" s="30">
        <f t="shared" si="280"/>
        <v>2.1889977104520834E-2</v>
      </c>
      <c r="AO539" s="30">
        <f>IF('My Spreedsheet '!AN539&lt; 'Supercapacitor Info'!$F$22,'My Spreedsheet '!AN539,'Supercapacitor Info'!$F$22)</f>
        <v>2.1889977104520834E-2</v>
      </c>
    </row>
    <row r="540" spans="2:41" x14ac:dyDescent="0.3">
      <c r="B540" s="6" t="s">
        <v>9</v>
      </c>
      <c r="C540" s="6">
        <v>535</v>
      </c>
      <c r="D540" s="6">
        <v>535</v>
      </c>
      <c r="E540" s="7">
        <v>3.2</v>
      </c>
      <c r="F540" s="16">
        <f t="shared" si="255"/>
        <v>0.88888888888888895</v>
      </c>
      <c r="G540" s="17">
        <f t="shared" si="281"/>
        <v>0.55555555555555558</v>
      </c>
      <c r="H540" s="17">
        <f t="shared" si="282"/>
        <v>2</v>
      </c>
      <c r="I540" s="17">
        <f t="shared" si="256"/>
        <v>0.88888888888888895</v>
      </c>
      <c r="J540" s="17">
        <f t="shared" si="257"/>
        <v>2956.5833333333348</v>
      </c>
      <c r="K540" s="17">
        <f t="shared" si="258"/>
        <v>2956.5833333333348</v>
      </c>
      <c r="L540" s="30">
        <f>'Car Info '!$C$5*'My Spreedsheet '!G540</f>
        <v>827.77777777777783</v>
      </c>
      <c r="M540" s="30">
        <f t="shared" si="259"/>
        <v>1</v>
      </c>
      <c r="N540" s="30">
        <f>IF(M540=1,'Car Info '!$C$5*9.80665*'Car Info '!$H$5,0)</f>
        <v>160.73099349999998</v>
      </c>
      <c r="O540" s="30">
        <f>0.5*'Car Info '!$G$5*'Car Info '!$I$5*'Car Info '!$D$5*('My Spreedsheet '!F540*'My Spreedsheet '!F540)</f>
        <v>0.30173450844444444</v>
      </c>
      <c r="P540" s="30">
        <f t="shared" si="283"/>
        <v>988.81050578622228</v>
      </c>
      <c r="Q540" s="30">
        <f t="shared" si="260"/>
        <v>878.94267180997542</v>
      </c>
      <c r="R540" s="30">
        <f t="shared" si="261"/>
        <v>0.87894267180997543</v>
      </c>
      <c r="S540" s="30">
        <f t="shared" si="262"/>
        <v>143.14020267417283</v>
      </c>
      <c r="T540" s="30">
        <f t="shared" si="263"/>
        <v>581699.08147066482</v>
      </c>
      <c r="U540" s="30">
        <f t="shared" si="264"/>
        <v>0.87894267180997543</v>
      </c>
      <c r="V540" s="30">
        <f t="shared" si="265"/>
        <v>2.4415074216943761E-4</v>
      </c>
      <c r="W540" s="30">
        <f t="shared" si="266"/>
        <v>0</v>
      </c>
      <c r="X540" s="30">
        <f t="shared" si="267"/>
        <v>0</v>
      </c>
      <c r="Y540" s="30">
        <f t="shared" si="253"/>
        <v>1223.3155834115698</v>
      </c>
      <c r="Z540" s="30">
        <f t="shared" si="254"/>
        <v>-640.65995873102759</v>
      </c>
      <c r="AA540" s="30">
        <f t="shared" si="268"/>
        <v>0.33980988428099163</v>
      </c>
      <c r="AB540" s="30">
        <f t="shared" si="269"/>
        <v>-0.17796109964750767</v>
      </c>
      <c r="AC540" s="30">
        <f t="shared" si="270"/>
        <v>0.17796109964750767</v>
      </c>
      <c r="AD540" s="30">
        <f t="shared" si="271"/>
        <v>0.16184878463348396</v>
      </c>
      <c r="AE540" s="30">
        <f>1/2*(('Car Info '!$C$5)*('My Spreedsheet '!F540)^2)</f>
        <v>588.64197530864203</v>
      </c>
      <c r="AF540" s="30">
        <f t="shared" si="272"/>
        <v>0.58864197530864204</v>
      </c>
      <c r="AG540" s="30">
        <f t="shared" si="273"/>
        <v>1.6351165980795613E-4</v>
      </c>
      <c r="AH540" s="30">
        <f t="shared" si="274"/>
        <v>5.5574318983624762</v>
      </c>
      <c r="AI540" s="30">
        <f t="shared" si="275"/>
        <v>143.14020267417283</v>
      </c>
      <c r="AJ540" s="30">
        <f t="shared" si="276"/>
        <v>445.50177263446921</v>
      </c>
      <c r="AK540" s="30">
        <f t="shared" si="277"/>
        <v>0.44550177263446922</v>
      </c>
      <c r="AL540" s="30">
        <f t="shared" si="278"/>
        <v>0</v>
      </c>
      <c r="AM540" s="30">
        <f t="shared" si="279"/>
        <v>0</v>
      </c>
      <c r="AN540" s="30">
        <f t="shared" si="280"/>
        <v>0.33412632947585191</v>
      </c>
      <c r="AO540" s="30">
        <f>IF('My Spreedsheet '!AN540&lt; 'Supercapacitor Info'!$F$22,'My Spreedsheet '!AN540,'Supercapacitor Info'!$F$22)</f>
        <v>0.33412632947585191</v>
      </c>
    </row>
    <row r="541" spans="2:41" x14ac:dyDescent="0.3">
      <c r="B541" s="6" t="s">
        <v>9</v>
      </c>
      <c r="C541" s="6">
        <v>536</v>
      </c>
      <c r="D541" s="6">
        <v>536</v>
      </c>
      <c r="E541" s="7">
        <v>5.2</v>
      </c>
      <c r="F541" s="16">
        <f t="shared" si="255"/>
        <v>1.4444444444444444</v>
      </c>
      <c r="G541" s="17">
        <f t="shared" si="281"/>
        <v>0.69444444444444431</v>
      </c>
      <c r="H541" s="17">
        <f t="shared" si="282"/>
        <v>2.4999999999999996</v>
      </c>
      <c r="I541" s="17">
        <f t="shared" si="256"/>
        <v>1.4444444444444444</v>
      </c>
      <c r="J541" s="17">
        <f t="shared" si="257"/>
        <v>2958.0277777777792</v>
      </c>
      <c r="K541" s="17">
        <f t="shared" si="258"/>
        <v>2958.0277777777792</v>
      </c>
      <c r="L541" s="30">
        <f>'Car Info '!$C$5*'My Spreedsheet '!G541</f>
        <v>1034.7222222222219</v>
      </c>
      <c r="M541" s="30">
        <f t="shared" si="259"/>
        <v>1</v>
      </c>
      <c r="N541" s="30">
        <f>IF(M541=1,'Car Info '!$C$5*9.80665*'Car Info '!$H$5,0)</f>
        <v>160.73099349999998</v>
      </c>
      <c r="O541" s="30">
        <f>0.5*'Car Info '!$G$5*'Car Info '!$I$5*'Car Info '!$D$5*('My Spreedsheet '!F541*'My Spreedsheet '!F541)</f>
        <v>0.79676768636111106</v>
      </c>
      <c r="P541" s="30">
        <f t="shared" si="283"/>
        <v>1196.2499834085831</v>
      </c>
      <c r="Q541" s="30">
        <f t="shared" si="260"/>
        <v>1727.9166427012867</v>
      </c>
      <c r="R541" s="30">
        <f t="shared" si="261"/>
        <v>1.7279166427012869</v>
      </c>
      <c r="S541" s="30">
        <f t="shared" si="262"/>
        <v>233.31787726918824</v>
      </c>
      <c r="T541" s="30">
        <f t="shared" si="263"/>
        <v>581932.39934793406</v>
      </c>
      <c r="U541" s="30">
        <f t="shared" si="264"/>
        <v>1.7279166427012869</v>
      </c>
      <c r="V541" s="30">
        <f t="shared" si="265"/>
        <v>4.7997684519480191E-4</v>
      </c>
      <c r="W541" s="30">
        <f t="shared" si="266"/>
        <v>0</v>
      </c>
      <c r="X541" s="30">
        <f t="shared" si="267"/>
        <v>0</v>
      </c>
      <c r="Y541" s="30">
        <f t="shared" si="253"/>
        <v>1225.0435000542711</v>
      </c>
      <c r="Z541" s="30">
        <f t="shared" si="254"/>
        <v>-640.65995873102759</v>
      </c>
      <c r="AA541" s="30">
        <f t="shared" si="268"/>
        <v>0.34028986112618642</v>
      </c>
      <c r="AB541" s="30">
        <f t="shared" si="269"/>
        <v>-0.17796109964750767</v>
      </c>
      <c r="AC541" s="30">
        <f t="shared" si="270"/>
        <v>0.17796109964750767</v>
      </c>
      <c r="AD541" s="30">
        <f t="shared" si="271"/>
        <v>0.16232876147867875</v>
      </c>
      <c r="AE541" s="30">
        <f>1/2*(('Car Info '!$C$5)*('My Spreedsheet '!F541)^2)</f>
        <v>1554.3827160493827</v>
      </c>
      <c r="AF541" s="30">
        <f t="shared" si="272"/>
        <v>1.5543827160493826</v>
      </c>
      <c r="AG541" s="30">
        <f t="shared" si="273"/>
        <v>4.3177297668038406E-4</v>
      </c>
      <c r="AH541" s="30">
        <f t="shared" si="274"/>
        <v>5.5578636713391569</v>
      </c>
      <c r="AI541" s="30">
        <f t="shared" si="275"/>
        <v>233.31787726918824</v>
      </c>
      <c r="AJ541" s="30">
        <f t="shared" si="276"/>
        <v>1321.0648387801943</v>
      </c>
      <c r="AK541" s="30">
        <f t="shared" si="277"/>
        <v>1.3210648387801944</v>
      </c>
      <c r="AL541" s="30">
        <f t="shared" si="278"/>
        <v>0</v>
      </c>
      <c r="AM541" s="30">
        <f t="shared" si="279"/>
        <v>0</v>
      </c>
      <c r="AN541" s="30">
        <f t="shared" si="280"/>
        <v>0.99079862908514582</v>
      </c>
      <c r="AO541" s="30">
        <f>IF('My Spreedsheet '!AN541&lt; 'Supercapacitor Info'!$F$22,'My Spreedsheet '!AN541,'Supercapacitor Info'!$F$22)</f>
        <v>0.99079862908514582</v>
      </c>
    </row>
    <row r="542" spans="2:41" x14ac:dyDescent="0.3">
      <c r="B542" s="6" t="s">
        <v>9</v>
      </c>
      <c r="C542" s="6">
        <v>537</v>
      </c>
      <c r="D542" s="6">
        <v>537</v>
      </c>
      <c r="E542" s="7">
        <v>8.1999999999999993</v>
      </c>
      <c r="F542" s="16">
        <f t="shared" si="255"/>
        <v>2.2777777777777777</v>
      </c>
      <c r="G542" s="17">
        <f t="shared" si="281"/>
        <v>1.0833333333333333</v>
      </c>
      <c r="H542" s="17">
        <f t="shared" si="282"/>
        <v>3.9</v>
      </c>
      <c r="I542" s="17">
        <f t="shared" si="256"/>
        <v>2.2777777777777777</v>
      </c>
      <c r="J542" s="17">
        <f t="shared" si="257"/>
        <v>2960.305555555557</v>
      </c>
      <c r="K542" s="17">
        <f t="shared" si="258"/>
        <v>2960.305555555557</v>
      </c>
      <c r="L542" s="30">
        <f>'Car Info '!$C$5*'My Spreedsheet '!G542</f>
        <v>1614.1666666666665</v>
      </c>
      <c r="M542" s="30">
        <f t="shared" si="259"/>
        <v>1</v>
      </c>
      <c r="N542" s="30">
        <f>IF(M542=1,'Car Info '!$C$5*9.80665*'Car Info '!$H$5,0)</f>
        <v>160.73099349999998</v>
      </c>
      <c r="O542" s="30">
        <f>0.5*'Car Info '!$G$5*'Car Info '!$I$5*'Car Info '!$D$5*('My Spreedsheet '!F542*'My Spreedsheet '!F542)</f>
        <v>1.9813113620902776</v>
      </c>
      <c r="P542" s="30">
        <f t="shared" si="283"/>
        <v>1776.8789715287569</v>
      </c>
      <c r="Q542" s="30">
        <f t="shared" si="260"/>
        <v>4047.3354351488351</v>
      </c>
      <c r="R542" s="30">
        <f t="shared" si="261"/>
        <v>4.0473354351488355</v>
      </c>
      <c r="S542" s="30">
        <f t="shared" si="262"/>
        <v>370.62247218587225</v>
      </c>
      <c r="T542" s="30">
        <f t="shared" si="263"/>
        <v>582303.02182011993</v>
      </c>
      <c r="U542" s="30">
        <f t="shared" si="264"/>
        <v>4.0473354351488355</v>
      </c>
      <c r="V542" s="30">
        <f t="shared" si="265"/>
        <v>1.1242598430968988E-3</v>
      </c>
      <c r="W542" s="30">
        <f t="shared" si="266"/>
        <v>0</v>
      </c>
      <c r="X542" s="30">
        <f t="shared" si="267"/>
        <v>0</v>
      </c>
      <c r="Y542" s="30">
        <f t="shared" si="253"/>
        <v>1229.09083548942</v>
      </c>
      <c r="Z542" s="30">
        <f t="shared" si="254"/>
        <v>-640.65995873102759</v>
      </c>
      <c r="AA542" s="30">
        <f t="shared" si="268"/>
        <v>0.34141412096928331</v>
      </c>
      <c r="AB542" s="30">
        <f t="shared" si="269"/>
        <v>-0.17796109964750767</v>
      </c>
      <c r="AC542" s="30">
        <f t="shared" si="270"/>
        <v>0.17796109964750767</v>
      </c>
      <c r="AD542" s="30">
        <f t="shared" si="271"/>
        <v>0.16345302132177564</v>
      </c>
      <c r="AE542" s="30">
        <f>1/2*(('Car Info '!$C$5)*('My Spreedsheet '!F542)^2)</f>
        <v>3865.262345679012</v>
      </c>
      <c r="AF542" s="30">
        <f t="shared" si="272"/>
        <v>3.8652623456790121</v>
      </c>
      <c r="AG542" s="30">
        <f t="shared" si="273"/>
        <v>1.0736839849108367E-3</v>
      </c>
      <c r="AH542" s="30">
        <f t="shared" si="274"/>
        <v>5.5589373553240682</v>
      </c>
      <c r="AI542" s="30">
        <f t="shared" si="275"/>
        <v>370.62247218587225</v>
      </c>
      <c r="AJ542" s="30">
        <f t="shared" si="276"/>
        <v>3494.6398734931399</v>
      </c>
      <c r="AK542" s="30">
        <f t="shared" si="277"/>
        <v>3.4946398734931399</v>
      </c>
      <c r="AL542" s="30">
        <f t="shared" si="278"/>
        <v>0</v>
      </c>
      <c r="AM542" s="30">
        <f t="shared" si="279"/>
        <v>0</v>
      </c>
      <c r="AN542" s="30">
        <f t="shared" si="280"/>
        <v>2.6209799051198552</v>
      </c>
      <c r="AO542" s="30">
        <f>IF('My Spreedsheet '!AN542&lt; 'Supercapacitor Info'!$F$22,'My Spreedsheet '!AN542,'Supercapacitor Info'!$F$22)</f>
        <v>2.6209799051198552</v>
      </c>
    </row>
    <row r="543" spans="2:41" x14ac:dyDescent="0.3">
      <c r="B543" s="6" t="s">
        <v>9</v>
      </c>
      <c r="C543" s="6">
        <v>538</v>
      </c>
      <c r="D543" s="6">
        <v>538</v>
      </c>
      <c r="E543" s="7">
        <v>13</v>
      </c>
      <c r="F543" s="16">
        <f t="shared" si="255"/>
        <v>3.6111111111111112</v>
      </c>
      <c r="G543" s="17">
        <f t="shared" si="281"/>
        <v>1.4722222222222223</v>
      </c>
      <c r="H543" s="17">
        <f t="shared" si="282"/>
        <v>5.3000000000000007</v>
      </c>
      <c r="I543" s="17">
        <f t="shared" si="256"/>
        <v>3.6111111111111112</v>
      </c>
      <c r="J543" s="17">
        <f t="shared" si="257"/>
        <v>2963.9166666666683</v>
      </c>
      <c r="K543" s="17">
        <f t="shared" si="258"/>
        <v>2963.9166666666683</v>
      </c>
      <c r="L543" s="30">
        <f>'Car Info '!$C$5*'My Spreedsheet '!G543</f>
        <v>2193.6111111111113</v>
      </c>
      <c r="M543" s="30">
        <f t="shared" si="259"/>
        <v>1</v>
      </c>
      <c r="N543" s="30">
        <f>IF(M543=1,'Car Info '!$C$5*9.80665*'Car Info '!$H$5,0)</f>
        <v>160.73099349999998</v>
      </c>
      <c r="O543" s="30">
        <f>0.5*'Car Info '!$G$5*'Car Info '!$I$5*'Car Info '!$D$5*('My Spreedsheet '!F543*'My Spreedsheet '!F543)</f>
        <v>4.9797980397569441</v>
      </c>
      <c r="P543" s="30">
        <f t="shared" si="283"/>
        <v>2359.3219026508682</v>
      </c>
      <c r="Q543" s="30">
        <f t="shared" si="260"/>
        <v>8519.7735373503583</v>
      </c>
      <c r="R543" s="30">
        <f t="shared" si="261"/>
        <v>8.5197735373503587</v>
      </c>
      <c r="S543" s="30">
        <f t="shared" si="262"/>
        <v>598.40008056023339</v>
      </c>
      <c r="T543" s="30">
        <f t="shared" si="263"/>
        <v>582901.42190068017</v>
      </c>
      <c r="U543" s="30">
        <f t="shared" si="264"/>
        <v>8.5197735373503587</v>
      </c>
      <c r="V543" s="30">
        <f t="shared" si="265"/>
        <v>2.3666037603750998E-3</v>
      </c>
      <c r="W543" s="30">
        <f t="shared" si="266"/>
        <v>0</v>
      </c>
      <c r="X543" s="30">
        <f t="shared" si="267"/>
        <v>0</v>
      </c>
      <c r="Y543" s="30">
        <f t="shared" si="253"/>
        <v>1237.6106090267704</v>
      </c>
      <c r="Z543" s="30">
        <f t="shared" si="254"/>
        <v>-640.65995873102759</v>
      </c>
      <c r="AA543" s="30">
        <f t="shared" si="268"/>
        <v>0.34378072472965843</v>
      </c>
      <c r="AB543" s="30">
        <f t="shared" si="269"/>
        <v>-0.17796109964750767</v>
      </c>
      <c r="AC543" s="30">
        <f t="shared" si="270"/>
        <v>0.17796109964750767</v>
      </c>
      <c r="AD543" s="30">
        <f t="shared" si="271"/>
        <v>0.16581962508215076</v>
      </c>
      <c r="AE543" s="30">
        <f>1/2*(('Car Info '!$C$5)*('My Spreedsheet '!F543)^2)</f>
        <v>9714.8919753086411</v>
      </c>
      <c r="AF543" s="30">
        <f t="shared" si="272"/>
        <v>9.7148919753086407</v>
      </c>
      <c r="AG543" s="30">
        <f t="shared" si="273"/>
        <v>2.6985811042524004E-3</v>
      </c>
      <c r="AH543" s="30">
        <f t="shared" si="274"/>
        <v>5.5616359364283205</v>
      </c>
      <c r="AI543" s="30">
        <f t="shared" si="275"/>
        <v>598.40008056023339</v>
      </c>
      <c r="AJ543" s="30">
        <f t="shared" si="276"/>
        <v>9116.4918947484075</v>
      </c>
      <c r="AK543" s="30">
        <f t="shared" si="277"/>
        <v>9.1164918947484068</v>
      </c>
      <c r="AL543" s="30">
        <f t="shared" si="278"/>
        <v>0</v>
      </c>
      <c r="AM543" s="30">
        <f t="shared" si="279"/>
        <v>0</v>
      </c>
      <c r="AN543" s="30">
        <f t="shared" si="280"/>
        <v>6.837368921061306</v>
      </c>
      <c r="AO543" s="30">
        <f>IF('My Spreedsheet '!AN543&lt; 'Supercapacitor Info'!$F$22,'My Spreedsheet '!AN543,'Supercapacitor Info'!$F$22)</f>
        <v>6.837368921061306</v>
      </c>
    </row>
    <row r="544" spans="2:41" x14ac:dyDescent="0.3">
      <c r="B544" s="6" t="s">
        <v>9</v>
      </c>
      <c r="C544" s="6">
        <v>539</v>
      </c>
      <c r="D544" s="6">
        <v>539</v>
      </c>
      <c r="E544" s="7">
        <v>18.8</v>
      </c>
      <c r="F544" s="16">
        <f t="shared" si="255"/>
        <v>5.2222222222222223</v>
      </c>
      <c r="G544" s="17">
        <f t="shared" si="281"/>
        <v>1.4027777777777779</v>
      </c>
      <c r="H544" s="17">
        <f t="shared" si="282"/>
        <v>5.0500000000000007</v>
      </c>
      <c r="I544" s="17">
        <f t="shared" si="256"/>
        <v>5.2222222222222223</v>
      </c>
      <c r="J544" s="17">
        <f t="shared" si="257"/>
        <v>2969.1388888888905</v>
      </c>
      <c r="K544" s="17">
        <f t="shared" si="258"/>
        <v>2969.1388888888905</v>
      </c>
      <c r="L544" s="30">
        <f>'Car Info '!$C$5*'My Spreedsheet '!G544</f>
        <v>2090.1388888888891</v>
      </c>
      <c r="M544" s="30">
        <f t="shared" si="259"/>
        <v>1</v>
      </c>
      <c r="N544" s="30">
        <f>IF(M544=1,'Car Info '!$C$5*9.80665*'Car Info '!$H$5,0)</f>
        <v>160.73099349999998</v>
      </c>
      <c r="O544" s="30">
        <f>0.5*'Car Info '!$G$5*'Car Info '!$I$5*'Car Info '!$D$5*('My Spreedsheet '!F544*'My Spreedsheet '!F544)</f>
        <v>10.414555143027778</v>
      </c>
      <c r="P544" s="30">
        <f t="shared" si="283"/>
        <v>2261.2844375319169</v>
      </c>
      <c r="Q544" s="30">
        <f t="shared" si="260"/>
        <v>11808.929840444454</v>
      </c>
      <c r="R544" s="30">
        <f t="shared" si="261"/>
        <v>11.808929840444454</v>
      </c>
      <c r="S544" s="30">
        <f t="shared" si="262"/>
        <v>893.76008735803384</v>
      </c>
      <c r="T544" s="30">
        <f t="shared" si="263"/>
        <v>583795.18198803824</v>
      </c>
      <c r="U544" s="30">
        <f t="shared" si="264"/>
        <v>11.808929840444454</v>
      </c>
      <c r="V544" s="30">
        <f t="shared" si="265"/>
        <v>3.2802582890123486E-3</v>
      </c>
      <c r="W544" s="30">
        <f t="shared" si="266"/>
        <v>0</v>
      </c>
      <c r="X544" s="30">
        <f t="shared" si="267"/>
        <v>0</v>
      </c>
      <c r="Y544" s="30">
        <f t="shared" si="253"/>
        <v>1249.4195388672149</v>
      </c>
      <c r="Z544" s="30">
        <f t="shared" si="254"/>
        <v>-640.65995873102759</v>
      </c>
      <c r="AA544" s="30">
        <f t="shared" si="268"/>
        <v>0.34706098301867083</v>
      </c>
      <c r="AB544" s="30">
        <f t="shared" si="269"/>
        <v>-0.17796109964750767</v>
      </c>
      <c r="AC544" s="30">
        <f t="shared" si="270"/>
        <v>0.17796109964750767</v>
      </c>
      <c r="AD544" s="30">
        <f t="shared" si="271"/>
        <v>0.16909988337116316</v>
      </c>
      <c r="AE544" s="30">
        <f>1/2*(('Car Info '!$C$5)*('My Spreedsheet '!F544)^2)</f>
        <v>20317.345679012345</v>
      </c>
      <c r="AF544" s="30">
        <f t="shared" si="272"/>
        <v>20.317345679012345</v>
      </c>
      <c r="AG544" s="30">
        <f t="shared" si="273"/>
        <v>5.6437071330589844E-3</v>
      </c>
      <c r="AH544" s="30">
        <f t="shared" si="274"/>
        <v>5.5672796435613794</v>
      </c>
      <c r="AI544" s="30">
        <f t="shared" si="275"/>
        <v>893.76008735803384</v>
      </c>
      <c r="AJ544" s="30">
        <f t="shared" si="276"/>
        <v>19423.585591654311</v>
      </c>
      <c r="AK544" s="30">
        <f t="shared" si="277"/>
        <v>19.423585591654312</v>
      </c>
      <c r="AL544" s="30">
        <f t="shared" si="278"/>
        <v>0</v>
      </c>
      <c r="AM544" s="30">
        <f t="shared" si="279"/>
        <v>0</v>
      </c>
      <c r="AN544" s="30">
        <f t="shared" si="280"/>
        <v>14.567689193740735</v>
      </c>
      <c r="AO544" s="30">
        <f>IF('My Spreedsheet '!AN544&lt; 'Supercapacitor Info'!$F$22,'My Spreedsheet '!AN544,'Supercapacitor Info'!$F$22)</f>
        <v>14.567689193740735</v>
      </c>
    </row>
    <row r="545" spans="2:41" x14ac:dyDescent="0.3">
      <c r="B545" s="6" t="s">
        <v>9</v>
      </c>
      <c r="C545" s="6">
        <v>540</v>
      </c>
      <c r="D545" s="6">
        <v>540</v>
      </c>
      <c r="E545" s="7">
        <v>23.1</v>
      </c>
      <c r="F545" s="16">
        <f t="shared" si="255"/>
        <v>6.416666666666667</v>
      </c>
      <c r="G545" s="17">
        <f t="shared" si="281"/>
        <v>0.79166666666666652</v>
      </c>
      <c r="H545" s="17">
        <f t="shared" si="282"/>
        <v>2.8499999999999996</v>
      </c>
      <c r="I545" s="17">
        <f t="shared" si="256"/>
        <v>6.416666666666667</v>
      </c>
      <c r="J545" s="17">
        <f t="shared" si="257"/>
        <v>2975.555555555557</v>
      </c>
      <c r="K545" s="17">
        <f t="shared" si="258"/>
        <v>2975.555555555557</v>
      </c>
      <c r="L545" s="30">
        <f>'Car Info '!$C$5*'My Spreedsheet '!G545</f>
        <v>1179.583333333333</v>
      </c>
      <c r="M545" s="30">
        <f t="shared" si="259"/>
        <v>1</v>
      </c>
      <c r="N545" s="30">
        <f>IF(M545=1,'Car Info '!$C$5*9.80665*'Car Info '!$H$5,0)</f>
        <v>160.73099349999998</v>
      </c>
      <c r="O545" s="30">
        <f>0.5*'Car Info '!$G$5*'Car Info '!$I$5*'Car Info '!$D$5*('My Spreedsheet '!F545*'My Spreedsheet '!F545)</f>
        <v>15.723491313578126</v>
      </c>
      <c r="P545" s="30">
        <f t="shared" si="283"/>
        <v>1356.0378181469111</v>
      </c>
      <c r="Q545" s="30">
        <f t="shared" si="260"/>
        <v>8701.2426664426803</v>
      </c>
      <c r="R545" s="30">
        <f t="shared" si="261"/>
        <v>8.7012426664426812</v>
      </c>
      <c r="S545" s="30">
        <f t="shared" si="262"/>
        <v>1132.2496108871262</v>
      </c>
      <c r="T545" s="30">
        <f t="shared" si="263"/>
        <v>584927.43159892538</v>
      </c>
      <c r="U545" s="30">
        <f t="shared" si="264"/>
        <v>8.7012426664426812</v>
      </c>
      <c r="V545" s="30">
        <f t="shared" si="265"/>
        <v>2.4170118517896338E-3</v>
      </c>
      <c r="W545" s="30">
        <f t="shared" si="266"/>
        <v>0</v>
      </c>
      <c r="X545" s="30">
        <f t="shared" si="267"/>
        <v>0</v>
      </c>
      <c r="Y545" s="30">
        <f t="shared" si="253"/>
        <v>1258.1207815336575</v>
      </c>
      <c r="Z545" s="30">
        <f t="shared" si="254"/>
        <v>-640.65995873102759</v>
      </c>
      <c r="AA545" s="30">
        <f t="shared" si="268"/>
        <v>0.34947799487046038</v>
      </c>
      <c r="AB545" s="30">
        <f t="shared" si="269"/>
        <v>-0.17796109964750767</v>
      </c>
      <c r="AC545" s="30">
        <f t="shared" si="270"/>
        <v>0.17796109964750767</v>
      </c>
      <c r="AD545" s="30">
        <f t="shared" si="271"/>
        <v>0.17151689522295271</v>
      </c>
      <c r="AE545" s="30">
        <f>1/2*(('Car Info '!$C$5)*('My Spreedsheet '!F545)^2)</f>
        <v>30674.340277777781</v>
      </c>
      <c r="AF545" s="30">
        <f t="shared" si="272"/>
        <v>30.67434027777778</v>
      </c>
      <c r="AG545" s="30">
        <f t="shared" si="273"/>
        <v>8.5206500771604944E-3</v>
      </c>
      <c r="AH545" s="30">
        <f t="shared" si="274"/>
        <v>5.5758002936385402</v>
      </c>
      <c r="AI545" s="30">
        <f t="shared" si="275"/>
        <v>1132.2496108871262</v>
      </c>
      <c r="AJ545" s="30">
        <f t="shared" si="276"/>
        <v>29542.090666890654</v>
      </c>
      <c r="AK545" s="30">
        <f t="shared" si="277"/>
        <v>29.542090666890655</v>
      </c>
      <c r="AL545" s="30">
        <f t="shared" si="278"/>
        <v>0</v>
      </c>
      <c r="AM545" s="30">
        <f t="shared" si="279"/>
        <v>0</v>
      </c>
      <c r="AN545" s="30">
        <f t="shared" si="280"/>
        <v>22.15656800016799</v>
      </c>
      <c r="AO545" s="30">
        <f>IF('My Spreedsheet '!AN545&lt; 'Supercapacitor Info'!$F$22,'My Spreedsheet '!AN545,'Supercapacitor Info'!$F$22)</f>
        <v>22.15656800016799</v>
      </c>
    </row>
    <row r="546" spans="2:41" x14ac:dyDescent="0.3">
      <c r="B546" s="6" t="s">
        <v>9</v>
      </c>
      <c r="C546" s="6">
        <v>541</v>
      </c>
      <c r="D546" s="6">
        <v>541</v>
      </c>
      <c r="E546" s="7">
        <v>24.5</v>
      </c>
      <c r="F546" s="16">
        <f t="shared" si="255"/>
        <v>6.8055555555555554</v>
      </c>
      <c r="G546" s="17">
        <f t="shared" si="281"/>
        <v>0.19444444444444425</v>
      </c>
      <c r="H546" s="17">
        <f t="shared" si="282"/>
        <v>0.69999999999999929</v>
      </c>
      <c r="I546" s="17">
        <f t="shared" si="256"/>
        <v>6.8055555555555554</v>
      </c>
      <c r="J546" s="17">
        <f t="shared" si="257"/>
        <v>2982.3611111111127</v>
      </c>
      <c r="K546" s="17">
        <f t="shared" si="258"/>
        <v>2982.3611111111127</v>
      </c>
      <c r="L546" s="30">
        <f>'Car Info '!$C$5*'My Spreedsheet '!G546</f>
        <v>289.72222222222194</v>
      </c>
      <c r="M546" s="30">
        <f t="shared" si="259"/>
        <v>1</v>
      </c>
      <c r="N546" s="30">
        <f>IF(M546=1,'Car Info '!$C$5*9.80665*'Car Info '!$H$5,0)</f>
        <v>160.73099349999998</v>
      </c>
      <c r="O546" s="30">
        <f>0.5*'Car Info '!$G$5*'Car Info '!$I$5*'Car Info '!$D$5*('My Spreedsheet '!F546*'My Spreedsheet '!F546)</f>
        <v>17.687122919314234</v>
      </c>
      <c r="P546" s="30">
        <f t="shared" si="283"/>
        <v>468.14033864153612</v>
      </c>
      <c r="Q546" s="30">
        <f t="shared" si="260"/>
        <v>3185.9550824215653</v>
      </c>
      <c r="R546" s="30">
        <f t="shared" si="261"/>
        <v>3.1859550824215654</v>
      </c>
      <c r="S546" s="30">
        <f t="shared" si="262"/>
        <v>1214.2344034092218</v>
      </c>
      <c r="T546" s="30">
        <f t="shared" si="263"/>
        <v>586141.66600233456</v>
      </c>
      <c r="U546" s="30">
        <f t="shared" si="264"/>
        <v>3.1859550824215654</v>
      </c>
      <c r="V546" s="30">
        <f t="shared" si="265"/>
        <v>8.8498752289487925E-4</v>
      </c>
      <c r="W546" s="30">
        <f t="shared" si="266"/>
        <v>0</v>
      </c>
      <c r="X546" s="30">
        <f t="shared" si="267"/>
        <v>0</v>
      </c>
      <c r="Y546" s="30">
        <f t="shared" si="253"/>
        <v>1261.306736616079</v>
      </c>
      <c r="Z546" s="30">
        <f t="shared" si="254"/>
        <v>-640.65995873102759</v>
      </c>
      <c r="AA546" s="30">
        <f t="shared" si="268"/>
        <v>0.35036298239335528</v>
      </c>
      <c r="AB546" s="30">
        <f t="shared" si="269"/>
        <v>-0.17796109964750767</v>
      </c>
      <c r="AC546" s="30">
        <f t="shared" si="270"/>
        <v>0.17796109964750767</v>
      </c>
      <c r="AD546" s="30">
        <f t="shared" si="271"/>
        <v>0.17240188274584761</v>
      </c>
      <c r="AE546" s="30">
        <f>1/2*(('Car Info '!$C$5)*('My Spreedsheet '!F546)^2)</f>
        <v>34505.111882716046</v>
      </c>
      <c r="AF546" s="30">
        <f t="shared" si="272"/>
        <v>34.505111882716044</v>
      </c>
      <c r="AG546" s="30">
        <f t="shared" si="273"/>
        <v>9.5847533007544557E-3</v>
      </c>
      <c r="AH546" s="30">
        <f t="shared" si="274"/>
        <v>5.5853850469392947</v>
      </c>
      <c r="AI546" s="30">
        <f t="shared" si="275"/>
        <v>1214.2344034092218</v>
      </c>
      <c r="AJ546" s="30">
        <f t="shared" si="276"/>
        <v>33290.877479306822</v>
      </c>
      <c r="AK546" s="30">
        <f t="shared" si="277"/>
        <v>33.290877479306822</v>
      </c>
      <c r="AL546" s="30">
        <f t="shared" si="278"/>
        <v>0</v>
      </c>
      <c r="AM546" s="30">
        <f t="shared" si="279"/>
        <v>0</v>
      </c>
      <c r="AN546" s="30">
        <f t="shared" si="280"/>
        <v>24.968158109480115</v>
      </c>
      <c r="AO546" s="30">
        <f>IF('My Spreedsheet '!AN546&lt; 'Supercapacitor Info'!$F$22,'My Spreedsheet '!AN546,'Supercapacitor Info'!$F$22)</f>
        <v>24.968158109480115</v>
      </c>
    </row>
    <row r="547" spans="2:41" x14ac:dyDescent="0.3">
      <c r="B547" s="6" t="s">
        <v>9</v>
      </c>
      <c r="C547" s="6">
        <v>542</v>
      </c>
      <c r="D547" s="6">
        <v>542</v>
      </c>
      <c r="E547" s="7">
        <v>24.5</v>
      </c>
      <c r="F547" s="16">
        <f t="shared" si="255"/>
        <v>6.8055555555555554</v>
      </c>
      <c r="G547" s="17">
        <f t="shared" si="281"/>
        <v>-2.7777777777777679E-2</v>
      </c>
      <c r="H547" s="17">
        <f t="shared" si="282"/>
        <v>-9.9999999999999645E-2</v>
      </c>
      <c r="I547" s="17">
        <f t="shared" si="256"/>
        <v>6.8055555555555554</v>
      </c>
      <c r="J547" s="17">
        <f t="shared" si="257"/>
        <v>2989.1666666666683</v>
      </c>
      <c r="K547" s="17">
        <f t="shared" si="258"/>
        <v>2989.1666666666683</v>
      </c>
      <c r="L547" s="30">
        <f>'Car Info '!$C$5*'My Spreedsheet '!G547</f>
        <v>-41.388888888888744</v>
      </c>
      <c r="M547" s="30">
        <f t="shared" si="259"/>
        <v>1</v>
      </c>
      <c r="N547" s="30">
        <f>IF(M547=1,'Car Info '!$C$5*9.80665*'Car Info '!$H$5,0)</f>
        <v>160.73099349999998</v>
      </c>
      <c r="O547" s="30">
        <f>0.5*'Car Info '!$G$5*'Car Info '!$I$5*'Car Info '!$D$5*('My Spreedsheet '!F547*'My Spreedsheet '!F547)</f>
        <v>17.687122919314234</v>
      </c>
      <c r="P547" s="30">
        <f t="shared" si="283"/>
        <v>137.02922753042549</v>
      </c>
      <c r="Q547" s="30">
        <f t="shared" si="260"/>
        <v>932.56002069317344</v>
      </c>
      <c r="R547" s="30">
        <f t="shared" si="261"/>
        <v>0.93256002069317345</v>
      </c>
      <c r="S547" s="30">
        <f t="shared" si="262"/>
        <v>1214.2344034092218</v>
      </c>
      <c r="T547" s="30">
        <f t="shared" si="263"/>
        <v>587355.90040574374</v>
      </c>
      <c r="U547" s="30">
        <f t="shared" si="264"/>
        <v>0.93256002069317345</v>
      </c>
      <c r="V547" s="30">
        <f t="shared" si="265"/>
        <v>2.5904445019254817E-4</v>
      </c>
      <c r="W547" s="30">
        <f t="shared" si="266"/>
        <v>0</v>
      </c>
      <c r="X547" s="30">
        <f t="shared" si="267"/>
        <v>0</v>
      </c>
      <c r="Y547" s="30">
        <f t="shared" si="253"/>
        <v>1262.2392966367722</v>
      </c>
      <c r="Z547" s="30">
        <f t="shared" si="254"/>
        <v>-640.65995873102759</v>
      </c>
      <c r="AA547" s="30">
        <f t="shared" si="268"/>
        <v>0.35062202684354782</v>
      </c>
      <c r="AB547" s="30">
        <f t="shared" si="269"/>
        <v>-0.17796109964750767</v>
      </c>
      <c r="AC547" s="30">
        <f t="shared" si="270"/>
        <v>0.17796109964750767</v>
      </c>
      <c r="AD547" s="30">
        <f t="shared" si="271"/>
        <v>0.17266092719604015</v>
      </c>
      <c r="AE547" s="30">
        <f>1/2*(('Car Info '!$C$5)*('My Spreedsheet '!F547)^2)</f>
        <v>34505.111882716046</v>
      </c>
      <c r="AF547" s="30">
        <f t="shared" si="272"/>
        <v>34.505111882716044</v>
      </c>
      <c r="AG547" s="30">
        <f t="shared" si="273"/>
        <v>9.5847533007544557E-3</v>
      </c>
      <c r="AH547" s="30">
        <f t="shared" si="274"/>
        <v>5.5949698002400492</v>
      </c>
      <c r="AI547" s="30">
        <f t="shared" si="275"/>
        <v>1214.2344034092218</v>
      </c>
      <c r="AJ547" s="30">
        <f t="shared" si="276"/>
        <v>33290.877479306822</v>
      </c>
      <c r="AK547" s="30">
        <f t="shared" si="277"/>
        <v>33.290877479306822</v>
      </c>
      <c r="AL547" s="30">
        <f t="shared" si="278"/>
        <v>33290.877479306822</v>
      </c>
      <c r="AM547" s="30">
        <f t="shared" si="279"/>
        <v>33.290877479306822</v>
      </c>
      <c r="AN547" s="30">
        <f t="shared" si="280"/>
        <v>24.968158109480115</v>
      </c>
      <c r="AO547" s="30">
        <f>IF('My Spreedsheet '!AN547&lt; 'Supercapacitor Info'!$F$22,'My Spreedsheet '!AN547,'Supercapacitor Info'!$F$22)</f>
        <v>24.968158109480115</v>
      </c>
    </row>
    <row r="548" spans="2:41" x14ac:dyDescent="0.3">
      <c r="B548" s="6" t="s">
        <v>9</v>
      </c>
      <c r="C548" s="6">
        <v>543</v>
      </c>
      <c r="D548" s="6">
        <v>543</v>
      </c>
      <c r="E548" s="7">
        <v>24.3</v>
      </c>
      <c r="F548" s="16">
        <f t="shared" si="255"/>
        <v>6.75</v>
      </c>
      <c r="G548" s="17">
        <f t="shared" si="281"/>
        <v>-0.12499999999999981</v>
      </c>
      <c r="H548" s="17">
        <f t="shared" si="282"/>
        <v>-0.44999999999999929</v>
      </c>
      <c r="I548" s="17">
        <f t="shared" si="256"/>
        <v>6.75</v>
      </c>
      <c r="J548" s="17">
        <f t="shared" si="257"/>
        <v>2995.9166666666683</v>
      </c>
      <c r="K548" s="17">
        <f t="shared" si="258"/>
        <v>2995.9166666666683</v>
      </c>
      <c r="L548" s="30">
        <f>'Car Info '!$C$5*'My Spreedsheet '!G548</f>
        <v>-186.24999999999972</v>
      </c>
      <c r="M548" s="30">
        <f t="shared" si="259"/>
        <v>1</v>
      </c>
      <c r="N548" s="30">
        <f>IF(M548=1,'Car Info '!$C$5*9.80665*'Car Info '!$H$5,0)</f>
        <v>160.73099349999998</v>
      </c>
      <c r="O548" s="30">
        <f>0.5*'Car Info '!$G$5*'Car Info '!$I$5*'Car Info '!$D$5*('My Spreedsheet '!F548*'My Spreedsheet '!F548)</f>
        <v>17.399532215953126</v>
      </c>
      <c r="P548" s="30">
        <f t="shared" si="283"/>
        <v>-8.119474284046607</v>
      </c>
      <c r="Q548" s="30">
        <f t="shared" si="260"/>
        <v>-54.806451417314598</v>
      </c>
      <c r="R548" s="30">
        <f t="shared" si="261"/>
        <v>-5.4806451417314599E-2</v>
      </c>
      <c r="S548" s="30">
        <f t="shared" si="262"/>
        <v>1202.3810485826834</v>
      </c>
      <c r="T548" s="30">
        <f t="shared" si="263"/>
        <v>588558.28145432647</v>
      </c>
      <c r="U548" s="30">
        <f t="shared" si="264"/>
        <v>0</v>
      </c>
      <c r="V548" s="30">
        <f t="shared" si="265"/>
        <v>0</v>
      </c>
      <c r="W548" s="30">
        <f t="shared" si="266"/>
        <v>-5.4806451417314599E-2</v>
      </c>
      <c r="X548" s="30">
        <f t="shared" si="267"/>
        <v>1.5224014282587388E-5</v>
      </c>
      <c r="Y548" s="30">
        <f t="shared" si="253"/>
        <v>1262.2392966367722</v>
      </c>
      <c r="Z548" s="30">
        <f t="shared" si="254"/>
        <v>-640.71476518244492</v>
      </c>
      <c r="AA548" s="30">
        <f t="shared" si="268"/>
        <v>0.35062202684354782</v>
      </c>
      <c r="AB548" s="30">
        <f t="shared" si="269"/>
        <v>-0.17797632366179025</v>
      </c>
      <c r="AC548" s="30">
        <f t="shared" si="270"/>
        <v>0.17797632366179025</v>
      </c>
      <c r="AD548" s="30">
        <f t="shared" si="271"/>
        <v>0.17264570318175756</v>
      </c>
      <c r="AE548" s="30">
        <f>1/2*(('Car Info '!$C$5)*('My Spreedsheet '!F548)^2)</f>
        <v>33944.0625</v>
      </c>
      <c r="AF548" s="30">
        <f t="shared" si="272"/>
        <v>33.944062500000001</v>
      </c>
      <c r="AG548" s="30">
        <f t="shared" si="273"/>
        <v>9.4289062500000007E-3</v>
      </c>
      <c r="AH548" s="30">
        <f t="shared" si="274"/>
        <v>5.6043987064900493</v>
      </c>
      <c r="AI548" s="30">
        <f t="shared" si="275"/>
        <v>1202.3810485826834</v>
      </c>
      <c r="AJ548" s="30">
        <f t="shared" si="276"/>
        <v>32741.681451417317</v>
      </c>
      <c r="AK548" s="30">
        <f t="shared" si="277"/>
        <v>32.741681451417314</v>
      </c>
      <c r="AL548" s="30">
        <f t="shared" si="278"/>
        <v>32741.681451417317</v>
      </c>
      <c r="AM548" s="30">
        <f t="shared" si="279"/>
        <v>32.741681451417314</v>
      </c>
      <c r="AN548" s="30">
        <f t="shared" si="280"/>
        <v>24.556261088562987</v>
      </c>
      <c r="AO548" s="30">
        <f>IF('My Spreedsheet '!AN548&lt; 'Supercapacitor Info'!$F$22,'My Spreedsheet '!AN548,'Supercapacitor Info'!$F$22)</f>
        <v>24.556261088562987</v>
      </c>
    </row>
    <row r="549" spans="2:41" x14ac:dyDescent="0.3">
      <c r="B549" s="6" t="s">
        <v>9</v>
      </c>
      <c r="C549" s="6">
        <v>544</v>
      </c>
      <c r="D549" s="6">
        <v>544</v>
      </c>
      <c r="E549" s="7">
        <v>23.6</v>
      </c>
      <c r="F549" s="16">
        <f t="shared" si="255"/>
        <v>6.5555555555555554</v>
      </c>
      <c r="G549" s="17">
        <f t="shared" si="281"/>
        <v>-0.27777777777777779</v>
      </c>
      <c r="H549" s="17">
        <f t="shared" si="282"/>
        <v>-1</v>
      </c>
      <c r="I549" s="17">
        <f t="shared" si="256"/>
        <v>6.5555555555555554</v>
      </c>
      <c r="J549" s="17">
        <f t="shared" si="257"/>
        <v>3002.472222222224</v>
      </c>
      <c r="K549" s="17">
        <f t="shared" si="258"/>
        <v>3002.472222222224</v>
      </c>
      <c r="L549" s="30">
        <f>'Car Info '!$C$5*'My Spreedsheet '!G549</f>
        <v>-413.88888888888891</v>
      </c>
      <c r="M549" s="30">
        <f t="shared" si="259"/>
        <v>1</v>
      </c>
      <c r="N549" s="30">
        <f>IF(M549=1,'Car Info '!$C$5*9.80665*'Car Info '!$H$5,0)</f>
        <v>160.73099349999998</v>
      </c>
      <c r="O549" s="30">
        <f>0.5*'Car Info '!$G$5*'Car Info '!$I$5*'Car Info '!$D$5*('My Spreedsheet '!F549*'My Spreedsheet '!F549)</f>
        <v>16.411528498361108</v>
      </c>
      <c r="P549" s="30">
        <f t="shared" si="283"/>
        <v>-236.74636689052784</v>
      </c>
      <c r="Q549" s="30">
        <f t="shared" si="260"/>
        <v>-1552.0039607267936</v>
      </c>
      <c r="R549" s="30">
        <f t="shared" si="261"/>
        <v>-1.5520039607267937</v>
      </c>
      <c r="S549" s="30">
        <f t="shared" si="262"/>
        <v>1161.2676442114782</v>
      </c>
      <c r="T549" s="30">
        <f t="shared" si="263"/>
        <v>589719.549098538</v>
      </c>
      <c r="U549" s="30">
        <f t="shared" si="264"/>
        <v>0</v>
      </c>
      <c r="V549" s="30">
        <f t="shared" si="265"/>
        <v>0</v>
      </c>
      <c r="W549" s="30">
        <f t="shared" si="266"/>
        <v>-1.5520039607267937</v>
      </c>
      <c r="X549" s="30">
        <f t="shared" si="267"/>
        <v>4.3111221131299823E-4</v>
      </c>
      <c r="Y549" s="30">
        <f t="shared" si="253"/>
        <v>1262.2392966367722</v>
      </c>
      <c r="Z549" s="30">
        <f t="shared" si="254"/>
        <v>-642.2667691431717</v>
      </c>
      <c r="AA549" s="30">
        <f t="shared" si="268"/>
        <v>0.35062202684354782</v>
      </c>
      <c r="AB549" s="30">
        <f t="shared" si="269"/>
        <v>-0.17840743587310326</v>
      </c>
      <c r="AC549" s="30">
        <f t="shared" si="270"/>
        <v>0.17840743587310326</v>
      </c>
      <c r="AD549" s="30">
        <f t="shared" si="271"/>
        <v>0.17221459097044456</v>
      </c>
      <c r="AE549" s="30">
        <f>1/2*(('Car Info '!$C$5)*('My Spreedsheet '!F549)^2)</f>
        <v>32016.604938271601</v>
      </c>
      <c r="AF549" s="30">
        <f t="shared" si="272"/>
        <v>32.016604938271598</v>
      </c>
      <c r="AG549" s="30">
        <f t="shared" si="273"/>
        <v>8.8935013717421109E-3</v>
      </c>
      <c r="AH549" s="30">
        <f t="shared" si="274"/>
        <v>5.6132922078617913</v>
      </c>
      <c r="AI549" s="30">
        <f t="shared" si="275"/>
        <v>1161.2676442114782</v>
      </c>
      <c r="AJ549" s="30">
        <f t="shared" si="276"/>
        <v>30855.337294060122</v>
      </c>
      <c r="AK549" s="30">
        <f t="shared" si="277"/>
        <v>30.855337294060124</v>
      </c>
      <c r="AL549" s="30">
        <f t="shared" si="278"/>
        <v>30855.337294060122</v>
      </c>
      <c r="AM549" s="30">
        <f t="shared" si="279"/>
        <v>30.855337294060124</v>
      </c>
      <c r="AN549" s="30">
        <f t="shared" si="280"/>
        <v>23.141502970545091</v>
      </c>
      <c r="AO549" s="30">
        <f>IF('My Spreedsheet '!AN549&lt; 'Supercapacitor Info'!$F$22,'My Spreedsheet '!AN549,'Supercapacitor Info'!$F$22)</f>
        <v>23.141502970545091</v>
      </c>
    </row>
    <row r="550" spans="2:41" x14ac:dyDescent="0.3">
      <c r="B550" s="6" t="s">
        <v>9</v>
      </c>
      <c r="C550" s="6">
        <v>545</v>
      </c>
      <c r="D550" s="6">
        <v>545</v>
      </c>
      <c r="E550" s="7">
        <v>22.3</v>
      </c>
      <c r="F550" s="16">
        <f t="shared" si="255"/>
        <v>6.1944444444444446</v>
      </c>
      <c r="G550" s="17">
        <f t="shared" si="281"/>
        <v>-0.4861111111111111</v>
      </c>
      <c r="H550" s="17">
        <f t="shared" si="282"/>
        <v>-1.75</v>
      </c>
      <c r="I550" s="17">
        <f t="shared" si="256"/>
        <v>6.1944444444444446</v>
      </c>
      <c r="J550" s="17">
        <f t="shared" si="257"/>
        <v>3008.6666666666683</v>
      </c>
      <c r="K550" s="17">
        <f t="shared" si="258"/>
        <v>3008.6666666666683</v>
      </c>
      <c r="L550" s="30">
        <f>'Car Info '!$C$5*'My Spreedsheet '!G550</f>
        <v>-724.30555555555554</v>
      </c>
      <c r="M550" s="30">
        <f t="shared" si="259"/>
        <v>1</v>
      </c>
      <c r="N550" s="30">
        <f>IF(M550=1,'Car Info '!$C$5*9.80665*'Car Info '!$H$5,0)</f>
        <v>160.73099349999998</v>
      </c>
      <c r="O550" s="30">
        <f>0.5*'Car Info '!$G$5*'Car Info '!$I$5*'Car Info '!$D$5*('My Spreedsheet '!F550*'My Spreedsheet '!F550)</f>
        <v>14.653276728939238</v>
      </c>
      <c r="P550" s="30">
        <f t="shared" si="283"/>
        <v>-548.92128532661638</v>
      </c>
      <c r="Q550" s="30">
        <f t="shared" si="260"/>
        <v>-3400.2624063287626</v>
      </c>
      <c r="R550" s="30">
        <f t="shared" si="261"/>
        <v>-3.4002624063287628</v>
      </c>
      <c r="S550" s="30">
        <f t="shared" si="262"/>
        <v>1086.4081183625958</v>
      </c>
      <c r="T550" s="30">
        <f t="shared" si="263"/>
        <v>590805.95721690054</v>
      </c>
      <c r="U550" s="30">
        <f t="shared" si="264"/>
        <v>0</v>
      </c>
      <c r="V550" s="30">
        <f t="shared" si="265"/>
        <v>0</v>
      </c>
      <c r="W550" s="30">
        <f t="shared" si="266"/>
        <v>-3.4002624063287628</v>
      </c>
      <c r="X550" s="30">
        <f t="shared" si="267"/>
        <v>9.4451733509132304E-4</v>
      </c>
      <c r="Y550" s="30">
        <f t="shared" si="253"/>
        <v>1262.2392966367722</v>
      </c>
      <c r="Z550" s="30">
        <f t="shared" si="254"/>
        <v>-645.66703154950051</v>
      </c>
      <c r="AA550" s="30">
        <f t="shared" si="268"/>
        <v>0.35062202684354782</v>
      </c>
      <c r="AB550" s="30">
        <f t="shared" si="269"/>
        <v>-0.17935195320819458</v>
      </c>
      <c r="AC550" s="30">
        <f t="shared" si="270"/>
        <v>0.17935195320819458</v>
      </c>
      <c r="AD550" s="30">
        <f t="shared" si="271"/>
        <v>0.17127007363535324</v>
      </c>
      <c r="AE550" s="30">
        <f>1/2*(('Car Info '!$C$5)*('My Spreedsheet '!F550)^2)</f>
        <v>28586.50077160494</v>
      </c>
      <c r="AF550" s="30">
        <f t="shared" si="272"/>
        <v>28.586500771604943</v>
      </c>
      <c r="AG550" s="30">
        <f t="shared" si="273"/>
        <v>7.9406946587791509E-3</v>
      </c>
      <c r="AH550" s="30">
        <f t="shared" si="274"/>
        <v>5.6212329025205703</v>
      </c>
      <c r="AI550" s="30">
        <f t="shared" si="275"/>
        <v>1086.4081183625958</v>
      </c>
      <c r="AJ550" s="30">
        <f t="shared" si="276"/>
        <v>27500.092653242344</v>
      </c>
      <c r="AK550" s="30">
        <f t="shared" si="277"/>
        <v>27.500092653242344</v>
      </c>
      <c r="AL550" s="30">
        <f t="shared" si="278"/>
        <v>27500.092653242344</v>
      </c>
      <c r="AM550" s="30">
        <f t="shared" si="279"/>
        <v>27.500092653242344</v>
      </c>
      <c r="AN550" s="30">
        <f t="shared" si="280"/>
        <v>20.625069489931757</v>
      </c>
      <c r="AO550" s="30">
        <f>IF('My Spreedsheet '!AN550&lt; 'Supercapacitor Info'!$F$22,'My Spreedsheet '!AN550,'Supercapacitor Info'!$F$22)</f>
        <v>20.625069489931757</v>
      </c>
    </row>
    <row r="551" spans="2:41" x14ac:dyDescent="0.3">
      <c r="B551" s="6" t="s">
        <v>9</v>
      </c>
      <c r="C551" s="6">
        <v>546</v>
      </c>
      <c r="D551" s="6">
        <v>546</v>
      </c>
      <c r="E551" s="7">
        <v>20.100000000000001</v>
      </c>
      <c r="F551" s="16">
        <f t="shared" si="255"/>
        <v>5.5833333333333339</v>
      </c>
      <c r="G551" s="17">
        <f t="shared" si="281"/>
        <v>-0.5277777777777779</v>
      </c>
      <c r="H551" s="17">
        <f t="shared" si="282"/>
        <v>-1.9000000000000004</v>
      </c>
      <c r="I551" s="17">
        <f t="shared" si="256"/>
        <v>5.5833333333333339</v>
      </c>
      <c r="J551" s="17">
        <f t="shared" si="257"/>
        <v>3014.2500000000018</v>
      </c>
      <c r="K551" s="17">
        <f t="shared" si="258"/>
        <v>3014.2500000000018</v>
      </c>
      <c r="L551" s="30">
        <f>'Car Info '!$C$5*'My Spreedsheet '!G551</f>
        <v>-786.38888888888903</v>
      </c>
      <c r="M551" s="30">
        <f t="shared" si="259"/>
        <v>1</v>
      </c>
      <c r="N551" s="30">
        <f>IF(M551=1,'Car Info '!$C$5*9.80665*'Car Info '!$H$5,0)</f>
        <v>160.73099349999998</v>
      </c>
      <c r="O551" s="30">
        <f>0.5*'Car Info '!$G$5*'Car Info '!$I$5*'Car Info '!$D$5*('My Spreedsheet '!F551*'My Spreedsheet '!F551)</f>
        <v>11.904663941078127</v>
      </c>
      <c r="P551" s="30">
        <f t="shared" si="283"/>
        <v>-613.753231447811</v>
      </c>
      <c r="Q551" s="30">
        <f t="shared" si="260"/>
        <v>-3426.788875583612</v>
      </c>
      <c r="R551" s="30">
        <f t="shared" si="261"/>
        <v>-3.426788875583612</v>
      </c>
      <c r="S551" s="30">
        <f t="shared" si="262"/>
        <v>963.88242071268621</v>
      </c>
      <c r="T551" s="30">
        <f t="shared" si="263"/>
        <v>591769.83963761327</v>
      </c>
      <c r="U551" s="30">
        <f t="shared" si="264"/>
        <v>0</v>
      </c>
      <c r="V551" s="30">
        <f t="shared" si="265"/>
        <v>0</v>
      </c>
      <c r="W551" s="30">
        <f t="shared" si="266"/>
        <v>-3.426788875583612</v>
      </c>
      <c r="X551" s="30">
        <f t="shared" si="267"/>
        <v>9.5188579877322559E-4</v>
      </c>
      <c r="Y551" s="30">
        <f t="shared" si="253"/>
        <v>1262.2392966367722</v>
      </c>
      <c r="Z551" s="30">
        <f t="shared" si="254"/>
        <v>-649.09382042508412</v>
      </c>
      <c r="AA551" s="30">
        <f t="shared" si="268"/>
        <v>0.35062202684354782</v>
      </c>
      <c r="AB551" s="30">
        <f t="shared" si="269"/>
        <v>-0.18030383900696781</v>
      </c>
      <c r="AC551" s="30">
        <f t="shared" si="270"/>
        <v>0.18030383900696781</v>
      </c>
      <c r="AD551" s="30">
        <f t="shared" si="271"/>
        <v>0.17031818783658001</v>
      </c>
      <c r="AE551" s="30">
        <f>1/2*(('Car Info '!$C$5)*('My Spreedsheet '!F551)^2)</f>
        <v>23224.340277777781</v>
      </c>
      <c r="AF551" s="30">
        <f t="shared" si="272"/>
        <v>23.224340277777781</v>
      </c>
      <c r="AG551" s="30">
        <f t="shared" si="273"/>
        <v>6.4512056327160503E-3</v>
      </c>
      <c r="AH551" s="30">
        <f t="shared" si="274"/>
        <v>5.6276841081532867</v>
      </c>
      <c r="AI551" s="30">
        <f t="shared" si="275"/>
        <v>963.88242071268621</v>
      </c>
      <c r="AJ551" s="30">
        <f t="shared" si="276"/>
        <v>22260.457857065096</v>
      </c>
      <c r="AK551" s="30">
        <f t="shared" si="277"/>
        <v>22.260457857065095</v>
      </c>
      <c r="AL551" s="30">
        <f t="shared" si="278"/>
        <v>22260.457857065096</v>
      </c>
      <c r="AM551" s="30">
        <f t="shared" si="279"/>
        <v>22.260457857065095</v>
      </c>
      <c r="AN551" s="30">
        <f t="shared" si="280"/>
        <v>16.695343392798822</v>
      </c>
      <c r="AO551" s="30">
        <f>IF('My Spreedsheet '!AN551&lt; 'Supercapacitor Info'!$F$22,'My Spreedsheet '!AN551,'Supercapacitor Info'!$F$22)</f>
        <v>16.695343392798822</v>
      </c>
    </row>
    <row r="552" spans="2:41" x14ac:dyDescent="0.3">
      <c r="B552" s="6" t="s">
        <v>9</v>
      </c>
      <c r="C552" s="6">
        <v>547</v>
      </c>
      <c r="D552" s="6">
        <v>547</v>
      </c>
      <c r="E552" s="7">
        <v>18.5</v>
      </c>
      <c r="F552" s="16">
        <f t="shared" si="255"/>
        <v>5.1388888888888884</v>
      </c>
      <c r="G552" s="17">
        <f t="shared" si="281"/>
        <v>-0.40277777777777807</v>
      </c>
      <c r="H552" s="17">
        <f t="shared" si="282"/>
        <v>-1.4500000000000011</v>
      </c>
      <c r="I552" s="17">
        <f t="shared" si="256"/>
        <v>5.1388888888888884</v>
      </c>
      <c r="J552" s="17">
        <f t="shared" si="257"/>
        <v>3019.3888888888905</v>
      </c>
      <c r="K552" s="17">
        <f t="shared" si="258"/>
        <v>3019.3888888888905</v>
      </c>
      <c r="L552" s="30">
        <f>'Car Info '!$C$5*'My Spreedsheet '!G552</f>
        <v>-600.13888888888937</v>
      </c>
      <c r="M552" s="30">
        <f t="shared" si="259"/>
        <v>1</v>
      </c>
      <c r="N552" s="30">
        <f>IF(M552=1,'Car Info '!$C$5*9.80665*'Car Info '!$H$5,0)</f>
        <v>160.73099349999998</v>
      </c>
      <c r="O552" s="30">
        <f>0.5*'Car Info '!$G$5*'Car Info '!$I$5*'Car Info '!$D$5*('My Spreedsheet '!F552*'My Spreedsheet '!F552)</f>
        <v>10.084827687022567</v>
      </c>
      <c r="P552" s="30">
        <f t="shared" si="283"/>
        <v>-429.32306770186688</v>
      </c>
      <c r="Q552" s="30">
        <f t="shared" si="260"/>
        <v>-2206.2435423568159</v>
      </c>
      <c r="R552" s="30">
        <f t="shared" si="261"/>
        <v>-2.2062435423568161</v>
      </c>
      <c r="S552" s="30">
        <f t="shared" si="262"/>
        <v>877.8035255444214</v>
      </c>
      <c r="T552" s="30">
        <f t="shared" si="263"/>
        <v>592647.64316315774</v>
      </c>
      <c r="U552" s="30">
        <f t="shared" si="264"/>
        <v>0</v>
      </c>
      <c r="V552" s="30">
        <f t="shared" si="265"/>
        <v>0</v>
      </c>
      <c r="W552" s="30">
        <f t="shared" si="266"/>
        <v>-2.2062435423568161</v>
      </c>
      <c r="X552" s="30">
        <f t="shared" si="267"/>
        <v>6.1284542843244891E-4</v>
      </c>
      <c r="Y552" s="30">
        <f t="shared" si="253"/>
        <v>1262.2392966367722</v>
      </c>
      <c r="Z552" s="30">
        <f t="shared" si="254"/>
        <v>-651.30006396744091</v>
      </c>
      <c r="AA552" s="30">
        <f t="shared" si="268"/>
        <v>0.35062202684354782</v>
      </c>
      <c r="AB552" s="30">
        <f t="shared" si="269"/>
        <v>-0.18091668443540024</v>
      </c>
      <c r="AC552" s="30">
        <f t="shared" si="270"/>
        <v>0.18091668443540024</v>
      </c>
      <c r="AD552" s="30">
        <f t="shared" si="271"/>
        <v>0.16970534240814758</v>
      </c>
      <c r="AE552" s="30">
        <f>1/2*(('Car Info '!$C$5)*('My Spreedsheet '!F552)^2)</f>
        <v>19674.093364197528</v>
      </c>
      <c r="AF552" s="30">
        <f t="shared" si="272"/>
        <v>19.674093364197528</v>
      </c>
      <c r="AG552" s="30">
        <f t="shared" si="273"/>
        <v>5.4650259344993131E-3</v>
      </c>
      <c r="AH552" s="30">
        <f t="shared" si="274"/>
        <v>5.6331491340877857</v>
      </c>
      <c r="AI552" s="30">
        <f t="shared" si="275"/>
        <v>877.8035255444214</v>
      </c>
      <c r="AJ552" s="30">
        <f t="shared" si="276"/>
        <v>18796.289838653105</v>
      </c>
      <c r="AK552" s="30">
        <f t="shared" si="277"/>
        <v>18.796289838653106</v>
      </c>
      <c r="AL552" s="30">
        <f t="shared" si="278"/>
        <v>18796.289838653105</v>
      </c>
      <c r="AM552" s="30">
        <f t="shared" si="279"/>
        <v>18.796289838653106</v>
      </c>
      <c r="AN552" s="30">
        <f t="shared" si="280"/>
        <v>14.09721737898983</v>
      </c>
      <c r="AO552" s="30">
        <f>IF('My Spreedsheet '!AN552&lt; 'Supercapacitor Info'!$F$22,'My Spreedsheet '!AN552,'Supercapacitor Info'!$F$22)</f>
        <v>14.09721737898983</v>
      </c>
    </row>
    <row r="553" spans="2:41" x14ac:dyDescent="0.3">
      <c r="B553" s="6" t="s">
        <v>9</v>
      </c>
      <c r="C553" s="6">
        <v>548</v>
      </c>
      <c r="D553" s="6">
        <v>548</v>
      </c>
      <c r="E553" s="7">
        <v>17.2</v>
      </c>
      <c r="F553" s="16">
        <f t="shared" si="255"/>
        <v>4.7777777777777777</v>
      </c>
      <c r="G553" s="17">
        <f t="shared" si="281"/>
        <v>-0.30555555555555547</v>
      </c>
      <c r="H553" s="17">
        <f t="shared" si="282"/>
        <v>-1.0999999999999996</v>
      </c>
      <c r="I553" s="17">
        <f t="shared" si="256"/>
        <v>4.7777777777777777</v>
      </c>
      <c r="J553" s="17">
        <f t="shared" si="257"/>
        <v>3024.1666666666683</v>
      </c>
      <c r="K553" s="17">
        <f t="shared" si="258"/>
        <v>3024.1666666666683</v>
      </c>
      <c r="L553" s="30">
        <f>'Car Info '!$C$5*'My Spreedsheet '!G553</f>
        <v>-455.27777777777766</v>
      </c>
      <c r="M553" s="30">
        <f t="shared" si="259"/>
        <v>1</v>
      </c>
      <c r="N553" s="30">
        <f>IF(M553=1,'Car Info '!$C$5*9.80665*'Car Info '!$H$5,0)</f>
        <v>160.73099349999998</v>
      </c>
      <c r="O553" s="30">
        <f>0.5*'Car Info '!$G$5*'Car Info '!$I$5*'Car Info '!$D$5*('My Spreedsheet '!F553*'My Spreedsheet '!F553)</f>
        <v>8.7172985330277761</v>
      </c>
      <c r="P553" s="30">
        <f t="shared" si="283"/>
        <v>-285.82948574474989</v>
      </c>
      <c r="Q553" s="30">
        <f t="shared" si="260"/>
        <v>-1365.6297652249161</v>
      </c>
      <c r="R553" s="30">
        <f t="shared" si="261"/>
        <v>-1.3656297652249161</v>
      </c>
      <c r="S553" s="30">
        <f t="shared" si="262"/>
        <v>809.58628415779935</v>
      </c>
      <c r="T553" s="30">
        <f t="shared" si="263"/>
        <v>593457.22944731556</v>
      </c>
      <c r="U553" s="30">
        <f t="shared" si="264"/>
        <v>0</v>
      </c>
      <c r="V553" s="30">
        <f t="shared" si="265"/>
        <v>0</v>
      </c>
      <c r="W553" s="30">
        <f t="shared" si="266"/>
        <v>-1.3656297652249161</v>
      </c>
      <c r="X553" s="30">
        <f t="shared" si="267"/>
        <v>3.793416014513656E-4</v>
      </c>
      <c r="Y553" s="30">
        <f t="shared" si="253"/>
        <v>1262.2392966367722</v>
      </c>
      <c r="Z553" s="30">
        <f t="shared" si="254"/>
        <v>-652.66569373266577</v>
      </c>
      <c r="AA553" s="30">
        <f t="shared" si="268"/>
        <v>0.35062202684354782</v>
      </c>
      <c r="AB553" s="30">
        <f t="shared" si="269"/>
        <v>-0.1812960260368516</v>
      </c>
      <c r="AC553" s="30">
        <f t="shared" si="270"/>
        <v>0.1812960260368516</v>
      </c>
      <c r="AD553" s="30">
        <f t="shared" si="271"/>
        <v>0.16932600080669621</v>
      </c>
      <c r="AE553" s="30">
        <f>1/2*(('Car Info '!$C$5)*('My Spreedsheet '!F553)^2)</f>
        <v>17006.234567901232</v>
      </c>
      <c r="AF553" s="30">
        <f t="shared" si="272"/>
        <v>17.006234567901231</v>
      </c>
      <c r="AG553" s="30">
        <f t="shared" si="273"/>
        <v>4.7239540466392305E-3</v>
      </c>
      <c r="AH553" s="30">
        <f t="shared" si="274"/>
        <v>5.637873088134425</v>
      </c>
      <c r="AI553" s="30">
        <f t="shared" si="275"/>
        <v>809.58628415779935</v>
      </c>
      <c r="AJ553" s="30">
        <f t="shared" si="276"/>
        <v>16196.648283743432</v>
      </c>
      <c r="AK553" s="30">
        <f t="shared" si="277"/>
        <v>16.196648283743432</v>
      </c>
      <c r="AL553" s="30">
        <f t="shared" si="278"/>
        <v>16196.648283743432</v>
      </c>
      <c r="AM553" s="30">
        <f t="shared" si="279"/>
        <v>16.196648283743432</v>
      </c>
      <c r="AN553" s="30">
        <f t="shared" si="280"/>
        <v>12.147486212807575</v>
      </c>
      <c r="AO553" s="30">
        <f>IF('My Spreedsheet '!AN553&lt; 'Supercapacitor Info'!$F$22,'My Spreedsheet '!AN553,'Supercapacitor Info'!$F$22)</f>
        <v>12.147486212807575</v>
      </c>
    </row>
    <row r="554" spans="2:41" x14ac:dyDescent="0.3">
      <c r="B554" s="6" t="s">
        <v>9</v>
      </c>
      <c r="C554" s="6">
        <v>549</v>
      </c>
      <c r="D554" s="6">
        <v>549</v>
      </c>
      <c r="E554" s="7">
        <v>16.3</v>
      </c>
      <c r="F554" s="16">
        <f t="shared" si="255"/>
        <v>4.5277777777777777</v>
      </c>
      <c r="G554" s="17">
        <f t="shared" si="281"/>
        <v>-0.24999999999999983</v>
      </c>
      <c r="H554" s="17">
        <f t="shared" si="282"/>
        <v>-0.89999999999999947</v>
      </c>
      <c r="I554" s="17">
        <f t="shared" si="256"/>
        <v>4.5277777777777777</v>
      </c>
      <c r="J554" s="17">
        <f t="shared" si="257"/>
        <v>3028.6944444444462</v>
      </c>
      <c r="K554" s="17">
        <f t="shared" si="258"/>
        <v>3028.6944444444462</v>
      </c>
      <c r="L554" s="30">
        <f>'Car Info '!$C$5*'My Spreedsheet '!G554</f>
        <v>-372.49999999999977</v>
      </c>
      <c r="M554" s="30">
        <f t="shared" si="259"/>
        <v>1</v>
      </c>
      <c r="N554" s="30">
        <f>IF(M554=1,'Car Info '!$C$5*9.80665*'Car Info '!$H$5,0)</f>
        <v>160.73099349999998</v>
      </c>
      <c r="O554" s="30">
        <f>0.5*'Car Info '!$G$5*'Car Info '!$I$5*'Car Info '!$D$5*('My Spreedsheet '!F554*'My Spreedsheet '!F554)</f>
        <v>7.828890776230903</v>
      </c>
      <c r="P554" s="30">
        <f t="shared" si="283"/>
        <v>-203.94011572376888</v>
      </c>
      <c r="Q554" s="30">
        <f t="shared" si="260"/>
        <v>-923.39552397150908</v>
      </c>
      <c r="R554" s="30">
        <f t="shared" si="261"/>
        <v>-0.92339552397150915</v>
      </c>
      <c r="S554" s="30">
        <f t="shared" si="262"/>
        <v>763.20169825071207</v>
      </c>
      <c r="T554" s="30">
        <f t="shared" si="263"/>
        <v>594220.43114556628</v>
      </c>
      <c r="U554" s="30">
        <f t="shared" si="264"/>
        <v>0</v>
      </c>
      <c r="V554" s="30">
        <f t="shared" si="265"/>
        <v>0</v>
      </c>
      <c r="W554" s="30">
        <f t="shared" si="266"/>
        <v>-0.92339552397150915</v>
      </c>
      <c r="X554" s="30">
        <f t="shared" si="267"/>
        <v>2.5649875665875255E-4</v>
      </c>
      <c r="Y554" s="30">
        <f t="shared" si="253"/>
        <v>1262.2392966367722</v>
      </c>
      <c r="Z554" s="30">
        <f t="shared" si="254"/>
        <v>-653.58908925663729</v>
      </c>
      <c r="AA554" s="30">
        <f t="shared" si="268"/>
        <v>0.35062202684354782</v>
      </c>
      <c r="AB554" s="30">
        <f t="shared" si="269"/>
        <v>-0.18155252479351036</v>
      </c>
      <c r="AC554" s="30">
        <f t="shared" si="270"/>
        <v>0.18155252479351036</v>
      </c>
      <c r="AD554" s="30">
        <f t="shared" si="271"/>
        <v>0.16906950205003746</v>
      </c>
      <c r="AE554" s="30">
        <f>1/2*(('Car Info '!$C$5)*('My Spreedsheet '!F554)^2)</f>
        <v>15273.074845679013</v>
      </c>
      <c r="AF554" s="30">
        <f t="shared" si="272"/>
        <v>15.273074845679014</v>
      </c>
      <c r="AG554" s="30">
        <f t="shared" si="273"/>
        <v>4.2425207904663925E-3</v>
      </c>
      <c r="AH554" s="30">
        <f t="shared" si="274"/>
        <v>5.6421156089248914</v>
      </c>
      <c r="AI554" s="30">
        <f t="shared" si="275"/>
        <v>763.20169825071207</v>
      </c>
      <c r="AJ554" s="30">
        <f t="shared" si="276"/>
        <v>14509.873147428301</v>
      </c>
      <c r="AK554" s="30">
        <f t="shared" si="277"/>
        <v>14.509873147428301</v>
      </c>
      <c r="AL554" s="30">
        <f t="shared" si="278"/>
        <v>14509.873147428301</v>
      </c>
      <c r="AM554" s="30">
        <f t="shared" si="279"/>
        <v>14.509873147428301</v>
      </c>
      <c r="AN554" s="30">
        <f t="shared" si="280"/>
        <v>10.882404860571228</v>
      </c>
      <c r="AO554" s="30">
        <f>IF('My Spreedsheet '!AN554&lt; 'Supercapacitor Info'!$F$22,'My Spreedsheet '!AN554,'Supercapacitor Info'!$F$22)</f>
        <v>10.882404860571228</v>
      </c>
    </row>
    <row r="555" spans="2:41" x14ac:dyDescent="0.3">
      <c r="B555" s="6" t="s">
        <v>9</v>
      </c>
      <c r="C555" s="6">
        <v>550</v>
      </c>
      <c r="D555" s="6">
        <v>550</v>
      </c>
      <c r="E555" s="7">
        <v>15.4</v>
      </c>
      <c r="F555" s="16">
        <f t="shared" si="255"/>
        <v>4.2777777777777777</v>
      </c>
      <c r="G555" s="17">
        <f t="shared" si="281"/>
        <v>-0.2222222222222224</v>
      </c>
      <c r="H555" s="17">
        <f t="shared" si="282"/>
        <v>-0.80000000000000071</v>
      </c>
      <c r="I555" s="17">
        <f t="shared" si="256"/>
        <v>4.2777777777777777</v>
      </c>
      <c r="J555" s="17">
        <f t="shared" si="257"/>
        <v>3032.972222222224</v>
      </c>
      <c r="K555" s="17">
        <f t="shared" si="258"/>
        <v>3032.972222222224</v>
      </c>
      <c r="L555" s="30">
        <f>'Car Info '!$C$5*'My Spreedsheet '!G555</f>
        <v>-331.11111111111137</v>
      </c>
      <c r="M555" s="30">
        <f t="shared" si="259"/>
        <v>1</v>
      </c>
      <c r="N555" s="30">
        <f>IF(M555=1,'Car Info '!$C$5*9.80665*'Car Info '!$H$5,0)</f>
        <v>160.73099349999998</v>
      </c>
      <c r="O555" s="30">
        <f>0.5*'Car Info '!$G$5*'Car Info '!$I$5*'Car Info '!$D$5*('My Spreedsheet '!F555*'My Spreedsheet '!F555)</f>
        <v>6.9882183615902775</v>
      </c>
      <c r="P555" s="30">
        <f t="shared" si="283"/>
        <v>-163.39189924952112</v>
      </c>
      <c r="Q555" s="30">
        <f t="shared" si="260"/>
        <v>-698.95423567850696</v>
      </c>
      <c r="R555" s="30">
        <f t="shared" si="261"/>
        <v>-0.69895423567850701</v>
      </c>
      <c r="S555" s="30">
        <f t="shared" si="262"/>
        <v>717.46551740791381</v>
      </c>
      <c r="T555" s="30">
        <f t="shared" si="263"/>
        <v>594937.89666297415</v>
      </c>
      <c r="U555" s="30">
        <f t="shared" si="264"/>
        <v>0</v>
      </c>
      <c r="V555" s="30">
        <f t="shared" si="265"/>
        <v>0</v>
      </c>
      <c r="W555" s="30">
        <f t="shared" si="266"/>
        <v>-0.69895423567850701</v>
      </c>
      <c r="X555" s="30">
        <f t="shared" si="267"/>
        <v>1.9415395435514084E-4</v>
      </c>
      <c r="Y555" s="30">
        <f t="shared" si="253"/>
        <v>1262.2392966367722</v>
      </c>
      <c r="Z555" s="30">
        <f t="shared" si="254"/>
        <v>-654.28804349231575</v>
      </c>
      <c r="AA555" s="30">
        <f t="shared" si="268"/>
        <v>0.35062202684354782</v>
      </c>
      <c r="AB555" s="30">
        <f t="shared" si="269"/>
        <v>-0.18174667874786549</v>
      </c>
      <c r="AC555" s="30">
        <f t="shared" si="270"/>
        <v>0.18174667874786549</v>
      </c>
      <c r="AD555" s="30">
        <f t="shared" si="271"/>
        <v>0.16887534809568233</v>
      </c>
      <c r="AE555" s="30">
        <f>1/2*(('Car Info '!$C$5)*('My Spreedsheet '!F555)^2)</f>
        <v>13633.040123456791</v>
      </c>
      <c r="AF555" s="30">
        <f t="shared" si="272"/>
        <v>13.633040123456791</v>
      </c>
      <c r="AG555" s="30">
        <f t="shared" si="273"/>
        <v>3.7869555898491086E-3</v>
      </c>
      <c r="AH555" s="30">
        <f t="shared" si="274"/>
        <v>5.6459025645147403</v>
      </c>
      <c r="AI555" s="30">
        <f t="shared" si="275"/>
        <v>717.46551740791381</v>
      </c>
      <c r="AJ555" s="30">
        <f t="shared" si="276"/>
        <v>12915.574606048876</v>
      </c>
      <c r="AK555" s="30">
        <f t="shared" si="277"/>
        <v>12.915574606048876</v>
      </c>
      <c r="AL555" s="30">
        <f t="shared" si="278"/>
        <v>12915.574606048876</v>
      </c>
      <c r="AM555" s="30">
        <f t="shared" si="279"/>
        <v>12.915574606048876</v>
      </c>
      <c r="AN555" s="30">
        <f t="shared" si="280"/>
        <v>9.6866809545366586</v>
      </c>
      <c r="AO555" s="30">
        <f>IF('My Spreedsheet '!AN555&lt; 'Supercapacitor Info'!$F$22,'My Spreedsheet '!AN555,'Supercapacitor Info'!$F$22)</f>
        <v>9.6866809545366586</v>
      </c>
    </row>
    <row r="556" spans="2:41" x14ac:dyDescent="0.3">
      <c r="B556" s="6" t="s">
        <v>9</v>
      </c>
      <c r="C556" s="6">
        <v>551</v>
      </c>
      <c r="D556" s="6">
        <v>551</v>
      </c>
      <c r="E556" s="7">
        <v>14.7</v>
      </c>
      <c r="F556" s="16">
        <f t="shared" si="255"/>
        <v>4.083333333333333</v>
      </c>
      <c r="G556" s="17">
        <f t="shared" si="281"/>
        <v>-0.15277777777777773</v>
      </c>
      <c r="H556" s="17">
        <f t="shared" si="282"/>
        <v>-0.54999999999999982</v>
      </c>
      <c r="I556" s="17">
        <f t="shared" si="256"/>
        <v>4.083333333333333</v>
      </c>
      <c r="J556" s="17">
        <f t="shared" si="257"/>
        <v>3037.0555555555575</v>
      </c>
      <c r="K556" s="17">
        <f t="shared" si="258"/>
        <v>3037.0555555555575</v>
      </c>
      <c r="L556" s="30">
        <f>'Car Info '!$C$5*'My Spreedsheet '!G556</f>
        <v>-227.63888888888883</v>
      </c>
      <c r="M556" s="30">
        <f t="shared" si="259"/>
        <v>1</v>
      </c>
      <c r="N556" s="30">
        <f>IF(M556=1,'Car Info '!$C$5*9.80665*'Car Info '!$H$5,0)</f>
        <v>160.73099349999998</v>
      </c>
      <c r="O556" s="30">
        <f>0.5*'Car Info '!$G$5*'Car Info '!$I$5*'Car Info '!$D$5*('My Spreedsheet '!F556*'My Spreedsheet '!F556)</f>
        <v>6.3673642509531234</v>
      </c>
      <c r="P556" s="30">
        <f t="shared" si="283"/>
        <v>-60.540531137935723</v>
      </c>
      <c r="Q556" s="30">
        <f t="shared" si="260"/>
        <v>-247.20716881323753</v>
      </c>
      <c r="R556" s="30">
        <f t="shared" si="261"/>
        <v>-0.24720716881323754</v>
      </c>
      <c r="S556" s="30">
        <f t="shared" si="262"/>
        <v>682.31829414972515</v>
      </c>
      <c r="T556" s="30">
        <f t="shared" si="263"/>
        <v>595620.21495712386</v>
      </c>
      <c r="U556" s="30">
        <f t="shared" si="264"/>
        <v>0</v>
      </c>
      <c r="V556" s="30">
        <f t="shared" si="265"/>
        <v>0</v>
      </c>
      <c r="W556" s="30">
        <f t="shared" si="266"/>
        <v>-0.24720716881323754</v>
      </c>
      <c r="X556" s="30">
        <f t="shared" si="267"/>
        <v>6.8668658003677099E-5</v>
      </c>
      <c r="Y556" s="30">
        <f t="shared" si="253"/>
        <v>1262.2392966367722</v>
      </c>
      <c r="Z556" s="30">
        <f t="shared" si="254"/>
        <v>-654.535250661129</v>
      </c>
      <c r="AA556" s="30">
        <f t="shared" si="268"/>
        <v>0.35062202684354782</v>
      </c>
      <c r="AB556" s="30">
        <f t="shared" si="269"/>
        <v>-0.18181534740586916</v>
      </c>
      <c r="AC556" s="30">
        <f t="shared" si="270"/>
        <v>0.18181534740586916</v>
      </c>
      <c r="AD556" s="30">
        <f t="shared" si="271"/>
        <v>0.16880667943767866</v>
      </c>
      <c r="AE556" s="30">
        <f>1/2*(('Car Info '!$C$5)*('My Spreedsheet '!F556)^2)</f>
        <v>12421.840277777776</v>
      </c>
      <c r="AF556" s="30">
        <f t="shared" si="272"/>
        <v>12.421840277777775</v>
      </c>
      <c r="AG556" s="30">
        <f t="shared" si="273"/>
        <v>3.4505111882716043E-3</v>
      </c>
      <c r="AH556" s="30">
        <f t="shared" si="274"/>
        <v>5.6493530757030115</v>
      </c>
      <c r="AI556" s="30">
        <f t="shared" si="275"/>
        <v>682.31829414972515</v>
      </c>
      <c r="AJ556" s="30">
        <f t="shared" si="276"/>
        <v>11739.52198362805</v>
      </c>
      <c r="AK556" s="30">
        <f t="shared" si="277"/>
        <v>11.73952198362805</v>
      </c>
      <c r="AL556" s="30">
        <f t="shared" si="278"/>
        <v>11739.52198362805</v>
      </c>
      <c r="AM556" s="30">
        <f t="shared" si="279"/>
        <v>11.73952198362805</v>
      </c>
      <c r="AN556" s="30">
        <f t="shared" si="280"/>
        <v>8.8046414877210371</v>
      </c>
      <c r="AO556" s="30">
        <f>IF('My Spreedsheet '!AN556&lt; 'Supercapacitor Info'!$F$22,'My Spreedsheet '!AN556,'Supercapacitor Info'!$F$22)</f>
        <v>8.8046414877210371</v>
      </c>
    </row>
    <row r="557" spans="2:41" x14ac:dyDescent="0.3">
      <c r="B557" s="6" t="s">
        <v>9</v>
      </c>
      <c r="C557" s="6">
        <v>552</v>
      </c>
      <c r="D557" s="6">
        <v>552</v>
      </c>
      <c r="E557" s="7">
        <v>14.3</v>
      </c>
      <c r="F557" s="16">
        <f t="shared" si="255"/>
        <v>3.9722222222222223</v>
      </c>
      <c r="G557" s="17">
        <f t="shared" si="281"/>
        <v>-0.1388888888888889</v>
      </c>
      <c r="H557" s="17">
        <f t="shared" si="282"/>
        <v>-0.5</v>
      </c>
      <c r="I557" s="17">
        <f t="shared" si="256"/>
        <v>3.9722222222222223</v>
      </c>
      <c r="J557" s="17">
        <f t="shared" si="257"/>
        <v>3041.0277777777796</v>
      </c>
      <c r="K557" s="17">
        <f t="shared" si="258"/>
        <v>3041.0277777777796</v>
      </c>
      <c r="L557" s="30">
        <f>'Car Info '!$C$5*'My Spreedsheet '!G557</f>
        <v>-206.94444444444446</v>
      </c>
      <c r="M557" s="30">
        <f t="shared" si="259"/>
        <v>1</v>
      </c>
      <c r="N557" s="30">
        <f>IF(M557=1,'Car Info '!$C$5*9.80665*'Car Info '!$H$5,0)</f>
        <v>160.73099349999998</v>
      </c>
      <c r="O557" s="30">
        <f>0.5*'Car Info '!$G$5*'Car Info '!$I$5*'Car Info '!$D$5*('My Spreedsheet '!F557*'My Spreedsheet '!F557)</f>
        <v>6.0255556281059031</v>
      </c>
      <c r="P557" s="30">
        <f t="shared" si="283"/>
        <v>-40.187895316338569</v>
      </c>
      <c r="Q557" s="30">
        <f t="shared" si="260"/>
        <v>-159.63525083990044</v>
      </c>
      <c r="R557" s="30">
        <f t="shared" si="261"/>
        <v>-0.15963525083990043</v>
      </c>
      <c r="S557" s="30">
        <f t="shared" si="262"/>
        <v>662.39407014775395</v>
      </c>
      <c r="T557" s="30">
        <f t="shared" si="263"/>
        <v>596282.60902727162</v>
      </c>
      <c r="U557" s="30">
        <f t="shared" si="264"/>
        <v>0</v>
      </c>
      <c r="V557" s="30">
        <f t="shared" si="265"/>
        <v>0</v>
      </c>
      <c r="W557" s="30">
        <f t="shared" si="266"/>
        <v>-0.15963525083990043</v>
      </c>
      <c r="X557" s="30">
        <f t="shared" si="267"/>
        <v>4.4343125233305678E-5</v>
      </c>
      <c r="Y557" s="30">
        <f t="shared" si="253"/>
        <v>1262.2392966367722</v>
      </c>
      <c r="Z557" s="30">
        <f t="shared" si="254"/>
        <v>-654.69488591196887</v>
      </c>
      <c r="AA557" s="30">
        <f t="shared" si="268"/>
        <v>0.35062202684354782</v>
      </c>
      <c r="AB557" s="30">
        <f t="shared" si="269"/>
        <v>-0.18185969053110246</v>
      </c>
      <c r="AC557" s="30">
        <f t="shared" si="270"/>
        <v>0.18185969053110246</v>
      </c>
      <c r="AD557" s="30">
        <f t="shared" si="271"/>
        <v>0.16876233631244536</v>
      </c>
      <c r="AE557" s="30">
        <f>1/2*(('Car Info '!$C$5)*('My Spreedsheet '!F557)^2)</f>
        <v>11755.019290123459</v>
      </c>
      <c r="AF557" s="30">
        <f t="shared" si="272"/>
        <v>11.755019290123458</v>
      </c>
      <c r="AG557" s="30">
        <f t="shared" si="273"/>
        <v>3.2652831361454052E-3</v>
      </c>
      <c r="AH557" s="30">
        <f t="shared" si="274"/>
        <v>5.652618358839157</v>
      </c>
      <c r="AI557" s="30">
        <f t="shared" si="275"/>
        <v>662.39407014775395</v>
      </c>
      <c r="AJ557" s="30">
        <f t="shared" si="276"/>
        <v>11092.625219975705</v>
      </c>
      <c r="AK557" s="30">
        <f t="shared" si="277"/>
        <v>11.092625219975705</v>
      </c>
      <c r="AL557" s="30">
        <f t="shared" si="278"/>
        <v>11092.625219975705</v>
      </c>
      <c r="AM557" s="30">
        <f t="shared" si="279"/>
        <v>11.092625219975705</v>
      </c>
      <c r="AN557" s="30">
        <f t="shared" si="280"/>
        <v>8.319468914981778</v>
      </c>
      <c r="AO557" s="30">
        <f>IF('My Spreedsheet '!AN557&lt; 'Supercapacitor Info'!$F$22,'My Spreedsheet '!AN557,'Supercapacitor Info'!$F$22)</f>
        <v>8.319468914981778</v>
      </c>
    </row>
    <row r="558" spans="2:41" x14ac:dyDescent="0.3">
      <c r="B558" s="6" t="s">
        <v>9</v>
      </c>
      <c r="C558" s="6">
        <v>553</v>
      </c>
      <c r="D558" s="6">
        <v>553</v>
      </c>
      <c r="E558" s="7">
        <v>13.7</v>
      </c>
      <c r="F558" s="16">
        <f t="shared" si="255"/>
        <v>3.8055555555555554</v>
      </c>
      <c r="G558" s="17">
        <f t="shared" si="281"/>
        <v>-0.1388888888888889</v>
      </c>
      <c r="H558" s="17">
        <f t="shared" si="282"/>
        <v>-0.5</v>
      </c>
      <c r="I558" s="17">
        <f t="shared" si="256"/>
        <v>3.8055555555555554</v>
      </c>
      <c r="J558" s="17">
        <f t="shared" si="257"/>
        <v>3044.8333333333353</v>
      </c>
      <c r="K558" s="17">
        <f t="shared" si="258"/>
        <v>3044.8333333333353</v>
      </c>
      <c r="L558" s="30">
        <f>'Car Info '!$C$5*'My Spreedsheet '!G558</f>
        <v>-206.94444444444446</v>
      </c>
      <c r="M558" s="30">
        <f t="shared" si="259"/>
        <v>1</v>
      </c>
      <c r="N558" s="30">
        <f>IF(M558=1,'Car Info '!$C$5*9.80665*'Car Info '!$H$5,0)</f>
        <v>160.73099349999998</v>
      </c>
      <c r="O558" s="30">
        <f>0.5*'Car Info '!$G$5*'Car Info '!$I$5*'Car Info '!$D$5*('My Spreedsheet '!F558*'My Spreedsheet '!F558)</f>
        <v>5.5305224501892356</v>
      </c>
      <c r="P558" s="30">
        <f t="shared" si="283"/>
        <v>-40.682928494255236</v>
      </c>
      <c r="Q558" s="30">
        <f t="shared" si="260"/>
        <v>-154.82114454758241</v>
      </c>
      <c r="R558" s="30">
        <f t="shared" si="261"/>
        <v>-0.15482114454758242</v>
      </c>
      <c r="S558" s="30">
        <f t="shared" si="262"/>
        <v>632.71743569933119</v>
      </c>
      <c r="T558" s="30">
        <f t="shared" si="263"/>
        <v>596915.32646297093</v>
      </c>
      <c r="U558" s="30">
        <f t="shared" si="264"/>
        <v>0</v>
      </c>
      <c r="V558" s="30">
        <f t="shared" si="265"/>
        <v>0</v>
      </c>
      <c r="W558" s="30">
        <f t="shared" si="266"/>
        <v>-0.15482114454758242</v>
      </c>
      <c r="X558" s="30">
        <f t="shared" si="267"/>
        <v>4.3005873485439563E-5</v>
      </c>
      <c r="Y558" s="30">
        <f t="shared" si="253"/>
        <v>1262.2392966367722</v>
      </c>
      <c r="Z558" s="30">
        <f t="shared" si="254"/>
        <v>-654.84970705651642</v>
      </c>
      <c r="AA558" s="30">
        <f t="shared" si="268"/>
        <v>0.35062202684354782</v>
      </c>
      <c r="AB558" s="30">
        <f t="shared" si="269"/>
        <v>-0.18190269640458789</v>
      </c>
      <c r="AC558" s="30">
        <f t="shared" si="270"/>
        <v>0.18190269640458789</v>
      </c>
      <c r="AD558" s="30">
        <f t="shared" si="271"/>
        <v>0.16871933043895992</v>
      </c>
      <c r="AE558" s="30">
        <f>1/2*(('Car Info '!$C$5)*('My Spreedsheet '!F558)^2)</f>
        <v>10789.278549382714</v>
      </c>
      <c r="AF558" s="30">
        <f t="shared" si="272"/>
        <v>10.789278549382715</v>
      </c>
      <c r="AG558" s="30">
        <f t="shared" si="273"/>
        <v>2.9970218192729762E-3</v>
      </c>
      <c r="AH558" s="30">
        <f t="shared" si="274"/>
        <v>5.6556153806584302</v>
      </c>
      <c r="AI558" s="30">
        <f t="shared" si="275"/>
        <v>632.71743569933119</v>
      </c>
      <c r="AJ558" s="30">
        <f t="shared" si="276"/>
        <v>10156.561113683383</v>
      </c>
      <c r="AK558" s="30">
        <f t="shared" si="277"/>
        <v>10.156561113683383</v>
      </c>
      <c r="AL558" s="30">
        <f t="shared" si="278"/>
        <v>10156.561113683383</v>
      </c>
      <c r="AM558" s="30">
        <f t="shared" si="279"/>
        <v>10.156561113683383</v>
      </c>
      <c r="AN558" s="30">
        <f t="shared" si="280"/>
        <v>7.6174208352625374</v>
      </c>
      <c r="AO558" s="30">
        <f>IF('My Spreedsheet '!AN558&lt; 'Supercapacitor Info'!$F$22,'My Spreedsheet '!AN558,'Supercapacitor Info'!$F$22)</f>
        <v>7.6174208352625374</v>
      </c>
    </row>
    <row r="559" spans="2:41" x14ac:dyDescent="0.3">
      <c r="B559" s="6" t="s">
        <v>9</v>
      </c>
      <c r="C559" s="6">
        <v>554</v>
      </c>
      <c r="D559" s="6">
        <v>554</v>
      </c>
      <c r="E559" s="7">
        <v>13.3</v>
      </c>
      <c r="F559" s="16">
        <f t="shared" si="255"/>
        <v>3.6944444444444446</v>
      </c>
      <c r="G559" s="17">
        <f t="shared" si="281"/>
        <v>-8.3333333333333287E-2</v>
      </c>
      <c r="H559" s="17">
        <f t="shared" si="282"/>
        <v>-0.29999999999999982</v>
      </c>
      <c r="I559" s="17">
        <f t="shared" si="256"/>
        <v>3.6944444444444446</v>
      </c>
      <c r="J559" s="17">
        <f t="shared" si="257"/>
        <v>3048.5277777777796</v>
      </c>
      <c r="K559" s="17">
        <f t="shared" si="258"/>
        <v>3048.5277777777796</v>
      </c>
      <c r="L559" s="30">
        <f>'Car Info '!$C$5*'My Spreedsheet '!G559</f>
        <v>-124.1666666666666</v>
      </c>
      <c r="M559" s="30">
        <f t="shared" si="259"/>
        <v>1</v>
      </c>
      <c r="N559" s="30">
        <f>IF(M559=1,'Car Info '!$C$5*9.80665*'Car Info '!$H$5,0)</f>
        <v>160.73099349999998</v>
      </c>
      <c r="O559" s="30">
        <f>0.5*'Car Info '!$G$5*'Car Info '!$I$5*'Car Info '!$D$5*('My Spreedsheet '!F559*'My Spreedsheet '!F559)</f>
        <v>5.2122868358142362</v>
      </c>
      <c r="P559" s="30">
        <f t="shared" si="283"/>
        <v>41.776613669147622</v>
      </c>
      <c r="Q559" s="30">
        <f t="shared" si="260"/>
        <v>154.34137827768427</v>
      </c>
      <c r="R559" s="30">
        <f t="shared" si="261"/>
        <v>0.15434137827768427</v>
      </c>
      <c r="S559" s="30">
        <f t="shared" si="262"/>
        <v>613.06823012953589</v>
      </c>
      <c r="T559" s="30">
        <f t="shared" si="263"/>
        <v>597528.39469310048</v>
      </c>
      <c r="U559" s="30">
        <f t="shared" si="264"/>
        <v>0.15434137827768427</v>
      </c>
      <c r="V559" s="30">
        <f t="shared" si="265"/>
        <v>4.287260507713452E-5</v>
      </c>
      <c r="W559" s="30">
        <f t="shared" si="266"/>
        <v>0</v>
      </c>
      <c r="X559" s="30">
        <f t="shared" si="267"/>
        <v>0</v>
      </c>
      <c r="Y559" s="30">
        <f t="shared" si="253"/>
        <v>1262.3936380150499</v>
      </c>
      <c r="Z559" s="30">
        <f t="shared" si="254"/>
        <v>-654.84970705651642</v>
      </c>
      <c r="AA559" s="30">
        <f t="shared" si="268"/>
        <v>0.35066489944862494</v>
      </c>
      <c r="AB559" s="30">
        <f t="shared" si="269"/>
        <v>-0.18190269640458789</v>
      </c>
      <c r="AC559" s="30">
        <f t="shared" si="270"/>
        <v>0.18190269640458789</v>
      </c>
      <c r="AD559" s="30">
        <f t="shared" si="271"/>
        <v>0.16876220304403705</v>
      </c>
      <c r="AE559" s="30">
        <f>1/2*(('Car Info '!$C$5)*('My Spreedsheet '!F559)^2)</f>
        <v>10168.445216049384</v>
      </c>
      <c r="AF559" s="30">
        <f t="shared" si="272"/>
        <v>10.168445216049385</v>
      </c>
      <c r="AG559" s="30">
        <f t="shared" si="273"/>
        <v>2.8245681155692737E-3</v>
      </c>
      <c r="AH559" s="30">
        <f t="shared" si="274"/>
        <v>5.6584399487739994</v>
      </c>
      <c r="AI559" s="30">
        <f t="shared" si="275"/>
        <v>613.06823012953589</v>
      </c>
      <c r="AJ559" s="30">
        <f t="shared" si="276"/>
        <v>9555.3769859198474</v>
      </c>
      <c r="AK559" s="30">
        <f t="shared" si="277"/>
        <v>9.5553769859198479</v>
      </c>
      <c r="AL559" s="30">
        <f t="shared" si="278"/>
        <v>9555.3769859198474</v>
      </c>
      <c r="AM559" s="30">
        <f t="shared" si="279"/>
        <v>9.5553769859198479</v>
      </c>
      <c r="AN559" s="30">
        <f t="shared" si="280"/>
        <v>7.1665327394398854</v>
      </c>
      <c r="AO559" s="30">
        <f>IF('My Spreedsheet '!AN559&lt; 'Supercapacitor Info'!$F$22,'My Spreedsheet '!AN559,'Supercapacitor Info'!$F$22)</f>
        <v>7.1665327394398854</v>
      </c>
    </row>
    <row r="560" spans="2:41" x14ac:dyDescent="0.3">
      <c r="B560" s="6" t="s">
        <v>9</v>
      </c>
      <c r="C560" s="6">
        <v>555</v>
      </c>
      <c r="D560" s="6">
        <v>555</v>
      </c>
      <c r="E560" s="7">
        <v>13.1</v>
      </c>
      <c r="F560" s="16">
        <f t="shared" si="255"/>
        <v>3.6388888888888888</v>
      </c>
      <c r="G560" s="17">
        <f t="shared" si="281"/>
        <v>-2.7777777777777925E-2</v>
      </c>
      <c r="H560" s="17">
        <f t="shared" si="282"/>
        <v>-0.10000000000000053</v>
      </c>
      <c r="I560" s="17">
        <f t="shared" si="256"/>
        <v>3.6388888888888888</v>
      </c>
      <c r="J560" s="17">
        <f t="shared" si="257"/>
        <v>3052.1666666666683</v>
      </c>
      <c r="K560" s="17">
        <f t="shared" si="258"/>
        <v>3052.1666666666683</v>
      </c>
      <c r="L560" s="30">
        <f>'Car Info '!$C$5*'My Spreedsheet '!G560</f>
        <v>-41.388888888889106</v>
      </c>
      <c r="M560" s="30">
        <f t="shared" si="259"/>
        <v>1</v>
      </c>
      <c r="N560" s="30">
        <f>IF(M560=1,'Car Info '!$C$5*9.80665*'Car Info '!$H$5,0)</f>
        <v>160.73099349999998</v>
      </c>
      <c r="O560" s="30">
        <f>0.5*'Car Info '!$G$5*'Car Info '!$I$5*'Car Info '!$D$5*('My Spreedsheet '!F560*'My Spreedsheet '!F560)</f>
        <v>5.0567049798975692</v>
      </c>
      <c r="P560" s="30">
        <f t="shared" si="283"/>
        <v>124.39880959100844</v>
      </c>
      <c r="Q560" s="30">
        <f t="shared" si="260"/>
        <v>452.67344601172516</v>
      </c>
      <c r="R560" s="30">
        <f t="shared" si="261"/>
        <v>0.45267344601172516</v>
      </c>
      <c r="S560" s="30">
        <f t="shared" si="262"/>
        <v>603.28301391296054</v>
      </c>
      <c r="T560" s="30">
        <f t="shared" si="263"/>
        <v>598131.67770701344</v>
      </c>
      <c r="U560" s="30">
        <f t="shared" si="264"/>
        <v>0.45267344601172516</v>
      </c>
      <c r="V560" s="30">
        <f t="shared" si="265"/>
        <v>1.2574262389214588E-4</v>
      </c>
      <c r="W560" s="30">
        <f t="shared" si="266"/>
        <v>0</v>
      </c>
      <c r="X560" s="30">
        <f t="shared" si="267"/>
        <v>0</v>
      </c>
      <c r="Y560" s="30">
        <f t="shared" si="253"/>
        <v>1262.8463114610615</v>
      </c>
      <c r="Z560" s="30">
        <f t="shared" si="254"/>
        <v>-654.84970705651642</v>
      </c>
      <c r="AA560" s="30">
        <f t="shared" si="268"/>
        <v>0.35079064207251709</v>
      </c>
      <c r="AB560" s="30">
        <f t="shared" si="269"/>
        <v>-0.18190269640458789</v>
      </c>
      <c r="AC560" s="30">
        <f t="shared" si="270"/>
        <v>0.18190269640458789</v>
      </c>
      <c r="AD560" s="30">
        <f t="shared" si="271"/>
        <v>0.1688879456679292</v>
      </c>
      <c r="AE560" s="30">
        <f>1/2*(('Car Info '!$C$5)*('My Spreedsheet '!F560)^2)</f>
        <v>9864.9266975308637</v>
      </c>
      <c r="AF560" s="30">
        <f t="shared" si="272"/>
        <v>9.8649266975308638</v>
      </c>
      <c r="AG560" s="30">
        <f t="shared" si="273"/>
        <v>2.7402574159807957E-3</v>
      </c>
      <c r="AH560" s="30">
        <f t="shared" si="274"/>
        <v>5.6611802061899805</v>
      </c>
      <c r="AI560" s="30">
        <f t="shared" si="275"/>
        <v>603.28301391296054</v>
      </c>
      <c r="AJ560" s="30">
        <f t="shared" si="276"/>
        <v>9261.6436836179037</v>
      </c>
      <c r="AK560" s="30">
        <f t="shared" si="277"/>
        <v>9.261643683617903</v>
      </c>
      <c r="AL560" s="30">
        <f t="shared" si="278"/>
        <v>9261.6436836179037</v>
      </c>
      <c r="AM560" s="30">
        <f t="shared" si="279"/>
        <v>9.261643683617903</v>
      </c>
      <c r="AN560" s="30">
        <f t="shared" si="280"/>
        <v>6.9462327627134277</v>
      </c>
      <c r="AO560" s="30">
        <f>IF('My Spreedsheet '!AN560&lt; 'Supercapacitor Info'!$F$22,'My Spreedsheet '!AN560,'Supercapacitor Info'!$F$22)</f>
        <v>6.9462327627134277</v>
      </c>
    </row>
    <row r="561" spans="2:41" x14ac:dyDescent="0.3">
      <c r="B561" s="6" t="s">
        <v>9</v>
      </c>
      <c r="C561" s="6">
        <v>556</v>
      </c>
      <c r="D561" s="6">
        <v>556</v>
      </c>
      <c r="E561" s="7">
        <v>13.1</v>
      </c>
      <c r="F561" s="16">
        <f t="shared" si="255"/>
        <v>3.6388888888888888</v>
      </c>
      <c r="G561" s="17">
        <f t="shared" si="281"/>
        <v>2.7777777777777925E-2</v>
      </c>
      <c r="H561" s="17">
        <f t="shared" si="282"/>
        <v>0.10000000000000053</v>
      </c>
      <c r="I561" s="17">
        <f t="shared" si="256"/>
        <v>3.6388888888888888</v>
      </c>
      <c r="J561" s="17">
        <f t="shared" si="257"/>
        <v>3055.805555555557</v>
      </c>
      <c r="K561" s="17">
        <f t="shared" si="258"/>
        <v>3055.805555555557</v>
      </c>
      <c r="L561" s="30">
        <f>'Car Info '!$C$5*'My Spreedsheet '!G561</f>
        <v>41.388888888889106</v>
      </c>
      <c r="M561" s="30">
        <f t="shared" si="259"/>
        <v>1</v>
      </c>
      <c r="N561" s="30">
        <f>IF(M561=1,'Car Info '!$C$5*9.80665*'Car Info '!$H$5,0)</f>
        <v>160.73099349999998</v>
      </c>
      <c r="O561" s="30">
        <f>0.5*'Car Info '!$G$5*'Car Info '!$I$5*'Car Info '!$D$5*('My Spreedsheet '!F561*'My Spreedsheet '!F561)</f>
        <v>5.0567049798975692</v>
      </c>
      <c r="P561" s="30">
        <f t="shared" si="283"/>
        <v>207.17658736878667</v>
      </c>
      <c r="Q561" s="30">
        <f t="shared" si="260"/>
        <v>753.89258181419598</v>
      </c>
      <c r="R561" s="30">
        <f t="shared" si="261"/>
        <v>0.75389258181419594</v>
      </c>
      <c r="S561" s="30">
        <f t="shared" si="262"/>
        <v>603.28301391296054</v>
      </c>
      <c r="T561" s="30">
        <f t="shared" si="263"/>
        <v>598734.96072092641</v>
      </c>
      <c r="U561" s="30">
        <f t="shared" si="264"/>
        <v>0.75389258181419594</v>
      </c>
      <c r="V561" s="30">
        <f t="shared" si="265"/>
        <v>2.0941460605949886E-4</v>
      </c>
      <c r="W561" s="30">
        <f t="shared" si="266"/>
        <v>0</v>
      </c>
      <c r="X561" s="30">
        <f t="shared" si="267"/>
        <v>0</v>
      </c>
      <c r="Y561" s="30">
        <f t="shared" si="253"/>
        <v>1263.6002040428757</v>
      </c>
      <c r="Z561" s="30">
        <f t="shared" si="254"/>
        <v>-654.84970705651642</v>
      </c>
      <c r="AA561" s="30">
        <f t="shared" si="268"/>
        <v>0.35100005667857659</v>
      </c>
      <c r="AB561" s="30">
        <f t="shared" si="269"/>
        <v>-0.18190269640458789</v>
      </c>
      <c r="AC561" s="30">
        <f t="shared" si="270"/>
        <v>0.18190269640458789</v>
      </c>
      <c r="AD561" s="30">
        <f t="shared" si="271"/>
        <v>0.16909736027398869</v>
      </c>
      <c r="AE561" s="30">
        <f>1/2*(('Car Info '!$C$5)*('My Spreedsheet '!F561)^2)</f>
        <v>9864.9266975308637</v>
      </c>
      <c r="AF561" s="30">
        <f t="shared" si="272"/>
        <v>9.8649266975308638</v>
      </c>
      <c r="AG561" s="30">
        <f t="shared" si="273"/>
        <v>2.7402574159807957E-3</v>
      </c>
      <c r="AH561" s="30">
        <f t="shared" si="274"/>
        <v>5.6639204636059617</v>
      </c>
      <c r="AI561" s="30">
        <f t="shared" si="275"/>
        <v>603.28301391296054</v>
      </c>
      <c r="AJ561" s="30">
        <f t="shared" si="276"/>
        <v>9261.6436836179037</v>
      </c>
      <c r="AK561" s="30">
        <f t="shared" si="277"/>
        <v>9.261643683617903</v>
      </c>
      <c r="AL561" s="30">
        <f t="shared" si="278"/>
        <v>0</v>
      </c>
      <c r="AM561" s="30">
        <f t="shared" si="279"/>
        <v>0</v>
      </c>
      <c r="AN561" s="30">
        <f t="shared" si="280"/>
        <v>6.9462327627134277</v>
      </c>
      <c r="AO561" s="30">
        <f>IF('My Spreedsheet '!AN561&lt; 'Supercapacitor Info'!$F$22,'My Spreedsheet '!AN561,'Supercapacitor Info'!$F$22)</f>
        <v>6.9462327627134277</v>
      </c>
    </row>
    <row r="562" spans="2:41" x14ac:dyDescent="0.3">
      <c r="B562" s="6" t="s">
        <v>9</v>
      </c>
      <c r="C562" s="6">
        <v>557</v>
      </c>
      <c r="D562" s="6">
        <v>557</v>
      </c>
      <c r="E562" s="7">
        <v>13.3</v>
      </c>
      <c r="F562" s="16">
        <f t="shared" si="255"/>
        <v>3.6944444444444446</v>
      </c>
      <c r="G562" s="17">
        <f t="shared" si="281"/>
        <v>9.7222222222222363E-2</v>
      </c>
      <c r="H562" s="17">
        <f t="shared" si="282"/>
        <v>0.35000000000000053</v>
      </c>
      <c r="I562" s="17">
        <f t="shared" si="256"/>
        <v>3.6944444444444446</v>
      </c>
      <c r="J562" s="17">
        <f t="shared" si="257"/>
        <v>3059.5000000000014</v>
      </c>
      <c r="K562" s="17">
        <f t="shared" si="258"/>
        <v>3059.5000000000014</v>
      </c>
      <c r="L562" s="30">
        <f>'Car Info '!$C$5*'My Spreedsheet '!G562</f>
        <v>144.86111111111131</v>
      </c>
      <c r="M562" s="30">
        <f t="shared" si="259"/>
        <v>1</v>
      </c>
      <c r="N562" s="30">
        <f>IF(M562=1,'Car Info '!$C$5*9.80665*'Car Info '!$H$5,0)</f>
        <v>160.73099349999998</v>
      </c>
      <c r="O562" s="30">
        <f>0.5*'Car Info '!$G$5*'Car Info '!$I$5*'Car Info '!$D$5*('My Spreedsheet '!F562*'My Spreedsheet '!F562)</f>
        <v>5.2122868358142362</v>
      </c>
      <c r="P562" s="30">
        <f t="shared" si="283"/>
        <v>310.80439144692548</v>
      </c>
      <c r="Q562" s="30">
        <f t="shared" si="260"/>
        <v>1148.2495572900302</v>
      </c>
      <c r="R562" s="30">
        <f t="shared" si="261"/>
        <v>1.1482495572900302</v>
      </c>
      <c r="S562" s="30">
        <f t="shared" si="262"/>
        <v>613.06823012953589</v>
      </c>
      <c r="T562" s="30">
        <f t="shared" si="263"/>
        <v>599348.02895105595</v>
      </c>
      <c r="U562" s="30">
        <f t="shared" si="264"/>
        <v>1.1482495572900302</v>
      </c>
      <c r="V562" s="30">
        <f t="shared" si="265"/>
        <v>3.1895821035834174E-4</v>
      </c>
      <c r="W562" s="30">
        <f t="shared" si="266"/>
        <v>0</v>
      </c>
      <c r="X562" s="30">
        <f t="shared" si="267"/>
        <v>0</v>
      </c>
      <c r="Y562" s="30">
        <f t="shared" si="253"/>
        <v>1264.7484536001657</v>
      </c>
      <c r="Z562" s="30">
        <f t="shared" si="254"/>
        <v>-654.84970705651642</v>
      </c>
      <c r="AA562" s="30">
        <f t="shared" si="268"/>
        <v>0.35131901488893491</v>
      </c>
      <c r="AB562" s="30">
        <f t="shared" si="269"/>
        <v>-0.18190269640458789</v>
      </c>
      <c r="AC562" s="30">
        <f t="shared" si="270"/>
        <v>0.18190269640458789</v>
      </c>
      <c r="AD562" s="30">
        <f t="shared" si="271"/>
        <v>0.16941631848434702</v>
      </c>
      <c r="AE562" s="30">
        <f>1/2*(('Car Info '!$C$5)*('My Spreedsheet '!F562)^2)</f>
        <v>10168.445216049384</v>
      </c>
      <c r="AF562" s="30">
        <f t="shared" si="272"/>
        <v>10.168445216049385</v>
      </c>
      <c r="AG562" s="30">
        <f t="shared" si="273"/>
        <v>2.8245681155692737E-3</v>
      </c>
      <c r="AH562" s="30">
        <f t="shared" si="274"/>
        <v>5.6667450317215309</v>
      </c>
      <c r="AI562" s="30">
        <f t="shared" si="275"/>
        <v>613.06823012953589</v>
      </c>
      <c r="AJ562" s="30">
        <f t="shared" si="276"/>
        <v>9555.3769859198474</v>
      </c>
      <c r="AK562" s="30">
        <f t="shared" si="277"/>
        <v>9.5553769859198479</v>
      </c>
      <c r="AL562" s="30">
        <f t="shared" si="278"/>
        <v>0</v>
      </c>
      <c r="AM562" s="30">
        <f t="shared" si="279"/>
        <v>0</v>
      </c>
      <c r="AN562" s="30">
        <f t="shared" si="280"/>
        <v>7.1665327394398854</v>
      </c>
      <c r="AO562" s="30">
        <f>IF('My Spreedsheet '!AN562&lt; 'Supercapacitor Info'!$F$22,'My Spreedsheet '!AN562,'Supercapacitor Info'!$F$22)</f>
        <v>7.1665327394398854</v>
      </c>
    </row>
    <row r="563" spans="2:41" x14ac:dyDescent="0.3">
      <c r="B563" s="6" t="s">
        <v>9</v>
      </c>
      <c r="C563" s="6">
        <v>558</v>
      </c>
      <c r="D563" s="6">
        <v>558</v>
      </c>
      <c r="E563" s="7">
        <v>13.8</v>
      </c>
      <c r="F563" s="16">
        <f t="shared" si="255"/>
        <v>3.8333333333333335</v>
      </c>
      <c r="G563" s="17">
        <f t="shared" si="281"/>
        <v>0.16666666666666657</v>
      </c>
      <c r="H563" s="17">
        <f t="shared" si="282"/>
        <v>0.59999999999999964</v>
      </c>
      <c r="I563" s="17">
        <f t="shared" si="256"/>
        <v>3.8333333333333335</v>
      </c>
      <c r="J563" s="17">
        <f t="shared" si="257"/>
        <v>3063.3333333333348</v>
      </c>
      <c r="K563" s="17">
        <f t="shared" si="258"/>
        <v>3063.3333333333348</v>
      </c>
      <c r="L563" s="30">
        <f>'Car Info '!$C$5*'My Spreedsheet '!G563</f>
        <v>248.3333333333332</v>
      </c>
      <c r="M563" s="30">
        <f t="shared" si="259"/>
        <v>1</v>
      </c>
      <c r="N563" s="30">
        <f>IF(M563=1,'Car Info '!$C$5*9.80665*'Car Info '!$H$5,0)</f>
        <v>160.73099349999998</v>
      </c>
      <c r="O563" s="30">
        <f>0.5*'Car Info '!$G$5*'Car Info '!$I$5*'Car Info '!$D$5*('My Spreedsheet '!F563*'My Spreedsheet '!F563)</f>
        <v>5.6115546668125003</v>
      </c>
      <c r="P563" s="30">
        <f t="shared" si="283"/>
        <v>414.67588150014569</v>
      </c>
      <c r="Q563" s="30">
        <f t="shared" si="260"/>
        <v>1589.5908790838919</v>
      </c>
      <c r="R563" s="30">
        <f t="shared" si="261"/>
        <v>1.589590879083892</v>
      </c>
      <c r="S563" s="30">
        <f t="shared" si="262"/>
        <v>637.64643463944788</v>
      </c>
      <c r="T563" s="30">
        <f t="shared" si="263"/>
        <v>599985.67538569542</v>
      </c>
      <c r="U563" s="30">
        <f t="shared" si="264"/>
        <v>1.589590879083892</v>
      </c>
      <c r="V563" s="30">
        <f t="shared" si="265"/>
        <v>4.4155302196774779E-4</v>
      </c>
      <c r="W563" s="30">
        <f t="shared" si="266"/>
        <v>0</v>
      </c>
      <c r="X563" s="30">
        <f t="shared" si="267"/>
        <v>0</v>
      </c>
      <c r="Y563" s="30">
        <f t="shared" si="253"/>
        <v>1266.3380444792497</v>
      </c>
      <c r="Z563" s="30">
        <f t="shared" si="254"/>
        <v>-654.84970705651642</v>
      </c>
      <c r="AA563" s="30">
        <f t="shared" si="268"/>
        <v>0.35176056791090271</v>
      </c>
      <c r="AB563" s="30">
        <f t="shared" si="269"/>
        <v>-0.18190269640458789</v>
      </c>
      <c r="AC563" s="30">
        <f t="shared" si="270"/>
        <v>0.18190269640458789</v>
      </c>
      <c r="AD563" s="30">
        <f t="shared" si="271"/>
        <v>0.16985787150631482</v>
      </c>
      <c r="AE563" s="30">
        <f>1/2*(('Car Info '!$C$5)*('My Spreedsheet '!F563)^2)</f>
        <v>10947.361111111113</v>
      </c>
      <c r="AF563" s="30">
        <f t="shared" si="272"/>
        <v>10.947361111111114</v>
      </c>
      <c r="AG563" s="30">
        <f t="shared" si="273"/>
        <v>3.0409336419753093E-3</v>
      </c>
      <c r="AH563" s="30">
        <f t="shared" si="274"/>
        <v>5.6697859653635065</v>
      </c>
      <c r="AI563" s="30">
        <f t="shared" si="275"/>
        <v>637.64643463944788</v>
      </c>
      <c r="AJ563" s="30">
        <f t="shared" si="276"/>
        <v>10309.714676471665</v>
      </c>
      <c r="AK563" s="30">
        <f t="shared" si="277"/>
        <v>10.309714676471666</v>
      </c>
      <c r="AL563" s="30">
        <f t="shared" si="278"/>
        <v>0</v>
      </c>
      <c r="AM563" s="30">
        <f t="shared" si="279"/>
        <v>0</v>
      </c>
      <c r="AN563" s="30">
        <f t="shared" si="280"/>
        <v>7.7322860073537489</v>
      </c>
      <c r="AO563" s="30">
        <f>IF('My Spreedsheet '!AN563&lt; 'Supercapacitor Info'!$F$22,'My Spreedsheet '!AN563,'Supercapacitor Info'!$F$22)</f>
        <v>7.7322860073537489</v>
      </c>
    </row>
    <row r="564" spans="2:41" x14ac:dyDescent="0.3">
      <c r="B564" s="6" t="s">
        <v>9</v>
      </c>
      <c r="C564" s="6">
        <v>559</v>
      </c>
      <c r="D564" s="6">
        <v>559</v>
      </c>
      <c r="E564" s="7">
        <v>14.5</v>
      </c>
      <c r="F564" s="16">
        <f t="shared" si="255"/>
        <v>4.0277777777777777</v>
      </c>
      <c r="G564" s="17">
        <f t="shared" si="281"/>
        <v>0.37499999999999989</v>
      </c>
      <c r="H564" s="17">
        <f t="shared" si="282"/>
        <v>1.3499999999999996</v>
      </c>
      <c r="I564" s="17">
        <f t="shared" si="256"/>
        <v>4.0277777777777777</v>
      </c>
      <c r="J564" s="17">
        <f t="shared" si="257"/>
        <v>3067.3611111111127</v>
      </c>
      <c r="K564" s="17">
        <f t="shared" si="258"/>
        <v>3067.3611111111127</v>
      </c>
      <c r="L564" s="30">
        <f>'Car Info '!$C$5*'My Spreedsheet '!G564</f>
        <v>558.74999999999989</v>
      </c>
      <c r="M564" s="30">
        <f t="shared" si="259"/>
        <v>1</v>
      </c>
      <c r="N564" s="30">
        <f>IF(M564=1,'Car Info '!$C$5*9.80665*'Car Info '!$H$5,0)</f>
        <v>160.73099349999998</v>
      </c>
      <c r="O564" s="30">
        <f>0.5*'Car Info '!$G$5*'Car Info '!$I$5*'Car Info '!$D$5*('My Spreedsheet '!F564*'My Spreedsheet '!F564)</f>
        <v>6.1952812891059024</v>
      </c>
      <c r="P564" s="30">
        <f t="shared" si="283"/>
        <v>725.67627478910572</v>
      </c>
      <c r="Q564" s="30">
        <f t="shared" si="260"/>
        <v>2922.8627734561201</v>
      </c>
      <c r="R564" s="30">
        <f t="shared" si="261"/>
        <v>2.9228627734561203</v>
      </c>
      <c r="S564" s="30">
        <f t="shared" si="262"/>
        <v>672.34194012278761</v>
      </c>
      <c r="T564" s="30">
        <f t="shared" si="263"/>
        <v>600658.01732581819</v>
      </c>
      <c r="U564" s="30">
        <f t="shared" si="264"/>
        <v>2.9228627734561203</v>
      </c>
      <c r="V564" s="30">
        <f t="shared" si="265"/>
        <v>8.1190632596003342E-4</v>
      </c>
      <c r="W564" s="30">
        <f t="shared" si="266"/>
        <v>0</v>
      </c>
      <c r="X564" s="30">
        <f t="shared" si="267"/>
        <v>0</v>
      </c>
      <c r="Y564" s="30">
        <f t="shared" si="253"/>
        <v>1269.2609072527057</v>
      </c>
      <c r="Z564" s="30">
        <f t="shared" si="254"/>
        <v>-654.84970705651642</v>
      </c>
      <c r="AA564" s="30">
        <f t="shared" si="268"/>
        <v>0.35257247423686267</v>
      </c>
      <c r="AB564" s="30">
        <f t="shared" si="269"/>
        <v>-0.18190269640458789</v>
      </c>
      <c r="AC564" s="30">
        <f t="shared" si="270"/>
        <v>0.18190269640458789</v>
      </c>
      <c r="AD564" s="30">
        <f t="shared" si="271"/>
        <v>0.17066977783227477</v>
      </c>
      <c r="AE564" s="30">
        <f>1/2*(('Car Info '!$C$5)*('My Spreedsheet '!F564)^2)</f>
        <v>12086.130401234568</v>
      </c>
      <c r="AF564" s="30">
        <f t="shared" si="272"/>
        <v>12.086130401234568</v>
      </c>
      <c r="AG564" s="30">
        <f t="shared" si="273"/>
        <v>3.3572584447873802E-3</v>
      </c>
      <c r="AH564" s="30">
        <f t="shared" si="274"/>
        <v>5.6731432238082942</v>
      </c>
      <c r="AI564" s="30">
        <f t="shared" si="275"/>
        <v>672.34194012278761</v>
      </c>
      <c r="AJ564" s="30">
        <f t="shared" si="276"/>
        <v>11413.788461111781</v>
      </c>
      <c r="AK564" s="30">
        <f t="shared" si="277"/>
        <v>11.41378846111178</v>
      </c>
      <c r="AL564" s="30">
        <f t="shared" si="278"/>
        <v>0</v>
      </c>
      <c r="AM564" s="30">
        <f t="shared" si="279"/>
        <v>0</v>
      </c>
      <c r="AN564" s="30">
        <f t="shared" si="280"/>
        <v>8.5603413458338373</v>
      </c>
      <c r="AO564" s="30">
        <f>IF('My Spreedsheet '!AN564&lt; 'Supercapacitor Info'!$F$22,'My Spreedsheet '!AN564,'Supercapacitor Info'!$F$22)</f>
        <v>8.5603413458338373</v>
      </c>
    </row>
    <row r="565" spans="2:41" x14ac:dyDescent="0.3">
      <c r="B565" s="6" t="s">
        <v>9</v>
      </c>
      <c r="C565" s="6">
        <v>560</v>
      </c>
      <c r="D565" s="6">
        <v>560</v>
      </c>
      <c r="E565" s="7">
        <v>16.5</v>
      </c>
      <c r="F565" s="16">
        <f t="shared" si="255"/>
        <v>4.583333333333333</v>
      </c>
      <c r="G565" s="17">
        <f t="shared" si="281"/>
        <v>0.34722222222222221</v>
      </c>
      <c r="H565" s="17">
        <f t="shared" si="282"/>
        <v>1.25</v>
      </c>
      <c r="I565" s="17">
        <f t="shared" si="256"/>
        <v>4.583333333333333</v>
      </c>
      <c r="J565" s="17">
        <f t="shared" si="257"/>
        <v>3071.9444444444462</v>
      </c>
      <c r="K565" s="17">
        <f t="shared" si="258"/>
        <v>3071.9444444444462</v>
      </c>
      <c r="L565" s="30">
        <f>'Car Info '!$C$5*'My Spreedsheet '!G565</f>
        <v>517.36111111111109</v>
      </c>
      <c r="M565" s="30">
        <f t="shared" si="259"/>
        <v>1</v>
      </c>
      <c r="N565" s="30">
        <f>IF(M565=1,'Car Info '!$C$5*9.80665*'Car Info '!$H$5,0)</f>
        <v>160.73099349999998</v>
      </c>
      <c r="O565" s="30">
        <f>0.5*'Car Info '!$G$5*'Car Info '!$I$5*'Car Info '!$D$5*('My Spreedsheet '!F565*'My Spreedsheet '!F565)</f>
        <v>8.0221894457031251</v>
      </c>
      <c r="P565" s="30">
        <f t="shared" si="283"/>
        <v>686.11429405681417</v>
      </c>
      <c r="Q565" s="30">
        <f t="shared" si="260"/>
        <v>3144.690514427065</v>
      </c>
      <c r="R565" s="30">
        <f t="shared" si="261"/>
        <v>3.1446905144270652</v>
      </c>
      <c r="S565" s="30">
        <f t="shared" si="262"/>
        <v>773.4520885011392</v>
      </c>
      <c r="T565" s="30">
        <f t="shared" si="263"/>
        <v>601431.46941431938</v>
      </c>
      <c r="U565" s="30">
        <f t="shared" si="264"/>
        <v>3.1446905144270652</v>
      </c>
      <c r="V565" s="30">
        <f t="shared" si="265"/>
        <v>8.7352514289640694E-4</v>
      </c>
      <c r="W565" s="30">
        <f t="shared" si="266"/>
        <v>0</v>
      </c>
      <c r="X565" s="30">
        <f t="shared" si="267"/>
        <v>0</v>
      </c>
      <c r="Y565" s="30">
        <f t="shared" si="253"/>
        <v>1272.4055977671328</v>
      </c>
      <c r="Z565" s="30">
        <f t="shared" si="254"/>
        <v>-654.84970705651642</v>
      </c>
      <c r="AA565" s="30">
        <f t="shared" si="268"/>
        <v>0.35344599937975912</v>
      </c>
      <c r="AB565" s="30">
        <f t="shared" si="269"/>
        <v>-0.18190269640458789</v>
      </c>
      <c r="AC565" s="30">
        <f t="shared" si="270"/>
        <v>0.18190269640458789</v>
      </c>
      <c r="AD565" s="30">
        <f t="shared" si="271"/>
        <v>0.17154330297517123</v>
      </c>
      <c r="AE565" s="30">
        <f>1/2*(('Car Info '!$C$5)*('My Spreedsheet '!F565)^2)</f>
        <v>15650.173611111109</v>
      </c>
      <c r="AF565" s="30">
        <f t="shared" si="272"/>
        <v>15.650173611111109</v>
      </c>
      <c r="AG565" s="30">
        <f t="shared" si="273"/>
        <v>4.3472704475308634E-3</v>
      </c>
      <c r="AH565" s="30">
        <f t="shared" si="274"/>
        <v>5.6774904942558253</v>
      </c>
      <c r="AI565" s="30">
        <f t="shared" si="275"/>
        <v>773.4520885011392</v>
      </c>
      <c r="AJ565" s="30">
        <f t="shared" si="276"/>
        <v>14876.721522609971</v>
      </c>
      <c r="AK565" s="30">
        <f t="shared" si="277"/>
        <v>14.876721522609971</v>
      </c>
      <c r="AL565" s="30">
        <f t="shared" si="278"/>
        <v>0</v>
      </c>
      <c r="AM565" s="30">
        <f t="shared" si="279"/>
        <v>0</v>
      </c>
      <c r="AN565" s="30">
        <f t="shared" si="280"/>
        <v>11.157541141957477</v>
      </c>
      <c r="AO565" s="30">
        <f>IF('My Spreedsheet '!AN565&lt; 'Supercapacitor Info'!$F$22,'My Spreedsheet '!AN565,'Supercapacitor Info'!$F$22)</f>
        <v>11.157541141957477</v>
      </c>
    </row>
    <row r="566" spans="2:41" x14ac:dyDescent="0.3">
      <c r="B566" s="6" t="s">
        <v>9</v>
      </c>
      <c r="C566" s="6">
        <v>561</v>
      </c>
      <c r="D566" s="6">
        <v>561</v>
      </c>
      <c r="E566" s="7">
        <v>17</v>
      </c>
      <c r="F566" s="16">
        <f t="shared" si="255"/>
        <v>4.7222222222222223</v>
      </c>
      <c r="G566" s="17">
        <f t="shared" si="281"/>
        <v>6.9444444444444448E-2</v>
      </c>
      <c r="H566" s="17">
        <f t="shared" si="282"/>
        <v>0.25</v>
      </c>
      <c r="I566" s="17">
        <f t="shared" si="256"/>
        <v>4.7222222222222223</v>
      </c>
      <c r="J566" s="17">
        <f t="shared" si="257"/>
        <v>3076.6666666666683</v>
      </c>
      <c r="K566" s="17">
        <f t="shared" si="258"/>
        <v>3076.6666666666683</v>
      </c>
      <c r="L566" s="30">
        <f>'Car Info '!$C$5*'My Spreedsheet '!G566</f>
        <v>103.47222222222223</v>
      </c>
      <c r="M566" s="30">
        <f t="shared" si="259"/>
        <v>1</v>
      </c>
      <c r="N566" s="30">
        <f>IF(M566=1,'Car Info '!$C$5*9.80665*'Car Info '!$H$5,0)</f>
        <v>160.73099349999998</v>
      </c>
      <c r="O566" s="30">
        <f>0.5*'Car Info '!$G$5*'Car Info '!$I$5*'Car Info '!$D$5*('My Spreedsheet '!F566*'My Spreedsheet '!F566)</f>
        <v>8.5157493105902784</v>
      </c>
      <c r="P566" s="30">
        <f t="shared" si="283"/>
        <v>272.71896503281249</v>
      </c>
      <c r="Q566" s="30">
        <f t="shared" si="260"/>
        <v>1287.8395570993923</v>
      </c>
      <c r="R566" s="30">
        <f t="shared" si="261"/>
        <v>1.2878395570993924</v>
      </c>
      <c r="S566" s="30">
        <f t="shared" si="262"/>
        <v>799.22072993889844</v>
      </c>
      <c r="T566" s="30">
        <f t="shared" si="263"/>
        <v>602230.69014425832</v>
      </c>
      <c r="U566" s="30">
        <f t="shared" si="264"/>
        <v>1.2878395570993924</v>
      </c>
      <c r="V566" s="30">
        <f t="shared" si="265"/>
        <v>3.5773321030538676E-4</v>
      </c>
      <c r="W566" s="30">
        <f t="shared" si="266"/>
        <v>0</v>
      </c>
      <c r="X566" s="30">
        <f t="shared" si="267"/>
        <v>0</v>
      </c>
      <c r="Y566" s="30">
        <f t="shared" si="253"/>
        <v>1273.6934373242323</v>
      </c>
      <c r="Z566" s="30">
        <f t="shared" si="254"/>
        <v>-654.84970705651642</v>
      </c>
      <c r="AA566" s="30">
        <f t="shared" si="268"/>
        <v>0.35380373259006453</v>
      </c>
      <c r="AB566" s="30">
        <f t="shared" si="269"/>
        <v>-0.18190269640458789</v>
      </c>
      <c r="AC566" s="30">
        <f t="shared" si="270"/>
        <v>0.18190269640458789</v>
      </c>
      <c r="AD566" s="30">
        <f t="shared" si="271"/>
        <v>0.17190103618547664</v>
      </c>
      <c r="AE566" s="30">
        <f>1/2*(('Car Info '!$C$5)*('My Spreedsheet '!F566)^2)</f>
        <v>16613.040123456791</v>
      </c>
      <c r="AF566" s="30">
        <f t="shared" si="272"/>
        <v>16.613040123456791</v>
      </c>
      <c r="AG566" s="30">
        <f t="shared" si="273"/>
        <v>4.6147333676268866E-3</v>
      </c>
      <c r="AH566" s="30">
        <f t="shared" si="274"/>
        <v>5.6821052276234525</v>
      </c>
      <c r="AI566" s="30">
        <f t="shared" si="275"/>
        <v>799.22072993889844</v>
      </c>
      <c r="AJ566" s="30">
        <f t="shared" si="276"/>
        <v>15813.819393517892</v>
      </c>
      <c r="AK566" s="30">
        <f t="shared" si="277"/>
        <v>15.813819393517893</v>
      </c>
      <c r="AL566" s="30">
        <f t="shared" si="278"/>
        <v>0</v>
      </c>
      <c r="AM566" s="30">
        <f t="shared" si="279"/>
        <v>0</v>
      </c>
      <c r="AN566" s="30">
        <f t="shared" si="280"/>
        <v>11.860364545138419</v>
      </c>
      <c r="AO566" s="30">
        <f>IF('My Spreedsheet '!AN566&lt; 'Supercapacitor Info'!$F$22,'My Spreedsheet '!AN566,'Supercapacitor Info'!$F$22)</f>
        <v>11.860364545138419</v>
      </c>
    </row>
    <row r="567" spans="2:41" x14ac:dyDescent="0.3">
      <c r="B567" s="6" t="s">
        <v>9</v>
      </c>
      <c r="C567" s="6">
        <v>562</v>
      </c>
      <c r="D567" s="6">
        <v>562</v>
      </c>
      <c r="E567" s="7">
        <v>17</v>
      </c>
      <c r="F567" s="16">
        <f t="shared" si="255"/>
        <v>4.7222222222222223</v>
      </c>
      <c r="G567" s="17">
        <f t="shared" si="281"/>
        <v>0</v>
      </c>
      <c r="H567" s="17">
        <f t="shared" si="282"/>
        <v>0</v>
      </c>
      <c r="I567" s="17">
        <f t="shared" si="256"/>
        <v>4.7222222222222223</v>
      </c>
      <c r="J567" s="17">
        <f t="shared" si="257"/>
        <v>3081.3888888888905</v>
      </c>
      <c r="K567" s="17">
        <f t="shared" si="258"/>
        <v>3081.3888888888905</v>
      </c>
      <c r="L567" s="30">
        <f>'Car Info '!$C$5*'My Spreedsheet '!G567</f>
        <v>0</v>
      </c>
      <c r="M567" s="30">
        <f t="shared" si="259"/>
        <v>1</v>
      </c>
      <c r="N567" s="30">
        <f>IF(M567=1,'Car Info '!$C$5*9.80665*'Car Info '!$H$5,0)</f>
        <v>160.73099349999998</v>
      </c>
      <c r="O567" s="30">
        <f>0.5*'Car Info '!$G$5*'Car Info '!$I$5*'Car Info '!$D$5*('My Spreedsheet '!F567*'My Spreedsheet '!F567)</f>
        <v>8.5157493105902784</v>
      </c>
      <c r="P567" s="30">
        <f t="shared" si="283"/>
        <v>169.24674281059026</v>
      </c>
      <c r="Q567" s="30">
        <f t="shared" si="260"/>
        <v>799.22072993889844</v>
      </c>
      <c r="R567" s="30">
        <f t="shared" si="261"/>
        <v>0.79922072993889848</v>
      </c>
      <c r="S567" s="30">
        <f t="shared" si="262"/>
        <v>799.22072993889844</v>
      </c>
      <c r="T567" s="30">
        <f t="shared" si="263"/>
        <v>603029.91087419726</v>
      </c>
      <c r="U567" s="30">
        <f t="shared" si="264"/>
        <v>0.79922072993889848</v>
      </c>
      <c r="V567" s="30">
        <f t="shared" si="265"/>
        <v>2.2200575831636069E-4</v>
      </c>
      <c r="W567" s="30">
        <f t="shared" si="266"/>
        <v>0</v>
      </c>
      <c r="X567" s="30">
        <f t="shared" si="267"/>
        <v>0</v>
      </c>
      <c r="Y567" s="30">
        <f t="shared" si="253"/>
        <v>1274.4926580541712</v>
      </c>
      <c r="Z567" s="30">
        <f t="shared" si="254"/>
        <v>-654.84970705651642</v>
      </c>
      <c r="AA567" s="30">
        <f t="shared" si="268"/>
        <v>0.35402573834838091</v>
      </c>
      <c r="AB567" s="30">
        <f t="shared" si="269"/>
        <v>-0.18190269640458789</v>
      </c>
      <c r="AC567" s="30">
        <f t="shared" si="270"/>
        <v>0.18190269640458789</v>
      </c>
      <c r="AD567" s="30">
        <f t="shared" si="271"/>
        <v>0.17212304194379302</v>
      </c>
      <c r="AE567" s="30">
        <f>1/2*(('Car Info '!$C$5)*('My Spreedsheet '!F567)^2)</f>
        <v>16613.040123456791</v>
      </c>
      <c r="AF567" s="30">
        <f t="shared" si="272"/>
        <v>16.613040123456791</v>
      </c>
      <c r="AG567" s="30">
        <f t="shared" si="273"/>
        <v>4.6147333676268866E-3</v>
      </c>
      <c r="AH567" s="30">
        <f t="shared" si="274"/>
        <v>5.6867199609910797</v>
      </c>
      <c r="AI567" s="30">
        <f t="shared" si="275"/>
        <v>799.22072993889844</v>
      </c>
      <c r="AJ567" s="30">
        <f t="shared" si="276"/>
        <v>15813.819393517892</v>
      </c>
      <c r="AK567" s="30">
        <f t="shared" si="277"/>
        <v>15.813819393517893</v>
      </c>
      <c r="AL567" s="30">
        <f t="shared" si="278"/>
        <v>0</v>
      </c>
      <c r="AM567" s="30">
        <f t="shared" si="279"/>
        <v>0</v>
      </c>
      <c r="AN567" s="30">
        <f t="shared" si="280"/>
        <v>11.860364545138419</v>
      </c>
      <c r="AO567" s="30">
        <f>IF('My Spreedsheet '!AN567&lt; 'Supercapacitor Info'!$F$22,'My Spreedsheet '!AN567,'Supercapacitor Info'!$F$22)</f>
        <v>11.860364545138419</v>
      </c>
    </row>
    <row r="568" spans="2:41" x14ac:dyDescent="0.3">
      <c r="B568" s="6" t="s">
        <v>9</v>
      </c>
      <c r="C568" s="6">
        <v>563</v>
      </c>
      <c r="D568" s="6">
        <v>563</v>
      </c>
      <c r="E568" s="7">
        <v>17</v>
      </c>
      <c r="F568" s="16">
        <f t="shared" si="255"/>
        <v>4.7222222222222223</v>
      </c>
      <c r="G568" s="17">
        <f t="shared" si="281"/>
        <v>-0.22222222222222215</v>
      </c>
      <c r="H568" s="17">
        <f t="shared" si="282"/>
        <v>-0.79999999999999982</v>
      </c>
      <c r="I568" s="17">
        <f t="shared" si="256"/>
        <v>4.7222222222222223</v>
      </c>
      <c r="J568" s="17">
        <f t="shared" si="257"/>
        <v>3086.1111111111127</v>
      </c>
      <c r="K568" s="17">
        <f t="shared" si="258"/>
        <v>3086.1111111111127</v>
      </c>
      <c r="L568" s="30">
        <f>'Car Info '!$C$5*'My Spreedsheet '!G568</f>
        <v>-331.11111111111103</v>
      </c>
      <c r="M568" s="30">
        <f t="shared" si="259"/>
        <v>1</v>
      </c>
      <c r="N568" s="30">
        <f>IF(M568=1,'Car Info '!$C$5*9.80665*'Car Info '!$H$5,0)</f>
        <v>160.73099349999998</v>
      </c>
      <c r="O568" s="30">
        <f>0.5*'Car Info '!$G$5*'Car Info '!$I$5*'Car Info '!$D$5*('My Spreedsheet '!F568*'My Spreedsheet '!F568)</f>
        <v>8.5157493105902784</v>
      </c>
      <c r="P568" s="30">
        <f t="shared" si="283"/>
        <v>-161.86436830052077</v>
      </c>
      <c r="Q568" s="30">
        <f t="shared" si="260"/>
        <v>-764.35951697468147</v>
      </c>
      <c r="R568" s="30">
        <f t="shared" si="261"/>
        <v>-0.76435951697468152</v>
      </c>
      <c r="S568" s="30">
        <f t="shared" si="262"/>
        <v>799.22072993889844</v>
      </c>
      <c r="T568" s="30">
        <f t="shared" si="263"/>
        <v>603829.1316041362</v>
      </c>
      <c r="U568" s="30">
        <f t="shared" si="264"/>
        <v>0</v>
      </c>
      <c r="V568" s="30">
        <f t="shared" si="265"/>
        <v>0</v>
      </c>
      <c r="W568" s="30">
        <f t="shared" si="266"/>
        <v>-0.76435951697468152</v>
      </c>
      <c r="X568" s="30">
        <f t="shared" si="267"/>
        <v>2.1232208804852263E-4</v>
      </c>
      <c r="Y568" s="30">
        <f t="shared" si="253"/>
        <v>1274.4926580541712</v>
      </c>
      <c r="Z568" s="30">
        <f t="shared" si="254"/>
        <v>-655.61406657349107</v>
      </c>
      <c r="AA568" s="30">
        <f t="shared" si="268"/>
        <v>0.35402573834838091</v>
      </c>
      <c r="AB568" s="30">
        <f t="shared" si="269"/>
        <v>-0.18211501849263642</v>
      </c>
      <c r="AC568" s="30">
        <f t="shared" si="270"/>
        <v>0.18211501849263642</v>
      </c>
      <c r="AD568" s="30">
        <f t="shared" si="271"/>
        <v>0.17191071985574449</v>
      </c>
      <c r="AE568" s="30">
        <f>1/2*(('Car Info '!$C$5)*('My Spreedsheet '!F568)^2)</f>
        <v>16613.040123456791</v>
      </c>
      <c r="AF568" s="30">
        <f t="shared" si="272"/>
        <v>16.613040123456791</v>
      </c>
      <c r="AG568" s="30">
        <f t="shared" si="273"/>
        <v>4.6147333676268866E-3</v>
      </c>
      <c r="AH568" s="30">
        <f t="shared" si="274"/>
        <v>5.6913346943587069</v>
      </c>
      <c r="AI568" s="30">
        <f t="shared" si="275"/>
        <v>799.22072993889844</v>
      </c>
      <c r="AJ568" s="30">
        <f t="shared" si="276"/>
        <v>15813.819393517892</v>
      </c>
      <c r="AK568" s="30">
        <f t="shared" si="277"/>
        <v>15.813819393517893</v>
      </c>
      <c r="AL568" s="30">
        <f t="shared" si="278"/>
        <v>15813.819393517892</v>
      </c>
      <c r="AM568" s="30">
        <f t="shared" si="279"/>
        <v>15.813819393517893</v>
      </c>
      <c r="AN568" s="30">
        <f t="shared" si="280"/>
        <v>11.860364545138419</v>
      </c>
      <c r="AO568" s="30">
        <f>IF('My Spreedsheet '!AN568&lt; 'Supercapacitor Info'!$F$22,'My Spreedsheet '!AN568,'Supercapacitor Info'!$F$22)</f>
        <v>11.860364545138419</v>
      </c>
    </row>
    <row r="569" spans="2:41" x14ac:dyDescent="0.3">
      <c r="B569" s="6" t="s">
        <v>9</v>
      </c>
      <c r="C569" s="6">
        <v>564</v>
      </c>
      <c r="D569" s="6">
        <v>564</v>
      </c>
      <c r="E569" s="7">
        <v>15.4</v>
      </c>
      <c r="F569" s="16">
        <f t="shared" si="255"/>
        <v>4.2777777777777777</v>
      </c>
      <c r="G569" s="17">
        <f t="shared" si="281"/>
        <v>-0.95833333333333337</v>
      </c>
      <c r="H569" s="17">
        <f t="shared" si="282"/>
        <v>-3.45</v>
      </c>
      <c r="I569" s="17">
        <f t="shared" si="256"/>
        <v>4.2777777777777777</v>
      </c>
      <c r="J569" s="17">
        <f t="shared" si="257"/>
        <v>3090.3888888888905</v>
      </c>
      <c r="K569" s="17">
        <f t="shared" si="258"/>
        <v>3090.3888888888905</v>
      </c>
      <c r="L569" s="30">
        <f>'Car Info '!$C$5*'My Spreedsheet '!G569</f>
        <v>-1427.9166666666667</v>
      </c>
      <c r="M569" s="30">
        <f t="shared" si="259"/>
        <v>1</v>
      </c>
      <c r="N569" s="30">
        <f>IF(M569=1,'Car Info '!$C$5*9.80665*'Car Info '!$H$5,0)</f>
        <v>160.73099349999998</v>
      </c>
      <c r="O569" s="30">
        <f>0.5*'Car Info '!$G$5*'Car Info '!$I$5*'Car Info '!$D$5*('My Spreedsheet '!F569*'My Spreedsheet '!F569)</f>
        <v>6.9882183615902775</v>
      </c>
      <c r="P569" s="30">
        <f t="shared" si="283"/>
        <v>-1260.1974548050764</v>
      </c>
      <c r="Q569" s="30">
        <f t="shared" si="260"/>
        <v>-5390.8446677772708</v>
      </c>
      <c r="R569" s="30">
        <f t="shared" si="261"/>
        <v>-5.3908446677772712</v>
      </c>
      <c r="S569" s="30">
        <f t="shared" si="262"/>
        <v>717.46551740791381</v>
      </c>
      <c r="T569" s="30">
        <f t="shared" si="263"/>
        <v>604546.59712154407</v>
      </c>
      <c r="U569" s="30">
        <f t="shared" si="264"/>
        <v>0</v>
      </c>
      <c r="V569" s="30">
        <f t="shared" si="265"/>
        <v>0</v>
      </c>
      <c r="W569" s="30">
        <f t="shared" si="266"/>
        <v>-5.3908446677772712</v>
      </c>
      <c r="X569" s="30">
        <f t="shared" si="267"/>
        <v>1.4974568521603532E-3</v>
      </c>
      <c r="Y569" s="30">
        <f t="shared" si="253"/>
        <v>1274.4926580541712</v>
      </c>
      <c r="Z569" s="30">
        <f t="shared" si="254"/>
        <v>-661.00491124126836</v>
      </c>
      <c r="AA569" s="30">
        <f t="shared" si="268"/>
        <v>0.35402573834838091</v>
      </c>
      <c r="AB569" s="30">
        <f t="shared" si="269"/>
        <v>-0.18361247534479677</v>
      </c>
      <c r="AC569" s="30">
        <f t="shared" si="270"/>
        <v>0.18361247534479677</v>
      </c>
      <c r="AD569" s="30">
        <f t="shared" si="271"/>
        <v>0.17041326300358414</v>
      </c>
      <c r="AE569" s="30">
        <f>1/2*(('Car Info '!$C$5)*('My Spreedsheet '!F569)^2)</f>
        <v>13633.040123456791</v>
      </c>
      <c r="AF569" s="30">
        <f t="shared" si="272"/>
        <v>13.633040123456791</v>
      </c>
      <c r="AG569" s="30">
        <f t="shared" si="273"/>
        <v>3.7869555898491086E-3</v>
      </c>
      <c r="AH569" s="30">
        <f t="shared" si="274"/>
        <v>5.6951216499485557</v>
      </c>
      <c r="AI569" s="30">
        <f t="shared" si="275"/>
        <v>717.46551740791381</v>
      </c>
      <c r="AJ569" s="30">
        <f t="shared" si="276"/>
        <v>12915.574606048876</v>
      </c>
      <c r="AK569" s="30">
        <f t="shared" si="277"/>
        <v>12.915574606048876</v>
      </c>
      <c r="AL569" s="30">
        <f t="shared" si="278"/>
        <v>12915.574606048876</v>
      </c>
      <c r="AM569" s="30">
        <f t="shared" si="279"/>
        <v>12.915574606048876</v>
      </c>
      <c r="AN569" s="30">
        <f t="shared" si="280"/>
        <v>9.6866809545366586</v>
      </c>
      <c r="AO569" s="30">
        <f>IF('My Spreedsheet '!AN569&lt; 'Supercapacitor Info'!$F$22,'My Spreedsheet '!AN569,'Supercapacitor Info'!$F$22)</f>
        <v>9.6866809545366586</v>
      </c>
    </row>
    <row r="570" spans="2:41" x14ac:dyDescent="0.3">
      <c r="B570" s="6" t="s">
        <v>9</v>
      </c>
      <c r="C570" s="6">
        <v>565</v>
      </c>
      <c r="D570" s="6">
        <v>565</v>
      </c>
      <c r="E570" s="7">
        <v>10.1</v>
      </c>
      <c r="F570" s="16">
        <f t="shared" si="255"/>
        <v>2.8055555555555554</v>
      </c>
      <c r="G570" s="17">
        <f t="shared" si="281"/>
        <v>-1.4722222222222223</v>
      </c>
      <c r="H570" s="17">
        <f t="shared" si="282"/>
        <v>-5.3000000000000007</v>
      </c>
      <c r="I570" s="17">
        <f t="shared" si="256"/>
        <v>2.8055555555555554</v>
      </c>
      <c r="J570" s="17">
        <f t="shared" si="257"/>
        <v>3093.1944444444462</v>
      </c>
      <c r="K570" s="17">
        <f t="shared" si="258"/>
        <v>3093.1944444444462</v>
      </c>
      <c r="L570" s="30">
        <f>'Car Info '!$C$5*'My Spreedsheet '!G570</f>
        <v>-2193.6111111111113</v>
      </c>
      <c r="M570" s="30">
        <f t="shared" si="259"/>
        <v>1</v>
      </c>
      <c r="N570" s="30">
        <f>IF(M570=1,'Car Info '!$C$5*9.80665*'Car Info '!$H$5,0)</f>
        <v>160.73099349999998</v>
      </c>
      <c r="O570" s="30">
        <f>0.5*'Car Info '!$G$5*'Car Info '!$I$5*'Car Info '!$D$5*('My Spreedsheet '!F570*'My Spreedsheet '!F570)</f>
        <v>3.0058532428142355</v>
      </c>
      <c r="P570" s="30">
        <f t="shared" si="283"/>
        <v>-2029.874264368297</v>
      </c>
      <c r="Q570" s="30">
        <f t="shared" si="260"/>
        <v>-5694.9250194777214</v>
      </c>
      <c r="R570" s="30">
        <f t="shared" si="261"/>
        <v>-5.6949250194777212</v>
      </c>
      <c r="S570" s="30">
        <f t="shared" si="262"/>
        <v>459.37282002845092</v>
      </c>
      <c r="T570" s="30">
        <f t="shared" si="263"/>
        <v>605005.96994157252</v>
      </c>
      <c r="U570" s="30">
        <f t="shared" si="264"/>
        <v>0</v>
      </c>
      <c r="V570" s="30">
        <f t="shared" si="265"/>
        <v>0</v>
      </c>
      <c r="W570" s="30">
        <f t="shared" si="266"/>
        <v>-5.6949250194777212</v>
      </c>
      <c r="X570" s="30">
        <f t="shared" si="267"/>
        <v>1.5819236165215893E-3</v>
      </c>
      <c r="Y570" s="30">
        <f t="shared" si="253"/>
        <v>1274.4926580541712</v>
      </c>
      <c r="Z570" s="30">
        <f t="shared" si="254"/>
        <v>-666.69983626074611</v>
      </c>
      <c r="AA570" s="30">
        <f t="shared" si="268"/>
        <v>0.35402573834838091</v>
      </c>
      <c r="AB570" s="30">
        <f t="shared" si="269"/>
        <v>-0.18519439896131837</v>
      </c>
      <c r="AC570" s="30">
        <f t="shared" si="270"/>
        <v>0.18519439896131837</v>
      </c>
      <c r="AD570" s="30">
        <f t="shared" si="271"/>
        <v>0.16883133938706255</v>
      </c>
      <c r="AE570" s="30">
        <f>1/2*(('Car Info '!$C$5)*('My Spreedsheet '!F570)^2)</f>
        <v>5864.0007716049377</v>
      </c>
      <c r="AF570" s="30">
        <f t="shared" si="272"/>
        <v>5.864000771604938</v>
      </c>
      <c r="AG570" s="30">
        <f t="shared" si="273"/>
        <v>1.6288891032235939E-3</v>
      </c>
      <c r="AH570" s="30">
        <f t="shared" si="274"/>
        <v>5.696750539051779</v>
      </c>
      <c r="AI570" s="30">
        <f t="shared" si="275"/>
        <v>459.37282002845092</v>
      </c>
      <c r="AJ570" s="30">
        <f t="shared" si="276"/>
        <v>5404.6279515764863</v>
      </c>
      <c r="AK570" s="30">
        <f t="shared" si="277"/>
        <v>5.4046279515764866</v>
      </c>
      <c r="AL570" s="30">
        <f t="shared" si="278"/>
        <v>5404.6279515764863</v>
      </c>
      <c r="AM570" s="30">
        <f t="shared" si="279"/>
        <v>5.4046279515764866</v>
      </c>
      <c r="AN570" s="30">
        <f t="shared" si="280"/>
        <v>4.0534709636823649</v>
      </c>
      <c r="AO570" s="30">
        <f>IF('My Spreedsheet '!AN570&lt; 'Supercapacitor Info'!$F$22,'My Spreedsheet '!AN570,'Supercapacitor Info'!$F$22)</f>
        <v>4.0534709636823649</v>
      </c>
    </row>
    <row r="571" spans="2:41" x14ac:dyDescent="0.3">
      <c r="B571" s="6" t="s">
        <v>9</v>
      </c>
      <c r="C571" s="6">
        <v>566</v>
      </c>
      <c r="D571" s="6">
        <v>566</v>
      </c>
      <c r="E571" s="7">
        <v>4.8</v>
      </c>
      <c r="F571" s="16">
        <f t="shared" si="255"/>
        <v>1.3333333333333333</v>
      </c>
      <c r="G571" s="17">
        <f t="shared" si="281"/>
        <v>-1.4027777777777777</v>
      </c>
      <c r="H571" s="17">
        <f t="shared" si="282"/>
        <v>-5.05</v>
      </c>
      <c r="I571" s="17">
        <f t="shared" si="256"/>
        <v>1.3333333333333333</v>
      </c>
      <c r="J571" s="17">
        <f t="shared" si="257"/>
        <v>3094.5277777777796</v>
      </c>
      <c r="K571" s="17">
        <f t="shared" si="258"/>
        <v>3094.5277777777796</v>
      </c>
      <c r="L571" s="30">
        <f>'Car Info '!$C$5*'My Spreedsheet '!G571</f>
        <v>-2090.1388888888887</v>
      </c>
      <c r="M571" s="30">
        <f t="shared" si="259"/>
        <v>1</v>
      </c>
      <c r="N571" s="30">
        <f>IF(M571=1,'Car Info '!$C$5*9.80665*'Car Info '!$H$5,0)</f>
        <v>160.73099349999998</v>
      </c>
      <c r="O571" s="30">
        <f>0.5*'Car Info '!$G$5*'Car Info '!$I$5*'Car Info '!$D$5*('My Spreedsheet '!F571*'My Spreedsheet '!F571)</f>
        <v>0.678902644</v>
      </c>
      <c r="P571" s="30">
        <f t="shared" si="283"/>
        <v>-1928.7289927448887</v>
      </c>
      <c r="Q571" s="30">
        <f t="shared" si="260"/>
        <v>-2571.6386569931847</v>
      </c>
      <c r="R571" s="30">
        <f t="shared" si="261"/>
        <v>-2.5716386569931848</v>
      </c>
      <c r="S571" s="30">
        <f t="shared" si="262"/>
        <v>215.21319485866664</v>
      </c>
      <c r="T571" s="30">
        <f t="shared" si="263"/>
        <v>605221.18313643115</v>
      </c>
      <c r="U571" s="30">
        <f t="shared" si="264"/>
        <v>0</v>
      </c>
      <c r="V571" s="30">
        <f t="shared" si="265"/>
        <v>0</v>
      </c>
      <c r="W571" s="30">
        <f t="shared" si="266"/>
        <v>-2.5716386569931848</v>
      </c>
      <c r="X571" s="30">
        <f t="shared" si="267"/>
        <v>7.1434407138699582E-4</v>
      </c>
      <c r="Y571" s="30">
        <f t="shared" si="253"/>
        <v>1274.4926580541712</v>
      </c>
      <c r="Z571" s="30">
        <f t="shared" si="254"/>
        <v>-669.27147491773928</v>
      </c>
      <c r="AA571" s="30">
        <f t="shared" si="268"/>
        <v>0.35402573834838091</v>
      </c>
      <c r="AB571" s="30">
        <f t="shared" si="269"/>
        <v>-0.18590874303270535</v>
      </c>
      <c r="AC571" s="30">
        <f t="shared" si="270"/>
        <v>0.18590874303270535</v>
      </c>
      <c r="AD571" s="30">
        <f t="shared" si="271"/>
        <v>0.16811699531567556</v>
      </c>
      <c r="AE571" s="30">
        <f>1/2*(('Car Info '!$C$5)*('My Spreedsheet '!F571)^2)</f>
        <v>1324.4444444444443</v>
      </c>
      <c r="AF571" s="30">
        <f t="shared" si="272"/>
        <v>1.3244444444444443</v>
      </c>
      <c r="AG571" s="30">
        <f t="shared" si="273"/>
        <v>3.6790123456790119E-4</v>
      </c>
      <c r="AH571" s="30">
        <f t="shared" si="274"/>
        <v>5.6971184402863466</v>
      </c>
      <c r="AI571" s="30">
        <f t="shared" si="275"/>
        <v>215.21319485866664</v>
      </c>
      <c r="AJ571" s="30">
        <f t="shared" si="276"/>
        <v>1109.2312495857777</v>
      </c>
      <c r="AK571" s="30">
        <f t="shared" si="277"/>
        <v>1.1092312495857777</v>
      </c>
      <c r="AL571" s="30">
        <f t="shared" si="278"/>
        <v>1109.2312495857777</v>
      </c>
      <c r="AM571" s="30">
        <f t="shared" si="279"/>
        <v>1.1092312495857777</v>
      </c>
      <c r="AN571" s="30">
        <f t="shared" si="280"/>
        <v>0.83192343718933337</v>
      </c>
      <c r="AO571" s="30">
        <f>IF('My Spreedsheet '!AN571&lt; 'Supercapacitor Info'!$F$22,'My Spreedsheet '!AN571,'Supercapacitor Info'!$F$22)</f>
        <v>0.83192343718933337</v>
      </c>
    </row>
    <row r="572" spans="2:41" x14ac:dyDescent="0.3">
      <c r="B572" s="6" t="s">
        <v>9</v>
      </c>
      <c r="C572" s="6">
        <v>567</v>
      </c>
      <c r="D572" s="6">
        <v>567</v>
      </c>
      <c r="E572" s="7">
        <v>0</v>
      </c>
      <c r="F572" s="16">
        <f t="shared" si="255"/>
        <v>0</v>
      </c>
      <c r="G572" s="17">
        <f t="shared" si="281"/>
        <v>-0.66666666666666663</v>
      </c>
      <c r="H572" s="17">
        <f t="shared" si="282"/>
        <v>-2.4</v>
      </c>
      <c r="I572" s="17">
        <f t="shared" si="256"/>
        <v>0</v>
      </c>
      <c r="J572" s="17">
        <f t="shared" si="257"/>
        <v>3094.5277777777796</v>
      </c>
      <c r="K572" s="17">
        <f t="shared" si="258"/>
        <v>3094.5277777777796</v>
      </c>
      <c r="L572" s="30">
        <f>'Car Info '!$C$5*'My Spreedsheet '!G572</f>
        <v>-993.33333333333326</v>
      </c>
      <c r="M572" s="30">
        <f t="shared" si="259"/>
        <v>0</v>
      </c>
      <c r="N572" s="30">
        <f>IF(M572=1,'Car Info '!$C$5*9.80665*'Car Info '!$H$5,0)</f>
        <v>0</v>
      </c>
      <c r="O572" s="30">
        <f>0.5*'Car Info '!$G$5*'Car Info '!$I$5*'Car Info '!$D$5*('My Spreedsheet '!F572*'My Spreedsheet '!F572)</f>
        <v>0</v>
      </c>
      <c r="P572" s="30">
        <f t="shared" si="283"/>
        <v>-993.33333333333326</v>
      </c>
      <c r="Q572" s="30">
        <f t="shared" si="260"/>
        <v>0</v>
      </c>
      <c r="R572" s="30">
        <f t="shared" si="261"/>
        <v>0</v>
      </c>
      <c r="S572" s="30">
        <f t="shared" si="262"/>
        <v>0</v>
      </c>
      <c r="T572" s="30">
        <f t="shared" si="263"/>
        <v>605221.18313643115</v>
      </c>
      <c r="U572" s="30">
        <f t="shared" si="264"/>
        <v>0</v>
      </c>
      <c r="V572" s="30">
        <f t="shared" si="265"/>
        <v>0</v>
      </c>
      <c r="W572" s="30">
        <f t="shared" si="266"/>
        <v>0</v>
      </c>
      <c r="X572" s="30">
        <f t="shared" si="267"/>
        <v>0</v>
      </c>
      <c r="Y572" s="30">
        <f t="shared" si="253"/>
        <v>1274.4926580541712</v>
      </c>
      <c r="Z572" s="30">
        <f t="shared" si="254"/>
        <v>-669.27147491773928</v>
      </c>
      <c r="AA572" s="30">
        <f t="shared" si="268"/>
        <v>0.35402573834838091</v>
      </c>
      <c r="AB572" s="30">
        <f t="shared" si="269"/>
        <v>-0.18590874303270535</v>
      </c>
      <c r="AC572" s="30">
        <f t="shared" si="270"/>
        <v>0.18590874303270535</v>
      </c>
      <c r="AD572" s="30">
        <f t="shared" si="271"/>
        <v>0.16811699531567556</v>
      </c>
      <c r="AE572" s="30">
        <f>1/2*(('Car Info '!$C$5)*('My Spreedsheet '!F572)^2)</f>
        <v>0</v>
      </c>
      <c r="AF572" s="30">
        <f t="shared" si="272"/>
        <v>0</v>
      </c>
      <c r="AG572" s="30">
        <f t="shared" si="273"/>
        <v>0</v>
      </c>
      <c r="AH572" s="30">
        <f t="shared" si="274"/>
        <v>5.6971184402863466</v>
      </c>
      <c r="AI572" s="30">
        <f t="shared" si="275"/>
        <v>0</v>
      </c>
      <c r="AJ572" s="30">
        <f t="shared" si="276"/>
        <v>0</v>
      </c>
      <c r="AK572" s="30">
        <f t="shared" si="277"/>
        <v>0</v>
      </c>
      <c r="AL572" s="30">
        <f t="shared" si="278"/>
        <v>0</v>
      </c>
      <c r="AM572" s="30">
        <f t="shared" si="279"/>
        <v>0</v>
      </c>
      <c r="AN572" s="30">
        <f t="shared" si="280"/>
        <v>0</v>
      </c>
      <c r="AO572" s="30">
        <f>IF('My Spreedsheet '!AN572&lt; 'Supercapacitor Info'!$F$22,'My Spreedsheet '!AN572,'Supercapacitor Info'!$F$22)</f>
        <v>0</v>
      </c>
    </row>
    <row r="573" spans="2:41" x14ac:dyDescent="0.3">
      <c r="B573" s="6" t="s">
        <v>9</v>
      </c>
      <c r="C573" s="6">
        <v>568</v>
      </c>
      <c r="D573" s="6">
        <v>568</v>
      </c>
      <c r="E573" s="7">
        <v>0</v>
      </c>
      <c r="F573" s="16">
        <f t="shared" si="255"/>
        <v>0</v>
      </c>
      <c r="G573" s="17">
        <f t="shared" si="281"/>
        <v>0</v>
      </c>
      <c r="H573" s="17">
        <f t="shared" si="282"/>
        <v>0</v>
      </c>
      <c r="I573" s="17">
        <f t="shared" si="256"/>
        <v>0</v>
      </c>
      <c r="J573" s="17">
        <f t="shared" si="257"/>
        <v>3094.5277777777796</v>
      </c>
      <c r="K573" s="17">
        <f t="shared" si="258"/>
        <v>3094.5277777777796</v>
      </c>
      <c r="L573" s="30">
        <f>'Car Info '!$C$5*'My Spreedsheet '!G573</f>
        <v>0</v>
      </c>
      <c r="M573" s="30">
        <f t="shared" si="259"/>
        <v>0</v>
      </c>
      <c r="N573" s="30">
        <f>IF(M573=1,'Car Info '!$C$5*9.80665*'Car Info '!$H$5,0)</f>
        <v>0</v>
      </c>
      <c r="O573" s="30">
        <f>0.5*'Car Info '!$G$5*'Car Info '!$I$5*'Car Info '!$D$5*('My Spreedsheet '!F573*'My Spreedsheet '!F573)</f>
        <v>0</v>
      </c>
      <c r="P573" s="30">
        <f t="shared" si="283"/>
        <v>0</v>
      </c>
      <c r="Q573" s="30">
        <f t="shared" si="260"/>
        <v>0</v>
      </c>
      <c r="R573" s="30">
        <f t="shared" si="261"/>
        <v>0</v>
      </c>
      <c r="S573" s="30">
        <f t="shared" si="262"/>
        <v>0</v>
      </c>
      <c r="T573" s="30">
        <f t="shared" si="263"/>
        <v>605221.18313643115</v>
      </c>
      <c r="U573" s="30">
        <f t="shared" si="264"/>
        <v>0</v>
      </c>
      <c r="V573" s="30">
        <f t="shared" si="265"/>
        <v>0</v>
      </c>
      <c r="W573" s="30">
        <f t="shared" si="266"/>
        <v>0</v>
      </c>
      <c r="X573" s="30">
        <f t="shared" si="267"/>
        <v>0</v>
      </c>
      <c r="Y573" s="30">
        <f t="shared" si="253"/>
        <v>1274.4926580541712</v>
      </c>
      <c r="Z573" s="30">
        <f t="shared" si="254"/>
        <v>-669.27147491773928</v>
      </c>
      <c r="AA573" s="30">
        <f t="shared" si="268"/>
        <v>0.35402573834838091</v>
      </c>
      <c r="AB573" s="30">
        <f t="shared" si="269"/>
        <v>-0.18590874303270535</v>
      </c>
      <c r="AC573" s="30">
        <f t="shared" si="270"/>
        <v>0.18590874303270535</v>
      </c>
      <c r="AD573" s="30">
        <f t="shared" si="271"/>
        <v>0.16811699531567556</v>
      </c>
      <c r="AE573" s="30">
        <f>1/2*(('Car Info '!$C$5)*('My Spreedsheet '!F573)^2)</f>
        <v>0</v>
      </c>
      <c r="AF573" s="30">
        <f t="shared" si="272"/>
        <v>0</v>
      </c>
      <c r="AG573" s="30">
        <f t="shared" si="273"/>
        <v>0</v>
      </c>
      <c r="AH573" s="30">
        <f t="shared" si="274"/>
        <v>5.6971184402863466</v>
      </c>
      <c r="AI573" s="30">
        <f t="shared" si="275"/>
        <v>0</v>
      </c>
      <c r="AJ573" s="30">
        <f t="shared" si="276"/>
        <v>0</v>
      </c>
      <c r="AK573" s="30">
        <f t="shared" si="277"/>
        <v>0</v>
      </c>
      <c r="AL573" s="30">
        <f t="shared" si="278"/>
        <v>0</v>
      </c>
      <c r="AM573" s="30">
        <f t="shared" si="279"/>
        <v>0</v>
      </c>
      <c r="AN573" s="30">
        <f t="shared" si="280"/>
        <v>0</v>
      </c>
      <c r="AO573" s="30">
        <f>IF('My Spreedsheet '!AN573&lt; 'Supercapacitor Info'!$F$22,'My Spreedsheet '!AN573,'Supercapacitor Info'!$F$22)</f>
        <v>0</v>
      </c>
    </row>
    <row r="574" spans="2:41" x14ac:dyDescent="0.3">
      <c r="B574" s="6" t="s">
        <v>9</v>
      </c>
      <c r="C574" s="6">
        <v>569</v>
      </c>
      <c r="D574" s="6">
        <v>569</v>
      </c>
      <c r="E574" s="7">
        <v>0</v>
      </c>
      <c r="F574" s="16">
        <f t="shared" si="255"/>
        <v>0</v>
      </c>
      <c r="G574" s="17">
        <f t="shared" si="281"/>
        <v>0</v>
      </c>
      <c r="H574" s="17">
        <f t="shared" si="282"/>
        <v>0</v>
      </c>
      <c r="I574" s="17">
        <f t="shared" si="256"/>
        <v>0</v>
      </c>
      <c r="J574" s="17">
        <f t="shared" si="257"/>
        <v>3094.5277777777796</v>
      </c>
      <c r="K574" s="17">
        <f t="shared" si="258"/>
        <v>3094.5277777777796</v>
      </c>
      <c r="L574" s="30">
        <f>'Car Info '!$C$5*'My Spreedsheet '!G574</f>
        <v>0</v>
      </c>
      <c r="M574" s="30">
        <f t="shared" si="259"/>
        <v>0</v>
      </c>
      <c r="N574" s="30">
        <f>IF(M574=1,'Car Info '!$C$5*9.80665*'Car Info '!$H$5,0)</f>
        <v>0</v>
      </c>
      <c r="O574" s="30">
        <f>0.5*'Car Info '!$G$5*'Car Info '!$I$5*'Car Info '!$D$5*('My Spreedsheet '!F574*'My Spreedsheet '!F574)</f>
        <v>0</v>
      </c>
      <c r="P574" s="30">
        <f t="shared" si="283"/>
        <v>0</v>
      </c>
      <c r="Q574" s="30">
        <f t="shared" si="260"/>
        <v>0</v>
      </c>
      <c r="R574" s="30">
        <f t="shared" si="261"/>
        <v>0</v>
      </c>
      <c r="S574" s="30">
        <f t="shared" si="262"/>
        <v>0</v>
      </c>
      <c r="T574" s="30">
        <f t="shared" si="263"/>
        <v>605221.18313643115</v>
      </c>
      <c r="U574" s="30">
        <f t="shared" si="264"/>
        <v>0</v>
      </c>
      <c r="V574" s="30">
        <f t="shared" si="265"/>
        <v>0</v>
      </c>
      <c r="W574" s="30">
        <f t="shared" si="266"/>
        <v>0</v>
      </c>
      <c r="X574" s="30">
        <f t="shared" si="267"/>
        <v>0</v>
      </c>
      <c r="Y574" s="30">
        <f t="shared" si="253"/>
        <v>1274.4926580541712</v>
      </c>
      <c r="Z574" s="30">
        <f t="shared" si="254"/>
        <v>-669.27147491773928</v>
      </c>
      <c r="AA574" s="30">
        <f t="shared" si="268"/>
        <v>0.35402573834838091</v>
      </c>
      <c r="AB574" s="30">
        <f t="shared" si="269"/>
        <v>-0.18590874303270535</v>
      </c>
      <c r="AC574" s="30">
        <f t="shared" si="270"/>
        <v>0.18590874303270535</v>
      </c>
      <c r="AD574" s="30">
        <f t="shared" si="271"/>
        <v>0.16811699531567556</v>
      </c>
      <c r="AE574" s="30">
        <f>1/2*(('Car Info '!$C$5)*('My Spreedsheet '!F574)^2)</f>
        <v>0</v>
      </c>
      <c r="AF574" s="30">
        <f t="shared" si="272"/>
        <v>0</v>
      </c>
      <c r="AG574" s="30">
        <f t="shared" si="273"/>
        <v>0</v>
      </c>
      <c r="AH574" s="30">
        <f t="shared" si="274"/>
        <v>5.6971184402863466</v>
      </c>
      <c r="AI574" s="30">
        <f t="shared" si="275"/>
        <v>0</v>
      </c>
      <c r="AJ574" s="30">
        <f t="shared" si="276"/>
        <v>0</v>
      </c>
      <c r="AK574" s="30">
        <f t="shared" si="277"/>
        <v>0</v>
      </c>
      <c r="AL574" s="30">
        <f t="shared" si="278"/>
        <v>0</v>
      </c>
      <c r="AM574" s="30">
        <f t="shared" si="279"/>
        <v>0</v>
      </c>
      <c r="AN574" s="30">
        <f t="shared" si="280"/>
        <v>0</v>
      </c>
      <c r="AO574" s="30">
        <f>IF('My Spreedsheet '!AN574&lt; 'Supercapacitor Info'!$F$22,'My Spreedsheet '!AN574,'Supercapacitor Info'!$F$22)</f>
        <v>0</v>
      </c>
    </row>
    <row r="575" spans="2:41" x14ac:dyDescent="0.3">
      <c r="B575" s="6" t="s">
        <v>9</v>
      </c>
      <c r="C575" s="6">
        <v>570</v>
      </c>
      <c r="D575" s="6">
        <v>570</v>
      </c>
      <c r="E575" s="7">
        <v>0</v>
      </c>
      <c r="F575" s="16">
        <f t="shared" si="255"/>
        <v>0</v>
      </c>
      <c r="G575" s="17">
        <f t="shared" si="281"/>
        <v>0</v>
      </c>
      <c r="H575" s="17">
        <f t="shared" si="282"/>
        <v>0</v>
      </c>
      <c r="I575" s="17">
        <f t="shared" si="256"/>
        <v>0</v>
      </c>
      <c r="J575" s="17">
        <f t="shared" si="257"/>
        <v>3094.5277777777796</v>
      </c>
      <c r="K575" s="17">
        <f t="shared" si="258"/>
        <v>3094.5277777777796</v>
      </c>
      <c r="L575" s="30">
        <f>'Car Info '!$C$5*'My Spreedsheet '!G575</f>
        <v>0</v>
      </c>
      <c r="M575" s="30">
        <f t="shared" si="259"/>
        <v>0</v>
      </c>
      <c r="N575" s="30">
        <f>IF(M575=1,'Car Info '!$C$5*9.80665*'Car Info '!$H$5,0)</f>
        <v>0</v>
      </c>
      <c r="O575" s="30">
        <f>0.5*'Car Info '!$G$5*'Car Info '!$I$5*'Car Info '!$D$5*('My Spreedsheet '!F575*'My Spreedsheet '!F575)</f>
        <v>0</v>
      </c>
      <c r="P575" s="30">
        <f t="shared" si="283"/>
        <v>0</v>
      </c>
      <c r="Q575" s="30">
        <f t="shared" si="260"/>
        <v>0</v>
      </c>
      <c r="R575" s="30">
        <f t="shared" si="261"/>
        <v>0</v>
      </c>
      <c r="S575" s="30">
        <f t="shared" si="262"/>
        <v>0</v>
      </c>
      <c r="T575" s="30">
        <f t="shared" si="263"/>
        <v>605221.18313643115</v>
      </c>
      <c r="U575" s="30">
        <f t="shared" si="264"/>
        <v>0</v>
      </c>
      <c r="V575" s="30">
        <f t="shared" si="265"/>
        <v>0</v>
      </c>
      <c r="W575" s="30">
        <f t="shared" si="266"/>
        <v>0</v>
      </c>
      <c r="X575" s="30">
        <f t="shared" si="267"/>
        <v>0</v>
      </c>
      <c r="Y575" s="30">
        <f t="shared" si="253"/>
        <v>1274.4926580541712</v>
      </c>
      <c r="Z575" s="30">
        <f t="shared" si="254"/>
        <v>-669.27147491773928</v>
      </c>
      <c r="AA575" s="30">
        <f t="shared" si="268"/>
        <v>0.35402573834838091</v>
      </c>
      <c r="AB575" s="30">
        <f t="shared" si="269"/>
        <v>-0.18590874303270535</v>
      </c>
      <c r="AC575" s="30">
        <f t="shared" si="270"/>
        <v>0.18590874303270535</v>
      </c>
      <c r="AD575" s="30">
        <f t="shared" si="271"/>
        <v>0.16811699531567556</v>
      </c>
      <c r="AE575" s="30">
        <f>1/2*(('Car Info '!$C$5)*('My Spreedsheet '!F575)^2)</f>
        <v>0</v>
      </c>
      <c r="AF575" s="30">
        <f t="shared" si="272"/>
        <v>0</v>
      </c>
      <c r="AG575" s="30">
        <f t="shared" si="273"/>
        <v>0</v>
      </c>
      <c r="AH575" s="30">
        <f t="shared" si="274"/>
        <v>5.6971184402863466</v>
      </c>
      <c r="AI575" s="30">
        <f t="shared" si="275"/>
        <v>0</v>
      </c>
      <c r="AJ575" s="30">
        <f t="shared" si="276"/>
        <v>0</v>
      </c>
      <c r="AK575" s="30">
        <f t="shared" si="277"/>
        <v>0</v>
      </c>
      <c r="AL575" s="30">
        <f t="shared" si="278"/>
        <v>0</v>
      </c>
      <c r="AM575" s="30">
        <f t="shared" si="279"/>
        <v>0</v>
      </c>
      <c r="AN575" s="30">
        <f t="shared" si="280"/>
        <v>0</v>
      </c>
      <c r="AO575" s="30">
        <f>IF('My Spreedsheet '!AN575&lt; 'Supercapacitor Info'!$F$22,'My Spreedsheet '!AN575,'Supercapacitor Info'!$F$22)</f>
        <v>0</v>
      </c>
    </row>
    <row r="576" spans="2:41" x14ac:dyDescent="0.3">
      <c r="B576" s="6" t="s">
        <v>9</v>
      </c>
      <c r="C576" s="6">
        <v>571</v>
      </c>
      <c r="D576" s="6">
        <v>571</v>
      </c>
      <c r="E576" s="7">
        <v>0</v>
      </c>
      <c r="F576" s="16">
        <f t="shared" si="255"/>
        <v>0</v>
      </c>
      <c r="G576" s="17">
        <f t="shared" si="281"/>
        <v>0</v>
      </c>
      <c r="H576" s="17">
        <f t="shared" si="282"/>
        <v>0</v>
      </c>
      <c r="I576" s="17">
        <f t="shared" si="256"/>
        <v>0</v>
      </c>
      <c r="J576" s="17">
        <f t="shared" si="257"/>
        <v>3094.5277777777796</v>
      </c>
      <c r="K576" s="17">
        <f t="shared" si="258"/>
        <v>3094.5277777777796</v>
      </c>
      <c r="L576" s="30">
        <f>'Car Info '!$C$5*'My Spreedsheet '!G576</f>
        <v>0</v>
      </c>
      <c r="M576" s="30">
        <f t="shared" si="259"/>
        <v>0</v>
      </c>
      <c r="N576" s="30">
        <f>IF(M576=1,'Car Info '!$C$5*9.80665*'Car Info '!$H$5,0)</f>
        <v>0</v>
      </c>
      <c r="O576" s="30">
        <f>0.5*'Car Info '!$G$5*'Car Info '!$I$5*'Car Info '!$D$5*('My Spreedsheet '!F576*'My Spreedsheet '!F576)</f>
        <v>0</v>
      </c>
      <c r="P576" s="30">
        <f t="shared" si="283"/>
        <v>0</v>
      </c>
      <c r="Q576" s="30">
        <f t="shared" si="260"/>
        <v>0</v>
      </c>
      <c r="R576" s="30">
        <f t="shared" si="261"/>
        <v>0</v>
      </c>
      <c r="S576" s="30">
        <f t="shared" si="262"/>
        <v>0</v>
      </c>
      <c r="T576" s="30">
        <f t="shared" si="263"/>
        <v>605221.18313643115</v>
      </c>
      <c r="U576" s="30">
        <f t="shared" si="264"/>
        <v>0</v>
      </c>
      <c r="V576" s="30">
        <f t="shared" si="265"/>
        <v>0</v>
      </c>
      <c r="W576" s="30">
        <f t="shared" si="266"/>
        <v>0</v>
      </c>
      <c r="X576" s="30">
        <f t="shared" si="267"/>
        <v>0</v>
      </c>
      <c r="Y576" s="30">
        <f t="shared" si="253"/>
        <v>1274.4926580541712</v>
      </c>
      <c r="Z576" s="30">
        <f t="shared" si="254"/>
        <v>-669.27147491773928</v>
      </c>
      <c r="AA576" s="30">
        <f t="shared" si="268"/>
        <v>0.35402573834838091</v>
      </c>
      <c r="AB576" s="30">
        <f t="shared" si="269"/>
        <v>-0.18590874303270535</v>
      </c>
      <c r="AC576" s="30">
        <f t="shared" si="270"/>
        <v>0.18590874303270535</v>
      </c>
      <c r="AD576" s="30">
        <f t="shared" si="271"/>
        <v>0.16811699531567556</v>
      </c>
      <c r="AE576" s="30">
        <f>1/2*(('Car Info '!$C$5)*('My Spreedsheet '!F576)^2)</f>
        <v>0</v>
      </c>
      <c r="AF576" s="30">
        <f t="shared" si="272"/>
        <v>0</v>
      </c>
      <c r="AG576" s="30">
        <f t="shared" si="273"/>
        <v>0</v>
      </c>
      <c r="AH576" s="30">
        <f t="shared" si="274"/>
        <v>5.6971184402863466</v>
      </c>
      <c r="AI576" s="30">
        <f t="shared" si="275"/>
        <v>0</v>
      </c>
      <c r="AJ576" s="30">
        <f t="shared" si="276"/>
        <v>0</v>
      </c>
      <c r="AK576" s="30">
        <f t="shared" si="277"/>
        <v>0</v>
      </c>
      <c r="AL576" s="30">
        <f t="shared" si="278"/>
        <v>0</v>
      </c>
      <c r="AM576" s="30">
        <f t="shared" si="279"/>
        <v>0</v>
      </c>
      <c r="AN576" s="30">
        <f t="shared" si="280"/>
        <v>0</v>
      </c>
      <c r="AO576" s="30">
        <f>IF('My Spreedsheet '!AN576&lt; 'Supercapacitor Info'!$F$22,'My Spreedsheet '!AN576,'Supercapacitor Info'!$F$22)</f>
        <v>0</v>
      </c>
    </row>
    <row r="577" spans="2:41" x14ac:dyDescent="0.3">
      <c r="B577" s="6" t="s">
        <v>9</v>
      </c>
      <c r="C577" s="6">
        <v>572</v>
      </c>
      <c r="D577" s="6">
        <v>572</v>
      </c>
      <c r="E577" s="7">
        <v>0</v>
      </c>
      <c r="F577" s="16">
        <f t="shared" si="255"/>
        <v>0</v>
      </c>
      <c r="G577" s="17">
        <f t="shared" si="281"/>
        <v>0</v>
      </c>
      <c r="H577" s="17">
        <f t="shared" si="282"/>
        <v>0</v>
      </c>
      <c r="I577" s="17">
        <f t="shared" si="256"/>
        <v>0</v>
      </c>
      <c r="J577" s="17">
        <f t="shared" si="257"/>
        <v>3094.5277777777796</v>
      </c>
      <c r="K577" s="17">
        <f t="shared" si="258"/>
        <v>3094.5277777777796</v>
      </c>
      <c r="L577" s="30">
        <f>'Car Info '!$C$5*'My Spreedsheet '!G577</f>
        <v>0</v>
      </c>
      <c r="M577" s="30">
        <f t="shared" si="259"/>
        <v>0</v>
      </c>
      <c r="N577" s="30">
        <f>IF(M577=1,'Car Info '!$C$5*9.80665*'Car Info '!$H$5,0)</f>
        <v>0</v>
      </c>
      <c r="O577" s="30">
        <f>0.5*'Car Info '!$G$5*'Car Info '!$I$5*'Car Info '!$D$5*('My Spreedsheet '!F577*'My Spreedsheet '!F577)</f>
        <v>0</v>
      </c>
      <c r="P577" s="30">
        <f t="shared" si="283"/>
        <v>0</v>
      </c>
      <c r="Q577" s="30">
        <f t="shared" si="260"/>
        <v>0</v>
      </c>
      <c r="R577" s="30">
        <f t="shared" si="261"/>
        <v>0</v>
      </c>
      <c r="S577" s="30">
        <f t="shared" si="262"/>
        <v>0</v>
      </c>
      <c r="T577" s="30">
        <f t="shared" si="263"/>
        <v>605221.18313643115</v>
      </c>
      <c r="U577" s="30">
        <f t="shared" si="264"/>
        <v>0</v>
      </c>
      <c r="V577" s="30">
        <f t="shared" si="265"/>
        <v>0</v>
      </c>
      <c r="W577" s="30">
        <f t="shared" si="266"/>
        <v>0</v>
      </c>
      <c r="X577" s="30">
        <f t="shared" si="267"/>
        <v>0</v>
      </c>
      <c r="Y577" s="30">
        <f t="shared" si="253"/>
        <v>1274.4926580541712</v>
      </c>
      <c r="Z577" s="30">
        <f t="shared" si="254"/>
        <v>-669.27147491773928</v>
      </c>
      <c r="AA577" s="30">
        <f t="shared" si="268"/>
        <v>0.35402573834838091</v>
      </c>
      <c r="AB577" s="30">
        <f t="shared" si="269"/>
        <v>-0.18590874303270535</v>
      </c>
      <c r="AC577" s="30">
        <f t="shared" si="270"/>
        <v>0.18590874303270535</v>
      </c>
      <c r="AD577" s="30">
        <f t="shared" si="271"/>
        <v>0.16811699531567556</v>
      </c>
      <c r="AE577" s="30">
        <f>1/2*(('Car Info '!$C$5)*('My Spreedsheet '!F577)^2)</f>
        <v>0</v>
      </c>
      <c r="AF577" s="30">
        <f t="shared" si="272"/>
        <v>0</v>
      </c>
      <c r="AG577" s="30">
        <f t="shared" si="273"/>
        <v>0</v>
      </c>
      <c r="AH577" s="30">
        <f t="shared" si="274"/>
        <v>5.6971184402863466</v>
      </c>
      <c r="AI577" s="30">
        <f t="shared" si="275"/>
        <v>0</v>
      </c>
      <c r="AJ577" s="30">
        <f t="shared" si="276"/>
        <v>0</v>
      </c>
      <c r="AK577" s="30">
        <f t="shared" si="277"/>
        <v>0</v>
      </c>
      <c r="AL577" s="30">
        <f t="shared" si="278"/>
        <v>0</v>
      </c>
      <c r="AM577" s="30">
        <f t="shared" si="279"/>
        <v>0</v>
      </c>
      <c r="AN577" s="30">
        <f t="shared" si="280"/>
        <v>0</v>
      </c>
      <c r="AO577" s="30">
        <f>IF('My Spreedsheet '!AN577&lt; 'Supercapacitor Info'!$F$22,'My Spreedsheet '!AN577,'Supercapacitor Info'!$F$22)</f>
        <v>0</v>
      </c>
    </row>
    <row r="578" spans="2:41" x14ac:dyDescent="0.3">
      <c r="B578" s="6" t="s">
        <v>9</v>
      </c>
      <c r="C578" s="6">
        <v>573</v>
      </c>
      <c r="D578" s="6">
        <v>573</v>
      </c>
      <c r="E578" s="7">
        <v>0</v>
      </c>
      <c r="F578" s="16">
        <f t="shared" si="255"/>
        <v>0</v>
      </c>
      <c r="G578" s="17">
        <f t="shared" si="281"/>
        <v>0</v>
      </c>
      <c r="H578" s="17">
        <f t="shared" si="282"/>
        <v>0</v>
      </c>
      <c r="I578" s="17">
        <f t="shared" si="256"/>
        <v>0</v>
      </c>
      <c r="J578" s="17">
        <f t="shared" si="257"/>
        <v>3094.5277777777796</v>
      </c>
      <c r="K578" s="17">
        <f t="shared" si="258"/>
        <v>3094.5277777777796</v>
      </c>
      <c r="L578" s="30">
        <f>'Car Info '!$C$5*'My Spreedsheet '!G578</f>
        <v>0</v>
      </c>
      <c r="M578" s="30">
        <f t="shared" si="259"/>
        <v>0</v>
      </c>
      <c r="N578" s="30">
        <f>IF(M578=1,'Car Info '!$C$5*9.80665*'Car Info '!$H$5,0)</f>
        <v>0</v>
      </c>
      <c r="O578" s="30">
        <f>0.5*'Car Info '!$G$5*'Car Info '!$I$5*'Car Info '!$D$5*('My Spreedsheet '!F578*'My Spreedsheet '!F578)</f>
        <v>0</v>
      </c>
      <c r="P578" s="30">
        <f t="shared" si="283"/>
        <v>0</v>
      </c>
      <c r="Q578" s="30">
        <f t="shared" si="260"/>
        <v>0</v>
      </c>
      <c r="R578" s="30">
        <f t="shared" si="261"/>
        <v>0</v>
      </c>
      <c r="S578" s="30">
        <f t="shared" si="262"/>
        <v>0</v>
      </c>
      <c r="T578" s="30">
        <f t="shared" si="263"/>
        <v>605221.18313643115</v>
      </c>
      <c r="U578" s="30">
        <f t="shared" si="264"/>
        <v>0</v>
      </c>
      <c r="V578" s="30">
        <f t="shared" si="265"/>
        <v>0</v>
      </c>
      <c r="W578" s="30">
        <f t="shared" si="266"/>
        <v>0</v>
      </c>
      <c r="X578" s="30">
        <f t="shared" si="267"/>
        <v>0</v>
      </c>
      <c r="Y578" s="30">
        <f t="shared" si="253"/>
        <v>1274.4926580541712</v>
      </c>
      <c r="Z578" s="30">
        <f t="shared" si="254"/>
        <v>-669.27147491773928</v>
      </c>
      <c r="AA578" s="30">
        <f t="shared" si="268"/>
        <v>0.35402573834838091</v>
      </c>
      <c r="AB578" s="30">
        <f t="shared" si="269"/>
        <v>-0.18590874303270535</v>
      </c>
      <c r="AC578" s="30">
        <f t="shared" si="270"/>
        <v>0.18590874303270535</v>
      </c>
      <c r="AD578" s="30">
        <f t="shared" si="271"/>
        <v>0.16811699531567556</v>
      </c>
      <c r="AE578" s="30">
        <f>1/2*(('Car Info '!$C$5)*('My Spreedsheet '!F578)^2)</f>
        <v>0</v>
      </c>
      <c r="AF578" s="30">
        <f t="shared" si="272"/>
        <v>0</v>
      </c>
      <c r="AG578" s="30">
        <f t="shared" si="273"/>
        <v>0</v>
      </c>
      <c r="AH578" s="30">
        <f t="shared" si="274"/>
        <v>5.6971184402863466</v>
      </c>
      <c r="AI578" s="30">
        <f t="shared" si="275"/>
        <v>0</v>
      </c>
      <c r="AJ578" s="30">
        <f t="shared" si="276"/>
        <v>0</v>
      </c>
      <c r="AK578" s="30">
        <f t="shared" si="277"/>
        <v>0</v>
      </c>
      <c r="AL578" s="30">
        <f t="shared" si="278"/>
        <v>0</v>
      </c>
      <c r="AM578" s="30">
        <f t="shared" si="279"/>
        <v>0</v>
      </c>
      <c r="AN578" s="30">
        <f t="shared" si="280"/>
        <v>0</v>
      </c>
      <c r="AO578" s="30">
        <f>IF('My Spreedsheet '!AN578&lt; 'Supercapacitor Info'!$F$22,'My Spreedsheet '!AN578,'Supercapacitor Info'!$F$22)</f>
        <v>0</v>
      </c>
    </row>
    <row r="579" spans="2:41" x14ac:dyDescent="0.3">
      <c r="B579" s="6" t="s">
        <v>9</v>
      </c>
      <c r="C579" s="6">
        <v>574</v>
      </c>
      <c r="D579" s="6">
        <v>574</v>
      </c>
      <c r="E579" s="7">
        <v>0</v>
      </c>
      <c r="F579" s="16">
        <f t="shared" si="255"/>
        <v>0</v>
      </c>
      <c r="G579" s="17">
        <f t="shared" si="281"/>
        <v>0</v>
      </c>
      <c r="H579" s="17">
        <f t="shared" si="282"/>
        <v>0</v>
      </c>
      <c r="I579" s="17">
        <f t="shared" si="256"/>
        <v>0</v>
      </c>
      <c r="J579" s="17">
        <f t="shared" si="257"/>
        <v>3094.5277777777796</v>
      </c>
      <c r="K579" s="17">
        <f t="shared" si="258"/>
        <v>3094.5277777777796</v>
      </c>
      <c r="L579" s="30">
        <f>'Car Info '!$C$5*'My Spreedsheet '!G579</f>
        <v>0</v>
      </c>
      <c r="M579" s="30">
        <f t="shared" si="259"/>
        <v>0</v>
      </c>
      <c r="N579" s="30">
        <f>IF(M579=1,'Car Info '!$C$5*9.80665*'Car Info '!$H$5,0)</f>
        <v>0</v>
      </c>
      <c r="O579" s="30">
        <f>0.5*'Car Info '!$G$5*'Car Info '!$I$5*'Car Info '!$D$5*('My Spreedsheet '!F579*'My Spreedsheet '!F579)</f>
        <v>0</v>
      </c>
      <c r="P579" s="30">
        <f t="shared" si="283"/>
        <v>0</v>
      </c>
      <c r="Q579" s="30">
        <f t="shared" si="260"/>
        <v>0</v>
      </c>
      <c r="R579" s="30">
        <f t="shared" si="261"/>
        <v>0</v>
      </c>
      <c r="S579" s="30">
        <f t="shared" si="262"/>
        <v>0</v>
      </c>
      <c r="T579" s="30">
        <f t="shared" si="263"/>
        <v>605221.18313643115</v>
      </c>
      <c r="U579" s="30">
        <f t="shared" si="264"/>
        <v>0</v>
      </c>
      <c r="V579" s="30">
        <f t="shared" si="265"/>
        <v>0</v>
      </c>
      <c r="W579" s="30">
        <f t="shared" si="266"/>
        <v>0</v>
      </c>
      <c r="X579" s="30">
        <f t="shared" si="267"/>
        <v>0</v>
      </c>
      <c r="Y579" s="30">
        <f t="shared" si="253"/>
        <v>1274.4926580541712</v>
      </c>
      <c r="Z579" s="30">
        <f t="shared" si="254"/>
        <v>-669.27147491773928</v>
      </c>
      <c r="AA579" s="30">
        <f t="shared" si="268"/>
        <v>0.35402573834838091</v>
      </c>
      <c r="AB579" s="30">
        <f t="shared" si="269"/>
        <v>-0.18590874303270535</v>
      </c>
      <c r="AC579" s="30">
        <f t="shared" si="270"/>
        <v>0.18590874303270535</v>
      </c>
      <c r="AD579" s="30">
        <f t="shared" si="271"/>
        <v>0.16811699531567556</v>
      </c>
      <c r="AE579" s="30">
        <f>1/2*(('Car Info '!$C$5)*('My Spreedsheet '!F579)^2)</f>
        <v>0</v>
      </c>
      <c r="AF579" s="30">
        <f t="shared" si="272"/>
        <v>0</v>
      </c>
      <c r="AG579" s="30">
        <f t="shared" si="273"/>
        <v>0</v>
      </c>
      <c r="AH579" s="30">
        <f t="shared" si="274"/>
        <v>5.6971184402863466</v>
      </c>
      <c r="AI579" s="30">
        <f t="shared" si="275"/>
        <v>0</v>
      </c>
      <c r="AJ579" s="30">
        <f t="shared" si="276"/>
        <v>0</v>
      </c>
      <c r="AK579" s="30">
        <f t="shared" si="277"/>
        <v>0</v>
      </c>
      <c r="AL579" s="30">
        <f t="shared" si="278"/>
        <v>0</v>
      </c>
      <c r="AM579" s="30">
        <f t="shared" si="279"/>
        <v>0</v>
      </c>
      <c r="AN579" s="30">
        <f t="shared" si="280"/>
        <v>0</v>
      </c>
      <c r="AO579" s="30">
        <f>IF('My Spreedsheet '!AN579&lt; 'Supercapacitor Info'!$F$22,'My Spreedsheet '!AN579,'Supercapacitor Info'!$F$22)</f>
        <v>0</v>
      </c>
    </row>
    <row r="580" spans="2:41" x14ac:dyDescent="0.3">
      <c r="B580" s="6" t="s">
        <v>9</v>
      </c>
      <c r="C580" s="6">
        <v>575</v>
      </c>
      <c r="D580" s="6">
        <v>575</v>
      </c>
      <c r="E580" s="7">
        <v>0</v>
      </c>
      <c r="F580" s="16">
        <f t="shared" si="255"/>
        <v>0</v>
      </c>
      <c r="G580" s="17">
        <f t="shared" si="281"/>
        <v>0</v>
      </c>
      <c r="H580" s="17">
        <f t="shared" si="282"/>
        <v>0</v>
      </c>
      <c r="I580" s="17">
        <f t="shared" si="256"/>
        <v>0</v>
      </c>
      <c r="J580" s="17">
        <f t="shared" si="257"/>
        <v>3094.5277777777796</v>
      </c>
      <c r="K580" s="17">
        <f t="shared" si="258"/>
        <v>3094.5277777777796</v>
      </c>
      <c r="L580" s="30">
        <f>'Car Info '!$C$5*'My Spreedsheet '!G580</f>
        <v>0</v>
      </c>
      <c r="M580" s="30">
        <f t="shared" si="259"/>
        <v>0</v>
      </c>
      <c r="N580" s="30">
        <f>IF(M580=1,'Car Info '!$C$5*9.80665*'Car Info '!$H$5,0)</f>
        <v>0</v>
      </c>
      <c r="O580" s="30">
        <f>0.5*'Car Info '!$G$5*'Car Info '!$I$5*'Car Info '!$D$5*('My Spreedsheet '!F580*'My Spreedsheet '!F580)</f>
        <v>0</v>
      </c>
      <c r="P580" s="30">
        <f t="shared" si="283"/>
        <v>0</v>
      </c>
      <c r="Q580" s="30">
        <f t="shared" si="260"/>
        <v>0</v>
      </c>
      <c r="R580" s="30">
        <f t="shared" si="261"/>
        <v>0</v>
      </c>
      <c r="S580" s="30">
        <f t="shared" si="262"/>
        <v>0</v>
      </c>
      <c r="T580" s="30">
        <f t="shared" si="263"/>
        <v>605221.18313643115</v>
      </c>
      <c r="U580" s="30">
        <f t="shared" si="264"/>
        <v>0</v>
      </c>
      <c r="V580" s="30">
        <f t="shared" si="265"/>
        <v>0</v>
      </c>
      <c r="W580" s="30">
        <f t="shared" si="266"/>
        <v>0</v>
      </c>
      <c r="X580" s="30">
        <f t="shared" si="267"/>
        <v>0</v>
      </c>
      <c r="Y580" s="30">
        <f t="shared" si="253"/>
        <v>1274.4926580541712</v>
      </c>
      <c r="Z580" s="30">
        <f t="shared" si="254"/>
        <v>-669.27147491773928</v>
      </c>
      <c r="AA580" s="30">
        <f t="shared" si="268"/>
        <v>0.35402573834838091</v>
      </c>
      <c r="AB580" s="30">
        <f t="shared" si="269"/>
        <v>-0.18590874303270535</v>
      </c>
      <c r="AC580" s="30">
        <f t="shared" si="270"/>
        <v>0.18590874303270535</v>
      </c>
      <c r="AD580" s="30">
        <f t="shared" si="271"/>
        <v>0.16811699531567556</v>
      </c>
      <c r="AE580" s="30">
        <f>1/2*(('Car Info '!$C$5)*('My Spreedsheet '!F580)^2)</f>
        <v>0</v>
      </c>
      <c r="AF580" s="30">
        <f t="shared" si="272"/>
        <v>0</v>
      </c>
      <c r="AG580" s="30">
        <f t="shared" si="273"/>
        <v>0</v>
      </c>
      <c r="AH580" s="30">
        <f t="shared" si="274"/>
        <v>5.6971184402863466</v>
      </c>
      <c r="AI580" s="30">
        <f t="shared" si="275"/>
        <v>0</v>
      </c>
      <c r="AJ580" s="30">
        <f t="shared" si="276"/>
        <v>0</v>
      </c>
      <c r="AK580" s="30">
        <f t="shared" si="277"/>
        <v>0</v>
      </c>
      <c r="AL580" s="30">
        <f t="shared" si="278"/>
        <v>0</v>
      </c>
      <c r="AM580" s="30">
        <f t="shared" si="279"/>
        <v>0</v>
      </c>
      <c r="AN580" s="30">
        <f t="shared" si="280"/>
        <v>0</v>
      </c>
      <c r="AO580" s="30">
        <f>IF('My Spreedsheet '!AN580&lt; 'Supercapacitor Info'!$F$22,'My Spreedsheet '!AN580,'Supercapacitor Info'!$F$22)</f>
        <v>0</v>
      </c>
    </row>
    <row r="581" spans="2:41" x14ac:dyDescent="0.3">
      <c r="B581" s="6" t="s">
        <v>9</v>
      </c>
      <c r="C581" s="6">
        <v>576</v>
      </c>
      <c r="D581" s="6">
        <v>576</v>
      </c>
      <c r="E581" s="7">
        <v>0</v>
      </c>
      <c r="F581" s="16">
        <f t="shared" si="255"/>
        <v>0</v>
      </c>
      <c r="G581" s="17">
        <f t="shared" si="281"/>
        <v>0</v>
      </c>
      <c r="H581" s="17">
        <f t="shared" si="282"/>
        <v>0</v>
      </c>
      <c r="I581" s="17">
        <f t="shared" si="256"/>
        <v>0</v>
      </c>
      <c r="J581" s="17">
        <f t="shared" si="257"/>
        <v>3094.5277777777796</v>
      </c>
      <c r="K581" s="17">
        <f t="shared" si="258"/>
        <v>3094.5277777777796</v>
      </c>
      <c r="L581" s="30">
        <f>'Car Info '!$C$5*'My Spreedsheet '!G581</f>
        <v>0</v>
      </c>
      <c r="M581" s="30">
        <f t="shared" si="259"/>
        <v>0</v>
      </c>
      <c r="N581" s="30">
        <f>IF(M581=1,'Car Info '!$C$5*9.80665*'Car Info '!$H$5,0)</f>
        <v>0</v>
      </c>
      <c r="O581" s="30">
        <f>0.5*'Car Info '!$G$5*'Car Info '!$I$5*'Car Info '!$D$5*('My Spreedsheet '!F581*'My Spreedsheet '!F581)</f>
        <v>0</v>
      </c>
      <c r="P581" s="30">
        <f t="shared" si="283"/>
        <v>0</v>
      </c>
      <c r="Q581" s="30">
        <f t="shared" si="260"/>
        <v>0</v>
      </c>
      <c r="R581" s="30">
        <f t="shared" si="261"/>
        <v>0</v>
      </c>
      <c r="S581" s="30">
        <f t="shared" si="262"/>
        <v>0</v>
      </c>
      <c r="T581" s="30">
        <f t="shared" si="263"/>
        <v>605221.18313643115</v>
      </c>
      <c r="U581" s="30">
        <f t="shared" si="264"/>
        <v>0</v>
      </c>
      <c r="V581" s="30">
        <f t="shared" si="265"/>
        <v>0</v>
      </c>
      <c r="W581" s="30">
        <f t="shared" si="266"/>
        <v>0</v>
      </c>
      <c r="X581" s="30">
        <f t="shared" si="267"/>
        <v>0</v>
      </c>
      <c r="Y581" s="30">
        <f t="shared" ref="Y581:Y644" si="284">IF(R581&gt;0,SUM(Y580,R581),Y580)</f>
        <v>1274.4926580541712</v>
      </c>
      <c r="Z581" s="30">
        <f t="shared" ref="Z581:Z644" si="285">IF(R581&lt;0,SUM(Z580,R581),Z580)</f>
        <v>-669.27147491773928</v>
      </c>
      <c r="AA581" s="30">
        <f t="shared" si="268"/>
        <v>0.35402573834838091</v>
      </c>
      <c r="AB581" s="30">
        <f t="shared" si="269"/>
        <v>-0.18590874303270535</v>
      </c>
      <c r="AC581" s="30">
        <f t="shared" si="270"/>
        <v>0.18590874303270535</v>
      </c>
      <c r="AD581" s="30">
        <f t="shared" si="271"/>
        <v>0.16811699531567556</v>
      </c>
      <c r="AE581" s="30">
        <f>1/2*(('Car Info '!$C$5)*('My Spreedsheet '!F581)^2)</f>
        <v>0</v>
      </c>
      <c r="AF581" s="30">
        <f t="shared" si="272"/>
        <v>0</v>
      </c>
      <c r="AG581" s="30">
        <f t="shared" si="273"/>
        <v>0</v>
      </c>
      <c r="AH581" s="30">
        <f t="shared" si="274"/>
        <v>5.6971184402863466</v>
      </c>
      <c r="AI581" s="30">
        <f t="shared" si="275"/>
        <v>0</v>
      </c>
      <c r="AJ581" s="30">
        <f t="shared" si="276"/>
        <v>0</v>
      </c>
      <c r="AK581" s="30">
        <f t="shared" si="277"/>
        <v>0</v>
      </c>
      <c r="AL581" s="30">
        <f t="shared" si="278"/>
        <v>0</v>
      </c>
      <c r="AM581" s="30">
        <f t="shared" si="279"/>
        <v>0</v>
      </c>
      <c r="AN581" s="30">
        <f t="shared" si="280"/>
        <v>0</v>
      </c>
      <c r="AO581" s="30">
        <f>IF('My Spreedsheet '!AN581&lt; 'Supercapacitor Info'!$F$22,'My Spreedsheet '!AN581,'Supercapacitor Info'!$F$22)</f>
        <v>0</v>
      </c>
    </row>
    <row r="582" spans="2:41" x14ac:dyDescent="0.3">
      <c r="B582" s="6" t="s">
        <v>9</v>
      </c>
      <c r="C582" s="6">
        <v>577</v>
      </c>
      <c r="D582" s="6">
        <v>577</v>
      </c>
      <c r="E582" s="7">
        <v>0</v>
      </c>
      <c r="F582" s="16">
        <f t="shared" ref="F582:F645" si="286">E582/3.6</f>
        <v>0</v>
      </c>
      <c r="G582" s="17">
        <f t="shared" si="281"/>
        <v>0</v>
      </c>
      <c r="H582" s="17">
        <f t="shared" si="282"/>
        <v>0</v>
      </c>
      <c r="I582" s="17">
        <f t="shared" ref="I582:I645" si="287">F582</f>
        <v>0</v>
      </c>
      <c r="J582" s="17">
        <f t="shared" ref="J582:J645" si="288">SUM(I582,J581)</f>
        <v>3094.5277777777796</v>
      </c>
      <c r="K582" s="17">
        <f t="shared" ref="K582:K594" si="289">SUM(I582,K581)</f>
        <v>3094.5277777777796</v>
      </c>
      <c r="L582" s="30">
        <f>'Car Info '!$C$5*'My Spreedsheet '!G582</f>
        <v>0</v>
      </c>
      <c r="M582" s="30">
        <f t="shared" ref="M582:M645" si="290">IF(F582=0,0,1)</f>
        <v>0</v>
      </c>
      <c r="N582" s="30">
        <f>IF(M582=1,'Car Info '!$C$5*9.80665*'Car Info '!$H$5,0)</f>
        <v>0</v>
      </c>
      <c r="O582" s="30">
        <f>0.5*'Car Info '!$G$5*'Car Info '!$I$5*'Car Info '!$D$5*('My Spreedsheet '!F582*'My Spreedsheet '!F582)</f>
        <v>0</v>
      </c>
      <c r="P582" s="30">
        <f t="shared" si="283"/>
        <v>0</v>
      </c>
      <c r="Q582" s="30">
        <f t="shared" ref="Q582:Q645" si="291">P582*F582</f>
        <v>0</v>
      </c>
      <c r="R582" s="30">
        <f t="shared" ref="R582:R645" si="292">Q582*0.001</f>
        <v>0</v>
      </c>
      <c r="S582" s="30">
        <f t="shared" ref="S582:S645" si="293">F582*(N582+O582)</f>
        <v>0</v>
      </c>
      <c r="T582" s="30">
        <f t="shared" ref="T582:T594" si="294">SUM(S582,T581)</f>
        <v>605221.18313643115</v>
      </c>
      <c r="U582" s="30">
        <f t="shared" ref="U582:U645" si="295">IF(R582&gt;0,R582,0)</f>
        <v>0</v>
      </c>
      <c r="V582" s="30">
        <f t="shared" ref="V582:V645" si="296">U582/3600</f>
        <v>0</v>
      </c>
      <c r="W582" s="30">
        <f t="shared" ref="W582:W645" si="297">IF(R582&lt;0,R582,0)</f>
        <v>0</v>
      </c>
      <c r="X582" s="30">
        <f t="shared" ref="X582:X645" si="298">(W582/3600)*-1</f>
        <v>0</v>
      </c>
      <c r="Y582" s="30">
        <f t="shared" si="284"/>
        <v>1274.4926580541712</v>
      </c>
      <c r="Z582" s="30">
        <f t="shared" si="285"/>
        <v>-669.27147491773928</v>
      </c>
      <c r="AA582" s="30">
        <f t="shared" ref="AA582:AA645" si="299">Y582/(60*60)</f>
        <v>0.35402573834838091</v>
      </c>
      <c r="AB582" s="30">
        <f t="shared" ref="AB582:AB645" si="300">Z582/(60*60)</f>
        <v>-0.18590874303270535</v>
      </c>
      <c r="AC582" s="30">
        <f t="shared" ref="AC582:AC645" si="301">AB582*-1</f>
        <v>0.18590874303270535</v>
      </c>
      <c r="AD582" s="30">
        <f t="shared" ref="AD582:AD645" si="302">AA582-AC582</f>
        <v>0.16811699531567556</v>
      </c>
      <c r="AE582" s="30">
        <f>1/2*(('Car Info '!$C$5)*('My Spreedsheet '!F582)^2)</f>
        <v>0</v>
      </c>
      <c r="AF582" s="30">
        <f t="shared" ref="AF582:AF645" si="303">AE582*0.001</f>
        <v>0</v>
      </c>
      <c r="AG582" s="30">
        <f t="shared" ref="AG582:AG645" si="304">AF582/3600</f>
        <v>0</v>
      </c>
      <c r="AH582" s="30">
        <f t="shared" ref="AH582:AH645" si="305">SUM(AG582,AH581)</f>
        <v>5.6971184402863466</v>
      </c>
      <c r="AI582" s="30">
        <f t="shared" ref="AI582:AI645" si="306">I582*(N582+O582)</f>
        <v>0</v>
      </c>
      <c r="AJ582" s="30">
        <f t="shared" ref="AJ582:AJ645" si="307">AE582-AI582</f>
        <v>0</v>
      </c>
      <c r="AK582" s="30">
        <f t="shared" ref="AK582:AK645" si="308">AJ582*0.001</f>
        <v>0</v>
      </c>
      <c r="AL582" s="30">
        <f t="shared" ref="AL582:AL645" si="309">IF(G582&lt;0,AJ582,0)</f>
        <v>0</v>
      </c>
      <c r="AM582" s="30">
        <f t="shared" ref="AM582:AM645" si="310">AL582*0.001</f>
        <v>0</v>
      </c>
      <c r="AN582" s="30">
        <f t="shared" ref="AN582:AN645" si="311">(AJ582*0.75)*0.001</f>
        <v>0</v>
      </c>
      <c r="AO582" s="30">
        <f>IF('My Spreedsheet '!AN582&lt; 'Supercapacitor Info'!$F$22,'My Spreedsheet '!AN582,'Supercapacitor Info'!$F$22)</f>
        <v>0</v>
      </c>
    </row>
    <row r="583" spans="2:41" x14ac:dyDescent="0.3">
      <c r="B583" s="6" t="s">
        <v>9</v>
      </c>
      <c r="C583" s="6">
        <v>578</v>
      </c>
      <c r="D583" s="6">
        <v>578</v>
      </c>
      <c r="E583" s="7">
        <v>0</v>
      </c>
      <c r="F583" s="16">
        <f t="shared" si="286"/>
        <v>0</v>
      </c>
      <c r="G583" s="17">
        <f t="shared" ref="G583:G646" si="312">($E584-$E582)/2/3.6</f>
        <v>0</v>
      </c>
      <c r="H583" s="17">
        <f t="shared" ref="H583:H646" si="313">($E584-$E582)/2</f>
        <v>0</v>
      </c>
      <c r="I583" s="17">
        <f t="shared" si="287"/>
        <v>0</v>
      </c>
      <c r="J583" s="17">
        <f t="shared" si="288"/>
        <v>3094.5277777777796</v>
      </c>
      <c r="K583" s="17">
        <f t="shared" si="289"/>
        <v>3094.5277777777796</v>
      </c>
      <c r="L583" s="30">
        <f>'Car Info '!$C$5*'My Spreedsheet '!G583</f>
        <v>0</v>
      </c>
      <c r="M583" s="30">
        <f t="shared" si="290"/>
        <v>0</v>
      </c>
      <c r="N583" s="30">
        <f>IF(M583=1,'Car Info '!$C$5*9.80665*'Car Info '!$H$5,0)</f>
        <v>0</v>
      </c>
      <c r="O583" s="30">
        <f>0.5*'Car Info '!$G$5*'Car Info '!$I$5*'Car Info '!$D$5*('My Spreedsheet '!F583*'My Spreedsheet '!F583)</f>
        <v>0</v>
      </c>
      <c r="P583" s="30">
        <f t="shared" si="283"/>
        <v>0</v>
      </c>
      <c r="Q583" s="30">
        <f t="shared" si="291"/>
        <v>0</v>
      </c>
      <c r="R583" s="30">
        <f t="shared" si="292"/>
        <v>0</v>
      </c>
      <c r="S583" s="30">
        <f t="shared" si="293"/>
        <v>0</v>
      </c>
      <c r="T583" s="30">
        <f t="shared" si="294"/>
        <v>605221.18313643115</v>
      </c>
      <c r="U583" s="30">
        <f t="shared" si="295"/>
        <v>0</v>
      </c>
      <c r="V583" s="30">
        <f t="shared" si="296"/>
        <v>0</v>
      </c>
      <c r="W583" s="30">
        <f t="shared" si="297"/>
        <v>0</v>
      </c>
      <c r="X583" s="30">
        <f t="shared" si="298"/>
        <v>0</v>
      </c>
      <c r="Y583" s="30">
        <f t="shared" si="284"/>
        <v>1274.4926580541712</v>
      </c>
      <c r="Z583" s="30">
        <f t="shared" si="285"/>
        <v>-669.27147491773928</v>
      </c>
      <c r="AA583" s="30">
        <f t="shared" si="299"/>
        <v>0.35402573834838091</v>
      </c>
      <c r="AB583" s="30">
        <f t="shared" si="300"/>
        <v>-0.18590874303270535</v>
      </c>
      <c r="AC583" s="30">
        <f t="shared" si="301"/>
        <v>0.18590874303270535</v>
      </c>
      <c r="AD583" s="30">
        <f t="shared" si="302"/>
        <v>0.16811699531567556</v>
      </c>
      <c r="AE583" s="30">
        <f>1/2*(('Car Info '!$C$5)*('My Spreedsheet '!F583)^2)</f>
        <v>0</v>
      </c>
      <c r="AF583" s="30">
        <f t="shared" si="303"/>
        <v>0</v>
      </c>
      <c r="AG583" s="30">
        <f t="shared" si="304"/>
        <v>0</v>
      </c>
      <c r="AH583" s="30">
        <f t="shared" si="305"/>
        <v>5.6971184402863466</v>
      </c>
      <c r="AI583" s="30">
        <f t="shared" si="306"/>
        <v>0</v>
      </c>
      <c r="AJ583" s="30">
        <f t="shared" si="307"/>
        <v>0</v>
      </c>
      <c r="AK583" s="30">
        <f t="shared" si="308"/>
        <v>0</v>
      </c>
      <c r="AL583" s="30">
        <f t="shared" si="309"/>
        <v>0</v>
      </c>
      <c r="AM583" s="30">
        <f t="shared" si="310"/>
        <v>0</v>
      </c>
      <c r="AN583" s="30">
        <f t="shared" si="311"/>
        <v>0</v>
      </c>
      <c r="AO583" s="30">
        <f>IF('My Spreedsheet '!AN583&lt; 'Supercapacitor Info'!$F$22,'My Spreedsheet '!AN583,'Supercapacitor Info'!$F$22)</f>
        <v>0</v>
      </c>
    </row>
    <row r="584" spans="2:41" x14ac:dyDescent="0.3">
      <c r="B584" s="6" t="s">
        <v>9</v>
      </c>
      <c r="C584" s="6">
        <v>579</v>
      </c>
      <c r="D584" s="6">
        <v>579</v>
      </c>
      <c r="E584" s="7">
        <v>0</v>
      </c>
      <c r="F584" s="16">
        <f t="shared" si="286"/>
        <v>0</v>
      </c>
      <c r="G584" s="17">
        <f t="shared" si="312"/>
        <v>0</v>
      </c>
      <c r="H584" s="17">
        <f t="shared" si="313"/>
        <v>0</v>
      </c>
      <c r="I584" s="17">
        <f t="shared" si="287"/>
        <v>0</v>
      </c>
      <c r="J584" s="17">
        <f t="shared" si="288"/>
        <v>3094.5277777777796</v>
      </c>
      <c r="K584" s="17">
        <f t="shared" si="289"/>
        <v>3094.5277777777796</v>
      </c>
      <c r="L584" s="30">
        <f>'Car Info '!$C$5*'My Spreedsheet '!G584</f>
        <v>0</v>
      </c>
      <c r="M584" s="30">
        <f t="shared" si="290"/>
        <v>0</v>
      </c>
      <c r="N584" s="30">
        <f>IF(M584=1,'Car Info '!$C$5*9.80665*'Car Info '!$H$5,0)</f>
        <v>0</v>
      </c>
      <c r="O584" s="30">
        <f>0.5*'Car Info '!$G$5*'Car Info '!$I$5*'Car Info '!$D$5*('My Spreedsheet '!F584*'My Spreedsheet '!F584)</f>
        <v>0</v>
      </c>
      <c r="P584" s="30">
        <f t="shared" si="283"/>
        <v>0</v>
      </c>
      <c r="Q584" s="30">
        <f t="shared" si="291"/>
        <v>0</v>
      </c>
      <c r="R584" s="30">
        <f t="shared" si="292"/>
        <v>0</v>
      </c>
      <c r="S584" s="30">
        <f t="shared" si="293"/>
        <v>0</v>
      </c>
      <c r="T584" s="30">
        <f t="shared" si="294"/>
        <v>605221.18313643115</v>
      </c>
      <c r="U584" s="30">
        <f t="shared" si="295"/>
        <v>0</v>
      </c>
      <c r="V584" s="30">
        <f t="shared" si="296"/>
        <v>0</v>
      </c>
      <c r="W584" s="30">
        <f t="shared" si="297"/>
        <v>0</v>
      </c>
      <c r="X584" s="30">
        <f t="shared" si="298"/>
        <v>0</v>
      </c>
      <c r="Y584" s="30">
        <f t="shared" si="284"/>
        <v>1274.4926580541712</v>
      </c>
      <c r="Z584" s="30">
        <f t="shared" si="285"/>
        <v>-669.27147491773928</v>
      </c>
      <c r="AA584" s="30">
        <f t="shared" si="299"/>
        <v>0.35402573834838091</v>
      </c>
      <c r="AB584" s="30">
        <f t="shared" si="300"/>
        <v>-0.18590874303270535</v>
      </c>
      <c r="AC584" s="30">
        <f t="shared" si="301"/>
        <v>0.18590874303270535</v>
      </c>
      <c r="AD584" s="30">
        <f t="shared" si="302"/>
        <v>0.16811699531567556</v>
      </c>
      <c r="AE584" s="30">
        <f>1/2*(('Car Info '!$C$5)*('My Spreedsheet '!F584)^2)</f>
        <v>0</v>
      </c>
      <c r="AF584" s="30">
        <f t="shared" si="303"/>
        <v>0</v>
      </c>
      <c r="AG584" s="30">
        <f t="shared" si="304"/>
        <v>0</v>
      </c>
      <c r="AH584" s="30">
        <f t="shared" si="305"/>
        <v>5.6971184402863466</v>
      </c>
      <c r="AI584" s="30">
        <f t="shared" si="306"/>
        <v>0</v>
      </c>
      <c r="AJ584" s="30">
        <f t="shared" si="307"/>
        <v>0</v>
      </c>
      <c r="AK584" s="30">
        <f t="shared" si="308"/>
        <v>0</v>
      </c>
      <c r="AL584" s="30">
        <f t="shared" si="309"/>
        <v>0</v>
      </c>
      <c r="AM584" s="30">
        <f t="shared" si="310"/>
        <v>0</v>
      </c>
      <c r="AN584" s="30">
        <f t="shared" si="311"/>
        <v>0</v>
      </c>
      <c r="AO584" s="30">
        <f>IF('My Spreedsheet '!AN584&lt; 'Supercapacitor Info'!$F$22,'My Spreedsheet '!AN584,'Supercapacitor Info'!$F$22)</f>
        <v>0</v>
      </c>
    </row>
    <row r="585" spans="2:41" x14ac:dyDescent="0.3">
      <c r="B585" s="6" t="s">
        <v>9</v>
      </c>
      <c r="C585" s="6">
        <v>580</v>
      </c>
      <c r="D585" s="6">
        <v>580</v>
      </c>
      <c r="E585" s="7">
        <v>0</v>
      </c>
      <c r="F585" s="16">
        <f t="shared" si="286"/>
        <v>0</v>
      </c>
      <c r="G585" s="17">
        <f t="shared" si="312"/>
        <v>0</v>
      </c>
      <c r="H585" s="17">
        <f t="shared" si="313"/>
        <v>0</v>
      </c>
      <c r="I585" s="17">
        <f t="shared" si="287"/>
        <v>0</v>
      </c>
      <c r="J585" s="17">
        <f t="shared" si="288"/>
        <v>3094.5277777777796</v>
      </c>
      <c r="K585" s="17">
        <f t="shared" si="289"/>
        <v>3094.5277777777796</v>
      </c>
      <c r="L585" s="30">
        <f>'Car Info '!$C$5*'My Spreedsheet '!G585</f>
        <v>0</v>
      </c>
      <c r="M585" s="30">
        <f t="shared" si="290"/>
        <v>0</v>
      </c>
      <c r="N585" s="30">
        <f>IF(M585=1,'Car Info '!$C$5*9.80665*'Car Info '!$H$5,0)</f>
        <v>0</v>
      </c>
      <c r="O585" s="30">
        <f>0.5*'Car Info '!$G$5*'Car Info '!$I$5*'Car Info '!$D$5*('My Spreedsheet '!F585*'My Spreedsheet '!F585)</f>
        <v>0</v>
      </c>
      <c r="P585" s="30">
        <f t="shared" si="283"/>
        <v>0</v>
      </c>
      <c r="Q585" s="30">
        <f t="shared" si="291"/>
        <v>0</v>
      </c>
      <c r="R585" s="30">
        <f t="shared" si="292"/>
        <v>0</v>
      </c>
      <c r="S585" s="30">
        <f t="shared" si="293"/>
        <v>0</v>
      </c>
      <c r="T585" s="30">
        <f t="shared" si="294"/>
        <v>605221.18313643115</v>
      </c>
      <c r="U585" s="30">
        <f t="shared" si="295"/>
        <v>0</v>
      </c>
      <c r="V585" s="30">
        <f t="shared" si="296"/>
        <v>0</v>
      </c>
      <c r="W585" s="30">
        <f t="shared" si="297"/>
        <v>0</v>
      </c>
      <c r="X585" s="30">
        <f t="shared" si="298"/>
        <v>0</v>
      </c>
      <c r="Y585" s="30">
        <f t="shared" si="284"/>
        <v>1274.4926580541712</v>
      </c>
      <c r="Z585" s="30">
        <f t="shared" si="285"/>
        <v>-669.27147491773928</v>
      </c>
      <c r="AA585" s="30">
        <f t="shared" si="299"/>
        <v>0.35402573834838091</v>
      </c>
      <c r="AB585" s="30">
        <f t="shared" si="300"/>
        <v>-0.18590874303270535</v>
      </c>
      <c r="AC585" s="30">
        <f t="shared" si="301"/>
        <v>0.18590874303270535</v>
      </c>
      <c r="AD585" s="30">
        <f t="shared" si="302"/>
        <v>0.16811699531567556</v>
      </c>
      <c r="AE585" s="30">
        <f>1/2*(('Car Info '!$C$5)*('My Spreedsheet '!F585)^2)</f>
        <v>0</v>
      </c>
      <c r="AF585" s="30">
        <f t="shared" si="303"/>
        <v>0</v>
      </c>
      <c r="AG585" s="30">
        <f t="shared" si="304"/>
        <v>0</v>
      </c>
      <c r="AH585" s="30">
        <f t="shared" si="305"/>
        <v>5.6971184402863466</v>
      </c>
      <c r="AI585" s="30">
        <f t="shared" si="306"/>
        <v>0</v>
      </c>
      <c r="AJ585" s="30">
        <f t="shared" si="307"/>
        <v>0</v>
      </c>
      <c r="AK585" s="30">
        <f t="shared" si="308"/>
        <v>0</v>
      </c>
      <c r="AL585" s="30">
        <f t="shared" si="309"/>
        <v>0</v>
      </c>
      <c r="AM585" s="30">
        <f t="shared" si="310"/>
        <v>0</v>
      </c>
      <c r="AN585" s="30">
        <f t="shared" si="311"/>
        <v>0</v>
      </c>
      <c r="AO585" s="30">
        <f>IF('My Spreedsheet '!AN585&lt; 'Supercapacitor Info'!$F$22,'My Spreedsheet '!AN585,'Supercapacitor Info'!$F$22)</f>
        <v>0</v>
      </c>
    </row>
    <row r="586" spans="2:41" x14ac:dyDescent="0.3">
      <c r="B586" s="6" t="s">
        <v>9</v>
      </c>
      <c r="C586" s="6">
        <v>581</v>
      </c>
      <c r="D586" s="6">
        <v>581</v>
      </c>
      <c r="E586" s="7">
        <v>0</v>
      </c>
      <c r="F586" s="16">
        <f t="shared" si="286"/>
        <v>0</v>
      </c>
      <c r="G586" s="17">
        <f t="shared" si="312"/>
        <v>0</v>
      </c>
      <c r="H586" s="17">
        <f t="shared" si="313"/>
        <v>0</v>
      </c>
      <c r="I586" s="17">
        <f t="shared" si="287"/>
        <v>0</v>
      </c>
      <c r="J586" s="17">
        <f t="shared" si="288"/>
        <v>3094.5277777777796</v>
      </c>
      <c r="K586" s="17">
        <f t="shared" si="289"/>
        <v>3094.5277777777796</v>
      </c>
      <c r="L586" s="30">
        <f>'Car Info '!$C$5*'My Spreedsheet '!G586</f>
        <v>0</v>
      </c>
      <c r="M586" s="30">
        <f t="shared" si="290"/>
        <v>0</v>
      </c>
      <c r="N586" s="30">
        <f>IF(M586=1,'Car Info '!$C$5*9.80665*'Car Info '!$H$5,0)</f>
        <v>0</v>
      </c>
      <c r="O586" s="30">
        <f>0.5*'Car Info '!$G$5*'Car Info '!$I$5*'Car Info '!$D$5*('My Spreedsheet '!F586*'My Spreedsheet '!F586)</f>
        <v>0</v>
      </c>
      <c r="P586" s="30">
        <f t="shared" si="283"/>
        <v>0</v>
      </c>
      <c r="Q586" s="30">
        <f t="shared" si="291"/>
        <v>0</v>
      </c>
      <c r="R586" s="30">
        <f t="shared" si="292"/>
        <v>0</v>
      </c>
      <c r="S586" s="30">
        <f t="shared" si="293"/>
        <v>0</v>
      </c>
      <c r="T586" s="30">
        <f t="shared" si="294"/>
        <v>605221.18313643115</v>
      </c>
      <c r="U586" s="30">
        <f t="shared" si="295"/>
        <v>0</v>
      </c>
      <c r="V586" s="30">
        <f t="shared" si="296"/>
        <v>0</v>
      </c>
      <c r="W586" s="30">
        <f t="shared" si="297"/>
        <v>0</v>
      </c>
      <c r="X586" s="30">
        <f t="shared" si="298"/>
        <v>0</v>
      </c>
      <c r="Y586" s="30">
        <f t="shared" si="284"/>
        <v>1274.4926580541712</v>
      </c>
      <c r="Z586" s="30">
        <f t="shared" si="285"/>
        <v>-669.27147491773928</v>
      </c>
      <c r="AA586" s="30">
        <f t="shared" si="299"/>
        <v>0.35402573834838091</v>
      </c>
      <c r="AB586" s="30">
        <f t="shared" si="300"/>
        <v>-0.18590874303270535</v>
      </c>
      <c r="AC586" s="30">
        <f t="shared" si="301"/>
        <v>0.18590874303270535</v>
      </c>
      <c r="AD586" s="30">
        <f t="shared" si="302"/>
        <v>0.16811699531567556</v>
      </c>
      <c r="AE586" s="30">
        <f>1/2*(('Car Info '!$C$5)*('My Spreedsheet '!F586)^2)</f>
        <v>0</v>
      </c>
      <c r="AF586" s="30">
        <f t="shared" si="303"/>
        <v>0</v>
      </c>
      <c r="AG586" s="30">
        <f t="shared" si="304"/>
        <v>0</v>
      </c>
      <c r="AH586" s="30">
        <f t="shared" si="305"/>
        <v>5.6971184402863466</v>
      </c>
      <c r="AI586" s="30">
        <f t="shared" si="306"/>
        <v>0</v>
      </c>
      <c r="AJ586" s="30">
        <f t="shared" si="307"/>
        <v>0</v>
      </c>
      <c r="AK586" s="30">
        <f t="shared" si="308"/>
        <v>0</v>
      </c>
      <c r="AL586" s="30">
        <f t="shared" si="309"/>
        <v>0</v>
      </c>
      <c r="AM586" s="30">
        <f t="shared" si="310"/>
        <v>0</v>
      </c>
      <c r="AN586" s="30">
        <f t="shared" si="311"/>
        <v>0</v>
      </c>
      <c r="AO586" s="30">
        <f>IF('My Spreedsheet '!AN586&lt; 'Supercapacitor Info'!$F$22,'My Spreedsheet '!AN586,'Supercapacitor Info'!$F$22)</f>
        <v>0</v>
      </c>
    </row>
    <row r="587" spans="2:41" x14ac:dyDescent="0.3">
      <c r="B587" s="6" t="s">
        <v>9</v>
      </c>
      <c r="C587" s="6">
        <v>582</v>
      </c>
      <c r="D587" s="6">
        <v>582</v>
      </c>
      <c r="E587" s="7">
        <v>0</v>
      </c>
      <c r="F587" s="16">
        <f t="shared" si="286"/>
        <v>0</v>
      </c>
      <c r="G587" s="17">
        <f t="shared" si="312"/>
        <v>0</v>
      </c>
      <c r="H587" s="17">
        <f t="shared" si="313"/>
        <v>0</v>
      </c>
      <c r="I587" s="17">
        <f t="shared" si="287"/>
        <v>0</v>
      </c>
      <c r="J587" s="17">
        <f t="shared" si="288"/>
        <v>3094.5277777777796</v>
      </c>
      <c r="K587" s="17">
        <f t="shared" si="289"/>
        <v>3094.5277777777796</v>
      </c>
      <c r="L587" s="30">
        <f>'Car Info '!$C$5*'My Spreedsheet '!G587</f>
        <v>0</v>
      </c>
      <c r="M587" s="30">
        <f t="shared" si="290"/>
        <v>0</v>
      </c>
      <c r="N587" s="30">
        <f>IF(M587=1,'Car Info '!$C$5*9.80665*'Car Info '!$H$5,0)</f>
        <v>0</v>
      </c>
      <c r="O587" s="30">
        <f>0.5*'Car Info '!$G$5*'Car Info '!$I$5*'Car Info '!$D$5*('My Spreedsheet '!F587*'My Spreedsheet '!F587)</f>
        <v>0</v>
      </c>
      <c r="P587" s="30">
        <f t="shared" si="283"/>
        <v>0</v>
      </c>
      <c r="Q587" s="30">
        <f t="shared" si="291"/>
        <v>0</v>
      </c>
      <c r="R587" s="30">
        <f t="shared" si="292"/>
        <v>0</v>
      </c>
      <c r="S587" s="30">
        <f t="shared" si="293"/>
        <v>0</v>
      </c>
      <c r="T587" s="30">
        <f t="shared" si="294"/>
        <v>605221.18313643115</v>
      </c>
      <c r="U587" s="30">
        <f t="shared" si="295"/>
        <v>0</v>
      </c>
      <c r="V587" s="30">
        <f t="shared" si="296"/>
        <v>0</v>
      </c>
      <c r="W587" s="30">
        <f t="shared" si="297"/>
        <v>0</v>
      </c>
      <c r="X587" s="30">
        <f t="shared" si="298"/>
        <v>0</v>
      </c>
      <c r="Y587" s="30">
        <f t="shared" si="284"/>
        <v>1274.4926580541712</v>
      </c>
      <c r="Z587" s="30">
        <f t="shared" si="285"/>
        <v>-669.27147491773928</v>
      </c>
      <c r="AA587" s="30">
        <f t="shared" si="299"/>
        <v>0.35402573834838091</v>
      </c>
      <c r="AB587" s="30">
        <f t="shared" si="300"/>
        <v>-0.18590874303270535</v>
      </c>
      <c r="AC587" s="30">
        <f t="shared" si="301"/>
        <v>0.18590874303270535</v>
      </c>
      <c r="AD587" s="30">
        <f t="shared" si="302"/>
        <v>0.16811699531567556</v>
      </c>
      <c r="AE587" s="30">
        <f>1/2*(('Car Info '!$C$5)*('My Spreedsheet '!F587)^2)</f>
        <v>0</v>
      </c>
      <c r="AF587" s="30">
        <f t="shared" si="303"/>
        <v>0</v>
      </c>
      <c r="AG587" s="30">
        <f t="shared" si="304"/>
        <v>0</v>
      </c>
      <c r="AH587" s="30">
        <f t="shared" si="305"/>
        <v>5.6971184402863466</v>
      </c>
      <c r="AI587" s="30">
        <f t="shared" si="306"/>
        <v>0</v>
      </c>
      <c r="AJ587" s="30">
        <f t="shared" si="307"/>
        <v>0</v>
      </c>
      <c r="AK587" s="30">
        <f t="shared" si="308"/>
        <v>0</v>
      </c>
      <c r="AL587" s="30">
        <f t="shared" si="309"/>
        <v>0</v>
      </c>
      <c r="AM587" s="30">
        <f t="shared" si="310"/>
        <v>0</v>
      </c>
      <c r="AN587" s="30">
        <f t="shared" si="311"/>
        <v>0</v>
      </c>
      <c r="AO587" s="30">
        <f>IF('My Spreedsheet '!AN587&lt; 'Supercapacitor Info'!$F$22,'My Spreedsheet '!AN587,'Supercapacitor Info'!$F$22)</f>
        <v>0</v>
      </c>
    </row>
    <row r="588" spans="2:41" x14ac:dyDescent="0.3">
      <c r="B588" s="6" t="s">
        <v>9</v>
      </c>
      <c r="C588" s="6">
        <v>583</v>
      </c>
      <c r="D588" s="6">
        <v>583</v>
      </c>
      <c r="E588" s="7">
        <v>0</v>
      </c>
      <c r="F588" s="16">
        <f t="shared" si="286"/>
        <v>0</v>
      </c>
      <c r="G588" s="17">
        <f t="shared" si="312"/>
        <v>0</v>
      </c>
      <c r="H588" s="17">
        <f t="shared" si="313"/>
        <v>0</v>
      </c>
      <c r="I588" s="17">
        <f t="shared" si="287"/>
        <v>0</v>
      </c>
      <c r="J588" s="17">
        <f t="shared" si="288"/>
        <v>3094.5277777777796</v>
      </c>
      <c r="K588" s="17">
        <f t="shared" si="289"/>
        <v>3094.5277777777796</v>
      </c>
      <c r="L588" s="30">
        <f>'Car Info '!$C$5*'My Spreedsheet '!G588</f>
        <v>0</v>
      </c>
      <c r="M588" s="30">
        <f t="shared" si="290"/>
        <v>0</v>
      </c>
      <c r="N588" s="30">
        <f>IF(M588=1,'Car Info '!$C$5*9.80665*'Car Info '!$H$5,0)</f>
        <v>0</v>
      </c>
      <c r="O588" s="30">
        <f>0.5*'Car Info '!$G$5*'Car Info '!$I$5*'Car Info '!$D$5*('My Spreedsheet '!F588*'My Spreedsheet '!F588)</f>
        <v>0</v>
      </c>
      <c r="P588" s="30">
        <f t="shared" si="283"/>
        <v>0</v>
      </c>
      <c r="Q588" s="30">
        <f t="shared" si="291"/>
        <v>0</v>
      </c>
      <c r="R588" s="30">
        <f t="shared" si="292"/>
        <v>0</v>
      </c>
      <c r="S588" s="30">
        <f t="shared" si="293"/>
        <v>0</v>
      </c>
      <c r="T588" s="30">
        <f t="shared" si="294"/>
        <v>605221.18313643115</v>
      </c>
      <c r="U588" s="30">
        <f t="shared" si="295"/>
        <v>0</v>
      </c>
      <c r="V588" s="30">
        <f t="shared" si="296"/>
        <v>0</v>
      </c>
      <c r="W588" s="30">
        <f t="shared" si="297"/>
        <v>0</v>
      </c>
      <c r="X588" s="30">
        <f t="shared" si="298"/>
        <v>0</v>
      </c>
      <c r="Y588" s="30">
        <f t="shared" si="284"/>
        <v>1274.4926580541712</v>
      </c>
      <c r="Z588" s="30">
        <f t="shared" si="285"/>
        <v>-669.27147491773928</v>
      </c>
      <c r="AA588" s="30">
        <f t="shared" si="299"/>
        <v>0.35402573834838091</v>
      </c>
      <c r="AB588" s="30">
        <f t="shared" si="300"/>
        <v>-0.18590874303270535</v>
      </c>
      <c r="AC588" s="30">
        <f t="shared" si="301"/>
        <v>0.18590874303270535</v>
      </c>
      <c r="AD588" s="30">
        <f t="shared" si="302"/>
        <v>0.16811699531567556</v>
      </c>
      <c r="AE588" s="30">
        <f>1/2*(('Car Info '!$C$5)*('My Spreedsheet '!F588)^2)</f>
        <v>0</v>
      </c>
      <c r="AF588" s="30">
        <f t="shared" si="303"/>
        <v>0</v>
      </c>
      <c r="AG588" s="30">
        <f t="shared" si="304"/>
        <v>0</v>
      </c>
      <c r="AH588" s="30">
        <f t="shared" si="305"/>
        <v>5.6971184402863466</v>
      </c>
      <c r="AI588" s="30">
        <f t="shared" si="306"/>
        <v>0</v>
      </c>
      <c r="AJ588" s="30">
        <f t="shared" si="307"/>
        <v>0</v>
      </c>
      <c r="AK588" s="30">
        <f t="shared" si="308"/>
        <v>0</v>
      </c>
      <c r="AL588" s="30">
        <f t="shared" si="309"/>
        <v>0</v>
      </c>
      <c r="AM588" s="30">
        <f t="shared" si="310"/>
        <v>0</v>
      </c>
      <c r="AN588" s="30">
        <f t="shared" si="311"/>
        <v>0</v>
      </c>
      <c r="AO588" s="30">
        <f>IF('My Spreedsheet '!AN588&lt; 'Supercapacitor Info'!$F$22,'My Spreedsheet '!AN588,'Supercapacitor Info'!$F$22)</f>
        <v>0</v>
      </c>
    </row>
    <row r="589" spans="2:41" x14ac:dyDescent="0.3">
      <c r="B589" s="6" t="s">
        <v>9</v>
      </c>
      <c r="C589" s="6">
        <v>584</v>
      </c>
      <c r="D589" s="6">
        <v>584</v>
      </c>
      <c r="E589" s="7">
        <v>0</v>
      </c>
      <c r="F589" s="16">
        <f t="shared" si="286"/>
        <v>0</v>
      </c>
      <c r="G589" s="17">
        <f t="shared" si="312"/>
        <v>0</v>
      </c>
      <c r="H589" s="17">
        <f t="shared" si="313"/>
        <v>0</v>
      </c>
      <c r="I589" s="17">
        <f t="shared" si="287"/>
        <v>0</v>
      </c>
      <c r="J589" s="17">
        <f t="shared" si="288"/>
        <v>3094.5277777777796</v>
      </c>
      <c r="K589" s="17">
        <f t="shared" si="289"/>
        <v>3094.5277777777796</v>
      </c>
      <c r="L589" s="30">
        <f>'Car Info '!$C$5*'My Spreedsheet '!G589</f>
        <v>0</v>
      </c>
      <c r="M589" s="30">
        <f t="shared" si="290"/>
        <v>0</v>
      </c>
      <c r="N589" s="30">
        <f>IF(M589=1,'Car Info '!$C$5*9.80665*'Car Info '!$H$5,0)</f>
        <v>0</v>
      </c>
      <c r="O589" s="30">
        <f>0.5*'Car Info '!$G$5*'Car Info '!$I$5*'Car Info '!$D$5*('My Spreedsheet '!F589*'My Spreedsheet '!F589)</f>
        <v>0</v>
      </c>
      <c r="P589" s="30">
        <f t="shared" si="283"/>
        <v>0</v>
      </c>
      <c r="Q589" s="30">
        <f t="shared" si="291"/>
        <v>0</v>
      </c>
      <c r="R589" s="30">
        <f t="shared" si="292"/>
        <v>0</v>
      </c>
      <c r="S589" s="30">
        <f t="shared" si="293"/>
        <v>0</v>
      </c>
      <c r="T589" s="30">
        <f t="shared" si="294"/>
        <v>605221.18313643115</v>
      </c>
      <c r="U589" s="30">
        <f t="shared" si="295"/>
        <v>0</v>
      </c>
      <c r="V589" s="30">
        <f t="shared" si="296"/>
        <v>0</v>
      </c>
      <c r="W589" s="30">
        <f t="shared" si="297"/>
        <v>0</v>
      </c>
      <c r="X589" s="30">
        <f t="shared" si="298"/>
        <v>0</v>
      </c>
      <c r="Y589" s="30">
        <f t="shared" si="284"/>
        <v>1274.4926580541712</v>
      </c>
      <c r="Z589" s="30">
        <f t="shared" si="285"/>
        <v>-669.27147491773928</v>
      </c>
      <c r="AA589" s="30">
        <f t="shared" si="299"/>
        <v>0.35402573834838091</v>
      </c>
      <c r="AB589" s="30">
        <f t="shared" si="300"/>
        <v>-0.18590874303270535</v>
      </c>
      <c r="AC589" s="30">
        <f t="shared" si="301"/>
        <v>0.18590874303270535</v>
      </c>
      <c r="AD589" s="30">
        <f t="shared" si="302"/>
        <v>0.16811699531567556</v>
      </c>
      <c r="AE589" s="30">
        <f>1/2*(('Car Info '!$C$5)*('My Spreedsheet '!F589)^2)</f>
        <v>0</v>
      </c>
      <c r="AF589" s="30">
        <f t="shared" si="303"/>
        <v>0</v>
      </c>
      <c r="AG589" s="30">
        <f t="shared" si="304"/>
        <v>0</v>
      </c>
      <c r="AH589" s="30">
        <f t="shared" si="305"/>
        <v>5.6971184402863466</v>
      </c>
      <c r="AI589" s="30">
        <f t="shared" si="306"/>
        <v>0</v>
      </c>
      <c r="AJ589" s="30">
        <f t="shared" si="307"/>
        <v>0</v>
      </c>
      <c r="AK589" s="30">
        <f t="shared" si="308"/>
        <v>0</v>
      </c>
      <c r="AL589" s="30">
        <f t="shared" si="309"/>
        <v>0</v>
      </c>
      <c r="AM589" s="30">
        <f t="shared" si="310"/>
        <v>0</v>
      </c>
      <c r="AN589" s="30">
        <f t="shared" si="311"/>
        <v>0</v>
      </c>
      <c r="AO589" s="30">
        <f>IF('My Spreedsheet '!AN589&lt; 'Supercapacitor Info'!$F$22,'My Spreedsheet '!AN589,'Supercapacitor Info'!$F$22)</f>
        <v>0</v>
      </c>
    </row>
    <row r="590" spans="2:41" x14ac:dyDescent="0.3">
      <c r="B590" s="6" t="s">
        <v>9</v>
      </c>
      <c r="C590" s="6">
        <v>585</v>
      </c>
      <c r="D590" s="6">
        <v>585</v>
      </c>
      <c r="E590" s="7">
        <v>0</v>
      </c>
      <c r="F590" s="16">
        <f t="shared" si="286"/>
        <v>0</v>
      </c>
      <c r="G590" s="17">
        <f t="shared" si="312"/>
        <v>0</v>
      </c>
      <c r="H590" s="17">
        <f t="shared" si="313"/>
        <v>0</v>
      </c>
      <c r="I590" s="17">
        <f t="shared" si="287"/>
        <v>0</v>
      </c>
      <c r="J590" s="17">
        <f t="shared" si="288"/>
        <v>3094.5277777777796</v>
      </c>
      <c r="K590" s="17">
        <f t="shared" si="289"/>
        <v>3094.5277777777796</v>
      </c>
      <c r="L590" s="30">
        <f>'Car Info '!$C$5*'My Spreedsheet '!G590</f>
        <v>0</v>
      </c>
      <c r="M590" s="30">
        <f t="shared" si="290"/>
        <v>0</v>
      </c>
      <c r="N590" s="30">
        <f>IF(M590=1,'Car Info '!$C$5*9.80665*'Car Info '!$H$5,0)</f>
        <v>0</v>
      </c>
      <c r="O590" s="30">
        <f>0.5*'Car Info '!$G$5*'Car Info '!$I$5*'Car Info '!$D$5*('My Spreedsheet '!F590*'My Spreedsheet '!F590)</f>
        <v>0</v>
      </c>
      <c r="P590" s="30">
        <f t="shared" si="283"/>
        <v>0</v>
      </c>
      <c r="Q590" s="30">
        <f t="shared" si="291"/>
        <v>0</v>
      </c>
      <c r="R590" s="30">
        <f t="shared" si="292"/>
        <v>0</v>
      </c>
      <c r="S590" s="30">
        <f t="shared" si="293"/>
        <v>0</v>
      </c>
      <c r="T590" s="30">
        <f t="shared" si="294"/>
        <v>605221.18313643115</v>
      </c>
      <c r="U590" s="30">
        <f t="shared" si="295"/>
        <v>0</v>
      </c>
      <c r="V590" s="30">
        <f t="shared" si="296"/>
        <v>0</v>
      </c>
      <c r="W590" s="30">
        <f t="shared" si="297"/>
        <v>0</v>
      </c>
      <c r="X590" s="30">
        <f t="shared" si="298"/>
        <v>0</v>
      </c>
      <c r="Y590" s="30">
        <f t="shared" si="284"/>
        <v>1274.4926580541712</v>
      </c>
      <c r="Z590" s="30">
        <f t="shared" si="285"/>
        <v>-669.27147491773928</v>
      </c>
      <c r="AA590" s="30">
        <f t="shared" si="299"/>
        <v>0.35402573834838091</v>
      </c>
      <c r="AB590" s="30">
        <f t="shared" si="300"/>
        <v>-0.18590874303270535</v>
      </c>
      <c r="AC590" s="30">
        <f t="shared" si="301"/>
        <v>0.18590874303270535</v>
      </c>
      <c r="AD590" s="30">
        <f t="shared" si="302"/>
        <v>0.16811699531567556</v>
      </c>
      <c r="AE590" s="30">
        <f>1/2*(('Car Info '!$C$5)*('My Spreedsheet '!F590)^2)</f>
        <v>0</v>
      </c>
      <c r="AF590" s="30">
        <f t="shared" si="303"/>
        <v>0</v>
      </c>
      <c r="AG590" s="30">
        <f t="shared" si="304"/>
        <v>0</v>
      </c>
      <c r="AH590" s="30">
        <f t="shared" si="305"/>
        <v>5.6971184402863466</v>
      </c>
      <c r="AI590" s="30">
        <f t="shared" si="306"/>
        <v>0</v>
      </c>
      <c r="AJ590" s="30">
        <f t="shared" si="307"/>
        <v>0</v>
      </c>
      <c r="AK590" s="30">
        <f t="shared" si="308"/>
        <v>0</v>
      </c>
      <c r="AL590" s="30">
        <f t="shared" si="309"/>
        <v>0</v>
      </c>
      <c r="AM590" s="30">
        <f t="shared" si="310"/>
        <v>0</v>
      </c>
      <c r="AN590" s="30">
        <f t="shared" si="311"/>
        <v>0</v>
      </c>
      <c r="AO590" s="30">
        <f>IF('My Spreedsheet '!AN590&lt; 'Supercapacitor Info'!$F$22,'My Spreedsheet '!AN590,'Supercapacitor Info'!$F$22)</f>
        <v>0</v>
      </c>
    </row>
    <row r="591" spans="2:41" x14ac:dyDescent="0.3">
      <c r="B591" s="6" t="s">
        <v>9</v>
      </c>
      <c r="C591" s="6">
        <v>586</v>
      </c>
      <c r="D591" s="6">
        <v>586</v>
      </c>
      <c r="E591" s="7">
        <v>0</v>
      </c>
      <c r="F591" s="16">
        <f t="shared" si="286"/>
        <v>0</v>
      </c>
      <c r="G591" s="17">
        <f t="shared" si="312"/>
        <v>0</v>
      </c>
      <c r="H591" s="17">
        <f t="shared" si="313"/>
        <v>0</v>
      </c>
      <c r="I591" s="17">
        <f t="shared" si="287"/>
        <v>0</v>
      </c>
      <c r="J591" s="17">
        <f t="shared" si="288"/>
        <v>3094.5277777777796</v>
      </c>
      <c r="K591" s="17">
        <f t="shared" si="289"/>
        <v>3094.5277777777796</v>
      </c>
      <c r="L591" s="30">
        <f>'Car Info '!$C$5*'My Spreedsheet '!G591</f>
        <v>0</v>
      </c>
      <c r="M591" s="30">
        <f t="shared" si="290"/>
        <v>0</v>
      </c>
      <c r="N591" s="30">
        <f>IF(M591=1,'Car Info '!$C$5*9.80665*'Car Info '!$H$5,0)</f>
        <v>0</v>
      </c>
      <c r="O591" s="30">
        <f>0.5*'Car Info '!$G$5*'Car Info '!$I$5*'Car Info '!$D$5*('My Spreedsheet '!F591*'My Spreedsheet '!F591)</f>
        <v>0</v>
      </c>
      <c r="P591" s="30">
        <f t="shared" si="283"/>
        <v>0</v>
      </c>
      <c r="Q591" s="30">
        <f t="shared" si="291"/>
        <v>0</v>
      </c>
      <c r="R591" s="30">
        <f t="shared" si="292"/>
        <v>0</v>
      </c>
      <c r="S591" s="30">
        <f t="shared" si="293"/>
        <v>0</v>
      </c>
      <c r="T591" s="30">
        <f t="shared" si="294"/>
        <v>605221.18313643115</v>
      </c>
      <c r="U591" s="30">
        <f t="shared" si="295"/>
        <v>0</v>
      </c>
      <c r="V591" s="30">
        <f t="shared" si="296"/>
        <v>0</v>
      </c>
      <c r="W591" s="30">
        <f t="shared" si="297"/>
        <v>0</v>
      </c>
      <c r="X591" s="30">
        <f t="shared" si="298"/>
        <v>0</v>
      </c>
      <c r="Y591" s="30">
        <f t="shared" si="284"/>
        <v>1274.4926580541712</v>
      </c>
      <c r="Z591" s="30">
        <f t="shared" si="285"/>
        <v>-669.27147491773928</v>
      </c>
      <c r="AA591" s="30">
        <f t="shared" si="299"/>
        <v>0.35402573834838091</v>
      </c>
      <c r="AB591" s="30">
        <f t="shared" si="300"/>
        <v>-0.18590874303270535</v>
      </c>
      <c r="AC591" s="30">
        <f t="shared" si="301"/>
        <v>0.18590874303270535</v>
      </c>
      <c r="AD591" s="30">
        <f t="shared" si="302"/>
        <v>0.16811699531567556</v>
      </c>
      <c r="AE591" s="30">
        <f>1/2*(('Car Info '!$C$5)*('My Spreedsheet '!F591)^2)</f>
        <v>0</v>
      </c>
      <c r="AF591" s="30">
        <f t="shared" si="303"/>
        <v>0</v>
      </c>
      <c r="AG591" s="30">
        <f t="shared" si="304"/>
        <v>0</v>
      </c>
      <c r="AH591" s="30">
        <f t="shared" si="305"/>
        <v>5.6971184402863466</v>
      </c>
      <c r="AI591" s="30">
        <f t="shared" si="306"/>
        <v>0</v>
      </c>
      <c r="AJ591" s="30">
        <f t="shared" si="307"/>
        <v>0</v>
      </c>
      <c r="AK591" s="30">
        <f t="shared" si="308"/>
        <v>0</v>
      </c>
      <c r="AL591" s="30">
        <f t="shared" si="309"/>
        <v>0</v>
      </c>
      <c r="AM591" s="30">
        <f t="shared" si="310"/>
        <v>0</v>
      </c>
      <c r="AN591" s="30">
        <f t="shared" si="311"/>
        <v>0</v>
      </c>
      <c r="AO591" s="30">
        <f>IF('My Spreedsheet '!AN591&lt; 'Supercapacitor Info'!$F$22,'My Spreedsheet '!AN591,'Supercapacitor Info'!$F$22)</f>
        <v>0</v>
      </c>
    </row>
    <row r="592" spans="2:41" x14ac:dyDescent="0.3">
      <c r="B592" s="6" t="s">
        <v>9</v>
      </c>
      <c r="C592" s="6">
        <v>587</v>
      </c>
      <c r="D592" s="6">
        <v>587</v>
      </c>
      <c r="E592" s="7">
        <v>0</v>
      </c>
      <c r="F592" s="16">
        <f t="shared" si="286"/>
        <v>0</v>
      </c>
      <c r="G592" s="17">
        <f t="shared" si="312"/>
        <v>0</v>
      </c>
      <c r="H592" s="17">
        <f t="shared" si="313"/>
        <v>0</v>
      </c>
      <c r="I592" s="17">
        <f t="shared" si="287"/>
        <v>0</v>
      </c>
      <c r="J592" s="17">
        <f t="shared" si="288"/>
        <v>3094.5277777777796</v>
      </c>
      <c r="K592" s="17">
        <f t="shared" si="289"/>
        <v>3094.5277777777796</v>
      </c>
      <c r="L592" s="30">
        <f>'Car Info '!$C$5*'My Spreedsheet '!G592</f>
        <v>0</v>
      </c>
      <c r="M592" s="30">
        <f t="shared" si="290"/>
        <v>0</v>
      </c>
      <c r="N592" s="30">
        <f>IF(M592=1,'Car Info '!$C$5*9.80665*'Car Info '!$H$5,0)</f>
        <v>0</v>
      </c>
      <c r="O592" s="30">
        <f>0.5*'Car Info '!$G$5*'Car Info '!$I$5*'Car Info '!$D$5*('My Spreedsheet '!F592*'My Spreedsheet '!F592)</f>
        <v>0</v>
      </c>
      <c r="P592" s="30">
        <f t="shared" si="283"/>
        <v>0</v>
      </c>
      <c r="Q592" s="30">
        <f t="shared" si="291"/>
        <v>0</v>
      </c>
      <c r="R592" s="30">
        <f t="shared" si="292"/>
        <v>0</v>
      </c>
      <c r="S592" s="30">
        <f t="shared" si="293"/>
        <v>0</v>
      </c>
      <c r="T592" s="30">
        <f t="shared" si="294"/>
        <v>605221.18313643115</v>
      </c>
      <c r="U592" s="30">
        <f t="shared" si="295"/>
        <v>0</v>
      </c>
      <c r="V592" s="30">
        <f t="shared" si="296"/>
        <v>0</v>
      </c>
      <c r="W592" s="30">
        <f t="shared" si="297"/>
        <v>0</v>
      </c>
      <c r="X592" s="30">
        <f t="shared" si="298"/>
        <v>0</v>
      </c>
      <c r="Y592" s="30">
        <f t="shared" si="284"/>
        <v>1274.4926580541712</v>
      </c>
      <c r="Z592" s="30">
        <f t="shared" si="285"/>
        <v>-669.27147491773928</v>
      </c>
      <c r="AA592" s="30">
        <f t="shared" si="299"/>
        <v>0.35402573834838091</v>
      </c>
      <c r="AB592" s="30">
        <f t="shared" si="300"/>
        <v>-0.18590874303270535</v>
      </c>
      <c r="AC592" s="30">
        <f t="shared" si="301"/>
        <v>0.18590874303270535</v>
      </c>
      <c r="AD592" s="30">
        <f t="shared" si="302"/>
        <v>0.16811699531567556</v>
      </c>
      <c r="AE592" s="30">
        <f>1/2*(('Car Info '!$C$5)*('My Spreedsheet '!F592)^2)</f>
        <v>0</v>
      </c>
      <c r="AF592" s="30">
        <f t="shared" si="303"/>
        <v>0</v>
      </c>
      <c r="AG592" s="30">
        <f t="shared" si="304"/>
        <v>0</v>
      </c>
      <c r="AH592" s="30">
        <f t="shared" si="305"/>
        <v>5.6971184402863466</v>
      </c>
      <c r="AI592" s="30">
        <f t="shared" si="306"/>
        <v>0</v>
      </c>
      <c r="AJ592" s="30">
        <f t="shared" si="307"/>
        <v>0</v>
      </c>
      <c r="AK592" s="30">
        <f t="shared" si="308"/>
        <v>0</v>
      </c>
      <c r="AL592" s="30">
        <f t="shared" si="309"/>
        <v>0</v>
      </c>
      <c r="AM592" s="30">
        <f t="shared" si="310"/>
        <v>0</v>
      </c>
      <c r="AN592" s="30">
        <f t="shared" si="311"/>
        <v>0</v>
      </c>
      <c r="AO592" s="30">
        <f>IF('My Spreedsheet '!AN592&lt; 'Supercapacitor Info'!$F$22,'My Spreedsheet '!AN592,'Supercapacitor Info'!$F$22)</f>
        <v>0</v>
      </c>
    </row>
    <row r="593" spans="2:41" x14ac:dyDescent="0.3">
      <c r="B593" s="6" t="s">
        <v>9</v>
      </c>
      <c r="C593" s="6">
        <v>588</v>
      </c>
      <c r="D593" s="6">
        <v>588</v>
      </c>
      <c r="E593" s="7">
        <v>0</v>
      </c>
      <c r="F593" s="16">
        <f t="shared" si="286"/>
        <v>0</v>
      </c>
      <c r="G593" s="17">
        <f t="shared" si="312"/>
        <v>0</v>
      </c>
      <c r="H593" s="17">
        <f t="shared" si="313"/>
        <v>0</v>
      </c>
      <c r="I593" s="17">
        <f t="shared" si="287"/>
        <v>0</v>
      </c>
      <c r="J593" s="17">
        <f t="shared" si="288"/>
        <v>3094.5277777777796</v>
      </c>
      <c r="K593" s="17">
        <f t="shared" si="289"/>
        <v>3094.5277777777796</v>
      </c>
      <c r="L593" s="30">
        <f>'Car Info '!$C$5*'My Spreedsheet '!G593</f>
        <v>0</v>
      </c>
      <c r="M593" s="30">
        <f t="shared" si="290"/>
        <v>0</v>
      </c>
      <c r="N593" s="30">
        <f>IF(M593=1,'Car Info '!$C$5*9.80665*'Car Info '!$H$5,0)</f>
        <v>0</v>
      </c>
      <c r="O593" s="30">
        <f>0.5*'Car Info '!$G$5*'Car Info '!$I$5*'Car Info '!$D$5*('My Spreedsheet '!F593*'My Spreedsheet '!F593)</f>
        <v>0</v>
      </c>
      <c r="P593" s="30">
        <f t="shared" ref="P593:P656" si="314">L593+N593+O593</f>
        <v>0</v>
      </c>
      <c r="Q593" s="30">
        <f t="shared" si="291"/>
        <v>0</v>
      </c>
      <c r="R593" s="30">
        <f t="shared" si="292"/>
        <v>0</v>
      </c>
      <c r="S593" s="30">
        <f t="shared" si="293"/>
        <v>0</v>
      </c>
      <c r="T593" s="30">
        <f t="shared" si="294"/>
        <v>605221.18313643115</v>
      </c>
      <c r="U593" s="30">
        <f t="shared" si="295"/>
        <v>0</v>
      </c>
      <c r="V593" s="30">
        <f t="shared" si="296"/>
        <v>0</v>
      </c>
      <c r="W593" s="30">
        <f t="shared" si="297"/>
        <v>0</v>
      </c>
      <c r="X593" s="30">
        <f t="shared" si="298"/>
        <v>0</v>
      </c>
      <c r="Y593" s="30">
        <f t="shared" si="284"/>
        <v>1274.4926580541712</v>
      </c>
      <c r="Z593" s="30">
        <f t="shared" si="285"/>
        <v>-669.27147491773928</v>
      </c>
      <c r="AA593" s="30">
        <f t="shared" si="299"/>
        <v>0.35402573834838091</v>
      </c>
      <c r="AB593" s="30">
        <f t="shared" si="300"/>
        <v>-0.18590874303270535</v>
      </c>
      <c r="AC593" s="30">
        <f t="shared" si="301"/>
        <v>0.18590874303270535</v>
      </c>
      <c r="AD593" s="30">
        <f t="shared" si="302"/>
        <v>0.16811699531567556</v>
      </c>
      <c r="AE593" s="30">
        <f>1/2*(('Car Info '!$C$5)*('My Spreedsheet '!F593)^2)</f>
        <v>0</v>
      </c>
      <c r="AF593" s="30">
        <f t="shared" si="303"/>
        <v>0</v>
      </c>
      <c r="AG593" s="30">
        <f t="shared" si="304"/>
        <v>0</v>
      </c>
      <c r="AH593" s="30">
        <f t="shared" si="305"/>
        <v>5.6971184402863466</v>
      </c>
      <c r="AI593" s="30">
        <f t="shared" si="306"/>
        <v>0</v>
      </c>
      <c r="AJ593" s="30">
        <f t="shared" si="307"/>
        <v>0</v>
      </c>
      <c r="AK593" s="30">
        <f t="shared" si="308"/>
        <v>0</v>
      </c>
      <c r="AL593" s="30">
        <f t="shared" si="309"/>
        <v>0</v>
      </c>
      <c r="AM593" s="30">
        <f t="shared" si="310"/>
        <v>0</v>
      </c>
      <c r="AN593" s="30">
        <f t="shared" si="311"/>
        <v>0</v>
      </c>
      <c r="AO593" s="30">
        <f>IF('My Spreedsheet '!AN593&lt; 'Supercapacitor Info'!$F$22,'My Spreedsheet '!AN593,'Supercapacitor Info'!$F$22)</f>
        <v>0</v>
      </c>
    </row>
    <row r="594" spans="2:41" x14ac:dyDescent="0.3">
      <c r="B594" s="6" t="s">
        <v>9</v>
      </c>
      <c r="C594" s="6">
        <v>589</v>
      </c>
      <c r="D594" s="6">
        <v>589</v>
      </c>
      <c r="E594" s="7">
        <v>0</v>
      </c>
      <c r="F594" s="16">
        <f t="shared" si="286"/>
        <v>0</v>
      </c>
      <c r="G594" s="17">
        <f t="shared" si="312"/>
        <v>0</v>
      </c>
      <c r="H594" s="17">
        <f t="shared" si="313"/>
        <v>0</v>
      </c>
      <c r="I594" s="17">
        <f t="shared" si="287"/>
        <v>0</v>
      </c>
      <c r="J594" s="17">
        <f t="shared" si="288"/>
        <v>3094.5277777777796</v>
      </c>
      <c r="K594" s="17">
        <f t="shared" si="289"/>
        <v>3094.5277777777796</v>
      </c>
      <c r="L594" s="30">
        <f>'Car Info '!$C$5*'My Spreedsheet '!G594</f>
        <v>0</v>
      </c>
      <c r="M594" s="30">
        <f t="shared" si="290"/>
        <v>0</v>
      </c>
      <c r="N594" s="30">
        <f>IF(M594=1,'Car Info '!$C$5*9.80665*'Car Info '!$H$5,0)</f>
        <v>0</v>
      </c>
      <c r="O594" s="30">
        <f>0.5*'Car Info '!$G$5*'Car Info '!$I$5*'Car Info '!$D$5*('My Spreedsheet '!F594*'My Spreedsheet '!F594)</f>
        <v>0</v>
      </c>
      <c r="P594" s="30">
        <f t="shared" si="314"/>
        <v>0</v>
      </c>
      <c r="Q594" s="30">
        <f t="shared" si="291"/>
        <v>0</v>
      </c>
      <c r="R594" s="30">
        <f t="shared" si="292"/>
        <v>0</v>
      </c>
      <c r="S594" s="30">
        <f t="shared" si="293"/>
        <v>0</v>
      </c>
      <c r="T594" s="30">
        <f t="shared" si="294"/>
        <v>605221.18313643115</v>
      </c>
      <c r="U594" s="30">
        <f t="shared" si="295"/>
        <v>0</v>
      </c>
      <c r="V594" s="30">
        <f t="shared" si="296"/>
        <v>0</v>
      </c>
      <c r="W594" s="30">
        <f t="shared" si="297"/>
        <v>0</v>
      </c>
      <c r="X594" s="30">
        <f t="shared" si="298"/>
        <v>0</v>
      </c>
      <c r="Y594" s="30">
        <f t="shared" si="284"/>
        <v>1274.4926580541712</v>
      </c>
      <c r="Z594" s="30">
        <f t="shared" si="285"/>
        <v>-669.27147491773928</v>
      </c>
      <c r="AA594" s="30">
        <f t="shared" si="299"/>
        <v>0.35402573834838091</v>
      </c>
      <c r="AB594" s="30">
        <f t="shared" si="300"/>
        <v>-0.18590874303270535</v>
      </c>
      <c r="AC594" s="30">
        <f t="shared" si="301"/>
        <v>0.18590874303270535</v>
      </c>
      <c r="AD594" s="30">
        <f t="shared" si="302"/>
        <v>0.16811699531567556</v>
      </c>
      <c r="AE594" s="30">
        <f>1/2*(('Car Info '!$C$5)*('My Spreedsheet '!F594)^2)</f>
        <v>0</v>
      </c>
      <c r="AF594" s="30">
        <f t="shared" si="303"/>
        <v>0</v>
      </c>
      <c r="AG594" s="30">
        <f t="shared" si="304"/>
        <v>0</v>
      </c>
      <c r="AH594" s="30">
        <f t="shared" si="305"/>
        <v>5.6971184402863466</v>
      </c>
      <c r="AI594" s="30">
        <f t="shared" si="306"/>
        <v>0</v>
      </c>
      <c r="AJ594" s="30">
        <f t="shared" si="307"/>
        <v>0</v>
      </c>
      <c r="AK594" s="30">
        <f t="shared" si="308"/>
        <v>0</v>
      </c>
      <c r="AL594" s="30">
        <f t="shared" si="309"/>
        <v>0</v>
      </c>
      <c r="AM594" s="30">
        <f t="shared" si="310"/>
        <v>0</v>
      </c>
      <c r="AN594" s="30">
        <f t="shared" si="311"/>
        <v>0</v>
      </c>
      <c r="AO594" s="30">
        <f>IF('My Spreedsheet '!AN594&lt; 'Supercapacitor Info'!$F$22,'My Spreedsheet '!AN594,'Supercapacitor Info'!$F$22)</f>
        <v>0</v>
      </c>
    </row>
    <row r="595" spans="2:41" x14ac:dyDescent="0.3">
      <c r="B595" s="8" t="s">
        <v>10</v>
      </c>
      <c r="C595" s="8">
        <v>590</v>
      </c>
      <c r="D595" s="8">
        <v>1</v>
      </c>
      <c r="E595" s="9">
        <v>0</v>
      </c>
      <c r="F595" s="52">
        <f t="shared" si="286"/>
        <v>0</v>
      </c>
      <c r="G595" s="18">
        <f t="shared" si="312"/>
        <v>0</v>
      </c>
      <c r="H595" s="18">
        <f t="shared" si="313"/>
        <v>0</v>
      </c>
      <c r="I595" s="18">
        <f t="shared" si="287"/>
        <v>0</v>
      </c>
      <c r="J595" s="18">
        <f t="shared" si="288"/>
        <v>3094.5277777777796</v>
      </c>
      <c r="K595" s="18">
        <f>SUM(I595,0)</f>
        <v>0</v>
      </c>
      <c r="L595" s="43">
        <f>'Car Info '!$C$5*'My Spreedsheet '!G595</f>
        <v>0</v>
      </c>
      <c r="M595" s="43">
        <f t="shared" si="290"/>
        <v>0</v>
      </c>
      <c r="N595" s="43">
        <f>IF(M595=1,'Car Info '!$C$5*9.80665*'Car Info '!$H$5,0)</f>
        <v>0</v>
      </c>
      <c r="O595" s="43">
        <f>0.5*'Car Info '!$G$5*'Car Info '!$I$5*'Car Info '!$D$5*('My Spreedsheet '!F595*'My Spreedsheet '!F595)</f>
        <v>0</v>
      </c>
      <c r="P595" s="43">
        <f t="shared" si="314"/>
        <v>0</v>
      </c>
      <c r="Q595" s="43">
        <f t="shared" si="291"/>
        <v>0</v>
      </c>
      <c r="R595" s="43">
        <f t="shared" si="292"/>
        <v>0</v>
      </c>
      <c r="S595" s="43">
        <f t="shared" si="293"/>
        <v>0</v>
      </c>
      <c r="T595" s="43">
        <f>SUM(S595,0)</f>
        <v>0</v>
      </c>
      <c r="U595" s="43">
        <f t="shared" si="295"/>
        <v>0</v>
      </c>
      <c r="V595" s="43">
        <f t="shared" si="296"/>
        <v>0</v>
      </c>
      <c r="W595" s="43">
        <f t="shared" si="297"/>
        <v>0</v>
      </c>
      <c r="X595" s="43">
        <f t="shared" si="298"/>
        <v>0</v>
      </c>
      <c r="Y595" s="43">
        <f t="shared" si="284"/>
        <v>1274.4926580541712</v>
      </c>
      <c r="Z595" s="43">
        <f t="shared" si="285"/>
        <v>-669.27147491773928</v>
      </c>
      <c r="AA595" s="43">
        <f t="shared" si="299"/>
        <v>0.35402573834838091</v>
      </c>
      <c r="AB595" s="43">
        <f t="shared" si="300"/>
        <v>-0.18590874303270535</v>
      </c>
      <c r="AC595" s="43">
        <f t="shared" si="301"/>
        <v>0.18590874303270535</v>
      </c>
      <c r="AD595" s="43">
        <f t="shared" si="302"/>
        <v>0.16811699531567556</v>
      </c>
      <c r="AE595" s="43">
        <f>1/2*(('Car Info '!$C$5)*('My Spreedsheet '!F595)^2)</f>
        <v>0</v>
      </c>
      <c r="AF595" s="43">
        <f t="shared" si="303"/>
        <v>0</v>
      </c>
      <c r="AG595" s="43">
        <f t="shared" si="304"/>
        <v>0</v>
      </c>
      <c r="AH595" s="43">
        <f t="shared" si="305"/>
        <v>5.6971184402863466</v>
      </c>
      <c r="AI595" s="43">
        <f t="shared" si="306"/>
        <v>0</v>
      </c>
      <c r="AJ595" s="43">
        <f t="shared" si="307"/>
        <v>0</v>
      </c>
      <c r="AK595" s="43">
        <f t="shared" si="308"/>
        <v>0</v>
      </c>
      <c r="AL595" s="43">
        <f t="shared" si="309"/>
        <v>0</v>
      </c>
      <c r="AM595" s="43">
        <f t="shared" si="310"/>
        <v>0</v>
      </c>
      <c r="AN595" s="43">
        <f t="shared" si="311"/>
        <v>0</v>
      </c>
      <c r="AO595" s="43">
        <f>IF('My Spreedsheet '!AN595&lt; 'Supercapacitor Info'!$F$22,'My Spreedsheet '!AN595,'Supercapacitor Info'!$F$22)</f>
        <v>0</v>
      </c>
    </row>
    <row r="596" spans="2:41" x14ac:dyDescent="0.3">
      <c r="B596" s="8" t="s">
        <v>10</v>
      </c>
      <c r="C596" s="8">
        <v>591</v>
      </c>
      <c r="D596" s="8">
        <v>2</v>
      </c>
      <c r="E596" s="9">
        <v>0</v>
      </c>
      <c r="F596" s="52">
        <f t="shared" si="286"/>
        <v>0</v>
      </c>
      <c r="G596" s="18">
        <f t="shared" si="312"/>
        <v>0</v>
      </c>
      <c r="H596" s="18">
        <f t="shared" si="313"/>
        <v>0</v>
      </c>
      <c r="I596" s="18">
        <f t="shared" si="287"/>
        <v>0</v>
      </c>
      <c r="J596" s="18">
        <f t="shared" si="288"/>
        <v>3094.5277777777796</v>
      </c>
      <c r="K596" s="18">
        <f>SUM(I596,K595)</f>
        <v>0</v>
      </c>
      <c r="L596" s="43">
        <f>'Car Info '!$C$5*'My Spreedsheet '!G596</f>
        <v>0</v>
      </c>
      <c r="M596" s="43">
        <f t="shared" si="290"/>
        <v>0</v>
      </c>
      <c r="N596" s="43">
        <f>IF(M596=1,'Car Info '!$C$5*9.80665*'Car Info '!$H$5,0)</f>
        <v>0</v>
      </c>
      <c r="O596" s="43">
        <f>0.5*'Car Info '!$G$5*'Car Info '!$I$5*'Car Info '!$D$5*('My Spreedsheet '!F596*'My Spreedsheet '!F596)</f>
        <v>0</v>
      </c>
      <c r="P596" s="43">
        <f t="shared" si="314"/>
        <v>0</v>
      </c>
      <c r="Q596" s="43">
        <f t="shared" si="291"/>
        <v>0</v>
      </c>
      <c r="R596" s="43">
        <f t="shared" si="292"/>
        <v>0</v>
      </c>
      <c r="S596" s="43">
        <f t="shared" si="293"/>
        <v>0</v>
      </c>
      <c r="T596" s="43">
        <f>SUM(S596,T595)</f>
        <v>0</v>
      </c>
      <c r="U596" s="43">
        <f t="shared" si="295"/>
        <v>0</v>
      </c>
      <c r="V596" s="43">
        <f t="shared" si="296"/>
        <v>0</v>
      </c>
      <c r="W596" s="43">
        <f t="shared" si="297"/>
        <v>0</v>
      </c>
      <c r="X596" s="43">
        <f t="shared" si="298"/>
        <v>0</v>
      </c>
      <c r="Y596" s="43">
        <f t="shared" si="284"/>
        <v>1274.4926580541712</v>
      </c>
      <c r="Z596" s="43">
        <f t="shared" si="285"/>
        <v>-669.27147491773928</v>
      </c>
      <c r="AA596" s="43">
        <f t="shared" si="299"/>
        <v>0.35402573834838091</v>
      </c>
      <c r="AB596" s="43">
        <f t="shared" si="300"/>
        <v>-0.18590874303270535</v>
      </c>
      <c r="AC596" s="43">
        <f t="shared" si="301"/>
        <v>0.18590874303270535</v>
      </c>
      <c r="AD596" s="43">
        <f t="shared" si="302"/>
        <v>0.16811699531567556</v>
      </c>
      <c r="AE596" s="43">
        <f>1/2*(('Car Info '!$C$5)*('My Spreedsheet '!F596)^2)</f>
        <v>0</v>
      </c>
      <c r="AF596" s="43">
        <f t="shared" si="303"/>
        <v>0</v>
      </c>
      <c r="AG596" s="43">
        <f t="shared" si="304"/>
        <v>0</v>
      </c>
      <c r="AH596" s="43">
        <f t="shared" si="305"/>
        <v>5.6971184402863466</v>
      </c>
      <c r="AI596" s="43">
        <f t="shared" si="306"/>
        <v>0</v>
      </c>
      <c r="AJ596" s="43">
        <f t="shared" si="307"/>
        <v>0</v>
      </c>
      <c r="AK596" s="43">
        <f t="shared" si="308"/>
        <v>0</v>
      </c>
      <c r="AL596" s="43">
        <f t="shared" si="309"/>
        <v>0</v>
      </c>
      <c r="AM596" s="43">
        <f t="shared" si="310"/>
        <v>0</v>
      </c>
      <c r="AN596" s="43">
        <f t="shared" si="311"/>
        <v>0</v>
      </c>
      <c r="AO596" s="43">
        <f>IF('My Spreedsheet '!AN596&lt; 'Supercapacitor Info'!$F$22,'My Spreedsheet '!AN596,'Supercapacitor Info'!$F$22)</f>
        <v>0</v>
      </c>
    </row>
    <row r="597" spans="2:41" x14ac:dyDescent="0.3">
      <c r="B597" s="8" t="s">
        <v>10</v>
      </c>
      <c r="C597" s="8">
        <v>592</v>
      </c>
      <c r="D597" s="8">
        <v>3</v>
      </c>
      <c r="E597" s="9">
        <v>0</v>
      </c>
      <c r="F597" s="52">
        <f t="shared" si="286"/>
        <v>0</v>
      </c>
      <c r="G597" s="18">
        <f t="shared" si="312"/>
        <v>0</v>
      </c>
      <c r="H597" s="18">
        <f t="shared" si="313"/>
        <v>0</v>
      </c>
      <c r="I597" s="18">
        <f t="shared" si="287"/>
        <v>0</v>
      </c>
      <c r="J597" s="18">
        <f t="shared" si="288"/>
        <v>3094.5277777777796</v>
      </c>
      <c r="K597" s="18">
        <f t="shared" ref="K597:K660" si="315">SUM(I597,K596)</f>
        <v>0</v>
      </c>
      <c r="L597" s="43">
        <f>'Car Info '!$C$5*'My Spreedsheet '!G597</f>
        <v>0</v>
      </c>
      <c r="M597" s="43">
        <f t="shared" si="290"/>
        <v>0</v>
      </c>
      <c r="N597" s="43">
        <f>IF(M597=1,'Car Info '!$C$5*9.80665*'Car Info '!$H$5,0)</f>
        <v>0</v>
      </c>
      <c r="O597" s="43">
        <f>0.5*'Car Info '!$G$5*'Car Info '!$I$5*'Car Info '!$D$5*('My Spreedsheet '!F597*'My Spreedsheet '!F597)</f>
        <v>0</v>
      </c>
      <c r="P597" s="43">
        <f t="shared" si="314"/>
        <v>0</v>
      </c>
      <c r="Q597" s="43">
        <f t="shared" si="291"/>
        <v>0</v>
      </c>
      <c r="R597" s="43">
        <f t="shared" si="292"/>
        <v>0</v>
      </c>
      <c r="S597" s="43">
        <f t="shared" si="293"/>
        <v>0</v>
      </c>
      <c r="T597" s="43">
        <f t="shared" ref="T597:T660" si="316">SUM(S597,T596)</f>
        <v>0</v>
      </c>
      <c r="U597" s="43">
        <f t="shared" si="295"/>
        <v>0</v>
      </c>
      <c r="V597" s="43">
        <f t="shared" si="296"/>
        <v>0</v>
      </c>
      <c r="W597" s="43">
        <f t="shared" si="297"/>
        <v>0</v>
      </c>
      <c r="X597" s="43">
        <f t="shared" si="298"/>
        <v>0</v>
      </c>
      <c r="Y597" s="43">
        <f t="shared" si="284"/>
        <v>1274.4926580541712</v>
      </c>
      <c r="Z597" s="43">
        <f t="shared" si="285"/>
        <v>-669.27147491773928</v>
      </c>
      <c r="AA597" s="43">
        <f t="shared" si="299"/>
        <v>0.35402573834838091</v>
      </c>
      <c r="AB597" s="43">
        <f t="shared" si="300"/>
        <v>-0.18590874303270535</v>
      </c>
      <c r="AC597" s="43">
        <f t="shared" si="301"/>
        <v>0.18590874303270535</v>
      </c>
      <c r="AD597" s="43">
        <f t="shared" si="302"/>
        <v>0.16811699531567556</v>
      </c>
      <c r="AE597" s="43">
        <f>1/2*(('Car Info '!$C$5)*('My Spreedsheet '!F597)^2)</f>
        <v>0</v>
      </c>
      <c r="AF597" s="43">
        <f t="shared" si="303"/>
        <v>0</v>
      </c>
      <c r="AG597" s="43">
        <f t="shared" si="304"/>
        <v>0</v>
      </c>
      <c r="AH597" s="43">
        <f t="shared" si="305"/>
        <v>5.6971184402863466</v>
      </c>
      <c r="AI597" s="43">
        <f t="shared" si="306"/>
        <v>0</v>
      </c>
      <c r="AJ597" s="43">
        <f t="shared" si="307"/>
        <v>0</v>
      </c>
      <c r="AK597" s="43">
        <f t="shared" si="308"/>
        <v>0</v>
      </c>
      <c r="AL597" s="43">
        <f t="shared" si="309"/>
        <v>0</v>
      </c>
      <c r="AM597" s="43">
        <f t="shared" si="310"/>
        <v>0</v>
      </c>
      <c r="AN597" s="43">
        <f t="shared" si="311"/>
        <v>0</v>
      </c>
      <c r="AO597" s="43">
        <f>IF('My Spreedsheet '!AN597&lt; 'Supercapacitor Info'!$F$22,'My Spreedsheet '!AN597,'Supercapacitor Info'!$F$22)</f>
        <v>0</v>
      </c>
    </row>
    <row r="598" spans="2:41" x14ac:dyDescent="0.3">
      <c r="B598" s="8" t="s">
        <v>10</v>
      </c>
      <c r="C598" s="8">
        <v>593</v>
      </c>
      <c r="D598" s="8">
        <v>4</v>
      </c>
      <c r="E598" s="9">
        <v>0</v>
      </c>
      <c r="F598" s="52">
        <f t="shared" si="286"/>
        <v>0</v>
      </c>
      <c r="G598" s="18">
        <f t="shared" si="312"/>
        <v>0</v>
      </c>
      <c r="H598" s="18">
        <f t="shared" si="313"/>
        <v>0</v>
      </c>
      <c r="I598" s="18">
        <f t="shared" si="287"/>
        <v>0</v>
      </c>
      <c r="J598" s="18">
        <f t="shared" si="288"/>
        <v>3094.5277777777796</v>
      </c>
      <c r="K598" s="18">
        <f t="shared" si="315"/>
        <v>0</v>
      </c>
      <c r="L598" s="43">
        <f>'Car Info '!$C$5*'My Spreedsheet '!G598</f>
        <v>0</v>
      </c>
      <c r="M598" s="43">
        <f t="shared" si="290"/>
        <v>0</v>
      </c>
      <c r="N598" s="43">
        <f>IF(M598=1,'Car Info '!$C$5*9.80665*'Car Info '!$H$5,0)</f>
        <v>0</v>
      </c>
      <c r="O598" s="43">
        <f>0.5*'Car Info '!$G$5*'Car Info '!$I$5*'Car Info '!$D$5*('My Spreedsheet '!F598*'My Spreedsheet '!F598)</f>
        <v>0</v>
      </c>
      <c r="P598" s="43">
        <f t="shared" si="314"/>
        <v>0</v>
      </c>
      <c r="Q598" s="43">
        <f t="shared" si="291"/>
        <v>0</v>
      </c>
      <c r="R598" s="43">
        <f t="shared" si="292"/>
        <v>0</v>
      </c>
      <c r="S598" s="43">
        <f t="shared" si="293"/>
        <v>0</v>
      </c>
      <c r="T598" s="43">
        <f t="shared" si="316"/>
        <v>0</v>
      </c>
      <c r="U598" s="43">
        <f t="shared" si="295"/>
        <v>0</v>
      </c>
      <c r="V598" s="43">
        <f t="shared" si="296"/>
        <v>0</v>
      </c>
      <c r="W598" s="43">
        <f t="shared" si="297"/>
        <v>0</v>
      </c>
      <c r="X598" s="43">
        <f t="shared" si="298"/>
        <v>0</v>
      </c>
      <c r="Y598" s="43">
        <f t="shared" si="284"/>
        <v>1274.4926580541712</v>
      </c>
      <c r="Z598" s="43">
        <f t="shared" si="285"/>
        <v>-669.27147491773928</v>
      </c>
      <c r="AA598" s="43">
        <f t="shared" si="299"/>
        <v>0.35402573834838091</v>
      </c>
      <c r="AB598" s="43">
        <f t="shared" si="300"/>
        <v>-0.18590874303270535</v>
      </c>
      <c r="AC598" s="43">
        <f t="shared" si="301"/>
        <v>0.18590874303270535</v>
      </c>
      <c r="AD598" s="43">
        <f t="shared" si="302"/>
        <v>0.16811699531567556</v>
      </c>
      <c r="AE598" s="43">
        <f>1/2*(('Car Info '!$C$5)*('My Spreedsheet '!F598)^2)</f>
        <v>0</v>
      </c>
      <c r="AF598" s="43">
        <f t="shared" si="303"/>
        <v>0</v>
      </c>
      <c r="AG598" s="43">
        <f t="shared" si="304"/>
        <v>0</v>
      </c>
      <c r="AH598" s="43">
        <f t="shared" si="305"/>
        <v>5.6971184402863466</v>
      </c>
      <c r="AI598" s="43">
        <f t="shared" si="306"/>
        <v>0</v>
      </c>
      <c r="AJ598" s="43">
        <f t="shared" si="307"/>
        <v>0</v>
      </c>
      <c r="AK598" s="43">
        <f t="shared" si="308"/>
        <v>0</v>
      </c>
      <c r="AL598" s="43">
        <f t="shared" si="309"/>
        <v>0</v>
      </c>
      <c r="AM598" s="43">
        <f t="shared" si="310"/>
        <v>0</v>
      </c>
      <c r="AN598" s="43">
        <f t="shared" si="311"/>
        <v>0</v>
      </c>
      <c r="AO598" s="43">
        <f>IF('My Spreedsheet '!AN598&lt; 'Supercapacitor Info'!$F$22,'My Spreedsheet '!AN598,'Supercapacitor Info'!$F$22)</f>
        <v>0</v>
      </c>
    </row>
    <row r="599" spans="2:41" x14ac:dyDescent="0.3">
      <c r="B599" s="8" t="s">
        <v>10</v>
      </c>
      <c r="C599" s="8">
        <v>594</v>
      </c>
      <c r="D599" s="8">
        <v>5</v>
      </c>
      <c r="E599" s="9">
        <v>0</v>
      </c>
      <c r="F599" s="52">
        <f t="shared" si="286"/>
        <v>0</v>
      </c>
      <c r="G599" s="18">
        <f t="shared" si="312"/>
        <v>0</v>
      </c>
      <c r="H599" s="18">
        <f t="shared" si="313"/>
        <v>0</v>
      </c>
      <c r="I599" s="18">
        <f t="shared" si="287"/>
        <v>0</v>
      </c>
      <c r="J599" s="18">
        <f t="shared" si="288"/>
        <v>3094.5277777777796</v>
      </c>
      <c r="K599" s="18">
        <f t="shared" si="315"/>
        <v>0</v>
      </c>
      <c r="L599" s="43">
        <f>'Car Info '!$C$5*'My Spreedsheet '!G599</f>
        <v>0</v>
      </c>
      <c r="M599" s="43">
        <f t="shared" si="290"/>
        <v>0</v>
      </c>
      <c r="N599" s="43">
        <f>IF(M599=1,'Car Info '!$C$5*9.80665*'Car Info '!$H$5,0)</f>
        <v>0</v>
      </c>
      <c r="O599" s="43">
        <f>0.5*'Car Info '!$G$5*'Car Info '!$I$5*'Car Info '!$D$5*('My Spreedsheet '!F599*'My Spreedsheet '!F599)</f>
        <v>0</v>
      </c>
      <c r="P599" s="43">
        <f t="shared" si="314"/>
        <v>0</v>
      </c>
      <c r="Q599" s="43">
        <f t="shared" si="291"/>
        <v>0</v>
      </c>
      <c r="R599" s="43">
        <f t="shared" si="292"/>
        <v>0</v>
      </c>
      <c r="S599" s="43">
        <f t="shared" si="293"/>
        <v>0</v>
      </c>
      <c r="T599" s="43">
        <f t="shared" si="316"/>
        <v>0</v>
      </c>
      <c r="U599" s="43">
        <f t="shared" si="295"/>
        <v>0</v>
      </c>
      <c r="V599" s="43">
        <f t="shared" si="296"/>
        <v>0</v>
      </c>
      <c r="W599" s="43">
        <f t="shared" si="297"/>
        <v>0</v>
      </c>
      <c r="X599" s="43">
        <f t="shared" si="298"/>
        <v>0</v>
      </c>
      <c r="Y599" s="43">
        <f t="shared" si="284"/>
        <v>1274.4926580541712</v>
      </c>
      <c r="Z599" s="43">
        <f t="shared" si="285"/>
        <v>-669.27147491773928</v>
      </c>
      <c r="AA599" s="43">
        <f t="shared" si="299"/>
        <v>0.35402573834838091</v>
      </c>
      <c r="AB599" s="43">
        <f t="shared" si="300"/>
        <v>-0.18590874303270535</v>
      </c>
      <c r="AC599" s="43">
        <f t="shared" si="301"/>
        <v>0.18590874303270535</v>
      </c>
      <c r="AD599" s="43">
        <f t="shared" si="302"/>
        <v>0.16811699531567556</v>
      </c>
      <c r="AE599" s="43">
        <f>1/2*(('Car Info '!$C$5)*('My Spreedsheet '!F599)^2)</f>
        <v>0</v>
      </c>
      <c r="AF599" s="43">
        <f t="shared" si="303"/>
        <v>0</v>
      </c>
      <c r="AG599" s="43">
        <f t="shared" si="304"/>
        <v>0</v>
      </c>
      <c r="AH599" s="43">
        <f t="shared" si="305"/>
        <v>5.6971184402863466</v>
      </c>
      <c r="AI599" s="43">
        <f t="shared" si="306"/>
        <v>0</v>
      </c>
      <c r="AJ599" s="43">
        <f t="shared" si="307"/>
        <v>0</v>
      </c>
      <c r="AK599" s="43">
        <f t="shared" si="308"/>
        <v>0</v>
      </c>
      <c r="AL599" s="43">
        <f t="shared" si="309"/>
        <v>0</v>
      </c>
      <c r="AM599" s="43">
        <f t="shared" si="310"/>
        <v>0</v>
      </c>
      <c r="AN599" s="43">
        <f t="shared" si="311"/>
        <v>0</v>
      </c>
      <c r="AO599" s="43">
        <f>IF('My Spreedsheet '!AN599&lt; 'Supercapacitor Info'!$F$22,'My Spreedsheet '!AN599,'Supercapacitor Info'!$F$22)</f>
        <v>0</v>
      </c>
    </row>
    <row r="600" spans="2:41" x14ac:dyDescent="0.3">
      <c r="B600" s="8" t="s">
        <v>10</v>
      </c>
      <c r="C600" s="8">
        <v>595</v>
      </c>
      <c r="D600" s="8">
        <v>6</v>
      </c>
      <c r="E600" s="9">
        <v>0</v>
      </c>
      <c r="F600" s="52">
        <f t="shared" si="286"/>
        <v>0</v>
      </c>
      <c r="G600" s="18">
        <f t="shared" si="312"/>
        <v>0</v>
      </c>
      <c r="H600" s="18">
        <f t="shared" si="313"/>
        <v>0</v>
      </c>
      <c r="I600" s="18">
        <f t="shared" si="287"/>
        <v>0</v>
      </c>
      <c r="J600" s="18">
        <f t="shared" si="288"/>
        <v>3094.5277777777796</v>
      </c>
      <c r="K600" s="18">
        <f t="shared" si="315"/>
        <v>0</v>
      </c>
      <c r="L600" s="43">
        <f>'Car Info '!$C$5*'My Spreedsheet '!G600</f>
        <v>0</v>
      </c>
      <c r="M600" s="43">
        <f t="shared" si="290"/>
        <v>0</v>
      </c>
      <c r="N600" s="43">
        <f>IF(M600=1,'Car Info '!$C$5*9.80665*'Car Info '!$H$5,0)</f>
        <v>0</v>
      </c>
      <c r="O600" s="43">
        <f>0.5*'Car Info '!$G$5*'Car Info '!$I$5*'Car Info '!$D$5*('My Spreedsheet '!F600*'My Spreedsheet '!F600)</f>
        <v>0</v>
      </c>
      <c r="P600" s="43">
        <f t="shared" si="314"/>
        <v>0</v>
      </c>
      <c r="Q600" s="43">
        <f t="shared" si="291"/>
        <v>0</v>
      </c>
      <c r="R600" s="43">
        <f t="shared" si="292"/>
        <v>0</v>
      </c>
      <c r="S600" s="43">
        <f t="shared" si="293"/>
        <v>0</v>
      </c>
      <c r="T600" s="43">
        <f t="shared" si="316"/>
        <v>0</v>
      </c>
      <c r="U600" s="43">
        <f t="shared" si="295"/>
        <v>0</v>
      </c>
      <c r="V600" s="43">
        <f t="shared" si="296"/>
        <v>0</v>
      </c>
      <c r="W600" s="43">
        <f t="shared" si="297"/>
        <v>0</v>
      </c>
      <c r="X600" s="43">
        <f t="shared" si="298"/>
        <v>0</v>
      </c>
      <c r="Y600" s="43">
        <f t="shared" si="284"/>
        <v>1274.4926580541712</v>
      </c>
      <c r="Z600" s="43">
        <f t="shared" si="285"/>
        <v>-669.27147491773928</v>
      </c>
      <c r="AA600" s="43">
        <f t="shared" si="299"/>
        <v>0.35402573834838091</v>
      </c>
      <c r="AB600" s="43">
        <f t="shared" si="300"/>
        <v>-0.18590874303270535</v>
      </c>
      <c r="AC600" s="43">
        <f t="shared" si="301"/>
        <v>0.18590874303270535</v>
      </c>
      <c r="AD600" s="43">
        <f t="shared" si="302"/>
        <v>0.16811699531567556</v>
      </c>
      <c r="AE600" s="43">
        <f>1/2*(('Car Info '!$C$5)*('My Spreedsheet '!F600)^2)</f>
        <v>0</v>
      </c>
      <c r="AF600" s="43">
        <f t="shared" si="303"/>
        <v>0</v>
      </c>
      <c r="AG600" s="43">
        <f t="shared" si="304"/>
        <v>0</v>
      </c>
      <c r="AH600" s="43">
        <f t="shared" si="305"/>
        <v>5.6971184402863466</v>
      </c>
      <c r="AI600" s="43">
        <f t="shared" si="306"/>
        <v>0</v>
      </c>
      <c r="AJ600" s="43">
        <f t="shared" si="307"/>
        <v>0</v>
      </c>
      <c r="AK600" s="43">
        <f t="shared" si="308"/>
        <v>0</v>
      </c>
      <c r="AL600" s="43">
        <f t="shared" si="309"/>
        <v>0</v>
      </c>
      <c r="AM600" s="43">
        <f t="shared" si="310"/>
        <v>0</v>
      </c>
      <c r="AN600" s="43">
        <f t="shared" si="311"/>
        <v>0</v>
      </c>
      <c r="AO600" s="43">
        <f>IF('My Spreedsheet '!AN600&lt; 'Supercapacitor Info'!$F$22,'My Spreedsheet '!AN600,'Supercapacitor Info'!$F$22)</f>
        <v>0</v>
      </c>
    </row>
    <row r="601" spans="2:41" x14ac:dyDescent="0.3">
      <c r="B601" s="8" t="s">
        <v>10</v>
      </c>
      <c r="C601" s="8">
        <v>596</v>
      </c>
      <c r="D601" s="8">
        <v>7</v>
      </c>
      <c r="E601" s="9">
        <v>0</v>
      </c>
      <c r="F601" s="52">
        <f t="shared" si="286"/>
        <v>0</v>
      </c>
      <c r="G601" s="18">
        <f t="shared" si="312"/>
        <v>0</v>
      </c>
      <c r="H601" s="18">
        <f t="shared" si="313"/>
        <v>0</v>
      </c>
      <c r="I601" s="18">
        <f t="shared" si="287"/>
        <v>0</v>
      </c>
      <c r="J601" s="18">
        <f t="shared" si="288"/>
        <v>3094.5277777777796</v>
      </c>
      <c r="K601" s="18">
        <f t="shared" si="315"/>
        <v>0</v>
      </c>
      <c r="L601" s="43">
        <f>'Car Info '!$C$5*'My Spreedsheet '!G601</f>
        <v>0</v>
      </c>
      <c r="M601" s="43">
        <f t="shared" si="290"/>
        <v>0</v>
      </c>
      <c r="N601" s="43">
        <f>IF(M601=1,'Car Info '!$C$5*9.80665*'Car Info '!$H$5,0)</f>
        <v>0</v>
      </c>
      <c r="O601" s="43">
        <f>0.5*'Car Info '!$G$5*'Car Info '!$I$5*'Car Info '!$D$5*('My Spreedsheet '!F601*'My Spreedsheet '!F601)</f>
        <v>0</v>
      </c>
      <c r="P601" s="43">
        <f t="shared" si="314"/>
        <v>0</v>
      </c>
      <c r="Q601" s="43">
        <f t="shared" si="291"/>
        <v>0</v>
      </c>
      <c r="R601" s="43">
        <f t="shared" si="292"/>
        <v>0</v>
      </c>
      <c r="S601" s="43">
        <f t="shared" si="293"/>
        <v>0</v>
      </c>
      <c r="T601" s="43">
        <f t="shared" si="316"/>
        <v>0</v>
      </c>
      <c r="U601" s="43">
        <f t="shared" si="295"/>
        <v>0</v>
      </c>
      <c r="V601" s="43">
        <f t="shared" si="296"/>
        <v>0</v>
      </c>
      <c r="W601" s="43">
        <f t="shared" si="297"/>
        <v>0</v>
      </c>
      <c r="X601" s="43">
        <f t="shared" si="298"/>
        <v>0</v>
      </c>
      <c r="Y601" s="43">
        <f t="shared" si="284"/>
        <v>1274.4926580541712</v>
      </c>
      <c r="Z601" s="43">
        <f t="shared" si="285"/>
        <v>-669.27147491773928</v>
      </c>
      <c r="AA601" s="43">
        <f t="shared" si="299"/>
        <v>0.35402573834838091</v>
      </c>
      <c r="AB601" s="43">
        <f t="shared" si="300"/>
        <v>-0.18590874303270535</v>
      </c>
      <c r="AC601" s="43">
        <f t="shared" si="301"/>
        <v>0.18590874303270535</v>
      </c>
      <c r="AD601" s="43">
        <f t="shared" si="302"/>
        <v>0.16811699531567556</v>
      </c>
      <c r="AE601" s="43">
        <f>1/2*(('Car Info '!$C$5)*('My Spreedsheet '!F601)^2)</f>
        <v>0</v>
      </c>
      <c r="AF601" s="43">
        <f t="shared" si="303"/>
        <v>0</v>
      </c>
      <c r="AG601" s="43">
        <f t="shared" si="304"/>
        <v>0</v>
      </c>
      <c r="AH601" s="43">
        <f t="shared" si="305"/>
        <v>5.6971184402863466</v>
      </c>
      <c r="AI601" s="43">
        <f t="shared" si="306"/>
        <v>0</v>
      </c>
      <c r="AJ601" s="43">
        <f t="shared" si="307"/>
        <v>0</v>
      </c>
      <c r="AK601" s="43">
        <f t="shared" si="308"/>
        <v>0</v>
      </c>
      <c r="AL601" s="43">
        <f t="shared" si="309"/>
        <v>0</v>
      </c>
      <c r="AM601" s="43">
        <f t="shared" si="310"/>
        <v>0</v>
      </c>
      <c r="AN601" s="43">
        <f t="shared" si="311"/>
        <v>0</v>
      </c>
      <c r="AO601" s="43">
        <f>IF('My Spreedsheet '!AN601&lt; 'Supercapacitor Info'!$F$22,'My Spreedsheet '!AN601,'Supercapacitor Info'!$F$22)</f>
        <v>0</v>
      </c>
    </row>
    <row r="602" spans="2:41" x14ac:dyDescent="0.3">
      <c r="B602" s="8" t="s">
        <v>10</v>
      </c>
      <c r="C602" s="8">
        <v>597</v>
      </c>
      <c r="D602" s="8">
        <v>8</v>
      </c>
      <c r="E602" s="9">
        <v>0</v>
      </c>
      <c r="F602" s="52">
        <f t="shared" si="286"/>
        <v>0</v>
      </c>
      <c r="G602" s="18">
        <f t="shared" si="312"/>
        <v>0</v>
      </c>
      <c r="H602" s="18">
        <f t="shared" si="313"/>
        <v>0</v>
      </c>
      <c r="I602" s="18">
        <f t="shared" si="287"/>
        <v>0</v>
      </c>
      <c r="J602" s="18">
        <f t="shared" si="288"/>
        <v>3094.5277777777796</v>
      </c>
      <c r="K602" s="18">
        <f t="shared" si="315"/>
        <v>0</v>
      </c>
      <c r="L602" s="43">
        <f>'Car Info '!$C$5*'My Spreedsheet '!G602</f>
        <v>0</v>
      </c>
      <c r="M602" s="43">
        <f t="shared" si="290"/>
        <v>0</v>
      </c>
      <c r="N602" s="43">
        <f>IF(M602=1,'Car Info '!$C$5*9.80665*'Car Info '!$H$5,0)</f>
        <v>0</v>
      </c>
      <c r="O602" s="43">
        <f>0.5*'Car Info '!$G$5*'Car Info '!$I$5*'Car Info '!$D$5*('My Spreedsheet '!F602*'My Spreedsheet '!F602)</f>
        <v>0</v>
      </c>
      <c r="P602" s="43">
        <f t="shared" si="314"/>
        <v>0</v>
      </c>
      <c r="Q602" s="43">
        <f t="shared" si="291"/>
        <v>0</v>
      </c>
      <c r="R602" s="43">
        <f t="shared" si="292"/>
        <v>0</v>
      </c>
      <c r="S602" s="43">
        <f t="shared" si="293"/>
        <v>0</v>
      </c>
      <c r="T602" s="43">
        <f t="shared" si="316"/>
        <v>0</v>
      </c>
      <c r="U602" s="43">
        <f t="shared" si="295"/>
        <v>0</v>
      </c>
      <c r="V602" s="43">
        <f t="shared" si="296"/>
        <v>0</v>
      </c>
      <c r="W602" s="43">
        <f t="shared" si="297"/>
        <v>0</v>
      </c>
      <c r="X602" s="43">
        <f t="shared" si="298"/>
        <v>0</v>
      </c>
      <c r="Y602" s="43">
        <f t="shared" si="284"/>
        <v>1274.4926580541712</v>
      </c>
      <c r="Z602" s="43">
        <f t="shared" si="285"/>
        <v>-669.27147491773928</v>
      </c>
      <c r="AA602" s="43">
        <f t="shared" si="299"/>
        <v>0.35402573834838091</v>
      </c>
      <c r="AB602" s="43">
        <f t="shared" si="300"/>
        <v>-0.18590874303270535</v>
      </c>
      <c r="AC602" s="43">
        <f t="shared" si="301"/>
        <v>0.18590874303270535</v>
      </c>
      <c r="AD602" s="43">
        <f t="shared" si="302"/>
        <v>0.16811699531567556</v>
      </c>
      <c r="AE602" s="43">
        <f>1/2*(('Car Info '!$C$5)*('My Spreedsheet '!F602)^2)</f>
        <v>0</v>
      </c>
      <c r="AF602" s="43">
        <f t="shared" si="303"/>
        <v>0</v>
      </c>
      <c r="AG602" s="43">
        <f t="shared" si="304"/>
        <v>0</v>
      </c>
      <c r="AH602" s="43">
        <f t="shared" si="305"/>
        <v>5.6971184402863466</v>
      </c>
      <c r="AI602" s="43">
        <f t="shared" si="306"/>
        <v>0</v>
      </c>
      <c r="AJ602" s="43">
        <f t="shared" si="307"/>
        <v>0</v>
      </c>
      <c r="AK602" s="43">
        <f t="shared" si="308"/>
        <v>0</v>
      </c>
      <c r="AL602" s="43">
        <f t="shared" si="309"/>
        <v>0</v>
      </c>
      <c r="AM602" s="43">
        <f t="shared" si="310"/>
        <v>0</v>
      </c>
      <c r="AN602" s="43">
        <f t="shared" si="311"/>
        <v>0</v>
      </c>
      <c r="AO602" s="43">
        <f>IF('My Spreedsheet '!AN602&lt; 'Supercapacitor Info'!$F$22,'My Spreedsheet '!AN602,'Supercapacitor Info'!$F$22)</f>
        <v>0</v>
      </c>
    </row>
    <row r="603" spans="2:41" x14ac:dyDescent="0.3">
      <c r="B603" s="8" t="s">
        <v>10</v>
      </c>
      <c r="C603" s="8">
        <v>598</v>
      </c>
      <c r="D603" s="8">
        <v>9</v>
      </c>
      <c r="E603" s="9">
        <v>0</v>
      </c>
      <c r="F603" s="52">
        <f t="shared" si="286"/>
        <v>0</v>
      </c>
      <c r="G603" s="18">
        <f t="shared" si="312"/>
        <v>0</v>
      </c>
      <c r="H603" s="18">
        <f t="shared" si="313"/>
        <v>0</v>
      </c>
      <c r="I603" s="18">
        <f t="shared" si="287"/>
        <v>0</v>
      </c>
      <c r="J603" s="18">
        <f t="shared" si="288"/>
        <v>3094.5277777777796</v>
      </c>
      <c r="K603" s="18">
        <f t="shared" si="315"/>
        <v>0</v>
      </c>
      <c r="L603" s="43">
        <f>'Car Info '!$C$5*'My Spreedsheet '!G603</f>
        <v>0</v>
      </c>
      <c r="M603" s="43">
        <f t="shared" si="290"/>
        <v>0</v>
      </c>
      <c r="N603" s="43">
        <f>IF(M603=1,'Car Info '!$C$5*9.80665*'Car Info '!$H$5,0)</f>
        <v>0</v>
      </c>
      <c r="O603" s="43">
        <f>0.5*'Car Info '!$G$5*'Car Info '!$I$5*'Car Info '!$D$5*('My Spreedsheet '!F603*'My Spreedsheet '!F603)</f>
        <v>0</v>
      </c>
      <c r="P603" s="43">
        <f t="shared" si="314"/>
        <v>0</v>
      </c>
      <c r="Q603" s="43">
        <f t="shared" si="291"/>
        <v>0</v>
      </c>
      <c r="R603" s="43">
        <f t="shared" si="292"/>
        <v>0</v>
      </c>
      <c r="S603" s="43">
        <f t="shared" si="293"/>
        <v>0</v>
      </c>
      <c r="T603" s="43">
        <f t="shared" si="316"/>
        <v>0</v>
      </c>
      <c r="U603" s="43">
        <f t="shared" si="295"/>
        <v>0</v>
      </c>
      <c r="V603" s="43">
        <f t="shared" si="296"/>
        <v>0</v>
      </c>
      <c r="W603" s="43">
        <f t="shared" si="297"/>
        <v>0</v>
      </c>
      <c r="X603" s="43">
        <f t="shared" si="298"/>
        <v>0</v>
      </c>
      <c r="Y603" s="43">
        <f t="shared" si="284"/>
        <v>1274.4926580541712</v>
      </c>
      <c r="Z603" s="43">
        <f t="shared" si="285"/>
        <v>-669.27147491773928</v>
      </c>
      <c r="AA603" s="43">
        <f t="shared" si="299"/>
        <v>0.35402573834838091</v>
      </c>
      <c r="AB603" s="43">
        <f t="shared" si="300"/>
        <v>-0.18590874303270535</v>
      </c>
      <c r="AC603" s="43">
        <f t="shared" si="301"/>
        <v>0.18590874303270535</v>
      </c>
      <c r="AD603" s="43">
        <f t="shared" si="302"/>
        <v>0.16811699531567556</v>
      </c>
      <c r="AE603" s="43">
        <f>1/2*(('Car Info '!$C$5)*('My Spreedsheet '!F603)^2)</f>
        <v>0</v>
      </c>
      <c r="AF603" s="43">
        <f t="shared" si="303"/>
        <v>0</v>
      </c>
      <c r="AG603" s="43">
        <f t="shared" si="304"/>
        <v>0</v>
      </c>
      <c r="AH603" s="43">
        <f t="shared" si="305"/>
        <v>5.6971184402863466</v>
      </c>
      <c r="AI603" s="43">
        <f t="shared" si="306"/>
        <v>0</v>
      </c>
      <c r="AJ603" s="43">
        <f t="shared" si="307"/>
        <v>0</v>
      </c>
      <c r="AK603" s="43">
        <f t="shared" si="308"/>
        <v>0</v>
      </c>
      <c r="AL603" s="43">
        <f t="shared" si="309"/>
        <v>0</v>
      </c>
      <c r="AM603" s="43">
        <f t="shared" si="310"/>
        <v>0</v>
      </c>
      <c r="AN603" s="43">
        <f t="shared" si="311"/>
        <v>0</v>
      </c>
      <c r="AO603" s="43">
        <f>IF('My Spreedsheet '!AN603&lt; 'Supercapacitor Info'!$F$22,'My Spreedsheet '!AN603,'Supercapacitor Info'!$F$22)</f>
        <v>0</v>
      </c>
    </row>
    <row r="604" spans="2:41" x14ac:dyDescent="0.3">
      <c r="B604" s="8" t="s">
        <v>10</v>
      </c>
      <c r="C604" s="8">
        <v>599</v>
      </c>
      <c r="D604" s="8">
        <v>10</v>
      </c>
      <c r="E604" s="9">
        <v>0</v>
      </c>
      <c r="F604" s="52">
        <f t="shared" si="286"/>
        <v>0</v>
      </c>
      <c r="G604" s="18">
        <f t="shared" si="312"/>
        <v>0</v>
      </c>
      <c r="H604" s="18">
        <f t="shared" si="313"/>
        <v>0</v>
      </c>
      <c r="I604" s="18">
        <f t="shared" si="287"/>
        <v>0</v>
      </c>
      <c r="J604" s="18">
        <f t="shared" si="288"/>
        <v>3094.5277777777796</v>
      </c>
      <c r="K604" s="18">
        <f t="shared" si="315"/>
        <v>0</v>
      </c>
      <c r="L604" s="43">
        <f>'Car Info '!$C$5*'My Spreedsheet '!G604</f>
        <v>0</v>
      </c>
      <c r="M604" s="43">
        <f t="shared" si="290"/>
        <v>0</v>
      </c>
      <c r="N604" s="43">
        <f>IF(M604=1,'Car Info '!$C$5*9.80665*'Car Info '!$H$5,0)</f>
        <v>0</v>
      </c>
      <c r="O604" s="43">
        <f>0.5*'Car Info '!$G$5*'Car Info '!$I$5*'Car Info '!$D$5*('My Spreedsheet '!F604*'My Spreedsheet '!F604)</f>
        <v>0</v>
      </c>
      <c r="P604" s="43">
        <f t="shared" si="314"/>
        <v>0</v>
      </c>
      <c r="Q604" s="43">
        <f t="shared" si="291"/>
        <v>0</v>
      </c>
      <c r="R604" s="43">
        <f t="shared" si="292"/>
        <v>0</v>
      </c>
      <c r="S604" s="43">
        <f t="shared" si="293"/>
        <v>0</v>
      </c>
      <c r="T604" s="43">
        <f t="shared" si="316"/>
        <v>0</v>
      </c>
      <c r="U604" s="43">
        <f t="shared" si="295"/>
        <v>0</v>
      </c>
      <c r="V604" s="43">
        <f t="shared" si="296"/>
        <v>0</v>
      </c>
      <c r="W604" s="43">
        <f t="shared" si="297"/>
        <v>0</v>
      </c>
      <c r="X604" s="43">
        <f t="shared" si="298"/>
        <v>0</v>
      </c>
      <c r="Y604" s="43">
        <f t="shared" si="284"/>
        <v>1274.4926580541712</v>
      </c>
      <c r="Z604" s="43">
        <f t="shared" si="285"/>
        <v>-669.27147491773928</v>
      </c>
      <c r="AA604" s="43">
        <f t="shared" si="299"/>
        <v>0.35402573834838091</v>
      </c>
      <c r="AB604" s="43">
        <f t="shared" si="300"/>
        <v>-0.18590874303270535</v>
      </c>
      <c r="AC604" s="43">
        <f t="shared" si="301"/>
        <v>0.18590874303270535</v>
      </c>
      <c r="AD604" s="43">
        <f t="shared" si="302"/>
        <v>0.16811699531567556</v>
      </c>
      <c r="AE604" s="43">
        <f>1/2*(('Car Info '!$C$5)*('My Spreedsheet '!F604)^2)</f>
        <v>0</v>
      </c>
      <c r="AF604" s="43">
        <f t="shared" si="303"/>
        <v>0</v>
      </c>
      <c r="AG604" s="43">
        <f t="shared" si="304"/>
        <v>0</v>
      </c>
      <c r="AH604" s="43">
        <f t="shared" si="305"/>
        <v>5.6971184402863466</v>
      </c>
      <c r="AI604" s="43">
        <f t="shared" si="306"/>
        <v>0</v>
      </c>
      <c r="AJ604" s="43">
        <f t="shared" si="307"/>
        <v>0</v>
      </c>
      <c r="AK604" s="43">
        <f t="shared" si="308"/>
        <v>0</v>
      </c>
      <c r="AL604" s="43">
        <f t="shared" si="309"/>
        <v>0</v>
      </c>
      <c r="AM604" s="43">
        <f t="shared" si="310"/>
        <v>0</v>
      </c>
      <c r="AN604" s="43">
        <f t="shared" si="311"/>
        <v>0</v>
      </c>
      <c r="AO604" s="43">
        <f>IF('My Spreedsheet '!AN604&lt; 'Supercapacitor Info'!$F$22,'My Spreedsheet '!AN604,'Supercapacitor Info'!$F$22)</f>
        <v>0</v>
      </c>
    </row>
    <row r="605" spans="2:41" x14ac:dyDescent="0.3">
      <c r="B605" s="8" t="s">
        <v>10</v>
      </c>
      <c r="C605" s="8">
        <v>600</v>
      </c>
      <c r="D605" s="8">
        <v>11</v>
      </c>
      <c r="E605" s="9">
        <v>0</v>
      </c>
      <c r="F605" s="52">
        <f t="shared" si="286"/>
        <v>0</v>
      </c>
      <c r="G605" s="18">
        <f t="shared" si="312"/>
        <v>0.1388888888888889</v>
      </c>
      <c r="H605" s="18">
        <f t="shared" si="313"/>
        <v>0.5</v>
      </c>
      <c r="I605" s="18">
        <f t="shared" si="287"/>
        <v>0</v>
      </c>
      <c r="J605" s="18">
        <f t="shared" si="288"/>
        <v>3094.5277777777796</v>
      </c>
      <c r="K605" s="18">
        <f t="shared" si="315"/>
        <v>0</v>
      </c>
      <c r="L605" s="43">
        <f>'Car Info '!$C$5*'My Spreedsheet '!G605</f>
        <v>206.94444444444446</v>
      </c>
      <c r="M605" s="43">
        <f t="shared" si="290"/>
        <v>0</v>
      </c>
      <c r="N605" s="43">
        <f>IF(M605=1,'Car Info '!$C$5*9.80665*'Car Info '!$H$5,0)</f>
        <v>0</v>
      </c>
      <c r="O605" s="43">
        <f>0.5*'Car Info '!$G$5*'Car Info '!$I$5*'Car Info '!$D$5*('My Spreedsheet '!F605*'My Spreedsheet '!F605)</f>
        <v>0</v>
      </c>
      <c r="P605" s="43">
        <f t="shared" si="314"/>
        <v>206.94444444444446</v>
      </c>
      <c r="Q605" s="43">
        <f t="shared" si="291"/>
        <v>0</v>
      </c>
      <c r="R605" s="43">
        <f t="shared" si="292"/>
        <v>0</v>
      </c>
      <c r="S605" s="43">
        <f t="shared" si="293"/>
        <v>0</v>
      </c>
      <c r="T605" s="43">
        <f t="shared" si="316"/>
        <v>0</v>
      </c>
      <c r="U605" s="43">
        <f t="shared" si="295"/>
        <v>0</v>
      </c>
      <c r="V605" s="43">
        <f t="shared" si="296"/>
        <v>0</v>
      </c>
      <c r="W605" s="43">
        <f t="shared" si="297"/>
        <v>0</v>
      </c>
      <c r="X605" s="43">
        <f t="shared" si="298"/>
        <v>0</v>
      </c>
      <c r="Y605" s="43">
        <f t="shared" si="284"/>
        <v>1274.4926580541712</v>
      </c>
      <c r="Z605" s="43">
        <f t="shared" si="285"/>
        <v>-669.27147491773928</v>
      </c>
      <c r="AA605" s="43">
        <f t="shared" si="299"/>
        <v>0.35402573834838091</v>
      </c>
      <c r="AB605" s="43">
        <f t="shared" si="300"/>
        <v>-0.18590874303270535</v>
      </c>
      <c r="AC605" s="43">
        <f t="shared" si="301"/>
        <v>0.18590874303270535</v>
      </c>
      <c r="AD605" s="43">
        <f t="shared" si="302"/>
        <v>0.16811699531567556</v>
      </c>
      <c r="AE605" s="43">
        <f>1/2*(('Car Info '!$C$5)*('My Spreedsheet '!F605)^2)</f>
        <v>0</v>
      </c>
      <c r="AF605" s="43">
        <f t="shared" si="303"/>
        <v>0</v>
      </c>
      <c r="AG605" s="43">
        <f t="shared" si="304"/>
        <v>0</v>
      </c>
      <c r="AH605" s="43">
        <f t="shared" si="305"/>
        <v>5.6971184402863466</v>
      </c>
      <c r="AI605" s="43">
        <f t="shared" si="306"/>
        <v>0</v>
      </c>
      <c r="AJ605" s="43">
        <f t="shared" si="307"/>
        <v>0</v>
      </c>
      <c r="AK605" s="43">
        <f t="shared" si="308"/>
        <v>0</v>
      </c>
      <c r="AL605" s="43">
        <f t="shared" si="309"/>
        <v>0</v>
      </c>
      <c r="AM605" s="43">
        <f t="shared" si="310"/>
        <v>0</v>
      </c>
      <c r="AN605" s="43">
        <f t="shared" si="311"/>
        <v>0</v>
      </c>
      <c r="AO605" s="43">
        <f>IF('My Spreedsheet '!AN605&lt; 'Supercapacitor Info'!$F$22,'My Spreedsheet '!AN605,'Supercapacitor Info'!$F$22)</f>
        <v>0</v>
      </c>
    </row>
    <row r="606" spans="2:41" x14ac:dyDescent="0.3">
      <c r="B606" s="8" t="s">
        <v>10</v>
      </c>
      <c r="C606" s="8">
        <v>601</v>
      </c>
      <c r="D606" s="8">
        <v>12</v>
      </c>
      <c r="E606" s="9">
        <v>1</v>
      </c>
      <c r="F606" s="52">
        <f t="shared" si="286"/>
        <v>0.27777777777777779</v>
      </c>
      <c r="G606" s="18">
        <f t="shared" si="312"/>
        <v>0.29166666666666669</v>
      </c>
      <c r="H606" s="18">
        <f t="shared" si="313"/>
        <v>1.05</v>
      </c>
      <c r="I606" s="18">
        <f t="shared" si="287"/>
        <v>0.27777777777777779</v>
      </c>
      <c r="J606" s="18">
        <f t="shared" si="288"/>
        <v>3094.8055555555575</v>
      </c>
      <c r="K606" s="18">
        <f t="shared" si="315"/>
        <v>0.27777777777777779</v>
      </c>
      <c r="L606" s="43">
        <f>'Car Info '!$C$5*'My Spreedsheet '!G606</f>
        <v>434.58333333333337</v>
      </c>
      <c r="M606" s="43">
        <f t="shared" si="290"/>
        <v>1</v>
      </c>
      <c r="N606" s="43">
        <f>IF(M606=1,'Car Info '!$C$5*9.80665*'Car Info '!$H$5,0)</f>
        <v>160.73099349999998</v>
      </c>
      <c r="O606" s="43">
        <f>0.5*'Car Info '!$G$5*'Car Info '!$I$5*'Car Info '!$D$5*('My Spreedsheet '!F606*'My Spreedsheet '!F606)</f>
        <v>2.9466260590277783E-2</v>
      </c>
      <c r="P606" s="43">
        <f t="shared" si="314"/>
        <v>595.34379309392364</v>
      </c>
      <c r="Q606" s="43">
        <f t="shared" si="291"/>
        <v>165.37327585942325</v>
      </c>
      <c r="R606" s="43">
        <f t="shared" si="292"/>
        <v>0.16537327585942324</v>
      </c>
      <c r="S606" s="43">
        <f t="shared" si="293"/>
        <v>44.655683266830628</v>
      </c>
      <c r="T606" s="43">
        <f t="shared" si="316"/>
        <v>44.655683266830628</v>
      </c>
      <c r="U606" s="43">
        <f t="shared" si="295"/>
        <v>0.16537327585942324</v>
      </c>
      <c r="V606" s="43">
        <f t="shared" si="296"/>
        <v>4.5937021072062014E-5</v>
      </c>
      <c r="W606" s="43">
        <f t="shared" si="297"/>
        <v>0</v>
      </c>
      <c r="X606" s="43">
        <f t="shared" si="298"/>
        <v>0</v>
      </c>
      <c r="Y606" s="43">
        <f t="shared" si="284"/>
        <v>1274.6580313300306</v>
      </c>
      <c r="Z606" s="43">
        <f t="shared" si="285"/>
        <v>-669.27147491773928</v>
      </c>
      <c r="AA606" s="43">
        <f t="shared" si="299"/>
        <v>0.35407167536945294</v>
      </c>
      <c r="AB606" s="43">
        <f t="shared" si="300"/>
        <v>-0.18590874303270535</v>
      </c>
      <c r="AC606" s="43">
        <f t="shared" si="301"/>
        <v>0.18590874303270535</v>
      </c>
      <c r="AD606" s="43">
        <f t="shared" si="302"/>
        <v>0.16816293233674759</v>
      </c>
      <c r="AE606" s="43">
        <f>1/2*(('Car Info '!$C$5)*('My Spreedsheet '!F606)^2)</f>
        <v>57.484567901234577</v>
      </c>
      <c r="AF606" s="43">
        <f t="shared" si="303"/>
        <v>5.748456790123458E-2</v>
      </c>
      <c r="AG606" s="43">
        <f t="shared" si="304"/>
        <v>1.5967935528120715E-5</v>
      </c>
      <c r="AH606" s="43">
        <f t="shared" si="305"/>
        <v>5.6971344082218751</v>
      </c>
      <c r="AI606" s="43">
        <f t="shared" si="306"/>
        <v>44.655683266830628</v>
      </c>
      <c r="AJ606" s="43">
        <f t="shared" si="307"/>
        <v>12.828884634403948</v>
      </c>
      <c r="AK606" s="43">
        <f t="shared" si="308"/>
        <v>1.2828884634403948E-2</v>
      </c>
      <c r="AL606" s="43">
        <f t="shared" si="309"/>
        <v>0</v>
      </c>
      <c r="AM606" s="43">
        <f t="shared" si="310"/>
        <v>0</v>
      </c>
      <c r="AN606" s="43">
        <f t="shared" si="311"/>
        <v>9.6216634758029621E-3</v>
      </c>
      <c r="AO606" s="43">
        <f>IF('My Spreedsheet '!AN606&lt; 'Supercapacitor Info'!$F$22,'My Spreedsheet '!AN606,'Supercapacitor Info'!$F$22)</f>
        <v>9.6216634758029621E-3</v>
      </c>
    </row>
    <row r="607" spans="2:41" x14ac:dyDescent="0.3">
      <c r="B607" s="8" t="s">
        <v>10</v>
      </c>
      <c r="C607" s="8">
        <v>602</v>
      </c>
      <c r="D607" s="8">
        <v>13</v>
      </c>
      <c r="E607" s="9">
        <v>2.1</v>
      </c>
      <c r="F607" s="52">
        <f t="shared" si="286"/>
        <v>0.58333333333333337</v>
      </c>
      <c r="G607" s="18">
        <f t="shared" si="312"/>
        <v>0.52777777777777779</v>
      </c>
      <c r="H607" s="18">
        <f t="shared" si="313"/>
        <v>1.9</v>
      </c>
      <c r="I607" s="18">
        <f t="shared" si="287"/>
        <v>0.58333333333333337</v>
      </c>
      <c r="J607" s="18">
        <f t="shared" si="288"/>
        <v>3095.388888888891</v>
      </c>
      <c r="K607" s="18">
        <f t="shared" si="315"/>
        <v>0.86111111111111116</v>
      </c>
      <c r="L607" s="43">
        <f>'Car Info '!$C$5*'My Spreedsheet '!G607</f>
        <v>786.38888888888891</v>
      </c>
      <c r="M607" s="43">
        <f t="shared" si="290"/>
        <v>1</v>
      </c>
      <c r="N607" s="43">
        <f>IF(M607=1,'Car Info '!$C$5*9.80665*'Car Info '!$H$5,0)</f>
        <v>160.73099349999998</v>
      </c>
      <c r="O607" s="43">
        <f>0.5*'Car Info '!$G$5*'Car Info '!$I$5*'Car Info '!$D$5*('My Spreedsheet '!F607*'My Spreedsheet '!F607)</f>
        <v>0.12994620920312502</v>
      </c>
      <c r="P607" s="43">
        <f t="shared" si="314"/>
        <v>947.24982859809199</v>
      </c>
      <c r="Q607" s="43">
        <f t="shared" si="291"/>
        <v>552.56240001555375</v>
      </c>
      <c r="R607" s="43">
        <f t="shared" si="292"/>
        <v>0.55256240001555379</v>
      </c>
      <c r="S607" s="43">
        <f t="shared" si="293"/>
        <v>93.835548163701816</v>
      </c>
      <c r="T607" s="43">
        <f t="shared" si="316"/>
        <v>138.49123143053245</v>
      </c>
      <c r="U607" s="43">
        <f t="shared" si="295"/>
        <v>0.55256240001555379</v>
      </c>
      <c r="V607" s="43">
        <f t="shared" si="296"/>
        <v>1.5348955555987605E-4</v>
      </c>
      <c r="W607" s="43">
        <f t="shared" si="297"/>
        <v>0</v>
      </c>
      <c r="X607" s="43">
        <f t="shared" si="298"/>
        <v>0</v>
      </c>
      <c r="Y607" s="43">
        <f t="shared" si="284"/>
        <v>1275.2105937300462</v>
      </c>
      <c r="Z607" s="43">
        <f t="shared" si="285"/>
        <v>-669.27147491773928</v>
      </c>
      <c r="AA607" s="43">
        <f t="shared" si="299"/>
        <v>0.35422516492501283</v>
      </c>
      <c r="AB607" s="43">
        <f t="shared" si="300"/>
        <v>-0.18590874303270535</v>
      </c>
      <c r="AC607" s="43">
        <f t="shared" si="301"/>
        <v>0.18590874303270535</v>
      </c>
      <c r="AD607" s="43">
        <f t="shared" si="302"/>
        <v>0.16831642189230747</v>
      </c>
      <c r="AE607" s="43">
        <f>1/2*(('Car Info '!$C$5)*('My Spreedsheet '!F607)^2)</f>
        <v>253.50694444444449</v>
      </c>
      <c r="AF607" s="43">
        <f t="shared" si="303"/>
        <v>0.25350694444444449</v>
      </c>
      <c r="AG607" s="43">
        <f t="shared" si="304"/>
        <v>7.0418595679012358E-5</v>
      </c>
      <c r="AH607" s="43">
        <f t="shared" si="305"/>
        <v>5.6972048268175541</v>
      </c>
      <c r="AI607" s="43">
        <f t="shared" si="306"/>
        <v>93.835548163701816</v>
      </c>
      <c r="AJ607" s="43">
        <f t="shared" si="307"/>
        <v>159.67139628074267</v>
      </c>
      <c r="AK607" s="43">
        <f t="shared" si="308"/>
        <v>0.15967139628074267</v>
      </c>
      <c r="AL607" s="43">
        <f t="shared" si="309"/>
        <v>0</v>
      </c>
      <c r="AM607" s="43">
        <f t="shared" si="310"/>
        <v>0</v>
      </c>
      <c r="AN607" s="43">
        <f t="shared" si="311"/>
        <v>0.119753547210557</v>
      </c>
      <c r="AO607" s="43">
        <f>IF('My Spreedsheet '!AN607&lt; 'Supercapacitor Info'!$F$22,'My Spreedsheet '!AN607,'Supercapacitor Info'!$F$22)</f>
        <v>0.119753547210557</v>
      </c>
    </row>
    <row r="608" spans="2:41" x14ac:dyDescent="0.3">
      <c r="B608" s="8" t="s">
        <v>10</v>
      </c>
      <c r="C608" s="8">
        <v>603</v>
      </c>
      <c r="D608" s="8">
        <v>14</v>
      </c>
      <c r="E608" s="9">
        <v>4.8</v>
      </c>
      <c r="F608" s="52">
        <f t="shared" si="286"/>
        <v>1.3333333333333333</v>
      </c>
      <c r="G608" s="18">
        <f t="shared" si="312"/>
        <v>0.97222222222222221</v>
      </c>
      <c r="H608" s="18">
        <f t="shared" si="313"/>
        <v>3.5</v>
      </c>
      <c r="I608" s="18">
        <f t="shared" si="287"/>
        <v>1.3333333333333333</v>
      </c>
      <c r="J608" s="18">
        <f t="shared" si="288"/>
        <v>3096.7222222222244</v>
      </c>
      <c r="K608" s="18">
        <f t="shared" si="315"/>
        <v>2.1944444444444446</v>
      </c>
      <c r="L608" s="43">
        <f>'Car Info '!$C$5*'My Spreedsheet '!G608</f>
        <v>1448.6111111111111</v>
      </c>
      <c r="M608" s="43">
        <f t="shared" si="290"/>
        <v>1</v>
      </c>
      <c r="N608" s="43">
        <f>IF(M608=1,'Car Info '!$C$5*9.80665*'Car Info '!$H$5,0)</f>
        <v>160.73099349999998</v>
      </c>
      <c r="O608" s="43">
        <f>0.5*'Car Info '!$G$5*'Car Info '!$I$5*'Car Info '!$D$5*('My Spreedsheet '!F608*'My Spreedsheet '!F608)</f>
        <v>0.678902644</v>
      </c>
      <c r="P608" s="43">
        <f t="shared" si="314"/>
        <v>1610.021007255111</v>
      </c>
      <c r="Q608" s="43">
        <f t="shared" si="291"/>
        <v>2146.6946763401479</v>
      </c>
      <c r="R608" s="43">
        <f t="shared" si="292"/>
        <v>2.146694676340148</v>
      </c>
      <c r="S608" s="43">
        <f t="shared" si="293"/>
        <v>215.21319485866664</v>
      </c>
      <c r="T608" s="43">
        <f t="shared" si="316"/>
        <v>353.70442628919909</v>
      </c>
      <c r="U608" s="43">
        <f t="shared" si="295"/>
        <v>2.146694676340148</v>
      </c>
      <c r="V608" s="43">
        <f t="shared" si="296"/>
        <v>5.9630407676115221E-4</v>
      </c>
      <c r="W608" s="43">
        <f t="shared" si="297"/>
        <v>0</v>
      </c>
      <c r="X608" s="43">
        <f t="shared" si="298"/>
        <v>0</v>
      </c>
      <c r="Y608" s="43">
        <f t="shared" si="284"/>
        <v>1277.3572884063863</v>
      </c>
      <c r="Z608" s="43">
        <f t="shared" si="285"/>
        <v>-669.27147491773928</v>
      </c>
      <c r="AA608" s="43">
        <f t="shared" si="299"/>
        <v>0.35482146900177397</v>
      </c>
      <c r="AB608" s="43">
        <f t="shared" si="300"/>
        <v>-0.18590874303270535</v>
      </c>
      <c r="AC608" s="43">
        <f t="shared" si="301"/>
        <v>0.18590874303270535</v>
      </c>
      <c r="AD608" s="43">
        <f t="shared" si="302"/>
        <v>0.16891272596906862</v>
      </c>
      <c r="AE608" s="43">
        <f>1/2*(('Car Info '!$C$5)*('My Spreedsheet '!F608)^2)</f>
        <v>1324.4444444444443</v>
      </c>
      <c r="AF608" s="43">
        <f t="shared" si="303"/>
        <v>1.3244444444444443</v>
      </c>
      <c r="AG608" s="43">
        <f t="shared" si="304"/>
        <v>3.6790123456790119E-4</v>
      </c>
      <c r="AH608" s="43">
        <f t="shared" si="305"/>
        <v>5.6975727280521218</v>
      </c>
      <c r="AI608" s="43">
        <f t="shared" si="306"/>
        <v>215.21319485866664</v>
      </c>
      <c r="AJ608" s="43">
        <f t="shared" si="307"/>
        <v>1109.2312495857777</v>
      </c>
      <c r="AK608" s="43">
        <f t="shared" si="308"/>
        <v>1.1092312495857777</v>
      </c>
      <c r="AL608" s="43">
        <f t="shared" si="309"/>
        <v>0</v>
      </c>
      <c r="AM608" s="43">
        <f t="shared" si="310"/>
        <v>0</v>
      </c>
      <c r="AN608" s="43">
        <f t="shared" si="311"/>
        <v>0.83192343718933337</v>
      </c>
      <c r="AO608" s="43">
        <f>IF('My Spreedsheet '!AN608&lt; 'Supercapacitor Info'!$F$22,'My Spreedsheet '!AN608,'Supercapacitor Info'!$F$22)</f>
        <v>0.83192343718933337</v>
      </c>
    </row>
    <row r="609" spans="2:41" x14ac:dyDescent="0.3">
      <c r="B609" s="8" t="s">
        <v>10</v>
      </c>
      <c r="C609" s="8">
        <v>604</v>
      </c>
      <c r="D609" s="8">
        <v>15</v>
      </c>
      <c r="E609" s="9">
        <v>9.1</v>
      </c>
      <c r="F609" s="52">
        <f t="shared" si="286"/>
        <v>2.5277777777777777</v>
      </c>
      <c r="G609" s="18">
        <f t="shared" si="312"/>
        <v>1.3055555555555554</v>
      </c>
      <c r="H609" s="18">
        <f t="shared" si="313"/>
        <v>4.6999999999999993</v>
      </c>
      <c r="I609" s="18">
        <f t="shared" si="287"/>
        <v>2.5277777777777777</v>
      </c>
      <c r="J609" s="18">
        <f t="shared" si="288"/>
        <v>3099.2500000000023</v>
      </c>
      <c r="K609" s="18">
        <f t="shared" si="315"/>
        <v>4.7222222222222223</v>
      </c>
      <c r="L609" s="43">
        <f>'Car Info '!$C$5*'My Spreedsheet '!G609</f>
        <v>1945.2777777777774</v>
      </c>
      <c r="M609" s="43">
        <f t="shared" si="290"/>
        <v>1</v>
      </c>
      <c r="N609" s="43">
        <f>IF(M609=1,'Car Info '!$C$5*9.80665*'Car Info '!$H$5,0)</f>
        <v>160.73099349999998</v>
      </c>
      <c r="O609" s="43">
        <f>0.5*'Car Info '!$G$5*'Car Info '!$I$5*'Car Info '!$D$5*('My Spreedsheet '!F609*'My Spreedsheet '!F609)</f>
        <v>2.4401010394809024</v>
      </c>
      <c r="P609" s="43">
        <f t="shared" si="314"/>
        <v>2108.4488723172581</v>
      </c>
      <c r="Q609" s="43">
        <f t="shared" si="291"/>
        <v>5329.6902050241797</v>
      </c>
      <c r="R609" s="43">
        <f t="shared" si="292"/>
        <v>5.3296902050241801</v>
      </c>
      <c r="S609" s="43">
        <f t="shared" si="293"/>
        <v>412.46026675257667</v>
      </c>
      <c r="T609" s="43">
        <f t="shared" si="316"/>
        <v>766.16469304177576</v>
      </c>
      <c r="U609" s="43">
        <f t="shared" si="295"/>
        <v>5.3296902050241801</v>
      </c>
      <c r="V609" s="43">
        <f t="shared" si="296"/>
        <v>1.4804695013956057E-3</v>
      </c>
      <c r="W609" s="43">
        <f t="shared" si="297"/>
        <v>0</v>
      </c>
      <c r="X609" s="43">
        <f t="shared" si="298"/>
        <v>0</v>
      </c>
      <c r="Y609" s="43">
        <f t="shared" si="284"/>
        <v>1282.6869786114105</v>
      </c>
      <c r="Z609" s="43">
        <f t="shared" si="285"/>
        <v>-669.27147491773928</v>
      </c>
      <c r="AA609" s="43">
        <f t="shared" si="299"/>
        <v>0.3563019385031696</v>
      </c>
      <c r="AB609" s="43">
        <f t="shared" si="300"/>
        <v>-0.18590874303270535</v>
      </c>
      <c r="AC609" s="43">
        <f t="shared" si="301"/>
        <v>0.18590874303270535</v>
      </c>
      <c r="AD609" s="43">
        <f t="shared" si="302"/>
        <v>0.17039319547046425</v>
      </c>
      <c r="AE609" s="43">
        <f>1/2*(('Car Info '!$C$5)*('My Spreedsheet '!F609)^2)</f>
        <v>4760.2970679012342</v>
      </c>
      <c r="AF609" s="43">
        <f t="shared" si="303"/>
        <v>4.7602970679012344</v>
      </c>
      <c r="AG609" s="43">
        <f t="shared" si="304"/>
        <v>1.3223047410836763E-3</v>
      </c>
      <c r="AH609" s="43">
        <f t="shared" si="305"/>
        <v>5.6988950327932058</v>
      </c>
      <c r="AI609" s="43">
        <f t="shared" si="306"/>
        <v>412.46026675257667</v>
      </c>
      <c r="AJ609" s="43">
        <f t="shared" si="307"/>
        <v>4347.8368011486573</v>
      </c>
      <c r="AK609" s="43">
        <f t="shared" si="308"/>
        <v>4.3478368011486577</v>
      </c>
      <c r="AL609" s="43">
        <f t="shared" si="309"/>
        <v>0</v>
      </c>
      <c r="AM609" s="43">
        <f t="shared" si="310"/>
        <v>0</v>
      </c>
      <c r="AN609" s="43">
        <f t="shared" si="311"/>
        <v>3.2608776008614933</v>
      </c>
      <c r="AO609" s="43">
        <f>IF('My Spreedsheet '!AN609&lt; 'Supercapacitor Info'!$F$22,'My Spreedsheet '!AN609,'Supercapacitor Info'!$F$22)</f>
        <v>3.2608776008614933</v>
      </c>
    </row>
    <row r="610" spans="2:41" x14ac:dyDescent="0.3">
      <c r="B610" s="8" t="s">
        <v>10</v>
      </c>
      <c r="C610" s="8">
        <v>605</v>
      </c>
      <c r="D610" s="8">
        <v>16</v>
      </c>
      <c r="E610" s="9">
        <v>14.2</v>
      </c>
      <c r="F610" s="52">
        <f t="shared" si="286"/>
        <v>3.9444444444444442</v>
      </c>
      <c r="G610" s="18">
        <f t="shared" si="312"/>
        <v>1.4861111111111112</v>
      </c>
      <c r="H610" s="18">
        <f t="shared" si="313"/>
        <v>5.3500000000000005</v>
      </c>
      <c r="I610" s="18">
        <f t="shared" si="287"/>
        <v>3.9444444444444442</v>
      </c>
      <c r="J610" s="18">
        <f t="shared" si="288"/>
        <v>3103.1944444444466</v>
      </c>
      <c r="K610" s="18">
        <f t="shared" si="315"/>
        <v>8.6666666666666661</v>
      </c>
      <c r="L610" s="43">
        <f>'Car Info '!$C$5*'My Spreedsheet '!G610</f>
        <v>2214.3055555555557</v>
      </c>
      <c r="M610" s="43">
        <f t="shared" si="290"/>
        <v>1</v>
      </c>
      <c r="N610" s="43">
        <f>IF(M610=1,'Car Info '!$C$5*9.80665*'Car Info '!$H$5,0)</f>
        <v>160.73099349999998</v>
      </c>
      <c r="O610" s="43">
        <f>0.5*'Car Info '!$G$5*'Car Info '!$I$5*'Car Info '!$D$5*('My Spreedsheet '!F610*'My Spreedsheet '!F610)</f>
        <v>5.9415767854236101</v>
      </c>
      <c r="P610" s="43">
        <f t="shared" si="314"/>
        <v>2380.9781258409789</v>
      </c>
      <c r="Q610" s="43">
        <f t="shared" si="291"/>
        <v>9391.6359408171938</v>
      </c>
      <c r="R610" s="43">
        <f t="shared" si="292"/>
        <v>9.3916359408171939</v>
      </c>
      <c r="S610" s="43">
        <f t="shared" si="293"/>
        <v>657.43069390361529</v>
      </c>
      <c r="T610" s="43">
        <f t="shared" si="316"/>
        <v>1423.5953869453911</v>
      </c>
      <c r="U610" s="43">
        <f t="shared" si="295"/>
        <v>9.3916359408171939</v>
      </c>
      <c r="V610" s="43">
        <f t="shared" si="296"/>
        <v>2.6087877613381093E-3</v>
      </c>
      <c r="W610" s="43">
        <f t="shared" si="297"/>
        <v>0</v>
      </c>
      <c r="X610" s="43">
        <f t="shared" si="298"/>
        <v>0</v>
      </c>
      <c r="Y610" s="43">
        <f t="shared" si="284"/>
        <v>1292.0786145522277</v>
      </c>
      <c r="Z610" s="43">
        <f t="shared" si="285"/>
        <v>-669.27147491773928</v>
      </c>
      <c r="AA610" s="43">
        <f t="shared" si="299"/>
        <v>0.35891072626450771</v>
      </c>
      <c r="AB610" s="43">
        <f t="shared" si="300"/>
        <v>-0.18590874303270535</v>
      </c>
      <c r="AC610" s="43">
        <f t="shared" si="301"/>
        <v>0.18590874303270535</v>
      </c>
      <c r="AD610" s="43">
        <f t="shared" si="302"/>
        <v>0.17300198323180235</v>
      </c>
      <c r="AE610" s="43">
        <f>1/2*(('Car Info '!$C$5)*('My Spreedsheet '!F610)^2)</f>
        <v>11591.188271604937</v>
      </c>
      <c r="AF610" s="43">
        <f t="shared" si="303"/>
        <v>11.591188271604937</v>
      </c>
      <c r="AG610" s="43">
        <f t="shared" si="304"/>
        <v>3.2197745198902601E-3</v>
      </c>
      <c r="AH610" s="43">
        <f t="shared" si="305"/>
        <v>5.7021148073130963</v>
      </c>
      <c r="AI610" s="43">
        <f t="shared" si="306"/>
        <v>657.43069390361529</v>
      </c>
      <c r="AJ610" s="43">
        <f t="shared" si="307"/>
        <v>10933.757577701321</v>
      </c>
      <c r="AK610" s="43">
        <f t="shared" si="308"/>
        <v>10.933757577701321</v>
      </c>
      <c r="AL610" s="43">
        <f t="shared" si="309"/>
        <v>0</v>
      </c>
      <c r="AM610" s="43">
        <f t="shared" si="310"/>
        <v>0</v>
      </c>
      <c r="AN610" s="43">
        <f t="shared" si="311"/>
        <v>8.200318183275991</v>
      </c>
      <c r="AO610" s="43">
        <f>IF('My Spreedsheet '!AN610&lt; 'Supercapacitor Info'!$F$22,'My Spreedsheet '!AN610,'Supercapacitor Info'!$F$22)</f>
        <v>8.200318183275991</v>
      </c>
    </row>
    <row r="611" spans="2:41" x14ac:dyDescent="0.3">
      <c r="B611" s="8" t="s">
        <v>10</v>
      </c>
      <c r="C611" s="8">
        <v>606</v>
      </c>
      <c r="D611" s="8">
        <v>17</v>
      </c>
      <c r="E611" s="9">
        <v>19.8</v>
      </c>
      <c r="F611" s="52">
        <f t="shared" si="286"/>
        <v>5.5</v>
      </c>
      <c r="G611" s="18">
        <f t="shared" si="312"/>
        <v>1.5694444444444444</v>
      </c>
      <c r="H611" s="18">
        <f t="shared" si="313"/>
        <v>5.65</v>
      </c>
      <c r="I611" s="18">
        <f t="shared" si="287"/>
        <v>5.5</v>
      </c>
      <c r="J611" s="18">
        <f t="shared" si="288"/>
        <v>3108.6944444444466</v>
      </c>
      <c r="K611" s="18">
        <f t="shared" si="315"/>
        <v>14.166666666666666</v>
      </c>
      <c r="L611" s="43">
        <f>'Car Info '!$C$5*'My Spreedsheet '!G611</f>
        <v>2338.4722222222222</v>
      </c>
      <c r="M611" s="43">
        <f t="shared" si="290"/>
        <v>1</v>
      </c>
      <c r="N611" s="43">
        <f>IF(M611=1,'Car Info '!$C$5*9.80665*'Car Info '!$H$5,0)</f>
        <v>160.73099349999998</v>
      </c>
      <c r="O611" s="43">
        <f>0.5*'Car Info '!$G$5*'Car Info '!$I$5*'Car Info '!$D$5*('My Spreedsheet '!F611*'My Spreedsheet '!F611)</f>
        <v>11.551952801812499</v>
      </c>
      <c r="P611" s="43">
        <f t="shared" si="314"/>
        <v>2510.7551685240346</v>
      </c>
      <c r="Q611" s="43">
        <f t="shared" si="291"/>
        <v>13809.153426882191</v>
      </c>
      <c r="R611" s="43">
        <f t="shared" si="292"/>
        <v>13.80915342688219</v>
      </c>
      <c r="S611" s="43">
        <f t="shared" si="293"/>
        <v>947.55620465996856</v>
      </c>
      <c r="T611" s="43">
        <f t="shared" si="316"/>
        <v>2371.1515916053595</v>
      </c>
      <c r="U611" s="43">
        <f t="shared" si="295"/>
        <v>13.80915342688219</v>
      </c>
      <c r="V611" s="43">
        <f t="shared" si="296"/>
        <v>3.8358759519117195E-3</v>
      </c>
      <c r="W611" s="43">
        <f t="shared" si="297"/>
        <v>0</v>
      </c>
      <c r="X611" s="43">
        <f t="shared" si="298"/>
        <v>0</v>
      </c>
      <c r="Y611" s="43">
        <f t="shared" si="284"/>
        <v>1305.8877679791099</v>
      </c>
      <c r="Z611" s="43">
        <f t="shared" si="285"/>
        <v>-669.27147491773928</v>
      </c>
      <c r="AA611" s="43">
        <f t="shared" si="299"/>
        <v>0.36274660221641941</v>
      </c>
      <c r="AB611" s="43">
        <f t="shared" si="300"/>
        <v>-0.18590874303270535</v>
      </c>
      <c r="AC611" s="43">
        <f t="shared" si="301"/>
        <v>0.18590874303270535</v>
      </c>
      <c r="AD611" s="43">
        <f t="shared" si="302"/>
        <v>0.17683785918371406</v>
      </c>
      <c r="AE611" s="43">
        <f>1/2*(('Car Info '!$C$5)*('My Spreedsheet '!F611)^2)</f>
        <v>22536.25</v>
      </c>
      <c r="AF611" s="43">
        <f t="shared" si="303"/>
        <v>22.536249999999999</v>
      </c>
      <c r="AG611" s="43">
        <f t="shared" si="304"/>
        <v>6.260069444444444E-3</v>
      </c>
      <c r="AH611" s="43">
        <f t="shared" si="305"/>
        <v>5.7083748767575404</v>
      </c>
      <c r="AI611" s="43">
        <f t="shared" si="306"/>
        <v>947.55620465996856</v>
      </c>
      <c r="AJ611" s="43">
        <f t="shared" si="307"/>
        <v>21588.69379534003</v>
      </c>
      <c r="AK611" s="43">
        <f t="shared" si="308"/>
        <v>21.588693795340031</v>
      </c>
      <c r="AL611" s="43">
        <f t="shared" si="309"/>
        <v>0</v>
      </c>
      <c r="AM611" s="43">
        <f t="shared" si="310"/>
        <v>0</v>
      </c>
      <c r="AN611" s="43">
        <f t="shared" si="311"/>
        <v>16.191520346505023</v>
      </c>
      <c r="AO611" s="43">
        <f>IF('My Spreedsheet '!AN611&lt; 'Supercapacitor Info'!$F$22,'My Spreedsheet '!AN611,'Supercapacitor Info'!$F$22)</f>
        <v>16.191520346505023</v>
      </c>
    </row>
    <row r="612" spans="2:41" x14ac:dyDescent="0.3">
      <c r="B612" s="8" t="s">
        <v>10</v>
      </c>
      <c r="C612" s="8">
        <v>607</v>
      </c>
      <c r="D612" s="8">
        <v>18</v>
      </c>
      <c r="E612" s="9">
        <v>25.5</v>
      </c>
      <c r="F612" s="52">
        <f t="shared" si="286"/>
        <v>7.083333333333333</v>
      </c>
      <c r="G612" s="18">
        <f t="shared" si="312"/>
        <v>1.4861111111111109</v>
      </c>
      <c r="H612" s="18">
        <f t="shared" si="313"/>
        <v>5.35</v>
      </c>
      <c r="I612" s="18">
        <f t="shared" si="287"/>
        <v>7.083333333333333</v>
      </c>
      <c r="J612" s="18">
        <f t="shared" si="288"/>
        <v>3115.7777777777801</v>
      </c>
      <c r="K612" s="18">
        <f t="shared" si="315"/>
        <v>21.25</v>
      </c>
      <c r="L612" s="43">
        <f>'Car Info '!$C$5*'My Spreedsheet '!G612</f>
        <v>2214.3055555555552</v>
      </c>
      <c r="M612" s="43">
        <f t="shared" si="290"/>
        <v>1</v>
      </c>
      <c r="N612" s="43">
        <f>IF(M612=1,'Car Info '!$C$5*9.80665*'Car Info '!$H$5,0)</f>
        <v>160.73099349999998</v>
      </c>
      <c r="O612" s="43">
        <f>0.5*'Car Info '!$G$5*'Car Info '!$I$5*'Car Info '!$D$5*('My Spreedsheet '!F612*'My Spreedsheet '!F612)</f>
        <v>19.160435948828123</v>
      </c>
      <c r="P612" s="43">
        <f t="shared" si="314"/>
        <v>2394.1969850043834</v>
      </c>
      <c r="Q612" s="43">
        <f t="shared" si="291"/>
        <v>16958.895310447715</v>
      </c>
      <c r="R612" s="43">
        <f t="shared" si="292"/>
        <v>16.958895310447716</v>
      </c>
      <c r="S612" s="43">
        <f t="shared" si="293"/>
        <v>1274.2309585958656</v>
      </c>
      <c r="T612" s="43">
        <f t="shared" si="316"/>
        <v>3645.3825502012251</v>
      </c>
      <c r="U612" s="43">
        <f t="shared" si="295"/>
        <v>16.958895310447716</v>
      </c>
      <c r="V612" s="43">
        <f t="shared" si="296"/>
        <v>4.7108042529021435E-3</v>
      </c>
      <c r="W612" s="43">
        <f t="shared" si="297"/>
        <v>0</v>
      </c>
      <c r="X612" s="43">
        <f t="shared" si="298"/>
        <v>0</v>
      </c>
      <c r="Y612" s="43">
        <f t="shared" si="284"/>
        <v>1322.8466632895577</v>
      </c>
      <c r="Z612" s="43">
        <f t="shared" si="285"/>
        <v>-669.27147491773928</v>
      </c>
      <c r="AA612" s="43">
        <f t="shared" si="299"/>
        <v>0.36745740646932157</v>
      </c>
      <c r="AB612" s="43">
        <f t="shared" si="300"/>
        <v>-0.18590874303270535</v>
      </c>
      <c r="AC612" s="43">
        <f t="shared" si="301"/>
        <v>0.18590874303270535</v>
      </c>
      <c r="AD612" s="43">
        <f t="shared" si="302"/>
        <v>0.18154866343661621</v>
      </c>
      <c r="AE612" s="43">
        <f>1/2*(('Car Info '!$C$5)*('My Spreedsheet '!F612)^2)</f>
        <v>37379.340277777774</v>
      </c>
      <c r="AF612" s="43">
        <f t="shared" si="303"/>
        <v>37.379340277777771</v>
      </c>
      <c r="AG612" s="43">
        <f t="shared" si="304"/>
        <v>1.0383150077160492E-2</v>
      </c>
      <c r="AH612" s="43">
        <f t="shared" si="305"/>
        <v>5.7187580268347009</v>
      </c>
      <c r="AI612" s="43">
        <f t="shared" si="306"/>
        <v>1274.2309585958656</v>
      </c>
      <c r="AJ612" s="43">
        <f t="shared" si="307"/>
        <v>36105.109319181909</v>
      </c>
      <c r="AK612" s="43">
        <f t="shared" si="308"/>
        <v>36.105109319181906</v>
      </c>
      <c r="AL612" s="43">
        <f t="shared" si="309"/>
        <v>0</v>
      </c>
      <c r="AM612" s="43">
        <f t="shared" si="310"/>
        <v>0</v>
      </c>
      <c r="AN612" s="43">
        <f t="shared" si="311"/>
        <v>27.078831989386433</v>
      </c>
      <c r="AO612" s="43">
        <f>IF('My Spreedsheet '!AN612&lt; 'Supercapacitor Info'!$F$22,'My Spreedsheet '!AN612,'Supercapacitor Info'!$F$22)</f>
        <v>27.078831989386433</v>
      </c>
    </row>
    <row r="613" spans="2:41" x14ac:dyDescent="0.3">
      <c r="B613" s="8" t="s">
        <v>10</v>
      </c>
      <c r="C613" s="8">
        <v>608</v>
      </c>
      <c r="D613" s="8">
        <v>19</v>
      </c>
      <c r="E613" s="9">
        <v>30.5</v>
      </c>
      <c r="F613" s="52">
        <f t="shared" si="286"/>
        <v>8.4722222222222214</v>
      </c>
      <c r="G613" s="18">
        <f t="shared" si="312"/>
        <v>1.2916666666666663</v>
      </c>
      <c r="H613" s="18">
        <f t="shared" si="313"/>
        <v>4.6499999999999986</v>
      </c>
      <c r="I613" s="18">
        <f t="shared" si="287"/>
        <v>8.4722222222222214</v>
      </c>
      <c r="J613" s="18">
        <f t="shared" si="288"/>
        <v>3124.2500000000023</v>
      </c>
      <c r="K613" s="18">
        <f t="shared" si="315"/>
        <v>29.722222222222221</v>
      </c>
      <c r="L613" s="43">
        <f>'Car Info '!$C$5*'My Spreedsheet '!G613</f>
        <v>1924.5833333333328</v>
      </c>
      <c r="M613" s="43">
        <f t="shared" si="290"/>
        <v>1</v>
      </c>
      <c r="N613" s="43">
        <f>IF(M613=1,'Car Info '!$C$5*9.80665*'Car Info '!$H$5,0)</f>
        <v>160.73099349999998</v>
      </c>
      <c r="O613" s="43">
        <f>0.5*'Car Info '!$G$5*'Car Info '!$I$5*'Car Info '!$D$5*('My Spreedsheet '!F613*'My Spreedsheet '!F613)</f>
        <v>27.410988914105896</v>
      </c>
      <c r="P613" s="43">
        <f t="shared" si="314"/>
        <v>2112.7253157474388</v>
      </c>
      <c r="Q613" s="43">
        <f t="shared" si="291"/>
        <v>17899.478369526911</v>
      </c>
      <c r="R613" s="43">
        <f t="shared" si="292"/>
        <v>17.899478369526911</v>
      </c>
      <c r="S613" s="43">
        <f t="shared" si="293"/>
        <v>1593.9806843417302</v>
      </c>
      <c r="T613" s="43">
        <f t="shared" si="316"/>
        <v>5239.3632345429551</v>
      </c>
      <c r="U613" s="43">
        <f t="shared" si="295"/>
        <v>17.899478369526911</v>
      </c>
      <c r="V613" s="43">
        <f t="shared" si="296"/>
        <v>4.9720773248685861E-3</v>
      </c>
      <c r="W613" s="43">
        <f t="shared" si="297"/>
        <v>0</v>
      </c>
      <c r="X613" s="43">
        <f t="shared" si="298"/>
        <v>0</v>
      </c>
      <c r="Y613" s="43">
        <f t="shared" si="284"/>
        <v>1340.7461416590845</v>
      </c>
      <c r="Z613" s="43">
        <f t="shared" si="285"/>
        <v>-669.27147491773928</v>
      </c>
      <c r="AA613" s="43">
        <f t="shared" si="299"/>
        <v>0.37242948379419016</v>
      </c>
      <c r="AB613" s="43">
        <f t="shared" si="300"/>
        <v>-0.18590874303270535</v>
      </c>
      <c r="AC613" s="43">
        <f t="shared" si="301"/>
        <v>0.18590874303270535</v>
      </c>
      <c r="AD613" s="43">
        <f t="shared" si="302"/>
        <v>0.18652074076148481</v>
      </c>
      <c r="AE613" s="43">
        <f>1/2*(('Car Info '!$C$5)*('My Spreedsheet '!F613)^2)</f>
        <v>53475.019290123448</v>
      </c>
      <c r="AF613" s="43">
        <f t="shared" si="303"/>
        <v>53.475019290123448</v>
      </c>
      <c r="AG613" s="43">
        <f t="shared" si="304"/>
        <v>1.4854172025034291E-2</v>
      </c>
      <c r="AH613" s="43">
        <f t="shared" si="305"/>
        <v>5.7336121988597348</v>
      </c>
      <c r="AI613" s="43">
        <f t="shared" si="306"/>
        <v>1593.9806843417302</v>
      </c>
      <c r="AJ613" s="43">
        <f t="shared" si="307"/>
        <v>51881.038605781716</v>
      </c>
      <c r="AK613" s="43">
        <f t="shared" si="308"/>
        <v>51.881038605781718</v>
      </c>
      <c r="AL613" s="43">
        <f t="shared" si="309"/>
        <v>0</v>
      </c>
      <c r="AM613" s="43">
        <f t="shared" si="310"/>
        <v>0</v>
      </c>
      <c r="AN613" s="43">
        <f t="shared" si="311"/>
        <v>38.910778954336287</v>
      </c>
      <c r="AO613" s="43">
        <f>IF('My Spreedsheet '!AN613&lt; 'Supercapacitor Info'!$F$22,'My Spreedsheet '!AN613,'Supercapacitor Info'!$F$22)</f>
        <v>38.910778954336287</v>
      </c>
    </row>
    <row r="614" spans="2:41" x14ac:dyDescent="0.3">
      <c r="B614" s="8" t="s">
        <v>10</v>
      </c>
      <c r="C614" s="8">
        <v>609</v>
      </c>
      <c r="D614" s="8">
        <v>20</v>
      </c>
      <c r="E614" s="9">
        <v>34.799999999999997</v>
      </c>
      <c r="F614" s="52">
        <f t="shared" si="286"/>
        <v>9.6666666666666661</v>
      </c>
      <c r="G614" s="18">
        <f t="shared" si="312"/>
        <v>1.1527777777777775</v>
      </c>
      <c r="H614" s="18">
        <f t="shared" si="313"/>
        <v>4.1499999999999986</v>
      </c>
      <c r="I614" s="18">
        <f t="shared" si="287"/>
        <v>9.6666666666666661</v>
      </c>
      <c r="J614" s="18">
        <f t="shared" si="288"/>
        <v>3133.9166666666688</v>
      </c>
      <c r="K614" s="18">
        <f t="shared" si="315"/>
        <v>39.388888888888886</v>
      </c>
      <c r="L614" s="43">
        <f>'Car Info '!$C$5*'My Spreedsheet '!G614</f>
        <v>1717.6388888888885</v>
      </c>
      <c r="M614" s="43">
        <f t="shared" si="290"/>
        <v>1</v>
      </c>
      <c r="N614" s="43">
        <f>IF(M614=1,'Car Info '!$C$5*9.80665*'Car Info '!$H$5,0)</f>
        <v>160.73099349999998</v>
      </c>
      <c r="O614" s="43">
        <f>0.5*'Car Info '!$G$5*'Car Info '!$I$5*'Car Info '!$D$5*('My Spreedsheet '!F614*'My Spreedsheet '!F614)</f>
        <v>35.684820225249993</v>
      </c>
      <c r="P614" s="43">
        <f t="shared" si="314"/>
        <v>1914.0547026141385</v>
      </c>
      <c r="Q614" s="43">
        <f t="shared" si="291"/>
        <v>18502.528791936671</v>
      </c>
      <c r="R614" s="43">
        <f t="shared" si="292"/>
        <v>18.502528791936673</v>
      </c>
      <c r="S614" s="43">
        <f t="shared" si="293"/>
        <v>1898.6861993440828</v>
      </c>
      <c r="T614" s="43">
        <f t="shared" si="316"/>
        <v>7138.0494338870376</v>
      </c>
      <c r="U614" s="43">
        <f t="shared" si="295"/>
        <v>18.502528791936673</v>
      </c>
      <c r="V614" s="43">
        <f t="shared" si="296"/>
        <v>5.1395913310935204E-3</v>
      </c>
      <c r="W614" s="43">
        <f t="shared" si="297"/>
        <v>0</v>
      </c>
      <c r="X614" s="43">
        <f t="shared" si="298"/>
        <v>0</v>
      </c>
      <c r="Y614" s="43">
        <f t="shared" si="284"/>
        <v>1359.2486704510211</v>
      </c>
      <c r="Z614" s="43">
        <f t="shared" si="285"/>
        <v>-669.27147491773928</v>
      </c>
      <c r="AA614" s="43">
        <f t="shared" si="299"/>
        <v>0.37756907512528365</v>
      </c>
      <c r="AB614" s="43">
        <f t="shared" si="300"/>
        <v>-0.18590874303270535</v>
      </c>
      <c r="AC614" s="43">
        <f t="shared" si="301"/>
        <v>0.18590874303270535</v>
      </c>
      <c r="AD614" s="43">
        <f t="shared" si="302"/>
        <v>0.19166033209257829</v>
      </c>
      <c r="AE614" s="43">
        <f>1/2*(('Car Info '!$C$5)*('My Spreedsheet '!F614)^2)</f>
        <v>69616.111111111095</v>
      </c>
      <c r="AF614" s="43">
        <f t="shared" si="303"/>
        <v>69.616111111111096</v>
      </c>
      <c r="AG614" s="43">
        <f t="shared" si="304"/>
        <v>1.9337808641975304E-2</v>
      </c>
      <c r="AH614" s="43">
        <f t="shared" si="305"/>
        <v>5.7529500075017097</v>
      </c>
      <c r="AI614" s="43">
        <f t="shared" si="306"/>
        <v>1898.6861993440828</v>
      </c>
      <c r="AJ614" s="43">
        <f t="shared" si="307"/>
        <v>67717.424911767012</v>
      </c>
      <c r="AK614" s="43">
        <f t="shared" si="308"/>
        <v>67.717424911767012</v>
      </c>
      <c r="AL614" s="43">
        <f t="shared" si="309"/>
        <v>0</v>
      </c>
      <c r="AM614" s="43">
        <f t="shared" si="310"/>
        <v>0</v>
      </c>
      <c r="AN614" s="43">
        <f t="shared" si="311"/>
        <v>50.788068683825259</v>
      </c>
      <c r="AO614" s="43">
        <f>IF('My Spreedsheet '!AN614&lt; 'Supercapacitor Info'!$F$22,'My Spreedsheet '!AN614,'Supercapacitor Info'!$F$22)</f>
        <v>50.788068683825259</v>
      </c>
    </row>
    <row r="615" spans="2:41" x14ac:dyDescent="0.3">
      <c r="B615" s="8" t="s">
        <v>10</v>
      </c>
      <c r="C615" s="8">
        <v>610</v>
      </c>
      <c r="D615" s="8">
        <v>21</v>
      </c>
      <c r="E615" s="9">
        <v>38.799999999999997</v>
      </c>
      <c r="F615" s="52">
        <f t="shared" si="286"/>
        <v>10.777777777777777</v>
      </c>
      <c r="G615" s="18">
        <f t="shared" si="312"/>
        <v>1.1250000000000002</v>
      </c>
      <c r="H615" s="18">
        <f t="shared" si="313"/>
        <v>4.0500000000000007</v>
      </c>
      <c r="I615" s="18">
        <f t="shared" si="287"/>
        <v>10.777777777777777</v>
      </c>
      <c r="J615" s="18">
        <f t="shared" si="288"/>
        <v>3144.6944444444466</v>
      </c>
      <c r="K615" s="18">
        <f t="shared" si="315"/>
        <v>50.166666666666664</v>
      </c>
      <c r="L615" s="43">
        <f>'Car Info '!$C$5*'My Spreedsheet '!G615</f>
        <v>1676.2500000000002</v>
      </c>
      <c r="M615" s="43">
        <f t="shared" si="290"/>
        <v>1</v>
      </c>
      <c r="N615" s="43">
        <f>IF(M615=1,'Car Info '!$C$5*9.80665*'Car Info '!$H$5,0)</f>
        <v>160.73099349999998</v>
      </c>
      <c r="O615" s="43">
        <f>0.5*'Car Info '!$G$5*'Car Info '!$I$5*'Car Info '!$D$5*('My Spreedsheet '!F615*'My Spreedsheet '!F615)</f>
        <v>44.359687343027772</v>
      </c>
      <c r="P615" s="43">
        <f t="shared" si="314"/>
        <v>1881.3406808430282</v>
      </c>
      <c r="Q615" s="43">
        <f t="shared" si="291"/>
        <v>20276.6717824193</v>
      </c>
      <c r="R615" s="43">
        <f t="shared" si="292"/>
        <v>20.276671782419299</v>
      </c>
      <c r="S615" s="43">
        <f t="shared" si="293"/>
        <v>2210.4217824192992</v>
      </c>
      <c r="T615" s="43">
        <f t="shared" si="316"/>
        <v>9348.4712163063377</v>
      </c>
      <c r="U615" s="43">
        <f t="shared" si="295"/>
        <v>20.276671782419299</v>
      </c>
      <c r="V615" s="43">
        <f t="shared" si="296"/>
        <v>5.6324088284498055E-3</v>
      </c>
      <c r="W615" s="43">
        <f t="shared" si="297"/>
        <v>0</v>
      </c>
      <c r="X615" s="43">
        <f t="shared" si="298"/>
        <v>0</v>
      </c>
      <c r="Y615" s="43">
        <f t="shared" si="284"/>
        <v>1379.5253422334404</v>
      </c>
      <c r="Z615" s="43">
        <f t="shared" si="285"/>
        <v>-669.27147491773928</v>
      </c>
      <c r="AA615" s="43">
        <f t="shared" si="299"/>
        <v>0.38320148395373343</v>
      </c>
      <c r="AB615" s="43">
        <f t="shared" si="300"/>
        <v>-0.18590874303270535</v>
      </c>
      <c r="AC615" s="43">
        <f t="shared" si="301"/>
        <v>0.18590874303270535</v>
      </c>
      <c r="AD615" s="43">
        <f t="shared" si="302"/>
        <v>0.19729274092102808</v>
      </c>
      <c r="AE615" s="43">
        <f>1/2*(('Car Info '!$C$5)*('My Spreedsheet '!F615)^2)</f>
        <v>86539.56790123455</v>
      </c>
      <c r="AF615" s="43">
        <f t="shared" si="303"/>
        <v>86.539567901234548</v>
      </c>
      <c r="AG615" s="43">
        <f t="shared" si="304"/>
        <v>2.4038768861454042E-2</v>
      </c>
      <c r="AH615" s="43">
        <f t="shared" si="305"/>
        <v>5.7769887763631633</v>
      </c>
      <c r="AI615" s="43">
        <f t="shared" si="306"/>
        <v>2210.4217824192992</v>
      </c>
      <c r="AJ615" s="43">
        <f t="shared" si="307"/>
        <v>84329.146118815246</v>
      </c>
      <c r="AK615" s="43">
        <f t="shared" si="308"/>
        <v>84.329146118815245</v>
      </c>
      <c r="AL615" s="43">
        <f t="shared" si="309"/>
        <v>0</v>
      </c>
      <c r="AM615" s="43">
        <f t="shared" si="310"/>
        <v>0</v>
      </c>
      <c r="AN615" s="43">
        <f t="shared" si="311"/>
        <v>63.246859589111438</v>
      </c>
      <c r="AO615" s="43">
        <f>IF('My Spreedsheet '!AN615&lt; 'Supercapacitor Info'!$F$22,'My Spreedsheet '!AN615,'Supercapacitor Info'!$F$22)</f>
        <v>63.246859589111438</v>
      </c>
    </row>
    <row r="616" spans="2:41" x14ac:dyDescent="0.3">
      <c r="B616" s="8" t="s">
        <v>10</v>
      </c>
      <c r="C616" s="8">
        <v>611</v>
      </c>
      <c r="D616" s="8">
        <v>22</v>
      </c>
      <c r="E616" s="9">
        <v>42.9</v>
      </c>
      <c r="F616" s="52">
        <f t="shared" si="286"/>
        <v>11.916666666666666</v>
      </c>
      <c r="G616" s="18">
        <f t="shared" si="312"/>
        <v>1.0555555555555558</v>
      </c>
      <c r="H616" s="18">
        <f t="shared" si="313"/>
        <v>3.8000000000000007</v>
      </c>
      <c r="I616" s="18">
        <f t="shared" si="287"/>
        <v>11.916666666666666</v>
      </c>
      <c r="J616" s="18">
        <f t="shared" si="288"/>
        <v>3156.6111111111131</v>
      </c>
      <c r="K616" s="18">
        <f t="shared" si="315"/>
        <v>62.083333333333329</v>
      </c>
      <c r="L616" s="43">
        <f>'Car Info '!$C$5*'My Spreedsheet '!G616</f>
        <v>1572.7777777777781</v>
      </c>
      <c r="M616" s="43">
        <f t="shared" si="290"/>
        <v>1</v>
      </c>
      <c r="N616" s="43">
        <f>IF(M616=1,'Car Info '!$C$5*9.80665*'Car Info '!$H$5,0)</f>
        <v>160.73099349999998</v>
      </c>
      <c r="O616" s="43">
        <f>0.5*'Car Info '!$G$5*'Car Info '!$I$5*'Car Info '!$D$5*('My Spreedsheet '!F616*'My Spreedsheet '!F616)</f>
        <v>54.230000652953116</v>
      </c>
      <c r="P616" s="43">
        <f t="shared" si="314"/>
        <v>1787.7387719307312</v>
      </c>
      <c r="Q616" s="43">
        <f t="shared" si="291"/>
        <v>21303.887032174545</v>
      </c>
      <c r="R616" s="43">
        <f t="shared" si="292"/>
        <v>21.303887032174547</v>
      </c>
      <c r="S616" s="43">
        <f t="shared" si="293"/>
        <v>2561.6185136560243</v>
      </c>
      <c r="T616" s="43">
        <f t="shared" si="316"/>
        <v>11910.089729962361</v>
      </c>
      <c r="U616" s="43">
        <f t="shared" si="295"/>
        <v>21.303887032174547</v>
      </c>
      <c r="V616" s="43">
        <f t="shared" si="296"/>
        <v>5.917746397826263E-3</v>
      </c>
      <c r="W616" s="43">
        <f t="shared" si="297"/>
        <v>0</v>
      </c>
      <c r="X616" s="43">
        <f t="shared" si="298"/>
        <v>0</v>
      </c>
      <c r="Y616" s="43">
        <f t="shared" si="284"/>
        <v>1400.8292292656149</v>
      </c>
      <c r="Z616" s="43">
        <f t="shared" si="285"/>
        <v>-669.27147491773928</v>
      </c>
      <c r="AA616" s="43">
        <f t="shared" si="299"/>
        <v>0.38911923035155971</v>
      </c>
      <c r="AB616" s="43">
        <f t="shared" si="300"/>
        <v>-0.18590874303270535</v>
      </c>
      <c r="AC616" s="43">
        <f t="shared" si="301"/>
        <v>0.18590874303270535</v>
      </c>
      <c r="AD616" s="43">
        <f t="shared" si="302"/>
        <v>0.20321048731885435</v>
      </c>
      <c r="AE616" s="43">
        <f>1/2*(('Car Info '!$C$5)*('My Spreedsheet '!F616)^2)</f>
        <v>105795.17361111109</v>
      </c>
      <c r="AF616" s="43">
        <f t="shared" si="303"/>
        <v>105.7951736111111</v>
      </c>
      <c r="AG616" s="43">
        <f t="shared" si="304"/>
        <v>2.9387548225308639E-2</v>
      </c>
      <c r="AH616" s="43">
        <f t="shared" si="305"/>
        <v>5.8063763245884719</v>
      </c>
      <c r="AI616" s="43">
        <f t="shared" si="306"/>
        <v>2561.6185136560243</v>
      </c>
      <c r="AJ616" s="43">
        <f t="shared" si="307"/>
        <v>103233.55509745507</v>
      </c>
      <c r="AK616" s="43">
        <f t="shared" si="308"/>
        <v>103.23355509745507</v>
      </c>
      <c r="AL616" s="43">
        <f t="shared" si="309"/>
        <v>0</v>
      </c>
      <c r="AM616" s="43">
        <f t="shared" si="310"/>
        <v>0</v>
      </c>
      <c r="AN616" s="43">
        <f t="shared" si="311"/>
        <v>77.425166323091318</v>
      </c>
      <c r="AO616" s="43">
        <f>IF('My Spreedsheet '!AN616&lt; 'Supercapacitor Info'!$F$22,'My Spreedsheet '!AN616,'Supercapacitor Info'!$F$22)</f>
        <v>77.425166323091318</v>
      </c>
    </row>
    <row r="617" spans="2:41" x14ac:dyDescent="0.3">
      <c r="B617" s="8" t="s">
        <v>10</v>
      </c>
      <c r="C617" s="8">
        <v>612</v>
      </c>
      <c r="D617" s="8">
        <v>23</v>
      </c>
      <c r="E617" s="9">
        <v>46.4</v>
      </c>
      <c r="F617" s="52">
        <f t="shared" si="286"/>
        <v>12.888888888888888</v>
      </c>
      <c r="G617" s="18">
        <f t="shared" si="312"/>
        <v>0.74999999999999978</v>
      </c>
      <c r="H617" s="18">
        <f t="shared" si="313"/>
        <v>2.6999999999999993</v>
      </c>
      <c r="I617" s="18">
        <f t="shared" si="287"/>
        <v>12.888888888888888</v>
      </c>
      <c r="J617" s="18">
        <f t="shared" si="288"/>
        <v>3169.5000000000018</v>
      </c>
      <c r="K617" s="18">
        <f t="shared" si="315"/>
        <v>74.972222222222214</v>
      </c>
      <c r="L617" s="43">
        <f>'Car Info '!$C$5*'My Spreedsheet '!G617</f>
        <v>1117.4999999999998</v>
      </c>
      <c r="M617" s="43">
        <f t="shared" si="290"/>
        <v>1</v>
      </c>
      <c r="N617" s="43">
        <f>IF(M617=1,'Car Info '!$C$5*9.80665*'Car Info '!$H$5,0)</f>
        <v>160.73099349999998</v>
      </c>
      <c r="O617" s="43">
        <f>0.5*'Car Info '!$G$5*'Car Info '!$I$5*'Car Info '!$D$5*('My Spreedsheet '!F617*'My Spreedsheet '!F617)</f>
        <v>63.439680400444423</v>
      </c>
      <c r="P617" s="43">
        <f t="shared" si="314"/>
        <v>1341.6706739004442</v>
      </c>
      <c r="Q617" s="43">
        <f t="shared" si="291"/>
        <v>17292.644241383499</v>
      </c>
      <c r="R617" s="43">
        <f t="shared" si="292"/>
        <v>17.292644241383499</v>
      </c>
      <c r="S617" s="43">
        <f t="shared" si="293"/>
        <v>2889.3109080501717</v>
      </c>
      <c r="T617" s="43">
        <f t="shared" si="316"/>
        <v>14799.400638012532</v>
      </c>
      <c r="U617" s="43">
        <f t="shared" si="295"/>
        <v>17.292644241383499</v>
      </c>
      <c r="V617" s="43">
        <f t="shared" si="296"/>
        <v>4.8035122892731942E-3</v>
      </c>
      <c r="W617" s="43">
        <f t="shared" si="297"/>
        <v>0</v>
      </c>
      <c r="X617" s="43">
        <f t="shared" si="298"/>
        <v>0</v>
      </c>
      <c r="Y617" s="43">
        <f t="shared" si="284"/>
        <v>1418.1218735069983</v>
      </c>
      <c r="Z617" s="43">
        <f t="shared" si="285"/>
        <v>-669.27147491773928</v>
      </c>
      <c r="AA617" s="43">
        <f t="shared" si="299"/>
        <v>0.39392274264083288</v>
      </c>
      <c r="AB617" s="43">
        <f t="shared" si="300"/>
        <v>-0.18590874303270535</v>
      </c>
      <c r="AC617" s="43">
        <f t="shared" si="301"/>
        <v>0.18590874303270535</v>
      </c>
      <c r="AD617" s="43">
        <f t="shared" si="302"/>
        <v>0.20801399960812753</v>
      </c>
      <c r="AE617" s="43">
        <f>1/2*(('Car Info '!$C$5)*('My Spreedsheet '!F617)^2)</f>
        <v>123761.97530864194</v>
      </c>
      <c r="AF617" s="43">
        <f t="shared" si="303"/>
        <v>123.76197530864194</v>
      </c>
      <c r="AG617" s="43">
        <f t="shared" si="304"/>
        <v>3.4378326474622758E-2</v>
      </c>
      <c r="AH617" s="43">
        <f t="shared" si="305"/>
        <v>5.8407546510630945</v>
      </c>
      <c r="AI617" s="43">
        <f t="shared" si="306"/>
        <v>2889.3109080501717</v>
      </c>
      <c r="AJ617" s="43">
        <f t="shared" si="307"/>
        <v>120872.66440059176</v>
      </c>
      <c r="AK617" s="43">
        <f t="shared" si="308"/>
        <v>120.87266440059176</v>
      </c>
      <c r="AL617" s="43">
        <f t="shared" si="309"/>
        <v>0</v>
      </c>
      <c r="AM617" s="43">
        <f t="shared" si="310"/>
        <v>0</v>
      </c>
      <c r="AN617" s="43">
        <f t="shared" si="311"/>
        <v>90.654498300443834</v>
      </c>
      <c r="AO617" s="43">
        <f>IF('My Spreedsheet '!AN617&lt; 'Supercapacitor Info'!$F$22,'My Spreedsheet '!AN617,'Supercapacitor Info'!$F$22)</f>
        <v>90.654498300443834</v>
      </c>
    </row>
    <row r="618" spans="2:41" x14ac:dyDescent="0.3">
      <c r="B618" s="8" t="s">
        <v>10</v>
      </c>
      <c r="C618" s="8">
        <v>613</v>
      </c>
      <c r="D618" s="8">
        <v>24</v>
      </c>
      <c r="E618" s="9">
        <v>48.3</v>
      </c>
      <c r="F618" s="52">
        <f t="shared" si="286"/>
        <v>13.416666666666666</v>
      </c>
      <c r="G618" s="18">
        <f t="shared" si="312"/>
        <v>0.31944444444444503</v>
      </c>
      <c r="H618" s="18">
        <f t="shared" si="313"/>
        <v>1.1500000000000021</v>
      </c>
      <c r="I618" s="18">
        <f t="shared" si="287"/>
        <v>13.416666666666666</v>
      </c>
      <c r="J618" s="18">
        <f t="shared" si="288"/>
        <v>3182.9166666666683</v>
      </c>
      <c r="K618" s="18">
        <f t="shared" si="315"/>
        <v>88.388888888888886</v>
      </c>
      <c r="L618" s="43">
        <f>'Car Info '!$C$5*'My Spreedsheet '!G618</f>
        <v>475.97222222222308</v>
      </c>
      <c r="M618" s="43">
        <f t="shared" si="290"/>
        <v>1</v>
      </c>
      <c r="N618" s="43">
        <f>IF(M618=1,'Car Info '!$C$5*9.80665*'Car Info '!$H$5,0)</f>
        <v>160.73099349999998</v>
      </c>
      <c r="O618" s="43">
        <f>0.5*'Car Info '!$G$5*'Car Info '!$I$5*'Car Info '!$D$5*('My Spreedsheet '!F618*'My Spreedsheet '!F618)</f>
        <v>68.741544668453116</v>
      </c>
      <c r="P618" s="43">
        <f t="shared" si="314"/>
        <v>705.44476039067615</v>
      </c>
      <c r="Q618" s="43">
        <f t="shared" si="291"/>
        <v>9464.7172019082373</v>
      </c>
      <c r="R618" s="43">
        <f t="shared" si="292"/>
        <v>9.464717201908238</v>
      </c>
      <c r="S618" s="43">
        <f t="shared" si="293"/>
        <v>3078.756553760079</v>
      </c>
      <c r="T618" s="43">
        <f t="shared" si="316"/>
        <v>17878.157191772611</v>
      </c>
      <c r="U618" s="43">
        <f t="shared" si="295"/>
        <v>9.464717201908238</v>
      </c>
      <c r="V618" s="43">
        <f t="shared" si="296"/>
        <v>2.6290881116411771E-3</v>
      </c>
      <c r="W618" s="43">
        <f t="shared" si="297"/>
        <v>0</v>
      </c>
      <c r="X618" s="43">
        <f t="shared" si="298"/>
        <v>0</v>
      </c>
      <c r="Y618" s="43">
        <f t="shared" si="284"/>
        <v>1427.5865907089067</v>
      </c>
      <c r="Z618" s="43">
        <f t="shared" si="285"/>
        <v>-669.27147491773928</v>
      </c>
      <c r="AA618" s="43">
        <f t="shared" si="299"/>
        <v>0.39655183075247408</v>
      </c>
      <c r="AB618" s="43">
        <f t="shared" si="300"/>
        <v>-0.18590874303270535</v>
      </c>
      <c r="AC618" s="43">
        <f t="shared" si="301"/>
        <v>0.18590874303270535</v>
      </c>
      <c r="AD618" s="43">
        <f t="shared" si="302"/>
        <v>0.21064308771976872</v>
      </c>
      <c r="AE618" s="43">
        <f>1/2*(('Car Info '!$C$5)*('My Spreedsheet '!F618)^2)</f>
        <v>134105.17361111109</v>
      </c>
      <c r="AF618" s="43">
        <f t="shared" si="303"/>
        <v>134.1051736111111</v>
      </c>
      <c r="AG618" s="43">
        <f t="shared" si="304"/>
        <v>3.7251437114197525E-2</v>
      </c>
      <c r="AH618" s="43">
        <f t="shared" si="305"/>
        <v>5.8780060881772922</v>
      </c>
      <c r="AI618" s="43">
        <f t="shared" si="306"/>
        <v>3078.756553760079</v>
      </c>
      <c r="AJ618" s="43">
        <f t="shared" si="307"/>
        <v>131026.41705735102</v>
      </c>
      <c r="AK618" s="43">
        <f t="shared" si="308"/>
        <v>131.02641705735101</v>
      </c>
      <c r="AL618" s="43">
        <f t="shared" si="309"/>
        <v>0</v>
      </c>
      <c r="AM618" s="43">
        <f t="shared" si="310"/>
        <v>0</v>
      </c>
      <c r="AN618" s="43">
        <f t="shared" si="311"/>
        <v>98.269812793013259</v>
      </c>
      <c r="AO618" s="43">
        <f>IF('My Spreedsheet '!AN618&lt; 'Supercapacitor Info'!$F$22,'My Spreedsheet '!AN618,'Supercapacitor Info'!$F$22)</f>
        <v>98.269812793013259</v>
      </c>
    </row>
    <row r="619" spans="2:41" x14ac:dyDescent="0.3">
      <c r="B619" s="8" t="s">
        <v>10</v>
      </c>
      <c r="C619" s="8">
        <v>614</v>
      </c>
      <c r="D619" s="8">
        <v>25</v>
      </c>
      <c r="E619" s="9">
        <v>48.7</v>
      </c>
      <c r="F619" s="52">
        <f t="shared" si="286"/>
        <v>13.527777777777779</v>
      </c>
      <c r="G619" s="18">
        <f t="shared" si="312"/>
        <v>2.7777777777778172E-2</v>
      </c>
      <c r="H619" s="18">
        <f t="shared" si="313"/>
        <v>0.10000000000000142</v>
      </c>
      <c r="I619" s="18">
        <f t="shared" si="287"/>
        <v>13.527777777777779</v>
      </c>
      <c r="J619" s="18">
        <f t="shared" si="288"/>
        <v>3196.4444444444462</v>
      </c>
      <c r="K619" s="18">
        <f t="shared" si="315"/>
        <v>101.91666666666666</v>
      </c>
      <c r="L619" s="43">
        <f>'Car Info '!$C$5*'My Spreedsheet '!G619</f>
        <v>41.388888888889475</v>
      </c>
      <c r="M619" s="43">
        <f t="shared" si="290"/>
        <v>1</v>
      </c>
      <c r="N619" s="43">
        <f>IF(M619=1,'Car Info '!$C$5*9.80665*'Car Info '!$H$5,0)</f>
        <v>160.73099349999998</v>
      </c>
      <c r="O619" s="43">
        <f>0.5*'Car Info '!$G$5*'Car Info '!$I$5*'Car Info '!$D$5*('My Spreedsheet '!F619*'My Spreedsheet '!F619)</f>
        <v>69.884835579355908</v>
      </c>
      <c r="P619" s="43">
        <f t="shared" si="314"/>
        <v>272.00471796824536</v>
      </c>
      <c r="Q619" s="43">
        <f t="shared" si="291"/>
        <v>3679.6193791815417</v>
      </c>
      <c r="R619" s="43">
        <f t="shared" si="292"/>
        <v>3.6796193791815419</v>
      </c>
      <c r="S619" s="43">
        <f t="shared" si="293"/>
        <v>3119.719687823509</v>
      </c>
      <c r="T619" s="43">
        <f t="shared" si="316"/>
        <v>20997.876879596119</v>
      </c>
      <c r="U619" s="43">
        <f t="shared" si="295"/>
        <v>3.6796193791815419</v>
      </c>
      <c r="V619" s="43">
        <f t="shared" si="296"/>
        <v>1.022116494217095E-3</v>
      </c>
      <c r="W619" s="43">
        <f t="shared" si="297"/>
        <v>0</v>
      </c>
      <c r="X619" s="43">
        <f t="shared" si="298"/>
        <v>0</v>
      </c>
      <c r="Y619" s="43">
        <f t="shared" si="284"/>
        <v>1431.2662100880882</v>
      </c>
      <c r="Z619" s="43">
        <f t="shared" si="285"/>
        <v>-669.27147491773928</v>
      </c>
      <c r="AA619" s="43">
        <f t="shared" si="299"/>
        <v>0.39757394724669115</v>
      </c>
      <c r="AB619" s="43">
        <f t="shared" si="300"/>
        <v>-0.18590874303270535</v>
      </c>
      <c r="AC619" s="43">
        <f t="shared" si="301"/>
        <v>0.18590874303270535</v>
      </c>
      <c r="AD619" s="43">
        <f t="shared" si="302"/>
        <v>0.2116652042139858</v>
      </c>
      <c r="AE619" s="43">
        <f>1/2*(('Car Info '!$C$5)*('My Spreedsheet '!F619)^2)</f>
        <v>136335.57484567902</v>
      </c>
      <c r="AF619" s="43">
        <f t="shared" si="303"/>
        <v>136.33557484567902</v>
      </c>
      <c r="AG619" s="43">
        <f t="shared" si="304"/>
        <v>3.787099301268862E-2</v>
      </c>
      <c r="AH619" s="43">
        <f t="shared" si="305"/>
        <v>5.915877081189981</v>
      </c>
      <c r="AI619" s="43">
        <f t="shared" si="306"/>
        <v>3119.719687823509</v>
      </c>
      <c r="AJ619" s="43">
        <f t="shared" si="307"/>
        <v>133215.85515785552</v>
      </c>
      <c r="AK619" s="43">
        <f t="shared" si="308"/>
        <v>133.21585515785551</v>
      </c>
      <c r="AL619" s="43">
        <f t="shared" si="309"/>
        <v>0</v>
      </c>
      <c r="AM619" s="43">
        <f t="shared" si="310"/>
        <v>0</v>
      </c>
      <c r="AN619" s="43">
        <f t="shared" si="311"/>
        <v>99.911891368391636</v>
      </c>
      <c r="AO619" s="43">
        <f>IF('My Spreedsheet '!AN619&lt; 'Supercapacitor Info'!$F$22,'My Spreedsheet '!AN619,'Supercapacitor Info'!$F$22)</f>
        <v>99.911891368391636</v>
      </c>
    </row>
    <row r="620" spans="2:41" x14ac:dyDescent="0.3">
      <c r="B620" s="8" t="s">
        <v>10</v>
      </c>
      <c r="C620" s="8">
        <v>615</v>
      </c>
      <c r="D620" s="8">
        <v>26</v>
      </c>
      <c r="E620" s="9">
        <v>48.5</v>
      </c>
      <c r="F620" s="52">
        <f t="shared" si="286"/>
        <v>13.472222222222221</v>
      </c>
      <c r="G620" s="18">
        <f t="shared" si="312"/>
        <v>-4.1666666666667261E-2</v>
      </c>
      <c r="H620" s="18">
        <f t="shared" si="313"/>
        <v>-0.15000000000000213</v>
      </c>
      <c r="I620" s="18">
        <f t="shared" si="287"/>
        <v>13.472222222222221</v>
      </c>
      <c r="J620" s="18">
        <f t="shared" si="288"/>
        <v>3209.9166666666683</v>
      </c>
      <c r="K620" s="18">
        <f t="shared" si="315"/>
        <v>115.38888888888889</v>
      </c>
      <c r="L620" s="43">
        <f>'Car Info '!$C$5*'My Spreedsheet '!G620</f>
        <v>-62.083333333334217</v>
      </c>
      <c r="M620" s="43">
        <f t="shared" si="290"/>
        <v>1</v>
      </c>
      <c r="N620" s="43">
        <f>IF(M620=1,'Car Info '!$C$5*9.80665*'Car Info '!$H$5,0)</f>
        <v>160.73099349999998</v>
      </c>
      <c r="O620" s="43">
        <f>0.5*'Car Info '!$G$5*'Car Info '!$I$5*'Car Info '!$D$5*('My Spreedsheet '!F620*'My Spreedsheet '!F620)</f>
        <v>69.312011473480894</v>
      </c>
      <c r="P620" s="43">
        <f t="shared" si="314"/>
        <v>167.95967164014667</v>
      </c>
      <c r="Q620" s="43">
        <f t="shared" si="291"/>
        <v>2262.7900207075313</v>
      </c>
      <c r="R620" s="43">
        <f t="shared" si="292"/>
        <v>2.2627900207075315</v>
      </c>
      <c r="S620" s="43">
        <f t="shared" si="293"/>
        <v>3099.1904836705062</v>
      </c>
      <c r="T620" s="43">
        <f t="shared" si="316"/>
        <v>24097.067363266626</v>
      </c>
      <c r="U620" s="43">
        <f t="shared" si="295"/>
        <v>2.2627900207075315</v>
      </c>
      <c r="V620" s="43">
        <f t="shared" si="296"/>
        <v>6.2855278352986989E-4</v>
      </c>
      <c r="W620" s="43">
        <f t="shared" si="297"/>
        <v>0</v>
      </c>
      <c r="X620" s="43">
        <f t="shared" si="298"/>
        <v>0</v>
      </c>
      <c r="Y620" s="43">
        <f t="shared" si="284"/>
        <v>1433.5290001087958</v>
      </c>
      <c r="Z620" s="43">
        <f t="shared" si="285"/>
        <v>-669.27147491773928</v>
      </c>
      <c r="AA620" s="43">
        <f t="shared" si="299"/>
        <v>0.39820250003022106</v>
      </c>
      <c r="AB620" s="43">
        <f t="shared" si="300"/>
        <v>-0.18590874303270535</v>
      </c>
      <c r="AC620" s="43">
        <f t="shared" si="301"/>
        <v>0.18590874303270535</v>
      </c>
      <c r="AD620" s="43">
        <f t="shared" si="302"/>
        <v>0.21229375699751571</v>
      </c>
      <c r="AE620" s="43">
        <f>1/2*(('Car Info '!$C$5)*('My Spreedsheet '!F620)^2)</f>
        <v>135218.07484567899</v>
      </c>
      <c r="AF620" s="43">
        <f t="shared" si="303"/>
        <v>135.21807484567898</v>
      </c>
      <c r="AG620" s="43">
        <f t="shared" si="304"/>
        <v>3.7560576346021939E-2</v>
      </c>
      <c r="AH620" s="43">
        <f t="shared" si="305"/>
        <v>5.9534376575360026</v>
      </c>
      <c r="AI620" s="43">
        <f t="shared" si="306"/>
        <v>3099.1904836705062</v>
      </c>
      <c r="AJ620" s="43">
        <f t="shared" si="307"/>
        <v>132118.88436200848</v>
      </c>
      <c r="AK620" s="43">
        <f t="shared" si="308"/>
        <v>132.11888436200849</v>
      </c>
      <c r="AL620" s="43">
        <f t="shared" si="309"/>
        <v>132118.88436200848</v>
      </c>
      <c r="AM620" s="43">
        <f t="shared" si="310"/>
        <v>132.11888436200849</v>
      </c>
      <c r="AN620" s="43">
        <f t="shared" si="311"/>
        <v>99.089163271506365</v>
      </c>
      <c r="AO620" s="43">
        <f>IF('My Spreedsheet '!AN620&lt; 'Supercapacitor Info'!$F$22,'My Spreedsheet '!AN620,'Supercapacitor Info'!$F$22)</f>
        <v>99.089163271506365</v>
      </c>
    </row>
    <row r="621" spans="2:41" x14ac:dyDescent="0.3">
      <c r="B621" s="8" t="s">
        <v>10</v>
      </c>
      <c r="C621" s="8">
        <v>616</v>
      </c>
      <c r="D621" s="8">
        <v>27</v>
      </c>
      <c r="E621" s="9">
        <v>48.4</v>
      </c>
      <c r="F621" s="52">
        <f t="shared" si="286"/>
        <v>13.444444444444443</v>
      </c>
      <c r="G621" s="18">
        <f t="shared" si="312"/>
        <v>-4.1666666666666269E-2</v>
      </c>
      <c r="H621" s="18">
        <f t="shared" si="313"/>
        <v>-0.14999999999999858</v>
      </c>
      <c r="I621" s="18">
        <f t="shared" si="287"/>
        <v>13.444444444444443</v>
      </c>
      <c r="J621" s="18">
        <f t="shared" si="288"/>
        <v>3223.3611111111127</v>
      </c>
      <c r="K621" s="18">
        <f t="shared" si="315"/>
        <v>128.83333333333331</v>
      </c>
      <c r="L621" s="43">
        <f>'Car Info '!$C$5*'My Spreedsheet '!G621</f>
        <v>-62.083333333332739</v>
      </c>
      <c r="M621" s="43">
        <f t="shared" si="290"/>
        <v>1</v>
      </c>
      <c r="N621" s="43">
        <f>IF(M621=1,'Car Info '!$C$5*9.80665*'Car Info '!$H$5,0)</f>
        <v>160.73099349999998</v>
      </c>
      <c r="O621" s="43">
        <f>0.5*'Car Info '!$G$5*'Car Info '!$I$5*'Car Info '!$D$5*('My Spreedsheet '!F621*'My Spreedsheet '!F621)</f>
        <v>69.026483408361088</v>
      </c>
      <c r="P621" s="43">
        <f t="shared" si="314"/>
        <v>167.67414357502832</v>
      </c>
      <c r="Q621" s="43">
        <f t="shared" si="291"/>
        <v>2254.2857080642693</v>
      </c>
      <c r="R621" s="43">
        <f t="shared" si="292"/>
        <v>2.2542857080642693</v>
      </c>
      <c r="S621" s="43">
        <f t="shared" si="293"/>
        <v>3088.9616339901872</v>
      </c>
      <c r="T621" s="43">
        <f t="shared" si="316"/>
        <v>27186.028997256813</v>
      </c>
      <c r="U621" s="43">
        <f t="shared" si="295"/>
        <v>2.2542857080642693</v>
      </c>
      <c r="V621" s="43">
        <f t="shared" si="296"/>
        <v>6.2619047446229703E-4</v>
      </c>
      <c r="W621" s="43">
        <f t="shared" si="297"/>
        <v>0</v>
      </c>
      <c r="X621" s="43">
        <f t="shared" si="298"/>
        <v>0</v>
      </c>
      <c r="Y621" s="43">
        <f t="shared" si="284"/>
        <v>1435.7832858168601</v>
      </c>
      <c r="Z621" s="43">
        <f t="shared" si="285"/>
        <v>-669.27147491773928</v>
      </c>
      <c r="AA621" s="43">
        <f t="shared" si="299"/>
        <v>0.39882869050468339</v>
      </c>
      <c r="AB621" s="43">
        <f t="shared" si="300"/>
        <v>-0.18590874303270535</v>
      </c>
      <c r="AC621" s="43">
        <f t="shared" si="301"/>
        <v>0.18590874303270535</v>
      </c>
      <c r="AD621" s="43">
        <f t="shared" si="302"/>
        <v>0.21291994747197804</v>
      </c>
      <c r="AE621" s="43">
        <f>1/2*(('Car Info '!$C$5)*('My Spreedsheet '!F621)^2)</f>
        <v>134661.04938271601</v>
      </c>
      <c r="AF621" s="43">
        <f t="shared" si="303"/>
        <v>134.66104938271602</v>
      </c>
      <c r="AG621" s="43">
        <f t="shared" si="304"/>
        <v>3.7405847050754448E-2</v>
      </c>
      <c r="AH621" s="43">
        <f t="shared" si="305"/>
        <v>5.9908435045867572</v>
      </c>
      <c r="AI621" s="43">
        <f t="shared" si="306"/>
        <v>3088.9616339901872</v>
      </c>
      <c r="AJ621" s="43">
        <f t="shared" si="307"/>
        <v>131572.08774872581</v>
      </c>
      <c r="AK621" s="43">
        <f t="shared" si="308"/>
        <v>131.57208774872581</v>
      </c>
      <c r="AL621" s="43">
        <f t="shared" si="309"/>
        <v>131572.08774872581</v>
      </c>
      <c r="AM621" s="43">
        <f t="shared" si="310"/>
        <v>131.57208774872581</v>
      </c>
      <c r="AN621" s="43">
        <f t="shared" si="311"/>
        <v>98.679065811544362</v>
      </c>
      <c r="AO621" s="43">
        <f>IF('My Spreedsheet '!AN621&lt; 'Supercapacitor Info'!$F$22,'My Spreedsheet '!AN621,'Supercapacitor Info'!$F$22)</f>
        <v>98.679065811544362</v>
      </c>
    </row>
    <row r="622" spans="2:41" x14ac:dyDescent="0.3">
      <c r="B622" s="8" t="s">
        <v>10</v>
      </c>
      <c r="C622" s="8">
        <v>617</v>
      </c>
      <c r="D622" s="8">
        <v>28</v>
      </c>
      <c r="E622" s="9">
        <v>48.2</v>
      </c>
      <c r="F622" s="52">
        <f t="shared" si="286"/>
        <v>13.388888888888889</v>
      </c>
      <c r="G622" s="18">
        <f t="shared" si="312"/>
        <v>-8.3333333333333523E-2</v>
      </c>
      <c r="H622" s="18">
        <f t="shared" si="313"/>
        <v>-0.30000000000000071</v>
      </c>
      <c r="I622" s="18">
        <f t="shared" si="287"/>
        <v>13.388888888888889</v>
      </c>
      <c r="J622" s="18">
        <f t="shared" si="288"/>
        <v>3236.7500000000014</v>
      </c>
      <c r="K622" s="18">
        <f t="shared" si="315"/>
        <v>142.2222222222222</v>
      </c>
      <c r="L622" s="43">
        <f>'Car Info '!$C$5*'My Spreedsheet '!G622</f>
        <v>-124.16666666666696</v>
      </c>
      <c r="M622" s="43">
        <f t="shared" si="290"/>
        <v>1</v>
      </c>
      <c r="N622" s="43">
        <f>IF(M622=1,'Car Info '!$C$5*9.80665*'Car Info '!$H$5,0)</f>
        <v>160.73099349999998</v>
      </c>
      <c r="O622" s="43">
        <f>0.5*'Car Info '!$G$5*'Car Info '!$I$5*'Car Info '!$D$5*('My Spreedsheet '!F622*'My Spreedsheet '!F622)</f>
        <v>68.45719525375695</v>
      </c>
      <c r="P622" s="43">
        <f t="shared" si="314"/>
        <v>105.02152208708998</v>
      </c>
      <c r="Q622" s="43">
        <f t="shared" si="291"/>
        <v>1406.121490166038</v>
      </c>
      <c r="R622" s="43">
        <f t="shared" si="292"/>
        <v>1.4061214901660382</v>
      </c>
      <c r="S622" s="43">
        <f t="shared" si="293"/>
        <v>3068.5751938697458</v>
      </c>
      <c r="T622" s="43">
        <f t="shared" si="316"/>
        <v>30254.60419112656</v>
      </c>
      <c r="U622" s="43">
        <f t="shared" si="295"/>
        <v>1.4061214901660382</v>
      </c>
      <c r="V622" s="43">
        <f t="shared" si="296"/>
        <v>3.9058930282389947E-4</v>
      </c>
      <c r="W622" s="43">
        <f t="shared" si="297"/>
        <v>0</v>
      </c>
      <c r="X622" s="43">
        <f t="shared" si="298"/>
        <v>0</v>
      </c>
      <c r="Y622" s="43">
        <f t="shared" si="284"/>
        <v>1437.1894073070262</v>
      </c>
      <c r="Z622" s="43">
        <f t="shared" si="285"/>
        <v>-669.27147491773928</v>
      </c>
      <c r="AA622" s="43">
        <f t="shared" si="299"/>
        <v>0.39921927980750727</v>
      </c>
      <c r="AB622" s="43">
        <f t="shared" si="300"/>
        <v>-0.18590874303270535</v>
      </c>
      <c r="AC622" s="43">
        <f t="shared" si="301"/>
        <v>0.18590874303270535</v>
      </c>
      <c r="AD622" s="43">
        <f t="shared" si="302"/>
        <v>0.21331053677480191</v>
      </c>
      <c r="AE622" s="43">
        <f>1/2*(('Car Info '!$C$5)*('My Spreedsheet '!F622)^2)</f>
        <v>133550.44753086421</v>
      </c>
      <c r="AF622" s="43">
        <f t="shared" si="303"/>
        <v>133.5504475308642</v>
      </c>
      <c r="AG622" s="43">
        <f t="shared" si="304"/>
        <v>3.7097346536351168E-2</v>
      </c>
      <c r="AH622" s="43">
        <f t="shared" si="305"/>
        <v>6.0279408511231081</v>
      </c>
      <c r="AI622" s="43">
        <f t="shared" si="306"/>
        <v>3068.5751938697458</v>
      </c>
      <c r="AJ622" s="43">
        <f t="shared" si="307"/>
        <v>130481.87233699446</v>
      </c>
      <c r="AK622" s="43">
        <f t="shared" si="308"/>
        <v>130.48187233699446</v>
      </c>
      <c r="AL622" s="43">
        <f t="shared" si="309"/>
        <v>130481.87233699446</v>
      </c>
      <c r="AM622" s="43">
        <f t="shared" si="310"/>
        <v>130.48187233699446</v>
      </c>
      <c r="AN622" s="43">
        <f t="shared" si="311"/>
        <v>97.861404252745857</v>
      </c>
      <c r="AO622" s="43">
        <f>IF('My Spreedsheet '!AN622&lt; 'Supercapacitor Info'!$F$22,'My Spreedsheet '!AN622,'Supercapacitor Info'!$F$22)</f>
        <v>97.861404252745857</v>
      </c>
    </row>
    <row r="623" spans="2:41" x14ac:dyDescent="0.3">
      <c r="B623" s="8" t="s">
        <v>10</v>
      </c>
      <c r="C623" s="8">
        <v>618</v>
      </c>
      <c r="D623" s="8">
        <v>29</v>
      </c>
      <c r="E623" s="9">
        <v>47.8</v>
      </c>
      <c r="F623" s="52">
        <f t="shared" si="286"/>
        <v>13.277777777777777</v>
      </c>
      <c r="G623" s="18">
        <f t="shared" si="312"/>
        <v>-0.16666666666666705</v>
      </c>
      <c r="H623" s="18">
        <f t="shared" si="313"/>
        <v>-0.60000000000000142</v>
      </c>
      <c r="I623" s="18">
        <f t="shared" si="287"/>
        <v>13.277777777777777</v>
      </c>
      <c r="J623" s="18">
        <f t="shared" si="288"/>
        <v>3250.0277777777792</v>
      </c>
      <c r="K623" s="18">
        <f t="shared" si="315"/>
        <v>155.49999999999997</v>
      </c>
      <c r="L623" s="43">
        <f>'Car Info '!$C$5*'My Spreedsheet '!G623</f>
        <v>-248.33333333333391</v>
      </c>
      <c r="M623" s="43">
        <f t="shared" si="290"/>
        <v>1</v>
      </c>
      <c r="N623" s="43">
        <f>IF(M623=1,'Car Info '!$C$5*9.80665*'Car Info '!$H$5,0)</f>
        <v>160.73099349999998</v>
      </c>
      <c r="O623" s="43">
        <f>0.5*'Car Info '!$G$5*'Car Info '!$I$5*'Car Info '!$D$5*('My Spreedsheet '!F623*'My Spreedsheet '!F623)</f>
        <v>67.325690847090272</v>
      </c>
      <c r="P623" s="43">
        <f t="shared" si="314"/>
        <v>-20.276648986243657</v>
      </c>
      <c r="Q623" s="43">
        <f t="shared" si="291"/>
        <v>-269.22883931734634</v>
      </c>
      <c r="R623" s="43">
        <f t="shared" si="292"/>
        <v>-0.26922883931734637</v>
      </c>
      <c r="S623" s="43">
        <f t="shared" si="293"/>
        <v>3028.0859754974758</v>
      </c>
      <c r="T623" s="43">
        <f t="shared" si="316"/>
        <v>33282.690166624037</v>
      </c>
      <c r="U623" s="43">
        <f t="shared" si="295"/>
        <v>0</v>
      </c>
      <c r="V623" s="43">
        <f t="shared" si="296"/>
        <v>0</v>
      </c>
      <c r="W623" s="43">
        <f t="shared" si="297"/>
        <v>-0.26922883931734637</v>
      </c>
      <c r="X623" s="43">
        <f t="shared" si="298"/>
        <v>7.4785788699262878E-5</v>
      </c>
      <c r="Y623" s="43">
        <f t="shared" si="284"/>
        <v>1437.1894073070262</v>
      </c>
      <c r="Z623" s="43">
        <f t="shared" si="285"/>
        <v>-669.54070375705658</v>
      </c>
      <c r="AA623" s="43">
        <f t="shared" si="299"/>
        <v>0.39921927980750727</v>
      </c>
      <c r="AB623" s="43">
        <f t="shared" si="300"/>
        <v>-0.18598352882140459</v>
      </c>
      <c r="AC623" s="43">
        <f t="shared" si="301"/>
        <v>0.18598352882140459</v>
      </c>
      <c r="AD623" s="43">
        <f t="shared" si="302"/>
        <v>0.21323575098610267</v>
      </c>
      <c r="AE623" s="43">
        <f>1/2*(('Car Info '!$C$5)*('My Spreedsheet '!F623)^2)</f>
        <v>131343.04012345677</v>
      </c>
      <c r="AF623" s="43">
        <f t="shared" si="303"/>
        <v>131.34304012345677</v>
      </c>
      <c r="AG623" s="43">
        <f t="shared" si="304"/>
        <v>3.6484177812071326E-2</v>
      </c>
      <c r="AH623" s="43">
        <f t="shared" si="305"/>
        <v>6.0644250289351795</v>
      </c>
      <c r="AI623" s="43">
        <f t="shared" si="306"/>
        <v>3028.0859754974758</v>
      </c>
      <c r="AJ623" s="43">
        <f t="shared" si="307"/>
        <v>128314.95414795929</v>
      </c>
      <c r="AK623" s="43">
        <f t="shared" si="308"/>
        <v>128.3149541479593</v>
      </c>
      <c r="AL623" s="43">
        <f t="shared" si="309"/>
        <v>128314.95414795929</v>
      </c>
      <c r="AM623" s="43">
        <f t="shared" si="310"/>
        <v>128.3149541479593</v>
      </c>
      <c r="AN623" s="43">
        <f t="shared" si="311"/>
        <v>96.236215610969467</v>
      </c>
      <c r="AO623" s="43">
        <f>IF('My Spreedsheet '!AN623&lt; 'Supercapacitor Info'!$F$22,'My Spreedsheet '!AN623,'Supercapacitor Info'!$F$22)</f>
        <v>96.236215610969467</v>
      </c>
    </row>
    <row r="624" spans="2:41" x14ac:dyDescent="0.3">
      <c r="B624" s="8" t="s">
        <v>10</v>
      </c>
      <c r="C624" s="8">
        <v>619</v>
      </c>
      <c r="D624" s="8">
        <v>30</v>
      </c>
      <c r="E624" s="9">
        <v>47</v>
      </c>
      <c r="F624" s="52">
        <f t="shared" si="286"/>
        <v>13.055555555555555</v>
      </c>
      <c r="G624" s="18">
        <f t="shared" si="312"/>
        <v>-0.26388888888888867</v>
      </c>
      <c r="H624" s="18">
        <f t="shared" si="313"/>
        <v>-0.94999999999999929</v>
      </c>
      <c r="I624" s="18">
        <f t="shared" si="287"/>
        <v>13.055555555555555</v>
      </c>
      <c r="J624" s="18">
        <f t="shared" si="288"/>
        <v>3263.0833333333348</v>
      </c>
      <c r="K624" s="18">
        <f t="shared" si="315"/>
        <v>168.55555555555551</v>
      </c>
      <c r="L624" s="43">
        <f>'Car Info '!$C$5*'My Spreedsheet '!G624</f>
        <v>-393.19444444444412</v>
      </c>
      <c r="M624" s="43">
        <f t="shared" si="290"/>
        <v>1</v>
      </c>
      <c r="N624" s="43">
        <f>IF(M624=1,'Car Info '!$C$5*9.80665*'Car Info '!$H$5,0)</f>
        <v>160.73099349999998</v>
      </c>
      <c r="O624" s="43">
        <f>0.5*'Car Info '!$G$5*'Car Info '!$I$5*'Car Info '!$D$5*('My Spreedsheet '!F624*'My Spreedsheet '!F624)</f>
        <v>65.0909696439236</v>
      </c>
      <c r="P624" s="43">
        <f t="shared" si="314"/>
        <v>-167.37248130052052</v>
      </c>
      <c r="Q624" s="43">
        <f t="shared" si="291"/>
        <v>-2185.140728090129</v>
      </c>
      <c r="R624" s="43">
        <f t="shared" si="292"/>
        <v>-2.1851407280901292</v>
      </c>
      <c r="S624" s="43">
        <f t="shared" si="293"/>
        <v>2948.2311854901136</v>
      </c>
      <c r="T624" s="43">
        <f t="shared" si="316"/>
        <v>36230.92135211415</v>
      </c>
      <c r="U624" s="43">
        <f t="shared" si="295"/>
        <v>0</v>
      </c>
      <c r="V624" s="43">
        <f t="shared" si="296"/>
        <v>0</v>
      </c>
      <c r="W624" s="43">
        <f t="shared" si="297"/>
        <v>-2.1851407280901292</v>
      </c>
      <c r="X624" s="43">
        <f t="shared" si="298"/>
        <v>6.0698353558059144E-4</v>
      </c>
      <c r="Y624" s="43">
        <f t="shared" si="284"/>
        <v>1437.1894073070262</v>
      </c>
      <c r="Z624" s="43">
        <f t="shared" si="285"/>
        <v>-671.72584448514669</v>
      </c>
      <c r="AA624" s="43">
        <f t="shared" si="299"/>
        <v>0.39921927980750727</v>
      </c>
      <c r="AB624" s="43">
        <f t="shared" si="300"/>
        <v>-0.18659051235698521</v>
      </c>
      <c r="AC624" s="43">
        <f t="shared" si="301"/>
        <v>0.18659051235698521</v>
      </c>
      <c r="AD624" s="43">
        <f t="shared" si="302"/>
        <v>0.21262876745052206</v>
      </c>
      <c r="AE624" s="43">
        <f>1/2*(('Car Info '!$C$5)*('My Spreedsheet '!F624)^2)</f>
        <v>126983.41049382715</v>
      </c>
      <c r="AF624" s="43">
        <f t="shared" si="303"/>
        <v>126.98341049382715</v>
      </c>
      <c r="AG624" s="43">
        <f t="shared" si="304"/>
        <v>3.5273169581618656E-2</v>
      </c>
      <c r="AH624" s="43">
        <f t="shared" si="305"/>
        <v>6.0996981985167986</v>
      </c>
      <c r="AI624" s="43">
        <f t="shared" si="306"/>
        <v>2948.2311854901136</v>
      </c>
      <c r="AJ624" s="43">
        <f t="shared" si="307"/>
        <v>124035.17930833703</v>
      </c>
      <c r="AK624" s="43">
        <f t="shared" si="308"/>
        <v>124.03517930833704</v>
      </c>
      <c r="AL624" s="43">
        <f t="shared" si="309"/>
        <v>124035.17930833703</v>
      </c>
      <c r="AM624" s="43">
        <f t="shared" si="310"/>
        <v>124.03517930833704</v>
      </c>
      <c r="AN624" s="43">
        <f t="shared" si="311"/>
        <v>93.026384481252776</v>
      </c>
      <c r="AO624" s="43">
        <f>IF('My Spreedsheet '!AN624&lt; 'Supercapacitor Info'!$F$22,'My Spreedsheet '!AN624,'Supercapacitor Info'!$F$22)</f>
        <v>93.026384481252776</v>
      </c>
    </row>
    <row r="625" spans="2:41" x14ac:dyDescent="0.3">
      <c r="B625" s="8" t="s">
        <v>10</v>
      </c>
      <c r="C625" s="8">
        <v>620</v>
      </c>
      <c r="D625" s="8">
        <v>31</v>
      </c>
      <c r="E625" s="9">
        <v>45.9</v>
      </c>
      <c r="F625" s="52">
        <f t="shared" si="286"/>
        <v>12.75</v>
      </c>
      <c r="G625" s="18">
        <f t="shared" si="312"/>
        <v>-0.29166666666666685</v>
      </c>
      <c r="H625" s="18">
        <f t="shared" si="313"/>
        <v>-1.0500000000000007</v>
      </c>
      <c r="I625" s="18">
        <f t="shared" si="287"/>
        <v>12.75</v>
      </c>
      <c r="J625" s="18">
        <f t="shared" si="288"/>
        <v>3275.8333333333348</v>
      </c>
      <c r="K625" s="18">
        <f t="shared" si="315"/>
        <v>181.30555555555551</v>
      </c>
      <c r="L625" s="43">
        <f>'Car Info '!$C$5*'My Spreedsheet '!G625</f>
        <v>-434.5833333333336</v>
      </c>
      <c r="M625" s="43">
        <f t="shared" si="290"/>
        <v>1</v>
      </c>
      <c r="N625" s="43">
        <f>IF(M625=1,'Car Info '!$C$5*9.80665*'Car Info '!$H$5,0)</f>
        <v>160.73099349999998</v>
      </c>
      <c r="O625" s="43">
        <f>0.5*'Car Info '!$G$5*'Car Info '!$I$5*'Car Info '!$D$5*('My Spreedsheet '!F625*'My Spreedsheet '!F625)</f>
        <v>62.079812474203123</v>
      </c>
      <c r="P625" s="43">
        <f t="shared" si="314"/>
        <v>-211.77252735913052</v>
      </c>
      <c r="Q625" s="43">
        <f t="shared" si="291"/>
        <v>-2700.0997238289142</v>
      </c>
      <c r="R625" s="43">
        <f t="shared" si="292"/>
        <v>-2.7000997238289144</v>
      </c>
      <c r="S625" s="43">
        <f t="shared" si="293"/>
        <v>2840.8377761710894</v>
      </c>
      <c r="T625" s="43">
        <f t="shared" si="316"/>
        <v>39071.759128285237</v>
      </c>
      <c r="U625" s="43">
        <f t="shared" si="295"/>
        <v>0</v>
      </c>
      <c r="V625" s="43">
        <f t="shared" si="296"/>
        <v>0</v>
      </c>
      <c r="W625" s="43">
        <f t="shared" si="297"/>
        <v>-2.7000997238289144</v>
      </c>
      <c r="X625" s="43">
        <f t="shared" si="298"/>
        <v>7.5002770106358729E-4</v>
      </c>
      <c r="Y625" s="43">
        <f t="shared" si="284"/>
        <v>1437.1894073070262</v>
      </c>
      <c r="Z625" s="43">
        <f t="shared" si="285"/>
        <v>-674.42594420897558</v>
      </c>
      <c r="AA625" s="43">
        <f t="shared" si="299"/>
        <v>0.39921927980750727</v>
      </c>
      <c r="AB625" s="43">
        <f t="shared" si="300"/>
        <v>-0.18734054005804876</v>
      </c>
      <c r="AC625" s="43">
        <f t="shared" si="301"/>
        <v>0.18734054005804876</v>
      </c>
      <c r="AD625" s="43">
        <f t="shared" si="302"/>
        <v>0.21187873974945851</v>
      </c>
      <c r="AE625" s="43">
        <f>1/2*(('Car Info '!$C$5)*('My Spreedsheet '!F625)^2)</f>
        <v>121109.0625</v>
      </c>
      <c r="AF625" s="43">
        <f t="shared" si="303"/>
        <v>121.10906250000001</v>
      </c>
      <c r="AG625" s="43">
        <f t="shared" si="304"/>
        <v>3.3641406250000006E-2</v>
      </c>
      <c r="AH625" s="43">
        <f t="shared" si="305"/>
        <v>6.1333396047667987</v>
      </c>
      <c r="AI625" s="43">
        <f t="shared" si="306"/>
        <v>2840.8377761710894</v>
      </c>
      <c r="AJ625" s="43">
        <f t="shared" si="307"/>
        <v>118268.22472382891</v>
      </c>
      <c r="AK625" s="43">
        <f t="shared" si="308"/>
        <v>118.26822472382892</v>
      </c>
      <c r="AL625" s="43">
        <f t="shared" si="309"/>
        <v>118268.22472382891</v>
      </c>
      <c r="AM625" s="43">
        <f t="shared" si="310"/>
        <v>118.26822472382892</v>
      </c>
      <c r="AN625" s="43">
        <f t="shared" si="311"/>
        <v>88.701168542871685</v>
      </c>
      <c r="AO625" s="43">
        <f>IF('My Spreedsheet '!AN625&lt; 'Supercapacitor Info'!$F$22,'My Spreedsheet '!AN625,'Supercapacitor Info'!$F$22)</f>
        <v>88.701168542871685</v>
      </c>
    </row>
    <row r="626" spans="2:41" x14ac:dyDescent="0.3">
      <c r="B626" s="8" t="s">
        <v>10</v>
      </c>
      <c r="C626" s="8">
        <v>621</v>
      </c>
      <c r="D626" s="8">
        <v>32</v>
      </c>
      <c r="E626" s="9">
        <v>44.9</v>
      </c>
      <c r="F626" s="52">
        <f t="shared" si="286"/>
        <v>12.472222222222221</v>
      </c>
      <c r="G626" s="18">
        <f t="shared" si="312"/>
        <v>-0.20833333333333331</v>
      </c>
      <c r="H626" s="18">
        <f t="shared" si="313"/>
        <v>-0.75</v>
      </c>
      <c r="I626" s="18">
        <f t="shared" si="287"/>
        <v>12.472222222222221</v>
      </c>
      <c r="J626" s="18">
        <f t="shared" si="288"/>
        <v>3288.305555555557</v>
      </c>
      <c r="K626" s="18">
        <f t="shared" si="315"/>
        <v>193.77777777777774</v>
      </c>
      <c r="L626" s="43">
        <f>'Car Info '!$C$5*'My Spreedsheet '!G626</f>
        <v>-310.41666666666663</v>
      </c>
      <c r="M626" s="43">
        <f t="shared" si="290"/>
        <v>1</v>
      </c>
      <c r="N626" s="43">
        <f>IF(M626=1,'Car Info '!$C$5*9.80665*'Car Info '!$H$5,0)</f>
        <v>160.73099349999998</v>
      </c>
      <c r="O626" s="43">
        <f>0.5*'Car Info '!$G$5*'Car Info '!$I$5*'Car Info '!$D$5*('My Spreedsheet '!F626*'My Spreedsheet '!F626)</f>
        <v>59.404276012605891</v>
      </c>
      <c r="P626" s="43">
        <f t="shared" si="314"/>
        <v>-90.281397154060755</v>
      </c>
      <c r="Q626" s="43">
        <f t="shared" si="291"/>
        <v>-1126.0096478381465</v>
      </c>
      <c r="R626" s="43">
        <f t="shared" si="292"/>
        <v>-1.1260096478381465</v>
      </c>
      <c r="S626" s="43">
        <f t="shared" si="293"/>
        <v>2745.5760003100008</v>
      </c>
      <c r="T626" s="43">
        <f t="shared" si="316"/>
        <v>41817.335128595238</v>
      </c>
      <c r="U626" s="43">
        <f t="shared" si="295"/>
        <v>0</v>
      </c>
      <c r="V626" s="43">
        <f t="shared" si="296"/>
        <v>0</v>
      </c>
      <c r="W626" s="43">
        <f t="shared" si="297"/>
        <v>-1.1260096478381465</v>
      </c>
      <c r="X626" s="43">
        <f t="shared" si="298"/>
        <v>3.1278045773281847E-4</v>
      </c>
      <c r="Y626" s="43">
        <f t="shared" si="284"/>
        <v>1437.1894073070262</v>
      </c>
      <c r="Z626" s="43">
        <f t="shared" si="285"/>
        <v>-675.55195385681372</v>
      </c>
      <c r="AA626" s="43">
        <f t="shared" si="299"/>
        <v>0.39921927980750727</v>
      </c>
      <c r="AB626" s="43">
        <f t="shared" si="300"/>
        <v>-0.1876533205157816</v>
      </c>
      <c r="AC626" s="43">
        <f t="shared" si="301"/>
        <v>0.1876533205157816</v>
      </c>
      <c r="AD626" s="43">
        <f t="shared" si="302"/>
        <v>0.21156595929172567</v>
      </c>
      <c r="AE626" s="43">
        <f>1/2*(('Car Info '!$C$5)*('My Spreedsheet '!F626)^2)</f>
        <v>115889.46373456788</v>
      </c>
      <c r="AF626" s="43">
        <f t="shared" si="303"/>
        <v>115.88946373456788</v>
      </c>
      <c r="AG626" s="43">
        <f t="shared" si="304"/>
        <v>3.2191517704046636E-2</v>
      </c>
      <c r="AH626" s="43">
        <f t="shared" si="305"/>
        <v>6.1655311224708456</v>
      </c>
      <c r="AI626" s="43">
        <f t="shared" si="306"/>
        <v>2745.5760003100008</v>
      </c>
      <c r="AJ626" s="43">
        <f t="shared" si="307"/>
        <v>113143.88773425788</v>
      </c>
      <c r="AK626" s="43">
        <f t="shared" si="308"/>
        <v>113.14388773425787</v>
      </c>
      <c r="AL626" s="43">
        <f t="shared" si="309"/>
        <v>113143.88773425788</v>
      </c>
      <c r="AM626" s="43">
        <f t="shared" si="310"/>
        <v>113.14388773425787</v>
      </c>
      <c r="AN626" s="43">
        <f t="shared" si="311"/>
        <v>84.857915800693419</v>
      </c>
      <c r="AO626" s="43">
        <f>IF('My Spreedsheet '!AN626&lt; 'Supercapacitor Info'!$F$22,'My Spreedsheet '!AN626,'Supercapacitor Info'!$F$22)</f>
        <v>84.857915800693419</v>
      </c>
    </row>
    <row r="627" spans="2:41" x14ac:dyDescent="0.3">
      <c r="B627" s="8" t="s">
        <v>10</v>
      </c>
      <c r="C627" s="8">
        <v>622</v>
      </c>
      <c r="D627" s="8">
        <v>33</v>
      </c>
      <c r="E627" s="9">
        <v>44.4</v>
      </c>
      <c r="F627" s="52">
        <f t="shared" si="286"/>
        <v>12.333333333333332</v>
      </c>
      <c r="G627" s="18">
        <f t="shared" si="312"/>
        <v>-8.3333333333333523E-2</v>
      </c>
      <c r="H627" s="18">
        <f t="shared" si="313"/>
        <v>-0.30000000000000071</v>
      </c>
      <c r="I627" s="18">
        <f t="shared" si="287"/>
        <v>12.333333333333332</v>
      </c>
      <c r="J627" s="18">
        <f t="shared" si="288"/>
        <v>3300.6388888888905</v>
      </c>
      <c r="K627" s="18">
        <f t="shared" si="315"/>
        <v>206.11111111111109</v>
      </c>
      <c r="L627" s="43">
        <f>'Car Info '!$C$5*'My Spreedsheet '!G627</f>
        <v>-124.16666666666696</v>
      </c>
      <c r="M627" s="43">
        <f t="shared" si="290"/>
        <v>1</v>
      </c>
      <c r="N627" s="43">
        <f>IF(M627=1,'Car Info '!$C$5*9.80665*'Car Info '!$H$5,0)</f>
        <v>160.73099349999998</v>
      </c>
      <c r="O627" s="43">
        <f>0.5*'Car Info '!$G$5*'Car Info '!$I$5*'Car Info '!$D$5*('My Spreedsheet '!F627*'My Spreedsheet '!F627)</f>
        <v>58.088607477249987</v>
      </c>
      <c r="P627" s="43">
        <f t="shared" si="314"/>
        <v>94.652934310583021</v>
      </c>
      <c r="Q627" s="43">
        <f t="shared" si="291"/>
        <v>1167.3861898305238</v>
      </c>
      <c r="R627" s="43">
        <f t="shared" si="292"/>
        <v>1.1673861898305238</v>
      </c>
      <c r="S627" s="43">
        <f t="shared" si="293"/>
        <v>2698.7750787194159</v>
      </c>
      <c r="T627" s="43">
        <f t="shared" si="316"/>
        <v>44516.110207314654</v>
      </c>
      <c r="U627" s="43">
        <f t="shared" si="295"/>
        <v>1.1673861898305238</v>
      </c>
      <c r="V627" s="43">
        <f t="shared" si="296"/>
        <v>3.2427394161958995E-4</v>
      </c>
      <c r="W627" s="43">
        <f t="shared" si="297"/>
        <v>0</v>
      </c>
      <c r="X627" s="43">
        <f t="shared" si="298"/>
        <v>0</v>
      </c>
      <c r="Y627" s="43">
        <f t="shared" si="284"/>
        <v>1438.3567934968567</v>
      </c>
      <c r="Z627" s="43">
        <f t="shared" si="285"/>
        <v>-675.55195385681372</v>
      </c>
      <c r="AA627" s="43">
        <f t="shared" si="299"/>
        <v>0.39954355374912687</v>
      </c>
      <c r="AB627" s="43">
        <f t="shared" si="300"/>
        <v>-0.1876533205157816</v>
      </c>
      <c r="AC627" s="43">
        <f t="shared" si="301"/>
        <v>0.1876533205157816</v>
      </c>
      <c r="AD627" s="43">
        <f t="shared" si="302"/>
        <v>0.21189023323334527</v>
      </c>
      <c r="AE627" s="43">
        <f>1/2*(('Car Info '!$C$5)*('My Spreedsheet '!F627)^2)</f>
        <v>113322.77777777775</v>
      </c>
      <c r="AF627" s="43">
        <f t="shared" si="303"/>
        <v>113.32277777777776</v>
      </c>
      <c r="AG627" s="43">
        <f t="shared" si="304"/>
        <v>3.1478549382716041E-2</v>
      </c>
      <c r="AH627" s="43">
        <f t="shared" si="305"/>
        <v>6.1970096718535617</v>
      </c>
      <c r="AI627" s="43">
        <f t="shared" si="306"/>
        <v>2698.7750787194159</v>
      </c>
      <c r="AJ627" s="43">
        <f t="shared" si="307"/>
        <v>110624.00269905834</v>
      </c>
      <c r="AK627" s="43">
        <f t="shared" si="308"/>
        <v>110.62400269905835</v>
      </c>
      <c r="AL627" s="43">
        <f t="shared" si="309"/>
        <v>110624.00269905834</v>
      </c>
      <c r="AM627" s="43">
        <f t="shared" si="310"/>
        <v>110.62400269905835</v>
      </c>
      <c r="AN627" s="43">
        <f t="shared" si="311"/>
        <v>82.968002024293767</v>
      </c>
      <c r="AO627" s="43">
        <f>IF('My Spreedsheet '!AN627&lt; 'Supercapacitor Info'!$F$22,'My Spreedsheet '!AN627,'Supercapacitor Info'!$F$22)</f>
        <v>82.968002024293767</v>
      </c>
    </row>
    <row r="628" spans="2:41" x14ac:dyDescent="0.3">
      <c r="B628" s="8" t="s">
        <v>10</v>
      </c>
      <c r="C628" s="8">
        <v>623</v>
      </c>
      <c r="D628" s="8">
        <v>34</v>
      </c>
      <c r="E628" s="9">
        <v>44.3</v>
      </c>
      <c r="F628" s="52">
        <f t="shared" si="286"/>
        <v>12.305555555555554</v>
      </c>
      <c r="G628" s="18">
        <f t="shared" si="312"/>
        <v>1.3888888888889086E-2</v>
      </c>
      <c r="H628" s="18">
        <f t="shared" si="313"/>
        <v>5.0000000000000711E-2</v>
      </c>
      <c r="I628" s="18">
        <f t="shared" si="287"/>
        <v>12.305555555555554</v>
      </c>
      <c r="J628" s="18">
        <f t="shared" si="288"/>
        <v>3312.9444444444462</v>
      </c>
      <c r="K628" s="18">
        <f t="shared" si="315"/>
        <v>218.41666666666663</v>
      </c>
      <c r="L628" s="43">
        <f>'Car Info '!$C$5*'My Spreedsheet '!G628</f>
        <v>20.694444444444738</v>
      </c>
      <c r="M628" s="43">
        <f t="shared" si="290"/>
        <v>1</v>
      </c>
      <c r="N628" s="43">
        <f>IF(M628=1,'Car Info '!$C$5*9.80665*'Car Info '!$H$5,0)</f>
        <v>160.73099349999998</v>
      </c>
      <c r="O628" s="43">
        <f>0.5*'Car Info '!$G$5*'Car Info '!$I$5*'Car Info '!$D$5*('My Spreedsheet '!F628*'My Spreedsheet '!F628)</f>
        <v>57.827241745814213</v>
      </c>
      <c r="P628" s="43">
        <f t="shared" si="314"/>
        <v>239.25267969025893</v>
      </c>
      <c r="Q628" s="43">
        <f t="shared" si="291"/>
        <v>2944.1371417440191</v>
      </c>
      <c r="R628" s="43">
        <f t="shared" si="292"/>
        <v>2.9441371417440192</v>
      </c>
      <c r="S628" s="43">
        <f t="shared" si="293"/>
        <v>2689.4805059415462</v>
      </c>
      <c r="T628" s="43">
        <f t="shared" si="316"/>
        <v>47205.590713256199</v>
      </c>
      <c r="U628" s="43">
        <f t="shared" si="295"/>
        <v>2.9441371417440192</v>
      </c>
      <c r="V628" s="43">
        <f t="shared" si="296"/>
        <v>8.1781587270667196E-4</v>
      </c>
      <c r="W628" s="43">
        <f t="shared" si="297"/>
        <v>0</v>
      </c>
      <c r="X628" s="43">
        <f t="shared" si="298"/>
        <v>0</v>
      </c>
      <c r="Y628" s="43">
        <f t="shared" si="284"/>
        <v>1441.3009306386007</v>
      </c>
      <c r="Z628" s="43">
        <f t="shared" si="285"/>
        <v>-675.55195385681372</v>
      </c>
      <c r="AA628" s="43">
        <f t="shared" si="299"/>
        <v>0.4003613696218335</v>
      </c>
      <c r="AB628" s="43">
        <f t="shared" si="300"/>
        <v>-0.1876533205157816</v>
      </c>
      <c r="AC628" s="43">
        <f t="shared" si="301"/>
        <v>0.1876533205157816</v>
      </c>
      <c r="AD628" s="43">
        <f t="shared" si="302"/>
        <v>0.2127080491060519</v>
      </c>
      <c r="AE628" s="43">
        <f>1/2*(('Car Info '!$C$5)*('My Spreedsheet '!F628)^2)</f>
        <v>112812.88966049379</v>
      </c>
      <c r="AF628" s="43">
        <f t="shared" si="303"/>
        <v>112.81288966049379</v>
      </c>
      <c r="AG628" s="43">
        <f t="shared" si="304"/>
        <v>3.133691379458161E-2</v>
      </c>
      <c r="AH628" s="43">
        <f t="shared" si="305"/>
        <v>6.2283465856481435</v>
      </c>
      <c r="AI628" s="43">
        <f t="shared" si="306"/>
        <v>2689.4805059415462</v>
      </c>
      <c r="AJ628" s="43">
        <f t="shared" si="307"/>
        <v>110123.40915455224</v>
      </c>
      <c r="AK628" s="43">
        <f t="shared" si="308"/>
        <v>110.12340915455223</v>
      </c>
      <c r="AL628" s="43">
        <f t="shared" si="309"/>
        <v>0</v>
      </c>
      <c r="AM628" s="43">
        <f t="shared" si="310"/>
        <v>0</v>
      </c>
      <c r="AN628" s="43">
        <f t="shared" si="311"/>
        <v>82.592556865914176</v>
      </c>
      <c r="AO628" s="43">
        <f>IF('My Spreedsheet '!AN628&lt; 'Supercapacitor Info'!$F$22,'My Spreedsheet '!AN628,'Supercapacitor Info'!$F$22)</f>
        <v>82.592556865914176</v>
      </c>
    </row>
    <row r="629" spans="2:41" x14ac:dyDescent="0.3">
      <c r="B629" s="8" t="s">
        <v>10</v>
      </c>
      <c r="C629" s="8">
        <v>624</v>
      </c>
      <c r="D629" s="8">
        <v>35</v>
      </c>
      <c r="E629" s="9">
        <v>44.5</v>
      </c>
      <c r="F629" s="52">
        <f t="shared" si="286"/>
        <v>12.361111111111111</v>
      </c>
      <c r="G629" s="18">
        <f t="shared" si="312"/>
        <v>0.1111111111111117</v>
      </c>
      <c r="H629" s="18">
        <f t="shared" si="313"/>
        <v>0.40000000000000213</v>
      </c>
      <c r="I629" s="18">
        <f t="shared" si="287"/>
        <v>12.361111111111111</v>
      </c>
      <c r="J629" s="18">
        <f t="shared" si="288"/>
        <v>3325.3055555555575</v>
      </c>
      <c r="K629" s="18">
        <f t="shared" si="315"/>
        <v>230.77777777777774</v>
      </c>
      <c r="L629" s="43">
        <f>'Car Info '!$C$5*'My Spreedsheet '!G629</f>
        <v>165.55555555555642</v>
      </c>
      <c r="M629" s="43">
        <f t="shared" si="290"/>
        <v>1</v>
      </c>
      <c r="N629" s="43">
        <f>IF(M629=1,'Car Info '!$C$5*9.80665*'Car Info '!$H$5,0)</f>
        <v>160.73099349999998</v>
      </c>
      <c r="O629" s="43">
        <f>0.5*'Car Info '!$G$5*'Car Info '!$I$5*'Car Info '!$D$5*('My Spreedsheet '!F629*'My Spreedsheet '!F629)</f>
        <v>58.350562533897566</v>
      </c>
      <c r="P629" s="43">
        <f t="shared" si="314"/>
        <v>384.63711158945398</v>
      </c>
      <c r="Q629" s="43">
        <f t="shared" si="291"/>
        <v>4754.5420738140838</v>
      </c>
      <c r="R629" s="43">
        <f t="shared" si="292"/>
        <v>4.7545420738140836</v>
      </c>
      <c r="S629" s="43">
        <f t="shared" si="293"/>
        <v>2708.0914565301223</v>
      </c>
      <c r="T629" s="43">
        <f t="shared" si="316"/>
        <v>49913.68216978632</v>
      </c>
      <c r="U629" s="43">
        <f t="shared" si="295"/>
        <v>4.7545420738140836</v>
      </c>
      <c r="V629" s="43">
        <f t="shared" si="296"/>
        <v>1.3207061316150232E-3</v>
      </c>
      <c r="W629" s="43">
        <f t="shared" si="297"/>
        <v>0</v>
      </c>
      <c r="X629" s="43">
        <f t="shared" si="298"/>
        <v>0</v>
      </c>
      <c r="Y629" s="43">
        <f t="shared" si="284"/>
        <v>1446.0554727124147</v>
      </c>
      <c r="Z629" s="43">
        <f t="shared" si="285"/>
        <v>-675.55195385681372</v>
      </c>
      <c r="AA629" s="43">
        <f t="shared" si="299"/>
        <v>0.40168207575344855</v>
      </c>
      <c r="AB629" s="43">
        <f t="shared" si="300"/>
        <v>-0.1876533205157816</v>
      </c>
      <c r="AC629" s="43">
        <f t="shared" si="301"/>
        <v>0.1876533205157816</v>
      </c>
      <c r="AD629" s="43">
        <f t="shared" si="302"/>
        <v>0.21402875523766696</v>
      </c>
      <c r="AE629" s="43">
        <f>1/2*(('Car Info '!$C$5)*('My Spreedsheet '!F629)^2)</f>
        <v>113833.81558641975</v>
      </c>
      <c r="AF629" s="43">
        <f t="shared" si="303"/>
        <v>113.83381558641975</v>
      </c>
      <c r="AG629" s="43">
        <f t="shared" si="304"/>
        <v>3.1620504329561039E-2</v>
      </c>
      <c r="AH629" s="43">
        <f t="shared" si="305"/>
        <v>6.2599670899777049</v>
      </c>
      <c r="AI629" s="43">
        <f t="shared" si="306"/>
        <v>2708.0914565301223</v>
      </c>
      <c r="AJ629" s="43">
        <f t="shared" si="307"/>
        <v>111125.72412988963</v>
      </c>
      <c r="AK629" s="43">
        <f t="shared" si="308"/>
        <v>111.12572412988963</v>
      </c>
      <c r="AL629" s="43">
        <f t="shared" si="309"/>
        <v>0</v>
      </c>
      <c r="AM629" s="43">
        <f t="shared" si="310"/>
        <v>0</v>
      </c>
      <c r="AN629" s="43">
        <f t="shared" si="311"/>
        <v>83.344293097417221</v>
      </c>
      <c r="AO629" s="43">
        <f>IF('My Spreedsheet '!AN629&lt; 'Supercapacitor Info'!$F$22,'My Spreedsheet '!AN629,'Supercapacitor Info'!$F$22)</f>
        <v>83.344293097417221</v>
      </c>
    </row>
    <row r="630" spans="2:41" x14ac:dyDescent="0.3">
      <c r="B630" s="8" t="s">
        <v>10</v>
      </c>
      <c r="C630" s="8">
        <v>625</v>
      </c>
      <c r="D630" s="8">
        <v>36</v>
      </c>
      <c r="E630" s="9">
        <v>45.1</v>
      </c>
      <c r="F630" s="52">
        <f t="shared" si="286"/>
        <v>12.527777777777779</v>
      </c>
      <c r="G630" s="18">
        <f t="shared" si="312"/>
        <v>0.16666666666666705</v>
      </c>
      <c r="H630" s="18">
        <f t="shared" si="313"/>
        <v>0.60000000000000142</v>
      </c>
      <c r="I630" s="18">
        <f t="shared" si="287"/>
        <v>12.527777777777779</v>
      </c>
      <c r="J630" s="18">
        <f t="shared" si="288"/>
        <v>3337.8333333333353</v>
      </c>
      <c r="K630" s="18">
        <f t="shared" si="315"/>
        <v>243.30555555555551</v>
      </c>
      <c r="L630" s="43">
        <f>'Car Info '!$C$5*'My Spreedsheet '!G630</f>
        <v>248.33333333333391</v>
      </c>
      <c r="M630" s="43">
        <f t="shared" si="290"/>
        <v>1</v>
      </c>
      <c r="N630" s="43">
        <f>IF(M630=1,'Car Info '!$C$5*9.80665*'Car Info '!$H$5,0)</f>
        <v>160.73099349999998</v>
      </c>
      <c r="O630" s="43">
        <f>0.5*'Car Info '!$G$5*'Car Info '!$I$5*'Car Info '!$D$5*('My Spreedsheet '!F630*'My Spreedsheet '!F630)</f>
        <v>59.934668703230912</v>
      </c>
      <c r="P630" s="43">
        <f t="shared" si="314"/>
        <v>468.99899553656479</v>
      </c>
      <c r="Q630" s="43">
        <f t="shared" si="291"/>
        <v>5875.5151940830756</v>
      </c>
      <c r="R630" s="43">
        <f t="shared" si="292"/>
        <v>5.8755151940830759</v>
      </c>
      <c r="S630" s="43">
        <f t="shared" si="293"/>
        <v>2764.450379268254</v>
      </c>
      <c r="T630" s="43">
        <f t="shared" si="316"/>
        <v>52678.132549054571</v>
      </c>
      <c r="U630" s="43">
        <f t="shared" si="295"/>
        <v>5.8755151940830759</v>
      </c>
      <c r="V630" s="43">
        <f t="shared" si="296"/>
        <v>1.6320875539119655E-3</v>
      </c>
      <c r="W630" s="43">
        <f t="shared" si="297"/>
        <v>0</v>
      </c>
      <c r="X630" s="43">
        <f t="shared" si="298"/>
        <v>0</v>
      </c>
      <c r="Y630" s="43">
        <f t="shared" si="284"/>
        <v>1451.9309879064979</v>
      </c>
      <c r="Z630" s="43">
        <f t="shared" si="285"/>
        <v>-675.55195385681372</v>
      </c>
      <c r="AA630" s="43">
        <f t="shared" si="299"/>
        <v>0.40331416330736053</v>
      </c>
      <c r="AB630" s="43">
        <f t="shared" si="300"/>
        <v>-0.1876533205157816</v>
      </c>
      <c r="AC630" s="43">
        <f t="shared" si="301"/>
        <v>0.1876533205157816</v>
      </c>
      <c r="AD630" s="43">
        <f t="shared" si="302"/>
        <v>0.21566084279157893</v>
      </c>
      <c r="AE630" s="43">
        <f>1/2*(('Car Info '!$C$5)*('My Spreedsheet '!F630)^2)</f>
        <v>116924.18595679014</v>
      </c>
      <c r="AF630" s="43">
        <f t="shared" si="303"/>
        <v>116.92418595679014</v>
      </c>
      <c r="AG630" s="43">
        <f t="shared" si="304"/>
        <v>3.2478940543552819E-2</v>
      </c>
      <c r="AH630" s="43">
        <f t="shared" si="305"/>
        <v>6.2924460305212575</v>
      </c>
      <c r="AI630" s="43">
        <f t="shared" si="306"/>
        <v>2764.450379268254</v>
      </c>
      <c r="AJ630" s="43">
        <f t="shared" si="307"/>
        <v>114159.73557752189</v>
      </c>
      <c r="AK630" s="43">
        <f t="shared" si="308"/>
        <v>114.15973557752189</v>
      </c>
      <c r="AL630" s="43">
        <f t="shared" si="309"/>
        <v>0</v>
      </c>
      <c r="AM630" s="43">
        <f t="shared" si="310"/>
        <v>0</v>
      </c>
      <c r="AN630" s="43">
        <f t="shared" si="311"/>
        <v>85.619801683141418</v>
      </c>
      <c r="AO630" s="43">
        <f>IF('My Spreedsheet '!AN630&lt; 'Supercapacitor Info'!$F$22,'My Spreedsheet '!AN630,'Supercapacitor Info'!$F$22)</f>
        <v>85.619801683141418</v>
      </c>
    </row>
    <row r="631" spans="2:41" x14ac:dyDescent="0.3">
      <c r="B631" s="8" t="s">
        <v>10</v>
      </c>
      <c r="C631" s="8">
        <v>626</v>
      </c>
      <c r="D631" s="8">
        <v>37</v>
      </c>
      <c r="E631" s="9">
        <v>45.7</v>
      </c>
      <c r="F631" s="52">
        <f t="shared" si="286"/>
        <v>12.694444444444445</v>
      </c>
      <c r="G631" s="18">
        <f t="shared" si="312"/>
        <v>0.12499999999999981</v>
      </c>
      <c r="H631" s="18">
        <f t="shared" si="313"/>
        <v>0.44999999999999929</v>
      </c>
      <c r="I631" s="18">
        <f t="shared" si="287"/>
        <v>12.694444444444445</v>
      </c>
      <c r="J631" s="18">
        <f t="shared" si="288"/>
        <v>3350.5277777777796</v>
      </c>
      <c r="K631" s="18">
        <f t="shared" si="315"/>
        <v>255.99999999999997</v>
      </c>
      <c r="L631" s="43">
        <f>'Car Info '!$C$5*'My Spreedsheet '!G631</f>
        <v>186.24999999999972</v>
      </c>
      <c r="M631" s="43">
        <f t="shared" si="290"/>
        <v>1</v>
      </c>
      <c r="N631" s="43">
        <f>IF(M631=1,'Car Info '!$C$5*9.80665*'Car Info '!$H$5,0)</f>
        <v>160.73099349999998</v>
      </c>
      <c r="O631" s="43">
        <f>0.5*'Car Info '!$G$5*'Car Info '!$I$5*'Car Info '!$D$5*('My Spreedsheet '!F631*'My Spreedsheet '!F631)</f>
        <v>61.53999058018924</v>
      </c>
      <c r="P631" s="43">
        <f t="shared" si="314"/>
        <v>408.52098408018895</v>
      </c>
      <c r="Q631" s="43">
        <f t="shared" si="291"/>
        <v>5185.9469367957317</v>
      </c>
      <c r="R631" s="43">
        <f t="shared" si="292"/>
        <v>5.185946936795732</v>
      </c>
      <c r="S631" s="43">
        <f t="shared" si="293"/>
        <v>2821.606659017958</v>
      </c>
      <c r="T631" s="43">
        <f t="shared" si="316"/>
        <v>55499.739208072526</v>
      </c>
      <c r="U631" s="43">
        <f t="shared" si="295"/>
        <v>5.185946936795732</v>
      </c>
      <c r="V631" s="43">
        <f t="shared" si="296"/>
        <v>1.4405408157765922E-3</v>
      </c>
      <c r="W631" s="43">
        <f t="shared" si="297"/>
        <v>0</v>
      </c>
      <c r="X631" s="43">
        <f t="shared" si="298"/>
        <v>0</v>
      </c>
      <c r="Y631" s="43">
        <f t="shared" si="284"/>
        <v>1457.1169348432936</v>
      </c>
      <c r="Z631" s="43">
        <f t="shared" si="285"/>
        <v>-675.55195385681372</v>
      </c>
      <c r="AA631" s="43">
        <f t="shared" si="299"/>
        <v>0.40475470412313713</v>
      </c>
      <c r="AB631" s="43">
        <f t="shared" si="300"/>
        <v>-0.1876533205157816</v>
      </c>
      <c r="AC631" s="43">
        <f t="shared" si="301"/>
        <v>0.1876533205157816</v>
      </c>
      <c r="AD631" s="43">
        <f t="shared" si="302"/>
        <v>0.21710138360735554</v>
      </c>
      <c r="AE631" s="43">
        <f>1/2*(('Car Info '!$C$5)*('My Spreedsheet '!F631)^2)</f>
        <v>120055.9452160494</v>
      </c>
      <c r="AF631" s="43">
        <f t="shared" si="303"/>
        <v>120.05594521604939</v>
      </c>
      <c r="AG631" s="43">
        <f t="shared" si="304"/>
        <v>3.334887367112483E-2</v>
      </c>
      <c r="AH631" s="43">
        <f t="shared" si="305"/>
        <v>6.3257949041923824</v>
      </c>
      <c r="AI631" s="43">
        <f t="shared" si="306"/>
        <v>2821.606659017958</v>
      </c>
      <c r="AJ631" s="43">
        <f t="shared" si="307"/>
        <v>117234.33855703144</v>
      </c>
      <c r="AK631" s="43">
        <f t="shared" si="308"/>
        <v>117.23433855703145</v>
      </c>
      <c r="AL631" s="43">
        <f t="shared" si="309"/>
        <v>0</v>
      </c>
      <c r="AM631" s="43">
        <f t="shared" si="310"/>
        <v>0</v>
      </c>
      <c r="AN631" s="43">
        <f t="shared" si="311"/>
        <v>87.925753917773577</v>
      </c>
      <c r="AO631" s="43">
        <f>IF('My Spreedsheet '!AN631&lt; 'Supercapacitor Info'!$F$22,'My Spreedsheet '!AN631,'Supercapacitor Info'!$F$22)</f>
        <v>87.925753917773577</v>
      </c>
    </row>
    <row r="632" spans="2:41" x14ac:dyDescent="0.3">
      <c r="B632" s="8" t="s">
        <v>10</v>
      </c>
      <c r="C632" s="8">
        <v>627</v>
      </c>
      <c r="D632" s="8">
        <v>38</v>
      </c>
      <c r="E632" s="9">
        <v>46</v>
      </c>
      <c r="F632" s="52">
        <f t="shared" si="286"/>
        <v>12.777777777777777</v>
      </c>
      <c r="G632" s="18">
        <f t="shared" si="312"/>
        <v>4.1666666666666269E-2</v>
      </c>
      <c r="H632" s="18">
        <f t="shared" si="313"/>
        <v>0.14999999999999858</v>
      </c>
      <c r="I632" s="18">
        <f t="shared" si="287"/>
        <v>12.777777777777777</v>
      </c>
      <c r="J632" s="18">
        <f t="shared" si="288"/>
        <v>3363.3055555555575</v>
      </c>
      <c r="K632" s="18">
        <f t="shared" si="315"/>
        <v>268.77777777777777</v>
      </c>
      <c r="L632" s="43">
        <f>'Car Info '!$C$5*'My Spreedsheet '!G632</f>
        <v>62.083333333332739</v>
      </c>
      <c r="M632" s="43">
        <f t="shared" si="290"/>
        <v>1</v>
      </c>
      <c r="N632" s="43">
        <f>IF(M632=1,'Car Info '!$C$5*9.80665*'Car Info '!$H$5,0)</f>
        <v>160.73099349999998</v>
      </c>
      <c r="O632" s="43">
        <f>0.5*'Car Info '!$G$5*'Car Info '!$I$5*'Car Info '!$D$5*('My Spreedsheet '!F632*'My Spreedsheet '!F632)</f>
        <v>62.350607409027774</v>
      </c>
      <c r="P632" s="43">
        <f t="shared" si="314"/>
        <v>285.16493424236052</v>
      </c>
      <c r="Q632" s="43">
        <f t="shared" si="291"/>
        <v>3643.7741597634954</v>
      </c>
      <c r="R632" s="43">
        <f t="shared" si="292"/>
        <v>3.6437741597634954</v>
      </c>
      <c r="S632" s="43">
        <f t="shared" si="293"/>
        <v>2850.4871227264657</v>
      </c>
      <c r="T632" s="43">
        <f t="shared" si="316"/>
        <v>58350.226330798992</v>
      </c>
      <c r="U632" s="43">
        <f t="shared" si="295"/>
        <v>3.6437741597634954</v>
      </c>
      <c r="V632" s="43">
        <f t="shared" si="296"/>
        <v>1.0121594888231932E-3</v>
      </c>
      <c r="W632" s="43">
        <f t="shared" si="297"/>
        <v>0</v>
      </c>
      <c r="X632" s="43">
        <f t="shared" si="298"/>
        <v>0</v>
      </c>
      <c r="Y632" s="43">
        <f t="shared" si="284"/>
        <v>1460.7607090030572</v>
      </c>
      <c r="Z632" s="43">
        <f t="shared" si="285"/>
        <v>-675.55195385681372</v>
      </c>
      <c r="AA632" s="43">
        <f t="shared" si="299"/>
        <v>0.40576686361196035</v>
      </c>
      <c r="AB632" s="43">
        <f t="shared" si="300"/>
        <v>-0.1876533205157816</v>
      </c>
      <c r="AC632" s="43">
        <f t="shared" si="301"/>
        <v>0.1876533205157816</v>
      </c>
      <c r="AD632" s="43">
        <f t="shared" si="302"/>
        <v>0.21811354309617875</v>
      </c>
      <c r="AE632" s="43">
        <f>1/2*(('Car Info '!$C$5)*('My Spreedsheet '!F632)^2)</f>
        <v>121637.34567901233</v>
      </c>
      <c r="AF632" s="43">
        <f t="shared" si="303"/>
        <v>121.63734567901233</v>
      </c>
      <c r="AG632" s="43">
        <f t="shared" si="304"/>
        <v>3.3788151577503422E-2</v>
      </c>
      <c r="AH632" s="43">
        <f t="shared" si="305"/>
        <v>6.3595830557698863</v>
      </c>
      <c r="AI632" s="43">
        <f t="shared" si="306"/>
        <v>2850.4871227264657</v>
      </c>
      <c r="AJ632" s="43">
        <f t="shared" si="307"/>
        <v>118786.85855628586</v>
      </c>
      <c r="AK632" s="43">
        <f t="shared" si="308"/>
        <v>118.78685855628586</v>
      </c>
      <c r="AL632" s="43">
        <f t="shared" si="309"/>
        <v>0</v>
      </c>
      <c r="AM632" s="43">
        <f t="shared" si="310"/>
        <v>0</v>
      </c>
      <c r="AN632" s="43">
        <f t="shared" si="311"/>
        <v>89.090143917214405</v>
      </c>
      <c r="AO632" s="43">
        <f>IF('My Spreedsheet '!AN632&lt; 'Supercapacitor Info'!$F$22,'My Spreedsheet '!AN632,'Supercapacitor Info'!$F$22)</f>
        <v>89.090143917214405</v>
      </c>
    </row>
    <row r="633" spans="2:41" x14ac:dyDescent="0.3">
      <c r="B633" s="8" t="s">
        <v>10</v>
      </c>
      <c r="C633" s="8">
        <v>628</v>
      </c>
      <c r="D633" s="8">
        <v>39</v>
      </c>
      <c r="E633" s="9">
        <v>46</v>
      </c>
      <c r="F633" s="52">
        <f t="shared" si="286"/>
        <v>12.777777777777777</v>
      </c>
      <c r="G633" s="18">
        <f t="shared" si="312"/>
        <v>0</v>
      </c>
      <c r="H633" s="18">
        <f t="shared" si="313"/>
        <v>0</v>
      </c>
      <c r="I633" s="18">
        <f t="shared" si="287"/>
        <v>12.777777777777777</v>
      </c>
      <c r="J633" s="18">
        <f t="shared" si="288"/>
        <v>3376.0833333333353</v>
      </c>
      <c r="K633" s="18">
        <f t="shared" si="315"/>
        <v>281.55555555555554</v>
      </c>
      <c r="L633" s="43">
        <f>'Car Info '!$C$5*'My Spreedsheet '!G633</f>
        <v>0</v>
      </c>
      <c r="M633" s="43">
        <f t="shared" si="290"/>
        <v>1</v>
      </c>
      <c r="N633" s="43">
        <f>IF(M633=1,'Car Info '!$C$5*9.80665*'Car Info '!$H$5,0)</f>
        <v>160.73099349999998</v>
      </c>
      <c r="O633" s="43">
        <f>0.5*'Car Info '!$G$5*'Car Info '!$I$5*'Car Info '!$D$5*('My Spreedsheet '!F633*'My Spreedsheet '!F633)</f>
        <v>62.350607409027774</v>
      </c>
      <c r="P633" s="43">
        <f t="shared" si="314"/>
        <v>223.08160090902777</v>
      </c>
      <c r="Q633" s="43">
        <f t="shared" si="291"/>
        <v>2850.4871227264657</v>
      </c>
      <c r="R633" s="43">
        <f t="shared" si="292"/>
        <v>2.8504871227264656</v>
      </c>
      <c r="S633" s="43">
        <f t="shared" si="293"/>
        <v>2850.4871227264657</v>
      </c>
      <c r="T633" s="43">
        <f t="shared" si="316"/>
        <v>61200.713453525459</v>
      </c>
      <c r="U633" s="43">
        <f t="shared" si="295"/>
        <v>2.8504871227264656</v>
      </c>
      <c r="V633" s="43">
        <f t="shared" si="296"/>
        <v>7.918019785351293E-4</v>
      </c>
      <c r="W633" s="43">
        <f t="shared" si="297"/>
        <v>0</v>
      </c>
      <c r="X633" s="43">
        <f t="shared" si="298"/>
        <v>0</v>
      </c>
      <c r="Y633" s="43">
        <f t="shared" si="284"/>
        <v>1463.6111961257836</v>
      </c>
      <c r="Z633" s="43">
        <f t="shared" si="285"/>
        <v>-675.55195385681372</v>
      </c>
      <c r="AA633" s="43">
        <f t="shared" si="299"/>
        <v>0.40655866559049547</v>
      </c>
      <c r="AB633" s="43">
        <f t="shared" si="300"/>
        <v>-0.1876533205157816</v>
      </c>
      <c r="AC633" s="43">
        <f t="shared" si="301"/>
        <v>0.1876533205157816</v>
      </c>
      <c r="AD633" s="43">
        <f t="shared" si="302"/>
        <v>0.21890534507471388</v>
      </c>
      <c r="AE633" s="43">
        <f>1/2*(('Car Info '!$C$5)*('My Spreedsheet '!F633)^2)</f>
        <v>121637.34567901233</v>
      </c>
      <c r="AF633" s="43">
        <f t="shared" si="303"/>
        <v>121.63734567901233</v>
      </c>
      <c r="AG633" s="43">
        <f t="shared" si="304"/>
        <v>3.3788151577503422E-2</v>
      </c>
      <c r="AH633" s="43">
        <f t="shared" si="305"/>
        <v>6.3933712073473901</v>
      </c>
      <c r="AI633" s="43">
        <f t="shared" si="306"/>
        <v>2850.4871227264657</v>
      </c>
      <c r="AJ633" s="43">
        <f t="shared" si="307"/>
        <v>118786.85855628586</v>
      </c>
      <c r="AK633" s="43">
        <f t="shared" si="308"/>
        <v>118.78685855628586</v>
      </c>
      <c r="AL633" s="43">
        <f t="shared" si="309"/>
        <v>0</v>
      </c>
      <c r="AM633" s="43">
        <f t="shared" si="310"/>
        <v>0</v>
      </c>
      <c r="AN633" s="43">
        <f t="shared" si="311"/>
        <v>89.090143917214405</v>
      </c>
      <c r="AO633" s="43">
        <f>IF('My Spreedsheet '!AN633&lt; 'Supercapacitor Info'!$F$22,'My Spreedsheet '!AN633,'Supercapacitor Info'!$F$22)</f>
        <v>89.090143917214405</v>
      </c>
    </row>
    <row r="634" spans="2:41" x14ac:dyDescent="0.3">
      <c r="B634" s="8" t="s">
        <v>10</v>
      </c>
      <c r="C634" s="8">
        <v>629</v>
      </c>
      <c r="D634" s="8">
        <v>40</v>
      </c>
      <c r="E634" s="9">
        <v>46</v>
      </c>
      <c r="F634" s="52">
        <f t="shared" si="286"/>
        <v>12.777777777777777</v>
      </c>
      <c r="G634" s="18">
        <f t="shared" si="312"/>
        <v>1.3888888888889086E-2</v>
      </c>
      <c r="H634" s="18">
        <f t="shared" si="313"/>
        <v>5.0000000000000711E-2</v>
      </c>
      <c r="I634" s="18">
        <f t="shared" si="287"/>
        <v>12.777777777777777</v>
      </c>
      <c r="J634" s="18">
        <f t="shared" si="288"/>
        <v>3388.8611111111131</v>
      </c>
      <c r="K634" s="18">
        <f t="shared" si="315"/>
        <v>294.33333333333331</v>
      </c>
      <c r="L634" s="43">
        <f>'Car Info '!$C$5*'My Spreedsheet '!G634</f>
        <v>20.694444444444738</v>
      </c>
      <c r="M634" s="43">
        <f t="shared" si="290"/>
        <v>1</v>
      </c>
      <c r="N634" s="43">
        <f>IF(M634=1,'Car Info '!$C$5*9.80665*'Car Info '!$H$5,0)</f>
        <v>160.73099349999998</v>
      </c>
      <c r="O634" s="43">
        <f>0.5*'Car Info '!$G$5*'Car Info '!$I$5*'Car Info '!$D$5*('My Spreedsheet '!F634*'My Spreedsheet '!F634)</f>
        <v>62.350607409027774</v>
      </c>
      <c r="P634" s="43">
        <f t="shared" si="314"/>
        <v>243.77604535347251</v>
      </c>
      <c r="Q634" s="43">
        <f t="shared" si="291"/>
        <v>3114.9161350721483</v>
      </c>
      <c r="R634" s="43">
        <f t="shared" si="292"/>
        <v>3.1149161350721486</v>
      </c>
      <c r="S634" s="43">
        <f t="shared" si="293"/>
        <v>2850.4871227264657</v>
      </c>
      <c r="T634" s="43">
        <f t="shared" si="316"/>
        <v>64051.200576251926</v>
      </c>
      <c r="U634" s="43">
        <f t="shared" si="295"/>
        <v>3.1149161350721486</v>
      </c>
      <c r="V634" s="43">
        <f t="shared" si="296"/>
        <v>8.6525448196448577E-4</v>
      </c>
      <c r="W634" s="43">
        <f t="shared" si="297"/>
        <v>0</v>
      </c>
      <c r="X634" s="43">
        <f t="shared" si="298"/>
        <v>0</v>
      </c>
      <c r="Y634" s="43">
        <f t="shared" si="284"/>
        <v>1466.7261122608559</v>
      </c>
      <c r="Z634" s="43">
        <f t="shared" si="285"/>
        <v>-675.55195385681372</v>
      </c>
      <c r="AA634" s="43">
        <f t="shared" si="299"/>
        <v>0.40742392007245998</v>
      </c>
      <c r="AB634" s="43">
        <f t="shared" si="300"/>
        <v>-0.1876533205157816</v>
      </c>
      <c r="AC634" s="43">
        <f t="shared" si="301"/>
        <v>0.1876533205157816</v>
      </c>
      <c r="AD634" s="43">
        <f t="shared" si="302"/>
        <v>0.21977059955667838</v>
      </c>
      <c r="AE634" s="43">
        <f>1/2*(('Car Info '!$C$5)*('My Spreedsheet '!F634)^2)</f>
        <v>121637.34567901233</v>
      </c>
      <c r="AF634" s="43">
        <f t="shared" si="303"/>
        <v>121.63734567901233</v>
      </c>
      <c r="AG634" s="43">
        <f t="shared" si="304"/>
        <v>3.3788151577503422E-2</v>
      </c>
      <c r="AH634" s="43">
        <f t="shared" si="305"/>
        <v>6.4271593589248939</v>
      </c>
      <c r="AI634" s="43">
        <f t="shared" si="306"/>
        <v>2850.4871227264657</v>
      </c>
      <c r="AJ634" s="43">
        <f t="shared" si="307"/>
        <v>118786.85855628586</v>
      </c>
      <c r="AK634" s="43">
        <f t="shared" si="308"/>
        <v>118.78685855628586</v>
      </c>
      <c r="AL634" s="43">
        <f t="shared" si="309"/>
        <v>0</v>
      </c>
      <c r="AM634" s="43">
        <f t="shared" si="310"/>
        <v>0</v>
      </c>
      <c r="AN634" s="43">
        <f t="shared" si="311"/>
        <v>89.090143917214405</v>
      </c>
      <c r="AO634" s="43">
        <f>IF('My Spreedsheet '!AN634&lt; 'Supercapacitor Info'!$F$22,'My Spreedsheet '!AN634,'Supercapacitor Info'!$F$22)</f>
        <v>89.090143917214405</v>
      </c>
    </row>
    <row r="635" spans="2:41" x14ac:dyDescent="0.3">
      <c r="B635" s="8" t="s">
        <v>10</v>
      </c>
      <c r="C635" s="8">
        <v>630</v>
      </c>
      <c r="D635" s="8">
        <v>41</v>
      </c>
      <c r="E635" s="9">
        <v>46.1</v>
      </c>
      <c r="F635" s="52">
        <f t="shared" si="286"/>
        <v>12.805555555555555</v>
      </c>
      <c r="G635" s="18">
        <f t="shared" si="312"/>
        <v>9.7222222222222612E-2</v>
      </c>
      <c r="H635" s="18">
        <f t="shared" si="313"/>
        <v>0.35000000000000142</v>
      </c>
      <c r="I635" s="18">
        <f t="shared" si="287"/>
        <v>12.805555555555555</v>
      </c>
      <c r="J635" s="18">
        <f t="shared" si="288"/>
        <v>3401.6666666666688</v>
      </c>
      <c r="K635" s="18">
        <f t="shared" si="315"/>
        <v>307.13888888888886</v>
      </c>
      <c r="L635" s="43">
        <f>'Car Info '!$C$5*'My Spreedsheet '!G635</f>
        <v>144.86111111111168</v>
      </c>
      <c r="M635" s="43">
        <f t="shared" si="290"/>
        <v>1</v>
      </c>
      <c r="N635" s="43">
        <f>IF(M635=1,'Car Info '!$C$5*9.80665*'Car Info '!$H$5,0)</f>
        <v>160.73099349999998</v>
      </c>
      <c r="O635" s="43">
        <f>0.5*'Car Info '!$G$5*'Car Info '!$I$5*'Car Info '!$D$5*('My Spreedsheet '!F635*'My Spreedsheet '!F635)</f>
        <v>62.621991669064229</v>
      </c>
      <c r="P635" s="43">
        <f t="shared" si="314"/>
        <v>368.21409628017591</v>
      </c>
      <c r="Q635" s="43">
        <f t="shared" si="291"/>
        <v>4715.186066254475</v>
      </c>
      <c r="R635" s="43">
        <f t="shared" si="292"/>
        <v>4.7151860662544749</v>
      </c>
      <c r="S635" s="43">
        <f t="shared" si="293"/>
        <v>2860.1590600816276</v>
      </c>
      <c r="T635" s="43">
        <f t="shared" si="316"/>
        <v>66911.359636333553</v>
      </c>
      <c r="U635" s="43">
        <f t="shared" si="295"/>
        <v>4.7151860662544749</v>
      </c>
      <c r="V635" s="43">
        <f t="shared" si="296"/>
        <v>1.3097739072929096E-3</v>
      </c>
      <c r="W635" s="43">
        <f t="shared" si="297"/>
        <v>0</v>
      </c>
      <c r="X635" s="43">
        <f t="shared" si="298"/>
        <v>0</v>
      </c>
      <c r="Y635" s="43">
        <f t="shared" si="284"/>
        <v>1471.4412983271104</v>
      </c>
      <c r="Z635" s="43">
        <f t="shared" si="285"/>
        <v>-675.55195385681372</v>
      </c>
      <c r="AA635" s="43">
        <f t="shared" si="299"/>
        <v>0.4087336939797529</v>
      </c>
      <c r="AB635" s="43">
        <f t="shared" si="300"/>
        <v>-0.1876533205157816</v>
      </c>
      <c r="AC635" s="43">
        <f t="shared" si="301"/>
        <v>0.1876533205157816</v>
      </c>
      <c r="AD635" s="43">
        <f t="shared" si="302"/>
        <v>0.2210803734639713</v>
      </c>
      <c r="AE635" s="43">
        <f>1/2*(('Car Info '!$C$5)*('My Spreedsheet '!F635)^2)</f>
        <v>122166.77854938271</v>
      </c>
      <c r="AF635" s="43">
        <f t="shared" si="303"/>
        <v>122.16677854938271</v>
      </c>
      <c r="AG635" s="43">
        <f t="shared" si="304"/>
        <v>3.393521626371742E-2</v>
      </c>
      <c r="AH635" s="43">
        <f t="shared" si="305"/>
        <v>6.4610945751886115</v>
      </c>
      <c r="AI635" s="43">
        <f t="shared" si="306"/>
        <v>2860.1590600816276</v>
      </c>
      <c r="AJ635" s="43">
        <f t="shared" si="307"/>
        <v>119306.61948930108</v>
      </c>
      <c r="AK635" s="43">
        <f t="shared" si="308"/>
        <v>119.30661948930108</v>
      </c>
      <c r="AL635" s="43">
        <f t="shared" si="309"/>
        <v>0</v>
      </c>
      <c r="AM635" s="43">
        <f t="shared" si="310"/>
        <v>0</v>
      </c>
      <c r="AN635" s="43">
        <f t="shared" si="311"/>
        <v>89.479964616975806</v>
      </c>
      <c r="AO635" s="43">
        <f>IF('My Spreedsheet '!AN635&lt; 'Supercapacitor Info'!$F$22,'My Spreedsheet '!AN635,'Supercapacitor Info'!$F$22)</f>
        <v>89.479964616975806</v>
      </c>
    </row>
    <row r="636" spans="2:41" x14ac:dyDescent="0.3">
      <c r="B636" s="8" t="s">
        <v>10</v>
      </c>
      <c r="C636" s="8">
        <v>631</v>
      </c>
      <c r="D636" s="8">
        <v>42</v>
      </c>
      <c r="E636" s="9">
        <v>46.7</v>
      </c>
      <c r="F636" s="52">
        <f t="shared" si="286"/>
        <v>12.972222222222223</v>
      </c>
      <c r="G636" s="18">
        <f t="shared" si="312"/>
        <v>0.2222222222222224</v>
      </c>
      <c r="H636" s="18">
        <f t="shared" si="313"/>
        <v>0.80000000000000071</v>
      </c>
      <c r="I636" s="18">
        <f t="shared" si="287"/>
        <v>12.972222222222223</v>
      </c>
      <c r="J636" s="18">
        <f t="shared" si="288"/>
        <v>3414.638888888891</v>
      </c>
      <c r="K636" s="18">
        <f t="shared" si="315"/>
        <v>320.11111111111109</v>
      </c>
      <c r="L636" s="43">
        <f>'Car Info '!$C$5*'My Spreedsheet '!G636</f>
        <v>331.11111111111137</v>
      </c>
      <c r="M636" s="43">
        <f t="shared" si="290"/>
        <v>1</v>
      </c>
      <c r="N636" s="43">
        <f>IF(M636=1,'Car Info '!$C$5*9.80665*'Car Info '!$H$5,0)</f>
        <v>160.73099349999998</v>
      </c>
      <c r="O636" s="43">
        <f>0.5*'Car Info '!$G$5*'Car Info '!$I$5*'Car Info '!$D$5*('My Spreedsheet '!F636*'My Spreedsheet '!F636)</f>
        <v>64.262673058730911</v>
      </c>
      <c r="P636" s="43">
        <f t="shared" si="314"/>
        <v>556.10477766984229</v>
      </c>
      <c r="Q636" s="43">
        <f t="shared" si="291"/>
        <v>7213.914754772677</v>
      </c>
      <c r="R636" s="43">
        <f t="shared" si="292"/>
        <v>7.2139147547726772</v>
      </c>
      <c r="S636" s="43">
        <f t="shared" si="293"/>
        <v>2918.6678411924258</v>
      </c>
      <c r="T636" s="43">
        <f t="shared" si="316"/>
        <v>69830.027477525975</v>
      </c>
      <c r="U636" s="43">
        <f t="shared" si="295"/>
        <v>7.2139147547726772</v>
      </c>
      <c r="V636" s="43">
        <f t="shared" si="296"/>
        <v>2.0038652096590771E-3</v>
      </c>
      <c r="W636" s="43">
        <f t="shared" si="297"/>
        <v>0</v>
      </c>
      <c r="X636" s="43">
        <f t="shared" si="298"/>
        <v>0</v>
      </c>
      <c r="Y636" s="43">
        <f t="shared" si="284"/>
        <v>1478.6552130818832</v>
      </c>
      <c r="Z636" s="43">
        <f t="shared" si="285"/>
        <v>-675.55195385681372</v>
      </c>
      <c r="AA636" s="43">
        <f t="shared" si="299"/>
        <v>0.41073755918941202</v>
      </c>
      <c r="AB636" s="43">
        <f t="shared" si="300"/>
        <v>-0.1876533205157816</v>
      </c>
      <c r="AC636" s="43">
        <f t="shared" si="301"/>
        <v>0.1876533205157816</v>
      </c>
      <c r="AD636" s="43">
        <f t="shared" si="302"/>
        <v>0.22308423867363042</v>
      </c>
      <c r="AE636" s="43">
        <f>1/2*(('Car Info '!$C$5)*('My Spreedsheet '!F636)^2)</f>
        <v>125367.51929012348</v>
      </c>
      <c r="AF636" s="43">
        <f t="shared" si="303"/>
        <v>125.36751929012348</v>
      </c>
      <c r="AG636" s="43">
        <f t="shared" si="304"/>
        <v>3.4824310913923191E-2</v>
      </c>
      <c r="AH636" s="43">
        <f t="shared" si="305"/>
        <v>6.495918886102535</v>
      </c>
      <c r="AI636" s="43">
        <f t="shared" si="306"/>
        <v>2918.6678411924258</v>
      </c>
      <c r="AJ636" s="43">
        <f t="shared" si="307"/>
        <v>122448.85144893106</v>
      </c>
      <c r="AK636" s="43">
        <f t="shared" si="308"/>
        <v>122.44885144893107</v>
      </c>
      <c r="AL636" s="43">
        <f t="shared" si="309"/>
        <v>0</v>
      </c>
      <c r="AM636" s="43">
        <f t="shared" si="310"/>
        <v>0</v>
      </c>
      <c r="AN636" s="43">
        <f t="shared" si="311"/>
        <v>91.836638586698299</v>
      </c>
      <c r="AO636" s="43">
        <f>IF('My Spreedsheet '!AN636&lt; 'Supercapacitor Info'!$F$22,'My Spreedsheet '!AN636,'Supercapacitor Info'!$F$22)</f>
        <v>91.836638586698299</v>
      </c>
    </row>
    <row r="637" spans="2:41" x14ac:dyDescent="0.3">
      <c r="B637" s="8" t="s">
        <v>10</v>
      </c>
      <c r="C637" s="8">
        <v>632</v>
      </c>
      <c r="D637" s="8">
        <v>43</v>
      </c>
      <c r="E637" s="9">
        <v>47.7</v>
      </c>
      <c r="F637" s="52">
        <f t="shared" si="286"/>
        <v>13.25</v>
      </c>
      <c r="G637" s="18">
        <f t="shared" si="312"/>
        <v>0.30555555555555497</v>
      </c>
      <c r="H637" s="18">
        <f t="shared" si="313"/>
        <v>1.0999999999999979</v>
      </c>
      <c r="I637" s="18">
        <f t="shared" si="287"/>
        <v>13.25</v>
      </c>
      <c r="J637" s="18">
        <f t="shared" si="288"/>
        <v>3427.888888888891</v>
      </c>
      <c r="K637" s="18">
        <f t="shared" si="315"/>
        <v>333.36111111111109</v>
      </c>
      <c r="L637" s="43">
        <f>'Car Info '!$C$5*'My Spreedsheet '!G637</f>
        <v>455.27777777777692</v>
      </c>
      <c r="M637" s="43">
        <f t="shared" si="290"/>
        <v>1</v>
      </c>
      <c r="N637" s="43">
        <f>IF(M637=1,'Car Info '!$C$5*9.80665*'Car Info '!$H$5,0)</f>
        <v>160.73099349999998</v>
      </c>
      <c r="O637" s="43">
        <f>0.5*'Car Info '!$G$5*'Car Info '!$I$5*'Car Info '!$D$5*('My Spreedsheet '!F637*'My Spreedsheet '!F637)</f>
        <v>67.04428805845312</v>
      </c>
      <c r="P637" s="43">
        <f t="shared" si="314"/>
        <v>683.05305933623004</v>
      </c>
      <c r="Q637" s="43">
        <f t="shared" si="291"/>
        <v>9050.4530362050482</v>
      </c>
      <c r="R637" s="43">
        <f t="shared" si="292"/>
        <v>9.0504530362050488</v>
      </c>
      <c r="S637" s="43">
        <f t="shared" si="293"/>
        <v>3018.0224806495039</v>
      </c>
      <c r="T637" s="43">
        <f t="shared" si="316"/>
        <v>72848.049958175485</v>
      </c>
      <c r="U637" s="43">
        <f t="shared" si="295"/>
        <v>9.0504530362050488</v>
      </c>
      <c r="V637" s="43">
        <f t="shared" si="296"/>
        <v>2.5140147322791802E-3</v>
      </c>
      <c r="W637" s="43">
        <f t="shared" si="297"/>
        <v>0</v>
      </c>
      <c r="X637" s="43">
        <f t="shared" si="298"/>
        <v>0</v>
      </c>
      <c r="Y637" s="43">
        <f t="shared" si="284"/>
        <v>1487.7056661180882</v>
      </c>
      <c r="Z637" s="43">
        <f t="shared" si="285"/>
        <v>-675.55195385681372</v>
      </c>
      <c r="AA637" s="43">
        <f t="shared" si="299"/>
        <v>0.41325157392169115</v>
      </c>
      <c r="AB637" s="43">
        <f t="shared" si="300"/>
        <v>-0.1876533205157816</v>
      </c>
      <c r="AC637" s="43">
        <f t="shared" si="301"/>
        <v>0.1876533205157816</v>
      </c>
      <c r="AD637" s="43">
        <f t="shared" si="302"/>
        <v>0.22559825340590955</v>
      </c>
      <c r="AE637" s="43">
        <f>1/2*(('Car Info '!$C$5)*('My Spreedsheet '!F637)^2)</f>
        <v>130794.0625</v>
      </c>
      <c r="AF637" s="43">
        <f t="shared" si="303"/>
        <v>130.7940625</v>
      </c>
      <c r="AG637" s="43">
        <f t="shared" si="304"/>
        <v>3.6331684027777776E-2</v>
      </c>
      <c r="AH637" s="43">
        <f t="shared" si="305"/>
        <v>6.5322505701303131</v>
      </c>
      <c r="AI637" s="43">
        <f t="shared" si="306"/>
        <v>3018.0224806495039</v>
      </c>
      <c r="AJ637" s="43">
        <f t="shared" si="307"/>
        <v>127776.04001935049</v>
      </c>
      <c r="AK637" s="43">
        <f t="shared" si="308"/>
        <v>127.77604001935049</v>
      </c>
      <c r="AL637" s="43">
        <f t="shared" si="309"/>
        <v>0</v>
      </c>
      <c r="AM637" s="43">
        <f t="shared" si="310"/>
        <v>0</v>
      </c>
      <c r="AN637" s="43">
        <f t="shared" si="311"/>
        <v>95.832030014512867</v>
      </c>
      <c r="AO637" s="43">
        <f>IF('My Spreedsheet '!AN637&lt; 'Supercapacitor Info'!$F$22,'My Spreedsheet '!AN637,'Supercapacitor Info'!$F$22)</f>
        <v>95.832030014512867</v>
      </c>
    </row>
    <row r="638" spans="2:41" x14ac:dyDescent="0.3">
      <c r="B638" s="8" t="s">
        <v>10</v>
      </c>
      <c r="C638" s="8">
        <v>633</v>
      </c>
      <c r="D638" s="8">
        <v>44</v>
      </c>
      <c r="E638" s="9">
        <v>48.9</v>
      </c>
      <c r="F638" s="52">
        <f t="shared" si="286"/>
        <v>13.583333333333332</v>
      </c>
      <c r="G638" s="18">
        <f t="shared" si="312"/>
        <v>0.36111111111111033</v>
      </c>
      <c r="H638" s="18">
        <f t="shared" si="313"/>
        <v>1.2999999999999972</v>
      </c>
      <c r="I638" s="18">
        <f t="shared" si="287"/>
        <v>13.583333333333332</v>
      </c>
      <c r="J638" s="18">
        <f t="shared" si="288"/>
        <v>3441.4722222222244</v>
      </c>
      <c r="K638" s="18">
        <f t="shared" si="315"/>
        <v>346.9444444444444</v>
      </c>
      <c r="L638" s="43">
        <f>'Car Info '!$C$5*'My Spreedsheet '!G638</f>
        <v>538.05555555555441</v>
      </c>
      <c r="M638" s="43">
        <f t="shared" si="290"/>
        <v>1</v>
      </c>
      <c r="N638" s="43">
        <f>IF(M638=1,'Car Info '!$C$5*9.80665*'Car Info '!$H$5,0)</f>
        <v>160.73099349999998</v>
      </c>
      <c r="O638" s="43">
        <f>0.5*'Car Info '!$G$5*'Car Info '!$I$5*'Car Info '!$D$5*('My Spreedsheet '!F638*'My Spreedsheet '!F638)</f>
        <v>70.460016986078102</v>
      </c>
      <c r="P638" s="43">
        <f t="shared" si="314"/>
        <v>769.24656604163249</v>
      </c>
      <c r="Q638" s="43">
        <f t="shared" si="291"/>
        <v>10448.932522065506</v>
      </c>
      <c r="R638" s="43">
        <f t="shared" si="292"/>
        <v>10.448932522065506</v>
      </c>
      <c r="S638" s="43">
        <f t="shared" si="293"/>
        <v>3140.3445591025602</v>
      </c>
      <c r="T638" s="43">
        <f t="shared" si="316"/>
        <v>75988.394517278051</v>
      </c>
      <c r="U638" s="43">
        <f t="shared" si="295"/>
        <v>10.448932522065506</v>
      </c>
      <c r="V638" s="43">
        <f t="shared" si="296"/>
        <v>2.9024812561293072E-3</v>
      </c>
      <c r="W638" s="43">
        <f t="shared" si="297"/>
        <v>0</v>
      </c>
      <c r="X638" s="43">
        <f t="shared" si="298"/>
        <v>0</v>
      </c>
      <c r="Y638" s="43">
        <f t="shared" si="284"/>
        <v>1498.1545986401536</v>
      </c>
      <c r="Z638" s="43">
        <f t="shared" si="285"/>
        <v>-675.55195385681372</v>
      </c>
      <c r="AA638" s="43">
        <f t="shared" si="299"/>
        <v>0.41615405517782045</v>
      </c>
      <c r="AB638" s="43">
        <f t="shared" si="300"/>
        <v>-0.1876533205157816</v>
      </c>
      <c r="AC638" s="43">
        <f t="shared" si="301"/>
        <v>0.1876533205157816</v>
      </c>
      <c r="AD638" s="43">
        <f t="shared" si="302"/>
        <v>0.22850073466203885</v>
      </c>
      <c r="AE638" s="43">
        <f>1/2*(('Car Info '!$C$5)*('My Spreedsheet '!F638)^2)</f>
        <v>137457.67361111107</v>
      </c>
      <c r="AF638" s="43">
        <f t="shared" si="303"/>
        <v>137.45767361111106</v>
      </c>
      <c r="AG638" s="43">
        <f t="shared" si="304"/>
        <v>3.8182687114197519E-2</v>
      </c>
      <c r="AH638" s="43">
        <f t="shared" si="305"/>
        <v>6.5704332572445105</v>
      </c>
      <c r="AI638" s="43">
        <f t="shared" si="306"/>
        <v>3140.3445591025602</v>
      </c>
      <c r="AJ638" s="43">
        <f t="shared" si="307"/>
        <v>134317.32905200851</v>
      </c>
      <c r="AK638" s="43">
        <f t="shared" si="308"/>
        <v>134.31732905200852</v>
      </c>
      <c r="AL638" s="43">
        <f t="shared" si="309"/>
        <v>0</v>
      </c>
      <c r="AM638" s="43">
        <f t="shared" si="310"/>
        <v>0</v>
      </c>
      <c r="AN638" s="43">
        <f t="shared" si="311"/>
        <v>100.73799678900639</v>
      </c>
      <c r="AO638" s="43">
        <f>IF('My Spreedsheet '!AN638&lt; 'Supercapacitor Info'!$F$22,'My Spreedsheet '!AN638,'Supercapacitor Info'!$F$22)</f>
        <v>100.73799678900639</v>
      </c>
    </row>
    <row r="639" spans="2:41" x14ac:dyDescent="0.3">
      <c r="B639" s="8" t="s">
        <v>10</v>
      </c>
      <c r="C639" s="8">
        <v>634</v>
      </c>
      <c r="D639" s="8">
        <v>45</v>
      </c>
      <c r="E639" s="9">
        <v>50.3</v>
      </c>
      <c r="F639" s="52">
        <f t="shared" si="286"/>
        <v>13.972222222222221</v>
      </c>
      <c r="G639" s="18">
        <f t="shared" si="312"/>
        <v>0.37500000000000039</v>
      </c>
      <c r="H639" s="18">
        <f t="shared" si="313"/>
        <v>1.3500000000000014</v>
      </c>
      <c r="I639" s="18">
        <f t="shared" si="287"/>
        <v>13.972222222222221</v>
      </c>
      <c r="J639" s="18">
        <f t="shared" si="288"/>
        <v>3455.4444444444466</v>
      </c>
      <c r="K639" s="18">
        <f t="shared" si="315"/>
        <v>360.91666666666663</v>
      </c>
      <c r="L639" s="43">
        <f>'Car Info '!$C$5*'My Spreedsheet '!G639</f>
        <v>558.75000000000057</v>
      </c>
      <c r="M639" s="43">
        <f t="shared" si="290"/>
        <v>1</v>
      </c>
      <c r="N639" s="43">
        <f>IF(M639=1,'Car Info '!$C$5*9.80665*'Car Info '!$H$5,0)</f>
        <v>160.73099349999998</v>
      </c>
      <c r="O639" s="43">
        <f>0.5*'Car Info '!$G$5*'Car Info '!$I$5*'Car Info '!$D$5*('My Spreedsheet '!F639*'My Spreedsheet '!F639)</f>
        <v>74.552291256855895</v>
      </c>
      <c r="P639" s="43">
        <f t="shared" si="314"/>
        <v>794.03328475685646</v>
      </c>
      <c r="Q639" s="43">
        <f t="shared" si="291"/>
        <v>11094.409506463855</v>
      </c>
      <c r="R639" s="43">
        <f t="shared" si="292"/>
        <v>11.094409506463855</v>
      </c>
      <c r="S639" s="43">
        <f t="shared" si="293"/>
        <v>3287.4303397971807</v>
      </c>
      <c r="T639" s="43">
        <f t="shared" si="316"/>
        <v>79275.824857075233</v>
      </c>
      <c r="U639" s="43">
        <f t="shared" si="295"/>
        <v>11.094409506463855</v>
      </c>
      <c r="V639" s="43">
        <f t="shared" si="296"/>
        <v>3.0817804184621817E-3</v>
      </c>
      <c r="W639" s="43">
        <f t="shared" si="297"/>
        <v>0</v>
      </c>
      <c r="X639" s="43">
        <f t="shared" si="298"/>
        <v>0</v>
      </c>
      <c r="Y639" s="43">
        <f t="shared" si="284"/>
        <v>1509.2490081466174</v>
      </c>
      <c r="Z639" s="43">
        <f t="shared" si="285"/>
        <v>-675.55195385681372</v>
      </c>
      <c r="AA639" s="43">
        <f t="shared" si="299"/>
        <v>0.41923583559628258</v>
      </c>
      <c r="AB639" s="43">
        <f t="shared" si="300"/>
        <v>-0.1876533205157816</v>
      </c>
      <c r="AC639" s="43">
        <f t="shared" si="301"/>
        <v>0.1876533205157816</v>
      </c>
      <c r="AD639" s="43">
        <f t="shared" si="302"/>
        <v>0.23158251508050098</v>
      </c>
      <c r="AE639" s="43">
        <f>1/2*(('Car Info '!$C$5)*('My Spreedsheet '!F639)^2)</f>
        <v>145441.13040123455</v>
      </c>
      <c r="AF639" s="43">
        <f t="shared" si="303"/>
        <v>145.44113040123455</v>
      </c>
      <c r="AG639" s="43">
        <f t="shared" si="304"/>
        <v>4.0400314000342927E-2</v>
      </c>
      <c r="AH639" s="43">
        <f t="shared" si="305"/>
        <v>6.6108335712448536</v>
      </c>
      <c r="AI639" s="43">
        <f t="shared" si="306"/>
        <v>3287.4303397971807</v>
      </c>
      <c r="AJ639" s="43">
        <f t="shared" si="307"/>
        <v>142153.70006143738</v>
      </c>
      <c r="AK639" s="43">
        <f t="shared" si="308"/>
        <v>142.15370006143738</v>
      </c>
      <c r="AL639" s="43">
        <f t="shared" si="309"/>
        <v>0</v>
      </c>
      <c r="AM639" s="43">
        <f t="shared" si="310"/>
        <v>0</v>
      </c>
      <c r="AN639" s="43">
        <f t="shared" si="311"/>
        <v>106.61527504607804</v>
      </c>
      <c r="AO639" s="43">
        <f>IF('My Spreedsheet '!AN639&lt; 'Supercapacitor Info'!$F$22,'My Spreedsheet '!AN639,'Supercapacitor Info'!$F$22)</f>
        <v>106.61527504607804</v>
      </c>
    </row>
    <row r="640" spans="2:41" x14ac:dyDescent="0.3">
      <c r="B640" s="8" t="s">
        <v>10</v>
      </c>
      <c r="C640" s="8">
        <v>635</v>
      </c>
      <c r="D640" s="8">
        <v>46</v>
      </c>
      <c r="E640" s="9">
        <v>51.6</v>
      </c>
      <c r="F640" s="52">
        <f t="shared" si="286"/>
        <v>14.333333333333334</v>
      </c>
      <c r="G640" s="18">
        <f t="shared" si="312"/>
        <v>0.31944444444444503</v>
      </c>
      <c r="H640" s="18">
        <f t="shared" si="313"/>
        <v>1.1500000000000021</v>
      </c>
      <c r="I640" s="18">
        <f t="shared" si="287"/>
        <v>14.333333333333334</v>
      </c>
      <c r="J640" s="18">
        <f t="shared" si="288"/>
        <v>3469.7777777777801</v>
      </c>
      <c r="K640" s="18">
        <f t="shared" si="315"/>
        <v>375.24999999999994</v>
      </c>
      <c r="L640" s="43">
        <f>'Car Info '!$C$5*'My Spreedsheet '!G640</f>
        <v>475.97222222222308</v>
      </c>
      <c r="M640" s="43">
        <f t="shared" si="290"/>
        <v>1</v>
      </c>
      <c r="N640" s="43">
        <f>IF(M640=1,'Car Info '!$C$5*9.80665*'Car Info '!$H$5,0)</f>
        <v>160.73099349999998</v>
      </c>
      <c r="O640" s="43">
        <f>0.5*'Car Info '!$G$5*'Car Info '!$I$5*'Car Info '!$D$5*('My Spreedsheet '!F640*'My Spreedsheet '!F640)</f>
        <v>78.45568679725001</v>
      </c>
      <c r="P640" s="43">
        <f t="shared" si="314"/>
        <v>715.15890251947303</v>
      </c>
      <c r="Q640" s="43">
        <f t="shared" si="291"/>
        <v>10250.610936112447</v>
      </c>
      <c r="R640" s="43">
        <f t="shared" si="292"/>
        <v>10.250610936112448</v>
      </c>
      <c r="S640" s="43">
        <f t="shared" si="293"/>
        <v>3428.3424175939167</v>
      </c>
      <c r="T640" s="43">
        <f t="shared" si="316"/>
        <v>82704.167274669147</v>
      </c>
      <c r="U640" s="43">
        <f t="shared" si="295"/>
        <v>10.250610936112448</v>
      </c>
      <c r="V640" s="43">
        <f t="shared" si="296"/>
        <v>2.8473919266979023E-3</v>
      </c>
      <c r="W640" s="43">
        <f t="shared" si="297"/>
        <v>0</v>
      </c>
      <c r="X640" s="43">
        <f t="shared" si="298"/>
        <v>0</v>
      </c>
      <c r="Y640" s="43">
        <f t="shared" si="284"/>
        <v>1519.4996190827299</v>
      </c>
      <c r="Z640" s="43">
        <f t="shared" si="285"/>
        <v>-675.55195385681372</v>
      </c>
      <c r="AA640" s="43">
        <f t="shared" si="299"/>
        <v>0.4220832275229805</v>
      </c>
      <c r="AB640" s="43">
        <f t="shared" si="300"/>
        <v>-0.1876533205157816</v>
      </c>
      <c r="AC640" s="43">
        <f t="shared" si="301"/>
        <v>0.1876533205157816</v>
      </c>
      <c r="AD640" s="43">
        <f t="shared" si="302"/>
        <v>0.2344299070071989</v>
      </c>
      <c r="AE640" s="43">
        <f>1/2*(('Car Info '!$C$5)*('My Spreedsheet '!F640)^2)</f>
        <v>153056.11111111112</v>
      </c>
      <c r="AF640" s="43">
        <f t="shared" si="303"/>
        <v>153.05611111111114</v>
      </c>
      <c r="AG640" s="43">
        <f t="shared" si="304"/>
        <v>4.2515586419753094E-2</v>
      </c>
      <c r="AH640" s="43">
        <f t="shared" si="305"/>
        <v>6.6533491576646071</v>
      </c>
      <c r="AI640" s="43">
        <f t="shared" si="306"/>
        <v>3428.3424175939167</v>
      </c>
      <c r="AJ640" s="43">
        <f t="shared" si="307"/>
        <v>149627.7686935172</v>
      </c>
      <c r="AK640" s="43">
        <f t="shared" si="308"/>
        <v>149.6277686935172</v>
      </c>
      <c r="AL640" s="43">
        <f t="shared" si="309"/>
        <v>0</v>
      </c>
      <c r="AM640" s="43">
        <f t="shared" si="310"/>
        <v>0</v>
      </c>
      <c r="AN640" s="43">
        <f t="shared" si="311"/>
        <v>112.2208265201379</v>
      </c>
      <c r="AO640" s="43">
        <f>IF('My Spreedsheet '!AN640&lt; 'Supercapacitor Info'!$F$22,'My Spreedsheet '!AN640,'Supercapacitor Info'!$F$22)</f>
        <v>112.2208265201379</v>
      </c>
    </row>
    <row r="641" spans="2:41" x14ac:dyDescent="0.3">
      <c r="B641" s="8" t="s">
        <v>10</v>
      </c>
      <c r="C641" s="8">
        <v>636</v>
      </c>
      <c r="D641" s="8">
        <v>47</v>
      </c>
      <c r="E641" s="9">
        <v>52.6</v>
      </c>
      <c r="F641" s="52">
        <f t="shared" si="286"/>
        <v>14.611111111111111</v>
      </c>
      <c r="G641" s="18">
        <f t="shared" si="312"/>
        <v>0.19444444444444425</v>
      </c>
      <c r="H641" s="18">
        <f t="shared" si="313"/>
        <v>0.69999999999999929</v>
      </c>
      <c r="I641" s="18">
        <f t="shared" si="287"/>
        <v>14.611111111111111</v>
      </c>
      <c r="J641" s="18">
        <f t="shared" si="288"/>
        <v>3484.3888888888914</v>
      </c>
      <c r="K641" s="18">
        <f t="shared" si="315"/>
        <v>389.86111111111103</v>
      </c>
      <c r="L641" s="43">
        <f>'Car Info '!$C$5*'My Spreedsheet '!G641</f>
        <v>289.72222222222194</v>
      </c>
      <c r="M641" s="43">
        <f t="shared" si="290"/>
        <v>1</v>
      </c>
      <c r="N641" s="43">
        <f>IF(M641=1,'Car Info '!$C$5*9.80665*'Car Info '!$H$5,0)</f>
        <v>160.73099349999998</v>
      </c>
      <c r="O641" s="43">
        <f>0.5*'Car Info '!$G$5*'Car Info '!$I$5*'Car Info '!$D$5*('My Spreedsheet '!F641*'My Spreedsheet '!F641)</f>
        <v>81.526071150756934</v>
      </c>
      <c r="P641" s="43">
        <f t="shared" si="314"/>
        <v>531.97928687297883</v>
      </c>
      <c r="Q641" s="43">
        <f t="shared" si="291"/>
        <v>7772.8084693107457</v>
      </c>
      <c r="R641" s="43">
        <f t="shared" si="292"/>
        <v>7.7728084693107462</v>
      </c>
      <c r="S641" s="43">
        <f t="shared" si="293"/>
        <v>3539.6448890638371</v>
      </c>
      <c r="T641" s="43">
        <f t="shared" si="316"/>
        <v>86243.81216373299</v>
      </c>
      <c r="U641" s="43">
        <f t="shared" si="295"/>
        <v>7.7728084693107462</v>
      </c>
      <c r="V641" s="43">
        <f t="shared" si="296"/>
        <v>2.1591134636974297E-3</v>
      </c>
      <c r="W641" s="43">
        <f t="shared" si="297"/>
        <v>0</v>
      </c>
      <c r="X641" s="43">
        <f t="shared" si="298"/>
        <v>0</v>
      </c>
      <c r="Y641" s="43">
        <f t="shared" si="284"/>
        <v>1527.2724275520407</v>
      </c>
      <c r="Z641" s="43">
        <f t="shared" si="285"/>
        <v>-675.55195385681372</v>
      </c>
      <c r="AA641" s="43">
        <f t="shared" si="299"/>
        <v>0.42424234098667796</v>
      </c>
      <c r="AB641" s="43">
        <f t="shared" si="300"/>
        <v>-0.1876533205157816</v>
      </c>
      <c r="AC641" s="43">
        <f t="shared" si="301"/>
        <v>0.1876533205157816</v>
      </c>
      <c r="AD641" s="43">
        <f t="shared" si="302"/>
        <v>0.23658902047089636</v>
      </c>
      <c r="AE641" s="43">
        <f>1/2*(('Car Info '!$C$5)*('My Spreedsheet '!F641)^2)</f>
        <v>159046.00308641975</v>
      </c>
      <c r="AF641" s="43">
        <f t="shared" si="303"/>
        <v>159.04600308641974</v>
      </c>
      <c r="AG641" s="43">
        <f t="shared" si="304"/>
        <v>4.4179445301783263E-2</v>
      </c>
      <c r="AH641" s="43">
        <f t="shared" si="305"/>
        <v>6.6975286029663907</v>
      </c>
      <c r="AI641" s="43">
        <f t="shared" si="306"/>
        <v>3539.6448890638371</v>
      </c>
      <c r="AJ641" s="43">
        <f t="shared" si="307"/>
        <v>155506.3581973559</v>
      </c>
      <c r="AK641" s="43">
        <f t="shared" si="308"/>
        <v>155.50635819735589</v>
      </c>
      <c r="AL641" s="43">
        <f t="shared" si="309"/>
        <v>0</v>
      </c>
      <c r="AM641" s="43">
        <f t="shared" si="310"/>
        <v>0</v>
      </c>
      <c r="AN641" s="43">
        <f t="shared" si="311"/>
        <v>116.62976864801693</v>
      </c>
      <c r="AO641" s="43">
        <f>IF('My Spreedsheet '!AN641&lt; 'Supercapacitor Info'!$F$22,'My Spreedsheet '!AN641,'Supercapacitor Info'!$F$22)</f>
        <v>116.62976864801693</v>
      </c>
    </row>
    <row r="642" spans="2:41" x14ac:dyDescent="0.3">
      <c r="B642" s="8" t="s">
        <v>10</v>
      </c>
      <c r="C642" s="8">
        <v>637</v>
      </c>
      <c r="D642" s="8">
        <v>48</v>
      </c>
      <c r="E642" s="9">
        <v>53</v>
      </c>
      <c r="F642" s="52">
        <f t="shared" si="286"/>
        <v>14.722222222222221</v>
      </c>
      <c r="G642" s="18">
        <f t="shared" si="312"/>
        <v>5.5555555555555358E-2</v>
      </c>
      <c r="H642" s="18">
        <f t="shared" si="313"/>
        <v>0.19999999999999929</v>
      </c>
      <c r="I642" s="18">
        <f t="shared" si="287"/>
        <v>14.722222222222221</v>
      </c>
      <c r="J642" s="18">
        <f t="shared" si="288"/>
        <v>3499.1111111111136</v>
      </c>
      <c r="K642" s="18">
        <f t="shared" si="315"/>
        <v>404.58333333333326</v>
      </c>
      <c r="L642" s="43">
        <f>'Car Info '!$C$5*'My Spreedsheet '!G642</f>
        <v>82.777777777777487</v>
      </c>
      <c r="M642" s="43">
        <f t="shared" si="290"/>
        <v>1</v>
      </c>
      <c r="N642" s="43">
        <f>IF(M642=1,'Car Info '!$C$5*9.80665*'Car Info '!$H$5,0)</f>
        <v>160.73099349999998</v>
      </c>
      <c r="O642" s="43">
        <f>0.5*'Car Info '!$G$5*'Car Info '!$I$5*'Car Info '!$D$5*('My Spreedsheet '!F642*'My Spreedsheet '!F642)</f>
        <v>82.770725998090271</v>
      </c>
      <c r="P642" s="43">
        <f t="shared" si="314"/>
        <v>326.27949727586775</v>
      </c>
      <c r="Q642" s="43">
        <f t="shared" si="291"/>
        <v>4803.5592654502752</v>
      </c>
      <c r="R642" s="43">
        <f t="shared" si="292"/>
        <v>4.803559265450275</v>
      </c>
      <c r="S642" s="43">
        <f t="shared" si="293"/>
        <v>3584.8864259441066</v>
      </c>
      <c r="T642" s="43">
        <f t="shared" si="316"/>
        <v>89828.698589677093</v>
      </c>
      <c r="U642" s="43">
        <f t="shared" si="295"/>
        <v>4.803559265450275</v>
      </c>
      <c r="V642" s="43">
        <f t="shared" si="296"/>
        <v>1.3343220181806319E-3</v>
      </c>
      <c r="W642" s="43">
        <f t="shared" si="297"/>
        <v>0</v>
      </c>
      <c r="X642" s="43">
        <f t="shared" si="298"/>
        <v>0</v>
      </c>
      <c r="Y642" s="43">
        <f t="shared" si="284"/>
        <v>1532.075986817491</v>
      </c>
      <c r="Z642" s="43">
        <f t="shared" si="285"/>
        <v>-675.55195385681372</v>
      </c>
      <c r="AA642" s="43">
        <f t="shared" si="299"/>
        <v>0.42557666300485858</v>
      </c>
      <c r="AB642" s="43">
        <f t="shared" si="300"/>
        <v>-0.1876533205157816</v>
      </c>
      <c r="AC642" s="43">
        <f t="shared" si="301"/>
        <v>0.1876533205157816</v>
      </c>
      <c r="AD642" s="43">
        <f t="shared" si="302"/>
        <v>0.23792334248907698</v>
      </c>
      <c r="AE642" s="43">
        <f>1/2*(('Car Info '!$C$5)*('My Spreedsheet '!F642)^2)</f>
        <v>161474.15123456786</v>
      </c>
      <c r="AF642" s="43">
        <f t="shared" si="303"/>
        <v>161.47415123456787</v>
      </c>
      <c r="AG642" s="43">
        <f t="shared" si="304"/>
        <v>4.4853930898491073E-2</v>
      </c>
      <c r="AH642" s="43">
        <f t="shared" si="305"/>
        <v>6.7423825338648822</v>
      </c>
      <c r="AI642" s="43">
        <f t="shared" si="306"/>
        <v>3584.8864259441066</v>
      </c>
      <c r="AJ642" s="43">
        <f t="shared" si="307"/>
        <v>157889.26480862376</v>
      </c>
      <c r="AK642" s="43">
        <f t="shared" si="308"/>
        <v>157.88926480862375</v>
      </c>
      <c r="AL642" s="43">
        <f t="shared" si="309"/>
        <v>0</v>
      </c>
      <c r="AM642" s="43">
        <f t="shared" si="310"/>
        <v>0</v>
      </c>
      <c r="AN642" s="43">
        <f t="shared" si="311"/>
        <v>118.41694860646783</v>
      </c>
      <c r="AO642" s="43">
        <f>IF('My Spreedsheet '!AN642&lt; 'Supercapacitor Info'!$F$22,'My Spreedsheet '!AN642,'Supercapacitor Info'!$F$22)</f>
        <v>118.41694860646783</v>
      </c>
    </row>
    <row r="643" spans="2:41" x14ac:dyDescent="0.3">
      <c r="B643" s="8" t="s">
        <v>10</v>
      </c>
      <c r="C643" s="8">
        <v>638</v>
      </c>
      <c r="D643" s="8">
        <v>49</v>
      </c>
      <c r="E643" s="9">
        <v>53</v>
      </c>
      <c r="F643" s="52">
        <f t="shared" si="286"/>
        <v>14.722222222222221</v>
      </c>
      <c r="G643" s="18">
        <f t="shared" si="312"/>
        <v>-1.3888888888889086E-2</v>
      </c>
      <c r="H643" s="18">
        <f t="shared" si="313"/>
        <v>-5.0000000000000711E-2</v>
      </c>
      <c r="I643" s="18">
        <f t="shared" si="287"/>
        <v>14.722222222222221</v>
      </c>
      <c r="J643" s="18">
        <f t="shared" si="288"/>
        <v>3513.8333333333358</v>
      </c>
      <c r="K643" s="18">
        <f t="shared" si="315"/>
        <v>419.30555555555549</v>
      </c>
      <c r="L643" s="43">
        <f>'Car Info '!$C$5*'My Spreedsheet '!G643</f>
        <v>-20.694444444444738</v>
      </c>
      <c r="M643" s="43">
        <f t="shared" si="290"/>
        <v>1</v>
      </c>
      <c r="N643" s="43">
        <f>IF(M643=1,'Car Info '!$C$5*9.80665*'Car Info '!$H$5,0)</f>
        <v>160.73099349999998</v>
      </c>
      <c r="O643" s="43">
        <f>0.5*'Car Info '!$G$5*'Car Info '!$I$5*'Car Info '!$D$5*('My Spreedsheet '!F643*'My Spreedsheet '!F643)</f>
        <v>82.770725998090271</v>
      </c>
      <c r="P643" s="43">
        <f t="shared" si="314"/>
        <v>222.80727505364553</v>
      </c>
      <c r="Q643" s="43">
        <f t="shared" si="291"/>
        <v>3280.2182160675588</v>
      </c>
      <c r="R643" s="43">
        <f t="shared" si="292"/>
        <v>3.280218216067559</v>
      </c>
      <c r="S643" s="43">
        <f t="shared" si="293"/>
        <v>3584.8864259441066</v>
      </c>
      <c r="T643" s="43">
        <f t="shared" si="316"/>
        <v>93413.585015621196</v>
      </c>
      <c r="U643" s="43">
        <f t="shared" si="295"/>
        <v>3.280218216067559</v>
      </c>
      <c r="V643" s="43">
        <f t="shared" si="296"/>
        <v>9.1117172668543308E-4</v>
      </c>
      <c r="W643" s="43">
        <f t="shared" si="297"/>
        <v>0</v>
      </c>
      <c r="X643" s="43">
        <f t="shared" si="298"/>
        <v>0</v>
      </c>
      <c r="Y643" s="43">
        <f t="shared" si="284"/>
        <v>1535.3562050335586</v>
      </c>
      <c r="Z643" s="43">
        <f t="shared" si="285"/>
        <v>-675.55195385681372</v>
      </c>
      <c r="AA643" s="43">
        <f t="shared" si="299"/>
        <v>0.42648783473154406</v>
      </c>
      <c r="AB643" s="43">
        <f t="shared" si="300"/>
        <v>-0.1876533205157816</v>
      </c>
      <c r="AC643" s="43">
        <f t="shared" si="301"/>
        <v>0.1876533205157816</v>
      </c>
      <c r="AD643" s="43">
        <f t="shared" si="302"/>
        <v>0.23883451421576246</v>
      </c>
      <c r="AE643" s="43">
        <f>1/2*(('Car Info '!$C$5)*('My Spreedsheet '!F643)^2)</f>
        <v>161474.15123456786</v>
      </c>
      <c r="AF643" s="43">
        <f t="shared" si="303"/>
        <v>161.47415123456787</v>
      </c>
      <c r="AG643" s="43">
        <f t="shared" si="304"/>
        <v>4.4853930898491073E-2</v>
      </c>
      <c r="AH643" s="43">
        <f t="shared" si="305"/>
        <v>6.7872364647633736</v>
      </c>
      <c r="AI643" s="43">
        <f t="shared" si="306"/>
        <v>3584.8864259441066</v>
      </c>
      <c r="AJ643" s="43">
        <f t="shared" si="307"/>
        <v>157889.26480862376</v>
      </c>
      <c r="AK643" s="43">
        <f t="shared" si="308"/>
        <v>157.88926480862375</v>
      </c>
      <c r="AL643" s="43">
        <f t="shared" si="309"/>
        <v>157889.26480862376</v>
      </c>
      <c r="AM643" s="43">
        <f t="shared" si="310"/>
        <v>157.88926480862375</v>
      </c>
      <c r="AN643" s="43">
        <f t="shared" si="311"/>
        <v>118.41694860646783</v>
      </c>
      <c r="AO643" s="43">
        <f>IF('My Spreedsheet '!AN643&lt; 'Supercapacitor Info'!$F$22,'My Spreedsheet '!AN643,'Supercapacitor Info'!$F$22)</f>
        <v>118.41694860646783</v>
      </c>
    </row>
    <row r="644" spans="2:41" x14ac:dyDescent="0.3">
      <c r="B644" s="8" t="s">
        <v>10</v>
      </c>
      <c r="C644" s="8">
        <v>639</v>
      </c>
      <c r="D644" s="8">
        <v>50</v>
      </c>
      <c r="E644" s="9">
        <v>52.9</v>
      </c>
      <c r="F644" s="52">
        <f t="shared" si="286"/>
        <v>14.694444444444443</v>
      </c>
      <c r="G644" s="18">
        <f t="shared" si="312"/>
        <v>-4.1666666666666269E-2</v>
      </c>
      <c r="H644" s="18">
        <f t="shared" si="313"/>
        <v>-0.14999999999999858</v>
      </c>
      <c r="I644" s="18">
        <f t="shared" si="287"/>
        <v>14.694444444444443</v>
      </c>
      <c r="J644" s="18">
        <f t="shared" si="288"/>
        <v>3528.5277777777801</v>
      </c>
      <c r="K644" s="18">
        <f t="shared" si="315"/>
        <v>433.99999999999994</v>
      </c>
      <c r="L644" s="43">
        <f>'Car Info '!$C$5*'My Spreedsheet '!G644</f>
        <v>-62.083333333332739</v>
      </c>
      <c r="M644" s="43">
        <f t="shared" si="290"/>
        <v>1</v>
      </c>
      <c r="N644" s="43">
        <f>IF(M644=1,'Car Info '!$C$5*9.80665*'Car Info '!$H$5,0)</f>
        <v>160.73099349999998</v>
      </c>
      <c r="O644" s="43">
        <f>0.5*'Car Info '!$G$5*'Car Info '!$I$5*'Car Info '!$D$5*('My Spreedsheet '!F644*'My Spreedsheet '!F644)</f>
        <v>82.45867829843921</v>
      </c>
      <c r="P644" s="43">
        <f t="shared" si="314"/>
        <v>181.10633846510643</v>
      </c>
      <c r="Q644" s="43">
        <f t="shared" si="291"/>
        <v>2661.2570291122584</v>
      </c>
      <c r="R644" s="43">
        <f t="shared" si="292"/>
        <v>2.6612570291122584</v>
      </c>
      <c r="S644" s="43">
        <f t="shared" si="293"/>
        <v>3573.5371217048419</v>
      </c>
      <c r="T644" s="43">
        <f t="shared" si="316"/>
        <v>96987.122137326034</v>
      </c>
      <c r="U644" s="43">
        <f t="shared" si="295"/>
        <v>2.6612570291122584</v>
      </c>
      <c r="V644" s="43">
        <f t="shared" si="296"/>
        <v>7.3923806364229404E-4</v>
      </c>
      <c r="W644" s="43">
        <f t="shared" si="297"/>
        <v>0</v>
      </c>
      <c r="X644" s="43">
        <f t="shared" si="298"/>
        <v>0</v>
      </c>
      <c r="Y644" s="43">
        <f t="shared" si="284"/>
        <v>1538.0174620626708</v>
      </c>
      <c r="Z644" s="43">
        <f t="shared" si="285"/>
        <v>-675.55195385681372</v>
      </c>
      <c r="AA644" s="43">
        <f t="shared" si="299"/>
        <v>0.42722707279518635</v>
      </c>
      <c r="AB644" s="43">
        <f t="shared" si="300"/>
        <v>-0.1876533205157816</v>
      </c>
      <c r="AC644" s="43">
        <f t="shared" si="301"/>
        <v>0.1876533205157816</v>
      </c>
      <c r="AD644" s="43">
        <f t="shared" si="302"/>
        <v>0.23957375227940475</v>
      </c>
      <c r="AE644" s="43">
        <f>1/2*(('Car Info '!$C$5)*('My Spreedsheet '!F644)^2)</f>
        <v>160865.38966049379</v>
      </c>
      <c r="AF644" s="43">
        <f t="shared" si="303"/>
        <v>160.8653896604938</v>
      </c>
      <c r="AG644" s="43">
        <f t="shared" si="304"/>
        <v>4.4684830461248277E-2</v>
      </c>
      <c r="AH644" s="43">
        <f t="shared" si="305"/>
        <v>6.831921295224622</v>
      </c>
      <c r="AI644" s="43">
        <f t="shared" si="306"/>
        <v>3573.5371217048419</v>
      </c>
      <c r="AJ644" s="43">
        <f t="shared" si="307"/>
        <v>157291.85253878895</v>
      </c>
      <c r="AK644" s="43">
        <f t="shared" si="308"/>
        <v>157.29185253878896</v>
      </c>
      <c r="AL644" s="43">
        <f t="shared" si="309"/>
        <v>157291.85253878895</v>
      </c>
      <c r="AM644" s="43">
        <f t="shared" si="310"/>
        <v>157.29185253878896</v>
      </c>
      <c r="AN644" s="43">
        <f t="shared" si="311"/>
        <v>117.96888940409173</v>
      </c>
      <c r="AO644" s="43">
        <f>IF('My Spreedsheet '!AN644&lt; 'Supercapacitor Info'!$F$22,'My Spreedsheet '!AN644,'Supercapacitor Info'!$F$22)</f>
        <v>117.96888940409173</v>
      </c>
    </row>
    <row r="645" spans="2:41" x14ac:dyDescent="0.3">
      <c r="B645" s="8" t="s">
        <v>10</v>
      </c>
      <c r="C645" s="8">
        <v>640</v>
      </c>
      <c r="D645" s="8">
        <v>51</v>
      </c>
      <c r="E645" s="9">
        <v>52.7</v>
      </c>
      <c r="F645" s="52">
        <f t="shared" si="286"/>
        <v>14.638888888888889</v>
      </c>
      <c r="G645" s="18">
        <f t="shared" si="312"/>
        <v>-4.1666666666666269E-2</v>
      </c>
      <c r="H645" s="18">
        <f t="shared" si="313"/>
        <v>-0.14999999999999858</v>
      </c>
      <c r="I645" s="18">
        <f t="shared" si="287"/>
        <v>14.638888888888889</v>
      </c>
      <c r="J645" s="18">
        <f t="shared" si="288"/>
        <v>3543.1666666666688</v>
      </c>
      <c r="K645" s="18">
        <f t="shared" si="315"/>
        <v>448.63888888888886</v>
      </c>
      <c r="L645" s="43">
        <f>'Car Info '!$C$5*'My Spreedsheet '!G645</f>
        <v>-62.083333333332739</v>
      </c>
      <c r="M645" s="43">
        <f t="shared" si="290"/>
        <v>1</v>
      </c>
      <c r="N645" s="43">
        <f>IF(M645=1,'Car Info '!$C$5*9.80665*'Car Info '!$H$5,0)</f>
        <v>160.73099349999998</v>
      </c>
      <c r="O645" s="43">
        <f>0.5*'Car Info '!$G$5*'Car Info '!$I$5*'Car Info '!$D$5*('My Spreedsheet '!F645*'My Spreedsheet '!F645)</f>
        <v>81.836350874772577</v>
      </c>
      <c r="P645" s="43">
        <f t="shared" si="314"/>
        <v>180.48401104143983</v>
      </c>
      <c r="Q645" s="43">
        <f t="shared" si="291"/>
        <v>2642.0853838566331</v>
      </c>
      <c r="R645" s="43">
        <f t="shared" si="292"/>
        <v>2.6420853838566334</v>
      </c>
      <c r="S645" s="43">
        <f t="shared" si="293"/>
        <v>3550.9164023751432</v>
      </c>
      <c r="T645" s="43">
        <f t="shared" si="316"/>
        <v>100538.03853970117</v>
      </c>
      <c r="U645" s="43">
        <f t="shared" si="295"/>
        <v>2.6420853838566334</v>
      </c>
      <c r="V645" s="43">
        <f t="shared" si="296"/>
        <v>7.3391260662684259E-4</v>
      </c>
      <c r="W645" s="43">
        <f t="shared" si="297"/>
        <v>0</v>
      </c>
      <c r="X645" s="43">
        <f t="shared" si="298"/>
        <v>0</v>
      </c>
      <c r="Y645" s="43">
        <f t="shared" ref="Y645:Y708" si="317">IF(R645&gt;0,SUM(Y644,R645),Y644)</f>
        <v>1540.6595474465275</v>
      </c>
      <c r="Z645" s="43">
        <f t="shared" ref="Z645:Z708" si="318">IF(R645&lt;0,SUM(Z644,R645),Z644)</f>
        <v>-675.55195385681372</v>
      </c>
      <c r="AA645" s="43">
        <f t="shared" si="299"/>
        <v>0.42796098540181321</v>
      </c>
      <c r="AB645" s="43">
        <f t="shared" si="300"/>
        <v>-0.1876533205157816</v>
      </c>
      <c r="AC645" s="43">
        <f t="shared" si="301"/>
        <v>0.1876533205157816</v>
      </c>
      <c r="AD645" s="43">
        <f t="shared" si="302"/>
        <v>0.24030766488603161</v>
      </c>
      <c r="AE645" s="43">
        <f>1/2*(('Car Info '!$C$5)*('My Spreedsheet '!F645)^2)</f>
        <v>159651.31558641978</v>
      </c>
      <c r="AF645" s="43">
        <f t="shared" si="303"/>
        <v>159.65131558641977</v>
      </c>
      <c r="AG645" s="43">
        <f t="shared" si="304"/>
        <v>4.4347587662894379E-2</v>
      </c>
      <c r="AH645" s="43">
        <f t="shared" si="305"/>
        <v>6.8762688828875165</v>
      </c>
      <c r="AI645" s="43">
        <f t="shared" si="306"/>
        <v>3550.9164023751432</v>
      </c>
      <c r="AJ645" s="43">
        <f t="shared" si="307"/>
        <v>156100.39918404463</v>
      </c>
      <c r="AK645" s="43">
        <f t="shared" si="308"/>
        <v>156.10039918404462</v>
      </c>
      <c r="AL645" s="43">
        <f t="shared" si="309"/>
        <v>156100.39918404463</v>
      </c>
      <c r="AM645" s="43">
        <f t="shared" si="310"/>
        <v>156.10039918404462</v>
      </c>
      <c r="AN645" s="43">
        <f t="shared" si="311"/>
        <v>117.07529938803347</v>
      </c>
      <c r="AO645" s="43">
        <f>IF('My Spreedsheet '!AN645&lt; 'Supercapacitor Info'!$F$22,'My Spreedsheet '!AN645,'Supercapacitor Info'!$F$22)</f>
        <v>117.07529938803347</v>
      </c>
    </row>
    <row r="646" spans="2:41" x14ac:dyDescent="0.3">
      <c r="B646" s="8" t="s">
        <v>10</v>
      </c>
      <c r="C646" s="8">
        <v>641</v>
      </c>
      <c r="D646" s="8">
        <v>52</v>
      </c>
      <c r="E646" s="9">
        <v>52.6</v>
      </c>
      <c r="F646" s="52">
        <f t="shared" ref="F646:F709" si="319">E646/3.6</f>
        <v>14.611111111111111</v>
      </c>
      <c r="G646" s="18">
        <f t="shared" si="312"/>
        <v>5.5555555555555358E-2</v>
      </c>
      <c r="H646" s="18">
        <f t="shared" si="313"/>
        <v>0.19999999999999929</v>
      </c>
      <c r="I646" s="18">
        <f t="shared" ref="I646:I709" si="320">F646</f>
        <v>14.611111111111111</v>
      </c>
      <c r="J646" s="18">
        <f t="shared" ref="J646:J709" si="321">SUM(I646,J645)</f>
        <v>3557.7777777777801</v>
      </c>
      <c r="K646" s="18">
        <f t="shared" si="315"/>
        <v>463.24999999999994</v>
      </c>
      <c r="L646" s="43">
        <f>'Car Info '!$C$5*'My Spreedsheet '!G646</f>
        <v>82.777777777777487</v>
      </c>
      <c r="M646" s="43">
        <f t="shared" ref="M646:M709" si="322">IF(F646=0,0,1)</f>
        <v>1</v>
      </c>
      <c r="N646" s="43">
        <f>IF(M646=1,'Car Info '!$C$5*9.80665*'Car Info '!$H$5,0)</f>
        <v>160.73099349999998</v>
      </c>
      <c r="O646" s="43">
        <f>0.5*'Car Info '!$G$5*'Car Info '!$I$5*'Car Info '!$D$5*('My Spreedsheet '!F646*'My Spreedsheet '!F646)</f>
        <v>81.526071150756934</v>
      </c>
      <c r="P646" s="43">
        <f t="shared" si="314"/>
        <v>325.03484242853438</v>
      </c>
      <c r="Q646" s="43">
        <f t="shared" ref="Q646:Q709" si="323">P646*F646</f>
        <v>4749.1201977058081</v>
      </c>
      <c r="R646" s="43">
        <f t="shared" ref="R646:R709" si="324">Q646*0.001</f>
        <v>4.7491201977058086</v>
      </c>
      <c r="S646" s="43">
        <f t="shared" ref="S646:S709" si="325">F646*(N646+O646)</f>
        <v>3539.6448890638371</v>
      </c>
      <c r="T646" s="43">
        <f t="shared" si="316"/>
        <v>104077.68342876501</v>
      </c>
      <c r="U646" s="43">
        <f t="shared" ref="U646:U709" si="326">IF(R646&gt;0,R646,0)</f>
        <v>4.7491201977058086</v>
      </c>
      <c r="V646" s="43">
        <f t="shared" ref="V646:V709" si="327">U646/3600</f>
        <v>1.3192000549182802E-3</v>
      </c>
      <c r="W646" s="43">
        <f t="shared" ref="W646:W709" si="328">IF(R646&lt;0,R646,0)</f>
        <v>0</v>
      </c>
      <c r="X646" s="43">
        <f t="shared" ref="X646:X709" si="329">(W646/3600)*-1</f>
        <v>0</v>
      </c>
      <c r="Y646" s="43">
        <f t="shared" si="317"/>
        <v>1545.4086676442334</v>
      </c>
      <c r="Z646" s="43">
        <f t="shared" si="318"/>
        <v>-675.55195385681372</v>
      </c>
      <c r="AA646" s="43">
        <f t="shared" ref="AA646:AA709" si="330">Y646/(60*60)</f>
        <v>0.42928018545673152</v>
      </c>
      <c r="AB646" s="43">
        <f t="shared" ref="AB646:AB709" si="331">Z646/(60*60)</f>
        <v>-0.1876533205157816</v>
      </c>
      <c r="AC646" s="43">
        <f t="shared" ref="AC646:AC709" si="332">AB646*-1</f>
        <v>0.1876533205157816</v>
      </c>
      <c r="AD646" s="43">
        <f t="shared" ref="AD646:AD709" si="333">AA646-AC646</f>
        <v>0.24162686494094993</v>
      </c>
      <c r="AE646" s="43">
        <f>1/2*(('Car Info '!$C$5)*('My Spreedsheet '!F646)^2)</f>
        <v>159046.00308641975</v>
      </c>
      <c r="AF646" s="43">
        <f t="shared" ref="AF646:AF709" si="334">AE646*0.001</f>
        <v>159.04600308641974</v>
      </c>
      <c r="AG646" s="43">
        <f t="shared" ref="AG646:AG709" si="335">AF646/3600</f>
        <v>4.4179445301783263E-2</v>
      </c>
      <c r="AH646" s="43">
        <f t="shared" ref="AH646:AH709" si="336">SUM(AG646,AH645)</f>
        <v>6.9204483281893001</v>
      </c>
      <c r="AI646" s="43">
        <f t="shared" ref="AI646:AI709" si="337">I646*(N646+O646)</f>
        <v>3539.6448890638371</v>
      </c>
      <c r="AJ646" s="43">
        <f t="shared" ref="AJ646:AJ709" si="338">AE646-AI646</f>
        <v>155506.3581973559</v>
      </c>
      <c r="AK646" s="43">
        <f t="shared" ref="AK646:AK709" si="339">AJ646*0.001</f>
        <v>155.50635819735589</v>
      </c>
      <c r="AL646" s="43">
        <f t="shared" ref="AL646:AL709" si="340">IF(G646&lt;0,AJ646,0)</f>
        <v>0</v>
      </c>
      <c r="AM646" s="43">
        <f t="shared" ref="AM646:AM709" si="341">AL646*0.001</f>
        <v>0</v>
      </c>
      <c r="AN646" s="43">
        <f t="shared" ref="AN646:AN709" si="342">(AJ646*0.75)*0.001</f>
        <v>116.62976864801693</v>
      </c>
      <c r="AO646" s="43">
        <f>IF('My Spreedsheet '!AN646&lt; 'Supercapacitor Info'!$F$22,'My Spreedsheet '!AN646,'Supercapacitor Info'!$F$22)</f>
        <v>116.62976864801693</v>
      </c>
    </row>
    <row r="647" spans="2:41" x14ac:dyDescent="0.3">
      <c r="B647" s="8" t="s">
        <v>10</v>
      </c>
      <c r="C647" s="8">
        <v>642</v>
      </c>
      <c r="D647" s="8">
        <v>53</v>
      </c>
      <c r="E647" s="9">
        <v>53.1</v>
      </c>
      <c r="F647" s="52">
        <f t="shared" si="319"/>
        <v>14.75</v>
      </c>
      <c r="G647" s="18">
        <f t="shared" ref="G647:G710" si="343">($E648-$E646)/2/3.6</f>
        <v>0.23611111111111052</v>
      </c>
      <c r="H647" s="18">
        <f t="shared" ref="H647:H710" si="344">($E648-$E646)/2</f>
        <v>0.84999999999999787</v>
      </c>
      <c r="I647" s="18">
        <f t="shared" si="320"/>
        <v>14.75</v>
      </c>
      <c r="J647" s="18">
        <f t="shared" si="321"/>
        <v>3572.5277777777801</v>
      </c>
      <c r="K647" s="18">
        <f t="shared" si="315"/>
        <v>477.99999999999994</v>
      </c>
      <c r="L647" s="43">
        <f>'Car Info '!$C$5*'My Spreedsheet '!G647</f>
        <v>351.80555555555469</v>
      </c>
      <c r="M647" s="43">
        <f t="shared" si="322"/>
        <v>1</v>
      </c>
      <c r="N647" s="43">
        <f>IF(M647=1,'Car Info '!$C$5*9.80665*'Car Info '!$H$5,0)</f>
        <v>160.73099349999998</v>
      </c>
      <c r="O647" s="43">
        <f>0.5*'Car Info '!$G$5*'Car Info '!$I$5*'Car Info '!$D$5*('My Spreedsheet '!F647*'My Spreedsheet '!F647)</f>
        <v>83.083363022953122</v>
      </c>
      <c r="P647" s="43">
        <f t="shared" si="314"/>
        <v>595.61991207850781</v>
      </c>
      <c r="Q647" s="43">
        <f t="shared" si="323"/>
        <v>8785.3937031579899</v>
      </c>
      <c r="R647" s="43">
        <f t="shared" si="324"/>
        <v>8.7853937031579896</v>
      </c>
      <c r="S647" s="43">
        <f t="shared" si="325"/>
        <v>3596.2617587135587</v>
      </c>
      <c r="T647" s="43">
        <f t="shared" si="316"/>
        <v>107673.94518747857</v>
      </c>
      <c r="U647" s="43">
        <f t="shared" si="326"/>
        <v>8.7853937031579896</v>
      </c>
      <c r="V647" s="43">
        <f t="shared" si="327"/>
        <v>2.4403871397661084E-3</v>
      </c>
      <c r="W647" s="43">
        <f t="shared" si="328"/>
        <v>0</v>
      </c>
      <c r="X647" s="43">
        <f t="shared" si="329"/>
        <v>0</v>
      </c>
      <c r="Y647" s="43">
        <f t="shared" si="317"/>
        <v>1554.1940613473914</v>
      </c>
      <c r="Z647" s="43">
        <f t="shared" si="318"/>
        <v>-675.55195385681372</v>
      </c>
      <c r="AA647" s="43">
        <f t="shared" si="330"/>
        <v>0.4317205725964976</v>
      </c>
      <c r="AB647" s="43">
        <f t="shared" si="331"/>
        <v>-0.1876533205157816</v>
      </c>
      <c r="AC647" s="43">
        <f t="shared" si="332"/>
        <v>0.1876533205157816</v>
      </c>
      <c r="AD647" s="43">
        <f t="shared" si="333"/>
        <v>0.244067252080716</v>
      </c>
      <c r="AE647" s="43">
        <f>1/2*(('Car Info '!$C$5)*('My Spreedsheet '!F647)^2)</f>
        <v>162084.0625</v>
      </c>
      <c r="AF647" s="43">
        <f t="shared" si="334"/>
        <v>162.08406250000002</v>
      </c>
      <c r="AG647" s="43">
        <f t="shared" si="335"/>
        <v>4.502335069444445E-2</v>
      </c>
      <c r="AH647" s="43">
        <f t="shared" si="336"/>
        <v>6.9654716788837447</v>
      </c>
      <c r="AI647" s="43">
        <f t="shared" si="337"/>
        <v>3596.2617587135587</v>
      </c>
      <c r="AJ647" s="43">
        <f t="shared" si="338"/>
        <v>158487.80074128645</v>
      </c>
      <c r="AK647" s="43">
        <f t="shared" si="339"/>
        <v>158.48780074128646</v>
      </c>
      <c r="AL647" s="43">
        <f t="shared" si="340"/>
        <v>0</v>
      </c>
      <c r="AM647" s="43">
        <f t="shared" si="341"/>
        <v>0</v>
      </c>
      <c r="AN647" s="43">
        <f t="shared" si="342"/>
        <v>118.86585055596484</v>
      </c>
      <c r="AO647" s="43">
        <f>IF('My Spreedsheet '!AN647&lt; 'Supercapacitor Info'!$F$22,'My Spreedsheet '!AN647,'Supercapacitor Info'!$F$22)</f>
        <v>118.86585055596484</v>
      </c>
    </row>
    <row r="648" spans="2:41" x14ac:dyDescent="0.3">
      <c r="B648" s="8" t="s">
        <v>10</v>
      </c>
      <c r="C648" s="8">
        <v>643</v>
      </c>
      <c r="D648" s="8">
        <v>54</v>
      </c>
      <c r="E648" s="9">
        <v>54.3</v>
      </c>
      <c r="F648" s="52">
        <f t="shared" si="319"/>
        <v>15.083333333333332</v>
      </c>
      <c r="G648" s="18">
        <f t="shared" si="343"/>
        <v>0.29166666666666685</v>
      </c>
      <c r="H648" s="18">
        <f t="shared" si="344"/>
        <v>1.0500000000000007</v>
      </c>
      <c r="I648" s="18">
        <f t="shared" si="320"/>
        <v>15.083333333333332</v>
      </c>
      <c r="J648" s="18">
        <f t="shared" si="321"/>
        <v>3587.6111111111136</v>
      </c>
      <c r="K648" s="18">
        <f t="shared" si="315"/>
        <v>493.08333333333326</v>
      </c>
      <c r="L648" s="43">
        <f>'Car Info '!$C$5*'My Spreedsheet '!G648</f>
        <v>434.5833333333336</v>
      </c>
      <c r="M648" s="43">
        <f t="shared" si="322"/>
        <v>1</v>
      </c>
      <c r="N648" s="43">
        <f>IF(M648=1,'Car Info '!$C$5*9.80665*'Car Info '!$H$5,0)</f>
        <v>160.73099349999998</v>
      </c>
      <c r="O648" s="43">
        <f>0.5*'Car Info '!$G$5*'Car Info '!$I$5*'Car Info '!$D$5*('My Spreedsheet '!F648*'My Spreedsheet '!F648)</f>
        <v>86.8809746878281</v>
      </c>
      <c r="P648" s="43">
        <f t="shared" si="314"/>
        <v>682.1953015211617</v>
      </c>
      <c r="Q648" s="43">
        <f t="shared" si="323"/>
        <v>10289.779131277521</v>
      </c>
      <c r="R648" s="43">
        <f t="shared" si="324"/>
        <v>10.289779131277522</v>
      </c>
      <c r="S648" s="43">
        <f t="shared" si="325"/>
        <v>3734.8138534997402</v>
      </c>
      <c r="T648" s="43">
        <f t="shared" si="316"/>
        <v>111408.75904097832</v>
      </c>
      <c r="U648" s="43">
        <f t="shared" si="326"/>
        <v>10.289779131277522</v>
      </c>
      <c r="V648" s="43">
        <f t="shared" si="327"/>
        <v>2.8582719809104227E-3</v>
      </c>
      <c r="W648" s="43">
        <f t="shared" si="328"/>
        <v>0</v>
      </c>
      <c r="X648" s="43">
        <f t="shared" si="329"/>
        <v>0</v>
      </c>
      <c r="Y648" s="43">
        <f t="shared" si="317"/>
        <v>1564.483840478669</v>
      </c>
      <c r="Z648" s="43">
        <f t="shared" si="318"/>
        <v>-675.55195385681372</v>
      </c>
      <c r="AA648" s="43">
        <f t="shared" si="330"/>
        <v>0.43457884457740803</v>
      </c>
      <c r="AB648" s="43">
        <f t="shared" si="331"/>
        <v>-0.1876533205157816</v>
      </c>
      <c r="AC648" s="43">
        <f t="shared" si="332"/>
        <v>0.1876533205157816</v>
      </c>
      <c r="AD648" s="43">
        <f t="shared" si="333"/>
        <v>0.24692552406162643</v>
      </c>
      <c r="AE648" s="43">
        <f>1/2*(('Car Info '!$C$5)*('My Spreedsheet '!F648)^2)</f>
        <v>169492.67361111107</v>
      </c>
      <c r="AF648" s="43">
        <f t="shared" si="334"/>
        <v>169.49267361111106</v>
      </c>
      <c r="AG648" s="43">
        <f t="shared" si="335"/>
        <v>4.7081298225308627E-2</v>
      </c>
      <c r="AH648" s="43">
        <f t="shared" si="336"/>
        <v>7.0125529771090536</v>
      </c>
      <c r="AI648" s="43">
        <f t="shared" si="337"/>
        <v>3734.8138534997402</v>
      </c>
      <c r="AJ648" s="43">
        <f t="shared" si="338"/>
        <v>165757.85975761132</v>
      </c>
      <c r="AK648" s="43">
        <f t="shared" si="339"/>
        <v>165.75785975761133</v>
      </c>
      <c r="AL648" s="43">
        <f t="shared" si="340"/>
        <v>0</v>
      </c>
      <c r="AM648" s="43">
        <f t="shared" si="341"/>
        <v>0</v>
      </c>
      <c r="AN648" s="43">
        <f t="shared" si="342"/>
        <v>124.3183948182085</v>
      </c>
      <c r="AO648" s="43">
        <f>IF('My Spreedsheet '!AN648&lt; 'Supercapacitor Info'!$F$22,'My Spreedsheet '!AN648,'Supercapacitor Info'!$F$22)</f>
        <v>124.3183948182085</v>
      </c>
    </row>
    <row r="649" spans="2:41" x14ac:dyDescent="0.3">
      <c r="B649" s="8" t="s">
        <v>10</v>
      </c>
      <c r="C649" s="8">
        <v>644</v>
      </c>
      <c r="D649" s="8">
        <v>55</v>
      </c>
      <c r="E649" s="9">
        <v>55.2</v>
      </c>
      <c r="F649" s="52">
        <f t="shared" si="319"/>
        <v>15.333333333333334</v>
      </c>
      <c r="G649" s="18">
        <f t="shared" si="343"/>
        <v>0.16666666666666705</v>
      </c>
      <c r="H649" s="18">
        <f t="shared" si="344"/>
        <v>0.60000000000000142</v>
      </c>
      <c r="I649" s="18">
        <f t="shared" si="320"/>
        <v>15.333333333333334</v>
      </c>
      <c r="J649" s="18">
        <f t="shared" si="321"/>
        <v>3602.9444444444471</v>
      </c>
      <c r="K649" s="18">
        <f t="shared" si="315"/>
        <v>508.41666666666657</v>
      </c>
      <c r="L649" s="43">
        <f>'Car Info '!$C$5*'My Spreedsheet '!G649</f>
        <v>248.33333333333391</v>
      </c>
      <c r="M649" s="43">
        <f t="shared" si="322"/>
        <v>1</v>
      </c>
      <c r="N649" s="43">
        <f>IF(M649=1,'Car Info '!$C$5*9.80665*'Car Info '!$H$5,0)</f>
        <v>160.73099349999998</v>
      </c>
      <c r="O649" s="43">
        <f>0.5*'Car Info '!$G$5*'Car Info '!$I$5*'Car Info '!$D$5*('My Spreedsheet '!F649*'My Spreedsheet '!F649)</f>
        <v>89.784874669000004</v>
      </c>
      <c r="P649" s="43">
        <f t="shared" si="314"/>
        <v>498.84920150233393</v>
      </c>
      <c r="Q649" s="43">
        <f t="shared" si="323"/>
        <v>7649.0210897024535</v>
      </c>
      <c r="R649" s="43">
        <f t="shared" si="324"/>
        <v>7.6490210897024538</v>
      </c>
      <c r="S649" s="43">
        <f t="shared" si="325"/>
        <v>3841.2433119246666</v>
      </c>
      <c r="T649" s="43">
        <f t="shared" si="316"/>
        <v>115250.00235290299</v>
      </c>
      <c r="U649" s="43">
        <f t="shared" si="326"/>
        <v>7.6490210897024538</v>
      </c>
      <c r="V649" s="43">
        <f t="shared" si="327"/>
        <v>2.1247280804729037E-3</v>
      </c>
      <c r="W649" s="43">
        <f t="shared" si="328"/>
        <v>0</v>
      </c>
      <c r="X649" s="43">
        <f t="shared" si="329"/>
        <v>0</v>
      </c>
      <c r="Y649" s="43">
        <f t="shared" si="317"/>
        <v>1572.1328615683715</v>
      </c>
      <c r="Z649" s="43">
        <f t="shared" si="318"/>
        <v>-675.55195385681372</v>
      </c>
      <c r="AA649" s="43">
        <f t="shared" si="330"/>
        <v>0.43670357265788096</v>
      </c>
      <c r="AB649" s="43">
        <f t="shared" si="331"/>
        <v>-0.1876533205157816</v>
      </c>
      <c r="AC649" s="43">
        <f t="shared" si="332"/>
        <v>0.1876533205157816</v>
      </c>
      <c r="AD649" s="43">
        <f t="shared" si="333"/>
        <v>0.24905025214209936</v>
      </c>
      <c r="AE649" s="43">
        <f>1/2*(('Car Info '!$C$5)*('My Spreedsheet '!F649)^2)</f>
        <v>175157.77777777781</v>
      </c>
      <c r="AF649" s="43">
        <f t="shared" si="334"/>
        <v>175.15777777777782</v>
      </c>
      <c r="AG649" s="43">
        <f t="shared" si="335"/>
        <v>4.8654938271604949E-2</v>
      </c>
      <c r="AH649" s="43">
        <f t="shared" si="336"/>
        <v>7.0612079153806588</v>
      </c>
      <c r="AI649" s="43">
        <f t="shared" si="337"/>
        <v>3841.2433119246666</v>
      </c>
      <c r="AJ649" s="43">
        <f t="shared" si="338"/>
        <v>171316.53446585315</v>
      </c>
      <c r="AK649" s="43">
        <f t="shared" si="339"/>
        <v>171.31653446585315</v>
      </c>
      <c r="AL649" s="43">
        <f t="shared" si="340"/>
        <v>0</v>
      </c>
      <c r="AM649" s="43">
        <f t="shared" si="341"/>
        <v>0</v>
      </c>
      <c r="AN649" s="43">
        <f t="shared" si="342"/>
        <v>128.48740084938987</v>
      </c>
      <c r="AO649" s="43">
        <f>IF('My Spreedsheet '!AN649&lt; 'Supercapacitor Info'!$F$22,'My Spreedsheet '!AN649,'Supercapacitor Info'!$F$22)</f>
        <v>128.48740084938987</v>
      </c>
    </row>
    <row r="650" spans="2:41" x14ac:dyDescent="0.3">
      <c r="B650" s="8" t="s">
        <v>10</v>
      </c>
      <c r="C650" s="8">
        <v>645</v>
      </c>
      <c r="D650" s="8">
        <v>56</v>
      </c>
      <c r="E650" s="9">
        <v>55.5</v>
      </c>
      <c r="F650" s="52">
        <f t="shared" si="319"/>
        <v>15.416666666666666</v>
      </c>
      <c r="G650" s="18">
        <f t="shared" si="343"/>
        <v>9.7222222222221627E-2</v>
      </c>
      <c r="H650" s="18">
        <f t="shared" si="344"/>
        <v>0.34999999999999787</v>
      </c>
      <c r="I650" s="18">
        <f t="shared" si="320"/>
        <v>15.416666666666666</v>
      </c>
      <c r="J650" s="18">
        <f t="shared" si="321"/>
        <v>3618.3611111111136</v>
      </c>
      <c r="K650" s="18">
        <f t="shared" si="315"/>
        <v>523.83333333333326</v>
      </c>
      <c r="L650" s="43">
        <f>'Car Info '!$C$5*'My Spreedsheet '!G650</f>
        <v>144.86111111111023</v>
      </c>
      <c r="M650" s="43">
        <f t="shared" si="322"/>
        <v>1</v>
      </c>
      <c r="N650" s="43">
        <f>IF(M650=1,'Car Info '!$C$5*9.80665*'Car Info '!$H$5,0)</f>
        <v>160.73099349999998</v>
      </c>
      <c r="O650" s="43">
        <f>0.5*'Car Info '!$G$5*'Car Info '!$I$5*'Car Info '!$D$5*('My Spreedsheet '!F650*'My Spreedsheet '!F650)</f>
        <v>90.763449183203107</v>
      </c>
      <c r="P650" s="43">
        <f t="shared" si="314"/>
        <v>396.35555379431332</v>
      </c>
      <c r="Q650" s="43">
        <f t="shared" si="323"/>
        <v>6110.4814543289967</v>
      </c>
      <c r="R650" s="43">
        <f t="shared" si="324"/>
        <v>6.1104814543289967</v>
      </c>
      <c r="S650" s="43">
        <f t="shared" si="325"/>
        <v>3877.2059913660473</v>
      </c>
      <c r="T650" s="43">
        <f t="shared" si="316"/>
        <v>119127.20834426903</v>
      </c>
      <c r="U650" s="43">
        <f t="shared" si="326"/>
        <v>6.1104814543289967</v>
      </c>
      <c r="V650" s="43">
        <f t="shared" si="327"/>
        <v>1.6973559595358325E-3</v>
      </c>
      <c r="W650" s="43">
        <f t="shared" si="328"/>
        <v>0</v>
      </c>
      <c r="X650" s="43">
        <f t="shared" si="329"/>
        <v>0</v>
      </c>
      <c r="Y650" s="43">
        <f t="shared" si="317"/>
        <v>1578.2433430227004</v>
      </c>
      <c r="Z650" s="43">
        <f t="shared" si="318"/>
        <v>-675.55195385681372</v>
      </c>
      <c r="AA650" s="43">
        <f t="shared" si="330"/>
        <v>0.43840092861741675</v>
      </c>
      <c r="AB650" s="43">
        <f t="shared" si="331"/>
        <v>-0.1876533205157816</v>
      </c>
      <c r="AC650" s="43">
        <f t="shared" si="332"/>
        <v>0.1876533205157816</v>
      </c>
      <c r="AD650" s="43">
        <f t="shared" si="333"/>
        <v>0.25074760810163516</v>
      </c>
      <c r="AE650" s="43">
        <f>1/2*(('Car Info '!$C$5)*('My Spreedsheet '!F650)^2)</f>
        <v>177066.84027777775</v>
      </c>
      <c r="AF650" s="43">
        <f t="shared" si="334"/>
        <v>177.06684027777774</v>
      </c>
      <c r="AG650" s="43">
        <f t="shared" si="335"/>
        <v>4.9185233410493814E-2</v>
      </c>
      <c r="AH650" s="43">
        <f t="shared" si="336"/>
        <v>7.1103931487911529</v>
      </c>
      <c r="AI650" s="43">
        <f t="shared" si="337"/>
        <v>3877.2059913660473</v>
      </c>
      <c r="AJ650" s="43">
        <f t="shared" si="338"/>
        <v>173189.63428641172</v>
      </c>
      <c r="AK650" s="43">
        <f t="shared" si="339"/>
        <v>173.18963428641172</v>
      </c>
      <c r="AL650" s="43">
        <f t="shared" si="340"/>
        <v>0</v>
      </c>
      <c r="AM650" s="43">
        <f t="shared" si="341"/>
        <v>0</v>
      </c>
      <c r="AN650" s="43">
        <f t="shared" si="342"/>
        <v>129.8922257148088</v>
      </c>
      <c r="AO650" s="43">
        <f>IF('My Spreedsheet '!AN650&lt; 'Supercapacitor Info'!$F$22,'My Spreedsheet '!AN650,'Supercapacitor Info'!$F$22)</f>
        <v>129.8922257148088</v>
      </c>
    </row>
    <row r="651" spans="2:41" x14ac:dyDescent="0.3">
      <c r="B651" s="8" t="s">
        <v>10</v>
      </c>
      <c r="C651" s="8">
        <v>646</v>
      </c>
      <c r="D651" s="8">
        <v>57</v>
      </c>
      <c r="E651" s="9">
        <v>55.9</v>
      </c>
      <c r="F651" s="52">
        <f t="shared" si="319"/>
        <v>15.527777777777777</v>
      </c>
      <c r="G651" s="18">
        <f t="shared" si="343"/>
        <v>0.11111111111111072</v>
      </c>
      <c r="H651" s="18">
        <f t="shared" si="344"/>
        <v>0.39999999999999858</v>
      </c>
      <c r="I651" s="18">
        <f t="shared" si="320"/>
        <v>15.527777777777777</v>
      </c>
      <c r="J651" s="18">
        <f t="shared" si="321"/>
        <v>3633.8888888888914</v>
      </c>
      <c r="K651" s="18">
        <f t="shared" si="315"/>
        <v>539.36111111111109</v>
      </c>
      <c r="L651" s="43">
        <f>'Car Info '!$C$5*'My Spreedsheet '!G651</f>
        <v>165.55555555555497</v>
      </c>
      <c r="M651" s="43">
        <f t="shared" si="322"/>
        <v>1</v>
      </c>
      <c r="N651" s="43">
        <f>IF(M651=1,'Car Info '!$C$5*9.80665*'Car Info '!$H$5,0)</f>
        <v>160.73099349999998</v>
      </c>
      <c r="O651" s="43">
        <f>0.5*'Car Info '!$G$5*'Car Info '!$I$5*'Car Info '!$D$5*('My Spreedsheet '!F651*'My Spreedsheet '!F651)</f>
        <v>92.0764657551059</v>
      </c>
      <c r="P651" s="43">
        <f t="shared" si="314"/>
        <v>418.36301481066084</v>
      </c>
      <c r="Q651" s="43">
        <f t="shared" si="323"/>
        <v>6496.2479244210945</v>
      </c>
      <c r="R651" s="43">
        <f t="shared" si="324"/>
        <v>6.4962479244210947</v>
      </c>
      <c r="S651" s="43">
        <f t="shared" si="325"/>
        <v>3925.5380478778939</v>
      </c>
      <c r="T651" s="43">
        <f t="shared" si="316"/>
        <v>123052.74639214693</v>
      </c>
      <c r="U651" s="43">
        <f t="shared" si="326"/>
        <v>6.4962479244210947</v>
      </c>
      <c r="V651" s="43">
        <f t="shared" si="327"/>
        <v>1.8045133123391929E-3</v>
      </c>
      <c r="W651" s="43">
        <f t="shared" si="328"/>
        <v>0</v>
      </c>
      <c r="X651" s="43">
        <f t="shared" si="329"/>
        <v>0</v>
      </c>
      <c r="Y651" s="43">
        <f t="shared" si="317"/>
        <v>1584.7395909471215</v>
      </c>
      <c r="Z651" s="43">
        <f t="shared" si="318"/>
        <v>-675.55195385681372</v>
      </c>
      <c r="AA651" s="43">
        <f t="shared" si="330"/>
        <v>0.44020544192975597</v>
      </c>
      <c r="AB651" s="43">
        <f t="shared" si="331"/>
        <v>-0.1876533205157816</v>
      </c>
      <c r="AC651" s="43">
        <f t="shared" si="332"/>
        <v>0.1876533205157816</v>
      </c>
      <c r="AD651" s="43">
        <f t="shared" si="333"/>
        <v>0.25255212141397437</v>
      </c>
      <c r="AE651" s="43">
        <f>1/2*(('Car Info '!$C$5)*('My Spreedsheet '!F651)^2)</f>
        <v>179628.35262345677</v>
      </c>
      <c r="AF651" s="43">
        <f t="shared" si="334"/>
        <v>179.62835262345678</v>
      </c>
      <c r="AG651" s="43">
        <f t="shared" si="335"/>
        <v>4.9896764617626883E-2</v>
      </c>
      <c r="AH651" s="43">
        <f t="shared" si="336"/>
        <v>7.1602899134087794</v>
      </c>
      <c r="AI651" s="43">
        <f t="shared" si="337"/>
        <v>3925.5380478778939</v>
      </c>
      <c r="AJ651" s="43">
        <f t="shared" si="338"/>
        <v>175702.81457557887</v>
      </c>
      <c r="AK651" s="43">
        <f t="shared" si="339"/>
        <v>175.70281457557888</v>
      </c>
      <c r="AL651" s="43">
        <f t="shared" si="340"/>
        <v>0</v>
      </c>
      <c r="AM651" s="43">
        <f t="shared" si="341"/>
        <v>0</v>
      </c>
      <c r="AN651" s="43">
        <f t="shared" si="342"/>
        <v>131.77711093168415</v>
      </c>
      <c r="AO651" s="43">
        <f>IF('My Spreedsheet '!AN651&lt; 'Supercapacitor Info'!$F$22,'My Spreedsheet '!AN651,'Supercapacitor Info'!$F$22)</f>
        <v>131.77711093168415</v>
      </c>
    </row>
    <row r="652" spans="2:41" x14ac:dyDescent="0.3">
      <c r="B652" s="8" t="s">
        <v>10</v>
      </c>
      <c r="C652" s="8">
        <v>647</v>
      </c>
      <c r="D652" s="8">
        <v>58</v>
      </c>
      <c r="E652" s="9">
        <v>56.3</v>
      </c>
      <c r="F652" s="52">
        <f t="shared" si="319"/>
        <v>15.638888888888888</v>
      </c>
      <c r="G652" s="18">
        <f t="shared" si="343"/>
        <v>0.1111111111111117</v>
      </c>
      <c r="H652" s="18">
        <f t="shared" si="344"/>
        <v>0.40000000000000213</v>
      </c>
      <c r="I652" s="18">
        <f t="shared" si="320"/>
        <v>15.638888888888888</v>
      </c>
      <c r="J652" s="18">
        <f t="shared" si="321"/>
        <v>3649.5277777777801</v>
      </c>
      <c r="K652" s="18">
        <f t="shared" si="315"/>
        <v>555</v>
      </c>
      <c r="L652" s="43">
        <f>'Car Info '!$C$5*'My Spreedsheet '!G652</f>
        <v>165.55555555555642</v>
      </c>
      <c r="M652" s="43">
        <f t="shared" si="322"/>
        <v>1</v>
      </c>
      <c r="N652" s="43">
        <f>IF(M652=1,'Car Info '!$C$5*9.80665*'Car Info '!$H$5,0)</f>
        <v>160.73099349999998</v>
      </c>
      <c r="O652" s="43">
        <f>0.5*'Car Info '!$G$5*'Car Info '!$I$5*'Car Info '!$D$5*('My Spreedsheet '!F652*'My Spreedsheet '!F652)</f>
        <v>93.398911530397555</v>
      </c>
      <c r="P652" s="43">
        <f t="shared" si="314"/>
        <v>419.68546058595393</v>
      </c>
      <c r="Q652" s="43">
        <f t="shared" si="323"/>
        <v>6563.4142863858897</v>
      </c>
      <c r="R652" s="43">
        <f t="shared" si="324"/>
        <v>6.56341428638589</v>
      </c>
      <c r="S652" s="43">
        <f t="shared" si="325"/>
        <v>3974.3093481142723</v>
      </c>
      <c r="T652" s="43">
        <f t="shared" si="316"/>
        <v>127027.0557402612</v>
      </c>
      <c r="U652" s="43">
        <f t="shared" si="326"/>
        <v>6.56341428638589</v>
      </c>
      <c r="V652" s="43">
        <f t="shared" si="327"/>
        <v>1.8231706351071917E-3</v>
      </c>
      <c r="W652" s="43">
        <f t="shared" si="328"/>
        <v>0</v>
      </c>
      <c r="X652" s="43">
        <f t="shared" si="329"/>
        <v>0</v>
      </c>
      <c r="Y652" s="43">
        <f t="shared" si="317"/>
        <v>1591.3030052335075</v>
      </c>
      <c r="Z652" s="43">
        <f t="shared" si="318"/>
        <v>-675.55195385681372</v>
      </c>
      <c r="AA652" s="43">
        <f t="shared" si="330"/>
        <v>0.4420286125648632</v>
      </c>
      <c r="AB652" s="43">
        <f t="shared" si="331"/>
        <v>-0.1876533205157816</v>
      </c>
      <c r="AC652" s="43">
        <f t="shared" si="332"/>
        <v>0.1876533205157816</v>
      </c>
      <c r="AD652" s="43">
        <f t="shared" si="333"/>
        <v>0.2543752920490816</v>
      </c>
      <c r="AE652" s="43">
        <f>1/2*(('Car Info '!$C$5)*('My Spreedsheet '!F652)^2)</f>
        <v>182208.26003086416</v>
      </c>
      <c r="AF652" s="43">
        <f t="shared" si="334"/>
        <v>182.20826003086415</v>
      </c>
      <c r="AG652" s="43">
        <f t="shared" si="335"/>
        <v>5.0613405564128931E-2</v>
      </c>
      <c r="AH652" s="43">
        <f t="shared" si="336"/>
        <v>7.2109033189729086</v>
      </c>
      <c r="AI652" s="43">
        <f t="shared" si="337"/>
        <v>3974.3093481142723</v>
      </c>
      <c r="AJ652" s="43">
        <f t="shared" si="338"/>
        <v>178233.95068274988</v>
      </c>
      <c r="AK652" s="43">
        <f t="shared" si="339"/>
        <v>178.23395068274988</v>
      </c>
      <c r="AL652" s="43">
        <f t="shared" si="340"/>
        <v>0</v>
      </c>
      <c r="AM652" s="43">
        <f t="shared" si="341"/>
        <v>0</v>
      </c>
      <c r="AN652" s="43">
        <f t="shared" si="342"/>
        <v>133.67546301206244</v>
      </c>
      <c r="AO652" s="43">
        <f>IF('My Spreedsheet '!AN652&lt; 'Supercapacitor Info'!$F$22,'My Spreedsheet '!AN652,'Supercapacitor Info'!$F$22)</f>
        <v>133.67546301206244</v>
      </c>
    </row>
    <row r="653" spans="2:41" x14ac:dyDescent="0.3">
      <c r="B653" s="8" t="s">
        <v>10</v>
      </c>
      <c r="C653" s="8">
        <v>648</v>
      </c>
      <c r="D653" s="8">
        <v>59</v>
      </c>
      <c r="E653" s="9">
        <v>56.7</v>
      </c>
      <c r="F653" s="52">
        <f t="shared" si="319"/>
        <v>15.75</v>
      </c>
      <c r="G653" s="18">
        <f t="shared" si="343"/>
        <v>8.3333333333333523E-2</v>
      </c>
      <c r="H653" s="18">
        <f t="shared" si="344"/>
        <v>0.30000000000000071</v>
      </c>
      <c r="I653" s="18">
        <f t="shared" si="320"/>
        <v>15.75</v>
      </c>
      <c r="J653" s="18">
        <f t="shared" si="321"/>
        <v>3665.2777777777801</v>
      </c>
      <c r="K653" s="18">
        <f t="shared" si="315"/>
        <v>570.75</v>
      </c>
      <c r="L653" s="43">
        <f>'Car Info '!$C$5*'My Spreedsheet '!G653</f>
        <v>124.16666666666696</v>
      </c>
      <c r="M653" s="43">
        <f t="shared" si="322"/>
        <v>1</v>
      </c>
      <c r="N653" s="43">
        <f>IF(M653=1,'Car Info '!$C$5*9.80665*'Car Info '!$H$5,0)</f>
        <v>160.73099349999998</v>
      </c>
      <c r="O653" s="43">
        <f>0.5*'Car Info '!$G$5*'Car Info '!$I$5*'Car Info '!$D$5*('My Spreedsheet '!F653*'My Spreedsheet '!F653)</f>
        <v>94.730786509078129</v>
      </c>
      <c r="P653" s="43">
        <f t="shared" si="314"/>
        <v>379.62844667574507</v>
      </c>
      <c r="Q653" s="43">
        <f t="shared" si="323"/>
        <v>5979.1480351429846</v>
      </c>
      <c r="R653" s="43">
        <f t="shared" si="324"/>
        <v>5.9791480351429849</v>
      </c>
      <c r="S653" s="43">
        <f t="shared" si="325"/>
        <v>4023.52303514298</v>
      </c>
      <c r="T653" s="43">
        <f t="shared" si="316"/>
        <v>131050.57877540418</v>
      </c>
      <c r="U653" s="43">
        <f t="shared" si="326"/>
        <v>5.9791480351429849</v>
      </c>
      <c r="V653" s="43">
        <f t="shared" si="327"/>
        <v>1.6608744542063846E-3</v>
      </c>
      <c r="W653" s="43">
        <f t="shared" si="328"/>
        <v>0</v>
      </c>
      <c r="X653" s="43">
        <f t="shared" si="329"/>
        <v>0</v>
      </c>
      <c r="Y653" s="43">
        <f t="shared" si="317"/>
        <v>1597.2821532686505</v>
      </c>
      <c r="Z653" s="43">
        <f t="shared" si="318"/>
        <v>-675.55195385681372</v>
      </c>
      <c r="AA653" s="43">
        <f t="shared" si="330"/>
        <v>0.44368948701906957</v>
      </c>
      <c r="AB653" s="43">
        <f t="shared" si="331"/>
        <v>-0.1876533205157816</v>
      </c>
      <c r="AC653" s="43">
        <f t="shared" si="332"/>
        <v>0.1876533205157816</v>
      </c>
      <c r="AD653" s="43">
        <f t="shared" si="333"/>
        <v>0.25603616650328798</v>
      </c>
      <c r="AE653" s="43">
        <f>1/2*(('Car Info '!$C$5)*('My Spreedsheet '!F653)^2)</f>
        <v>184806.5625</v>
      </c>
      <c r="AF653" s="43">
        <f t="shared" si="334"/>
        <v>184.80656250000001</v>
      </c>
      <c r="AG653" s="43">
        <f t="shared" si="335"/>
        <v>5.1335156250000007E-2</v>
      </c>
      <c r="AH653" s="43">
        <f t="shared" si="336"/>
        <v>7.262238475222909</v>
      </c>
      <c r="AI653" s="43">
        <f t="shared" si="337"/>
        <v>4023.52303514298</v>
      </c>
      <c r="AJ653" s="43">
        <f t="shared" si="338"/>
        <v>180783.03946485702</v>
      </c>
      <c r="AK653" s="43">
        <f t="shared" si="339"/>
        <v>180.78303946485701</v>
      </c>
      <c r="AL653" s="43">
        <f t="shared" si="340"/>
        <v>0</v>
      </c>
      <c r="AM653" s="43">
        <f t="shared" si="341"/>
        <v>0</v>
      </c>
      <c r="AN653" s="43">
        <f t="shared" si="342"/>
        <v>135.58727959864279</v>
      </c>
      <c r="AO653" s="43">
        <f>IF('My Spreedsheet '!AN653&lt; 'Supercapacitor Info'!$F$22,'My Spreedsheet '!AN653,'Supercapacitor Info'!$F$22)</f>
        <v>135.58727959864279</v>
      </c>
    </row>
    <row r="654" spans="2:41" x14ac:dyDescent="0.3">
      <c r="B654" s="8" t="s">
        <v>10</v>
      </c>
      <c r="C654" s="8">
        <v>649</v>
      </c>
      <c r="D654" s="8">
        <v>60</v>
      </c>
      <c r="E654" s="9">
        <v>56.9</v>
      </c>
      <c r="F654" s="52">
        <f t="shared" si="319"/>
        <v>15.805555555555555</v>
      </c>
      <c r="G654" s="18">
        <f t="shared" si="343"/>
        <v>1.3888888888888099E-2</v>
      </c>
      <c r="H654" s="18">
        <f t="shared" si="344"/>
        <v>4.9999999999997158E-2</v>
      </c>
      <c r="I654" s="18">
        <f t="shared" si="320"/>
        <v>15.805555555555555</v>
      </c>
      <c r="J654" s="18">
        <f t="shared" si="321"/>
        <v>3681.0833333333358</v>
      </c>
      <c r="K654" s="18">
        <f t="shared" si="315"/>
        <v>586.55555555555554</v>
      </c>
      <c r="L654" s="43">
        <f>'Car Info '!$C$5*'My Spreedsheet '!G654</f>
        <v>20.694444444443267</v>
      </c>
      <c r="M654" s="43">
        <f t="shared" si="322"/>
        <v>1</v>
      </c>
      <c r="N654" s="43">
        <f>IF(M654=1,'Car Info '!$C$5*9.80665*'Car Info '!$H$5,0)</f>
        <v>160.73099349999998</v>
      </c>
      <c r="O654" s="43">
        <f>0.5*'Car Info '!$G$5*'Car Info '!$I$5*'Car Info '!$D$5*('My Spreedsheet '!F654*'My Spreedsheet '!F654)</f>
        <v>95.400259949689229</v>
      </c>
      <c r="P654" s="43">
        <f t="shared" si="314"/>
        <v>276.82569789413247</v>
      </c>
      <c r="Q654" s="43">
        <f t="shared" si="323"/>
        <v>4375.3839472711497</v>
      </c>
      <c r="R654" s="43">
        <f t="shared" si="324"/>
        <v>4.3753839472711498</v>
      </c>
      <c r="S654" s="43">
        <f t="shared" si="325"/>
        <v>4048.2967559131434</v>
      </c>
      <c r="T654" s="43">
        <f t="shared" si="316"/>
        <v>135098.87553131732</v>
      </c>
      <c r="U654" s="43">
        <f t="shared" si="326"/>
        <v>4.3753839472711498</v>
      </c>
      <c r="V654" s="43">
        <f t="shared" si="327"/>
        <v>1.2153844297975416E-3</v>
      </c>
      <c r="W654" s="43">
        <f t="shared" si="328"/>
        <v>0</v>
      </c>
      <c r="X654" s="43">
        <f t="shared" si="329"/>
        <v>0</v>
      </c>
      <c r="Y654" s="43">
        <f t="shared" si="317"/>
        <v>1601.6575372159216</v>
      </c>
      <c r="Z654" s="43">
        <f t="shared" si="318"/>
        <v>-675.55195385681372</v>
      </c>
      <c r="AA654" s="43">
        <f t="shared" si="330"/>
        <v>0.44490487144886709</v>
      </c>
      <c r="AB654" s="43">
        <f t="shared" si="331"/>
        <v>-0.1876533205157816</v>
      </c>
      <c r="AC654" s="43">
        <f t="shared" si="332"/>
        <v>0.1876533205157816</v>
      </c>
      <c r="AD654" s="43">
        <f t="shared" si="333"/>
        <v>0.25725155093308549</v>
      </c>
      <c r="AE654" s="43">
        <f>1/2*(('Car Info '!$C$5)*('My Spreedsheet '!F654)^2)</f>
        <v>186112.61188271604</v>
      </c>
      <c r="AF654" s="43">
        <f t="shared" si="334"/>
        <v>186.11261188271604</v>
      </c>
      <c r="AG654" s="43">
        <f t="shared" si="335"/>
        <v>5.1697947745198897E-2</v>
      </c>
      <c r="AH654" s="43">
        <f t="shared" si="336"/>
        <v>7.3139364229681076</v>
      </c>
      <c r="AI654" s="43">
        <f t="shared" si="337"/>
        <v>4048.2967559131434</v>
      </c>
      <c r="AJ654" s="43">
        <f t="shared" si="338"/>
        <v>182064.31512680289</v>
      </c>
      <c r="AK654" s="43">
        <f t="shared" si="339"/>
        <v>182.06431512680288</v>
      </c>
      <c r="AL654" s="43">
        <f t="shared" si="340"/>
        <v>0</v>
      </c>
      <c r="AM654" s="43">
        <f t="shared" si="341"/>
        <v>0</v>
      </c>
      <c r="AN654" s="43">
        <f t="shared" si="342"/>
        <v>136.54823634510217</v>
      </c>
      <c r="AO654" s="43">
        <f>IF('My Spreedsheet '!AN654&lt; 'Supercapacitor Info'!$F$22,'My Spreedsheet '!AN654,'Supercapacitor Info'!$F$22)</f>
        <v>136.54823634510217</v>
      </c>
    </row>
    <row r="655" spans="2:41" x14ac:dyDescent="0.3">
      <c r="B655" s="8" t="s">
        <v>10</v>
      </c>
      <c r="C655" s="8">
        <v>650</v>
      </c>
      <c r="D655" s="8">
        <v>61</v>
      </c>
      <c r="E655" s="9">
        <v>56.8</v>
      </c>
      <c r="F655" s="52">
        <f t="shared" si="319"/>
        <v>15.777777777777777</v>
      </c>
      <c r="G655" s="18">
        <f t="shared" si="343"/>
        <v>-0.12499999999999981</v>
      </c>
      <c r="H655" s="18">
        <f t="shared" si="344"/>
        <v>-0.44999999999999929</v>
      </c>
      <c r="I655" s="18">
        <f t="shared" si="320"/>
        <v>15.777777777777777</v>
      </c>
      <c r="J655" s="18">
        <f t="shared" si="321"/>
        <v>3696.8611111111136</v>
      </c>
      <c r="K655" s="18">
        <f t="shared" si="315"/>
        <v>602.33333333333337</v>
      </c>
      <c r="L655" s="43">
        <f>'Car Info '!$C$5*'My Spreedsheet '!G655</f>
        <v>-186.24999999999972</v>
      </c>
      <c r="M655" s="43">
        <f t="shared" si="322"/>
        <v>1</v>
      </c>
      <c r="N655" s="43">
        <f>IF(M655=1,'Car Info '!$C$5*9.80665*'Car Info '!$H$5,0)</f>
        <v>160.73099349999998</v>
      </c>
      <c r="O655" s="43">
        <f>0.5*'Car Info '!$G$5*'Car Info '!$I$5*'Car Info '!$D$5*('My Spreedsheet '!F655*'My Spreedsheet '!F655)</f>
        <v>95.065228566777762</v>
      </c>
      <c r="P655" s="43">
        <f t="shared" si="314"/>
        <v>69.546222066778029</v>
      </c>
      <c r="Q655" s="43">
        <f t="shared" si="323"/>
        <v>1097.2848370536087</v>
      </c>
      <c r="R655" s="43">
        <f t="shared" si="324"/>
        <v>1.0972848370536088</v>
      </c>
      <c r="S655" s="43">
        <f t="shared" si="325"/>
        <v>4035.8959481647153</v>
      </c>
      <c r="T655" s="43">
        <f t="shared" si="316"/>
        <v>139134.77147948203</v>
      </c>
      <c r="U655" s="43">
        <f t="shared" si="326"/>
        <v>1.0972848370536088</v>
      </c>
      <c r="V655" s="43">
        <f t="shared" si="327"/>
        <v>3.0480134362600243E-4</v>
      </c>
      <c r="W655" s="43">
        <f t="shared" si="328"/>
        <v>0</v>
      </c>
      <c r="X655" s="43">
        <f t="shared" si="329"/>
        <v>0</v>
      </c>
      <c r="Y655" s="43">
        <f t="shared" si="317"/>
        <v>1602.7548220529752</v>
      </c>
      <c r="Z655" s="43">
        <f t="shared" si="318"/>
        <v>-675.55195385681372</v>
      </c>
      <c r="AA655" s="43">
        <f t="shared" si="330"/>
        <v>0.44520967279249313</v>
      </c>
      <c r="AB655" s="43">
        <f t="shared" si="331"/>
        <v>-0.1876533205157816</v>
      </c>
      <c r="AC655" s="43">
        <f t="shared" si="332"/>
        <v>0.1876533205157816</v>
      </c>
      <c r="AD655" s="43">
        <f t="shared" si="333"/>
        <v>0.25755635227671153</v>
      </c>
      <c r="AE655" s="43">
        <f>1/2*(('Car Info '!$C$5)*('My Spreedsheet '!F655)^2)</f>
        <v>185459.01234567899</v>
      </c>
      <c r="AF655" s="43">
        <f t="shared" si="334"/>
        <v>185.45901234567899</v>
      </c>
      <c r="AG655" s="43">
        <f t="shared" si="335"/>
        <v>5.1516392318244161E-2</v>
      </c>
      <c r="AH655" s="43">
        <f t="shared" si="336"/>
        <v>7.3654528152863517</v>
      </c>
      <c r="AI655" s="43">
        <f t="shared" si="337"/>
        <v>4035.8959481647153</v>
      </c>
      <c r="AJ655" s="43">
        <f t="shared" si="338"/>
        <v>181423.11639751427</v>
      </c>
      <c r="AK655" s="43">
        <f t="shared" si="339"/>
        <v>181.42311639751426</v>
      </c>
      <c r="AL655" s="43">
        <f t="shared" si="340"/>
        <v>181423.11639751427</v>
      </c>
      <c r="AM655" s="43">
        <f t="shared" si="341"/>
        <v>181.42311639751426</v>
      </c>
      <c r="AN655" s="43">
        <f t="shared" si="342"/>
        <v>136.06733729813573</v>
      </c>
      <c r="AO655" s="43">
        <f>IF('My Spreedsheet '!AN655&lt; 'Supercapacitor Info'!$F$22,'My Spreedsheet '!AN655,'Supercapacitor Info'!$F$22)</f>
        <v>136.06733729813573</v>
      </c>
    </row>
    <row r="656" spans="2:41" x14ac:dyDescent="0.3">
      <c r="B656" s="8" t="s">
        <v>10</v>
      </c>
      <c r="C656" s="8">
        <v>651</v>
      </c>
      <c r="D656" s="8">
        <v>62</v>
      </c>
      <c r="E656" s="9">
        <v>56</v>
      </c>
      <c r="F656" s="52">
        <f t="shared" si="319"/>
        <v>15.555555555555555</v>
      </c>
      <c r="G656" s="18">
        <f t="shared" si="343"/>
        <v>-0.36111111111111033</v>
      </c>
      <c r="H656" s="18">
        <f t="shared" si="344"/>
        <v>-1.2999999999999972</v>
      </c>
      <c r="I656" s="18">
        <f t="shared" si="320"/>
        <v>15.555555555555555</v>
      </c>
      <c r="J656" s="18">
        <f t="shared" si="321"/>
        <v>3712.4166666666692</v>
      </c>
      <c r="K656" s="18">
        <f t="shared" si="315"/>
        <v>617.88888888888891</v>
      </c>
      <c r="L656" s="43">
        <f>'Car Info '!$C$5*'My Spreedsheet '!G656</f>
        <v>-538.05555555555441</v>
      </c>
      <c r="M656" s="43">
        <f t="shared" si="322"/>
        <v>1</v>
      </c>
      <c r="N656" s="43">
        <f>IF(M656=1,'Car Info '!$C$5*9.80665*'Car Info '!$H$5,0)</f>
        <v>160.73099349999998</v>
      </c>
      <c r="O656" s="43">
        <f>0.5*'Car Info '!$G$5*'Car Info '!$I$5*'Car Info '!$D$5*('My Spreedsheet '!F656*'My Spreedsheet '!F656)</f>
        <v>92.406193211111102</v>
      </c>
      <c r="P656" s="43">
        <f t="shared" si="314"/>
        <v>-284.91836884444336</v>
      </c>
      <c r="Q656" s="43">
        <f t="shared" si="323"/>
        <v>-4432.0635153580079</v>
      </c>
      <c r="R656" s="43">
        <f t="shared" si="324"/>
        <v>-4.4320635153580081</v>
      </c>
      <c r="S656" s="43">
        <f t="shared" si="325"/>
        <v>3937.6895710617282</v>
      </c>
      <c r="T656" s="43">
        <f t="shared" si="316"/>
        <v>143072.46105054376</v>
      </c>
      <c r="U656" s="43">
        <f t="shared" si="326"/>
        <v>0</v>
      </c>
      <c r="V656" s="43">
        <f t="shared" si="327"/>
        <v>0</v>
      </c>
      <c r="W656" s="43">
        <f t="shared" si="328"/>
        <v>-4.4320635153580081</v>
      </c>
      <c r="X656" s="43">
        <f t="shared" si="329"/>
        <v>1.2311287542661133E-3</v>
      </c>
      <c r="Y656" s="43">
        <f t="shared" si="317"/>
        <v>1602.7548220529752</v>
      </c>
      <c r="Z656" s="43">
        <f t="shared" si="318"/>
        <v>-679.98401737217171</v>
      </c>
      <c r="AA656" s="43">
        <f t="shared" si="330"/>
        <v>0.44520967279249313</v>
      </c>
      <c r="AB656" s="43">
        <f t="shared" si="331"/>
        <v>-0.18888444927004769</v>
      </c>
      <c r="AC656" s="43">
        <f t="shared" si="332"/>
        <v>0.18888444927004769</v>
      </c>
      <c r="AD656" s="43">
        <f t="shared" si="333"/>
        <v>0.25632522352244547</v>
      </c>
      <c r="AE656" s="43">
        <f>1/2*(('Car Info '!$C$5)*('My Spreedsheet '!F656)^2)</f>
        <v>180271.6049382716</v>
      </c>
      <c r="AF656" s="43">
        <f t="shared" si="334"/>
        <v>180.27160493827159</v>
      </c>
      <c r="AG656" s="43">
        <f t="shared" si="335"/>
        <v>5.0075445816186552E-2</v>
      </c>
      <c r="AH656" s="43">
        <f t="shared" si="336"/>
        <v>7.4155282611025379</v>
      </c>
      <c r="AI656" s="43">
        <f t="shared" si="337"/>
        <v>3937.6895710617282</v>
      </c>
      <c r="AJ656" s="43">
        <f t="shared" si="338"/>
        <v>176333.91536720988</v>
      </c>
      <c r="AK656" s="43">
        <f t="shared" si="339"/>
        <v>176.33391536720987</v>
      </c>
      <c r="AL656" s="43">
        <f t="shared" si="340"/>
        <v>176333.91536720988</v>
      </c>
      <c r="AM656" s="43">
        <f t="shared" si="341"/>
        <v>176.33391536720987</v>
      </c>
      <c r="AN656" s="43">
        <f t="shared" si="342"/>
        <v>132.25043652540742</v>
      </c>
      <c r="AO656" s="43">
        <f>IF('My Spreedsheet '!AN656&lt; 'Supercapacitor Info'!$F$22,'My Spreedsheet '!AN656,'Supercapacitor Info'!$F$22)</f>
        <v>132.25043652540742</v>
      </c>
    </row>
    <row r="657" spans="2:41" x14ac:dyDescent="0.3">
      <c r="B657" s="8" t="s">
        <v>10</v>
      </c>
      <c r="C657" s="8">
        <v>652</v>
      </c>
      <c r="D657" s="8">
        <v>63</v>
      </c>
      <c r="E657" s="9">
        <v>54.2</v>
      </c>
      <c r="F657" s="52">
        <f t="shared" si="319"/>
        <v>15.055555555555555</v>
      </c>
      <c r="G657" s="18">
        <f t="shared" si="343"/>
        <v>-0.54166666666666641</v>
      </c>
      <c r="H657" s="18">
        <f t="shared" si="344"/>
        <v>-1.9499999999999993</v>
      </c>
      <c r="I657" s="18">
        <f t="shared" si="320"/>
        <v>15.055555555555555</v>
      </c>
      <c r="J657" s="18">
        <f t="shared" si="321"/>
        <v>3727.4722222222249</v>
      </c>
      <c r="K657" s="18">
        <f t="shared" si="315"/>
        <v>632.94444444444446</v>
      </c>
      <c r="L657" s="43">
        <f>'Car Info '!$C$5*'My Spreedsheet '!G657</f>
        <v>-807.08333333333292</v>
      </c>
      <c r="M657" s="43">
        <f t="shared" si="322"/>
        <v>1</v>
      </c>
      <c r="N657" s="43">
        <f>IF(M657=1,'Car Info '!$C$5*9.80665*'Car Info '!$H$5,0)</f>
        <v>160.73099349999998</v>
      </c>
      <c r="O657" s="43">
        <f>0.5*'Car Info '!$G$5*'Car Info '!$I$5*'Car Info '!$D$5*('My Spreedsheet '!F657*'My Spreedsheet '!F657)</f>
        <v>86.561265760423609</v>
      </c>
      <c r="P657" s="43">
        <f t="shared" ref="P657:P720" si="345">L657+N657+O657</f>
        <v>-559.7910740729094</v>
      </c>
      <c r="Q657" s="43">
        <f t="shared" si="323"/>
        <v>-8427.9656152088028</v>
      </c>
      <c r="R657" s="43">
        <f t="shared" si="324"/>
        <v>-8.4279656152088034</v>
      </c>
      <c r="S657" s="43">
        <f t="shared" si="325"/>
        <v>3723.1223477541548</v>
      </c>
      <c r="T657" s="43">
        <f t="shared" si="316"/>
        <v>146795.58339829792</v>
      </c>
      <c r="U657" s="43">
        <f t="shared" si="326"/>
        <v>0</v>
      </c>
      <c r="V657" s="43">
        <f t="shared" si="327"/>
        <v>0</v>
      </c>
      <c r="W657" s="43">
        <f t="shared" si="328"/>
        <v>-8.4279656152088034</v>
      </c>
      <c r="X657" s="43">
        <f t="shared" si="329"/>
        <v>2.341101559780223E-3</v>
      </c>
      <c r="Y657" s="43">
        <f t="shared" si="317"/>
        <v>1602.7548220529752</v>
      </c>
      <c r="Z657" s="43">
        <f t="shared" si="318"/>
        <v>-688.4119829873805</v>
      </c>
      <c r="AA657" s="43">
        <f t="shared" si="330"/>
        <v>0.44520967279249313</v>
      </c>
      <c r="AB657" s="43">
        <f t="shared" si="331"/>
        <v>-0.19122555082982792</v>
      </c>
      <c r="AC657" s="43">
        <f t="shared" si="332"/>
        <v>0.19122555082982792</v>
      </c>
      <c r="AD657" s="43">
        <f t="shared" si="333"/>
        <v>0.25398412196266518</v>
      </c>
      <c r="AE657" s="43">
        <f>1/2*(('Car Info '!$C$5)*('My Spreedsheet '!F657)^2)</f>
        <v>168868.96604938273</v>
      </c>
      <c r="AF657" s="43">
        <f t="shared" si="334"/>
        <v>168.86896604938272</v>
      </c>
      <c r="AG657" s="43">
        <f t="shared" si="335"/>
        <v>4.6908046124828531E-2</v>
      </c>
      <c r="AH657" s="43">
        <f t="shared" si="336"/>
        <v>7.4624363072273665</v>
      </c>
      <c r="AI657" s="43">
        <f t="shared" si="337"/>
        <v>3723.1223477541548</v>
      </c>
      <c r="AJ657" s="43">
        <f t="shared" si="338"/>
        <v>165145.84370162856</v>
      </c>
      <c r="AK657" s="43">
        <f t="shared" si="339"/>
        <v>165.14584370162856</v>
      </c>
      <c r="AL657" s="43">
        <f t="shared" si="340"/>
        <v>165145.84370162856</v>
      </c>
      <c r="AM657" s="43">
        <f t="shared" si="341"/>
        <v>165.14584370162856</v>
      </c>
      <c r="AN657" s="43">
        <f t="shared" si="342"/>
        <v>123.85938277622142</v>
      </c>
      <c r="AO657" s="43">
        <f>IF('My Spreedsheet '!AN657&lt; 'Supercapacitor Info'!$F$22,'My Spreedsheet '!AN657,'Supercapacitor Info'!$F$22)</f>
        <v>123.85938277622142</v>
      </c>
    </row>
    <row r="658" spans="2:41" x14ac:dyDescent="0.3">
      <c r="B658" s="8" t="s">
        <v>10</v>
      </c>
      <c r="C658" s="8">
        <v>653</v>
      </c>
      <c r="D658" s="8">
        <v>64</v>
      </c>
      <c r="E658" s="9">
        <v>52.1</v>
      </c>
      <c r="F658" s="52">
        <f t="shared" si="319"/>
        <v>14.472222222222221</v>
      </c>
      <c r="G658" s="18">
        <f t="shared" si="343"/>
        <v>-0.56944444444444464</v>
      </c>
      <c r="H658" s="18">
        <f t="shared" si="344"/>
        <v>-2.0500000000000007</v>
      </c>
      <c r="I658" s="18">
        <f t="shared" si="320"/>
        <v>14.472222222222221</v>
      </c>
      <c r="J658" s="18">
        <f t="shared" si="321"/>
        <v>3741.9444444444471</v>
      </c>
      <c r="K658" s="18">
        <f t="shared" si="315"/>
        <v>647.41666666666663</v>
      </c>
      <c r="L658" s="43">
        <f>'Car Info '!$C$5*'My Spreedsheet '!G658</f>
        <v>-848.47222222222251</v>
      </c>
      <c r="M658" s="43">
        <f t="shared" si="322"/>
        <v>1</v>
      </c>
      <c r="N658" s="43">
        <f>IF(M658=1,'Car Info '!$C$5*9.80665*'Car Info '!$H$5,0)</f>
        <v>160.73099349999998</v>
      </c>
      <c r="O658" s="43">
        <f>0.5*'Car Info '!$G$5*'Car Info '!$I$5*'Car Info '!$D$5*('My Spreedsheet '!F658*'My Spreedsheet '!F658)</f>
        <v>79.983512408855887</v>
      </c>
      <c r="P658" s="43">
        <f t="shared" si="345"/>
        <v>-607.7577163133667</v>
      </c>
      <c r="Q658" s="43">
        <f t="shared" si="323"/>
        <v>-8795.6047277573343</v>
      </c>
      <c r="R658" s="43">
        <f t="shared" si="324"/>
        <v>-8.7956047277573344</v>
      </c>
      <c r="S658" s="43">
        <f t="shared" si="325"/>
        <v>3483.6738216253862</v>
      </c>
      <c r="T658" s="43">
        <f t="shared" si="316"/>
        <v>150279.25721992331</v>
      </c>
      <c r="U658" s="43">
        <f t="shared" si="326"/>
        <v>0</v>
      </c>
      <c r="V658" s="43">
        <f t="shared" si="327"/>
        <v>0</v>
      </c>
      <c r="W658" s="43">
        <f t="shared" si="328"/>
        <v>-8.7956047277573344</v>
      </c>
      <c r="X658" s="43">
        <f t="shared" si="329"/>
        <v>2.4432235354881486E-3</v>
      </c>
      <c r="Y658" s="43">
        <f t="shared" si="317"/>
        <v>1602.7548220529752</v>
      </c>
      <c r="Z658" s="43">
        <f t="shared" si="318"/>
        <v>-697.20758771513783</v>
      </c>
      <c r="AA658" s="43">
        <f t="shared" si="330"/>
        <v>0.44520967279249313</v>
      </c>
      <c r="AB658" s="43">
        <f t="shared" si="331"/>
        <v>-0.19366877436531607</v>
      </c>
      <c r="AC658" s="43">
        <f t="shared" si="332"/>
        <v>0.19366877436531607</v>
      </c>
      <c r="AD658" s="43">
        <f t="shared" si="333"/>
        <v>0.25154089842717708</v>
      </c>
      <c r="AE658" s="43">
        <f>1/2*(('Car Info '!$C$5)*('My Spreedsheet '!F658)^2)</f>
        <v>156036.68595679008</v>
      </c>
      <c r="AF658" s="43">
        <f t="shared" si="334"/>
        <v>156.03668595679008</v>
      </c>
      <c r="AG658" s="43">
        <f t="shared" si="335"/>
        <v>4.3343523876886135E-2</v>
      </c>
      <c r="AH658" s="43">
        <f t="shared" si="336"/>
        <v>7.5057798311042525</v>
      </c>
      <c r="AI658" s="43">
        <f t="shared" si="337"/>
        <v>3483.6738216253862</v>
      </c>
      <c r="AJ658" s="43">
        <f t="shared" si="338"/>
        <v>152553.0121351647</v>
      </c>
      <c r="AK658" s="43">
        <f t="shared" si="339"/>
        <v>152.55301213516469</v>
      </c>
      <c r="AL658" s="43">
        <f t="shared" si="340"/>
        <v>152553.0121351647</v>
      </c>
      <c r="AM658" s="43">
        <f t="shared" si="341"/>
        <v>152.55301213516469</v>
      </c>
      <c r="AN658" s="43">
        <f t="shared" si="342"/>
        <v>114.41475910137352</v>
      </c>
      <c r="AO658" s="43">
        <f>IF('My Spreedsheet '!AN658&lt; 'Supercapacitor Info'!$F$22,'My Spreedsheet '!AN658,'Supercapacitor Info'!$F$22)</f>
        <v>114.41475910137352</v>
      </c>
    </row>
    <row r="659" spans="2:41" x14ac:dyDescent="0.3">
      <c r="B659" s="8" t="s">
        <v>10</v>
      </c>
      <c r="C659" s="8">
        <v>654</v>
      </c>
      <c r="D659" s="8">
        <v>65</v>
      </c>
      <c r="E659" s="9">
        <v>50.1</v>
      </c>
      <c r="F659" s="52">
        <f t="shared" si="319"/>
        <v>13.916666666666666</v>
      </c>
      <c r="G659" s="18">
        <f t="shared" si="343"/>
        <v>-0.68055555555555536</v>
      </c>
      <c r="H659" s="18">
        <f t="shared" si="344"/>
        <v>-2.4499999999999993</v>
      </c>
      <c r="I659" s="18">
        <f t="shared" si="320"/>
        <v>13.916666666666666</v>
      </c>
      <c r="J659" s="18">
        <f t="shared" si="321"/>
        <v>3755.8611111111136</v>
      </c>
      <c r="K659" s="18">
        <f t="shared" si="315"/>
        <v>661.33333333333326</v>
      </c>
      <c r="L659" s="43">
        <f>'Car Info '!$C$5*'My Spreedsheet '!G659</f>
        <v>-1014.0277777777775</v>
      </c>
      <c r="M659" s="43">
        <f t="shared" si="322"/>
        <v>1</v>
      </c>
      <c r="N659" s="43">
        <f>IF(M659=1,'Car Info '!$C$5*9.80665*'Car Info '!$H$5,0)</f>
        <v>160.73099349999998</v>
      </c>
      <c r="O659" s="43">
        <f>0.5*'Car Info '!$G$5*'Car Info '!$I$5*'Car Info '!$D$5*('My Spreedsheet '!F659*'My Spreedsheet '!F659)</f>
        <v>73.960608744203114</v>
      </c>
      <c r="P659" s="43">
        <f t="shared" si="345"/>
        <v>-779.33617553357442</v>
      </c>
      <c r="Q659" s="43">
        <f t="shared" si="323"/>
        <v>-10845.761776175577</v>
      </c>
      <c r="R659" s="43">
        <f t="shared" si="324"/>
        <v>-10.845761776175577</v>
      </c>
      <c r="S659" s="43">
        <f t="shared" si="325"/>
        <v>3266.1247978984929</v>
      </c>
      <c r="T659" s="43">
        <f t="shared" si="316"/>
        <v>153545.3820178218</v>
      </c>
      <c r="U659" s="43">
        <f t="shared" si="326"/>
        <v>0</v>
      </c>
      <c r="V659" s="43">
        <f t="shared" si="327"/>
        <v>0</v>
      </c>
      <c r="W659" s="43">
        <f t="shared" si="328"/>
        <v>-10.845761776175577</v>
      </c>
      <c r="X659" s="43">
        <f t="shared" si="329"/>
        <v>3.0127116044932158E-3</v>
      </c>
      <c r="Y659" s="43">
        <f t="shared" si="317"/>
        <v>1602.7548220529752</v>
      </c>
      <c r="Z659" s="43">
        <f t="shared" si="318"/>
        <v>-708.05334949131338</v>
      </c>
      <c r="AA659" s="43">
        <f t="shared" si="330"/>
        <v>0.44520967279249313</v>
      </c>
      <c r="AB659" s="43">
        <f t="shared" si="331"/>
        <v>-0.19668148596980928</v>
      </c>
      <c r="AC659" s="43">
        <f t="shared" si="332"/>
        <v>0.19668148596980928</v>
      </c>
      <c r="AD659" s="43">
        <f t="shared" si="333"/>
        <v>0.24852818682268385</v>
      </c>
      <c r="AE659" s="43">
        <f>1/2*(('Car Info '!$C$5)*('My Spreedsheet '!F659)^2)</f>
        <v>144286.84027777775</v>
      </c>
      <c r="AF659" s="43">
        <f t="shared" si="334"/>
        <v>144.28684027777774</v>
      </c>
      <c r="AG659" s="43">
        <f t="shared" si="335"/>
        <v>4.007967785493826E-2</v>
      </c>
      <c r="AH659" s="43">
        <f t="shared" si="336"/>
        <v>7.5458595089591904</v>
      </c>
      <c r="AI659" s="43">
        <f t="shared" si="337"/>
        <v>3266.1247978984929</v>
      </c>
      <c r="AJ659" s="43">
        <f t="shared" si="338"/>
        <v>141020.71547987926</v>
      </c>
      <c r="AK659" s="43">
        <f t="shared" si="339"/>
        <v>141.02071547987927</v>
      </c>
      <c r="AL659" s="43">
        <f t="shared" si="340"/>
        <v>141020.71547987926</v>
      </c>
      <c r="AM659" s="43">
        <f t="shared" si="341"/>
        <v>141.02071547987927</v>
      </c>
      <c r="AN659" s="43">
        <f t="shared" si="342"/>
        <v>105.76553660990945</v>
      </c>
      <c r="AO659" s="43">
        <f>IF('My Spreedsheet '!AN659&lt; 'Supercapacitor Info'!$F$22,'My Spreedsheet '!AN659,'Supercapacitor Info'!$F$22)</f>
        <v>105.76553660990945</v>
      </c>
    </row>
    <row r="660" spans="2:41" x14ac:dyDescent="0.3">
      <c r="B660" s="8" t="s">
        <v>10</v>
      </c>
      <c r="C660" s="8">
        <v>655</v>
      </c>
      <c r="D660" s="8">
        <v>66</v>
      </c>
      <c r="E660" s="9">
        <v>47.2</v>
      </c>
      <c r="F660" s="52">
        <f t="shared" si="319"/>
        <v>13.111111111111111</v>
      </c>
      <c r="G660" s="18">
        <f t="shared" si="343"/>
        <v>-0.95833333333333315</v>
      </c>
      <c r="H660" s="18">
        <f t="shared" si="344"/>
        <v>-3.4499999999999993</v>
      </c>
      <c r="I660" s="18">
        <f t="shared" si="320"/>
        <v>13.111111111111111</v>
      </c>
      <c r="J660" s="18">
        <f t="shared" si="321"/>
        <v>3768.9722222222249</v>
      </c>
      <c r="K660" s="18">
        <f t="shared" si="315"/>
        <v>674.44444444444434</v>
      </c>
      <c r="L660" s="43">
        <f>'Car Info '!$C$5*'My Spreedsheet '!G660</f>
        <v>-1427.9166666666663</v>
      </c>
      <c r="M660" s="43">
        <f t="shared" si="322"/>
        <v>1</v>
      </c>
      <c r="N660" s="43">
        <f>IF(M660=1,'Car Info '!$C$5*9.80665*'Car Info '!$H$5,0)</f>
        <v>160.73099349999998</v>
      </c>
      <c r="O660" s="43">
        <f>0.5*'Car Info '!$G$5*'Car Info '!$I$5*'Car Info '!$D$5*('My Spreedsheet '!F660*'My Spreedsheet '!F660)</f>
        <v>65.64611399344443</v>
      </c>
      <c r="P660" s="43">
        <f t="shared" si="345"/>
        <v>-1201.5395591732217</v>
      </c>
      <c r="Q660" s="43">
        <f t="shared" si="323"/>
        <v>-15753.518664715573</v>
      </c>
      <c r="R660" s="43">
        <f t="shared" si="324"/>
        <v>-15.753518664715573</v>
      </c>
      <c r="S660" s="43">
        <f t="shared" si="325"/>
        <v>2968.0554093584933</v>
      </c>
      <c r="T660" s="43">
        <f t="shared" si="316"/>
        <v>156513.4374271803</v>
      </c>
      <c r="U660" s="43">
        <f t="shared" si="326"/>
        <v>0</v>
      </c>
      <c r="V660" s="43">
        <f t="shared" si="327"/>
        <v>0</v>
      </c>
      <c r="W660" s="43">
        <f t="shared" si="328"/>
        <v>-15.753518664715573</v>
      </c>
      <c r="X660" s="43">
        <f t="shared" si="329"/>
        <v>4.3759774068654368E-3</v>
      </c>
      <c r="Y660" s="43">
        <f t="shared" si="317"/>
        <v>1602.7548220529752</v>
      </c>
      <c r="Z660" s="43">
        <f t="shared" si="318"/>
        <v>-723.80686815602894</v>
      </c>
      <c r="AA660" s="43">
        <f t="shared" si="330"/>
        <v>0.44520967279249313</v>
      </c>
      <c r="AB660" s="43">
        <f t="shared" si="331"/>
        <v>-0.20105746337667471</v>
      </c>
      <c r="AC660" s="43">
        <f t="shared" si="332"/>
        <v>0.20105746337667471</v>
      </c>
      <c r="AD660" s="43">
        <f t="shared" si="333"/>
        <v>0.24415220941581842</v>
      </c>
      <c r="AE660" s="43">
        <f>1/2*(('Car Info '!$C$5)*('My Spreedsheet '!F660)^2)</f>
        <v>128066.4197530864</v>
      </c>
      <c r="AF660" s="43">
        <f t="shared" si="334"/>
        <v>128.06641975308639</v>
      </c>
      <c r="AG660" s="43">
        <f t="shared" si="335"/>
        <v>3.5574005486968444E-2</v>
      </c>
      <c r="AH660" s="43">
        <f t="shared" si="336"/>
        <v>7.5814335144461591</v>
      </c>
      <c r="AI660" s="43">
        <f t="shared" si="337"/>
        <v>2968.0554093584933</v>
      </c>
      <c r="AJ660" s="43">
        <f t="shared" si="338"/>
        <v>125098.36434372791</v>
      </c>
      <c r="AK660" s="43">
        <f t="shared" si="339"/>
        <v>125.09836434372791</v>
      </c>
      <c r="AL660" s="43">
        <f t="shared" si="340"/>
        <v>125098.36434372791</v>
      </c>
      <c r="AM660" s="43">
        <f t="shared" si="341"/>
        <v>125.09836434372791</v>
      </c>
      <c r="AN660" s="43">
        <f t="shared" si="342"/>
        <v>93.823773257795921</v>
      </c>
      <c r="AO660" s="43">
        <f>IF('My Spreedsheet '!AN660&lt; 'Supercapacitor Info'!$F$22,'My Spreedsheet '!AN660,'Supercapacitor Info'!$F$22)</f>
        <v>93.823773257795921</v>
      </c>
    </row>
    <row r="661" spans="2:41" x14ac:dyDescent="0.3">
      <c r="B661" s="8" t="s">
        <v>10</v>
      </c>
      <c r="C661" s="8">
        <v>656</v>
      </c>
      <c r="D661" s="8">
        <v>67</v>
      </c>
      <c r="E661" s="9">
        <v>43.2</v>
      </c>
      <c r="F661" s="52">
        <f t="shared" si="319"/>
        <v>12</v>
      </c>
      <c r="G661" s="18">
        <f t="shared" si="343"/>
        <v>-1.1111111111111112</v>
      </c>
      <c r="H661" s="18">
        <f t="shared" si="344"/>
        <v>-4</v>
      </c>
      <c r="I661" s="18">
        <f t="shared" si="320"/>
        <v>12</v>
      </c>
      <c r="J661" s="18">
        <f t="shared" si="321"/>
        <v>3780.9722222222249</v>
      </c>
      <c r="K661" s="18">
        <f t="shared" ref="K661:K724" si="346">SUM(I661,K660)</f>
        <v>686.44444444444434</v>
      </c>
      <c r="L661" s="43">
        <f>'Car Info '!$C$5*'My Spreedsheet '!G661</f>
        <v>-1655.5555555555557</v>
      </c>
      <c r="M661" s="43">
        <f t="shared" si="322"/>
        <v>1</v>
      </c>
      <c r="N661" s="43">
        <f>IF(M661=1,'Car Info '!$C$5*9.80665*'Car Info '!$H$5,0)</f>
        <v>160.73099349999998</v>
      </c>
      <c r="O661" s="43">
        <f>0.5*'Car Info '!$G$5*'Car Info '!$I$5*'Car Info '!$D$5*('My Spreedsheet '!F661*'My Spreedsheet '!F661)</f>
        <v>54.991114163999995</v>
      </c>
      <c r="P661" s="43">
        <f t="shared" si="345"/>
        <v>-1439.8334478915556</v>
      </c>
      <c r="Q661" s="43">
        <f t="shared" si="323"/>
        <v>-17278.001374698666</v>
      </c>
      <c r="R661" s="43">
        <f t="shared" si="324"/>
        <v>-17.278001374698665</v>
      </c>
      <c r="S661" s="43">
        <f t="shared" si="325"/>
        <v>2588.6652919679996</v>
      </c>
      <c r="T661" s="43">
        <f t="shared" ref="T661:T724" si="347">SUM(S661,T660)</f>
        <v>159102.1027191483</v>
      </c>
      <c r="U661" s="43">
        <f t="shared" si="326"/>
        <v>0</v>
      </c>
      <c r="V661" s="43">
        <f t="shared" si="327"/>
        <v>0</v>
      </c>
      <c r="W661" s="43">
        <f t="shared" si="328"/>
        <v>-17.278001374698665</v>
      </c>
      <c r="X661" s="43">
        <f t="shared" si="329"/>
        <v>4.7994448263051848E-3</v>
      </c>
      <c r="Y661" s="43">
        <f t="shared" si="317"/>
        <v>1602.7548220529752</v>
      </c>
      <c r="Z661" s="43">
        <f t="shared" si="318"/>
        <v>-741.08486953072759</v>
      </c>
      <c r="AA661" s="43">
        <f t="shared" si="330"/>
        <v>0.44520967279249313</v>
      </c>
      <c r="AB661" s="43">
        <f t="shared" si="331"/>
        <v>-0.20585690820297989</v>
      </c>
      <c r="AC661" s="43">
        <f t="shared" si="332"/>
        <v>0.20585690820297989</v>
      </c>
      <c r="AD661" s="43">
        <f t="shared" si="333"/>
        <v>0.23935276458951324</v>
      </c>
      <c r="AE661" s="43">
        <f>1/2*(('Car Info '!$C$5)*('My Spreedsheet '!F661)^2)</f>
        <v>107280</v>
      </c>
      <c r="AF661" s="43">
        <f t="shared" si="334"/>
        <v>107.28</v>
      </c>
      <c r="AG661" s="43">
        <f t="shared" si="335"/>
        <v>2.98E-2</v>
      </c>
      <c r="AH661" s="43">
        <f t="shared" si="336"/>
        <v>7.6112335144461589</v>
      </c>
      <c r="AI661" s="43">
        <f t="shared" si="337"/>
        <v>2588.6652919679996</v>
      </c>
      <c r="AJ661" s="43">
        <f t="shared" si="338"/>
        <v>104691.33470803199</v>
      </c>
      <c r="AK661" s="43">
        <f t="shared" si="339"/>
        <v>104.691334708032</v>
      </c>
      <c r="AL661" s="43">
        <f t="shared" si="340"/>
        <v>104691.33470803199</v>
      </c>
      <c r="AM661" s="43">
        <f t="shared" si="341"/>
        <v>104.691334708032</v>
      </c>
      <c r="AN661" s="43">
        <f t="shared" si="342"/>
        <v>78.518501031024002</v>
      </c>
      <c r="AO661" s="43">
        <f>IF('My Spreedsheet '!AN661&lt; 'Supercapacitor Info'!$F$22,'My Spreedsheet '!AN661,'Supercapacitor Info'!$F$22)</f>
        <v>78.518501031024002</v>
      </c>
    </row>
    <row r="662" spans="2:41" x14ac:dyDescent="0.3">
      <c r="B662" s="8" t="s">
        <v>10</v>
      </c>
      <c r="C662" s="8">
        <v>657</v>
      </c>
      <c r="D662" s="8">
        <v>68</v>
      </c>
      <c r="E662" s="9">
        <v>39.200000000000003</v>
      </c>
      <c r="F662" s="52">
        <f t="shared" si="319"/>
        <v>10.888888888888889</v>
      </c>
      <c r="G662" s="18">
        <f t="shared" si="343"/>
        <v>-0.93055555555555591</v>
      </c>
      <c r="H662" s="18">
        <f t="shared" si="344"/>
        <v>-3.3500000000000014</v>
      </c>
      <c r="I662" s="18">
        <f t="shared" si="320"/>
        <v>10.888888888888889</v>
      </c>
      <c r="J662" s="18">
        <f t="shared" si="321"/>
        <v>3791.8611111111136</v>
      </c>
      <c r="K662" s="18">
        <f t="shared" si="346"/>
        <v>697.33333333333326</v>
      </c>
      <c r="L662" s="43">
        <f>'Car Info '!$C$5*'My Spreedsheet '!G662</f>
        <v>-1386.5277777777783</v>
      </c>
      <c r="M662" s="43">
        <f t="shared" si="322"/>
        <v>1</v>
      </c>
      <c r="N662" s="43">
        <f>IF(M662=1,'Car Info '!$C$5*9.80665*'Car Info '!$H$5,0)</f>
        <v>160.73099349999998</v>
      </c>
      <c r="O662" s="43">
        <f>0.5*'Car Info '!$G$5*'Car Info '!$I$5*'Car Info '!$D$5*('My Spreedsheet '!F662*'My Spreedsheet '!F662)</f>
        <v>45.27903467344445</v>
      </c>
      <c r="P662" s="43">
        <f t="shared" si="345"/>
        <v>-1180.5177496043339</v>
      </c>
      <c r="Q662" s="43">
        <f t="shared" si="323"/>
        <v>-12854.526606802747</v>
      </c>
      <c r="R662" s="43">
        <f t="shared" si="324"/>
        <v>-12.854526606802747</v>
      </c>
      <c r="S662" s="43">
        <f t="shared" si="325"/>
        <v>2243.2203067775063</v>
      </c>
      <c r="T662" s="43">
        <f t="shared" si="347"/>
        <v>161345.32302592581</v>
      </c>
      <c r="U662" s="43">
        <f t="shared" si="326"/>
        <v>0</v>
      </c>
      <c r="V662" s="43">
        <f t="shared" si="327"/>
        <v>0</v>
      </c>
      <c r="W662" s="43">
        <f t="shared" si="328"/>
        <v>-12.854526606802747</v>
      </c>
      <c r="X662" s="43">
        <f t="shared" si="329"/>
        <v>3.5707018352229853E-3</v>
      </c>
      <c r="Y662" s="43">
        <f t="shared" si="317"/>
        <v>1602.7548220529752</v>
      </c>
      <c r="Z662" s="43">
        <f t="shared" si="318"/>
        <v>-753.93939613753037</v>
      </c>
      <c r="AA662" s="43">
        <f t="shared" si="330"/>
        <v>0.44520967279249313</v>
      </c>
      <c r="AB662" s="43">
        <f t="shared" si="331"/>
        <v>-0.20942761003820287</v>
      </c>
      <c r="AC662" s="43">
        <f t="shared" si="332"/>
        <v>0.20942761003820287</v>
      </c>
      <c r="AD662" s="43">
        <f t="shared" si="333"/>
        <v>0.23578206275429026</v>
      </c>
      <c r="AE662" s="43">
        <f>1/2*(('Car Info '!$C$5)*('My Spreedsheet '!F662)^2)</f>
        <v>88333.08641975309</v>
      </c>
      <c r="AF662" s="43">
        <f t="shared" si="334"/>
        <v>88.333086419753087</v>
      </c>
      <c r="AG662" s="43">
        <f t="shared" si="335"/>
        <v>2.4536968449931414E-2</v>
      </c>
      <c r="AH662" s="43">
        <f t="shared" si="336"/>
        <v>7.6357704828960902</v>
      </c>
      <c r="AI662" s="43">
        <f t="shared" si="337"/>
        <v>2243.2203067775063</v>
      </c>
      <c r="AJ662" s="43">
        <f t="shared" si="338"/>
        <v>86089.866112975578</v>
      </c>
      <c r="AK662" s="43">
        <f t="shared" si="339"/>
        <v>86.089866112975585</v>
      </c>
      <c r="AL662" s="43">
        <f t="shared" si="340"/>
        <v>86089.866112975578</v>
      </c>
      <c r="AM662" s="43">
        <f t="shared" si="341"/>
        <v>86.089866112975585</v>
      </c>
      <c r="AN662" s="43">
        <f t="shared" si="342"/>
        <v>64.567399584731689</v>
      </c>
      <c r="AO662" s="43">
        <f>IF('My Spreedsheet '!AN662&lt; 'Supercapacitor Info'!$F$22,'My Spreedsheet '!AN662,'Supercapacitor Info'!$F$22)</f>
        <v>64.567399584731689</v>
      </c>
    </row>
    <row r="663" spans="2:41" x14ac:dyDescent="0.3">
      <c r="B663" s="8" t="s">
        <v>10</v>
      </c>
      <c r="C663" s="8">
        <v>658</v>
      </c>
      <c r="D663" s="8">
        <v>69</v>
      </c>
      <c r="E663" s="9">
        <v>36.5</v>
      </c>
      <c r="F663" s="52">
        <f t="shared" si="319"/>
        <v>10.138888888888889</v>
      </c>
      <c r="G663" s="18">
        <f t="shared" si="343"/>
        <v>-0.68055555555555636</v>
      </c>
      <c r="H663" s="18">
        <f t="shared" si="344"/>
        <v>-2.4500000000000028</v>
      </c>
      <c r="I663" s="18">
        <f t="shared" si="320"/>
        <v>10.138888888888889</v>
      </c>
      <c r="J663" s="18">
        <f t="shared" si="321"/>
        <v>3802.0000000000023</v>
      </c>
      <c r="K663" s="18">
        <f t="shared" si="346"/>
        <v>707.47222222222217</v>
      </c>
      <c r="L663" s="43">
        <f>'Car Info '!$C$5*'My Spreedsheet '!G663</f>
        <v>-1014.027777777779</v>
      </c>
      <c r="M663" s="43">
        <f t="shared" si="322"/>
        <v>1</v>
      </c>
      <c r="N663" s="43">
        <f>IF(M663=1,'Car Info '!$C$5*9.80665*'Car Info '!$H$5,0)</f>
        <v>160.73099349999998</v>
      </c>
      <c r="O663" s="43">
        <f>0.5*'Car Info '!$G$5*'Car Info '!$I$5*'Car Info '!$D$5*('My Spreedsheet '!F663*'My Spreedsheet '!F663)</f>
        <v>39.256425671397572</v>
      </c>
      <c r="P663" s="43">
        <f t="shared" si="345"/>
        <v>-814.04035860638146</v>
      </c>
      <c r="Q663" s="43">
        <f t="shared" si="323"/>
        <v>-8253.4647469813681</v>
      </c>
      <c r="R663" s="43">
        <f t="shared" si="324"/>
        <v>-8.2534647469813684</v>
      </c>
      <c r="S663" s="43">
        <f t="shared" si="325"/>
        <v>2027.6502221544476</v>
      </c>
      <c r="T663" s="43">
        <f t="shared" si="347"/>
        <v>163372.97324808026</v>
      </c>
      <c r="U663" s="43">
        <f t="shared" si="326"/>
        <v>0</v>
      </c>
      <c r="V663" s="43">
        <f t="shared" si="327"/>
        <v>0</v>
      </c>
      <c r="W663" s="43">
        <f t="shared" si="328"/>
        <v>-8.2534647469813684</v>
      </c>
      <c r="X663" s="43">
        <f t="shared" si="329"/>
        <v>2.2926290963837135E-3</v>
      </c>
      <c r="Y663" s="43">
        <f t="shared" si="317"/>
        <v>1602.7548220529752</v>
      </c>
      <c r="Z663" s="43">
        <f t="shared" si="318"/>
        <v>-762.19286088451179</v>
      </c>
      <c r="AA663" s="43">
        <f t="shared" si="330"/>
        <v>0.44520967279249313</v>
      </c>
      <c r="AB663" s="43">
        <f t="shared" si="331"/>
        <v>-0.2117202391345866</v>
      </c>
      <c r="AC663" s="43">
        <f t="shared" si="332"/>
        <v>0.2117202391345866</v>
      </c>
      <c r="AD663" s="43">
        <f t="shared" si="333"/>
        <v>0.23348943365790653</v>
      </c>
      <c r="AE663" s="43">
        <f>1/2*(('Car Info '!$C$5)*('My Spreedsheet '!F663)^2)</f>
        <v>76583.815586419762</v>
      </c>
      <c r="AF663" s="43">
        <f t="shared" si="334"/>
        <v>76.58381558641976</v>
      </c>
      <c r="AG663" s="43">
        <f t="shared" si="335"/>
        <v>2.1273282107338823E-2</v>
      </c>
      <c r="AH663" s="43">
        <f t="shared" si="336"/>
        <v>7.6570437650034293</v>
      </c>
      <c r="AI663" s="43">
        <f t="shared" si="337"/>
        <v>2027.6502221544476</v>
      </c>
      <c r="AJ663" s="43">
        <f t="shared" si="338"/>
        <v>74556.165364265311</v>
      </c>
      <c r="AK663" s="43">
        <f t="shared" si="339"/>
        <v>74.556165364265311</v>
      </c>
      <c r="AL663" s="43">
        <f t="shared" si="340"/>
        <v>74556.165364265311</v>
      </c>
      <c r="AM663" s="43">
        <f t="shared" si="341"/>
        <v>74.556165364265311</v>
      </c>
      <c r="AN663" s="43">
        <f t="shared" si="342"/>
        <v>55.91712402319898</v>
      </c>
      <c r="AO663" s="43">
        <f>IF('My Spreedsheet '!AN663&lt; 'Supercapacitor Info'!$F$22,'My Spreedsheet '!AN663,'Supercapacitor Info'!$F$22)</f>
        <v>55.91712402319898</v>
      </c>
    </row>
    <row r="664" spans="2:41" x14ac:dyDescent="0.3">
      <c r="B664" s="8" t="s">
        <v>10</v>
      </c>
      <c r="C664" s="8">
        <v>659</v>
      </c>
      <c r="D664" s="8">
        <v>70</v>
      </c>
      <c r="E664" s="9">
        <v>34.299999999999997</v>
      </c>
      <c r="F664" s="52">
        <f t="shared" si="319"/>
        <v>9.5277777777777768</v>
      </c>
      <c r="G664" s="18">
        <f t="shared" si="343"/>
        <v>-0.76388888888888884</v>
      </c>
      <c r="H664" s="18">
        <f t="shared" si="344"/>
        <v>-2.75</v>
      </c>
      <c r="I664" s="18">
        <f t="shared" si="320"/>
        <v>9.5277777777777768</v>
      </c>
      <c r="J664" s="18">
        <f t="shared" si="321"/>
        <v>3811.5277777777801</v>
      </c>
      <c r="K664" s="18">
        <f t="shared" si="346"/>
        <v>717</v>
      </c>
      <c r="L664" s="43">
        <f>'Car Info '!$C$5*'My Spreedsheet '!G664</f>
        <v>-1138.1944444444443</v>
      </c>
      <c r="M664" s="43">
        <f t="shared" si="322"/>
        <v>1</v>
      </c>
      <c r="N664" s="43">
        <f>IF(M664=1,'Car Info '!$C$5*9.80665*'Car Info '!$H$5,0)</f>
        <v>160.73099349999998</v>
      </c>
      <c r="O664" s="43">
        <f>0.5*'Car Info '!$G$5*'Car Info '!$I$5*'Car Info '!$D$5*('My Spreedsheet '!F664*'My Spreedsheet '!F664)</f>
        <v>34.666760921855897</v>
      </c>
      <c r="P664" s="43">
        <f t="shared" si="345"/>
        <v>-942.79669002258845</v>
      </c>
      <c r="Q664" s="43">
        <f t="shared" si="323"/>
        <v>-8982.7573521596605</v>
      </c>
      <c r="R664" s="43">
        <f t="shared" si="324"/>
        <v>-8.9827573521596609</v>
      </c>
      <c r="S664" s="43">
        <f t="shared" si="325"/>
        <v>1861.7063824082379</v>
      </c>
      <c r="T664" s="43">
        <f t="shared" si="347"/>
        <v>165234.67963048851</v>
      </c>
      <c r="U664" s="43">
        <f t="shared" si="326"/>
        <v>0</v>
      </c>
      <c r="V664" s="43">
        <f t="shared" si="327"/>
        <v>0</v>
      </c>
      <c r="W664" s="43">
        <f t="shared" si="328"/>
        <v>-8.9827573521596609</v>
      </c>
      <c r="X664" s="43">
        <f t="shared" si="329"/>
        <v>2.4952103755999057E-3</v>
      </c>
      <c r="Y664" s="43">
        <f t="shared" si="317"/>
        <v>1602.7548220529752</v>
      </c>
      <c r="Z664" s="43">
        <f t="shared" si="318"/>
        <v>-771.17561823667143</v>
      </c>
      <c r="AA664" s="43">
        <f t="shared" si="330"/>
        <v>0.44520967279249313</v>
      </c>
      <c r="AB664" s="43">
        <f t="shared" si="331"/>
        <v>-0.21421544951018651</v>
      </c>
      <c r="AC664" s="43">
        <f t="shared" si="332"/>
        <v>0.21421544951018651</v>
      </c>
      <c r="AD664" s="43">
        <f t="shared" si="333"/>
        <v>0.23099422328230662</v>
      </c>
      <c r="AE664" s="43">
        <f>1/2*(('Car Info '!$C$5)*('My Spreedsheet '!F664)^2)</f>
        <v>67630.01929012344</v>
      </c>
      <c r="AF664" s="43">
        <f t="shared" si="334"/>
        <v>67.630019290123442</v>
      </c>
      <c r="AG664" s="43">
        <f t="shared" si="335"/>
        <v>1.8786116469478736E-2</v>
      </c>
      <c r="AH664" s="43">
        <f t="shared" si="336"/>
        <v>7.6758298814729082</v>
      </c>
      <c r="AI664" s="43">
        <f t="shared" si="337"/>
        <v>1861.7063824082379</v>
      </c>
      <c r="AJ664" s="43">
        <f t="shared" si="338"/>
        <v>65768.312907715197</v>
      </c>
      <c r="AK664" s="43">
        <f t="shared" si="339"/>
        <v>65.768312907715199</v>
      </c>
      <c r="AL664" s="43">
        <f t="shared" si="340"/>
        <v>65768.312907715197</v>
      </c>
      <c r="AM664" s="43">
        <f t="shared" si="341"/>
        <v>65.768312907715199</v>
      </c>
      <c r="AN664" s="43">
        <f t="shared" si="342"/>
        <v>49.326234680786392</v>
      </c>
      <c r="AO664" s="43">
        <f>IF('My Spreedsheet '!AN664&lt; 'Supercapacitor Info'!$F$22,'My Spreedsheet '!AN664,'Supercapacitor Info'!$F$22)</f>
        <v>49.326234680786392</v>
      </c>
    </row>
    <row r="665" spans="2:41" x14ac:dyDescent="0.3">
      <c r="B665" s="8" t="s">
        <v>10</v>
      </c>
      <c r="C665" s="8">
        <v>660</v>
      </c>
      <c r="D665" s="8">
        <v>71</v>
      </c>
      <c r="E665" s="9">
        <v>31</v>
      </c>
      <c r="F665" s="52">
        <f t="shared" si="319"/>
        <v>8.6111111111111107</v>
      </c>
      <c r="G665" s="18">
        <f t="shared" si="343"/>
        <v>-1.1527777777777775</v>
      </c>
      <c r="H665" s="18">
        <f t="shared" si="344"/>
        <v>-4.1499999999999986</v>
      </c>
      <c r="I665" s="18">
        <f t="shared" si="320"/>
        <v>8.6111111111111107</v>
      </c>
      <c r="J665" s="18">
        <f t="shared" si="321"/>
        <v>3820.1388888888914</v>
      </c>
      <c r="K665" s="18">
        <f t="shared" si="346"/>
        <v>725.61111111111109</v>
      </c>
      <c r="L665" s="43">
        <f>'Car Info '!$C$5*'My Spreedsheet '!G665</f>
        <v>-1717.6388888888885</v>
      </c>
      <c r="M665" s="43">
        <f t="shared" si="322"/>
        <v>1</v>
      </c>
      <c r="N665" s="43">
        <f>IF(M665=1,'Car Info '!$C$5*9.80665*'Car Info '!$H$5,0)</f>
        <v>160.73099349999998</v>
      </c>
      <c r="O665" s="43">
        <f>0.5*'Car Info '!$G$5*'Car Info '!$I$5*'Car Info '!$D$5*('My Spreedsheet '!F665*'My Spreedsheet '!F665)</f>
        <v>28.317076427256939</v>
      </c>
      <c r="P665" s="43">
        <f t="shared" si="345"/>
        <v>-1528.5908189616314</v>
      </c>
      <c r="Q665" s="43">
        <f t="shared" si="323"/>
        <v>-13162.865385502937</v>
      </c>
      <c r="R665" s="43">
        <f t="shared" si="324"/>
        <v>-13.162865385502938</v>
      </c>
      <c r="S665" s="43">
        <f t="shared" si="325"/>
        <v>1627.9139354847125</v>
      </c>
      <c r="T665" s="43">
        <f t="shared" si="347"/>
        <v>166862.59356597322</v>
      </c>
      <c r="U665" s="43">
        <f t="shared" si="326"/>
        <v>0</v>
      </c>
      <c r="V665" s="43">
        <f t="shared" si="327"/>
        <v>0</v>
      </c>
      <c r="W665" s="43">
        <f t="shared" si="328"/>
        <v>-13.162865385502938</v>
      </c>
      <c r="X665" s="43">
        <f t="shared" si="329"/>
        <v>3.6563514959730382E-3</v>
      </c>
      <c r="Y665" s="43">
        <f t="shared" si="317"/>
        <v>1602.7548220529752</v>
      </c>
      <c r="Z665" s="43">
        <f t="shared" si="318"/>
        <v>-784.33848362217441</v>
      </c>
      <c r="AA665" s="43">
        <f t="shared" si="330"/>
        <v>0.44520967279249313</v>
      </c>
      <c r="AB665" s="43">
        <f t="shared" si="331"/>
        <v>-0.21787180100615955</v>
      </c>
      <c r="AC665" s="43">
        <f t="shared" si="332"/>
        <v>0.21787180100615955</v>
      </c>
      <c r="AD665" s="43">
        <f t="shared" si="333"/>
        <v>0.22733787178633358</v>
      </c>
      <c r="AE665" s="43">
        <f>1/2*(('Car Info '!$C$5)*('My Spreedsheet '!F665)^2)</f>
        <v>55242.669753086411</v>
      </c>
      <c r="AF665" s="43">
        <f t="shared" si="334"/>
        <v>55.24266975308641</v>
      </c>
      <c r="AG665" s="43">
        <f t="shared" si="335"/>
        <v>1.5345186042524004E-2</v>
      </c>
      <c r="AH665" s="43">
        <f t="shared" si="336"/>
        <v>7.6911750675154327</v>
      </c>
      <c r="AI665" s="43">
        <f t="shared" si="337"/>
        <v>1627.9139354847125</v>
      </c>
      <c r="AJ665" s="43">
        <f t="shared" si="338"/>
        <v>53614.755817601697</v>
      </c>
      <c r="AK665" s="43">
        <f t="shared" si="339"/>
        <v>53.614755817601697</v>
      </c>
      <c r="AL665" s="43">
        <f t="shared" si="340"/>
        <v>53614.755817601697</v>
      </c>
      <c r="AM665" s="43">
        <f t="shared" si="341"/>
        <v>53.614755817601697</v>
      </c>
      <c r="AN665" s="43">
        <f t="shared" si="342"/>
        <v>40.211066863201275</v>
      </c>
      <c r="AO665" s="43">
        <f>IF('My Spreedsheet '!AN665&lt; 'Supercapacitor Info'!$F$22,'My Spreedsheet '!AN665,'Supercapacitor Info'!$F$22)</f>
        <v>40.211066863201275</v>
      </c>
    </row>
    <row r="666" spans="2:41" x14ac:dyDescent="0.3">
      <c r="B666" s="8" t="s">
        <v>10</v>
      </c>
      <c r="C666" s="8">
        <v>661</v>
      </c>
      <c r="D666" s="8">
        <v>72</v>
      </c>
      <c r="E666" s="9">
        <v>26</v>
      </c>
      <c r="F666" s="52">
        <f t="shared" si="319"/>
        <v>7.2222222222222223</v>
      </c>
      <c r="G666" s="18">
        <f t="shared" si="343"/>
        <v>-1.4305555555555556</v>
      </c>
      <c r="H666" s="18">
        <f t="shared" si="344"/>
        <v>-5.15</v>
      </c>
      <c r="I666" s="18">
        <f t="shared" si="320"/>
        <v>7.2222222222222223</v>
      </c>
      <c r="J666" s="18">
        <f t="shared" si="321"/>
        <v>3827.3611111111136</v>
      </c>
      <c r="K666" s="18">
        <f t="shared" si="346"/>
        <v>732.83333333333326</v>
      </c>
      <c r="L666" s="43">
        <f>'Car Info '!$C$5*'My Spreedsheet '!G666</f>
        <v>-2131.5277777777778</v>
      </c>
      <c r="M666" s="43">
        <f t="shared" si="322"/>
        <v>1</v>
      </c>
      <c r="N666" s="43">
        <f>IF(M666=1,'Car Info '!$C$5*9.80665*'Car Info '!$H$5,0)</f>
        <v>160.73099349999998</v>
      </c>
      <c r="O666" s="43">
        <f>0.5*'Car Info '!$G$5*'Car Info '!$I$5*'Car Info '!$D$5*('My Spreedsheet '!F666*'My Spreedsheet '!F666)</f>
        <v>19.919192159027777</v>
      </c>
      <c r="P666" s="43">
        <f t="shared" si="345"/>
        <v>-1950.87759211875</v>
      </c>
      <c r="Q666" s="43">
        <f t="shared" si="323"/>
        <v>-14089.671498635416</v>
      </c>
      <c r="R666" s="43">
        <f t="shared" si="324"/>
        <v>-14.089671498635417</v>
      </c>
      <c r="S666" s="43">
        <f t="shared" si="325"/>
        <v>1304.6957853152005</v>
      </c>
      <c r="T666" s="43">
        <f t="shared" si="347"/>
        <v>168167.28935128843</v>
      </c>
      <c r="U666" s="43">
        <f t="shared" si="326"/>
        <v>0</v>
      </c>
      <c r="V666" s="43">
        <f t="shared" si="327"/>
        <v>0</v>
      </c>
      <c r="W666" s="43">
        <f t="shared" si="328"/>
        <v>-14.089671498635417</v>
      </c>
      <c r="X666" s="43">
        <f t="shared" si="329"/>
        <v>3.913797638509838E-3</v>
      </c>
      <c r="Y666" s="43">
        <f t="shared" si="317"/>
        <v>1602.7548220529752</v>
      </c>
      <c r="Z666" s="43">
        <f t="shared" si="318"/>
        <v>-798.42815512080983</v>
      </c>
      <c r="AA666" s="43">
        <f t="shared" si="330"/>
        <v>0.44520967279249313</v>
      </c>
      <c r="AB666" s="43">
        <f t="shared" si="331"/>
        <v>-0.2217855986446694</v>
      </c>
      <c r="AC666" s="43">
        <f t="shared" si="332"/>
        <v>0.2217855986446694</v>
      </c>
      <c r="AD666" s="43">
        <f t="shared" si="333"/>
        <v>0.22342407414782373</v>
      </c>
      <c r="AE666" s="43">
        <f>1/2*(('Car Info '!$C$5)*('My Spreedsheet '!F666)^2)</f>
        <v>38859.567901234564</v>
      </c>
      <c r="AF666" s="43">
        <f t="shared" si="334"/>
        <v>38.859567901234563</v>
      </c>
      <c r="AG666" s="43">
        <f t="shared" si="335"/>
        <v>1.0794324417009601E-2</v>
      </c>
      <c r="AH666" s="43">
        <f t="shared" si="336"/>
        <v>7.7019693919324421</v>
      </c>
      <c r="AI666" s="43">
        <f t="shared" si="337"/>
        <v>1304.6957853152005</v>
      </c>
      <c r="AJ666" s="43">
        <f t="shared" si="338"/>
        <v>37554.872115919366</v>
      </c>
      <c r="AK666" s="43">
        <f t="shared" si="339"/>
        <v>37.554872115919366</v>
      </c>
      <c r="AL666" s="43">
        <f t="shared" si="340"/>
        <v>37554.872115919366</v>
      </c>
      <c r="AM666" s="43">
        <f t="shared" si="341"/>
        <v>37.554872115919366</v>
      </c>
      <c r="AN666" s="43">
        <f t="shared" si="342"/>
        <v>28.166154086939525</v>
      </c>
      <c r="AO666" s="43">
        <f>IF('My Spreedsheet '!AN666&lt; 'Supercapacitor Info'!$F$22,'My Spreedsheet '!AN666,'Supercapacitor Info'!$F$22)</f>
        <v>28.166154086939525</v>
      </c>
    </row>
    <row r="667" spans="2:41" x14ac:dyDescent="0.3">
      <c r="B667" s="8" t="s">
        <v>10</v>
      </c>
      <c r="C667" s="8">
        <v>662</v>
      </c>
      <c r="D667" s="8">
        <v>73</v>
      </c>
      <c r="E667" s="9">
        <v>20.7</v>
      </c>
      <c r="F667" s="52">
        <f t="shared" si="319"/>
        <v>5.75</v>
      </c>
      <c r="G667" s="18">
        <f t="shared" si="343"/>
        <v>-1.4722222222222221</v>
      </c>
      <c r="H667" s="18">
        <f t="shared" si="344"/>
        <v>-5.3</v>
      </c>
      <c r="I667" s="18">
        <f t="shared" si="320"/>
        <v>5.75</v>
      </c>
      <c r="J667" s="18">
        <f t="shared" si="321"/>
        <v>3833.1111111111136</v>
      </c>
      <c r="K667" s="18">
        <f t="shared" si="346"/>
        <v>738.58333333333326</v>
      </c>
      <c r="L667" s="43">
        <f>'Car Info '!$C$5*'My Spreedsheet '!G667</f>
        <v>-2193.6111111111109</v>
      </c>
      <c r="M667" s="43">
        <f t="shared" si="322"/>
        <v>1</v>
      </c>
      <c r="N667" s="43">
        <f>IF(M667=1,'Car Info '!$C$5*9.80665*'Car Info '!$H$5,0)</f>
        <v>160.73099349999998</v>
      </c>
      <c r="O667" s="43">
        <f>0.5*'Car Info '!$G$5*'Car Info '!$I$5*'Car Info '!$D$5*('My Spreedsheet '!F667*'My Spreedsheet '!F667)</f>
        <v>12.625998000328124</v>
      </c>
      <c r="P667" s="43">
        <f t="shared" si="345"/>
        <v>-2020.2541196107827</v>
      </c>
      <c r="Q667" s="43">
        <f t="shared" si="323"/>
        <v>-11616.461187762001</v>
      </c>
      <c r="R667" s="43">
        <f t="shared" si="324"/>
        <v>-11.616461187762001</v>
      </c>
      <c r="S667" s="43">
        <f t="shared" si="325"/>
        <v>996.80270112688652</v>
      </c>
      <c r="T667" s="43">
        <f t="shared" si="347"/>
        <v>169164.09205241533</v>
      </c>
      <c r="U667" s="43">
        <f t="shared" si="326"/>
        <v>0</v>
      </c>
      <c r="V667" s="43">
        <f t="shared" si="327"/>
        <v>0</v>
      </c>
      <c r="W667" s="43">
        <f t="shared" si="328"/>
        <v>-11.616461187762001</v>
      </c>
      <c r="X667" s="43">
        <f t="shared" si="329"/>
        <v>3.2267947743783334E-3</v>
      </c>
      <c r="Y667" s="43">
        <f t="shared" si="317"/>
        <v>1602.7548220529752</v>
      </c>
      <c r="Z667" s="43">
        <f t="shared" si="318"/>
        <v>-810.04461630857179</v>
      </c>
      <c r="AA667" s="43">
        <f t="shared" si="330"/>
        <v>0.44520967279249313</v>
      </c>
      <c r="AB667" s="43">
        <f t="shared" si="331"/>
        <v>-0.22501239341904772</v>
      </c>
      <c r="AC667" s="43">
        <f t="shared" si="332"/>
        <v>0.22501239341904772</v>
      </c>
      <c r="AD667" s="43">
        <f t="shared" si="333"/>
        <v>0.22019727937344541</v>
      </c>
      <c r="AE667" s="43">
        <f>1/2*(('Car Info '!$C$5)*('My Spreedsheet '!F667)^2)</f>
        <v>24631.5625</v>
      </c>
      <c r="AF667" s="43">
        <f t="shared" si="334"/>
        <v>24.631562500000001</v>
      </c>
      <c r="AG667" s="43">
        <f t="shared" si="335"/>
        <v>6.8421006944444449E-3</v>
      </c>
      <c r="AH667" s="43">
        <f t="shared" si="336"/>
        <v>7.7088114926268867</v>
      </c>
      <c r="AI667" s="43">
        <f t="shared" si="337"/>
        <v>996.80270112688652</v>
      </c>
      <c r="AJ667" s="43">
        <f t="shared" si="338"/>
        <v>23634.759798873114</v>
      </c>
      <c r="AK667" s="43">
        <f t="shared" si="339"/>
        <v>23.634759798873116</v>
      </c>
      <c r="AL667" s="43">
        <f t="shared" si="340"/>
        <v>23634.759798873114</v>
      </c>
      <c r="AM667" s="43">
        <f t="shared" si="341"/>
        <v>23.634759798873116</v>
      </c>
      <c r="AN667" s="43">
        <f t="shared" si="342"/>
        <v>17.726069849154836</v>
      </c>
      <c r="AO667" s="43">
        <f>IF('My Spreedsheet '!AN667&lt; 'Supercapacitor Info'!$F$22,'My Spreedsheet '!AN667,'Supercapacitor Info'!$F$22)</f>
        <v>17.726069849154836</v>
      </c>
    </row>
    <row r="668" spans="2:41" x14ac:dyDescent="0.3">
      <c r="B668" s="8" t="s">
        <v>10</v>
      </c>
      <c r="C668" s="8">
        <v>663</v>
      </c>
      <c r="D668" s="8">
        <v>74</v>
      </c>
      <c r="E668" s="9">
        <v>15.4</v>
      </c>
      <c r="F668" s="52">
        <f t="shared" si="319"/>
        <v>4.2777777777777777</v>
      </c>
      <c r="G668" s="18">
        <f t="shared" si="343"/>
        <v>-1.0555555555555556</v>
      </c>
      <c r="H668" s="18">
        <f t="shared" si="344"/>
        <v>-3.8</v>
      </c>
      <c r="I668" s="18">
        <f t="shared" si="320"/>
        <v>4.2777777777777777</v>
      </c>
      <c r="J668" s="18">
        <f t="shared" si="321"/>
        <v>3837.3888888888914</v>
      </c>
      <c r="K668" s="18">
        <f t="shared" si="346"/>
        <v>742.86111111111109</v>
      </c>
      <c r="L668" s="43">
        <f>'Car Info '!$C$5*'My Spreedsheet '!G668</f>
        <v>-1572.7777777777778</v>
      </c>
      <c r="M668" s="43">
        <f t="shared" si="322"/>
        <v>1</v>
      </c>
      <c r="N668" s="43">
        <f>IF(M668=1,'Car Info '!$C$5*9.80665*'Car Info '!$H$5,0)</f>
        <v>160.73099349999998</v>
      </c>
      <c r="O668" s="43">
        <f>0.5*'Car Info '!$G$5*'Car Info '!$I$5*'Car Info '!$D$5*('My Spreedsheet '!F668*'My Spreedsheet '!F668)</f>
        <v>6.9882183615902775</v>
      </c>
      <c r="P668" s="43">
        <f t="shared" si="345"/>
        <v>-1405.0585659161875</v>
      </c>
      <c r="Q668" s="43">
        <f t="shared" si="323"/>
        <v>-6010.5283097525798</v>
      </c>
      <c r="R668" s="43">
        <f t="shared" si="324"/>
        <v>-6.0105283097525799</v>
      </c>
      <c r="S668" s="43">
        <f t="shared" si="325"/>
        <v>717.46551740791381</v>
      </c>
      <c r="T668" s="43">
        <f t="shared" si="347"/>
        <v>169881.55756982326</v>
      </c>
      <c r="U668" s="43">
        <f t="shared" si="326"/>
        <v>0</v>
      </c>
      <c r="V668" s="43">
        <f t="shared" si="327"/>
        <v>0</v>
      </c>
      <c r="W668" s="43">
        <f t="shared" si="328"/>
        <v>-6.0105283097525799</v>
      </c>
      <c r="X668" s="43">
        <f t="shared" si="329"/>
        <v>1.6695911971534945E-3</v>
      </c>
      <c r="Y668" s="43">
        <f t="shared" si="317"/>
        <v>1602.7548220529752</v>
      </c>
      <c r="Z668" s="43">
        <f t="shared" si="318"/>
        <v>-816.05514461832433</v>
      </c>
      <c r="AA668" s="43">
        <f t="shared" si="330"/>
        <v>0.44520967279249313</v>
      </c>
      <c r="AB668" s="43">
        <f t="shared" si="331"/>
        <v>-0.2266819846162012</v>
      </c>
      <c r="AC668" s="43">
        <f t="shared" si="332"/>
        <v>0.2266819846162012</v>
      </c>
      <c r="AD668" s="43">
        <f t="shared" si="333"/>
        <v>0.21852768817629192</v>
      </c>
      <c r="AE668" s="43">
        <f>1/2*(('Car Info '!$C$5)*('My Spreedsheet '!F668)^2)</f>
        <v>13633.040123456791</v>
      </c>
      <c r="AF668" s="43">
        <f t="shared" si="334"/>
        <v>13.633040123456791</v>
      </c>
      <c r="AG668" s="43">
        <f t="shared" si="335"/>
        <v>3.7869555898491086E-3</v>
      </c>
      <c r="AH668" s="43">
        <f t="shared" si="336"/>
        <v>7.7125984482167356</v>
      </c>
      <c r="AI668" s="43">
        <f t="shared" si="337"/>
        <v>717.46551740791381</v>
      </c>
      <c r="AJ668" s="43">
        <f t="shared" si="338"/>
        <v>12915.574606048876</v>
      </c>
      <c r="AK668" s="43">
        <f t="shared" si="339"/>
        <v>12.915574606048876</v>
      </c>
      <c r="AL668" s="43">
        <f t="shared" si="340"/>
        <v>12915.574606048876</v>
      </c>
      <c r="AM668" s="43">
        <f t="shared" si="341"/>
        <v>12.915574606048876</v>
      </c>
      <c r="AN668" s="43">
        <f t="shared" si="342"/>
        <v>9.6866809545366586</v>
      </c>
      <c r="AO668" s="43">
        <f>IF('My Spreedsheet '!AN668&lt; 'Supercapacitor Info'!$F$22,'My Spreedsheet '!AN668,'Supercapacitor Info'!$F$22)</f>
        <v>9.6866809545366586</v>
      </c>
    </row>
    <row r="669" spans="2:41" x14ac:dyDescent="0.3">
      <c r="B669" s="8" t="s">
        <v>10</v>
      </c>
      <c r="C669" s="8">
        <v>664</v>
      </c>
      <c r="D669" s="8">
        <v>75</v>
      </c>
      <c r="E669" s="9">
        <v>13.1</v>
      </c>
      <c r="F669" s="52">
        <f t="shared" si="319"/>
        <v>3.6388888888888888</v>
      </c>
      <c r="G669" s="18">
        <f t="shared" si="343"/>
        <v>-0.47222222222222227</v>
      </c>
      <c r="H669" s="18">
        <f t="shared" si="344"/>
        <v>-1.7000000000000002</v>
      </c>
      <c r="I669" s="18">
        <f t="shared" si="320"/>
        <v>3.6388888888888888</v>
      </c>
      <c r="J669" s="18">
        <f t="shared" si="321"/>
        <v>3841.0277777777801</v>
      </c>
      <c r="K669" s="18">
        <f t="shared" si="346"/>
        <v>746.5</v>
      </c>
      <c r="L669" s="43">
        <f>'Car Info '!$C$5*'My Spreedsheet '!G669</f>
        <v>-703.6111111111112</v>
      </c>
      <c r="M669" s="43">
        <f t="shared" si="322"/>
        <v>1</v>
      </c>
      <c r="N669" s="43">
        <f>IF(M669=1,'Car Info '!$C$5*9.80665*'Car Info '!$H$5,0)</f>
        <v>160.73099349999998</v>
      </c>
      <c r="O669" s="43">
        <f>0.5*'Car Info '!$G$5*'Car Info '!$I$5*'Car Info '!$D$5*('My Spreedsheet '!F669*'My Spreedsheet '!F669)</f>
        <v>5.0567049798975692</v>
      </c>
      <c r="P669" s="43">
        <f t="shared" si="345"/>
        <v>-537.82341263121373</v>
      </c>
      <c r="Q669" s="43">
        <f t="shared" si="323"/>
        <v>-1957.0796404080277</v>
      </c>
      <c r="R669" s="43">
        <f t="shared" si="324"/>
        <v>-1.9570796404080277</v>
      </c>
      <c r="S669" s="43">
        <f t="shared" si="325"/>
        <v>603.28301391296054</v>
      </c>
      <c r="T669" s="43">
        <f t="shared" si="347"/>
        <v>170484.84058373622</v>
      </c>
      <c r="U669" s="43">
        <f t="shared" si="326"/>
        <v>0</v>
      </c>
      <c r="V669" s="43">
        <f t="shared" si="327"/>
        <v>0</v>
      </c>
      <c r="W669" s="43">
        <f t="shared" si="328"/>
        <v>-1.9570796404080277</v>
      </c>
      <c r="X669" s="43">
        <f t="shared" si="329"/>
        <v>5.4363323344667439E-4</v>
      </c>
      <c r="Y669" s="43">
        <f t="shared" si="317"/>
        <v>1602.7548220529752</v>
      </c>
      <c r="Z669" s="43">
        <f t="shared" si="318"/>
        <v>-818.01222425873232</v>
      </c>
      <c r="AA669" s="43">
        <f t="shared" si="330"/>
        <v>0.44520967279249313</v>
      </c>
      <c r="AB669" s="43">
        <f t="shared" si="331"/>
        <v>-0.22722561784964787</v>
      </c>
      <c r="AC669" s="43">
        <f t="shared" si="332"/>
        <v>0.22722561784964787</v>
      </c>
      <c r="AD669" s="43">
        <f t="shared" si="333"/>
        <v>0.21798405494284526</v>
      </c>
      <c r="AE669" s="43">
        <f>1/2*(('Car Info '!$C$5)*('My Spreedsheet '!F669)^2)</f>
        <v>9864.9266975308637</v>
      </c>
      <c r="AF669" s="43">
        <f t="shared" si="334"/>
        <v>9.8649266975308638</v>
      </c>
      <c r="AG669" s="43">
        <f t="shared" si="335"/>
        <v>2.7402574159807957E-3</v>
      </c>
      <c r="AH669" s="43">
        <f t="shared" si="336"/>
        <v>7.7153387056327167</v>
      </c>
      <c r="AI669" s="43">
        <f t="shared" si="337"/>
        <v>603.28301391296054</v>
      </c>
      <c r="AJ669" s="43">
        <f t="shared" si="338"/>
        <v>9261.6436836179037</v>
      </c>
      <c r="AK669" s="43">
        <f t="shared" si="339"/>
        <v>9.261643683617903</v>
      </c>
      <c r="AL669" s="43">
        <f t="shared" si="340"/>
        <v>9261.6436836179037</v>
      </c>
      <c r="AM669" s="43">
        <f t="shared" si="341"/>
        <v>9.261643683617903</v>
      </c>
      <c r="AN669" s="43">
        <f t="shared" si="342"/>
        <v>6.9462327627134277</v>
      </c>
      <c r="AO669" s="43">
        <f>IF('My Spreedsheet '!AN669&lt; 'Supercapacitor Info'!$F$22,'My Spreedsheet '!AN669,'Supercapacitor Info'!$F$22)</f>
        <v>6.9462327627134277</v>
      </c>
    </row>
    <row r="670" spans="2:41" x14ac:dyDescent="0.3">
      <c r="B670" s="8" t="s">
        <v>10</v>
      </c>
      <c r="C670" s="8">
        <v>665</v>
      </c>
      <c r="D670" s="8">
        <v>76</v>
      </c>
      <c r="E670" s="9">
        <v>12</v>
      </c>
      <c r="F670" s="52">
        <f t="shared" si="319"/>
        <v>3.333333333333333</v>
      </c>
      <c r="G670" s="18">
        <f t="shared" si="343"/>
        <v>-8.3333333333333287E-2</v>
      </c>
      <c r="H670" s="18">
        <f t="shared" si="344"/>
        <v>-0.29999999999999982</v>
      </c>
      <c r="I670" s="18">
        <f t="shared" si="320"/>
        <v>3.333333333333333</v>
      </c>
      <c r="J670" s="18">
        <f t="shared" si="321"/>
        <v>3844.3611111111136</v>
      </c>
      <c r="K670" s="18">
        <f t="shared" si="346"/>
        <v>749.83333333333337</v>
      </c>
      <c r="L670" s="43">
        <f>'Car Info '!$C$5*'My Spreedsheet '!G670</f>
        <v>-124.1666666666666</v>
      </c>
      <c r="M670" s="43">
        <f t="shared" si="322"/>
        <v>1</v>
      </c>
      <c r="N670" s="43">
        <f>IF(M670=1,'Car Info '!$C$5*9.80665*'Car Info '!$H$5,0)</f>
        <v>160.73099349999998</v>
      </c>
      <c r="O670" s="43">
        <f>0.5*'Car Info '!$G$5*'Car Info '!$I$5*'Car Info '!$D$5*('My Spreedsheet '!F670*'My Spreedsheet '!F670)</f>
        <v>4.2431415249999995</v>
      </c>
      <c r="P670" s="43">
        <f t="shared" si="345"/>
        <v>40.807468358333381</v>
      </c>
      <c r="Q670" s="43">
        <f t="shared" si="323"/>
        <v>136.02489452777792</v>
      </c>
      <c r="R670" s="43">
        <f t="shared" si="324"/>
        <v>0.13602489452777791</v>
      </c>
      <c r="S670" s="43">
        <f t="shared" si="325"/>
        <v>549.91378341666655</v>
      </c>
      <c r="T670" s="43">
        <f t="shared" si="347"/>
        <v>171034.7543671529</v>
      </c>
      <c r="U670" s="43">
        <f t="shared" si="326"/>
        <v>0.13602489452777791</v>
      </c>
      <c r="V670" s="43">
        <f t="shared" si="327"/>
        <v>3.7784692924382752E-5</v>
      </c>
      <c r="W670" s="43">
        <f t="shared" si="328"/>
        <v>0</v>
      </c>
      <c r="X670" s="43">
        <f t="shared" si="329"/>
        <v>0</v>
      </c>
      <c r="Y670" s="43">
        <f t="shared" si="317"/>
        <v>1602.890846947503</v>
      </c>
      <c r="Z670" s="43">
        <f t="shared" si="318"/>
        <v>-818.01222425873232</v>
      </c>
      <c r="AA670" s="43">
        <f t="shared" si="330"/>
        <v>0.4452474574854175</v>
      </c>
      <c r="AB670" s="43">
        <f t="shared" si="331"/>
        <v>-0.22722561784964787</v>
      </c>
      <c r="AC670" s="43">
        <f t="shared" si="332"/>
        <v>0.22722561784964787</v>
      </c>
      <c r="AD670" s="43">
        <f t="shared" si="333"/>
        <v>0.21802183963576963</v>
      </c>
      <c r="AE670" s="43">
        <f>1/2*(('Car Info '!$C$5)*('My Spreedsheet '!F670)^2)</f>
        <v>8277.7777777777756</v>
      </c>
      <c r="AF670" s="43">
        <f t="shared" si="334"/>
        <v>8.277777777777775</v>
      </c>
      <c r="AG670" s="43">
        <f t="shared" si="335"/>
        <v>2.2993827160493821E-3</v>
      </c>
      <c r="AH670" s="43">
        <f t="shared" si="336"/>
        <v>7.7176380883487665</v>
      </c>
      <c r="AI670" s="43">
        <f t="shared" si="337"/>
        <v>549.91378341666655</v>
      </c>
      <c r="AJ670" s="43">
        <f t="shared" si="338"/>
        <v>7727.8639943611088</v>
      </c>
      <c r="AK670" s="43">
        <f t="shared" si="339"/>
        <v>7.7278639943611092</v>
      </c>
      <c r="AL670" s="43">
        <f t="shared" si="340"/>
        <v>7727.8639943611088</v>
      </c>
      <c r="AM670" s="43">
        <f t="shared" si="341"/>
        <v>7.7278639943611092</v>
      </c>
      <c r="AN670" s="43">
        <f t="shared" si="342"/>
        <v>5.7958979957708321</v>
      </c>
      <c r="AO670" s="43">
        <f>IF('My Spreedsheet '!AN670&lt; 'Supercapacitor Info'!$F$22,'My Spreedsheet '!AN670,'Supercapacitor Info'!$F$22)</f>
        <v>5.7958979957708321</v>
      </c>
    </row>
    <row r="671" spans="2:41" x14ac:dyDescent="0.3">
      <c r="B671" s="8" t="s">
        <v>10</v>
      </c>
      <c r="C671" s="8">
        <v>666</v>
      </c>
      <c r="D671" s="8">
        <v>77</v>
      </c>
      <c r="E671" s="9">
        <v>12.5</v>
      </c>
      <c r="F671" s="52">
        <f t="shared" si="319"/>
        <v>3.4722222222222223</v>
      </c>
      <c r="G671" s="18">
        <f t="shared" si="343"/>
        <v>0.27777777777777779</v>
      </c>
      <c r="H671" s="18">
        <f t="shared" si="344"/>
        <v>1</v>
      </c>
      <c r="I671" s="18">
        <f t="shared" si="320"/>
        <v>3.4722222222222223</v>
      </c>
      <c r="J671" s="18">
        <f t="shared" si="321"/>
        <v>3847.8333333333358</v>
      </c>
      <c r="K671" s="18">
        <f t="shared" si="346"/>
        <v>753.30555555555554</v>
      </c>
      <c r="L671" s="43">
        <f>'Car Info '!$C$5*'My Spreedsheet '!G671</f>
        <v>413.88888888888891</v>
      </c>
      <c r="M671" s="43">
        <f t="shared" si="322"/>
        <v>1</v>
      </c>
      <c r="N671" s="43">
        <f>IF(M671=1,'Car Info '!$C$5*9.80665*'Car Info '!$H$5,0)</f>
        <v>160.73099349999998</v>
      </c>
      <c r="O671" s="43">
        <f>0.5*'Car Info '!$G$5*'Car Info '!$I$5*'Car Info '!$D$5*('My Spreedsheet '!F671*'My Spreedsheet '!F671)</f>
        <v>4.6041032172309029</v>
      </c>
      <c r="P671" s="43">
        <f t="shared" si="345"/>
        <v>579.22398560611975</v>
      </c>
      <c r="Q671" s="43">
        <f t="shared" si="323"/>
        <v>2011.1943944656937</v>
      </c>
      <c r="R671" s="43">
        <f t="shared" si="324"/>
        <v>2.0111943944656936</v>
      </c>
      <c r="S671" s="43">
        <f t="shared" si="325"/>
        <v>574.08019693482947</v>
      </c>
      <c r="T671" s="43">
        <f t="shared" si="347"/>
        <v>171608.83456408774</v>
      </c>
      <c r="U671" s="43">
        <f t="shared" si="326"/>
        <v>2.0111943944656936</v>
      </c>
      <c r="V671" s="43">
        <f t="shared" si="327"/>
        <v>5.5866510957380377E-4</v>
      </c>
      <c r="W671" s="43">
        <f t="shared" si="328"/>
        <v>0</v>
      </c>
      <c r="X671" s="43">
        <f t="shared" si="329"/>
        <v>0</v>
      </c>
      <c r="Y671" s="43">
        <f t="shared" si="317"/>
        <v>1604.9020413419687</v>
      </c>
      <c r="Z671" s="43">
        <f t="shared" si="318"/>
        <v>-818.01222425873232</v>
      </c>
      <c r="AA671" s="43">
        <f t="shared" si="330"/>
        <v>0.44580612259499131</v>
      </c>
      <c r="AB671" s="43">
        <f t="shared" si="331"/>
        <v>-0.22722561784964787</v>
      </c>
      <c r="AC671" s="43">
        <f t="shared" si="332"/>
        <v>0.22722561784964787</v>
      </c>
      <c r="AD671" s="43">
        <f t="shared" si="333"/>
        <v>0.21858050474534343</v>
      </c>
      <c r="AE671" s="43">
        <f>1/2*(('Car Info '!$C$5)*('My Spreedsheet '!F671)^2)</f>
        <v>8981.9637345679021</v>
      </c>
      <c r="AF671" s="43">
        <f t="shared" si="334"/>
        <v>8.981963734567902</v>
      </c>
      <c r="AG671" s="43">
        <f t="shared" si="335"/>
        <v>2.4949899262688615E-3</v>
      </c>
      <c r="AH671" s="43">
        <f t="shared" si="336"/>
        <v>7.720133078275035</v>
      </c>
      <c r="AI671" s="43">
        <f t="shared" si="337"/>
        <v>574.08019693482947</v>
      </c>
      <c r="AJ671" s="43">
        <f t="shared" si="338"/>
        <v>8407.8835376330717</v>
      </c>
      <c r="AK671" s="43">
        <f t="shared" si="339"/>
        <v>8.4078835376330723</v>
      </c>
      <c r="AL671" s="43">
        <f t="shared" si="340"/>
        <v>0</v>
      </c>
      <c r="AM671" s="43">
        <f t="shared" si="341"/>
        <v>0</v>
      </c>
      <c r="AN671" s="43">
        <f t="shared" si="342"/>
        <v>6.3059126532248042</v>
      </c>
      <c r="AO671" s="43">
        <f>IF('My Spreedsheet '!AN671&lt; 'Supercapacitor Info'!$F$22,'My Spreedsheet '!AN671,'Supercapacitor Info'!$F$22)</f>
        <v>6.3059126532248042</v>
      </c>
    </row>
    <row r="672" spans="2:41" x14ac:dyDescent="0.3">
      <c r="B672" s="8" t="s">
        <v>10</v>
      </c>
      <c r="C672" s="8">
        <v>667</v>
      </c>
      <c r="D672" s="8">
        <v>78</v>
      </c>
      <c r="E672" s="9">
        <v>14</v>
      </c>
      <c r="F672" s="52">
        <f t="shared" si="319"/>
        <v>3.8888888888888888</v>
      </c>
      <c r="G672" s="18">
        <f t="shared" si="343"/>
        <v>0.90277777777777779</v>
      </c>
      <c r="H672" s="18">
        <f t="shared" si="344"/>
        <v>3.25</v>
      </c>
      <c r="I672" s="18">
        <f t="shared" si="320"/>
        <v>3.8888888888888888</v>
      </c>
      <c r="J672" s="18">
        <f t="shared" si="321"/>
        <v>3851.7222222222244</v>
      </c>
      <c r="K672" s="18">
        <f t="shared" si="346"/>
        <v>757.19444444444446</v>
      </c>
      <c r="L672" s="43">
        <f>'Car Info '!$C$5*'My Spreedsheet '!G672</f>
        <v>1345.1388888888889</v>
      </c>
      <c r="M672" s="43">
        <f t="shared" si="322"/>
        <v>1</v>
      </c>
      <c r="N672" s="43">
        <f>IF(M672=1,'Car Info '!$C$5*9.80665*'Car Info '!$H$5,0)</f>
        <v>160.73099349999998</v>
      </c>
      <c r="O672" s="43">
        <f>0.5*'Car Info '!$G$5*'Car Info '!$I$5*'Car Info '!$D$5*('My Spreedsheet '!F672*'My Spreedsheet '!F672)</f>
        <v>5.7753870756944439</v>
      </c>
      <c r="P672" s="43">
        <f t="shared" si="345"/>
        <v>1511.6452694645834</v>
      </c>
      <c r="Q672" s="43">
        <f t="shared" si="323"/>
        <v>5878.620492362269</v>
      </c>
      <c r="R672" s="43">
        <f t="shared" si="324"/>
        <v>5.8786204923622689</v>
      </c>
      <c r="S672" s="43">
        <f t="shared" si="325"/>
        <v>647.52481334992285</v>
      </c>
      <c r="T672" s="43">
        <f t="shared" si="347"/>
        <v>172256.35937743765</v>
      </c>
      <c r="U672" s="43">
        <f t="shared" si="326"/>
        <v>5.8786204923622689</v>
      </c>
      <c r="V672" s="43">
        <f t="shared" si="327"/>
        <v>1.6329501367672969E-3</v>
      </c>
      <c r="W672" s="43">
        <f t="shared" si="328"/>
        <v>0</v>
      </c>
      <c r="X672" s="43">
        <f t="shared" si="329"/>
        <v>0</v>
      </c>
      <c r="Y672" s="43">
        <f t="shared" si="317"/>
        <v>1610.7806618343309</v>
      </c>
      <c r="Z672" s="43">
        <f t="shared" si="318"/>
        <v>-818.01222425873232</v>
      </c>
      <c r="AA672" s="43">
        <f t="shared" si="330"/>
        <v>0.44743907273175859</v>
      </c>
      <c r="AB672" s="43">
        <f t="shared" si="331"/>
        <v>-0.22722561784964787</v>
      </c>
      <c r="AC672" s="43">
        <f t="shared" si="332"/>
        <v>0.22722561784964787</v>
      </c>
      <c r="AD672" s="43">
        <f t="shared" si="333"/>
        <v>0.22021345488211072</v>
      </c>
      <c r="AE672" s="43">
        <f>1/2*(('Car Info '!$C$5)*('My Spreedsheet '!F672)^2)</f>
        <v>11266.975308641975</v>
      </c>
      <c r="AF672" s="43">
        <f t="shared" si="334"/>
        <v>11.266975308641975</v>
      </c>
      <c r="AG672" s="43">
        <f t="shared" si="335"/>
        <v>3.1297153635116595E-3</v>
      </c>
      <c r="AH672" s="43">
        <f t="shared" si="336"/>
        <v>7.723262793638547</v>
      </c>
      <c r="AI672" s="43">
        <f t="shared" si="337"/>
        <v>647.52481334992285</v>
      </c>
      <c r="AJ672" s="43">
        <f t="shared" si="338"/>
        <v>10619.450495292052</v>
      </c>
      <c r="AK672" s="43">
        <f t="shared" si="339"/>
        <v>10.619450495292053</v>
      </c>
      <c r="AL672" s="43">
        <f t="shared" si="340"/>
        <v>0</v>
      </c>
      <c r="AM672" s="43">
        <f t="shared" si="341"/>
        <v>0</v>
      </c>
      <c r="AN672" s="43">
        <f t="shared" si="342"/>
        <v>7.964587871469039</v>
      </c>
      <c r="AO672" s="43">
        <f>IF('My Spreedsheet '!AN672&lt; 'Supercapacitor Info'!$F$22,'My Spreedsheet '!AN672,'Supercapacitor Info'!$F$22)</f>
        <v>7.964587871469039</v>
      </c>
    </row>
    <row r="673" spans="2:41" x14ac:dyDescent="0.3">
      <c r="B673" s="8" t="s">
        <v>10</v>
      </c>
      <c r="C673" s="8">
        <v>668</v>
      </c>
      <c r="D673" s="8">
        <v>79</v>
      </c>
      <c r="E673" s="9">
        <v>19</v>
      </c>
      <c r="F673" s="52">
        <f t="shared" si="319"/>
        <v>5.2777777777777777</v>
      </c>
      <c r="G673" s="18">
        <f t="shared" si="343"/>
        <v>1.2777777777777777</v>
      </c>
      <c r="H673" s="18">
        <f t="shared" si="344"/>
        <v>4.5999999999999996</v>
      </c>
      <c r="I673" s="18">
        <f t="shared" si="320"/>
        <v>5.2777777777777777</v>
      </c>
      <c r="J673" s="18">
        <f t="shared" si="321"/>
        <v>3857.0000000000023</v>
      </c>
      <c r="K673" s="18">
        <f t="shared" si="346"/>
        <v>762.47222222222229</v>
      </c>
      <c r="L673" s="43">
        <f>'Car Info '!$C$5*'My Spreedsheet '!G673</f>
        <v>1903.8888888888887</v>
      </c>
      <c r="M673" s="43">
        <f t="shared" si="322"/>
        <v>1</v>
      </c>
      <c r="N673" s="43">
        <f>IF(M673=1,'Car Info '!$C$5*9.80665*'Car Info '!$H$5,0)</f>
        <v>160.73099349999998</v>
      </c>
      <c r="O673" s="43">
        <f>0.5*'Car Info '!$G$5*'Car Info '!$I$5*'Car Info '!$D$5*('My Spreedsheet '!F673*'My Spreedsheet '!F673)</f>
        <v>10.637320073090278</v>
      </c>
      <c r="P673" s="43">
        <f t="shared" si="345"/>
        <v>2075.257202461979</v>
      </c>
      <c r="Q673" s="43">
        <f t="shared" si="323"/>
        <v>10952.746346327111</v>
      </c>
      <c r="R673" s="43">
        <f t="shared" si="324"/>
        <v>10.95274634632711</v>
      </c>
      <c r="S673" s="43">
        <f t="shared" si="325"/>
        <v>904.44387719130975</v>
      </c>
      <c r="T673" s="43">
        <f t="shared" si="347"/>
        <v>173160.80325462896</v>
      </c>
      <c r="U673" s="43">
        <f t="shared" si="326"/>
        <v>10.95274634632711</v>
      </c>
      <c r="V673" s="43">
        <f t="shared" si="327"/>
        <v>3.0424295406464197E-3</v>
      </c>
      <c r="W673" s="43">
        <f t="shared" si="328"/>
        <v>0</v>
      </c>
      <c r="X673" s="43">
        <f t="shared" si="329"/>
        <v>0</v>
      </c>
      <c r="Y673" s="43">
        <f t="shared" si="317"/>
        <v>1621.733408180658</v>
      </c>
      <c r="Z673" s="43">
        <f t="shared" si="318"/>
        <v>-818.01222425873232</v>
      </c>
      <c r="AA673" s="43">
        <f t="shared" si="330"/>
        <v>0.45048150227240502</v>
      </c>
      <c r="AB673" s="43">
        <f t="shared" si="331"/>
        <v>-0.22722561784964787</v>
      </c>
      <c r="AC673" s="43">
        <f t="shared" si="332"/>
        <v>0.22722561784964787</v>
      </c>
      <c r="AD673" s="43">
        <f t="shared" si="333"/>
        <v>0.22325588442275715</v>
      </c>
      <c r="AE673" s="43">
        <f>1/2*(('Car Info '!$C$5)*('My Spreedsheet '!F673)^2)</f>
        <v>20751.929012345678</v>
      </c>
      <c r="AF673" s="43">
        <f t="shared" si="334"/>
        <v>20.751929012345677</v>
      </c>
      <c r="AG673" s="43">
        <f t="shared" si="335"/>
        <v>5.7644247256515768E-3</v>
      </c>
      <c r="AH673" s="43">
        <f t="shared" si="336"/>
        <v>7.7290272183641981</v>
      </c>
      <c r="AI673" s="43">
        <f t="shared" si="337"/>
        <v>904.44387719130975</v>
      </c>
      <c r="AJ673" s="43">
        <f t="shared" si="338"/>
        <v>19847.485135154369</v>
      </c>
      <c r="AK673" s="43">
        <f t="shared" si="339"/>
        <v>19.847485135154368</v>
      </c>
      <c r="AL673" s="43">
        <f t="shared" si="340"/>
        <v>0</v>
      </c>
      <c r="AM673" s="43">
        <f t="shared" si="341"/>
        <v>0</v>
      </c>
      <c r="AN673" s="43">
        <f t="shared" si="342"/>
        <v>14.885613851365777</v>
      </c>
      <c r="AO673" s="43">
        <f>IF('My Spreedsheet '!AN673&lt; 'Supercapacitor Info'!$F$22,'My Spreedsheet '!AN673,'Supercapacitor Info'!$F$22)</f>
        <v>14.885613851365777</v>
      </c>
    </row>
    <row r="674" spans="2:41" x14ac:dyDescent="0.3">
      <c r="B674" s="8" t="s">
        <v>10</v>
      </c>
      <c r="C674" s="8">
        <v>669</v>
      </c>
      <c r="D674" s="8">
        <v>80</v>
      </c>
      <c r="E674" s="9">
        <v>23.2</v>
      </c>
      <c r="F674" s="52">
        <f t="shared" si="319"/>
        <v>6.4444444444444438</v>
      </c>
      <c r="G674" s="18">
        <f t="shared" si="343"/>
        <v>1.25</v>
      </c>
      <c r="H674" s="18">
        <f t="shared" si="344"/>
        <v>4.5</v>
      </c>
      <c r="I674" s="18">
        <f t="shared" si="320"/>
        <v>6.4444444444444438</v>
      </c>
      <c r="J674" s="18">
        <f t="shared" si="321"/>
        <v>3863.4444444444466</v>
      </c>
      <c r="K674" s="18">
        <f t="shared" si="346"/>
        <v>768.91666666666674</v>
      </c>
      <c r="L674" s="43">
        <f>'Car Info '!$C$5*'My Spreedsheet '!G674</f>
        <v>1862.5</v>
      </c>
      <c r="M674" s="43">
        <f t="shared" si="322"/>
        <v>1</v>
      </c>
      <c r="N674" s="43">
        <f>IF(M674=1,'Car Info '!$C$5*9.80665*'Car Info '!$H$5,0)</f>
        <v>160.73099349999998</v>
      </c>
      <c r="O674" s="43">
        <f>0.5*'Car Info '!$G$5*'Car Info '!$I$5*'Car Info '!$D$5*('My Spreedsheet '!F674*'My Spreedsheet '!F674)</f>
        <v>15.859920100111106</v>
      </c>
      <c r="P674" s="43">
        <f t="shared" si="345"/>
        <v>2039.0909136001112</v>
      </c>
      <c r="Q674" s="43">
        <f t="shared" si="323"/>
        <v>13140.808109867381</v>
      </c>
      <c r="R674" s="43">
        <f t="shared" si="324"/>
        <v>13.140808109867381</v>
      </c>
      <c r="S674" s="43">
        <f t="shared" si="325"/>
        <v>1138.0303320896046</v>
      </c>
      <c r="T674" s="43">
        <f t="shared" si="347"/>
        <v>174298.83358671857</v>
      </c>
      <c r="U674" s="43">
        <f t="shared" si="326"/>
        <v>13.140808109867381</v>
      </c>
      <c r="V674" s="43">
        <f t="shared" si="327"/>
        <v>3.6502244749631613E-3</v>
      </c>
      <c r="W674" s="43">
        <f t="shared" si="328"/>
        <v>0</v>
      </c>
      <c r="X674" s="43">
        <f t="shared" si="329"/>
        <v>0</v>
      </c>
      <c r="Y674" s="43">
        <f t="shared" si="317"/>
        <v>1634.8742162905253</v>
      </c>
      <c r="Z674" s="43">
        <f t="shared" si="318"/>
        <v>-818.01222425873232</v>
      </c>
      <c r="AA674" s="43">
        <f t="shared" si="330"/>
        <v>0.45413172674736813</v>
      </c>
      <c r="AB674" s="43">
        <f t="shared" si="331"/>
        <v>-0.22722561784964787</v>
      </c>
      <c r="AC674" s="43">
        <f t="shared" si="332"/>
        <v>0.22722561784964787</v>
      </c>
      <c r="AD674" s="43">
        <f t="shared" si="333"/>
        <v>0.22690610889772025</v>
      </c>
      <c r="AE674" s="43">
        <f>1/2*(('Car Info '!$C$5)*('My Spreedsheet '!F674)^2)</f>
        <v>30940.493827160484</v>
      </c>
      <c r="AF674" s="43">
        <f t="shared" si="334"/>
        <v>30.940493827160484</v>
      </c>
      <c r="AG674" s="43">
        <f t="shared" si="335"/>
        <v>8.5945816186556896E-3</v>
      </c>
      <c r="AH674" s="43">
        <f t="shared" si="336"/>
        <v>7.737621799982854</v>
      </c>
      <c r="AI674" s="43">
        <f t="shared" si="337"/>
        <v>1138.0303320896046</v>
      </c>
      <c r="AJ674" s="43">
        <f t="shared" si="338"/>
        <v>29802.463495070879</v>
      </c>
      <c r="AK674" s="43">
        <f t="shared" si="339"/>
        <v>29.802463495070878</v>
      </c>
      <c r="AL674" s="43">
        <f t="shared" si="340"/>
        <v>0</v>
      </c>
      <c r="AM674" s="43">
        <f t="shared" si="341"/>
        <v>0</v>
      </c>
      <c r="AN674" s="43">
        <f t="shared" si="342"/>
        <v>22.351847621303161</v>
      </c>
      <c r="AO674" s="43">
        <f>IF('My Spreedsheet '!AN674&lt; 'Supercapacitor Info'!$F$22,'My Spreedsheet '!AN674,'Supercapacitor Info'!$F$22)</f>
        <v>22.351847621303161</v>
      </c>
    </row>
    <row r="675" spans="2:41" x14ac:dyDescent="0.3">
      <c r="B675" s="8" t="s">
        <v>10</v>
      </c>
      <c r="C675" s="8">
        <v>670</v>
      </c>
      <c r="D675" s="8">
        <v>81</v>
      </c>
      <c r="E675" s="9">
        <v>28</v>
      </c>
      <c r="F675" s="52">
        <f t="shared" si="319"/>
        <v>7.7777777777777777</v>
      </c>
      <c r="G675" s="18">
        <f t="shared" si="343"/>
        <v>1.2222222222222223</v>
      </c>
      <c r="H675" s="18">
        <f t="shared" si="344"/>
        <v>4.4000000000000004</v>
      </c>
      <c r="I675" s="18">
        <f t="shared" si="320"/>
        <v>7.7777777777777777</v>
      </c>
      <c r="J675" s="18">
        <f t="shared" si="321"/>
        <v>3871.2222222222244</v>
      </c>
      <c r="K675" s="18">
        <f t="shared" si="346"/>
        <v>776.69444444444457</v>
      </c>
      <c r="L675" s="43">
        <f>'Car Info '!$C$5*'My Spreedsheet '!G675</f>
        <v>1821.1111111111113</v>
      </c>
      <c r="M675" s="43">
        <f t="shared" si="322"/>
        <v>1</v>
      </c>
      <c r="N675" s="43">
        <f>IF(M675=1,'Car Info '!$C$5*9.80665*'Car Info '!$H$5,0)</f>
        <v>160.73099349999998</v>
      </c>
      <c r="O675" s="43">
        <f>0.5*'Car Info '!$G$5*'Car Info '!$I$5*'Car Info '!$D$5*('My Spreedsheet '!F675*'My Spreedsheet '!F675)</f>
        <v>23.101548302777775</v>
      </c>
      <c r="P675" s="43">
        <f t="shared" si="345"/>
        <v>2004.9436529138891</v>
      </c>
      <c r="Q675" s="43">
        <f t="shared" si="323"/>
        <v>15594.006189330248</v>
      </c>
      <c r="R675" s="43">
        <f t="shared" si="324"/>
        <v>15.594006189330248</v>
      </c>
      <c r="S675" s="43">
        <f t="shared" si="325"/>
        <v>1429.8086584660493</v>
      </c>
      <c r="T675" s="43">
        <f t="shared" si="347"/>
        <v>175728.64224518463</v>
      </c>
      <c r="U675" s="43">
        <f t="shared" si="326"/>
        <v>15.594006189330248</v>
      </c>
      <c r="V675" s="43">
        <f t="shared" si="327"/>
        <v>4.3316683859250691E-3</v>
      </c>
      <c r="W675" s="43">
        <f t="shared" si="328"/>
        <v>0</v>
      </c>
      <c r="X675" s="43">
        <f t="shared" si="329"/>
        <v>0</v>
      </c>
      <c r="Y675" s="43">
        <f t="shared" si="317"/>
        <v>1650.4682224798555</v>
      </c>
      <c r="Z675" s="43">
        <f t="shared" si="318"/>
        <v>-818.01222425873232</v>
      </c>
      <c r="AA675" s="43">
        <f t="shared" si="330"/>
        <v>0.45846339513329321</v>
      </c>
      <c r="AB675" s="43">
        <f t="shared" si="331"/>
        <v>-0.22722561784964787</v>
      </c>
      <c r="AC675" s="43">
        <f t="shared" si="332"/>
        <v>0.22722561784964787</v>
      </c>
      <c r="AD675" s="43">
        <f t="shared" si="333"/>
        <v>0.23123777728364533</v>
      </c>
      <c r="AE675" s="43">
        <f>1/2*(('Car Info '!$C$5)*('My Spreedsheet '!F675)^2)</f>
        <v>45067.9012345679</v>
      </c>
      <c r="AF675" s="43">
        <f t="shared" si="334"/>
        <v>45.067901234567898</v>
      </c>
      <c r="AG675" s="43">
        <f t="shared" si="335"/>
        <v>1.2518861454046638E-2</v>
      </c>
      <c r="AH675" s="43">
        <f t="shared" si="336"/>
        <v>7.7501406614369008</v>
      </c>
      <c r="AI675" s="43">
        <f t="shared" si="337"/>
        <v>1429.8086584660493</v>
      </c>
      <c r="AJ675" s="43">
        <f t="shared" si="338"/>
        <v>43638.092576101852</v>
      </c>
      <c r="AK675" s="43">
        <f t="shared" si="339"/>
        <v>43.638092576101855</v>
      </c>
      <c r="AL675" s="43">
        <f t="shared" si="340"/>
        <v>0</v>
      </c>
      <c r="AM675" s="43">
        <f t="shared" si="341"/>
        <v>0</v>
      </c>
      <c r="AN675" s="43">
        <f t="shared" si="342"/>
        <v>32.728569432076391</v>
      </c>
      <c r="AO675" s="43">
        <f>IF('My Spreedsheet '!AN675&lt; 'Supercapacitor Info'!$F$22,'My Spreedsheet '!AN675,'Supercapacitor Info'!$F$22)</f>
        <v>32.728569432076391</v>
      </c>
    </row>
    <row r="676" spans="2:41" x14ac:dyDescent="0.3">
      <c r="B676" s="8" t="s">
        <v>10</v>
      </c>
      <c r="C676" s="8">
        <v>671</v>
      </c>
      <c r="D676" s="8">
        <v>82</v>
      </c>
      <c r="E676" s="9">
        <v>32</v>
      </c>
      <c r="F676" s="52">
        <f t="shared" si="319"/>
        <v>8.8888888888888893</v>
      </c>
      <c r="G676" s="18">
        <f t="shared" si="343"/>
        <v>0.83333333333333326</v>
      </c>
      <c r="H676" s="18">
        <f t="shared" si="344"/>
        <v>3</v>
      </c>
      <c r="I676" s="18">
        <f t="shared" si="320"/>
        <v>8.8888888888888893</v>
      </c>
      <c r="J676" s="18">
        <f t="shared" si="321"/>
        <v>3880.1111111111131</v>
      </c>
      <c r="K676" s="18">
        <f t="shared" si="346"/>
        <v>785.58333333333348</v>
      </c>
      <c r="L676" s="43">
        <f>'Car Info '!$C$5*'My Spreedsheet '!G676</f>
        <v>1241.6666666666665</v>
      </c>
      <c r="M676" s="43">
        <f t="shared" si="322"/>
        <v>1</v>
      </c>
      <c r="N676" s="43">
        <f>IF(M676=1,'Car Info '!$C$5*9.80665*'Car Info '!$H$5,0)</f>
        <v>160.73099349999998</v>
      </c>
      <c r="O676" s="43">
        <f>0.5*'Car Info '!$G$5*'Car Info '!$I$5*'Car Info '!$D$5*('My Spreedsheet '!F676*'My Spreedsheet '!F676)</f>
        <v>30.173450844444449</v>
      </c>
      <c r="P676" s="43">
        <f t="shared" si="345"/>
        <v>1432.571111011111</v>
      </c>
      <c r="Q676" s="43">
        <f t="shared" si="323"/>
        <v>12733.965431209877</v>
      </c>
      <c r="R676" s="43">
        <f t="shared" si="324"/>
        <v>12.733965431209878</v>
      </c>
      <c r="S676" s="43">
        <f t="shared" si="325"/>
        <v>1696.9283941728395</v>
      </c>
      <c r="T676" s="43">
        <f t="shared" si="347"/>
        <v>177425.57063935747</v>
      </c>
      <c r="U676" s="43">
        <f t="shared" si="326"/>
        <v>12.733965431209878</v>
      </c>
      <c r="V676" s="43">
        <f t="shared" si="327"/>
        <v>3.5372126197805217E-3</v>
      </c>
      <c r="W676" s="43">
        <f t="shared" si="328"/>
        <v>0</v>
      </c>
      <c r="X676" s="43">
        <f t="shared" si="329"/>
        <v>0</v>
      </c>
      <c r="Y676" s="43">
        <f t="shared" si="317"/>
        <v>1663.2021879110655</v>
      </c>
      <c r="Z676" s="43">
        <f t="shared" si="318"/>
        <v>-818.01222425873232</v>
      </c>
      <c r="AA676" s="43">
        <f t="shared" si="330"/>
        <v>0.46200060775307372</v>
      </c>
      <c r="AB676" s="43">
        <f t="shared" si="331"/>
        <v>-0.22722561784964787</v>
      </c>
      <c r="AC676" s="43">
        <f t="shared" si="332"/>
        <v>0.22722561784964787</v>
      </c>
      <c r="AD676" s="43">
        <f t="shared" si="333"/>
        <v>0.23477498990342585</v>
      </c>
      <c r="AE676" s="43">
        <f>1/2*(('Car Info '!$C$5)*('My Spreedsheet '!F676)^2)</f>
        <v>58864.197530864207</v>
      </c>
      <c r="AF676" s="43">
        <f t="shared" si="334"/>
        <v>58.86419753086421</v>
      </c>
      <c r="AG676" s="43">
        <f t="shared" si="335"/>
        <v>1.6351165980795612E-2</v>
      </c>
      <c r="AH676" s="43">
        <f t="shared" si="336"/>
        <v>7.7664918274176964</v>
      </c>
      <c r="AI676" s="43">
        <f t="shared" si="337"/>
        <v>1696.9283941728395</v>
      </c>
      <c r="AJ676" s="43">
        <f t="shared" si="338"/>
        <v>57167.269136691364</v>
      </c>
      <c r="AK676" s="43">
        <f t="shared" si="339"/>
        <v>57.167269136691367</v>
      </c>
      <c r="AL676" s="43">
        <f t="shared" si="340"/>
        <v>0</v>
      </c>
      <c r="AM676" s="43">
        <f t="shared" si="341"/>
        <v>0</v>
      </c>
      <c r="AN676" s="43">
        <f t="shared" si="342"/>
        <v>42.87545185251853</v>
      </c>
      <c r="AO676" s="43">
        <f>IF('My Spreedsheet '!AN676&lt; 'Supercapacitor Info'!$F$22,'My Spreedsheet '!AN676,'Supercapacitor Info'!$F$22)</f>
        <v>42.87545185251853</v>
      </c>
    </row>
    <row r="677" spans="2:41" x14ac:dyDescent="0.3">
      <c r="B677" s="8" t="s">
        <v>10</v>
      </c>
      <c r="C677" s="8">
        <v>672</v>
      </c>
      <c r="D677" s="8">
        <v>83</v>
      </c>
      <c r="E677" s="9">
        <v>34</v>
      </c>
      <c r="F677" s="52">
        <f t="shared" si="319"/>
        <v>9.4444444444444446</v>
      </c>
      <c r="G677" s="18">
        <f t="shared" si="343"/>
        <v>0.55555555555555558</v>
      </c>
      <c r="H677" s="18">
        <f t="shared" si="344"/>
        <v>2</v>
      </c>
      <c r="I677" s="18">
        <f t="shared" si="320"/>
        <v>9.4444444444444446</v>
      </c>
      <c r="J677" s="18">
        <f t="shared" si="321"/>
        <v>3889.5555555555575</v>
      </c>
      <c r="K677" s="18">
        <f t="shared" si="346"/>
        <v>795.02777777777794</v>
      </c>
      <c r="L677" s="43">
        <f>'Car Info '!$C$5*'My Spreedsheet '!G677</f>
        <v>827.77777777777783</v>
      </c>
      <c r="M677" s="43">
        <f t="shared" si="322"/>
        <v>1</v>
      </c>
      <c r="N677" s="43">
        <f>IF(M677=1,'Car Info '!$C$5*9.80665*'Car Info '!$H$5,0)</f>
        <v>160.73099349999998</v>
      </c>
      <c r="O677" s="43">
        <f>0.5*'Car Info '!$G$5*'Car Info '!$I$5*'Car Info '!$D$5*('My Spreedsheet '!F677*'My Spreedsheet '!F677)</f>
        <v>34.062997242361114</v>
      </c>
      <c r="P677" s="43">
        <f t="shared" si="345"/>
        <v>1022.5717685201389</v>
      </c>
      <c r="Q677" s="43">
        <f t="shared" si="323"/>
        <v>9657.6222582457558</v>
      </c>
      <c r="R677" s="43">
        <f t="shared" si="324"/>
        <v>9.6576222582457554</v>
      </c>
      <c r="S677" s="43">
        <f t="shared" si="325"/>
        <v>1839.7210236778549</v>
      </c>
      <c r="T677" s="43">
        <f t="shared" si="347"/>
        <v>179265.29166303531</v>
      </c>
      <c r="U677" s="43">
        <f t="shared" si="326"/>
        <v>9.6576222582457554</v>
      </c>
      <c r="V677" s="43">
        <f t="shared" si="327"/>
        <v>2.6826728495127098E-3</v>
      </c>
      <c r="W677" s="43">
        <f t="shared" si="328"/>
        <v>0</v>
      </c>
      <c r="X677" s="43">
        <f t="shared" si="329"/>
        <v>0</v>
      </c>
      <c r="Y677" s="43">
        <f t="shared" si="317"/>
        <v>1672.8598101693112</v>
      </c>
      <c r="Z677" s="43">
        <f t="shared" si="318"/>
        <v>-818.01222425873232</v>
      </c>
      <c r="AA677" s="43">
        <f t="shared" si="330"/>
        <v>0.46468328060258646</v>
      </c>
      <c r="AB677" s="43">
        <f t="shared" si="331"/>
        <v>-0.22722561784964787</v>
      </c>
      <c r="AC677" s="43">
        <f t="shared" si="332"/>
        <v>0.22722561784964787</v>
      </c>
      <c r="AD677" s="43">
        <f t="shared" si="333"/>
        <v>0.23745766275293859</v>
      </c>
      <c r="AE677" s="43">
        <f>1/2*(('Car Info '!$C$5)*('My Spreedsheet '!F677)^2)</f>
        <v>66452.160493827163</v>
      </c>
      <c r="AF677" s="43">
        <f t="shared" si="334"/>
        <v>66.452160493827165</v>
      </c>
      <c r="AG677" s="43">
        <f t="shared" si="335"/>
        <v>1.8458933470507546E-2</v>
      </c>
      <c r="AH677" s="43">
        <f t="shared" si="336"/>
        <v>7.7849507608882043</v>
      </c>
      <c r="AI677" s="43">
        <f t="shared" si="337"/>
        <v>1839.7210236778549</v>
      </c>
      <c r="AJ677" s="43">
        <f t="shared" si="338"/>
        <v>64612.439470149307</v>
      </c>
      <c r="AK677" s="43">
        <f t="shared" si="339"/>
        <v>64.612439470149312</v>
      </c>
      <c r="AL677" s="43">
        <f t="shared" si="340"/>
        <v>0</v>
      </c>
      <c r="AM677" s="43">
        <f t="shared" si="341"/>
        <v>0</v>
      </c>
      <c r="AN677" s="43">
        <f t="shared" si="342"/>
        <v>48.45932960261198</v>
      </c>
      <c r="AO677" s="43">
        <f>IF('My Spreedsheet '!AN677&lt; 'Supercapacitor Info'!$F$22,'My Spreedsheet '!AN677,'Supercapacitor Info'!$F$22)</f>
        <v>48.45932960261198</v>
      </c>
    </row>
    <row r="678" spans="2:41" x14ac:dyDescent="0.3">
      <c r="B678" s="8" t="s">
        <v>10</v>
      </c>
      <c r="C678" s="8">
        <v>673</v>
      </c>
      <c r="D678" s="8">
        <v>84</v>
      </c>
      <c r="E678" s="9">
        <v>36</v>
      </c>
      <c r="F678" s="52">
        <f t="shared" si="319"/>
        <v>10</v>
      </c>
      <c r="G678" s="18">
        <f t="shared" si="343"/>
        <v>0.55555555555555558</v>
      </c>
      <c r="H678" s="18">
        <f t="shared" si="344"/>
        <v>2</v>
      </c>
      <c r="I678" s="18">
        <f t="shared" si="320"/>
        <v>10</v>
      </c>
      <c r="J678" s="18">
        <f t="shared" si="321"/>
        <v>3899.5555555555575</v>
      </c>
      <c r="K678" s="18">
        <f t="shared" si="346"/>
        <v>805.02777777777794</v>
      </c>
      <c r="L678" s="43">
        <f>'Car Info '!$C$5*'My Spreedsheet '!G678</f>
        <v>827.77777777777783</v>
      </c>
      <c r="M678" s="43">
        <f t="shared" si="322"/>
        <v>1</v>
      </c>
      <c r="N678" s="43">
        <f>IF(M678=1,'Car Info '!$C$5*9.80665*'Car Info '!$H$5,0)</f>
        <v>160.73099349999998</v>
      </c>
      <c r="O678" s="43">
        <f>0.5*'Car Info '!$G$5*'Car Info '!$I$5*'Car Info '!$D$5*('My Spreedsheet '!F678*'My Spreedsheet '!F678)</f>
        <v>38.188273725000002</v>
      </c>
      <c r="P678" s="43">
        <f t="shared" si="345"/>
        <v>1026.6970450027777</v>
      </c>
      <c r="Q678" s="43">
        <f t="shared" si="323"/>
        <v>10266.970450027777</v>
      </c>
      <c r="R678" s="43">
        <f t="shared" si="324"/>
        <v>10.266970450027777</v>
      </c>
      <c r="S678" s="43">
        <f t="shared" si="325"/>
        <v>1989.19267225</v>
      </c>
      <c r="T678" s="43">
        <f t="shared" si="347"/>
        <v>181254.48433528532</v>
      </c>
      <c r="U678" s="43">
        <f t="shared" si="326"/>
        <v>10.266970450027777</v>
      </c>
      <c r="V678" s="43">
        <f t="shared" si="327"/>
        <v>2.851936236118827E-3</v>
      </c>
      <c r="W678" s="43">
        <f t="shared" si="328"/>
        <v>0</v>
      </c>
      <c r="X678" s="43">
        <f t="shared" si="329"/>
        <v>0</v>
      </c>
      <c r="Y678" s="43">
        <f t="shared" si="317"/>
        <v>1683.1267806193391</v>
      </c>
      <c r="Z678" s="43">
        <f t="shared" si="318"/>
        <v>-818.01222425873232</v>
      </c>
      <c r="AA678" s="43">
        <f t="shared" si="330"/>
        <v>0.4675352168387053</v>
      </c>
      <c r="AB678" s="43">
        <f t="shared" si="331"/>
        <v>-0.22722561784964787</v>
      </c>
      <c r="AC678" s="43">
        <f t="shared" si="332"/>
        <v>0.22722561784964787</v>
      </c>
      <c r="AD678" s="43">
        <f t="shared" si="333"/>
        <v>0.24030959898905743</v>
      </c>
      <c r="AE678" s="43">
        <f>1/2*(('Car Info '!$C$5)*('My Spreedsheet '!F678)^2)</f>
        <v>74500</v>
      </c>
      <c r="AF678" s="43">
        <f t="shared" si="334"/>
        <v>74.5</v>
      </c>
      <c r="AG678" s="43">
        <f t="shared" si="335"/>
        <v>2.0694444444444446E-2</v>
      </c>
      <c r="AH678" s="43">
        <f t="shared" si="336"/>
        <v>7.8056452053326488</v>
      </c>
      <c r="AI678" s="43">
        <f t="shared" si="337"/>
        <v>1989.19267225</v>
      </c>
      <c r="AJ678" s="43">
        <f t="shared" si="338"/>
        <v>72510.807327749993</v>
      </c>
      <c r="AK678" s="43">
        <f t="shared" si="339"/>
        <v>72.510807327750001</v>
      </c>
      <c r="AL678" s="43">
        <f t="shared" si="340"/>
        <v>0</v>
      </c>
      <c r="AM678" s="43">
        <f t="shared" si="341"/>
        <v>0</v>
      </c>
      <c r="AN678" s="43">
        <f t="shared" si="342"/>
        <v>54.383105495812494</v>
      </c>
      <c r="AO678" s="43">
        <f>IF('My Spreedsheet '!AN678&lt; 'Supercapacitor Info'!$F$22,'My Spreedsheet '!AN678,'Supercapacitor Info'!$F$22)</f>
        <v>54.383105495812494</v>
      </c>
    </row>
    <row r="679" spans="2:41" x14ac:dyDescent="0.3">
      <c r="B679" s="8" t="s">
        <v>10</v>
      </c>
      <c r="C679" s="8">
        <v>674</v>
      </c>
      <c r="D679" s="8">
        <v>85</v>
      </c>
      <c r="E679" s="9">
        <v>38</v>
      </c>
      <c r="F679" s="52">
        <f t="shared" si="319"/>
        <v>10.555555555555555</v>
      </c>
      <c r="G679" s="18">
        <f t="shared" si="343"/>
        <v>0.55555555555555558</v>
      </c>
      <c r="H679" s="18">
        <f t="shared" si="344"/>
        <v>2</v>
      </c>
      <c r="I679" s="18">
        <f t="shared" si="320"/>
        <v>10.555555555555555</v>
      </c>
      <c r="J679" s="18">
        <f t="shared" si="321"/>
        <v>3910.1111111111131</v>
      </c>
      <c r="K679" s="18">
        <f t="shared" si="346"/>
        <v>815.58333333333348</v>
      </c>
      <c r="L679" s="43">
        <f>'Car Info '!$C$5*'My Spreedsheet '!G679</f>
        <v>827.77777777777783</v>
      </c>
      <c r="M679" s="43">
        <f t="shared" si="322"/>
        <v>1</v>
      </c>
      <c r="N679" s="43">
        <f>IF(M679=1,'Car Info '!$C$5*9.80665*'Car Info '!$H$5,0)</f>
        <v>160.73099349999998</v>
      </c>
      <c r="O679" s="43">
        <f>0.5*'Car Info '!$G$5*'Car Info '!$I$5*'Car Info '!$D$5*('My Spreedsheet '!F679*'My Spreedsheet '!F679)</f>
        <v>42.549280292361111</v>
      </c>
      <c r="P679" s="43">
        <f t="shared" si="345"/>
        <v>1031.0580515701388</v>
      </c>
      <c r="Q679" s="43">
        <f t="shared" si="323"/>
        <v>10883.390544351465</v>
      </c>
      <c r="R679" s="43">
        <f t="shared" si="324"/>
        <v>10.883390544351466</v>
      </c>
      <c r="S679" s="43">
        <f t="shared" si="325"/>
        <v>2145.7362233638114</v>
      </c>
      <c r="T679" s="43">
        <f t="shared" si="347"/>
        <v>183400.22055864913</v>
      </c>
      <c r="U679" s="43">
        <f t="shared" si="326"/>
        <v>10.883390544351466</v>
      </c>
      <c r="V679" s="43">
        <f t="shared" si="327"/>
        <v>3.0231640400976293E-3</v>
      </c>
      <c r="W679" s="43">
        <f t="shared" si="328"/>
        <v>0</v>
      </c>
      <c r="X679" s="43">
        <f t="shared" si="329"/>
        <v>0</v>
      </c>
      <c r="Y679" s="43">
        <f t="shared" si="317"/>
        <v>1694.0101711636905</v>
      </c>
      <c r="Z679" s="43">
        <f t="shared" si="318"/>
        <v>-818.01222425873232</v>
      </c>
      <c r="AA679" s="43">
        <f t="shared" si="330"/>
        <v>0.47055838087880292</v>
      </c>
      <c r="AB679" s="43">
        <f t="shared" si="331"/>
        <v>-0.22722561784964787</v>
      </c>
      <c r="AC679" s="43">
        <f t="shared" si="332"/>
        <v>0.22722561784964787</v>
      </c>
      <c r="AD679" s="43">
        <f t="shared" si="333"/>
        <v>0.24333276302915505</v>
      </c>
      <c r="AE679" s="43">
        <f>1/2*(('Car Info '!$C$5)*('My Spreedsheet '!F679)^2)</f>
        <v>83007.71604938271</v>
      </c>
      <c r="AF679" s="43">
        <f t="shared" si="334"/>
        <v>83.007716049382708</v>
      </c>
      <c r="AG679" s="43">
        <f t="shared" si="335"/>
        <v>2.3057698902606307E-2</v>
      </c>
      <c r="AH679" s="43">
        <f t="shared" si="336"/>
        <v>7.8287029042352554</v>
      </c>
      <c r="AI679" s="43">
        <f t="shared" si="337"/>
        <v>2145.7362233638114</v>
      </c>
      <c r="AJ679" s="43">
        <f t="shared" si="338"/>
        <v>80861.979826018898</v>
      </c>
      <c r="AK679" s="43">
        <f t="shared" si="339"/>
        <v>80.861979826018896</v>
      </c>
      <c r="AL679" s="43">
        <f t="shared" si="340"/>
        <v>0</v>
      </c>
      <c r="AM679" s="43">
        <f t="shared" si="341"/>
        <v>0</v>
      </c>
      <c r="AN679" s="43">
        <f t="shared" si="342"/>
        <v>60.646484869514168</v>
      </c>
      <c r="AO679" s="43">
        <f>IF('My Spreedsheet '!AN679&lt; 'Supercapacitor Info'!$F$22,'My Spreedsheet '!AN679,'Supercapacitor Info'!$F$22)</f>
        <v>60.646484869514168</v>
      </c>
    </row>
    <row r="680" spans="2:41" x14ac:dyDescent="0.3">
      <c r="B680" s="8" t="s">
        <v>10</v>
      </c>
      <c r="C680" s="8">
        <v>675</v>
      </c>
      <c r="D680" s="8">
        <v>86</v>
      </c>
      <c r="E680" s="9">
        <v>40</v>
      </c>
      <c r="F680" s="52">
        <f t="shared" si="319"/>
        <v>11.111111111111111</v>
      </c>
      <c r="G680" s="18">
        <f t="shared" si="343"/>
        <v>0.31944444444444403</v>
      </c>
      <c r="H680" s="18">
        <f t="shared" si="344"/>
        <v>1.1499999999999986</v>
      </c>
      <c r="I680" s="18">
        <f t="shared" si="320"/>
        <v>11.111111111111111</v>
      </c>
      <c r="J680" s="18">
        <f t="shared" si="321"/>
        <v>3921.2222222222244</v>
      </c>
      <c r="K680" s="18">
        <f t="shared" si="346"/>
        <v>826.69444444444457</v>
      </c>
      <c r="L680" s="43">
        <f>'Car Info '!$C$5*'My Spreedsheet '!G680</f>
        <v>475.9722222222216</v>
      </c>
      <c r="M680" s="43">
        <f t="shared" si="322"/>
        <v>1</v>
      </c>
      <c r="N680" s="43">
        <f>IF(M680=1,'Car Info '!$C$5*9.80665*'Car Info '!$H$5,0)</f>
        <v>160.73099349999998</v>
      </c>
      <c r="O680" s="43">
        <f>0.5*'Car Info '!$G$5*'Car Info '!$I$5*'Car Info '!$D$5*('My Spreedsheet '!F680*'My Spreedsheet '!F680)</f>
        <v>47.14601694444444</v>
      </c>
      <c r="P680" s="43">
        <f t="shared" si="345"/>
        <v>683.84923266666601</v>
      </c>
      <c r="Q680" s="43">
        <f t="shared" si="323"/>
        <v>7598.3248074073999</v>
      </c>
      <c r="R680" s="43">
        <f t="shared" si="324"/>
        <v>7.5983248074074003</v>
      </c>
      <c r="S680" s="43">
        <f t="shared" si="325"/>
        <v>2309.7445604938266</v>
      </c>
      <c r="T680" s="43">
        <f t="shared" si="347"/>
        <v>185709.96511914296</v>
      </c>
      <c r="U680" s="43">
        <f t="shared" si="326"/>
        <v>7.5983248074074003</v>
      </c>
      <c r="V680" s="43">
        <f t="shared" si="327"/>
        <v>2.1106457798353889E-3</v>
      </c>
      <c r="W680" s="43">
        <f t="shared" si="328"/>
        <v>0</v>
      </c>
      <c r="X680" s="43">
        <f t="shared" si="329"/>
        <v>0</v>
      </c>
      <c r="Y680" s="43">
        <f t="shared" si="317"/>
        <v>1701.6084959710979</v>
      </c>
      <c r="Z680" s="43">
        <f t="shared" si="318"/>
        <v>-818.01222425873232</v>
      </c>
      <c r="AA680" s="43">
        <f t="shared" si="330"/>
        <v>0.4726690266586383</v>
      </c>
      <c r="AB680" s="43">
        <f t="shared" si="331"/>
        <v>-0.22722561784964787</v>
      </c>
      <c r="AC680" s="43">
        <f t="shared" si="332"/>
        <v>0.22722561784964787</v>
      </c>
      <c r="AD680" s="43">
        <f t="shared" si="333"/>
        <v>0.24544340880899043</v>
      </c>
      <c r="AE680" s="43">
        <f>1/2*(('Car Info '!$C$5)*('My Spreedsheet '!F680)^2)</f>
        <v>91975.308641975309</v>
      </c>
      <c r="AF680" s="43">
        <f t="shared" si="334"/>
        <v>91.975308641975317</v>
      </c>
      <c r="AG680" s="43">
        <f t="shared" si="335"/>
        <v>2.5548696844993144E-2</v>
      </c>
      <c r="AH680" s="43">
        <f t="shared" si="336"/>
        <v>7.8542516010802483</v>
      </c>
      <c r="AI680" s="43">
        <f t="shared" si="337"/>
        <v>2309.7445604938266</v>
      </c>
      <c r="AJ680" s="43">
        <f t="shared" si="338"/>
        <v>89665.564081481483</v>
      </c>
      <c r="AK680" s="43">
        <f t="shared" si="339"/>
        <v>89.665564081481492</v>
      </c>
      <c r="AL680" s="43">
        <f t="shared" si="340"/>
        <v>0</v>
      </c>
      <c r="AM680" s="43">
        <f t="shared" si="341"/>
        <v>0</v>
      </c>
      <c r="AN680" s="43">
        <f t="shared" si="342"/>
        <v>67.249173061111108</v>
      </c>
      <c r="AO680" s="43">
        <f>IF('My Spreedsheet '!AN680&lt; 'Supercapacitor Info'!$F$22,'My Spreedsheet '!AN680,'Supercapacitor Info'!$F$22)</f>
        <v>67.249173061111108</v>
      </c>
    </row>
    <row r="681" spans="2:41" x14ac:dyDescent="0.3">
      <c r="B681" s="8" t="s">
        <v>10</v>
      </c>
      <c r="C681" s="8">
        <v>676</v>
      </c>
      <c r="D681" s="8">
        <v>87</v>
      </c>
      <c r="E681" s="9">
        <v>40.299999999999997</v>
      </c>
      <c r="F681" s="52">
        <f t="shared" si="319"/>
        <v>11.194444444444443</v>
      </c>
      <c r="G681" s="18">
        <f t="shared" si="343"/>
        <v>6.9444444444444448E-2</v>
      </c>
      <c r="H681" s="18">
        <f t="shared" si="344"/>
        <v>0.25</v>
      </c>
      <c r="I681" s="18">
        <f t="shared" si="320"/>
        <v>11.194444444444443</v>
      </c>
      <c r="J681" s="18">
        <f t="shared" si="321"/>
        <v>3932.4166666666688</v>
      </c>
      <c r="K681" s="18">
        <f t="shared" si="346"/>
        <v>837.88888888888903</v>
      </c>
      <c r="L681" s="43">
        <f>'Car Info '!$C$5*'My Spreedsheet '!G681</f>
        <v>103.47222222222223</v>
      </c>
      <c r="M681" s="43">
        <f t="shared" si="322"/>
        <v>1</v>
      </c>
      <c r="N681" s="43">
        <f>IF(M681=1,'Car Info '!$C$5*9.80665*'Car Info '!$H$5,0)</f>
        <v>160.73099349999998</v>
      </c>
      <c r="O681" s="43">
        <f>0.5*'Car Info '!$G$5*'Car Info '!$I$5*'Car Info '!$D$5*('My Spreedsheet '!F681*'My Spreedsheet '!F681)</f>
        <v>47.85585916206422</v>
      </c>
      <c r="P681" s="43">
        <f t="shared" si="345"/>
        <v>312.05907488428647</v>
      </c>
      <c r="Q681" s="43">
        <f t="shared" si="323"/>
        <v>3493.327977176873</v>
      </c>
      <c r="R681" s="43">
        <f t="shared" si="324"/>
        <v>3.493327977176873</v>
      </c>
      <c r="S681" s="43">
        <f t="shared" si="325"/>
        <v>2335.0139339669959</v>
      </c>
      <c r="T681" s="43">
        <f t="shared" si="347"/>
        <v>188044.97905310994</v>
      </c>
      <c r="U681" s="43">
        <f t="shared" si="326"/>
        <v>3.493327977176873</v>
      </c>
      <c r="V681" s="43">
        <f t="shared" si="327"/>
        <v>9.7036888254913142E-4</v>
      </c>
      <c r="W681" s="43">
        <f t="shared" si="328"/>
        <v>0</v>
      </c>
      <c r="X681" s="43">
        <f t="shared" si="329"/>
        <v>0</v>
      </c>
      <c r="Y681" s="43">
        <f t="shared" si="317"/>
        <v>1705.1018239482748</v>
      </c>
      <c r="Z681" s="43">
        <f t="shared" si="318"/>
        <v>-818.01222425873232</v>
      </c>
      <c r="AA681" s="43">
        <f t="shared" si="330"/>
        <v>0.47363939554118745</v>
      </c>
      <c r="AB681" s="43">
        <f t="shared" si="331"/>
        <v>-0.22722561784964787</v>
      </c>
      <c r="AC681" s="43">
        <f t="shared" si="332"/>
        <v>0.22722561784964787</v>
      </c>
      <c r="AD681" s="43">
        <f t="shared" si="333"/>
        <v>0.24641377769153958</v>
      </c>
      <c r="AE681" s="43">
        <f>1/2*(('Car Info '!$C$5)*('My Spreedsheet '!F681)^2)</f>
        <v>93360.111882716024</v>
      </c>
      <c r="AF681" s="43">
        <f t="shared" si="334"/>
        <v>93.360111882716026</v>
      </c>
      <c r="AG681" s="43">
        <f t="shared" si="335"/>
        <v>2.5933364411865563E-2</v>
      </c>
      <c r="AH681" s="43">
        <f t="shared" si="336"/>
        <v>7.8801849654921137</v>
      </c>
      <c r="AI681" s="43">
        <f t="shared" si="337"/>
        <v>2335.0139339669959</v>
      </c>
      <c r="AJ681" s="43">
        <f t="shared" si="338"/>
        <v>91025.097948749026</v>
      </c>
      <c r="AK681" s="43">
        <f t="shared" si="339"/>
        <v>91.025097948749021</v>
      </c>
      <c r="AL681" s="43">
        <f t="shared" si="340"/>
        <v>0</v>
      </c>
      <c r="AM681" s="43">
        <f t="shared" si="341"/>
        <v>0</v>
      </c>
      <c r="AN681" s="43">
        <f t="shared" si="342"/>
        <v>68.268823461561766</v>
      </c>
      <c r="AO681" s="43">
        <f>IF('My Spreedsheet '!AN681&lt; 'Supercapacitor Info'!$F$22,'My Spreedsheet '!AN681,'Supercapacitor Info'!$F$22)</f>
        <v>68.268823461561766</v>
      </c>
    </row>
    <row r="682" spans="2:41" x14ac:dyDescent="0.3">
      <c r="B682" s="8" t="s">
        <v>10</v>
      </c>
      <c r="C682" s="8">
        <v>677</v>
      </c>
      <c r="D682" s="8">
        <v>88</v>
      </c>
      <c r="E682" s="9">
        <v>40.5</v>
      </c>
      <c r="F682" s="52">
        <f t="shared" si="319"/>
        <v>11.25</v>
      </c>
      <c r="G682" s="18">
        <f t="shared" si="343"/>
        <v>-0.18055555555555516</v>
      </c>
      <c r="H682" s="18">
        <f t="shared" si="344"/>
        <v>-0.64999999999999858</v>
      </c>
      <c r="I682" s="18">
        <f t="shared" si="320"/>
        <v>11.25</v>
      </c>
      <c r="J682" s="18">
        <f t="shared" si="321"/>
        <v>3943.6666666666688</v>
      </c>
      <c r="K682" s="18">
        <f t="shared" si="346"/>
        <v>849.13888888888903</v>
      </c>
      <c r="L682" s="43">
        <f>'Car Info '!$C$5*'My Spreedsheet '!G682</f>
        <v>-269.0277777777772</v>
      </c>
      <c r="M682" s="43">
        <f t="shared" si="322"/>
        <v>1</v>
      </c>
      <c r="N682" s="43">
        <f>IF(M682=1,'Car Info '!$C$5*9.80665*'Car Info '!$H$5,0)</f>
        <v>160.73099349999998</v>
      </c>
      <c r="O682" s="43">
        <f>0.5*'Car Info '!$G$5*'Car Info '!$I$5*'Car Info '!$D$5*('My Spreedsheet '!F682*'My Spreedsheet '!F682)</f>
        <v>48.332033933203121</v>
      </c>
      <c r="P682" s="43">
        <f t="shared" si="345"/>
        <v>-59.964750344574099</v>
      </c>
      <c r="Q682" s="43">
        <f t="shared" si="323"/>
        <v>-674.60344137645859</v>
      </c>
      <c r="R682" s="43">
        <f t="shared" si="324"/>
        <v>-0.67460344137645856</v>
      </c>
      <c r="S682" s="43">
        <f t="shared" si="325"/>
        <v>2351.9590586235349</v>
      </c>
      <c r="T682" s="43">
        <f t="shared" si="347"/>
        <v>190396.93811173347</v>
      </c>
      <c r="U682" s="43">
        <f t="shared" si="326"/>
        <v>0</v>
      </c>
      <c r="V682" s="43">
        <f t="shared" si="327"/>
        <v>0</v>
      </c>
      <c r="W682" s="43">
        <f t="shared" si="328"/>
        <v>-0.67460344137645856</v>
      </c>
      <c r="X682" s="43">
        <f t="shared" si="329"/>
        <v>1.8738984482679404E-4</v>
      </c>
      <c r="Y682" s="43">
        <f t="shared" si="317"/>
        <v>1705.1018239482748</v>
      </c>
      <c r="Z682" s="43">
        <f t="shared" si="318"/>
        <v>-818.68682770010878</v>
      </c>
      <c r="AA682" s="43">
        <f t="shared" si="330"/>
        <v>0.47363939554118745</v>
      </c>
      <c r="AB682" s="43">
        <f t="shared" si="331"/>
        <v>-0.22741300769447467</v>
      </c>
      <c r="AC682" s="43">
        <f t="shared" si="332"/>
        <v>0.22741300769447467</v>
      </c>
      <c r="AD682" s="43">
        <f t="shared" si="333"/>
        <v>0.24622638784671277</v>
      </c>
      <c r="AE682" s="43">
        <f>1/2*(('Car Info '!$C$5)*('My Spreedsheet '!F682)^2)</f>
        <v>94289.0625</v>
      </c>
      <c r="AF682" s="43">
        <f t="shared" si="334"/>
        <v>94.2890625</v>
      </c>
      <c r="AG682" s="43">
        <f t="shared" si="335"/>
        <v>2.619140625E-2</v>
      </c>
      <c r="AH682" s="43">
        <f t="shared" si="336"/>
        <v>7.9063763717421134</v>
      </c>
      <c r="AI682" s="43">
        <f t="shared" si="337"/>
        <v>2351.9590586235349</v>
      </c>
      <c r="AJ682" s="43">
        <f t="shared" si="338"/>
        <v>91937.103441376472</v>
      </c>
      <c r="AK682" s="43">
        <f t="shared" si="339"/>
        <v>91.937103441376479</v>
      </c>
      <c r="AL682" s="43">
        <f t="shared" si="340"/>
        <v>91937.103441376472</v>
      </c>
      <c r="AM682" s="43">
        <f t="shared" si="341"/>
        <v>91.937103441376479</v>
      </c>
      <c r="AN682" s="43">
        <f t="shared" si="342"/>
        <v>68.952827581032352</v>
      </c>
      <c r="AO682" s="43">
        <f>IF('My Spreedsheet '!AN682&lt; 'Supercapacitor Info'!$F$22,'My Spreedsheet '!AN682,'Supercapacitor Info'!$F$22)</f>
        <v>68.952827581032352</v>
      </c>
    </row>
    <row r="683" spans="2:41" x14ac:dyDescent="0.3">
      <c r="B683" s="8" t="s">
        <v>10</v>
      </c>
      <c r="C683" s="8">
        <v>678</v>
      </c>
      <c r="D683" s="8">
        <v>89</v>
      </c>
      <c r="E683" s="9">
        <v>39</v>
      </c>
      <c r="F683" s="52">
        <f t="shared" si="319"/>
        <v>10.833333333333334</v>
      </c>
      <c r="G683" s="18">
        <f t="shared" si="343"/>
        <v>-0.6666666666666663</v>
      </c>
      <c r="H683" s="18">
        <f t="shared" si="344"/>
        <v>-2.3999999999999986</v>
      </c>
      <c r="I683" s="18">
        <f t="shared" si="320"/>
        <v>10.833333333333334</v>
      </c>
      <c r="J683" s="18">
        <f t="shared" si="321"/>
        <v>3954.5000000000023</v>
      </c>
      <c r="K683" s="18">
        <f t="shared" si="346"/>
        <v>859.9722222222224</v>
      </c>
      <c r="L683" s="43">
        <f>'Car Info '!$C$5*'My Spreedsheet '!G683</f>
        <v>-993.3333333333328</v>
      </c>
      <c r="M683" s="43">
        <f t="shared" si="322"/>
        <v>1</v>
      </c>
      <c r="N683" s="43">
        <f>IF(M683=1,'Car Info '!$C$5*9.80665*'Car Info '!$H$5,0)</f>
        <v>160.73099349999998</v>
      </c>
      <c r="O683" s="43">
        <f>0.5*'Car Info '!$G$5*'Car Info '!$I$5*'Car Info '!$D$5*('My Spreedsheet '!F683*'My Spreedsheet '!F683)</f>
        <v>44.818182357812503</v>
      </c>
      <c r="P683" s="43">
        <f t="shared" si="345"/>
        <v>-787.78415747552037</v>
      </c>
      <c r="Q683" s="43">
        <f t="shared" si="323"/>
        <v>-8534.328372651471</v>
      </c>
      <c r="R683" s="43">
        <f t="shared" si="324"/>
        <v>-8.5343283726514709</v>
      </c>
      <c r="S683" s="43">
        <f t="shared" si="325"/>
        <v>2226.7827384596353</v>
      </c>
      <c r="T683" s="43">
        <f t="shared" si="347"/>
        <v>192623.72085019312</v>
      </c>
      <c r="U683" s="43">
        <f t="shared" si="326"/>
        <v>0</v>
      </c>
      <c r="V683" s="43">
        <f t="shared" si="327"/>
        <v>0</v>
      </c>
      <c r="W683" s="43">
        <f t="shared" si="328"/>
        <v>-8.5343283726514709</v>
      </c>
      <c r="X683" s="43">
        <f t="shared" si="329"/>
        <v>2.3706467701809643E-3</v>
      </c>
      <c r="Y683" s="43">
        <f t="shared" si="317"/>
        <v>1705.1018239482748</v>
      </c>
      <c r="Z683" s="43">
        <f t="shared" si="318"/>
        <v>-827.22115607276021</v>
      </c>
      <c r="AA683" s="43">
        <f t="shared" si="330"/>
        <v>0.47363939554118745</v>
      </c>
      <c r="AB683" s="43">
        <f t="shared" si="331"/>
        <v>-0.22978365446465562</v>
      </c>
      <c r="AC683" s="43">
        <f t="shared" si="332"/>
        <v>0.22978365446465562</v>
      </c>
      <c r="AD683" s="43">
        <f t="shared" si="333"/>
        <v>0.24385574107653182</v>
      </c>
      <c r="AE683" s="43">
        <f>1/2*(('Car Info '!$C$5)*('My Spreedsheet '!F683)^2)</f>
        <v>87434.027777777796</v>
      </c>
      <c r="AF683" s="43">
        <f t="shared" si="334"/>
        <v>87.4340277777778</v>
      </c>
      <c r="AG683" s="43">
        <f t="shared" si="335"/>
        <v>2.428722993827161E-2</v>
      </c>
      <c r="AH683" s="43">
        <f t="shared" si="336"/>
        <v>7.9306636016803846</v>
      </c>
      <c r="AI683" s="43">
        <f t="shared" si="337"/>
        <v>2226.7827384596353</v>
      </c>
      <c r="AJ683" s="43">
        <f t="shared" si="338"/>
        <v>85207.245039318164</v>
      </c>
      <c r="AK683" s="43">
        <f t="shared" si="339"/>
        <v>85.207245039318167</v>
      </c>
      <c r="AL683" s="43">
        <f t="shared" si="340"/>
        <v>85207.245039318164</v>
      </c>
      <c r="AM683" s="43">
        <f t="shared" si="341"/>
        <v>85.207245039318167</v>
      </c>
      <c r="AN683" s="43">
        <f t="shared" si="342"/>
        <v>63.905433779488625</v>
      </c>
      <c r="AO683" s="43">
        <f>IF('My Spreedsheet '!AN683&lt; 'Supercapacitor Info'!$F$22,'My Spreedsheet '!AN683,'Supercapacitor Info'!$F$22)</f>
        <v>63.905433779488625</v>
      </c>
    </row>
    <row r="684" spans="2:41" x14ac:dyDescent="0.3">
      <c r="B684" s="8" t="s">
        <v>10</v>
      </c>
      <c r="C684" s="8">
        <v>679</v>
      </c>
      <c r="D684" s="8">
        <v>90</v>
      </c>
      <c r="E684" s="9">
        <v>35.700000000000003</v>
      </c>
      <c r="F684" s="52">
        <f t="shared" si="319"/>
        <v>9.9166666666666679</v>
      </c>
      <c r="G684" s="18">
        <f t="shared" si="343"/>
        <v>-0.99999999999999989</v>
      </c>
      <c r="H684" s="18">
        <f t="shared" si="344"/>
        <v>-3.5999999999999996</v>
      </c>
      <c r="I684" s="18">
        <f t="shared" si="320"/>
        <v>9.9166666666666679</v>
      </c>
      <c r="J684" s="18">
        <f t="shared" si="321"/>
        <v>3964.4166666666688</v>
      </c>
      <c r="K684" s="18">
        <f t="shared" si="346"/>
        <v>869.88888888888903</v>
      </c>
      <c r="L684" s="43">
        <f>'Car Info '!$C$5*'My Spreedsheet '!G684</f>
        <v>-1489.9999999999998</v>
      </c>
      <c r="M684" s="43">
        <f t="shared" si="322"/>
        <v>1</v>
      </c>
      <c r="N684" s="43">
        <f>IF(M684=1,'Car Info '!$C$5*9.80665*'Car Info '!$H$5,0)</f>
        <v>160.73099349999998</v>
      </c>
      <c r="O684" s="43">
        <f>0.5*'Car Info '!$G$5*'Car Info '!$I$5*'Car Info '!$D$5*('My Spreedsheet '!F684*'My Spreedsheet '!F684)</f>
        <v>37.55445445970313</v>
      </c>
      <c r="P684" s="43">
        <f t="shared" si="345"/>
        <v>-1291.7145520402967</v>
      </c>
      <c r="Q684" s="43">
        <f t="shared" si="323"/>
        <v>-12809.502641066278</v>
      </c>
      <c r="R684" s="43">
        <f t="shared" si="324"/>
        <v>-12.809502641066278</v>
      </c>
      <c r="S684" s="43">
        <f t="shared" si="325"/>
        <v>1966.3306922670561</v>
      </c>
      <c r="T684" s="43">
        <f t="shared" si="347"/>
        <v>194590.05154246016</v>
      </c>
      <c r="U684" s="43">
        <f t="shared" si="326"/>
        <v>0</v>
      </c>
      <c r="V684" s="43">
        <f t="shared" si="327"/>
        <v>0</v>
      </c>
      <c r="W684" s="43">
        <f t="shared" si="328"/>
        <v>-12.809502641066278</v>
      </c>
      <c r="X684" s="43">
        <f t="shared" si="329"/>
        <v>3.5581951780739658E-3</v>
      </c>
      <c r="Y684" s="43">
        <f t="shared" si="317"/>
        <v>1705.1018239482748</v>
      </c>
      <c r="Z684" s="43">
        <f t="shared" si="318"/>
        <v>-840.03065871382648</v>
      </c>
      <c r="AA684" s="43">
        <f t="shared" si="330"/>
        <v>0.47363939554118745</v>
      </c>
      <c r="AB684" s="43">
        <f t="shared" si="331"/>
        <v>-0.23334184964272958</v>
      </c>
      <c r="AC684" s="43">
        <f t="shared" si="332"/>
        <v>0.23334184964272958</v>
      </c>
      <c r="AD684" s="43">
        <f t="shared" si="333"/>
        <v>0.24029754589845786</v>
      </c>
      <c r="AE684" s="43">
        <f>1/2*(('Car Info '!$C$5)*('My Spreedsheet '!F684)^2)</f>
        <v>73263.506944444467</v>
      </c>
      <c r="AF684" s="43">
        <f t="shared" si="334"/>
        <v>73.263506944444472</v>
      </c>
      <c r="AG684" s="43">
        <f t="shared" si="335"/>
        <v>2.0350974151234574E-2</v>
      </c>
      <c r="AH684" s="43">
        <f t="shared" si="336"/>
        <v>7.9510145758316195</v>
      </c>
      <c r="AI684" s="43">
        <f t="shared" si="337"/>
        <v>1966.3306922670561</v>
      </c>
      <c r="AJ684" s="43">
        <f t="shared" si="338"/>
        <v>71297.176252177407</v>
      </c>
      <c r="AK684" s="43">
        <f t="shared" si="339"/>
        <v>71.297176252177408</v>
      </c>
      <c r="AL684" s="43">
        <f t="shared" si="340"/>
        <v>71297.176252177407</v>
      </c>
      <c r="AM684" s="43">
        <f t="shared" si="341"/>
        <v>71.297176252177408</v>
      </c>
      <c r="AN684" s="43">
        <f t="shared" si="342"/>
        <v>53.47288218913306</v>
      </c>
      <c r="AO684" s="43">
        <f>IF('My Spreedsheet '!AN684&lt; 'Supercapacitor Info'!$F$22,'My Spreedsheet '!AN684,'Supercapacitor Info'!$F$22)</f>
        <v>53.47288218913306</v>
      </c>
    </row>
    <row r="685" spans="2:41" x14ac:dyDescent="0.3">
      <c r="B685" s="8" t="s">
        <v>10</v>
      </c>
      <c r="C685" s="8">
        <v>680</v>
      </c>
      <c r="D685" s="8">
        <v>91</v>
      </c>
      <c r="E685" s="9">
        <v>31.8</v>
      </c>
      <c r="F685" s="52">
        <f t="shared" si="319"/>
        <v>8.8333333333333339</v>
      </c>
      <c r="G685" s="18">
        <f t="shared" si="343"/>
        <v>-1.1944444444444446</v>
      </c>
      <c r="H685" s="18">
        <f t="shared" si="344"/>
        <v>-4.3000000000000007</v>
      </c>
      <c r="I685" s="18">
        <f t="shared" si="320"/>
        <v>8.8333333333333339</v>
      </c>
      <c r="J685" s="18">
        <f t="shared" si="321"/>
        <v>3973.2500000000023</v>
      </c>
      <c r="K685" s="18">
        <f t="shared" si="346"/>
        <v>878.7222222222224</v>
      </c>
      <c r="L685" s="43">
        <f>'Car Info '!$C$5*'My Spreedsheet '!G685</f>
        <v>-1779.7222222222226</v>
      </c>
      <c r="M685" s="43">
        <f t="shared" si="322"/>
        <v>1</v>
      </c>
      <c r="N685" s="43">
        <f>IF(M685=1,'Car Info '!$C$5*9.80665*'Car Info '!$H$5,0)</f>
        <v>160.73099349999998</v>
      </c>
      <c r="O685" s="43">
        <f>0.5*'Car Info '!$G$5*'Car Info '!$I$5*'Car Info '!$D$5*('My Spreedsheet '!F685*'My Spreedsheet '!F685)</f>
        <v>29.797461359312504</v>
      </c>
      <c r="P685" s="43">
        <f t="shared" si="345"/>
        <v>-1589.19376736291</v>
      </c>
      <c r="Q685" s="43">
        <f t="shared" si="323"/>
        <v>-14037.878278372373</v>
      </c>
      <c r="R685" s="43">
        <f t="shared" si="324"/>
        <v>-14.037878278372373</v>
      </c>
      <c r="S685" s="43">
        <f t="shared" si="325"/>
        <v>1683.0013512572605</v>
      </c>
      <c r="T685" s="43">
        <f t="shared" si="347"/>
        <v>196273.05289371742</v>
      </c>
      <c r="U685" s="43">
        <f t="shared" si="326"/>
        <v>0</v>
      </c>
      <c r="V685" s="43">
        <f t="shared" si="327"/>
        <v>0</v>
      </c>
      <c r="W685" s="43">
        <f t="shared" si="328"/>
        <v>-14.037878278372373</v>
      </c>
      <c r="X685" s="43">
        <f t="shared" si="329"/>
        <v>3.8994106328812147E-3</v>
      </c>
      <c r="Y685" s="43">
        <f t="shared" si="317"/>
        <v>1705.1018239482748</v>
      </c>
      <c r="Z685" s="43">
        <f t="shared" si="318"/>
        <v>-854.0685369921988</v>
      </c>
      <c r="AA685" s="43">
        <f t="shared" si="330"/>
        <v>0.47363939554118745</v>
      </c>
      <c r="AB685" s="43">
        <f t="shared" si="331"/>
        <v>-0.23724126027561077</v>
      </c>
      <c r="AC685" s="43">
        <f t="shared" si="332"/>
        <v>0.23724126027561077</v>
      </c>
      <c r="AD685" s="43">
        <f t="shared" si="333"/>
        <v>0.23639813526557668</v>
      </c>
      <c r="AE685" s="43">
        <f>1/2*(('Car Info '!$C$5)*('My Spreedsheet '!F685)^2)</f>
        <v>58130.694444444453</v>
      </c>
      <c r="AF685" s="43">
        <f t="shared" si="334"/>
        <v>58.130694444444451</v>
      </c>
      <c r="AG685" s="43">
        <f t="shared" si="335"/>
        <v>1.6147415123456792E-2</v>
      </c>
      <c r="AH685" s="43">
        <f t="shared" si="336"/>
        <v>7.9671619909550762</v>
      </c>
      <c r="AI685" s="43">
        <f t="shared" si="337"/>
        <v>1683.0013512572605</v>
      </c>
      <c r="AJ685" s="43">
        <f t="shared" si="338"/>
        <v>56447.69309318719</v>
      </c>
      <c r="AK685" s="43">
        <f t="shared" si="339"/>
        <v>56.447693093187191</v>
      </c>
      <c r="AL685" s="43">
        <f t="shared" si="340"/>
        <v>56447.69309318719</v>
      </c>
      <c r="AM685" s="43">
        <f t="shared" si="341"/>
        <v>56.447693093187191</v>
      </c>
      <c r="AN685" s="43">
        <f t="shared" si="342"/>
        <v>42.335769819890395</v>
      </c>
      <c r="AO685" s="43">
        <f>IF('My Spreedsheet '!AN685&lt; 'Supercapacitor Info'!$F$22,'My Spreedsheet '!AN685,'Supercapacitor Info'!$F$22)</f>
        <v>42.335769819890395</v>
      </c>
    </row>
    <row r="686" spans="2:41" x14ac:dyDescent="0.3">
      <c r="B686" s="8" t="s">
        <v>10</v>
      </c>
      <c r="C686" s="8">
        <v>681</v>
      </c>
      <c r="D686" s="8">
        <v>92</v>
      </c>
      <c r="E686" s="9">
        <v>27.1</v>
      </c>
      <c r="F686" s="52">
        <f t="shared" si="319"/>
        <v>7.5277777777777777</v>
      </c>
      <c r="G686" s="18">
        <f t="shared" si="343"/>
        <v>-1.25</v>
      </c>
      <c r="H686" s="18">
        <f t="shared" si="344"/>
        <v>-4.5</v>
      </c>
      <c r="I686" s="18">
        <f t="shared" si="320"/>
        <v>7.5277777777777777</v>
      </c>
      <c r="J686" s="18">
        <f t="shared" si="321"/>
        <v>3980.7777777777801</v>
      </c>
      <c r="K686" s="18">
        <f t="shared" si="346"/>
        <v>886.25000000000023</v>
      </c>
      <c r="L686" s="43">
        <f>'Car Info '!$C$5*'My Spreedsheet '!G686</f>
        <v>-1862.5</v>
      </c>
      <c r="M686" s="43">
        <f t="shared" si="322"/>
        <v>1</v>
      </c>
      <c r="N686" s="43">
        <f>IF(M686=1,'Car Info '!$C$5*9.80665*'Car Info '!$H$5,0)</f>
        <v>160.73099349999998</v>
      </c>
      <c r="O686" s="43">
        <f>0.5*'Car Info '!$G$5*'Car Info '!$I$5*'Car Info '!$D$5*('My Spreedsheet '!F686*'My Spreedsheet '!F686)</f>
        <v>21.640316440105902</v>
      </c>
      <c r="P686" s="43">
        <f t="shared" si="345"/>
        <v>-1680.1286900598941</v>
      </c>
      <c r="Q686" s="43">
        <f t="shared" si="323"/>
        <v>-12647.635416839757</v>
      </c>
      <c r="R686" s="43">
        <f t="shared" si="324"/>
        <v>-12.647635416839758</v>
      </c>
      <c r="S686" s="43">
        <f t="shared" si="325"/>
        <v>1372.8506942713525</v>
      </c>
      <c r="T686" s="43">
        <f t="shared" si="347"/>
        <v>197645.90358798878</v>
      </c>
      <c r="U686" s="43">
        <f t="shared" si="326"/>
        <v>0</v>
      </c>
      <c r="V686" s="43">
        <f t="shared" si="327"/>
        <v>0</v>
      </c>
      <c r="W686" s="43">
        <f t="shared" si="328"/>
        <v>-12.647635416839758</v>
      </c>
      <c r="X686" s="43">
        <f t="shared" si="329"/>
        <v>3.5132320602332661E-3</v>
      </c>
      <c r="Y686" s="43">
        <f t="shared" si="317"/>
        <v>1705.1018239482748</v>
      </c>
      <c r="Z686" s="43">
        <f t="shared" si="318"/>
        <v>-866.71617240903856</v>
      </c>
      <c r="AA686" s="43">
        <f t="shared" si="330"/>
        <v>0.47363939554118745</v>
      </c>
      <c r="AB686" s="43">
        <f t="shared" si="331"/>
        <v>-0.24075449233584403</v>
      </c>
      <c r="AC686" s="43">
        <f t="shared" si="332"/>
        <v>0.24075449233584403</v>
      </c>
      <c r="AD686" s="43">
        <f t="shared" si="333"/>
        <v>0.23288490320534341</v>
      </c>
      <c r="AE686" s="43">
        <f>1/2*(('Car Info '!$C$5)*('My Spreedsheet '!F686)^2)</f>
        <v>42217.241512345681</v>
      </c>
      <c r="AF686" s="43">
        <f t="shared" si="334"/>
        <v>42.21724151234568</v>
      </c>
      <c r="AG686" s="43">
        <f t="shared" si="335"/>
        <v>1.1727011531207133E-2</v>
      </c>
      <c r="AH686" s="43">
        <f t="shared" si="336"/>
        <v>7.9788890024862829</v>
      </c>
      <c r="AI686" s="43">
        <f t="shared" si="337"/>
        <v>1372.8506942713525</v>
      </c>
      <c r="AJ686" s="43">
        <f t="shared" si="338"/>
        <v>40844.390818074331</v>
      </c>
      <c r="AK686" s="43">
        <f t="shared" si="339"/>
        <v>40.844390818074331</v>
      </c>
      <c r="AL686" s="43">
        <f t="shared" si="340"/>
        <v>40844.390818074331</v>
      </c>
      <c r="AM686" s="43">
        <f t="shared" si="341"/>
        <v>40.844390818074331</v>
      </c>
      <c r="AN686" s="43">
        <f t="shared" si="342"/>
        <v>30.633293113555748</v>
      </c>
      <c r="AO686" s="43">
        <f>IF('My Spreedsheet '!AN686&lt; 'Supercapacitor Info'!$F$22,'My Spreedsheet '!AN686,'Supercapacitor Info'!$F$22)</f>
        <v>30.633293113555748</v>
      </c>
    </row>
    <row r="687" spans="2:41" x14ac:dyDescent="0.3">
      <c r="B687" s="8" t="s">
        <v>10</v>
      </c>
      <c r="C687" s="8">
        <v>682</v>
      </c>
      <c r="D687" s="8">
        <v>93</v>
      </c>
      <c r="E687" s="9">
        <v>22.8</v>
      </c>
      <c r="F687" s="52">
        <f t="shared" si="319"/>
        <v>6.333333333333333</v>
      </c>
      <c r="G687" s="18">
        <f t="shared" si="343"/>
        <v>-0.83333333333333326</v>
      </c>
      <c r="H687" s="18">
        <f t="shared" si="344"/>
        <v>-3</v>
      </c>
      <c r="I687" s="18">
        <f t="shared" si="320"/>
        <v>6.333333333333333</v>
      </c>
      <c r="J687" s="18">
        <f t="shared" si="321"/>
        <v>3987.1111111111136</v>
      </c>
      <c r="K687" s="18">
        <f t="shared" si="346"/>
        <v>892.5833333333336</v>
      </c>
      <c r="L687" s="43">
        <f>'Car Info '!$C$5*'My Spreedsheet '!G687</f>
        <v>-1241.6666666666665</v>
      </c>
      <c r="M687" s="43">
        <f t="shared" si="322"/>
        <v>1</v>
      </c>
      <c r="N687" s="43">
        <f>IF(M687=1,'Car Info '!$C$5*9.80665*'Car Info '!$H$5,0)</f>
        <v>160.73099349999998</v>
      </c>
      <c r="O687" s="43">
        <f>0.5*'Car Info '!$G$5*'Car Info '!$I$5*'Car Info '!$D$5*('My Spreedsheet '!F687*'My Spreedsheet '!F687)</f>
        <v>15.317740905249998</v>
      </c>
      <c r="P687" s="43">
        <f t="shared" si="345"/>
        <v>-1065.6179322614164</v>
      </c>
      <c r="Q687" s="43">
        <f t="shared" si="323"/>
        <v>-6748.9135709889706</v>
      </c>
      <c r="R687" s="43">
        <f t="shared" si="324"/>
        <v>-6.7489135709889707</v>
      </c>
      <c r="S687" s="43">
        <f t="shared" si="325"/>
        <v>1114.9753178999165</v>
      </c>
      <c r="T687" s="43">
        <f t="shared" si="347"/>
        <v>198760.87890588871</v>
      </c>
      <c r="U687" s="43">
        <f t="shared" si="326"/>
        <v>0</v>
      </c>
      <c r="V687" s="43">
        <f t="shared" si="327"/>
        <v>0</v>
      </c>
      <c r="W687" s="43">
        <f t="shared" si="328"/>
        <v>-6.7489135709889707</v>
      </c>
      <c r="X687" s="43">
        <f t="shared" si="329"/>
        <v>1.874698214163603E-3</v>
      </c>
      <c r="Y687" s="43">
        <f t="shared" si="317"/>
        <v>1705.1018239482748</v>
      </c>
      <c r="Z687" s="43">
        <f t="shared" si="318"/>
        <v>-873.46508598002754</v>
      </c>
      <c r="AA687" s="43">
        <f t="shared" si="330"/>
        <v>0.47363939554118745</v>
      </c>
      <c r="AB687" s="43">
        <f t="shared" si="331"/>
        <v>-0.24262919055000765</v>
      </c>
      <c r="AC687" s="43">
        <f t="shared" si="332"/>
        <v>0.24262919055000765</v>
      </c>
      <c r="AD687" s="43">
        <f t="shared" si="333"/>
        <v>0.2310102049911798</v>
      </c>
      <c r="AE687" s="43">
        <f>1/2*(('Car Info '!$C$5)*('My Spreedsheet '!F687)^2)</f>
        <v>29882.777777777774</v>
      </c>
      <c r="AF687" s="43">
        <f t="shared" si="334"/>
        <v>29.882777777777775</v>
      </c>
      <c r="AG687" s="43">
        <f t="shared" si="335"/>
        <v>8.3007716049382715E-3</v>
      </c>
      <c r="AH687" s="43">
        <f t="shared" si="336"/>
        <v>7.9871897740912212</v>
      </c>
      <c r="AI687" s="43">
        <f t="shared" si="337"/>
        <v>1114.9753178999165</v>
      </c>
      <c r="AJ687" s="43">
        <f t="shared" si="338"/>
        <v>28767.802459877857</v>
      </c>
      <c r="AK687" s="43">
        <f t="shared" si="339"/>
        <v>28.767802459877856</v>
      </c>
      <c r="AL687" s="43">
        <f t="shared" si="340"/>
        <v>28767.802459877857</v>
      </c>
      <c r="AM687" s="43">
        <f t="shared" si="341"/>
        <v>28.767802459877856</v>
      </c>
      <c r="AN687" s="43">
        <f t="shared" si="342"/>
        <v>21.575851844908392</v>
      </c>
      <c r="AO687" s="43">
        <f>IF('My Spreedsheet '!AN687&lt; 'Supercapacitor Info'!$F$22,'My Spreedsheet '!AN687,'Supercapacitor Info'!$F$22)</f>
        <v>21.575851844908392</v>
      </c>
    </row>
    <row r="688" spans="2:41" x14ac:dyDescent="0.3">
      <c r="B688" s="8" t="s">
        <v>10</v>
      </c>
      <c r="C688" s="8">
        <v>683</v>
      </c>
      <c r="D688" s="8">
        <v>94</v>
      </c>
      <c r="E688" s="9">
        <v>21.1</v>
      </c>
      <c r="F688" s="52">
        <f t="shared" si="319"/>
        <v>5.8611111111111116</v>
      </c>
      <c r="G688" s="18">
        <f t="shared" si="343"/>
        <v>-0.54166666666666696</v>
      </c>
      <c r="H688" s="18">
        <f t="shared" si="344"/>
        <v>-1.9500000000000011</v>
      </c>
      <c r="I688" s="18">
        <f t="shared" si="320"/>
        <v>5.8611111111111116</v>
      </c>
      <c r="J688" s="18">
        <f t="shared" si="321"/>
        <v>3992.9722222222249</v>
      </c>
      <c r="K688" s="18">
        <f t="shared" si="346"/>
        <v>898.44444444444468</v>
      </c>
      <c r="L688" s="43">
        <f>'Car Info '!$C$5*'My Spreedsheet '!G688</f>
        <v>-807.08333333333383</v>
      </c>
      <c r="M688" s="43">
        <f t="shared" si="322"/>
        <v>1</v>
      </c>
      <c r="N688" s="43">
        <f>IF(M688=1,'Car Info '!$C$5*9.80665*'Car Info '!$H$5,0)</f>
        <v>160.73099349999998</v>
      </c>
      <c r="O688" s="43">
        <f>0.5*'Car Info '!$G$5*'Car Info '!$I$5*'Car Info '!$D$5*('My Spreedsheet '!F688*'My Spreedsheet '!F688)</f>
        <v>13.118673877397571</v>
      </c>
      <c r="P688" s="43">
        <f t="shared" si="345"/>
        <v>-633.23366595593632</v>
      </c>
      <c r="Q688" s="43">
        <f t="shared" si="323"/>
        <v>-3711.4528754639605</v>
      </c>
      <c r="R688" s="43">
        <f t="shared" si="324"/>
        <v>-3.7114528754639604</v>
      </c>
      <c r="S688" s="43">
        <f t="shared" si="325"/>
        <v>1018.9522171286358</v>
      </c>
      <c r="T688" s="43">
        <f t="shared" si="347"/>
        <v>199779.83112301733</v>
      </c>
      <c r="U688" s="43">
        <f t="shared" si="326"/>
        <v>0</v>
      </c>
      <c r="V688" s="43">
        <f t="shared" si="327"/>
        <v>0</v>
      </c>
      <c r="W688" s="43">
        <f t="shared" si="328"/>
        <v>-3.7114528754639604</v>
      </c>
      <c r="X688" s="43">
        <f t="shared" si="329"/>
        <v>1.0309591320733222E-3</v>
      </c>
      <c r="Y688" s="43">
        <f t="shared" si="317"/>
        <v>1705.1018239482748</v>
      </c>
      <c r="Z688" s="43">
        <f t="shared" si="318"/>
        <v>-877.17653885549146</v>
      </c>
      <c r="AA688" s="43">
        <f t="shared" si="330"/>
        <v>0.47363939554118745</v>
      </c>
      <c r="AB688" s="43">
        <f t="shared" si="331"/>
        <v>-0.24366014968208097</v>
      </c>
      <c r="AC688" s="43">
        <f t="shared" si="332"/>
        <v>0.24366014968208097</v>
      </c>
      <c r="AD688" s="43">
        <f t="shared" si="333"/>
        <v>0.22997924585910648</v>
      </c>
      <c r="AE688" s="43">
        <f>1/2*(('Car Info '!$C$5)*('My Spreedsheet '!F688)^2)</f>
        <v>25592.704475308645</v>
      </c>
      <c r="AF688" s="43">
        <f t="shared" si="334"/>
        <v>25.592704475308647</v>
      </c>
      <c r="AG688" s="43">
        <f t="shared" si="335"/>
        <v>7.109084576474624E-3</v>
      </c>
      <c r="AH688" s="43">
        <f t="shared" si="336"/>
        <v>7.9942988586676957</v>
      </c>
      <c r="AI688" s="43">
        <f t="shared" si="337"/>
        <v>1018.9522171286358</v>
      </c>
      <c r="AJ688" s="43">
        <f t="shared" si="338"/>
        <v>24573.752258180008</v>
      </c>
      <c r="AK688" s="43">
        <f t="shared" si="339"/>
        <v>24.573752258180008</v>
      </c>
      <c r="AL688" s="43">
        <f t="shared" si="340"/>
        <v>24573.752258180008</v>
      </c>
      <c r="AM688" s="43">
        <f t="shared" si="341"/>
        <v>24.573752258180008</v>
      </c>
      <c r="AN688" s="43">
        <f t="shared" si="342"/>
        <v>18.430314193635009</v>
      </c>
      <c r="AO688" s="43">
        <f>IF('My Spreedsheet '!AN688&lt; 'Supercapacitor Info'!$F$22,'My Spreedsheet '!AN688,'Supercapacitor Info'!$F$22)</f>
        <v>18.430314193635009</v>
      </c>
    </row>
    <row r="689" spans="2:41" x14ac:dyDescent="0.3">
      <c r="B689" s="8" t="s">
        <v>10</v>
      </c>
      <c r="C689" s="8">
        <v>684</v>
      </c>
      <c r="D689" s="8">
        <v>95</v>
      </c>
      <c r="E689" s="9">
        <v>18.899999999999999</v>
      </c>
      <c r="F689" s="52">
        <f t="shared" si="319"/>
        <v>5.2499999999999991</v>
      </c>
      <c r="G689" s="18">
        <f t="shared" si="343"/>
        <v>-0.30555555555555597</v>
      </c>
      <c r="H689" s="18">
        <f t="shared" si="344"/>
        <v>-1.1000000000000014</v>
      </c>
      <c r="I689" s="18">
        <f t="shared" si="320"/>
        <v>5.2499999999999991</v>
      </c>
      <c r="J689" s="18">
        <f t="shared" si="321"/>
        <v>3998.2222222222249</v>
      </c>
      <c r="K689" s="18">
        <f t="shared" si="346"/>
        <v>903.69444444444468</v>
      </c>
      <c r="L689" s="43">
        <f>'Car Info '!$C$5*'My Spreedsheet '!G689</f>
        <v>-455.2777777777784</v>
      </c>
      <c r="M689" s="43">
        <f t="shared" si="322"/>
        <v>1</v>
      </c>
      <c r="N689" s="43">
        <f>IF(M689=1,'Car Info '!$C$5*9.80665*'Car Info '!$H$5,0)</f>
        <v>160.73099349999998</v>
      </c>
      <c r="O689" s="43">
        <f>0.5*'Car Info '!$G$5*'Car Info '!$I$5*'Car Info '!$D$5*('My Spreedsheet '!F689*'My Spreedsheet '!F689)</f>
        <v>10.525642945453122</v>
      </c>
      <c r="P689" s="43">
        <f t="shared" si="345"/>
        <v>-284.02114133232533</v>
      </c>
      <c r="Q689" s="43">
        <f t="shared" si="323"/>
        <v>-1491.1109919947078</v>
      </c>
      <c r="R689" s="43">
        <f t="shared" si="324"/>
        <v>-1.4911109919947079</v>
      </c>
      <c r="S689" s="43">
        <f t="shared" si="325"/>
        <v>899.09734133862855</v>
      </c>
      <c r="T689" s="43">
        <f t="shared" si="347"/>
        <v>200678.92846435597</v>
      </c>
      <c r="U689" s="43">
        <f t="shared" si="326"/>
        <v>0</v>
      </c>
      <c r="V689" s="43">
        <f t="shared" si="327"/>
        <v>0</v>
      </c>
      <c r="W689" s="43">
        <f t="shared" si="328"/>
        <v>-1.4911109919947079</v>
      </c>
      <c r="X689" s="43">
        <f t="shared" si="329"/>
        <v>4.1419749777630774E-4</v>
      </c>
      <c r="Y689" s="43">
        <f t="shared" si="317"/>
        <v>1705.1018239482748</v>
      </c>
      <c r="Z689" s="43">
        <f t="shared" si="318"/>
        <v>-878.66764984748613</v>
      </c>
      <c r="AA689" s="43">
        <f t="shared" si="330"/>
        <v>0.47363939554118745</v>
      </c>
      <c r="AB689" s="43">
        <f t="shared" si="331"/>
        <v>-0.24407434717985727</v>
      </c>
      <c r="AC689" s="43">
        <f t="shared" si="332"/>
        <v>0.24407434717985727</v>
      </c>
      <c r="AD689" s="43">
        <f t="shared" si="333"/>
        <v>0.22956504836133018</v>
      </c>
      <c r="AE689" s="43">
        <f>1/2*(('Car Info '!$C$5)*('My Spreedsheet '!F689)^2)</f>
        <v>20534.062499999993</v>
      </c>
      <c r="AF689" s="43">
        <f t="shared" si="334"/>
        <v>20.534062499999994</v>
      </c>
      <c r="AG689" s="43">
        <f t="shared" si="335"/>
        <v>5.703906249999998E-3</v>
      </c>
      <c r="AH689" s="43">
        <f t="shared" si="336"/>
        <v>8.0000027649176957</v>
      </c>
      <c r="AI689" s="43">
        <f t="shared" si="337"/>
        <v>899.09734133862855</v>
      </c>
      <c r="AJ689" s="43">
        <f t="shared" si="338"/>
        <v>19634.965158661365</v>
      </c>
      <c r="AK689" s="43">
        <f t="shared" si="339"/>
        <v>19.634965158661366</v>
      </c>
      <c r="AL689" s="43">
        <f t="shared" si="340"/>
        <v>19634.965158661365</v>
      </c>
      <c r="AM689" s="43">
        <f t="shared" si="341"/>
        <v>19.634965158661366</v>
      </c>
      <c r="AN689" s="43">
        <f t="shared" si="342"/>
        <v>14.726223868996025</v>
      </c>
      <c r="AO689" s="43">
        <f>IF('My Spreedsheet '!AN689&lt; 'Supercapacitor Info'!$F$22,'My Spreedsheet '!AN689,'Supercapacitor Info'!$F$22)</f>
        <v>14.726223868996025</v>
      </c>
    </row>
    <row r="690" spans="2:41" x14ac:dyDescent="0.3">
      <c r="B690" s="8" t="s">
        <v>10</v>
      </c>
      <c r="C690" s="8">
        <v>685</v>
      </c>
      <c r="D690" s="8">
        <v>96</v>
      </c>
      <c r="E690" s="9">
        <v>18.899999999999999</v>
      </c>
      <c r="F690" s="52">
        <f t="shared" si="319"/>
        <v>5.2499999999999991</v>
      </c>
      <c r="G690" s="18">
        <f t="shared" si="343"/>
        <v>0.33333333333333365</v>
      </c>
      <c r="H690" s="18">
        <f t="shared" si="344"/>
        <v>1.2000000000000011</v>
      </c>
      <c r="I690" s="18">
        <f t="shared" si="320"/>
        <v>5.2499999999999991</v>
      </c>
      <c r="J690" s="18">
        <f t="shared" si="321"/>
        <v>4003.4722222222249</v>
      </c>
      <c r="K690" s="18">
        <f t="shared" si="346"/>
        <v>908.94444444444468</v>
      </c>
      <c r="L690" s="43">
        <f>'Car Info '!$C$5*'My Spreedsheet '!G690</f>
        <v>496.66666666666714</v>
      </c>
      <c r="M690" s="43">
        <f t="shared" si="322"/>
        <v>1</v>
      </c>
      <c r="N690" s="43">
        <f>IF(M690=1,'Car Info '!$C$5*9.80665*'Car Info '!$H$5,0)</f>
        <v>160.73099349999998</v>
      </c>
      <c r="O690" s="43">
        <f>0.5*'Car Info '!$G$5*'Car Info '!$I$5*'Car Info '!$D$5*('My Spreedsheet '!F690*'My Spreedsheet '!F690)</f>
        <v>10.525642945453122</v>
      </c>
      <c r="P690" s="43">
        <f t="shared" si="345"/>
        <v>667.92330311212027</v>
      </c>
      <c r="Q690" s="43">
        <f t="shared" si="323"/>
        <v>3506.5973413386309</v>
      </c>
      <c r="R690" s="43">
        <f t="shared" si="324"/>
        <v>3.5065973413386309</v>
      </c>
      <c r="S690" s="43">
        <f t="shared" si="325"/>
        <v>899.09734133862855</v>
      </c>
      <c r="T690" s="43">
        <f t="shared" si="347"/>
        <v>201578.0258056946</v>
      </c>
      <c r="U690" s="43">
        <f t="shared" si="326"/>
        <v>3.5065973413386309</v>
      </c>
      <c r="V690" s="43">
        <f t="shared" si="327"/>
        <v>9.7405481703850859E-4</v>
      </c>
      <c r="W690" s="43">
        <f t="shared" si="328"/>
        <v>0</v>
      </c>
      <c r="X690" s="43">
        <f t="shared" si="329"/>
        <v>0</v>
      </c>
      <c r="Y690" s="43">
        <f t="shared" si="317"/>
        <v>1708.6084212896135</v>
      </c>
      <c r="Z690" s="43">
        <f t="shared" si="318"/>
        <v>-878.66764984748613</v>
      </c>
      <c r="AA690" s="43">
        <f t="shared" si="330"/>
        <v>0.474613450358226</v>
      </c>
      <c r="AB690" s="43">
        <f t="shared" si="331"/>
        <v>-0.24407434717985727</v>
      </c>
      <c r="AC690" s="43">
        <f t="shared" si="332"/>
        <v>0.24407434717985727</v>
      </c>
      <c r="AD690" s="43">
        <f t="shared" si="333"/>
        <v>0.23053910317836873</v>
      </c>
      <c r="AE690" s="43">
        <f>1/2*(('Car Info '!$C$5)*('My Spreedsheet '!F690)^2)</f>
        <v>20534.062499999993</v>
      </c>
      <c r="AF690" s="43">
        <f t="shared" si="334"/>
        <v>20.534062499999994</v>
      </c>
      <c r="AG690" s="43">
        <f t="shared" si="335"/>
        <v>5.703906249999998E-3</v>
      </c>
      <c r="AH690" s="43">
        <f t="shared" si="336"/>
        <v>8.0057066711676956</v>
      </c>
      <c r="AI690" s="43">
        <f t="shared" si="337"/>
        <v>899.09734133862855</v>
      </c>
      <c r="AJ690" s="43">
        <f t="shared" si="338"/>
        <v>19634.965158661365</v>
      </c>
      <c r="AK690" s="43">
        <f t="shared" si="339"/>
        <v>19.634965158661366</v>
      </c>
      <c r="AL690" s="43">
        <f t="shared" si="340"/>
        <v>0</v>
      </c>
      <c r="AM690" s="43">
        <f t="shared" si="341"/>
        <v>0</v>
      </c>
      <c r="AN690" s="43">
        <f t="shared" si="342"/>
        <v>14.726223868996025</v>
      </c>
      <c r="AO690" s="43">
        <f>IF('My Spreedsheet '!AN690&lt; 'Supercapacitor Info'!$F$22,'My Spreedsheet '!AN690,'Supercapacitor Info'!$F$22)</f>
        <v>14.726223868996025</v>
      </c>
    </row>
    <row r="691" spans="2:41" x14ac:dyDescent="0.3">
      <c r="B691" s="8" t="s">
        <v>10</v>
      </c>
      <c r="C691" s="8">
        <v>686</v>
      </c>
      <c r="D691" s="8">
        <v>97</v>
      </c>
      <c r="E691" s="9">
        <v>21.3</v>
      </c>
      <c r="F691" s="52">
        <f t="shared" si="319"/>
        <v>5.916666666666667</v>
      </c>
      <c r="G691" s="18">
        <f t="shared" si="343"/>
        <v>0.69444444444444442</v>
      </c>
      <c r="H691" s="18">
        <f t="shared" si="344"/>
        <v>2.5</v>
      </c>
      <c r="I691" s="18">
        <f t="shared" si="320"/>
        <v>5.916666666666667</v>
      </c>
      <c r="J691" s="18">
        <f t="shared" si="321"/>
        <v>4009.3888888888914</v>
      </c>
      <c r="K691" s="18">
        <f t="shared" si="346"/>
        <v>914.86111111111131</v>
      </c>
      <c r="L691" s="43">
        <f>'Car Info '!$C$5*'My Spreedsheet '!G691</f>
        <v>1034.7222222222222</v>
      </c>
      <c r="M691" s="43">
        <f t="shared" si="322"/>
        <v>1</v>
      </c>
      <c r="N691" s="43">
        <f>IF(M691=1,'Car Info '!$C$5*9.80665*'Car Info '!$H$5,0)</f>
        <v>160.73099349999998</v>
      </c>
      <c r="O691" s="43">
        <f>0.5*'Car Info '!$G$5*'Car Info '!$I$5*'Car Info '!$D$5*('My Spreedsheet '!F691*'My Spreedsheet '!F691)</f>
        <v>13.368547767203127</v>
      </c>
      <c r="P691" s="43">
        <f t="shared" si="345"/>
        <v>1208.8217634894254</v>
      </c>
      <c r="Q691" s="43">
        <f t="shared" si="323"/>
        <v>7152.1954339791009</v>
      </c>
      <c r="R691" s="43">
        <f t="shared" si="324"/>
        <v>7.1521954339791014</v>
      </c>
      <c r="S691" s="43">
        <f t="shared" si="325"/>
        <v>1030.0889524976185</v>
      </c>
      <c r="T691" s="43">
        <f t="shared" si="347"/>
        <v>202608.11475819221</v>
      </c>
      <c r="U691" s="43">
        <f t="shared" si="326"/>
        <v>7.1521954339791014</v>
      </c>
      <c r="V691" s="43">
        <f t="shared" si="327"/>
        <v>1.9867209538830836E-3</v>
      </c>
      <c r="W691" s="43">
        <f t="shared" si="328"/>
        <v>0</v>
      </c>
      <c r="X691" s="43">
        <f t="shared" si="329"/>
        <v>0</v>
      </c>
      <c r="Y691" s="43">
        <f t="shared" si="317"/>
        <v>1715.7606167235926</v>
      </c>
      <c r="Z691" s="43">
        <f t="shared" si="318"/>
        <v>-878.66764984748613</v>
      </c>
      <c r="AA691" s="43">
        <f t="shared" si="330"/>
        <v>0.47660017131210908</v>
      </c>
      <c r="AB691" s="43">
        <f t="shared" si="331"/>
        <v>-0.24407434717985727</v>
      </c>
      <c r="AC691" s="43">
        <f t="shared" si="332"/>
        <v>0.24407434717985727</v>
      </c>
      <c r="AD691" s="43">
        <f t="shared" si="333"/>
        <v>0.23252582413225181</v>
      </c>
      <c r="AE691" s="43">
        <f>1/2*(('Car Info '!$C$5)*('My Spreedsheet '!F691)^2)</f>
        <v>26080.173611111117</v>
      </c>
      <c r="AF691" s="43">
        <f t="shared" si="334"/>
        <v>26.080173611111118</v>
      </c>
      <c r="AG691" s="43">
        <f t="shared" si="335"/>
        <v>7.244492669753088E-3</v>
      </c>
      <c r="AH691" s="43">
        <f t="shared" si="336"/>
        <v>8.0129511638374495</v>
      </c>
      <c r="AI691" s="43">
        <f t="shared" si="337"/>
        <v>1030.0889524976185</v>
      </c>
      <c r="AJ691" s="43">
        <f t="shared" si="338"/>
        <v>25050.084658613498</v>
      </c>
      <c r="AK691" s="43">
        <f t="shared" si="339"/>
        <v>25.0500846586135</v>
      </c>
      <c r="AL691" s="43">
        <f t="shared" si="340"/>
        <v>0</v>
      </c>
      <c r="AM691" s="43">
        <f t="shared" si="341"/>
        <v>0</v>
      </c>
      <c r="AN691" s="43">
        <f t="shared" si="342"/>
        <v>18.787563493960121</v>
      </c>
      <c r="AO691" s="43">
        <f>IF('My Spreedsheet '!AN691&lt; 'Supercapacitor Info'!$F$22,'My Spreedsheet '!AN691,'Supercapacitor Info'!$F$22)</f>
        <v>18.787563493960121</v>
      </c>
    </row>
    <row r="692" spans="2:41" x14ac:dyDescent="0.3">
      <c r="B692" s="8" t="s">
        <v>10</v>
      </c>
      <c r="C692" s="8">
        <v>687</v>
      </c>
      <c r="D692" s="8">
        <v>98</v>
      </c>
      <c r="E692" s="9">
        <v>23.9</v>
      </c>
      <c r="F692" s="52">
        <f t="shared" si="319"/>
        <v>6.6388888888888884</v>
      </c>
      <c r="G692" s="18">
        <f t="shared" si="343"/>
        <v>0.63888888888888862</v>
      </c>
      <c r="H692" s="18">
        <f t="shared" si="344"/>
        <v>2.2999999999999989</v>
      </c>
      <c r="I692" s="18">
        <f t="shared" si="320"/>
        <v>6.6388888888888884</v>
      </c>
      <c r="J692" s="18">
        <f t="shared" si="321"/>
        <v>4016.0277777777801</v>
      </c>
      <c r="K692" s="18">
        <f t="shared" si="346"/>
        <v>921.50000000000023</v>
      </c>
      <c r="L692" s="43">
        <f>'Car Info '!$C$5*'My Spreedsheet '!G692</f>
        <v>951.944444444444</v>
      </c>
      <c r="M692" s="43">
        <f t="shared" si="322"/>
        <v>1</v>
      </c>
      <c r="N692" s="43">
        <f>IF(M692=1,'Car Info '!$C$5*9.80665*'Car Info '!$H$5,0)</f>
        <v>160.73099349999998</v>
      </c>
      <c r="O692" s="43">
        <f>0.5*'Car Info '!$G$5*'Car Info '!$I$5*'Car Info '!$D$5*('My Spreedsheet '!F692*'My Spreedsheet '!F692)</f>
        <v>16.831422711772568</v>
      </c>
      <c r="P692" s="43">
        <f t="shared" si="345"/>
        <v>1129.5068606562165</v>
      </c>
      <c r="Q692" s="43">
        <f t="shared" si="323"/>
        <v>7498.6705471343257</v>
      </c>
      <c r="R692" s="43">
        <f t="shared" si="324"/>
        <v>7.498670547134326</v>
      </c>
      <c r="S692" s="43">
        <f t="shared" si="325"/>
        <v>1178.8171520726009</v>
      </c>
      <c r="T692" s="43">
        <f t="shared" si="347"/>
        <v>203786.9319102648</v>
      </c>
      <c r="U692" s="43">
        <f t="shared" si="326"/>
        <v>7.498670547134326</v>
      </c>
      <c r="V692" s="43">
        <f t="shared" si="327"/>
        <v>2.0829640408706459E-3</v>
      </c>
      <c r="W692" s="43">
        <f t="shared" si="328"/>
        <v>0</v>
      </c>
      <c r="X692" s="43">
        <f t="shared" si="329"/>
        <v>0</v>
      </c>
      <c r="Y692" s="43">
        <f t="shared" si="317"/>
        <v>1723.2592872707269</v>
      </c>
      <c r="Z692" s="43">
        <f t="shared" si="318"/>
        <v>-878.66764984748613</v>
      </c>
      <c r="AA692" s="43">
        <f t="shared" si="330"/>
        <v>0.47868313535297968</v>
      </c>
      <c r="AB692" s="43">
        <f t="shared" si="331"/>
        <v>-0.24407434717985727</v>
      </c>
      <c r="AC692" s="43">
        <f t="shared" si="332"/>
        <v>0.24407434717985727</v>
      </c>
      <c r="AD692" s="43">
        <f t="shared" si="333"/>
        <v>0.23460878817312242</v>
      </c>
      <c r="AE692" s="43">
        <f>1/2*(('Car Info '!$C$5)*('My Spreedsheet '!F692)^2)</f>
        <v>32835.760030864192</v>
      </c>
      <c r="AF692" s="43">
        <f t="shared" si="334"/>
        <v>32.835760030864193</v>
      </c>
      <c r="AG692" s="43">
        <f t="shared" si="335"/>
        <v>9.1210444530178316E-3</v>
      </c>
      <c r="AH692" s="43">
        <f t="shared" si="336"/>
        <v>8.0220722082904672</v>
      </c>
      <c r="AI692" s="43">
        <f t="shared" si="337"/>
        <v>1178.8171520726009</v>
      </c>
      <c r="AJ692" s="43">
        <f t="shared" si="338"/>
        <v>31656.942878791589</v>
      </c>
      <c r="AK692" s="43">
        <f t="shared" si="339"/>
        <v>31.65694287879159</v>
      </c>
      <c r="AL692" s="43">
        <f t="shared" si="340"/>
        <v>0</v>
      </c>
      <c r="AM692" s="43">
        <f t="shared" si="341"/>
        <v>0</v>
      </c>
      <c r="AN692" s="43">
        <f t="shared" si="342"/>
        <v>23.74270715909369</v>
      </c>
      <c r="AO692" s="43">
        <f>IF('My Spreedsheet '!AN692&lt; 'Supercapacitor Info'!$F$22,'My Spreedsheet '!AN692,'Supercapacitor Info'!$F$22)</f>
        <v>23.74270715909369</v>
      </c>
    </row>
    <row r="693" spans="2:41" x14ac:dyDescent="0.3">
      <c r="B693" s="8" t="s">
        <v>10</v>
      </c>
      <c r="C693" s="8">
        <v>688</v>
      </c>
      <c r="D693" s="8">
        <v>99</v>
      </c>
      <c r="E693" s="9">
        <v>25.9</v>
      </c>
      <c r="F693" s="52">
        <f t="shared" si="319"/>
        <v>7.1944444444444438</v>
      </c>
      <c r="G693" s="18">
        <f t="shared" si="343"/>
        <v>0.625</v>
      </c>
      <c r="H693" s="18">
        <f t="shared" si="344"/>
        <v>2.25</v>
      </c>
      <c r="I693" s="18">
        <f t="shared" si="320"/>
        <v>7.1944444444444438</v>
      </c>
      <c r="J693" s="18">
        <f t="shared" si="321"/>
        <v>4023.2222222222244</v>
      </c>
      <c r="K693" s="18">
        <f t="shared" si="346"/>
        <v>928.69444444444468</v>
      </c>
      <c r="L693" s="43">
        <f>'Car Info '!$C$5*'My Spreedsheet '!G693</f>
        <v>931.25</v>
      </c>
      <c r="M693" s="43">
        <f t="shared" si="322"/>
        <v>1</v>
      </c>
      <c r="N693" s="43">
        <f>IF(M693=1,'Car Info '!$C$5*9.80665*'Car Info '!$H$5,0)</f>
        <v>160.73099349999998</v>
      </c>
      <c r="O693" s="43">
        <f>0.5*'Car Info '!$G$5*'Car Info '!$I$5*'Car Info '!$D$5*('My Spreedsheet '!F693*'My Spreedsheet '!F693)</f>
        <v>19.76626226656423</v>
      </c>
      <c r="P693" s="43">
        <f t="shared" si="345"/>
        <v>1111.7472557665642</v>
      </c>
      <c r="Q693" s="43">
        <f t="shared" si="323"/>
        <v>7998.4038678761135</v>
      </c>
      <c r="R693" s="43">
        <f t="shared" si="324"/>
        <v>7.9984038678761138</v>
      </c>
      <c r="S693" s="43">
        <f t="shared" si="325"/>
        <v>1298.5774789872257</v>
      </c>
      <c r="T693" s="43">
        <f t="shared" si="347"/>
        <v>205085.50938925202</v>
      </c>
      <c r="U693" s="43">
        <f t="shared" si="326"/>
        <v>7.9984038678761138</v>
      </c>
      <c r="V693" s="43">
        <f t="shared" si="327"/>
        <v>2.2217788521878092E-3</v>
      </c>
      <c r="W693" s="43">
        <f t="shared" si="328"/>
        <v>0</v>
      </c>
      <c r="X693" s="43">
        <f t="shared" si="329"/>
        <v>0</v>
      </c>
      <c r="Y693" s="43">
        <f t="shared" si="317"/>
        <v>1731.2576911386029</v>
      </c>
      <c r="Z693" s="43">
        <f t="shared" si="318"/>
        <v>-878.66764984748613</v>
      </c>
      <c r="AA693" s="43">
        <f t="shared" si="330"/>
        <v>0.48090491420516746</v>
      </c>
      <c r="AB693" s="43">
        <f t="shared" si="331"/>
        <v>-0.24407434717985727</v>
      </c>
      <c r="AC693" s="43">
        <f t="shared" si="332"/>
        <v>0.24407434717985727</v>
      </c>
      <c r="AD693" s="43">
        <f t="shared" si="333"/>
        <v>0.23683056702531019</v>
      </c>
      <c r="AE693" s="43">
        <f>1/2*(('Car Info '!$C$5)*('My Spreedsheet '!F693)^2)</f>
        <v>38561.222993827148</v>
      </c>
      <c r="AF693" s="43">
        <f t="shared" si="334"/>
        <v>38.561222993827151</v>
      </c>
      <c r="AG693" s="43">
        <f t="shared" si="335"/>
        <v>1.0711450831618653E-2</v>
      </c>
      <c r="AH693" s="43">
        <f t="shared" si="336"/>
        <v>8.0327836591220851</v>
      </c>
      <c r="AI693" s="43">
        <f t="shared" si="337"/>
        <v>1298.5774789872257</v>
      </c>
      <c r="AJ693" s="43">
        <f t="shared" si="338"/>
        <v>37262.645514839925</v>
      </c>
      <c r="AK693" s="43">
        <f t="shared" si="339"/>
        <v>37.262645514839924</v>
      </c>
      <c r="AL693" s="43">
        <f t="shared" si="340"/>
        <v>0</v>
      </c>
      <c r="AM693" s="43">
        <f t="shared" si="341"/>
        <v>0</v>
      </c>
      <c r="AN693" s="43">
        <f t="shared" si="342"/>
        <v>27.946984136129945</v>
      </c>
      <c r="AO693" s="43">
        <f>IF('My Spreedsheet '!AN693&lt; 'Supercapacitor Info'!$F$22,'My Spreedsheet '!AN693,'Supercapacitor Info'!$F$22)</f>
        <v>27.946984136129945</v>
      </c>
    </row>
    <row r="694" spans="2:41" x14ac:dyDescent="0.3">
      <c r="B694" s="8" t="s">
        <v>10</v>
      </c>
      <c r="C694" s="8">
        <v>689</v>
      </c>
      <c r="D694" s="8">
        <v>100</v>
      </c>
      <c r="E694" s="9">
        <v>28.4</v>
      </c>
      <c r="F694" s="52">
        <f t="shared" si="319"/>
        <v>7.8888888888888884</v>
      </c>
      <c r="G694" s="18">
        <f t="shared" si="343"/>
        <v>0.61111111111111138</v>
      </c>
      <c r="H694" s="18">
        <f t="shared" si="344"/>
        <v>2.2000000000000011</v>
      </c>
      <c r="I694" s="18">
        <f t="shared" si="320"/>
        <v>7.8888888888888884</v>
      </c>
      <c r="J694" s="18">
        <f t="shared" si="321"/>
        <v>4031.1111111111131</v>
      </c>
      <c r="K694" s="18">
        <f t="shared" si="346"/>
        <v>936.5833333333336</v>
      </c>
      <c r="L694" s="43">
        <f>'Car Info '!$C$5*'My Spreedsheet '!G694</f>
        <v>910.555555555556</v>
      </c>
      <c r="M694" s="43">
        <f t="shared" si="322"/>
        <v>1</v>
      </c>
      <c r="N694" s="43">
        <f>IF(M694=1,'Car Info '!$C$5*9.80665*'Car Info '!$H$5,0)</f>
        <v>160.73099349999998</v>
      </c>
      <c r="O694" s="43">
        <f>0.5*'Car Info '!$G$5*'Car Info '!$I$5*'Car Info '!$D$5*('My Spreedsheet '!F694*'My Spreedsheet '!F694)</f>
        <v>23.76630714169444</v>
      </c>
      <c r="P694" s="43">
        <f t="shared" si="345"/>
        <v>1095.0528561972503</v>
      </c>
      <c r="Q694" s="43">
        <f t="shared" si="323"/>
        <v>8638.7503100005306</v>
      </c>
      <c r="R694" s="43">
        <f t="shared" si="324"/>
        <v>8.6387503100005301</v>
      </c>
      <c r="S694" s="43">
        <f t="shared" si="325"/>
        <v>1455.478705062256</v>
      </c>
      <c r="T694" s="43">
        <f t="shared" si="347"/>
        <v>206540.98809431429</v>
      </c>
      <c r="U694" s="43">
        <f t="shared" si="326"/>
        <v>8.6387503100005301</v>
      </c>
      <c r="V694" s="43">
        <f t="shared" si="327"/>
        <v>2.3996528638890362E-3</v>
      </c>
      <c r="W694" s="43">
        <f t="shared" si="328"/>
        <v>0</v>
      </c>
      <c r="X694" s="43">
        <f t="shared" si="329"/>
        <v>0</v>
      </c>
      <c r="Y694" s="43">
        <f t="shared" si="317"/>
        <v>1739.8964414486034</v>
      </c>
      <c r="Z694" s="43">
        <f t="shared" si="318"/>
        <v>-878.66764984748613</v>
      </c>
      <c r="AA694" s="43">
        <f t="shared" si="330"/>
        <v>0.4833045670690565</v>
      </c>
      <c r="AB694" s="43">
        <f t="shared" si="331"/>
        <v>-0.24407434717985727</v>
      </c>
      <c r="AC694" s="43">
        <f t="shared" si="332"/>
        <v>0.24407434717985727</v>
      </c>
      <c r="AD694" s="43">
        <f t="shared" si="333"/>
        <v>0.23923021988919924</v>
      </c>
      <c r="AE694" s="43">
        <f>1/2*(('Car Info '!$C$5)*('My Spreedsheet '!F694)^2)</f>
        <v>46364.753086419747</v>
      </c>
      <c r="AF694" s="43">
        <f t="shared" si="334"/>
        <v>46.364753086419746</v>
      </c>
      <c r="AG694" s="43">
        <f t="shared" si="335"/>
        <v>1.287909807956104E-2</v>
      </c>
      <c r="AH694" s="43">
        <f t="shared" si="336"/>
        <v>8.0456627572016455</v>
      </c>
      <c r="AI694" s="43">
        <f t="shared" si="337"/>
        <v>1455.478705062256</v>
      </c>
      <c r="AJ694" s="43">
        <f t="shared" si="338"/>
        <v>44909.274381357493</v>
      </c>
      <c r="AK694" s="43">
        <f t="shared" si="339"/>
        <v>44.909274381357491</v>
      </c>
      <c r="AL694" s="43">
        <f t="shared" si="340"/>
        <v>0</v>
      </c>
      <c r="AM694" s="43">
        <f t="shared" si="341"/>
        <v>0</v>
      </c>
      <c r="AN694" s="43">
        <f t="shared" si="342"/>
        <v>33.681955786018122</v>
      </c>
      <c r="AO694" s="43">
        <f>IF('My Spreedsheet '!AN694&lt; 'Supercapacitor Info'!$F$22,'My Spreedsheet '!AN694,'Supercapacitor Info'!$F$22)</f>
        <v>33.681955786018122</v>
      </c>
    </row>
    <row r="695" spans="2:41" x14ac:dyDescent="0.3">
      <c r="B695" s="8" t="s">
        <v>10</v>
      </c>
      <c r="C695" s="8">
        <v>690</v>
      </c>
      <c r="D695" s="8">
        <v>101</v>
      </c>
      <c r="E695" s="9">
        <v>30.3</v>
      </c>
      <c r="F695" s="52">
        <f t="shared" si="319"/>
        <v>8.4166666666666661</v>
      </c>
      <c r="G695" s="18">
        <f t="shared" si="343"/>
        <v>0.34722222222222221</v>
      </c>
      <c r="H695" s="18">
        <f t="shared" si="344"/>
        <v>1.25</v>
      </c>
      <c r="I695" s="18">
        <f t="shared" si="320"/>
        <v>8.4166666666666661</v>
      </c>
      <c r="J695" s="18">
        <f t="shared" si="321"/>
        <v>4039.5277777777796</v>
      </c>
      <c r="K695" s="18">
        <f t="shared" si="346"/>
        <v>945.00000000000023</v>
      </c>
      <c r="L695" s="43">
        <f>'Car Info '!$C$5*'My Spreedsheet '!G695</f>
        <v>517.36111111111109</v>
      </c>
      <c r="M695" s="43">
        <f t="shared" si="322"/>
        <v>1</v>
      </c>
      <c r="N695" s="43">
        <f>IF(M695=1,'Car Info '!$C$5*9.80665*'Car Info '!$H$5,0)</f>
        <v>160.73099349999998</v>
      </c>
      <c r="O695" s="43">
        <f>0.5*'Car Info '!$G$5*'Car Info '!$I$5*'Car Info '!$D$5*('My Spreedsheet '!F695*'My Spreedsheet '!F695)</f>
        <v>27.05267918532812</v>
      </c>
      <c r="P695" s="43">
        <f t="shared" si="345"/>
        <v>705.14478379643913</v>
      </c>
      <c r="Q695" s="43">
        <f t="shared" si="323"/>
        <v>5934.9685969533621</v>
      </c>
      <c r="R695" s="43">
        <f t="shared" si="324"/>
        <v>5.9349685969533619</v>
      </c>
      <c r="S695" s="43">
        <f t="shared" si="325"/>
        <v>1580.5125784348447</v>
      </c>
      <c r="T695" s="43">
        <f t="shared" si="347"/>
        <v>208121.50067274913</v>
      </c>
      <c r="U695" s="43">
        <f t="shared" si="326"/>
        <v>5.9349685969533619</v>
      </c>
      <c r="V695" s="43">
        <f t="shared" si="327"/>
        <v>1.6486023880426005E-3</v>
      </c>
      <c r="W695" s="43">
        <f t="shared" si="328"/>
        <v>0</v>
      </c>
      <c r="X695" s="43">
        <f t="shared" si="329"/>
        <v>0</v>
      </c>
      <c r="Y695" s="43">
        <f t="shared" si="317"/>
        <v>1745.8314100455568</v>
      </c>
      <c r="Z695" s="43">
        <f t="shared" si="318"/>
        <v>-878.66764984748613</v>
      </c>
      <c r="AA695" s="43">
        <f t="shared" si="330"/>
        <v>0.4849531694570991</v>
      </c>
      <c r="AB695" s="43">
        <f t="shared" si="331"/>
        <v>-0.24407434717985727</v>
      </c>
      <c r="AC695" s="43">
        <f t="shared" si="332"/>
        <v>0.24407434717985727</v>
      </c>
      <c r="AD695" s="43">
        <f t="shared" si="333"/>
        <v>0.24087882227724183</v>
      </c>
      <c r="AE695" s="43">
        <f>1/2*(('Car Info '!$C$5)*('My Spreedsheet '!F695)^2)</f>
        <v>52776.006944444438</v>
      </c>
      <c r="AF695" s="43">
        <f t="shared" si="334"/>
        <v>52.77600694444444</v>
      </c>
      <c r="AG695" s="43">
        <f t="shared" si="335"/>
        <v>1.4660001929012345E-2</v>
      </c>
      <c r="AH695" s="43">
        <f t="shared" si="336"/>
        <v>8.0603227591306581</v>
      </c>
      <c r="AI695" s="43">
        <f t="shared" si="337"/>
        <v>1580.5125784348447</v>
      </c>
      <c r="AJ695" s="43">
        <f t="shared" si="338"/>
        <v>51195.494366009596</v>
      </c>
      <c r="AK695" s="43">
        <f t="shared" si="339"/>
        <v>51.195494366009598</v>
      </c>
      <c r="AL695" s="43">
        <f t="shared" si="340"/>
        <v>0</v>
      </c>
      <c r="AM695" s="43">
        <f t="shared" si="341"/>
        <v>0</v>
      </c>
      <c r="AN695" s="43">
        <f t="shared" si="342"/>
        <v>38.396620774507198</v>
      </c>
      <c r="AO695" s="43">
        <f>IF('My Spreedsheet '!AN695&lt; 'Supercapacitor Info'!$F$22,'My Spreedsheet '!AN695,'Supercapacitor Info'!$F$22)</f>
        <v>38.396620774507198</v>
      </c>
    </row>
    <row r="696" spans="2:41" x14ac:dyDescent="0.3">
      <c r="B696" s="8" t="s">
        <v>10</v>
      </c>
      <c r="C696" s="8">
        <v>691</v>
      </c>
      <c r="D696" s="8">
        <v>102</v>
      </c>
      <c r="E696" s="9">
        <v>30.9</v>
      </c>
      <c r="F696" s="52">
        <f t="shared" si="319"/>
        <v>8.5833333333333321</v>
      </c>
      <c r="G696" s="18">
        <f t="shared" si="343"/>
        <v>0.1111111111111112</v>
      </c>
      <c r="H696" s="18">
        <f t="shared" si="344"/>
        <v>0.40000000000000036</v>
      </c>
      <c r="I696" s="18">
        <f t="shared" si="320"/>
        <v>8.5833333333333321</v>
      </c>
      <c r="J696" s="18">
        <f t="shared" si="321"/>
        <v>4048.1111111111131</v>
      </c>
      <c r="K696" s="18">
        <f t="shared" si="346"/>
        <v>953.5833333333336</v>
      </c>
      <c r="L696" s="43">
        <f>'Car Info '!$C$5*'My Spreedsheet '!G696</f>
        <v>165.55555555555569</v>
      </c>
      <c r="M696" s="43">
        <f t="shared" si="322"/>
        <v>1</v>
      </c>
      <c r="N696" s="43">
        <f>IF(M696=1,'Car Info '!$C$5*9.80665*'Car Info '!$H$5,0)</f>
        <v>160.73099349999998</v>
      </c>
      <c r="O696" s="43">
        <f>0.5*'Car Info '!$G$5*'Car Info '!$I$5*'Car Info '!$D$5*('My Spreedsheet '!F696*'My Spreedsheet '!F696)</f>
        <v>28.134680274203117</v>
      </c>
      <c r="P696" s="43">
        <f t="shared" si="345"/>
        <v>354.42122932975877</v>
      </c>
      <c r="Q696" s="43">
        <f t="shared" si="323"/>
        <v>3042.1155517470957</v>
      </c>
      <c r="R696" s="43">
        <f t="shared" si="324"/>
        <v>3.0421155517470959</v>
      </c>
      <c r="S696" s="43">
        <f t="shared" si="325"/>
        <v>1621.0970332285763</v>
      </c>
      <c r="T696" s="43">
        <f t="shared" si="347"/>
        <v>209742.59770597771</v>
      </c>
      <c r="U696" s="43">
        <f t="shared" si="326"/>
        <v>3.0421155517470959</v>
      </c>
      <c r="V696" s="43">
        <f t="shared" si="327"/>
        <v>8.4503209770752665E-4</v>
      </c>
      <c r="W696" s="43">
        <f t="shared" si="328"/>
        <v>0</v>
      </c>
      <c r="X696" s="43">
        <f t="shared" si="329"/>
        <v>0</v>
      </c>
      <c r="Y696" s="43">
        <f t="shared" si="317"/>
        <v>1748.873525597304</v>
      </c>
      <c r="Z696" s="43">
        <f t="shared" si="318"/>
        <v>-878.66764984748613</v>
      </c>
      <c r="AA696" s="43">
        <f t="shared" si="330"/>
        <v>0.48579820155480669</v>
      </c>
      <c r="AB696" s="43">
        <f t="shared" si="331"/>
        <v>-0.24407434717985727</v>
      </c>
      <c r="AC696" s="43">
        <f t="shared" si="332"/>
        <v>0.24407434717985727</v>
      </c>
      <c r="AD696" s="43">
        <f t="shared" si="333"/>
        <v>0.24172385437494942</v>
      </c>
      <c r="AE696" s="43">
        <f>1/2*(('Car Info '!$C$5)*('My Spreedsheet '!F696)^2)</f>
        <v>54886.840277777759</v>
      </c>
      <c r="AF696" s="43">
        <f t="shared" si="334"/>
        <v>54.886840277777758</v>
      </c>
      <c r="AG696" s="43">
        <f t="shared" si="335"/>
        <v>1.5246344521604933E-2</v>
      </c>
      <c r="AH696" s="43">
        <f t="shared" si="336"/>
        <v>8.0755691036522634</v>
      </c>
      <c r="AI696" s="43">
        <f t="shared" si="337"/>
        <v>1621.0970332285763</v>
      </c>
      <c r="AJ696" s="43">
        <f t="shared" si="338"/>
        <v>53265.74324454918</v>
      </c>
      <c r="AK696" s="43">
        <f t="shared" si="339"/>
        <v>53.265743244549178</v>
      </c>
      <c r="AL696" s="43">
        <f t="shared" si="340"/>
        <v>0</v>
      </c>
      <c r="AM696" s="43">
        <f t="shared" si="341"/>
        <v>0</v>
      </c>
      <c r="AN696" s="43">
        <f t="shared" si="342"/>
        <v>39.949307433411889</v>
      </c>
      <c r="AO696" s="43">
        <f>IF('My Spreedsheet '!AN696&lt; 'Supercapacitor Info'!$F$22,'My Spreedsheet '!AN696,'Supercapacitor Info'!$F$22)</f>
        <v>39.949307433411889</v>
      </c>
    </row>
    <row r="697" spans="2:41" x14ac:dyDescent="0.3">
      <c r="B697" s="8" t="s">
        <v>10</v>
      </c>
      <c r="C697" s="8">
        <v>692</v>
      </c>
      <c r="D697" s="8">
        <v>103</v>
      </c>
      <c r="E697" s="9">
        <v>31.1</v>
      </c>
      <c r="F697" s="52">
        <f t="shared" si="319"/>
        <v>8.6388888888888893</v>
      </c>
      <c r="G697" s="18">
        <f t="shared" si="343"/>
        <v>0.12500000000000031</v>
      </c>
      <c r="H697" s="18">
        <f t="shared" si="344"/>
        <v>0.45000000000000107</v>
      </c>
      <c r="I697" s="18">
        <f t="shared" si="320"/>
        <v>8.6388888888888893</v>
      </c>
      <c r="J697" s="18">
        <f t="shared" si="321"/>
        <v>4056.7500000000018</v>
      </c>
      <c r="K697" s="18">
        <f t="shared" si="346"/>
        <v>962.22222222222251</v>
      </c>
      <c r="L697" s="43">
        <f>'Car Info '!$C$5*'My Spreedsheet '!G697</f>
        <v>186.25000000000045</v>
      </c>
      <c r="M697" s="43">
        <f t="shared" si="322"/>
        <v>1</v>
      </c>
      <c r="N697" s="43">
        <f>IF(M697=1,'Car Info '!$C$5*9.80665*'Car Info '!$H$5,0)</f>
        <v>160.73099349999998</v>
      </c>
      <c r="O697" s="43">
        <f>0.5*'Car Info '!$G$5*'Car Info '!$I$5*'Car Info '!$D$5*('My Spreedsheet '!F697*'My Spreedsheet '!F697)</f>
        <v>28.500061905522575</v>
      </c>
      <c r="P697" s="43">
        <f t="shared" si="345"/>
        <v>375.48105540552297</v>
      </c>
      <c r="Q697" s="43">
        <f t="shared" si="323"/>
        <v>3243.7391175310458</v>
      </c>
      <c r="R697" s="43">
        <f t="shared" si="324"/>
        <v>3.2437391175310459</v>
      </c>
      <c r="S697" s="43">
        <f t="shared" si="325"/>
        <v>1634.7460619754868</v>
      </c>
      <c r="T697" s="43">
        <f t="shared" si="347"/>
        <v>211377.34376795319</v>
      </c>
      <c r="U697" s="43">
        <f t="shared" si="326"/>
        <v>3.2437391175310459</v>
      </c>
      <c r="V697" s="43">
        <f t="shared" si="327"/>
        <v>9.0103864375862383E-4</v>
      </c>
      <c r="W697" s="43">
        <f t="shared" si="328"/>
        <v>0</v>
      </c>
      <c r="X697" s="43">
        <f t="shared" si="329"/>
        <v>0</v>
      </c>
      <c r="Y697" s="43">
        <f t="shared" si="317"/>
        <v>1752.1172647148351</v>
      </c>
      <c r="Z697" s="43">
        <f t="shared" si="318"/>
        <v>-878.66764984748613</v>
      </c>
      <c r="AA697" s="43">
        <f t="shared" si="330"/>
        <v>0.48669924019856531</v>
      </c>
      <c r="AB697" s="43">
        <f t="shared" si="331"/>
        <v>-0.24407434717985727</v>
      </c>
      <c r="AC697" s="43">
        <f t="shared" si="332"/>
        <v>0.24407434717985727</v>
      </c>
      <c r="AD697" s="43">
        <f t="shared" si="333"/>
        <v>0.24262489301870804</v>
      </c>
      <c r="AE697" s="43">
        <f>1/2*(('Car Info '!$C$5)*('My Spreedsheet '!F697)^2)</f>
        <v>55599.648919753097</v>
      </c>
      <c r="AF697" s="43">
        <f t="shared" si="334"/>
        <v>55.599648919753101</v>
      </c>
      <c r="AG697" s="43">
        <f t="shared" si="335"/>
        <v>1.5444346922153639E-2</v>
      </c>
      <c r="AH697" s="43">
        <f t="shared" si="336"/>
        <v>8.0910134505744171</v>
      </c>
      <c r="AI697" s="43">
        <f t="shared" si="337"/>
        <v>1634.7460619754868</v>
      </c>
      <c r="AJ697" s="43">
        <f t="shared" si="338"/>
        <v>53964.902857777612</v>
      </c>
      <c r="AK697" s="43">
        <f t="shared" si="339"/>
        <v>53.964902857777609</v>
      </c>
      <c r="AL697" s="43">
        <f t="shared" si="340"/>
        <v>0</v>
      </c>
      <c r="AM697" s="43">
        <f t="shared" si="341"/>
        <v>0</v>
      </c>
      <c r="AN697" s="43">
        <f t="shared" si="342"/>
        <v>40.473677143333212</v>
      </c>
      <c r="AO697" s="43">
        <f>IF('My Spreedsheet '!AN697&lt; 'Supercapacitor Info'!$F$22,'My Spreedsheet '!AN697,'Supercapacitor Info'!$F$22)</f>
        <v>40.473677143333212</v>
      </c>
    </row>
    <row r="698" spans="2:41" x14ac:dyDescent="0.3">
      <c r="B698" s="8" t="s">
        <v>10</v>
      </c>
      <c r="C698" s="8">
        <v>693</v>
      </c>
      <c r="D698" s="8">
        <v>104</v>
      </c>
      <c r="E698" s="9">
        <v>31.8</v>
      </c>
      <c r="F698" s="52">
        <f t="shared" si="319"/>
        <v>8.8333333333333339</v>
      </c>
      <c r="G698" s="18">
        <f t="shared" si="343"/>
        <v>0.2222222222222224</v>
      </c>
      <c r="H698" s="18">
        <f t="shared" si="344"/>
        <v>0.80000000000000071</v>
      </c>
      <c r="I698" s="18">
        <f t="shared" si="320"/>
        <v>8.8333333333333339</v>
      </c>
      <c r="J698" s="18">
        <f t="shared" si="321"/>
        <v>4065.5833333333353</v>
      </c>
      <c r="K698" s="18">
        <f t="shared" si="346"/>
        <v>971.05555555555588</v>
      </c>
      <c r="L698" s="43">
        <f>'Car Info '!$C$5*'My Spreedsheet '!G698</f>
        <v>331.11111111111137</v>
      </c>
      <c r="M698" s="43">
        <f t="shared" si="322"/>
        <v>1</v>
      </c>
      <c r="N698" s="43">
        <f>IF(M698=1,'Car Info '!$C$5*9.80665*'Car Info '!$H$5,0)</f>
        <v>160.73099349999998</v>
      </c>
      <c r="O698" s="43">
        <f>0.5*'Car Info '!$G$5*'Car Info '!$I$5*'Car Info '!$D$5*('My Spreedsheet '!F698*'My Spreedsheet '!F698)</f>
        <v>29.797461359312504</v>
      </c>
      <c r="P698" s="43">
        <f t="shared" si="345"/>
        <v>521.63956597042386</v>
      </c>
      <c r="Q698" s="43">
        <f t="shared" si="323"/>
        <v>4607.816166072078</v>
      </c>
      <c r="R698" s="43">
        <f t="shared" si="324"/>
        <v>4.6078161660720784</v>
      </c>
      <c r="S698" s="43">
        <f t="shared" si="325"/>
        <v>1683.0013512572605</v>
      </c>
      <c r="T698" s="43">
        <f t="shared" si="347"/>
        <v>213060.34511921045</v>
      </c>
      <c r="U698" s="43">
        <f t="shared" si="326"/>
        <v>4.6078161660720784</v>
      </c>
      <c r="V698" s="43">
        <f t="shared" si="327"/>
        <v>1.2799489350200218E-3</v>
      </c>
      <c r="W698" s="43">
        <f t="shared" si="328"/>
        <v>0</v>
      </c>
      <c r="X698" s="43">
        <f t="shared" si="329"/>
        <v>0</v>
      </c>
      <c r="Y698" s="43">
        <f t="shared" si="317"/>
        <v>1756.7250808809072</v>
      </c>
      <c r="Z698" s="43">
        <f t="shared" si="318"/>
        <v>-878.66764984748613</v>
      </c>
      <c r="AA698" s="43">
        <f t="shared" si="330"/>
        <v>0.48797918913358534</v>
      </c>
      <c r="AB698" s="43">
        <f t="shared" si="331"/>
        <v>-0.24407434717985727</v>
      </c>
      <c r="AC698" s="43">
        <f t="shared" si="332"/>
        <v>0.24407434717985727</v>
      </c>
      <c r="AD698" s="43">
        <f t="shared" si="333"/>
        <v>0.24390484195372808</v>
      </c>
      <c r="AE698" s="43">
        <f>1/2*(('Car Info '!$C$5)*('My Spreedsheet '!F698)^2)</f>
        <v>58130.694444444453</v>
      </c>
      <c r="AF698" s="43">
        <f t="shared" si="334"/>
        <v>58.130694444444451</v>
      </c>
      <c r="AG698" s="43">
        <f t="shared" si="335"/>
        <v>1.6147415123456792E-2</v>
      </c>
      <c r="AH698" s="43">
        <f t="shared" si="336"/>
        <v>8.1071608656978746</v>
      </c>
      <c r="AI698" s="43">
        <f t="shared" si="337"/>
        <v>1683.0013512572605</v>
      </c>
      <c r="AJ698" s="43">
        <f t="shared" si="338"/>
        <v>56447.69309318719</v>
      </c>
      <c r="AK698" s="43">
        <f t="shared" si="339"/>
        <v>56.447693093187191</v>
      </c>
      <c r="AL698" s="43">
        <f t="shared" si="340"/>
        <v>0</v>
      </c>
      <c r="AM698" s="43">
        <f t="shared" si="341"/>
        <v>0</v>
      </c>
      <c r="AN698" s="43">
        <f t="shared" si="342"/>
        <v>42.335769819890395</v>
      </c>
      <c r="AO698" s="43">
        <f>IF('My Spreedsheet '!AN698&lt; 'Supercapacitor Info'!$F$22,'My Spreedsheet '!AN698,'Supercapacitor Info'!$F$22)</f>
        <v>42.335769819890395</v>
      </c>
    </row>
    <row r="699" spans="2:41" x14ac:dyDescent="0.3">
      <c r="B699" s="8" t="s">
        <v>10</v>
      </c>
      <c r="C699" s="8">
        <v>694</v>
      </c>
      <c r="D699" s="8">
        <v>105</v>
      </c>
      <c r="E699" s="9">
        <v>32.700000000000003</v>
      </c>
      <c r="F699" s="52">
        <f t="shared" si="319"/>
        <v>9.0833333333333339</v>
      </c>
      <c r="G699" s="18">
        <f t="shared" si="343"/>
        <v>0.19444444444444473</v>
      </c>
      <c r="H699" s="18">
        <f t="shared" si="344"/>
        <v>0.70000000000000107</v>
      </c>
      <c r="I699" s="18">
        <f t="shared" si="320"/>
        <v>9.0833333333333339</v>
      </c>
      <c r="J699" s="18">
        <f t="shared" si="321"/>
        <v>4074.6666666666688</v>
      </c>
      <c r="K699" s="18">
        <f t="shared" si="346"/>
        <v>980.13888888888926</v>
      </c>
      <c r="L699" s="43">
        <f>'Car Info '!$C$5*'My Spreedsheet '!G699</f>
        <v>289.72222222222263</v>
      </c>
      <c r="M699" s="43">
        <f t="shared" si="322"/>
        <v>1</v>
      </c>
      <c r="N699" s="43">
        <f>IF(M699=1,'Car Info '!$C$5*9.80665*'Car Info '!$H$5,0)</f>
        <v>160.73099349999998</v>
      </c>
      <c r="O699" s="43">
        <f>0.5*'Car Info '!$G$5*'Car Info '!$I$5*'Car Info '!$D$5*('My Spreedsheet '!F699*'My Spreedsheet '!F699)</f>
        <v>31.507977786578131</v>
      </c>
      <c r="P699" s="43">
        <f t="shared" si="345"/>
        <v>481.9611935088007</v>
      </c>
      <c r="Q699" s="43">
        <f t="shared" si="323"/>
        <v>4377.8141743716069</v>
      </c>
      <c r="R699" s="43">
        <f t="shared" si="324"/>
        <v>4.3778141743716068</v>
      </c>
      <c r="S699" s="43">
        <f t="shared" si="325"/>
        <v>1746.1706558530846</v>
      </c>
      <c r="T699" s="43">
        <f t="shared" si="347"/>
        <v>214806.51577506354</v>
      </c>
      <c r="U699" s="43">
        <f t="shared" si="326"/>
        <v>4.3778141743716068</v>
      </c>
      <c r="V699" s="43">
        <f t="shared" si="327"/>
        <v>1.2160594928810019E-3</v>
      </c>
      <c r="W699" s="43">
        <f t="shared" si="328"/>
        <v>0</v>
      </c>
      <c r="X699" s="43">
        <f t="shared" si="329"/>
        <v>0</v>
      </c>
      <c r="Y699" s="43">
        <f t="shared" si="317"/>
        <v>1761.1028950552789</v>
      </c>
      <c r="Z699" s="43">
        <f t="shared" si="318"/>
        <v>-878.66764984748613</v>
      </c>
      <c r="AA699" s="43">
        <f t="shared" si="330"/>
        <v>0.48919524862646635</v>
      </c>
      <c r="AB699" s="43">
        <f t="shared" si="331"/>
        <v>-0.24407434717985727</v>
      </c>
      <c r="AC699" s="43">
        <f t="shared" si="332"/>
        <v>0.24407434717985727</v>
      </c>
      <c r="AD699" s="43">
        <f t="shared" si="333"/>
        <v>0.24512090144660909</v>
      </c>
      <c r="AE699" s="43">
        <f>1/2*(('Car Info '!$C$5)*('My Spreedsheet '!F699)^2)</f>
        <v>61467.673611111124</v>
      </c>
      <c r="AF699" s="43">
        <f t="shared" si="334"/>
        <v>61.467673611111124</v>
      </c>
      <c r="AG699" s="43">
        <f t="shared" si="335"/>
        <v>1.70743537808642E-2</v>
      </c>
      <c r="AH699" s="43">
        <f t="shared" si="336"/>
        <v>8.1242352194787397</v>
      </c>
      <c r="AI699" s="43">
        <f t="shared" si="337"/>
        <v>1746.1706558530846</v>
      </c>
      <c r="AJ699" s="43">
        <f t="shared" si="338"/>
        <v>59721.502955258038</v>
      </c>
      <c r="AK699" s="43">
        <f t="shared" si="339"/>
        <v>59.721502955258039</v>
      </c>
      <c r="AL699" s="43">
        <f t="shared" si="340"/>
        <v>0</v>
      </c>
      <c r="AM699" s="43">
        <f t="shared" si="341"/>
        <v>0</v>
      </c>
      <c r="AN699" s="43">
        <f t="shared" si="342"/>
        <v>44.791127216443527</v>
      </c>
      <c r="AO699" s="43">
        <f>IF('My Spreedsheet '!AN699&lt; 'Supercapacitor Info'!$F$22,'My Spreedsheet '!AN699,'Supercapacitor Info'!$F$22)</f>
        <v>44.791127216443527</v>
      </c>
    </row>
    <row r="700" spans="2:41" x14ac:dyDescent="0.3">
      <c r="B700" s="8" t="s">
        <v>10</v>
      </c>
      <c r="C700" s="8">
        <v>695</v>
      </c>
      <c r="D700" s="8">
        <v>106</v>
      </c>
      <c r="E700" s="9">
        <v>33.200000000000003</v>
      </c>
      <c r="F700" s="52">
        <f t="shared" si="319"/>
        <v>9.2222222222222232</v>
      </c>
      <c r="G700" s="18">
        <f t="shared" si="343"/>
        <v>-4.1666666666667261E-2</v>
      </c>
      <c r="H700" s="18">
        <f t="shared" si="344"/>
        <v>-0.15000000000000213</v>
      </c>
      <c r="I700" s="18">
        <f t="shared" si="320"/>
        <v>9.2222222222222232</v>
      </c>
      <c r="J700" s="18">
        <f t="shared" si="321"/>
        <v>4083.888888888891</v>
      </c>
      <c r="K700" s="18">
        <f t="shared" si="346"/>
        <v>989.36111111111143</v>
      </c>
      <c r="L700" s="43">
        <f>'Car Info '!$C$5*'My Spreedsheet '!G700</f>
        <v>-62.083333333334217</v>
      </c>
      <c r="M700" s="43">
        <f t="shared" si="322"/>
        <v>1</v>
      </c>
      <c r="N700" s="43">
        <f>IF(M700=1,'Car Info '!$C$5*9.80665*'Car Info '!$H$5,0)</f>
        <v>160.73099349999998</v>
      </c>
      <c r="O700" s="43">
        <f>0.5*'Car Info '!$G$5*'Car Info '!$I$5*'Car Info '!$D$5*('My Spreedsheet '!F700*'My Spreedsheet '!F700)</f>
        <v>32.478891073027789</v>
      </c>
      <c r="P700" s="43">
        <f t="shared" si="345"/>
        <v>131.12655123969355</v>
      </c>
      <c r="Q700" s="43">
        <f t="shared" si="323"/>
        <v>1209.2781947660628</v>
      </c>
      <c r="R700" s="43">
        <f t="shared" si="324"/>
        <v>1.2092781947660629</v>
      </c>
      <c r="S700" s="43">
        <f t="shared" si="325"/>
        <v>1781.8244910623675</v>
      </c>
      <c r="T700" s="43">
        <f t="shared" si="347"/>
        <v>216588.34026612592</v>
      </c>
      <c r="U700" s="43">
        <f t="shared" si="326"/>
        <v>1.2092781947660629</v>
      </c>
      <c r="V700" s="43">
        <f t="shared" si="327"/>
        <v>3.359106096572397E-4</v>
      </c>
      <c r="W700" s="43">
        <f t="shared" si="328"/>
        <v>0</v>
      </c>
      <c r="X700" s="43">
        <f t="shared" si="329"/>
        <v>0</v>
      </c>
      <c r="Y700" s="43">
        <f t="shared" si="317"/>
        <v>1762.3121732500449</v>
      </c>
      <c r="Z700" s="43">
        <f t="shared" si="318"/>
        <v>-878.66764984748613</v>
      </c>
      <c r="AA700" s="43">
        <f t="shared" si="330"/>
        <v>0.48953115923612356</v>
      </c>
      <c r="AB700" s="43">
        <f t="shared" si="331"/>
        <v>-0.24407434717985727</v>
      </c>
      <c r="AC700" s="43">
        <f t="shared" si="332"/>
        <v>0.24407434717985727</v>
      </c>
      <c r="AD700" s="43">
        <f t="shared" si="333"/>
        <v>0.24545681205626629</v>
      </c>
      <c r="AE700" s="43">
        <f>1/2*(('Car Info '!$C$5)*('My Spreedsheet '!F700)^2)</f>
        <v>63361.790123456805</v>
      </c>
      <c r="AF700" s="43">
        <f t="shared" si="334"/>
        <v>63.361790123456807</v>
      </c>
      <c r="AG700" s="43">
        <f t="shared" si="335"/>
        <v>1.7600497256515781E-2</v>
      </c>
      <c r="AH700" s="43">
        <f t="shared" si="336"/>
        <v>8.1418357167352546</v>
      </c>
      <c r="AI700" s="43">
        <f t="shared" si="337"/>
        <v>1781.8244910623675</v>
      </c>
      <c r="AJ700" s="43">
        <f t="shared" si="338"/>
        <v>61579.965632394436</v>
      </c>
      <c r="AK700" s="43">
        <f t="shared" si="339"/>
        <v>61.57996563239444</v>
      </c>
      <c r="AL700" s="43">
        <f t="shared" si="340"/>
        <v>61579.965632394436</v>
      </c>
      <c r="AM700" s="43">
        <f t="shared" si="341"/>
        <v>61.57996563239444</v>
      </c>
      <c r="AN700" s="43">
        <f t="shared" si="342"/>
        <v>46.184974224295829</v>
      </c>
      <c r="AO700" s="43">
        <f>IF('My Spreedsheet '!AN700&lt; 'Supercapacitor Info'!$F$22,'My Spreedsheet '!AN700,'Supercapacitor Info'!$F$22)</f>
        <v>46.184974224295829</v>
      </c>
    </row>
    <row r="701" spans="2:41" x14ac:dyDescent="0.3">
      <c r="B701" s="8" t="s">
        <v>10</v>
      </c>
      <c r="C701" s="8">
        <v>696</v>
      </c>
      <c r="D701" s="8">
        <v>107</v>
      </c>
      <c r="E701" s="9">
        <v>32.4</v>
      </c>
      <c r="F701" s="52">
        <f t="shared" si="319"/>
        <v>9</v>
      </c>
      <c r="G701" s="18">
        <f t="shared" si="343"/>
        <v>-0.6805555555555558</v>
      </c>
      <c r="H701" s="18">
        <f t="shared" si="344"/>
        <v>-2.4500000000000011</v>
      </c>
      <c r="I701" s="18">
        <f t="shared" si="320"/>
        <v>9</v>
      </c>
      <c r="J701" s="18">
        <f t="shared" si="321"/>
        <v>4092.888888888891</v>
      </c>
      <c r="K701" s="18">
        <f t="shared" si="346"/>
        <v>998.36111111111143</v>
      </c>
      <c r="L701" s="43">
        <f>'Car Info '!$C$5*'My Spreedsheet '!G701</f>
        <v>-1014.0277777777782</v>
      </c>
      <c r="M701" s="43">
        <f t="shared" si="322"/>
        <v>1</v>
      </c>
      <c r="N701" s="43">
        <f>IF(M701=1,'Car Info '!$C$5*9.80665*'Car Info '!$H$5,0)</f>
        <v>160.73099349999998</v>
      </c>
      <c r="O701" s="43">
        <f>0.5*'Car Info '!$G$5*'Car Info '!$I$5*'Car Info '!$D$5*('My Spreedsheet '!F701*'My Spreedsheet '!F701)</f>
        <v>30.932501717249998</v>
      </c>
      <c r="P701" s="43">
        <f t="shared" si="345"/>
        <v>-822.36428256052818</v>
      </c>
      <c r="Q701" s="43">
        <f t="shared" si="323"/>
        <v>-7401.2785430447539</v>
      </c>
      <c r="R701" s="43">
        <f t="shared" si="324"/>
        <v>-7.4012785430447536</v>
      </c>
      <c r="S701" s="43">
        <f t="shared" si="325"/>
        <v>1724.9714569552498</v>
      </c>
      <c r="T701" s="43">
        <f t="shared" si="347"/>
        <v>218313.31172308116</v>
      </c>
      <c r="U701" s="43">
        <f t="shared" si="326"/>
        <v>0</v>
      </c>
      <c r="V701" s="43">
        <f t="shared" si="327"/>
        <v>0</v>
      </c>
      <c r="W701" s="43">
        <f t="shared" si="328"/>
        <v>-7.4012785430447536</v>
      </c>
      <c r="X701" s="43">
        <f t="shared" si="329"/>
        <v>2.0559107064013205E-3</v>
      </c>
      <c r="Y701" s="43">
        <f t="shared" si="317"/>
        <v>1762.3121732500449</v>
      </c>
      <c r="Z701" s="43">
        <f t="shared" si="318"/>
        <v>-886.06892839053091</v>
      </c>
      <c r="AA701" s="43">
        <f t="shared" si="330"/>
        <v>0.48953115923612356</v>
      </c>
      <c r="AB701" s="43">
        <f t="shared" si="331"/>
        <v>-0.24613025788625859</v>
      </c>
      <c r="AC701" s="43">
        <f t="shared" si="332"/>
        <v>0.24613025788625859</v>
      </c>
      <c r="AD701" s="43">
        <f t="shared" si="333"/>
        <v>0.24340090134986497</v>
      </c>
      <c r="AE701" s="43">
        <f>1/2*(('Car Info '!$C$5)*('My Spreedsheet '!F701)^2)</f>
        <v>60345</v>
      </c>
      <c r="AF701" s="43">
        <f t="shared" si="334"/>
        <v>60.344999999999999</v>
      </c>
      <c r="AG701" s="43">
        <f t="shared" si="335"/>
        <v>1.67625E-2</v>
      </c>
      <c r="AH701" s="43">
        <f t="shared" si="336"/>
        <v>8.1585982167352551</v>
      </c>
      <c r="AI701" s="43">
        <f t="shared" si="337"/>
        <v>1724.9714569552498</v>
      </c>
      <c r="AJ701" s="43">
        <f t="shared" si="338"/>
        <v>58620.028543044747</v>
      </c>
      <c r="AK701" s="43">
        <f t="shared" si="339"/>
        <v>58.620028543044747</v>
      </c>
      <c r="AL701" s="43">
        <f t="shared" si="340"/>
        <v>58620.028543044747</v>
      </c>
      <c r="AM701" s="43">
        <f t="shared" si="341"/>
        <v>58.620028543044747</v>
      </c>
      <c r="AN701" s="43">
        <f t="shared" si="342"/>
        <v>43.965021407283558</v>
      </c>
      <c r="AO701" s="43">
        <f>IF('My Spreedsheet '!AN701&lt; 'Supercapacitor Info'!$F$22,'My Spreedsheet '!AN701,'Supercapacitor Info'!$F$22)</f>
        <v>43.965021407283558</v>
      </c>
    </row>
    <row r="702" spans="2:41" x14ac:dyDescent="0.3">
      <c r="B702" s="8" t="s">
        <v>10</v>
      </c>
      <c r="C702" s="8">
        <v>697</v>
      </c>
      <c r="D702" s="8">
        <v>108</v>
      </c>
      <c r="E702" s="9">
        <v>28.3</v>
      </c>
      <c r="F702" s="52">
        <f t="shared" si="319"/>
        <v>7.8611111111111107</v>
      </c>
      <c r="G702" s="18">
        <f t="shared" si="343"/>
        <v>-0.9166666666666663</v>
      </c>
      <c r="H702" s="18">
        <f t="shared" si="344"/>
        <v>-3.2999999999999989</v>
      </c>
      <c r="I702" s="18">
        <f t="shared" si="320"/>
        <v>7.8611111111111107</v>
      </c>
      <c r="J702" s="18">
        <f t="shared" si="321"/>
        <v>4100.7500000000018</v>
      </c>
      <c r="K702" s="18">
        <f t="shared" si="346"/>
        <v>1006.2222222222225</v>
      </c>
      <c r="L702" s="43">
        <f>'Car Info '!$C$5*'My Spreedsheet '!G702</f>
        <v>-1365.8333333333328</v>
      </c>
      <c r="M702" s="43">
        <f t="shared" si="322"/>
        <v>1</v>
      </c>
      <c r="N702" s="43">
        <f>IF(M702=1,'Car Info '!$C$5*9.80665*'Car Info '!$H$5,0)</f>
        <v>160.73099349999998</v>
      </c>
      <c r="O702" s="43">
        <f>0.5*'Car Info '!$G$5*'Car Info '!$I$5*'Car Info '!$D$5*('My Spreedsheet '!F702*'My Spreedsheet '!F702)</f>
        <v>23.599233444147568</v>
      </c>
      <c r="P702" s="43">
        <f t="shared" si="345"/>
        <v>-1181.5031063891852</v>
      </c>
      <c r="Q702" s="43">
        <f t="shared" si="323"/>
        <v>-9287.9271974483163</v>
      </c>
      <c r="R702" s="43">
        <f t="shared" si="324"/>
        <v>-9.2879271974483171</v>
      </c>
      <c r="S702" s="43">
        <f t="shared" si="325"/>
        <v>1449.0403951442709</v>
      </c>
      <c r="T702" s="43">
        <f t="shared" si="347"/>
        <v>219762.35211822542</v>
      </c>
      <c r="U702" s="43">
        <f t="shared" si="326"/>
        <v>0</v>
      </c>
      <c r="V702" s="43">
        <f t="shared" si="327"/>
        <v>0</v>
      </c>
      <c r="W702" s="43">
        <f t="shared" si="328"/>
        <v>-9.2879271974483171</v>
      </c>
      <c r="X702" s="43">
        <f t="shared" si="329"/>
        <v>2.5799797770689769E-3</v>
      </c>
      <c r="Y702" s="43">
        <f t="shared" si="317"/>
        <v>1762.3121732500449</v>
      </c>
      <c r="Z702" s="43">
        <f t="shared" si="318"/>
        <v>-895.35685558797923</v>
      </c>
      <c r="AA702" s="43">
        <f t="shared" si="330"/>
        <v>0.48953115923612356</v>
      </c>
      <c r="AB702" s="43">
        <f t="shared" si="331"/>
        <v>-0.24871023766332756</v>
      </c>
      <c r="AC702" s="43">
        <f t="shared" si="332"/>
        <v>0.24871023766332756</v>
      </c>
      <c r="AD702" s="43">
        <f t="shared" si="333"/>
        <v>0.240820921572796</v>
      </c>
      <c r="AE702" s="43">
        <f>1/2*(('Car Info '!$C$5)*('My Spreedsheet '!F702)^2)</f>
        <v>46038.815586419747</v>
      </c>
      <c r="AF702" s="43">
        <f t="shared" si="334"/>
        <v>46.038815586419751</v>
      </c>
      <c r="AG702" s="43">
        <f t="shared" si="335"/>
        <v>1.2788559885116598E-2</v>
      </c>
      <c r="AH702" s="43">
        <f t="shared" si="336"/>
        <v>8.1713867766203716</v>
      </c>
      <c r="AI702" s="43">
        <f t="shared" si="337"/>
        <v>1449.0403951442709</v>
      </c>
      <c r="AJ702" s="43">
        <f t="shared" si="338"/>
        <v>44589.775191275476</v>
      </c>
      <c r="AK702" s="43">
        <f t="shared" si="339"/>
        <v>44.589775191275479</v>
      </c>
      <c r="AL702" s="43">
        <f t="shared" si="340"/>
        <v>44589.775191275476</v>
      </c>
      <c r="AM702" s="43">
        <f t="shared" si="341"/>
        <v>44.589775191275479</v>
      </c>
      <c r="AN702" s="43">
        <f t="shared" si="342"/>
        <v>33.442331393456612</v>
      </c>
      <c r="AO702" s="43">
        <f>IF('My Spreedsheet '!AN702&lt; 'Supercapacitor Info'!$F$22,'My Spreedsheet '!AN702,'Supercapacitor Info'!$F$22)</f>
        <v>33.442331393456612</v>
      </c>
    </row>
    <row r="703" spans="2:41" x14ac:dyDescent="0.3">
      <c r="B703" s="8" t="s">
        <v>10</v>
      </c>
      <c r="C703" s="8">
        <v>698</v>
      </c>
      <c r="D703" s="8">
        <v>109</v>
      </c>
      <c r="E703" s="9">
        <v>25.8</v>
      </c>
      <c r="F703" s="52">
        <f t="shared" si="319"/>
        <v>7.166666666666667</v>
      </c>
      <c r="G703" s="18">
        <f t="shared" si="343"/>
        <v>-0.7222222222222221</v>
      </c>
      <c r="H703" s="18">
        <f t="shared" si="344"/>
        <v>-2.5999999999999996</v>
      </c>
      <c r="I703" s="18">
        <f t="shared" si="320"/>
        <v>7.166666666666667</v>
      </c>
      <c r="J703" s="18">
        <f t="shared" si="321"/>
        <v>4107.9166666666688</v>
      </c>
      <c r="K703" s="18">
        <f t="shared" si="346"/>
        <v>1013.3888888888891</v>
      </c>
      <c r="L703" s="43">
        <f>'Car Info '!$C$5*'My Spreedsheet '!G703</f>
        <v>-1076.1111111111109</v>
      </c>
      <c r="M703" s="43">
        <f t="shared" si="322"/>
        <v>1</v>
      </c>
      <c r="N703" s="43">
        <f>IF(M703=1,'Car Info '!$C$5*9.80665*'Car Info '!$H$5,0)</f>
        <v>160.73099349999998</v>
      </c>
      <c r="O703" s="43">
        <f>0.5*'Car Info '!$G$5*'Car Info '!$I$5*'Car Info '!$D$5*('My Spreedsheet '!F703*'My Spreedsheet '!F703)</f>
        <v>19.613921699312503</v>
      </c>
      <c r="P703" s="43">
        <f t="shared" si="345"/>
        <v>-895.76619591179838</v>
      </c>
      <c r="Q703" s="43">
        <f t="shared" si="323"/>
        <v>-6419.6577373678883</v>
      </c>
      <c r="R703" s="43">
        <f t="shared" si="324"/>
        <v>-6.4196577373678885</v>
      </c>
      <c r="S703" s="43">
        <f t="shared" si="325"/>
        <v>1292.4718922617394</v>
      </c>
      <c r="T703" s="43">
        <f t="shared" si="347"/>
        <v>221054.82401048715</v>
      </c>
      <c r="U703" s="43">
        <f t="shared" si="326"/>
        <v>0</v>
      </c>
      <c r="V703" s="43">
        <f t="shared" si="327"/>
        <v>0</v>
      </c>
      <c r="W703" s="43">
        <f t="shared" si="328"/>
        <v>-6.4196577373678885</v>
      </c>
      <c r="X703" s="43">
        <f t="shared" si="329"/>
        <v>1.783238260379969E-3</v>
      </c>
      <c r="Y703" s="43">
        <f t="shared" si="317"/>
        <v>1762.3121732500449</v>
      </c>
      <c r="Z703" s="43">
        <f t="shared" si="318"/>
        <v>-901.77651332534708</v>
      </c>
      <c r="AA703" s="43">
        <f t="shared" si="330"/>
        <v>0.48953115923612356</v>
      </c>
      <c r="AB703" s="43">
        <f t="shared" si="331"/>
        <v>-0.25049347592370752</v>
      </c>
      <c r="AC703" s="43">
        <f t="shared" si="332"/>
        <v>0.25049347592370752</v>
      </c>
      <c r="AD703" s="43">
        <f t="shared" si="333"/>
        <v>0.23903768331241604</v>
      </c>
      <c r="AE703" s="43">
        <f>1/2*(('Car Info '!$C$5)*('My Spreedsheet '!F703)^2)</f>
        <v>38264.027777777781</v>
      </c>
      <c r="AF703" s="43">
        <f t="shared" si="334"/>
        <v>38.264027777777784</v>
      </c>
      <c r="AG703" s="43">
        <f t="shared" si="335"/>
        <v>1.0628896604938274E-2</v>
      </c>
      <c r="AH703" s="43">
        <f t="shared" si="336"/>
        <v>8.18201567322531</v>
      </c>
      <c r="AI703" s="43">
        <f t="shared" si="337"/>
        <v>1292.4718922617394</v>
      </c>
      <c r="AJ703" s="43">
        <f t="shared" si="338"/>
        <v>36971.555885516042</v>
      </c>
      <c r="AK703" s="43">
        <f t="shared" si="339"/>
        <v>36.97155588551604</v>
      </c>
      <c r="AL703" s="43">
        <f t="shared" si="340"/>
        <v>36971.555885516042</v>
      </c>
      <c r="AM703" s="43">
        <f t="shared" si="341"/>
        <v>36.97155588551604</v>
      </c>
      <c r="AN703" s="43">
        <f t="shared" si="342"/>
        <v>27.72866691413703</v>
      </c>
      <c r="AO703" s="43">
        <f>IF('My Spreedsheet '!AN703&lt; 'Supercapacitor Info'!$F$22,'My Spreedsheet '!AN703,'Supercapacitor Info'!$F$22)</f>
        <v>27.72866691413703</v>
      </c>
    </row>
    <row r="704" spans="2:41" x14ac:dyDescent="0.3">
      <c r="B704" s="8" t="s">
        <v>10</v>
      </c>
      <c r="C704" s="8">
        <v>699</v>
      </c>
      <c r="D704" s="8">
        <v>110</v>
      </c>
      <c r="E704" s="9">
        <v>23.1</v>
      </c>
      <c r="F704" s="52">
        <f t="shared" si="319"/>
        <v>6.416666666666667</v>
      </c>
      <c r="G704" s="18">
        <f t="shared" si="343"/>
        <v>-0.55555555555555558</v>
      </c>
      <c r="H704" s="18">
        <f t="shared" si="344"/>
        <v>-2</v>
      </c>
      <c r="I704" s="18">
        <f t="shared" si="320"/>
        <v>6.416666666666667</v>
      </c>
      <c r="J704" s="18">
        <f t="shared" si="321"/>
        <v>4114.3333333333358</v>
      </c>
      <c r="K704" s="18">
        <f t="shared" si="346"/>
        <v>1019.8055555555558</v>
      </c>
      <c r="L704" s="43">
        <f>'Car Info '!$C$5*'My Spreedsheet '!G704</f>
        <v>-827.77777777777783</v>
      </c>
      <c r="M704" s="43">
        <f t="shared" si="322"/>
        <v>1</v>
      </c>
      <c r="N704" s="43">
        <f>IF(M704=1,'Car Info '!$C$5*9.80665*'Car Info '!$H$5,0)</f>
        <v>160.73099349999998</v>
      </c>
      <c r="O704" s="43">
        <f>0.5*'Car Info '!$G$5*'Car Info '!$I$5*'Car Info '!$D$5*('My Spreedsheet '!F704*'My Spreedsheet '!F704)</f>
        <v>15.723491313578126</v>
      </c>
      <c r="P704" s="43">
        <f t="shared" si="345"/>
        <v>-651.32329296419971</v>
      </c>
      <c r="Q704" s="43">
        <f t="shared" si="323"/>
        <v>-4179.3244631869484</v>
      </c>
      <c r="R704" s="43">
        <f t="shared" si="324"/>
        <v>-4.1793244631869486</v>
      </c>
      <c r="S704" s="43">
        <f t="shared" si="325"/>
        <v>1132.2496108871262</v>
      </c>
      <c r="T704" s="43">
        <f t="shared" si="347"/>
        <v>222187.07362137426</v>
      </c>
      <c r="U704" s="43">
        <f t="shared" si="326"/>
        <v>0</v>
      </c>
      <c r="V704" s="43">
        <f t="shared" si="327"/>
        <v>0</v>
      </c>
      <c r="W704" s="43">
        <f t="shared" si="328"/>
        <v>-4.1793244631869486</v>
      </c>
      <c r="X704" s="43">
        <f t="shared" si="329"/>
        <v>1.1609234619963747E-3</v>
      </c>
      <c r="Y704" s="43">
        <f t="shared" si="317"/>
        <v>1762.3121732500449</v>
      </c>
      <c r="Z704" s="43">
        <f t="shared" si="318"/>
        <v>-905.95583778853404</v>
      </c>
      <c r="AA704" s="43">
        <f t="shared" si="330"/>
        <v>0.48953115923612356</v>
      </c>
      <c r="AB704" s="43">
        <f t="shared" si="331"/>
        <v>-0.25165439938570389</v>
      </c>
      <c r="AC704" s="43">
        <f t="shared" si="332"/>
        <v>0.25165439938570389</v>
      </c>
      <c r="AD704" s="43">
        <f t="shared" si="333"/>
        <v>0.23787675985041967</v>
      </c>
      <c r="AE704" s="43">
        <f>1/2*(('Car Info '!$C$5)*('My Spreedsheet '!F704)^2)</f>
        <v>30674.340277777781</v>
      </c>
      <c r="AF704" s="43">
        <f t="shared" si="334"/>
        <v>30.67434027777778</v>
      </c>
      <c r="AG704" s="43">
        <f t="shared" si="335"/>
        <v>8.5206500771604944E-3</v>
      </c>
      <c r="AH704" s="43">
        <f t="shared" si="336"/>
        <v>8.1905363233024708</v>
      </c>
      <c r="AI704" s="43">
        <f t="shared" si="337"/>
        <v>1132.2496108871262</v>
      </c>
      <c r="AJ704" s="43">
        <f t="shared" si="338"/>
        <v>29542.090666890654</v>
      </c>
      <c r="AK704" s="43">
        <f t="shared" si="339"/>
        <v>29.542090666890655</v>
      </c>
      <c r="AL704" s="43">
        <f t="shared" si="340"/>
        <v>29542.090666890654</v>
      </c>
      <c r="AM704" s="43">
        <f t="shared" si="341"/>
        <v>29.542090666890655</v>
      </c>
      <c r="AN704" s="43">
        <f t="shared" si="342"/>
        <v>22.15656800016799</v>
      </c>
      <c r="AO704" s="43">
        <f>IF('My Spreedsheet '!AN704&lt; 'Supercapacitor Info'!$F$22,'My Spreedsheet '!AN704,'Supercapacitor Info'!$F$22)</f>
        <v>22.15656800016799</v>
      </c>
    </row>
    <row r="705" spans="2:41" x14ac:dyDescent="0.3">
      <c r="B705" s="8" t="s">
        <v>10</v>
      </c>
      <c r="C705" s="8">
        <v>700</v>
      </c>
      <c r="D705" s="8">
        <v>111</v>
      </c>
      <c r="E705" s="9">
        <v>21.8</v>
      </c>
      <c r="F705" s="52">
        <f t="shared" si="319"/>
        <v>6.0555555555555554</v>
      </c>
      <c r="G705" s="18">
        <f t="shared" si="343"/>
        <v>-0.26388888888888917</v>
      </c>
      <c r="H705" s="18">
        <f t="shared" si="344"/>
        <v>-0.95000000000000107</v>
      </c>
      <c r="I705" s="18">
        <f t="shared" si="320"/>
        <v>6.0555555555555554</v>
      </c>
      <c r="J705" s="18">
        <f t="shared" si="321"/>
        <v>4120.3888888888914</v>
      </c>
      <c r="K705" s="18">
        <f t="shared" si="346"/>
        <v>1025.8611111111113</v>
      </c>
      <c r="L705" s="43">
        <f>'Car Info '!$C$5*'My Spreedsheet '!G705</f>
        <v>-393.19444444444485</v>
      </c>
      <c r="M705" s="43">
        <f t="shared" si="322"/>
        <v>1</v>
      </c>
      <c r="N705" s="43">
        <f>IF(M705=1,'Car Info '!$C$5*9.80665*'Car Info '!$H$5,0)</f>
        <v>160.73099349999998</v>
      </c>
      <c r="O705" s="43">
        <f>0.5*'Car Info '!$G$5*'Car Info '!$I$5*'Car Info '!$D$5*('My Spreedsheet '!F705*'My Spreedsheet '!F705)</f>
        <v>14.00354568292361</v>
      </c>
      <c r="P705" s="43">
        <f t="shared" si="345"/>
        <v>-218.45990526152127</v>
      </c>
      <c r="Q705" s="43">
        <f t="shared" si="323"/>
        <v>-1322.8960929725454</v>
      </c>
      <c r="R705" s="43">
        <f t="shared" si="324"/>
        <v>-1.3228960929725455</v>
      </c>
      <c r="S705" s="43">
        <f t="shared" si="325"/>
        <v>1058.1147094965927</v>
      </c>
      <c r="T705" s="43">
        <f t="shared" si="347"/>
        <v>223245.18833087085</v>
      </c>
      <c r="U705" s="43">
        <f t="shared" si="326"/>
        <v>0</v>
      </c>
      <c r="V705" s="43">
        <f t="shared" si="327"/>
        <v>0</v>
      </c>
      <c r="W705" s="43">
        <f t="shared" si="328"/>
        <v>-1.3228960929725455</v>
      </c>
      <c r="X705" s="43">
        <f t="shared" si="329"/>
        <v>3.6747113693681819E-4</v>
      </c>
      <c r="Y705" s="43">
        <f t="shared" si="317"/>
        <v>1762.3121732500449</v>
      </c>
      <c r="Z705" s="43">
        <f t="shared" si="318"/>
        <v>-907.27873388150658</v>
      </c>
      <c r="AA705" s="43">
        <f t="shared" si="330"/>
        <v>0.48953115923612356</v>
      </c>
      <c r="AB705" s="43">
        <f t="shared" si="331"/>
        <v>-0.25202187052264069</v>
      </c>
      <c r="AC705" s="43">
        <f t="shared" si="332"/>
        <v>0.25202187052264069</v>
      </c>
      <c r="AD705" s="43">
        <f t="shared" si="333"/>
        <v>0.23750928871348287</v>
      </c>
      <c r="AE705" s="43">
        <f>1/2*(('Car Info '!$C$5)*('My Spreedsheet '!F705)^2)</f>
        <v>27318.966049382718</v>
      </c>
      <c r="AF705" s="43">
        <f t="shared" si="334"/>
        <v>27.31896604938272</v>
      </c>
      <c r="AG705" s="43">
        <f t="shared" si="335"/>
        <v>7.5886016803840889E-3</v>
      </c>
      <c r="AH705" s="43">
        <f t="shared" si="336"/>
        <v>8.1981249249828547</v>
      </c>
      <c r="AI705" s="43">
        <f t="shared" si="337"/>
        <v>1058.1147094965927</v>
      </c>
      <c r="AJ705" s="43">
        <f t="shared" si="338"/>
        <v>26260.851339886125</v>
      </c>
      <c r="AK705" s="43">
        <f t="shared" si="339"/>
        <v>26.260851339886127</v>
      </c>
      <c r="AL705" s="43">
        <f t="shared" si="340"/>
        <v>26260.851339886125</v>
      </c>
      <c r="AM705" s="43">
        <f t="shared" si="341"/>
        <v>26.260851339886127</v>
      </c>
      <c r="AN705" s="43">
        <f t="shared" si="342"/>
        <v>19.695638504914594</v>
      </c>
      <c r="AO705" s="43">
        <f>IF('My Spreedsheet '!AN705&lt; 'Supercapacitor Info'!$F$22,'My Spreedsheet '!AN705,'Supercapacitor Info'!$F$22)</f>
        <v>19.695638504914594</v>
      </c>
    </row>
    <row r="706" spans="2:41" x14ac:dyDescent="0.3">
      <c r="B706" s="8" t="s">
        <v>10</v>
      </c>
      <c r="C706" s="8">
        <v>701</v>
      </c>
      <c r="D706" s="8">
        <v>112</v>
      </c>
      <c r="E706" s="9">
        <v>21.2</v>
      </c>
      <c r="F706" s="52">
        <f t="shared" si="319"/>
        <v>5.8888888888888884</v>
      </c>
      <c r="G706" s="18">
        <f t="shared" si="343"/>
        <v>-0.1111111111111112</v>
      </c>
      <c r="H706" s="18">
        <f t="shared" si="344"/>
        <v>-0.40000000000000036</v>
      </c>
      <c r="I706" s="18">
        <f t="shared" si="320"/>
        <v>5.8888888888888884</v>
      </c>
      <c r="J706" s="18">
        <f t="shared" si="321"/>
        <v>4126.2777777777801</v>
      </c>
      <c r="K706" s="18">
        <f t="shared" si="346"/>
        <v>1031.7500000000002</v>
      </c>
      <c r="L706" s="43">
        <f>'Car Info '!$C$5*'My Spreedsheet '!G706</f>
        <v>-165.55555555555569</v>
      </c>
      <c r="M706" s="43">
        <f t="shared" si="322"/>
        <v>1</v>
      </c>
      <c r="N706" s="43">
        <f>IF(M706=1,'Car Info '!$C$5*9.80665*'Car Info '!$H$5,0)</f>
        <v>160.73099349999998</v>
      </c>
      <c r="O706" s="43">
        <f>0.5*'Car Info '!$G$5*'Car Info '!$I$5*'Car Info '!$D$5*('My Spreedsheet '!F706*'My Spreedsheet '!F706)</f>
        <v>13.243316159694441</v>
      </c>
      <c r="P706" s="43">
        <f t="shared" si="345"/>
        <v>8.4187541041387384</v>
      </c>
      <c r="Q706" s="43">
        <f t="shared" si="323"/>
        <v>49.577107502150341</v>
      </c>
      <c r="R706" s="43">
        <f t="shared" si="324"/>
        <v>4.9577107502150344E-2</v>
      </c>
      <c r="S706" s="43">
        <f t="shared" si="325"/>
        <v>1024.5153791070893</v>
      </c>
      <c r="T706" s="43">
        <f t="shared" si="347"/>
        <v>224269.70370997794</v>
      </c>
      <c r="U706" s="43">
        <f t="shared" si="326"/>
        <v>4.9577107502150344E-2</v>
      </c>
      <c r="V706" s="43">
        <f t="shared" si="327"/>
        <v>1.3771418750597317E-5</v>
      </c>
      <c r="W706" s="43">
        <f t="shared" si="328"/>
        <v>0</v>
      </c>
      <c r="X706" s="43">
        <f t="shared" si="329"/>
        <v>0</v>
      </c>
      <c r="Y706" s="43">
        <f t="shared" si="317"/>
        <v>1762.361750357547</v>
      </c>
      <c r="Z706" s="43">
        <f t="shared" si="318"/>
        <v>-907.27873388150658</v>
      </c>
      <c r="AA706" s="43">
        <f t="shared" si="330"/>
        <v>0.48954493065487414</v>
      </c>
      <c r="AB706" s="43">
        <f t="shared" si="331"/>
        <v>-0.25202187052264069</v>
      </c>
      <c r="AC706" s="43">
        <f t="shared" si="332"/>
        <v>0.25202187052264069</v>
      </c>
      <c r="AD706" s="43">
        <f t="shared" si="333"/>
        <v>0.23752306013223345</v>
      </c>
      <c r="AE706" s="43">
        <f>1/2*(('Car Info '!$C$5)*('My Spreedsheet '!F706)^2)</f>
        <v>25835.86419753086</v>
      </c>
      <c r="AF706" s="43">
        <f t="shared" si="334"/>
        <v>25.83586419753086</v>
      </c>
      <c r="AG706" s="43">
        <f t="shared" si="335"/>
        <v>7.1766289437585722E-3</v>
      </c>
      <c r="AH706" s="43">
        <f t="shared" si="336"/>
        <v>8.2053015539266134</v>
      </c>
      <c r="AI706" s="43">
        <f t="shared" si="337"/>
        <v>1024.5153791070893</v>
      </c>
      <c r="AJ706" s="43">
        <f t="shared" si="338"/>
        <v>24811.348818423772</v>
      </c>
      <c r="AK706" s="43">
        <f t="shared" si="339"/>
        <v>24.811348818423774</v>
      </c>
      <c r="AL706" s="43">
        <f t="shared" si="340"/>
        <v>24811.348818423772</v>
      </c>
      <c r="AM706" s="43">
        <f t="shared" si="341"/>
        <v>24.811348818423774</v>
      </c>
      <c r="AN706" s="43">
        <f t="shared" si="342"/>
        <v>18.608511613817829</v>
      </c>
      <c r="AO706" s="43">
        <f>IF('My Spreedsheet '!AN706&lt; 'Supercapacitor Info'!$F$22,'My Spreedsheet '!AN706,'Supercapacitor Info'!$F$22)</f>
        <v>18.608511613817829</v>
      </c>
    </row>
    <row r="707" spans="2:41" x14ac:dyDescent="0.3">
      <c r="B707" s="8" t="s">
        <v>10</v>
      </c>
      <c r="C707" s="8">
        <v>702</v>
      </c>
      <c r="D707" s="8">
        <v>113</v>
      </c>
      <c r="E707" s="9">
        <v>21</v>
      </c>
      <c r="F707" s="52">
        <f t="shared" si="319"/>
        <v>5.833333333333333</v>
      </c>
      <c r="G707" s="18">
        <f t="shared" si="343"/>
        <v>-2.7777777777777679E-2</v>
      </c>
      <c r="H707" s="18">
        <f t="shared" si="344"/>
        <v>-9.9999999999999645E-2</v>
      </c>
      <c r="I707" s="18">
        <f t="shared" si="320"/>
        <v>5.833333333333333</v>
      </c>
      <c r="J707" s="18">
        <f t="shared" si="321"/>
        <v>4132.1111111111131</v>
      </c>
      <c r="K707" s="18">
        <f t="shared" si="346"/>
        <v>1037.5833333333335</v>
      </c>
      <c r="L707" s="43">
        <f>'Car Info '!$C$5*'My Spreedsheet '!G707</f>
        <v>-41.388888888888744</v>
      </c>
      <c r="M707" s="43">
        <f t="shared" si="322"/>
        <v>1</v>
      </c>
      <c r="N707" s="43">
        <f>IF(M707=1,'Car Info '!$C$5*9.80665*'Car Info '!$H$5,0)</f>
        <v>160.73099349999998</v>
      </c>
      <c r="O707" s="43">
        <f>0.5*'Car Info '!$G$5*'Car Info '!$I$5*'Car Info '!$D$5*('My Spreedsheet '!F707*'My Spreedsheet '!F707)</f>
        <v>12.994620920312498</v>
      </c>
      <c r="P707" s="43">
        <f t="shared" si="345"/>
        <v>132.33672553142372</v>
      </c>
      <c r="Q707" s="43">
        <f t="shared" si="323"/>
        <v>771.96423226663831</v>
      </c>
      <c r="R707" s="43">
        <f t="shared" si="324"/>
        <v>0.77196423226663835</v>
      </c>
      <c r="S707" s="43">
        <f t="shared" si="325"/>
        <v>1013.3994174518227</v>
      </c>
      <c r="T707" s="43">
        <f t="shared" si="347"/>
        <v>225283.10312742976</v>
      </c>
      <c r="U707" s="43">
        <f t="shared" si="326"/>
        <v>0.77196423226663835</v>
      </c>
      <c r="V707" s="43">
        <f t="shared" si="327"/>
        <v>2.1443450896295509E-4</v>
      </c>
      <c r="W707" s="43">
        <f t="shared" si="328"/>
        <v>0</v>
      </c>
      <c r="X707" s="43">
        <f t="shared" si="329"/>
        <v>0</v>
      </c>
      <c r="Y707" s="43">
        <f t="shared" si="317"/>
        <v>1763.1337145898135</v>
      </c>
      <c r="Z707" s="43">
        <f t="shared" si="318"/>
        <v>-907.27873388150658</v>
      </c>
      <c r="AA707" s="43">
        <f t="shared" si="330"/>
        <v>0.48975936516383711</v>
      </c>
      <c r="AB707" s="43">
        <f t="shared" si="331"/>
        <v>-0.25202187052264069</v>
      </c>
      <c r="AC707" s="43">
        <f t="shared" si="332"/>
        <v>0.25202187052264069</v>
      </c>
      <c r="AD707" s="43">
        <f t="shared" si="333"/>
        <v>0.23773749464119642</v>
      </c>
      <c r="AE707" s="43">
        <f>1/2*(('Car Info '!$C$5)*('My Spreedsheet '!F707)^2)</f>
        <v>25350.694444444438</v>
      </c>
      <c r="AF707" s="43">
        <f t="shared" si="334"/>
        <v>25.350694444444439</v>
      </c>
      <c r="AG707" s="43">
        <f t="shared" si="335"/>
        <v>7.0418595679012331E-3</v>
      </c>
      <c r="AH707" s="43">
        <f t="shared" si="336"/>
        <v>8.2123434134945139</v>
      </c>
      <c r="AI707" s="43">
        <f t="shared" si="337"/>
        <v>1013.3994174518227</v>
      </c>
      <c r="AJ707" s="43">
        <f t="shared" si="338"/>
        <v>24337.295026992615</v>
      </c>
      <c r="AK707" s="43">
        <f t="shared" si="339"/>
        <v>24.337295026992617</v>
      </c>
      <c r="AL707" s="43">
        <f t="shared" si="340"/>
        <v>24337.295026992615</v>
      </c>
      <c r="AM707" s="43">
        <f t="shared" si="341"/>
        <v>24.337295026992617</v>
      </c>
      <c r="AN707" s="43">
        <f t="shared" si="342"/>
        <v>18.252971270244458</v>
      </c>
      <c r="AO707" s="43">
        <f>IF('My Spreedsheet '!AN707&lt; 'Supercapacitor Info'!$F$22,'My Spreedsheet '!AN707,'Supercapacitor Info'!$F$22)</f>
        <v>18.252971270244458</v>
      </c>
    </row>
    <row r="708" spans="2:41" x14ac:dyDescent="0.3">
      <c r="B708" s="8" t="s">
        <v>10</v>
      </c>
      <c r="C708" s="8">
        <v>703</v>
      </c>
      <c r="D708" s="8">
        <v>114</v>
      </c>
      <c r="E708" s="9">
        <v>21</v>
      </c>
      <c r="F708" s="52">
        <f t="shared" si="319"/>
        <v>5.833333333333333</v>
      </c>
      <c r="G708" s="18">
        <f t="shared" si="343"/>
        <v>-1.3888888888889086E-2</v>
      </c>
      <c r="H708" s="18">
        <f t="shared" si="344"/>
        <v>-5.0000000000000711E-2</v>
      </c>
      <c r="I708" s="18">
        <f t="shared" si="320"/>
        <v>5.833333333333333</v>
      </c>
      <c r="J708" s="18">
        <f t="shared" si="321"/>
        <v>4137.9444444444462</v>
      </c>
      <c r="K708" s="18">
        <f t="shared" si="346"/>
        <v>1043.4166666666667</v>
      </c>
      <c r="L708" s="43">
        <f>'Car Info '!$C$5*'My Spreedsheet '!G708</f>
        <v>-20.694444444444738</v>
      </c>
      <c r="M708" s="43">
        <f t="shared" si="322"/>
        <v>1</v>
      </c>
      <c r="N708" s="43">
        <f>IF(M708=1,'Car Info '!$C$5*9.80665*'Car Info '!$H$5,0)</f>
        <v>160.73099349999998</v>
      </c>
      <c r="O708" s="43">
        <f>0.5*'Car Info '!$G$5*'Car Info '!$I$5*'Car Info '!$D$5*('My Spreedsheet '!F708*'My Spreedsheet '!F708)</f>
        <v>12.994620920312498</v>
      </c>
      <c r="P708" s="43">
        <f t="shared" si="345"/>
        <v>153.03116997586773</v>
      </c>
      <c r="Q708" s="43">
        <f t="shared" si="323"/>
        <v>892.68182485922841</v>
      </c>
      <c r="R708" s="43">
        <f t="shared" si="324"/>
        <v>0.89268182485922842</v>
      </c>
      <c r="S708" s="43">
        <f t="shared" si="325"/>
        <v>1013.3994174518227</v>
      </c>
      <c r="T708" s="43">
        <f t="shared" si="347"/>
        <v>226296.50254488157</v>
      </c>
      <c r="U708" s="43">
        <f t="shared" si="326"/>
        <v>0.89268182485922842</v>
      </c>
      <c r="V708" s="43">
        <f t="shared" si="327"/>
        <v>2.4796717357200787E-4</v>
      </c>
      <c r="W708" s="43">
        <f t="shared" si="328"/>
        <v>0</v>
      </c>
      <c r="X708" s="43">
        <f t="shared" si="329"/>
        <v>0</v>
      </c>
      <c r="Y708" s="43">
        <f t="shared" si="317"/>
        <v>1764.0263964146727</v>
      </c>
      <c r="Z708" s="43">
        <f t="shared" si="318"/>
        <v>-907.27873388150658</v>
      </c>
      <c r="AA708" s="43">
        <f t="shared" si="330"/>
        <v>0.49000733233740906</v>
      </c>
      <c r="AB708" s="43">
        <f t="shared" si="331"/>
        <v>-0.25202187052264069</v>
      </c>
      <c r="AC708" s="43">
        <f t="shared" si="332"/>
        <v>0.25202187052264069</v>
      </c>
      <c r="AD708" s="43">
        <f t="shared" si="333"/>
        <v>0.23798546181476837</v>
      </c>
      <c r="AE708" s="43">
        <f>1/2*(('Car Info '!$C$5)*('My Spreedsheet '!F708)^2)</f>
        <v>25350.694444444438</v>
      </c>
      <c r="AF708" s="43">
        <f t="shared" si="334"/>
        <v>25.350694444444439</v>
      </c>
      <c r="AG708" s="43">
        <f t="shared" si="335"/>
        <v>7.0418595679012331E-3</v>
      </c>
      <c r="AH708" s="43">
        <f t="shared" si="336"/>
        <v>8.2193852730624144</v>
      </c>
      <c r="AI708" s="43">
        <f t="shared" si="337"/>
        <v>1013.3994174518227</v>
      </c>
      <c r="AJ708" s="43">
        <f t="shared" si="338"/>
        <v>24337.295026992615</v>
      </c>
      <c r="AK708" s="43">
        <f t="shared" si="339"/>
        <v>24.337295026992617</v>
      </c>
      <c r="AL708" s="43">
        <f t="shared" si="340"/>
        <v>24337.295026992615</v>
      </c>
      <c r="AM708" s="43">
        <f t="shared" si="341"/>
        <v>24.337295026992617</v>
      </c>
      <c r="AN708" s="43">
        <f t="shared" si="342"/>
        <v>18.252971270244458</v>
      </c>
      <c r="AO708" s="43">
        <f>IF('My Spreedsheet '!AN708&lt; 'Supercapacitor Info'!$F$22,'My Spreedsheet '!AN708,'Supercapacitor Info'!$F$22)</f>
        <v>18.252971270244458</v>
      </c>
    </row>
    <row r="709" spans="2:41" x14ac:dyDescent="0.3">
      <c r="B709" s="8" t="s">
        <v>10</v>
      </c>
      <c r="C709" s="8">
        <v>704</v>
      </c>
      <c r="D709" s="8">
        <v>115</v>
      </c>
      <c r="E709" s="9">
        <v>20.9</v>
      </c>
      <c r="F709" s="52">
        <f t="shared" si="319"/>
        <v>5.8055555555555554</v>
      </c>
      <c r="G709" s="18">
        <f t="shared" si="343"/>
        <v>-0.15277777777777798</v>
      </c>
      <c r="H709" s="18">
        <f t="shared" si="344"/>
        <v>-0.55000000000000071</v>
      </c>
      <c r="I709" s="18">
        <f t="shared" si="320"/>
        <v>5.8055555555555554</v>
      </c>
      <c r="J709" s="18">
        <f t="shared" si="321"/>
        <v>4143.7500000000018</v>
      </c>
      <c r="K709" s="18">
        <f t="shared" si="346"/>
        <v>1049.2222222222224</v>
      </c>
      <c r="L709" s="43">
        <f>'Car Info '!$C$5*'My Spreedsheet '!G709</f>
        <v>-227.6388888888892</v>
      </c>
      <c r="M709" s="43">
        <f t="shared" si="322"/>
        <v>1</v>
      </c>
      <c r="N709" s="43">
        <f>IF(M709=1,'Car Info '!$C$5*9.80665*'Car Info '!$H$5,0)</f>
        <v>160.73099349999998</v>
      </c>
      <c r="O709" s="43">
        <f>0.5*'Car Info '!$G$5*'Car Info '!$I$5*'Car Info '!$D$5*('My Spreedsheet '!F709*'My Spreedsheet '!F709)</f>
        <v>12.871157288439235</v>
      </c>
      <c r="P709" s="43">
        <f t="shared" si="345"/>
        <v>-54.03673810044998</v>
      </c>
      <c r="Q709" s="43">
        <f t="shared" si="323"/>
        <v>-313.71328508316793</v>
      </c>
      <c r="R709" s="43">
        <f t="shared" si="324"/>
        <v>-0.31371328508316793</v>
      </c>
      <c r="S709" s="43">
        <f t="shared" si="325"/>
        <v>1007.8569309662165</v>
      </c>
      <c r="T709" s="43">
        <f t="shared" si="347"/>
        <v>227304.3594758478</v>
      </c>
      <c r="U709" s="43">
        <f t="shared" si="326"/>
        <v>0</v>
      </c>
      <c r="V709" s="43">
        <f t="shared" si="327"/>
        <v>0</v>
      </c>
      <c r="W709" s="43">
        <f t="shared" si="328"/>
        <v>-0.31371328508316793</v>
      </c>
      <c r="X709" s="43">
        <f t="shared" si="329"/>
        <v>8.7142579189768873E-5</v>
      </c>
      <c r="Y709" s="43">
        <f t="shared" ref="Y709:Y772" si="348">IF(R709&gt;0,SUM(Y708,R709),Y708)</f>
        <v>1764.0263964146727</v>
      </c>
      <c r="Z709" s="43">
        <f t="shared" ref="Z709:Z772" si="349">IF(R709&lt;0,SUM(Z708,R709),Z708)</f>
        <v>-907.59244716658975</v>
      </c>
      <c r="AA709" s="43">
        <f t="shared" si="330"/>
        <v>0.49000733233740906</v>
      </c>
      <c r="AB709" s="43">
        <f t="shared" si="331"/>
        <v>-0.25210901310183048</v>
      </c>
      <c r="AC709" s="43">
        <f t="shared" si="332"/>
        <v>0.25210901310183048</v>
      </c>
      <c r="AD709" s="43">
        <f t="shared" si="333"/>
        <v>0.23789831923557858</v>
      </c>
      <c r="AE709" s="43">
        <f>1/2*(('Car Info '!$C$5)*('My Spreedsheet '!F709)^2)</f>
        <v>25109.834104938273</v>
      </c>
      <c r="AF709" s="43">
        <f t="shared" si="334"/>
        <v>25.109834104938273</v>
      </c>
      <c r="AG709" s="43">
        <f t="shared" si="335"/>
        <v>6.9749539180384091E-3</v>
      </c>
      <c r="AH709" s="43">
        <f t="shared" si="336"/>
        <v>8.2263602269804537</v>
      </c>
      <c r="AI709" s="43">
        <f t="shared" si="337"/>
        <v>1007.8569309662165</v>
      </c>
      <c r="AJ709" s="43">
        <f t="shared" si="338"/>
        <v>24101.977173972056</v>
      </c>
      <c r="AK709" s="43">
        <f t="shared" si="339"/>
        <v>24.101977173972056</v>
      </c>
      <c r="AL709" s="43">
        <f t="shared" si="340"/>
        <v>24101.977173972056</v>
      </c>
      <c r="AM709" s="43">
        <f t="shared" si="341"/>
        <v>24.101977173972056</v>
      </c>
      <c r="AN709" s="43">
        <f t="shared" si="342"/>
        <v>18.076482880479041</v>
      </c>
      <c r="AO709" s="43">
        <f>IF('My Spreedsheet '!AN709&lt; 'Supercapacitor Info'!$F$22,'My Spreedsheet '!AN709,'Supercapacitor Info'!$F$22)</f>
        <v>18.076482880479041</v>
      </c>
    </row>
    <row r="710" spans="2:41" x14ac:dyDescent="0.3">
      <c r="B710" s="8" t="s">
        <v>10</v>
      </c>
      <c r="C710" s="8">
        <v>705</v>
      </c>
      <c r="D710" s="8">
        <v>116</v>
      </c>
      <c r="E710" s="9">
        <v>19.899999999999999</v>
      </c>
      <c r="F710" s="52">
        <f t="shared" ref="F710:F773" si="350">E710/3.6</f>
        <v>5.5277777777777777</v>
      </c>
      <c r="G710" s="18">
        <f t="shared" si="343"/>
        <v>-0.41666666666666663</v>
      </c>
      <c r="H710" s="18">
        <f t="shared" si="344"/>
        <v>-1.5</v>
      </c>
      <c r="I710" s="18">
        <f t="shared" ref="I710:I773" si="351">F710</f>
        <v>5.5277777777777777</v>
      </c>
      <c r="J710" s="18">
        <f t="shared" ref="J710:J773" si="352">SUM(I710,J709)</f>
        <v>4149.2777777777792</v>
      </c>
      <c r="K710" s="18">
        <f t="shared" si="346"/>
        <v>1054.7500000000002</v>
      </c>
      <c r="L710" s="43">
        <f>'Car Info '!$C$5*'My Spreedsheet '!G710</f>
        <v>-620.83333333333326</v>
      </c>
      <c r="M710" s="43">
        <f t="shared" ref="M710:M773" si="353">IF(F710=0,0,1)</f>
        <v>1</v>
      </c>
      <c r="N710" s="43">
        <f>IF(M710=1,'Car Info '!$C$5*9.80665*'Car Info '!$H$5,0)</f>
        <v>160.73099349999998</v>
      </c>
      <c r="O710" s="43">
        <f>0.5*'Car Info '!$G$5*'Car Info '!$I$5*'Car Info '!$D$5*('My Spreedsheet '!F710*'My Spreedsheet '!F710)</f>
        <v>11.668933856355903</v>
      </c>
      <c r="P710" s="43">
        <f t="shared" si="345"/>
        <v>-448.43340597697738</v>
      </c>
      <c r="Q710" s="43">
        <f t="shared" ref="Q710:Q773" si="354">P710*F710</f>
        <v>-2478.840216372736</v>
      </c>
      <c r="R710" s="43">
        <f t="shared" ref="R710:R773" si="355">Q710*0.001</f>
        <v>-2.4788402163727361</v>
      </c>
      <c r="S710" s="43">
        <f t="shared" ref="S710:S773" si="356">F710*(N710+O710)</f>
        <v>952.98848733096713</v>
      </c>
      <c r="T710" s="43">
        <f t="shared" si="347"/>
        <v>228257.34796317876</v>
      </c>
      <c r="U710" s="43">
        <f t="shared" ref="U710:U773" si="357">IF(R710&gt;0,R710,0)</f>
        <v>0</v>
      </c>
      <c r="V710" s="43">
        <f t="shared" ref="V710:V773" si="358">U710/3600</f>
        <v>0</v>
      </c>
      <c r="W710" s="43">
        <f t="shared" ref="W710:W773" si="359">IF(R710&lt;0,R710,0)</f>
        <v>-2.4788402163727361</v>
      </c>
      <c r="X710" s="43">
        <f t="shared" ref="X710:X773" si="360">(W710/3600)*-1</f>
        <v>6.885667267702045E-4</v>
      </c>
      <c r="Y710" s="43">
        <f t="shared" si="348"/>
        <v>1764.0263964146727</v>
      </c>
      <c r="Z710" s="43">
        <f t="shared" si="349"/>
        <v>-910.07128738296251</v>
      </c>
      <c r="AA710" s="43">
        <f t="shared" ref="AA710:AA773" si="361">Y710/(60*60)</f>
        <v>0.49000733233740906</v>
      </c>
      <c r="AB710" s="43">
        <f t="shared" ref="AB710:AB773" si="362">Z710/(60*60)</f>
        <v>-0.25279757982860068</v>
      </c>
      <c r="AC710" s="43">
        <f t="shared" ref="AC710:AC773" si="363">AB710*-1</f>
        <v>0.25279757982860068</v>
      </c>
      <c r="AD710" s="43">
        <f t="shared" ref="AD710:AD773" si="364">AA710-AC710</f>
        <v>0.23720975250880838</v>
      </c>
      <c r="AE710" s="43">
        <f>1/2*(('Car Info '!$C$5)*('My Spreedsheet '!F710)^2)</f>
        <v>22764.4637345679</v>
      </c>
      <c r="AF710" s="43">
        <f t="shared" ref="AF710:AF773" si="365">AE710*0.001</f>
        <v>22.764463734567901</v>
      </c>
      <c r="AG710" s="43">
        <f t="shared" ref="AG710:AG773" si="366">AF710/3600</f>
        <v>6.3234621484910833E-3</v>
      </c>
      <c r="AH710" s="43">
        <f t="shared" ref="AH710:AH773" si="367">SUM(AG710,AH709)</f>
        <v>8.2326836891289439</v>
      </c>
      <c r="AI710" s="43">
        <f t="shared" ref="AI710:AI773" si="368">I710*(N710+O710)</f>
        <v>952.98848733096713</v>
      </c>
      <c r="AJ710" s="43">
        <f t="shared" ref="AJ710:AJ773" si="369">AE710-AI710</f>
        <v>21811.475247236933</v>
      </c>
      <c r="AK710" s="43">
        <f t="shared" ref="AK710:AK773" si="370">AJ710*0.001</f>
        <v>21.811475247236935</v>
      </c>
      <c r="AL710" s="43">
        <f t="shared" ref="AL710:AL773" si="371">IF(G710&lt;0,AJ710,0)</f>
        <v>21811.475247236933</v>
      </c>
      <c r="AM710" s="43">
        <f t="shared" ref="AM710:AM773" si="372">AL710*0.001</f>
        <v>21.811475247236935</v>
      </c>
      <c r="AN710" s="43">
        <f t="shared" ref="AN710:AN773" si="373">(AJ710*0.75)*0.001</f>
        <v>16.358606435427699</v>
      </c>
      <c r="AO710" s="43">
        <f>IF('My Spreedsheet '!AN710&lt; 'Supercapacitor Info'!$F$22,'My Spreedsheet '!AN710,'Supercapacitor Info'!$F$22)</f>
        <v>16.358606435427699</v>
      </c>
    </row>
    <row r="711" spans="2:41" x14ac:dyDescent="0.3">
      <c r="B711" s="8" t="s">
        <v>10</v>
      </c>
      <c r="C711" s="8">
        <v>706</v>
      </c>
      <c r="D711" s="8">
        <v>117</v>
      </c>
      <c r="E711" s="9">
        <v>17.899999999999999</v>
      </c>
      <c r="F711" s="52">
        <f t="shared" si="350"/>
        <v>4.9722222222222214</v>
      </c>
      <c r="G711" s="18">
        <f t="shared" ref="G711:G774" si="374">($E712-$E710)/2/3.6</f>
        <v>-0.66666666666666652</v>
      </c>
      <c r="H711" s="18">
        <f t="shared" ref="H711:H774" si="375">($E712-$E710)/2</f>
        <v>-2.3999999999999995</v>
      </c>
      <c r="I711" s="18">
        <f t="shared" si="351"/>
        <v>4.9722222222222214</v>
      </c>
      <c r="J711" s="18">
        <f t="shared" si="352"/>
        <v>4154.2500000000018</v>
      </c>
      <c r="K711" s="18">
        <f t="shared" si="346"/>
        <v>1059.7222222222224</v>
      </c>
      <c r="L711" s="43">
        <f>'Car Info '!$C$5*'My Spreedsheet '!G711</f>
        <v>-993.33333333333314</v>
      </c>
      <c r="M711" s="43">
        <f t="shared" si="353"/>
        <v>1</v>
      </c>
      <c r="N711" s="43">
        <f>IF(M711=1,'Car Info '!$C$5*9.80665*'Car Info '!$H$5,0)</f>
        <v>160.73099349999998</v>
      </c>
      <c r="O711" s="43">
        <f>0.5*'Car Info '!$G$5*'Car Info '!$I$5*'Car Info '!$D$5*('My Spreedsheet '!F711*'My Spreedsheet '!F711)</f>
        <v>9.4412845557308991</v>
      </c>
      <c r="P711" s="43">
        <f t="shared" si="345"/>
        <v>-823.16105527760226</v>
      </c>
      <c r="Q711" s="43">
        <f t="shared" si="354"/>
        <v>-4092.9396915191883</v>
      </c>
      <c r="R711" s="43">
        <f t="shared" si="355"/>
        <v>-4.092939691519188</v>
      </c>
      <c r="S711" s="43">
        <f t="shared" si="356"/>
        <v>846.13438255488404</v>
      </c>
      <c r="T711" s="43">
        <f t="shared" si="347"/>
        <v>229103.48234573365</v>
      </c>
      <c r="U711" s="43">
        <f t="shared" si="357"/>
        <v>0</v>
      </c>
      <c r="V711" s="43">
        <f t="shared" si="358"/>
        <v>0</v>
      </c>
      <c r="W711" s="43">
        <f t="shared" si="359"/>
        <v>-4.092939691519188</v>
      </c>
      <c r="X711" s="43">
        <f t="shared" si="360"/>
        <v>1.1369276920886633E-3</v>
      </c>
      <c r="Y711" s="43">
        <f t="shared" si="348"/>
        <v>1764.0263964146727</v>
      </c>
      <c r="Z711" s="43">
        <f t="shared" si="349"/>
        <v>-914.16422707448169</v>
      </c>
      <c r="AA711" s="43">
        <f t="shared" si="361"/>
        <v>0.49000733233740906</v>
      </c>
      <c r="AB711" s="43">
        <f t="shared" si="362"/>
        <v>-0.25393450752068936</v>
      </c>
      <c r="AC711" s="43">
        <f t="shared" si="363"/>
        <v>0.25393450752068936</v>
      </c>
      <c r="AD711" s="43">
        <f t="shared" si="364"/>
        <v>0.23607282481671971</v>
      </c>
      <c r="AE711" s="43">
        <f>1/2*(('Car Info '!$C$5)*('My Spreedsheet '!F711)^2)</f>
        <v>18418.630401234561</v>
      </c>
      <c r="AF711" s="43">
        <f t="shared" si="365"/>
        <v>18.418630401234562</v>
      </c>
      <c r="AG711" s="43">
        <f t="shared" si="366"/>
        <v>5.1162862225651558E-3</v>
      </c>
      <c r="AH711" s="43">
        <f t="shared" si="367"/>
        <v>8.2377999753515088</v>
      </c>
      <c r="AI711" s="43">
        <f t="shared" si="368"/>
        <v>846.13438255488404</v>
      </c>
      <c r="AJ711" s="43">
        <f t="shared" si="369"/>
        <v>17572.496018679678</v>
      </c>
      <c r="AK711" s="43">
        <f t="shared" si="370"/>
        <v>17.572496018679679</v>
      </c>
      <c r="AL711" s="43">
        <f t="shared" si="371"/>
        <v>17572.496018679678</v>
      </c>
      <c r="AM711" s="43">
        <f t="shared" si="372"/>
        <v>17.572496018679679</v>
      </c>
      <c r="AN711" s="43">
        <f t="shared" si="373"/>
        <v>13.179372014009758</v>
      </c>
      <c r="AO711" s="43">
        <f>IF('My Spreedsheet '!AN711&lt; 'Supercapacitor Info'!$F$22,'My Spreedsheet '!AN711,'Supercapacitor Info'!$F$22)</f>
        <v>13.179372014009758</v>
      </c>
    </row>
    <row r="712" spans="2:41" x14ac:dyDescent="0.3">
      <c r="B712" s="8" t="s">
        <v>10</v>
      </c>
      <c r="C712" s="8">
        <v>707</v>
      </c>
      <c r="D712" s="8">
        <v>118</v>
      </c>
      <c r="E712" s="9">
        <v>15.1</v>
      </c>
      <c r="F712" s="52">
        <f t="shared" si="350"/>
        <v>4.1944444444444446</v>
      </c>
      <c r="G712" s="18">
        <f t="shared" si="374"/>
        <v>-0.70833333333333304</v>
      </c>
      <c r="H712" s="18">
        <f t="shared" si="375"/>
        <v>-2.5499999999999989</v>
      </c>
      <c r="I712" s="18">
        <f t="shared" si="351"/>
        <v>4.1944444444444446</v>
      </c>
      <c r="J712" s="18">
        <f t="shared" si="352"/>
        <v>4158.4444444444462</v>
      </c>
      <c r="K712" s="18">
        <f t="shared" si="346"/>
        <v>1063.9166666666667</v>
      </c>
      <c r="L712" s="43">
        <f>'Car Info '!$C$5*'My Spreedsheet '!G712</f>
        <v>-1055.4166666666663</v>
      </c>
      <c r="M712" s="43">
        <f t="shared" si="353"/>
        <v>1</v>
      </c>
      <c r="N712" s="43">
        <f>IF(M712=1,'Car Info '!$C$5*9.80665*'Car Info '!$H$5,0)</f>
        <v>160.73099349999998</v>
      </c>
      <c r="O712" s="43">
        <f>0.5*'Car Info '!$G$5*'Car Info '!$I$5*'Car Info '!$D$5*('My Spreedsheet '!F712*'My Spreedsheet '!F712)</f>
        <v>6.718602077189237</v>
      </c>
      <c r="P712" s="43">
        <f t="shared" si="345"/>
        <v>-887.96707108947714</v>
      </c>
      <c r="Q712" s="43">
        <f t="shared" si="354"/>
        <v>-3724.5285481808628</v>
      </c>
      <c r="R712" s="43">
        <f t="shared" si="355"/>
        <v>-3.7245285481808628</v>
      </c>
      <c r="S712" s="43">
        <f t="shared" si="356"/>
        <v>702.35802589321042</v>
      </c>
      <c r="T712" s="43">
        <f t="shared" si="347"/>
        <v>229805.84037162687</v>
      </c>
      <c r="U712" s="43">
        <f t="shared" si="357"/>
        <v>0</v>
      </c>
      <c r="V712" s="43">
        <f t="shared" si="358"/>
        <v>0</v>
      </c>
      <c r="W712" s="43">
        <f t="shared" si="359"/>
        <v>-3.7245285481808628</v>
      </c>
      <c r="X712" s="43">
        <f t="shared" si="360"/>
        <v>1.0345912633835731E-3</v>
      </c>
      <c r="Y712" s="43">
        <f t="shared" si="348"/>
        <v>1764.0263964146727</v>
      </c>
      <c r="Z712" s="43">
        <f t="shared" si="349"/>
        <v>-917.88875562266253</v>
      </c>
      <c r="AA712" s="43">
        <f t="shared" si="361"/>
        <v>0.49000733233740906</v>
      </c>
      <c r="AB712" s="43">
        <f t="shared" si="362"/>
        <v>-0.25496909878407292</v>
      </c>
      <c r="AC712" s="43">
        <f t="shared" si="363"/>
        <v>0.25496909878407292</v>
      </c>
      <c r="AD712" s="43">
        <f t="shared" si="364"/>
        <v>0.23503823355333614</v>
      </c>
      <c r="AE712" s="43">
        <f>1/2*(('Car Info '!$C$5)*('My Spreedsheet '!F712)^2)</f>
        <v>13107.056327160497</v>
      </c>
      <c r="AF712" s="43">
        <f t="shared" si="365"/>
        <v>13.107056327160498</v>
      </c>
      <c r="AG712" s="43">
        <f t="shared" si="366"/>
        <v>3.6408489797668049E-3</v>
      </c>
      <c r="AH712" s="43">
        <f t="shared" si="367"/>
        <v>8.241440824331276</v>
      </c>
      <c r="AI712" s="43">
        <f t="shared" si="368"/>
        <v>702.35802589321042</v>
      </c>
      <c r="AJ712" s="43">
        <f t="shared" si="369"/>
        <v>12404.698301267286</v>
      </c>
      <c r="AK712" s="43">
        <f t="shared" si="370"/>
        <v>12.404698301267286</v>
      </c>
      <c r="AL712" s="43">
        <f t="shared" si="371"/>
        <v>12404.698301267286</v>
      </c>
      <c r="AM712" s="43">
        <f t="shared" si="372"/>
        <v>12.404698301267286</v>
      </c>
      <c r="AN712" s="43">
        <f t="shared" si="373"/>
        <v>9.3035237259504644</v>
      </c>
      <c r="AO712" s="43">
        <f>IF('My Spreedsheet '!AN712&lt; 'Supercapacitor Info'!$F$22,'My Spreedsheet '!AN712,'Supercapacitor Info'!$F$22)</f>
        <v>9.3035237259504644</v>
      </c>
    </row>
    <row r="713" spans="2:41" x14ac:dyDescent="0.3">
      <c r="B713" s="8" t="s">
        <v>10</v>
      </c>
      <c r="C713" s="8">
        <v>708</v>
      </c>
      <c r="D713" s="8">
        <v>119</v>
      </c>
      <c r="E713" s="9">
        <v>12.8</v>
      </c>
      <c r="F713" s="52">
        <f t="shared" si="350"/>
        <v>3.5555555555555558</v>
      </c>
      <c r="G713" s="18">
        <f t="shared" si="374"/>
        <v>-0.43055555555555547</v>
      </c>
      <c r="H713" s="18">
        <f t="shared" si="375"/>
        <v>-1.5499999999999998</v>
      </c>
      <c r="I713" s="18">
        <f t="shared" si="351"/>
        <v>3.5555555555555558</v>
      </c>
      <c r="J713" s="18">
        <f t="shared" si="352"/>
        <v>4162.0000000000018</v>
      </c>
      <c r="K713" s="18">
        <f t="shared" si="346"/>
        <v>1067.4722222222224</v>
      </c>
      <c r="L713" s="43">
        <f>'Car Info '!$C$5*'My Spreedsheet '!G713</f>
        <v>-641.5277777777776</v>
      </c>
      <c r="M713" s="43">
        <f t="shared" si="353"/>
        <v>1</v>
      </c>
      <c r="N713" s="43">
        <f>IF(M713=1,'Car Info '!$C$5*9.80665*'Car Info '!$H$5,0)</f>
        <v>160.73099349999998</v>
      </c>
      <c r="O713" s="43">
        <f>0.5*'Car Info '!$G$5*'Car Info '!$I$5*'Car Info '!$D$5*('My Spreedsheet '!F713*'My Spreedsheet '!F713)</f>
        <v>4.827752135111111</v>
      </c>
      <c r="P713" s="43">
        <f t="shared" si="345"/>
        <v>-475.96903214266655</v>
      </c>
      <c r="Q713" s="43">
        <f t="shared" si="354"/>
        <v>-1692.334336507259</v>
      </c>
      <c r="R713" s="43">
        <f t="shared" si="355"/>
        <v>-1.692334336507259</v>
      </c>
      <c r="S713" s="43">
        <f t="shared" si="356"/>
        <v>588.65331781372834</v>
      </c>
      <c r="T713" s="43">
        <f t="shared" si="347"/>
        <v>230394.4936894406</v>
      </c>
      <c r="U713" s="43">
        <f t="shared" si="357"/>
        <v>0</v>
      </c>
      <c r="V713" s="43">
        <f t="shared" si="358"/>
        <v>0</v>
      </c>
      <c r="W713" s="43">
        <f t="shared" si="359"/>
        <v>-1.692334336507259</v>
      </c>
      <c r="X713" s="43">
        <f t="shared" si="360"/>
        <v>4.7009287125201636E-4</v>
      </c>
      <c r="Y713" s="43">
        <f t="shared" si="348"/>
        <v>1764.0263964146727</v>
      </c>
      <c r="Z713" s="43">
        <f t="shared" si="349"/>
        <v>-919.58108995916984</v>
      </c>
      <c r="AA713" s="43">
        <f t="shared" si="361"/>
        <v>0.49000733233740906</v>
      </c>
      <c r="AB713" s="43">
        <f t="shared" si="362"/>
        <v>-0.25543919165532497</v>
      </c>
      <c r="AC713" s="43">
        <f t="shared" si="363"/>
        <v>0.25543919165532497</v>
      </c>
      <c r="AD713" s="43">
        <f t="shared" si="364"/>
        <v>0.23456814068208409</v>
      </c>
      <c r="AE713" s="43">
        <f>1/2*(('Car Info '!$C$5)*('My Spreedsheet '!F713)^2)</f>
        <v>9418.2716049382725</v>
      </c>
      <c r="AF713" s="43">
        <f t="shared" si="365"/>
        <v>9.4182716049382726</v>
      </c>
      <c r="AG713" s="43">
        <f t="shared" si="366"/>
        <v>2.6161865569272981E-3</v>
      </c>
      <c r="AH713" s="43">
        <f t="shared" si="367"/>
        <v>8.2440570108882039</v>
      </c>
      <c r="AI713" s="43">
        <f t="shared" si="368"/>
        <v>588.65331781372834</v>
      </c>
      <c r="AJ713" s="43">
        <f t="shared" si="369"/>
        <v>8829.6182871245437</v>
      </c>
      <c r="AK713" s="43">
        <f t="shared" si="370"/>
        <v>8.8296182871245446</v>
      </c>
      <c r="AL713" s="43">
        <f t="shared" si="371"/>
        <v>8829.6182871245437</v>
      </c>
      <c r="AM713" s="43">
        <f t="shared" si="372"/>
        <v>8.8296182871245446</v>
      </c>
      <c r="AN713" s="43">
        <f t="shared" si="373"/>
        <v>6.622213715343408</v>
      </c>
      <c r="AO713" s="43">
        <f>IF('My Spreedsheet '!AN713&lt; 'Supercapacitor Info'!$F$22,'My Spreedsheet '!AN713,'Supercapacitor Info'!$F$22)</f>
        <v>6.622213715343408</v>
      </c>
    </row>
    <row r="714" spans="2:41" x14ac:dyDescent="0.3">
      <c r="B714" s="8" t="s">
        <v>10</v>
      </c>
      <c r="C714" s="8">
        <v>709</v>
      </c>
      <c r="D714" s="8">
        <v>120</v>
      </c>
      <c r="E714" s="9">
        <v>12</v>
      </c>
      <c r="F714" s="52">
        <f t="shared" si="350"/>
        <v>3.333333333333333</v>
      </c>
      <c r="G714" s="18">
        <f t="shared" si="374"/>
        <v>5.5555555555555358E-2</v>
      </c>
      <c r="H714" s="18">
        <f t="shared" si="375"/>
        <v>0.19999999999999929</v>
      </c>
      <c r="I714" s="18">
        <f t="shared" si="351"/>
        <v>3.333333333333333</v>
      </c>
      <c r="J714" s="18">
        <f t="shared" si="352"/>
        <v>4165.3333333333348</v>
      </c>
      <c r="K714" s="18">
        <f t="shared" si="346"/>
        <v>1070.8055555555557</v>
      </c>
      <c r="L714" s="43">
        <f>'Car Info '!$C$5*'My Spreedsheet '!G714</f>
        <v>82.777777777777487</v>
      </c>
      <c r="M714" s="43">
        <f t="shared" si="353"/>
        <v>1</v>
      </c>
      <c r="N714" s="43">
        <f>IF(M714=1,'Car Info '!$C$5*9.80665*'Car Info '!$H$5,0)</f>
        <v>160.73099349999998</v>
      </c>
      <c r="O714" s="43">
        <f>0.5*'Car Info '!$G$5*'Car Info '!$I$5*'Car Info '!$D$5*('My Spreedsheet '!F714*'My Spreedsheet '!F714)</f>
        <v>4.2431415249999995</v>
      </c>
      <c r="P714" s="43">
        <f t="shared" si="345"/>
        <v>247.75191280277747</v>
      </c>
      <c r="Q714" s="43">
        <f t="shared" si="354"/>
        <v>825.8397093425915</v>
      </c>
      <c r="R714" s="43">
        <f t="shared" si="355"/>
        <v>0.82583970934259154</v>
      </c>
      <c r="S714" s="43">
        <f t="shared" si="356"/>
        <v>549.91378341666655</v>
      </c>
      <c r="T714" s="43">
        <f t="shared" si="347"/>
        <v>230944.40747285727</v>
      </c>
      <c r="U714" s="43">
        <f t="shared" si="357"/>
        <v>0.82583970934259154</v>
      </c>
      <c r="V714" s="43">
        <f t="shared" si="358"/>
        <v>2.2939991926183099E-4</v>
      </c>
      <c r="W714" s="43">
        <f t="shared" si="359"/>
        <v>0</v>
      </c>
      <c r="X714" s="43">
        <f t="shared" si="360"/>
        <v>0</v>
      </c>
      <c r="Y714" s="43">
        <f t="shared" si="348"/>
        <v>1764.8522361240152</v>
      </c>
      <c r="Z714" s="43">
        <f t="shared" si="349"/>
        <v>-919.58108995916984</v>
      </c>
      <c r="AA714" s="43">
        <f t="shared" si="361"/>
        <v>0.49023673225667092</v>
      </c>
      <c r="AB714" s="43">
        <f t="shared" si="362"/>
        <v>-0.25543919165532497</v>
      </c>
      <c r="AC714" s="43">
        <f t="shared" si="363"/>
        <v>0.25543919165532497</v>
      </c>
      <c r="AD714" s="43">
        <f t="shared" si="364"/>
        <v>0.23479754060134594</v>
      </c>
      <c r="AE714" s="43">
        <f>1/2*(('Car Info '!$C$5)*('My Spreedsheet '!F714)^2)</f>
        <v>8277.7777777777756</v>
      </c>
      <c r="AF714" s="43">
        <f t="shared" si="365"/>
        <v>8.277777777777775</v>
      </c>
      <c r="AG714" s="43">
        <f t="shared" si="366"/>
        <v>2.2993827160493821E-3</v>
      </c>
      <c r="AH714" s="43">
        <f t="shared" si="367"/>
        <v>8.2463563936042537</v>
      </c>
      <c r="AI714" s="43">
        <f t="shared" si="368"/>
        <v>549.91378341666655</v>
      </c>
      <c r="AJ714" s="43">
        <f t="shared" si="369"/>
        <v>7727.8639943611088</v>
      </c>
      <c r="AK714" s="43">
        <f t="shared" si="370"/>
        <v>7.7278639943611092</v>
      </c>
      <c r="AL714" s="43">
        <f t="shared" si="371"/>
        <v>0</v>
      </c>
      <c r="AM714" s="43">
        <f t="shared" si="372"/>
        <v>0</v>
      </c>
      <c r="AN714" s="43">
        <f t="shared" si="373"/>
        <v>5.7958979957708321</v>
      </c>
      <c r="AO714" s="43">
        <f>IF('My Spreedsheet '!AN714&lt; 'Supercapacitor Info'!$F$22,'My Spreedsheet '!AN714,'Supercapacitor Info'!$F$22)</f>
        <v>5.7958979957708321</v>
      </c>
    </row>
    <row r="715" spans="2:41" x14ac:dyDescent="0.3">
      <c r="B715" s="8" t="s">
        <v>10</v>
      </c>
      <c r="C715" s="8">
        <v>710</v>
      </c>
      <c r="D715" s="8">
        <v>121</v>
      </c>
      <c r="E715" s="9">
        <v>13.2</v>
      </c>
      <c r="F715" s="52">
        <f t="shared" si="350"/>
        <v>3.6666666666666665</v>
      </c>
      <c r="G715" s="18">
        <f t="shared" si="374"/>
        <v>0.70833333333333348</v>
      </c>
      <c r="H715" s="18">
        <f t="shared" si="375"/>
        <v>2.5500000000000007</v>
      </c>
      <c r="I715" s="18">
        <f t="shared" si="351"/>
        <v>3.6666666666666665</v>
      </c>
      <c r="J715" s="18">
        <f t="shared" si="352"/>
        <v>4169.0000000000018</v>
      </c>
      <c r="K715" s="18">
        <f t="shared" si="346"/>
        <v>1074.4722222222224</v>
      </c>
      <c r="L715" s="43">
        <f>'Car Info '!$C$5*'My Spreedsheet '!G715</f>
        <v>1055.416666666667</v>
      </c>
      <c r="M715" s="43">
        <f t="shared" si="353"/>
        <v>1</v>
      </c>
      <c r="N715" s="43">
        <f>IF(M715=1,'Car Info '!$C$5*9.80665*'Car Info '!$H$5,0)</f>
        <v>160.73099349999998</v>
      </c>
      <c r="O715" s="43">
        <f>0.5*'Car Info '!$G$5*'Car Info '!$I$5*'Car Info '!$D$5*('My Spreedsheet '!F715*'My Spreedsheet '!F715)</f>
        <v>5.134201245249999</v>
      </c>
      <c r="P715" s="43">
        <f t="shared" si="345"/>
        <v>1221.2818614119171</v>
      </c>
      <c r="Q715" s="43">
        <f t="shared" si="354"/>
        <v>4478.0334918436956</v>
      </c>
      <c r="R715" s="43">
        <f t="shared" si="355"/>
        <v>4.4780334918436955</v>
      </c>
      <c r="S715" s="43">
        <f t="shared" si="356"/>
        <v>608.17238073258329</v>
      </c>
      <c r="T715" s="43">
        <f t="shared" si="347"/>
        <v>231552.57985358985</v>
      </c>
      <c r="U715" s="43">
        <f t="shared" si="357"/>
        <v>4.4780334918436955</v>
      </c>
      <c r="V715" s="43">
        <f t="shared" si="358"/>
        <v>1.2438981921788043E-3</v>
      </c>
      <c r="W715" s="43">
        <f t="shared" si="359"/>
        <v>0</v>
      </c>
      <c r="X715" s="43">
        <f t="shared" si="360"/>
        <v>0</v>
      </c>
      <c r="Y715" s="43">
        <f t="shared" si="348"/>
        <v>1769.3302696158589</v>
      </c>
      <c r="Z715" s="43">
        <f t="shared" si="349"/>
        <v>-919.58108995916984</v>
      </c>
      <c r="AA715" s="43">
        <f t="shared" si="361"/>
        <v>0.49148063044884971</v>
      </c>
      <c r="AB715" s="43">
        <f t="shared" si="362"/>
        <v>-0.25543919165532497</v>
      </c>
      <c r="AC715" s="43">
        <f t="shared" si="363"/>
        <v>0.25543919165532497</v>
      </c>
      <c r="AD715" s="43">
        <f t="shared" si="364"/>
        <v>0.23604143879352474</v>
      </c>
      <c r="AE715" s="43">
        <f>1/2*(('Car Info '!$C$5)*('My Spreedsheet '!F715)^2)</f>
        <v>10016.111111111109</v>
      </c>
      <c r="AF715" s="43">
        <f t="shared" si="365"/>
        <v>10.01611111111111</v>
      </c>
      <c r="AG715" s="43">
        <f t="shared" si="366"/>
        <v>2.7822530864197526E-3</v>
      </c>
      <c r="AH715" s="43">
        <f t="shared" si="367"/>
        <v>8.2491386466906729</v>
      </c>
      <c r="AI715" s="43">
        <f t="shared" si="368"/>
        <v>608.17238073258329</v>
      </c>
      <c r="AJ715" s="43">
        <f t="shared" si="369"/>
        <v>9407.9387303785261</v>
      </c>
      <c r="AK715" s="43">
        <f t="shared" si="370"/>
        <v>9.4079387303785271</v>
      </c>
      <c r="AL715" s="43">
        <f t="shared" si="371"/>
        <v>0</v>
      </c>
      <c r="AM715" s="43">
        <f t="shared" si="372"/>
        <v>0</v>
      </c>
      <c r="AN715" s="43">
        <f t="shared" si="373"/>
        <v>7.0559540477838949</v>
      </c>
      <c r="AO715" s="43">
        <f>IF('My Spreedsheet '!AN715&lt; 'Supercapacitor Info'!$F$22,'My Spreedsheet '!AN715,'Supercapacitor Info'!$F$22)</f>
        <v>7.0559540477838949</v>
      </c>
    </row>
    <row r="716" spans="2:41" x14ac:dyDescent="0.3">
      <c r="B716" s="8" t="s">
        <v>10</v>
      </c>
      <c r="C716" s="8">
        <v>711</v>
      </c>
      <c r="D716" s="8">
        <v>122</v>
      </c>
      <c r="E716" s="9">
        <v>17.100000000000001</v>
      </c>
      <c r="F716" s="52">
        <f t="shared" si="350"/>
        <v>4.75</v>
      </c>
      <c r="G716" s="18">
        <f t="shared" si="374"/>
        <v>1.0972222222222225</v>
      </c>
      <c r="H716" s="18">
        <f t="shared" si="375"/>
        <v>3.9500000000000011</v>
      </c>
      <c r="I716" s="18">
        <f t="shared" si="351"/>
        <v>4.75</v>
      </c>
      <c r="J716" s="18">
        <f t="shared" si="352"/>
        <v>4173.7500000000018</v>
      </c>
      <c r="K716" s="18">
        <f t="shared" si="346"/>
        <v>1079.2222222222224</v>
      </c>
      <c r="L716" s="43">
        <f>'Car Info '!$C$5*'My Spreedsheet '!G716</f>
        <v>1634.8611111111115</v>
      </c>
      <c r="M716" s="43">
        <f t="shared" si="353"/>
        <v>1</v>
      </c>
      <c r="N716" s="43">
        <f>IF(M716=1,'Car Info '!$C$5*9.80665*'Car Info '!$H$5,0)</f>
        <v>160.73099349999998</v>
      </c>
      <c r="O716" s="43">
        <f>0.5*'Car Info '!$G$5*'Car Info '!$I$5*'Car Info '!$D$5*('My Spreedsheet '!F716*'My Spreedsheet '!F716)</f>
        <v>8.6162292592031253</v>
      </c>
      <c r="P716" s="43">
        <f t="shared" si="345"/>
        <v>1804.2083338703148</v>
      </c>
      <c r="Q716" s="43">
        <f t="shared" si="354"/>
        <v>8569.9895858839955</v>
      </c>
      <c r="R716" s="43">
        <f t="shared" si="355"/>
        <v>8.5699895858839952</v>
      </c>
      <c r="S716" s="43">
        <f t="shared" si="356"/>
        <v>804.39930810621479</v>
      </c>
      <c r="T716" s="43">
        <f t="shared" si="347"/>
        <v>232356.97916169607</v>
      </c>
      <c r="U716" s="43">
        <f t="shared" si="357"/>
        <v>8.5699895858839952</v>
      </c>
      <c r="V716" s="43">
        <f t="shared" si="358"/>
        <v>2.3805526627455544E-3</v>
      </c>
      <c r="W716" s="43">
        <f t="shared" si="359"/>
        <v>0</v>
      </c>
      <c r="X716" s="43">
        <f t="shared" si="360"/>
        <v>0</v>
      </c>
      <c r="Y716" s="43">
        <f t="shared" si="348"/>
        <v>1777.900259201743</v>
      </c>
      <c r="Z716" s="43">
        <f t="shared" si="349"/>
        <v>-919.58108995916984</v>
      </c>
      <c r="AA716" s="43">
        <f t="shared" si="361"/>
        <v>0.49386118311159527</v>
      </c>
      <c r="AB716" s="43">
        <f t="shared" si="362"/>
        <v>-0.25543919165532497</v>
      </c>
      <c r="AC716" s="43">
        <f t="shared" si="363"/>
        <v>0.25543919165532497</v>
      </c>
      <c r="AD716" s="43">
        <f t="shared" si="364"/>
        <v>0.2384219914562703</v>
      </c>
      <c r="AE716" s="43">
        <f>1/2*(('Car Info '!$C$5)*('My Spreedsheet '!F716)^2)</f>
        <v>16809.0625</v>
      </c>
      <c r="AF716" s="43">
        <f t="shared" si="365"/>
        <v>16.8090625</v>
      </c>
      <c r="AG716" s="43">
        <f t="shared" si="366"/>
        <v>4.6691840277777773E-3</v>
      </c>
      <c r="AH716" s="43">
        <f t="shared" si="367"/>
        <v>8.2538078307184506</v>
      </c>
      <c r="AI716" s="43">
        <f t="shared" si="368"/>
        <v>804.39930810621479</v>
      </c>
      <c r="AJ716" s="43">
        <f t="shared" si="369"/>
        <v>16004.663191893786</v>
      </c>
      <c r="AK716" s="43">
        <f t="shared" si="370"/>
        <v>16.004663191893787</v>
      </c>
      <c r="AL716" s="43">
        <f t="shared" si="371"/>
        <v>0</v>
      </c>
      <c r="AM716" s="43">
        <f t="shared" si="372"/>
        <v>0</v>
      </c>
      <c r="AN716" s="43">
        <f t="shared" si="373"/>
        <v>12.003497393920339</v>
      </c>
      <c r="AO716" s="43">
        <f>IF('My Spreedsheet '!AN716&lt; 'Supercapacitor Info'!$F$22,'My Spreedsheet '!AN716,'Supercapacitor Info'!$F$22)</f>
        <v>12.003497393920339</v>
      </c>
    </row>
    <row r="717" spans="2:41" x14ac:dyDescent="0.3">
      <c r="B717" s="8" t="s">
        <v>10</v>
      </c>
      <c r="C717" s="8">
        <v>712</v>
      </c>
      <c r="D717" s="8">
        <v>123</v>
      </c>
      <c r="E717" s="9">
        <v>21.1</v>
      </c>
      <c r="F717" s="52">
        <f t="shared" si="350"/>
        <v>5.8611111111111116</v>
      </c>
      <c r="G717" s="18">
        <f t="shared" si="374"/>
        <v>0.65277777777777768</v>
      </c>
      <c r="H717" s="18">
        <f t="shared" si="375"/>
        <v>2.3499999999999996</v>
      </c>
      <c r="I717" s="18">
        <f t="shared" si="351"/>
        <v>5.8611111111111116</v>
      </c>
      <c r="J717" s="18">
        <f t="shared" si="352"/>
        <v>4179.6111111111131</v>
      </c>
      <c r="K717" s="18">
        <f t="shared" si="346"/>
        <v>1085.0833333333335</v>
      </c>
      <c r="L717" s="43">
        <f>'Car Info '!$C$5*'My Spreedsheet '!G717</f>
        <v>972.63888888888869</v>
      </c>
      <c r="M717" s="43">
        <f t="shared" si="353"/>
        <v>1</v>
      </c>
      <c r="N717" s="43">
        <f>IF(M717=1,'Car Info '!$C$5*9.80665*'Car Info '!$H$5,0)</f>
        <v>160.73099349999998</v>
      </c>
      <c r="O717" s="43">
        <f>0.5*'Car Info '!$G$5*'Car Info '!$I$5*'Car Info '!$D$5*('My Spreedsheet '!F717*'My Spreedsheet '!F717)</f>
        <v>13.118673877397571</v>
      </c>
      <c r="P717" s="43">
        <f t="shared" si="345"/>
        <v>1146.4885562662864</v>
      </c>
      <c r="Q717" s="43">
        <f t="shared" si="354"/>
        <v>6719.6968158940681</v>
      </c>
      <c r="R717" s="43">
        <f t="shared" si="355"/>
        <v>6.7196968158940686</v>
      </c>
      <c r="S717" s="43">
        <f t="shared" si="356"/>
        <v>1018.9522171286358</v>
      </c>
      <c r="T717" s="43">
        <f t="shared" si="347"/>
        <v>233375.93137882469</v>
      </c>
      <c r="U717" s="43">
        <f t="shared" si="357"/>
        <v>6.7196968158940686</v>
      </c>
      <c r="V717" s="43">
        <f t="shared" si="358"/>
        <v>1.8665824488594636E-3</v>
      </c>
      <c r="W717" s="43">
        <f t="shared" si="359"/>
        <v>0</v>
      </c>
      <c r="X717" s="43">
        <f t="shared" si="360"/>
        <v>0</v>
      </c>
      <c r="Y717" s="43">
        <f t="shared" si="348"/>
        <v>1784.6199560176372</v>
      </c>
      <c r="Z717" s="43">
        <f t="shared" si="349"/>
        <v>-919.58108995916984</v>
      </c>
      <c r="AA717" s="43">
        <f t="shared" si="361"/>
        <v>0.49572776556045478</v>
      </c>
      <c r="AB717" s="43">
        <f t="shared" si="362"/>
        <v>-0.25543919165532497</v>
      </c>
      <c r="AC717" s="43">
        <f t="shared" si="363"/>
        <v>0.25543919165532497</v>
      </c>
      <c r="AD717" s="43">
        <f t="shared" si="364"/>
        <v>0.24028857390512981</v>
      </c>
      <c r="AE717" s="43">
        <f>1/2*(('Car Info '!$C$5)*('My Spreedsheet '!F717)^2)</f>
        <v>25592.704475308645</v>
      </c>
      <c r="AF717" s="43">
        <f t="shared" si="365"/>
        <v>25.592704475308647</v>
      </c>
      <c r="AG717" s="43">
        <f t="shared" si="366"/>
        <v>7.109084576474624E-3</v>
      </c>
      <c r="AH717" s="43">
        <f t="shared" si="367"/>
        <v>8.260916915294926</v>
      </c>
      <c r="AI717" s="43">
        <f t="shared" si="368"/>
        <v>1018.9522171286358</v>
      </c>
      <c r="AJ717" s="43">
        <f t="shared" si="369"/>
        <v>24573.752258180008</v>
      </c>
      <c r="AK717" s="43">
        <f t="shared" si="370"/>
        <v>24.573752258180008</v>
      </c>
      <c r="AL717" s="43">
        <f t="shared" si="371"/>
        <v>0</v>
      </c>
      <c r="AM717" s="43">
        <f t="shared" si="372"/>
        <v>0</v>
      </c>
      <c r="AN717" s="43">
        <f t="shared" si="373"/>
        <v>18.430314193635009</v>
      </c>
      <c r="AO717" s="43">
        <f>IF('My Spreedsheet '!AN717&lt; 'Supercapacitor Info'!$F$22,'My Spreedsheet '!AN717,'Supercapacitor Info'!$F$22)</f>
        <v>18.430314193635009</v>
      </c>
    </row>
    <row r="718" spans="2:41" x14ac:dyDescent="0.3">
      <c r="B718" s="8" t="s">
        <v>10</v>
      </c>
      <c r="C718" s="8">
        <v>713</v>
      </c>
      <c r="D718" s="8">
        <v>124</v>
      </c>
      <c r="E718" s="9">
        <v>21.8</v>
      </c>
      <c r="F718" s="52">
        <f t="shared" si="350"/>
        <v>6.0555555555555554</v>
      </c>
      <c r="G718" s="18">
        <f t="shared" si="374"/>
        <v>1.3888888888888593E-2</v>
      </c>
      <c r="H718" s="18">
        <f t="shared" si="375"/>
        <v>4.9999999999998934E-2</v>
      </c>
      <c r="I718" s="18">
        <f t="shared" si="351"/>
        <v>6.0555555555555554</v>
      </c>
      <c r="J718" s="18">
        <f t="shared" si="352"/>
        <v>4185.6666666666688</v>
      </c>
      <c r="K718" s="18">
        <f t="shared" si="346"/>
        <v>1091.1388888888891</v>
      </c>
      <c r="L718" s="43">
        <f>'Car Info '!$C$5*'My Spreedsheet '!G718</f>
        <v>20.694444444444002</v>
      </c>
      <c r="M718" s="43">
        <f t="shared" si="353"/>
        <v>1</v>
      </c>
      <c r="N718" s="43">
        <f>IF(M718=1,'Car Info '!$C$5*9.80665*'Car Info '!$H$5,0)</f>
        <v>160.73099349999998</v>
      </c>
      <c r="O718" s="43">
        <f>0.5*'Car Info '!$G$5*'Car Info '!$I$5*'Car Info '!$D$5*('My Spreedsheet '!F718*'My Spreedsheet '!F718)</f>
        <v>14.00354568292361</v>
      </c>
      <c r="P718" s="43">
        <f t="shared" si="345"/>
        <v>195.42898362736759</v>
      </c>
      <c r="Q718" s="43">
        <f t="shared" si="354"/>
        <v>1183.4310675212814</v>
      </c>
      <c r="R718" s="43">
        <f t="shared" si="355"/>
        <v>1.1834310675212814</v>
      </c>
      <c r="S718" s="43">
        <f t="shared" si="356"/>
        <v>1058.1147094965927</v>
      </c>
      <c r="T718" s="43">
        <f t="shared" si="347"/>
        <v>234434.04608832128</v>
      </c>
      <c r="U718" s="43">
        <f t="shared" si="357"/>
        <v>1.1834310675212814</v>
      </c>
      <c r="V718" s="43">
        <f t="shared" si="358"/>
        <v>3.2873085208924482E-4</v>
      </c>
      <c r="W718" s="43">
        <f t="shared" si="359"/>
        <v>0</v>
      </c>
      <c r="X718" s="43">
        <f t="shared" si="360"/>
        <v>0</v>
      </c>
      <c r="Y718" s="43">
        <f t="shared" si="348"/>
        <v>1785.8033870851584</v>
      </c>
      <c r="Z718" s="43">
        <f t="shared" si="349"/>
        <v>-919.58108995916984</v>
      </c>
      <c r="AA718" s="43">
        <f t="shared" si="361"/>
        <v>0.49605649641254401</v>
      </c>
      <c r="AB718" s="43">
        <f t="shared" si="362"/>
        <v>-0.25543919165532497</v>
      </c>
      <c r="AC718" s="43">
        <f t="shared" si="363"/>
        <v>0.25543919165532497</v>
      </c>
      <c r="AD718" s="43">
        <f t="shared" si="364"/>
        <v>0.24061730475721904</v>
      </c>
      <c r="AE718" s="43">
        <f>1/2*(('Car Info '!$C$5)*('My Spreedsheet '!F718)^2)</f>
        <v>27318.966049382718</v>
      </c>
      <c r="AF718" s="43">
        <f t="shared" si="365"/>
        <v>27.31896604938272</v>
      </c>
      <c r="AG718" s="43">
        <f t="shared" si="366"/>
        <v>7.5886016803840889E-3</v>
      </c>
      <c r="AH718" s="43">
        <f t="shared" si="367"/>
        <v>8.2685055169753099</v>
      </c>
      <c r="AI718" s="43">
        <f t="shared" si="368"/>
        <v>1058.1147094965927</v>
      </c>
      <c r="AJ718" s="43">
        <f t="shared" si="369"/>
        <v>26260.851339886125</v>
      </c>
      <c r="AK718" s="43">
        <f t="shared" si="370"/>
        <v>26.260851339886127</v>
      </c>
      <c r="AL718" s="43">
        <f t="shared" si="371"/>
        <v>0</v>
      </c>
      <c r="AM718" s="43">
        <f t="shared" si="372"/>
        <v>0</v>
      </c>
      <c r="AN718" s="43">
        <f t="shared" si="373"/>
        <v>19.695638504914594</v>
      </c>
      <c r="AO718" s="43">
        <f>IF('My Spreedsheet '!AN718&lt; 'Supercapacitor Info'!$F$22,'My Spreedsheet '!AN718,'Supercapacitor Info'!$F$22)</f>
        <v>19.695638504914594</v>
      </c>
    </row>
    <row r="719" spans="2:41" x14ac:dyDescent="0.3">
      <c r="B719" s="8" t="s">
        <v>10</v>
      </c>
      <c r="C719" s="8">
        <v>714</v>
      </c>
      <c r="D719" s="8">
        <v>125</v>
      </c>
      <c r="E719" s="9">
        <v>21.2</v>
      </c>
      <c r="F719" s="52">
        <f t="shared" si="350"/>
        <v>5.8888888888888884</v>
      </c>
      <c r="G719" s="18">
        <f t="shared" si="374"/>
        <v>-0.45833333333333343</v>
      </c>
      <c r="H719" s="18">
        <f t="shared" si="375"/>
        <v>-1.6500000000000004</v>
      </c>
      <c r="I719" s="18">
        <f t="shared" si="351"/>
        <v>5.8888888888888884</v>
      </c>
      <c r="J719" s="18">
        <f t="shared" si="352"/>
        <v>4191.5555555555575</v>
      </c>
      <c r="K719" s="18">
        <f t="shared" si="346"/>
        <v>1097.0277777777781</v>
      </c>
      <c r="L719" s="43">
        <f>'Car Info '!$C$5*'My Spreedsheet '!G719</f>
        <v>-682.91666666666686</v>
      </c>
      <c r="M719" s="43">
        <f t="shared" si="353"/>
        <v>1</v>
      </c>
      <c r="N719" s="43">
        <f>IF(M719=1,'Car Info '!$C$5*9.80665*'Car Info '!$H$5,0)</f>
        <v>160.73099349999998</v>
      </c>
      <c r="O719" s="43">
        <f>0.5*'Car Info '!$G$5*'Car Info '!$I$5*'Car Info '!$D$5*('My Spreedsheet '!F719*'My Spreedsheet '!F719)</f>
        <v>13.243316159694441</v>
      </c>
      <c r="P719" s="43">
        <f t="shared" si="345"/>
        <v>-508.94235700697249</v>
      </c>
      <c r="Q719" s="43">
        <f t="shared" si="354"/>
        <v>-2997.104991263282</v>
      </c>
      <c r="R719" s="43">
        <f t="shared" si="355"/>
        <v>-2.9971049912632819</v>
      </c>
      <c r="S719" s="43">
        <f t="shared" si="356"/>
        <v>1024.5153791070893</v>
      </c>
      <c r="T719" s="43">
        <f t="shared" si="347"/>
        <v>235458.56146742837</v>
      </c>
      <c r="U719" s="43">
        <f t="shared" si="357"/>
        <v>0</v>
      </c>
      <c r="V719" s="43">
        <f t="shared" si="358"/>
        <v>0</v>
      </c>
      <c r="W719" s="43">
        <f t="shared" si="359"/>
        <v>-2.9971049912632819</v>
      </c>
      <c r="X719" s="43">
        <f t="shared" si="360"/>
        <v>8.3252916423980051E-4</v>
      </c>
      <c r="Y719" s="43">
        <f t="shared" si="348"/>
        <v>1785.8033870851584</v>
      </c>
      <c r="Z719" s="43">
        <f t="shared" si="349"/>
        <v>-922.57819495043316</v>
      </c>
      <c r="AA719" s="43">
        <f t="shared" si="361"/>
        <v>0.49605649641254401</v>
      </c>
      <c r="AB719" s="43">
        <f t="shared" si="362"/>
        <v>-0.25627172081956479</v>
      </c>
      <c r="AC719" s="43">
        <f t="shared" si="363"/>
        <v>0.25627172081956479</v>
      </c>
      <c r="AD719" s="43">
        <f t="shared" si="364"/>
        <v>0.23978477559297923</v>
      </c>
      <c r="AE719" s="43">
        <f>1/2*(('Car Info '!$C$5)*('My Spreedsheet '!F719)^2)</f>
        <v>25835.86419753086</v>
      </c>
      <c r="AF719" s="43">
        <f t="shared" si="365"/>
        <v>25.83586419753086</v>
      </c>
      <c r="AG719" s="43">
        <f t="shared" si="366"/>
        <v>7.1766289437585722E-3</v>
      </c>
      <c r="AH719" s="43">
        <f t="shared" si="367"/>
        <v>8.2756821459190686</v>
      </c>
      <c r="AI719" s="43">
        <f t="shared" si="368"/>
        <v>1024.5153791070893</v>
      </c>
      <c r="AJ719" s="43">
        <f t="shared" si="369"/>
        <v>24811.348818423772</v>
      </c>
      <c r="AK719" s="43">
        <f t="shared" si="370"/>
        <v>24.811348818423774</v>
      </c>
      <c r="AL719" s="43">
        <f t="shared" si="371"/>
        <v>24811.348818423772</v>
      </c>
      <c r="AM719" s="43">
        <f t="shared" si="372"/>
        <v>24.811348818423774</v>
      </c>
      <c r="AN719" s="43">
        <f t="shared" si="373"/>
        <v>18.608511613817829</v>
      </c>
      <c r="AO719" s="43">
        <f>IF('My Spreedsheet '!AN719&lt; 'Supercapacitor Info'!$F$22,'My Spreedsheet '!AN719,'Supercapacitor Info'!$F$22)</f>
        <v>18.608511613817829</v>
      </c>
    </row>
    <row r="720" spans="2:41" x14ac:dyDescent="0.3">
      <c r="B720" s="8" t="s">
        <v>10</v>
      </c>
      <c r="C720" s="8">
        <v>715</v>
      </c>
      <c r="D720" s="8">
        <v>126</v>
      </c>
      <c r="E720" s="9">
        <v>18.5</v>
      </c>
      <c r="F720" s="52">
        <f t="shared" si="350"/>
        <v>5.1388888888888884</v>
      </c>
      <c r="G720" s="18">
        <f t="shared" si="374"/>
        <v>-1.0138888888888886</v>
      </c>
      <c r="H720" s="18">
        <f t="shared" si="375"/>
        <v>-3.6499999999999995</v>
      </c>
      <c r="I720" s="18">
        <f t="shared" si="351"/>
        <v>5.1388888888888884</v>
      </c>
      <c r="J720" s="18">
        <f t="shared" si="352"/>
        <v>4196.6944444444462</v>
      </c>
      <c r="K720" s="18">
        <f t="shared" si="346"/>
        <v>1102.166666666667</v>
      </c>
      <c r="L720" s="43">
        <f>'Car Info '!$C$5*'My Spreedsheet '!G720</f>
        <v>-1510.6944444444441</v>
      </c>
      <c r="M720" s="43">
        <f t="shared" si="353"/>
        <v>1</v>
      </c>
      <c r="N720" s="43">
        <f>IF(M720=1,'Car Info '!$C$5*9.80665*'Car Info '!$H$5,0)</f>
        <v>160.73099349999998</v>
      </c>
      <c r="O720" s="43">
        <f>0.5*'Car Info '!$G$5*'Car Info '!$I$5*'Car Info '!$D$5*('My Spreedsheet '!F720*'My Spreedsheet '!F720)</f>
        <v>10.084827687022567</v>
      </c>
      <c r="P720" s="43">
        <f t="shared" si="345"/>
        <v>-1339.8786232574214</v>
      </c>
      <c r="Q720" s="43">
        <f t="shared" si="354"/>
        <v>-6885.4873695173037</v>
      </c>
      <c r="R720" s="43">
        <f t="shared" si="355"/>
        <v>-6.8854873695173042</v>
      </c>
      <c r="S720" s="43">
        <f t="shared" si="356"/>
        <v>877.8035255444214</v>
      </c>
      <c r="T720" s="43">
        <f t="shared" si="347"/>
        <v>236336.36499297278</v>
      </c>
      <c r="U720" s="43">
        <f t="shared" si="357"/>
        <v>0</v>
      </c>
      <c r="V720" s="43">
        <f t="shared" si="358"/>
        <v>0</v>
      </c>
      <c r="W720" s="43">
        <f t="shared" si="359"/>
        <v>-6.8854873695173042</v>
      </c>
      <c r="X720" s="43">
        <f t="shared" si="360"/>
        <v>1.9126353804214734E-3</v>
      </c>
      <c r="Y720" s="43">
        <f t="shared" si="348"/>
        <v>1785.8033870851584</v>
      </c>
      <c r="Z720" s="43">
        <f t="shared" si="349"/>
        <v>-929.46368231995041</v>
      </c>
      <c r="AA720" s="43">
        <f t="shared" si="361"/>
        <v>0.49605649641254401</v>
      </c>
      <c r="AB720" s="43">
        <f t="shared" si="362"/>
        <v>-0.2581843561999862</v>
      </c>
      <c r="AC720" s="43">
        <f t="shared" si="363"/>
        <v>0.2581843561999862</v>
      </c>
      <c r="AD720" s="43">
        <f t="shared" si="364"/>
        <v>0.23787214021255781</v>
      </c>
      <c r="AE720" s="43">
        <f>1/2*(('Car Info '!$C$5)*('My Spreedsheet '!F720)^2)</f>
        <v>19674.093364197528</v>
      </c>
      <c r="AF720" s="43">
        <f t="shared" si="365"/>
        <v>19.674093364197528</v>
      </c>
      <c r="AG720" s="43">
        <f t="shared" si="366"/>
        <v>5.4650259344993131E-3</v>
      </c>
      <c r="AH720" s="43">
        <f t="shared" si="367"/>
        <v>8.2811471718535685</v>
      </c>
      <c r="AI720" s="43">
        <f t="shared" si="368"/>
        <v>877.8035255444214</v>
      </c>
      <c r="AJ720" s="43">
        <f t="shared" si="369"/>
        <v>18796.289838653105</v>
      </c>
      <c r="AK720" s="43">
        <f t="shared" si="370"/>
        <v>18.796289838653106</v>
      </c>
      <c r="AL720" s="43">
        <f t="shared" si="371"/>
        <v>18796.289838653105</v>
      </c>
      <c r="AM720" s="43">
        <f t="shared" si="372"/>
        <v>18.796289838653106</v>
      </c>
      <c r="AN720" s="43">
        <f t="shared" si="373"/>
        <v>14.09721737898983</v>
      </c>
      <c r="AO720" s="43">
        <f>IF('My Spreedsheet '!AN720&lt; 'Supercapacitor Info'!$F$22,'My Spreedsheet '!AN720,'Supercapacitor Info'!$F$22)</f>
        <v>14.09721737898983</v>
      </c>
    </row>
    <row r="721" spans="2:41" x14ac:dyDescent="0.3">
      <c r="B721" s="8" t="s">
        <v>10</v>
      </c>
      <c r="C721" s="8">
        <v>716</v>
      </c>
      <c r="D721" s="8">
        <v>127</v>
      </c>
      <c r="E721" s="9">
        <v>13.9</v>
      </c>
      <c r="F721" s="52">
        <f t="shared" si="350"/>
        <v>3.8611111111111112</v>
      </c>
      <c r="G721" s="18">
        <f t="shared" si="374"/>
        <v>-0.90277777777777779</v>
      </c>
      <c r="H721" s="18">
        <f t="shared" si="375"/>
        <v>-3.25</v>
      </c>
      <c r="I721" s="18">
        <f t="shared" si="351"/>
        <v>3.8611111111111112</v>
      </c>
      <c r="J721" s="18">
        <f t="shared" si="352"/>
        <v>4200.5555555555575</v>
      </c>
      <c r="K721" s="18">
        <f t="shared" si="346"/>
        <v>1106.0277777777781</v>
      </c>
      <c r="L721" s="43">
        <f>'Car Info '!$C$5*'My Spreedsheet '!G721</f>
        <v>-1345.1388888888889</v>
      </c>
      <c r="M721" s="43">
        <f t="shared" si="353"/>
        <v>1</v>
      </c>
      <c r="N721" s="43">
        <f>IF(M721=1,'Car Info '!$C$5*9.80665*'Car Info '!$H$5,0)</f>
        <v>160.73099349999998</v>
      </c>
      <c r="O721" s="43">
        <f>0.5*'Car Info '!$G$5*'Car Info '!$I$5*'Car Info '!$D$5*('My Spreedsheet '!F721*'My Spreedsheet '!F721)</f>
        <v>5.6931762086475697</v>
      </c>
      <c r="P721" s="43">
        <f t="shared" ref="P721:P784" si="376">L721+N721+O721</f>
        <v>-1178.7147191802412</v>
      </c>
      <c r="Q721" s="43">
        <f t="shared" si="354"/>
        <v>-4551.1484990570425</v>
      </c>
      <c r="R721" s="43">
        <f t="shared" si="355"/>
        <v>-4.5511484990570423</v>
      </c>
      <c r="S721" s="43">
        <f t="shared" si="356"/>
        <v>642.58221081950023</v>
      </c>
      <c r="T721" s="43">
        <f t="shared" si="347"/>
        <v>236978.94720379228</v>
      </c>
      <c r="U721" s="43">
        <f t="shared" si="357"/>
        <v>0</v>
      </c>
      <c r="V721" s="43">
        <f t="shared" si="358"/>
        <v>0</v>
      </c>
      <c r="W721" s="43">
        <f t="shared" si="359"/>
        <v>-4.5511484990570423</v>
      </c>
      <c r="X721" s="43">
        <f t="shared" si="360"/>
        <v>1.264207916404734E-3</v>
      </c>
      <c r="Y721" s="43">
        <f t="shared" si="348"/>
        <v>1785.8033870851584</v>
      </c>
      <c r="Z721" s="43">
        <f t="shared" si="349"/>
        <v>-934.01483081900744</v>
      </c>
      <c r="AA721" s="43">
        <f t="shared" si="361"/>
        <v>0.49605649641254401</v>
      </c>
      <c r="AB721" s="43">
        <f t="shared" si="362"/>
        <v>-0.25944856411639095</v>
      </c>
      <c r="AC721" s="43">
        <f t="shared" si="363"/>
        <v>0.25944856411639095</v>
      </c>
      <c r="AD721" s="43">
        <f t="shared" si="364"/>
        <v>0.23660793229615307</v>
      </c>
      <c r="AE721" s="43">
        <f>1/2*(('Car Info '!$C$5)*('My Spreedsheet '!F721)^2)</f>
        <v>11106.59336419753</v>
      </c>
      <c r="AF721" s="43">
        <f t="shared" si="365"/>
        <v>11.106593364197529</v>
      </c>
      <c r="AG721" s="43">
        <f t="shared" si="366"/>
        <v>3.0851648233882027E-3</v>
      </c>
      <c r="AH721" s="43">
        <f t="shared" si="367"/>
        <v>8.2842323366769559</v>
      </c>
      <c r="AI721" s="43">
        <f t="shared" si="368"/>
        <v>642.58221081950023</v>
      </c>
      <c r="AJ721" s="43">
        <f t="shared" si="369"/>
        <v>10464.011153378029</v>
      </c>
      <c r="AK721" s="43">
        <f t="shared" si="370"/>
        <v>10.46401115337803</v>
      </c>
      <c r="AL721" s="43">
        <f t="shared" si="371"/>
        <v>10464.011153378029</v>
      </c>
      <c r="AM721" s="43">
        <f t="shared" si="372"/>
        <v>10.46401115337803</v>
      </c>
      <c r="AN721" s="43">
        <f t="shared" si="373"/>
        <v>7.8480083650335217</v>
      </c>
      <c r="AO721" s="43">
        <f>IF('My Spreedsheet '!AN721&lt; 'Supercapacitor Info'!$F$22,'My Spreedsheet '!AN721,'Supercapacitor Info'!$F$22)</f>
        <v>7.8480083650335217</v>
      </c>
    </row>
    <row r="722" spans="2:41" x14ac:dyDescent="0.3">
      <c r="B722" s="8" t="s">
        <v>10</v>
      </c>
      <c r="C722" s="8">
        <v>717</v>
      </c>
      <c r="D722" s="8">
        <v>128</v>
      </c>
      <c r="E722" s="9">
        <v>12</v>
      </c>
      <c r="F722" s="52">
        <f t="shared" si="350"/>
        <v>3.333333333333333</v>
      </c>
      <c r="G722" s="18">
        <f t="shared" si="374"/>
        <v>-0.26388888888888895</v>
      </c>
      <c r="H722" s="18">
        <f t="shared" si="375"/>
        <v>-0.95000000000000018</v>
      </c>
      <c r="I722" s="18">
        <f t="shared" si="351"/>
        <v>3.333333333333333</v>
      </c>
      <c r="J722" s="18">
        <f t="shared" si="352"/>
        <v>4203.8888888888905</v>
      </c>
      <c r="K722" s="18">
        <f t="shared" si="346"/>
        <v>1109.3611111111113</v>
      </c>
      <c r="L722" s="43">
        <f>'Car Info '!$C$5*'My Spreedsheet '!G722</f>
        <v>-393.19444444444451</v>
      </c>
      <c r="M722" s="43">
        <f t="shared" si="353"/>
        <v>1</v>
      </c>
      <c r="N722" s="43">
        <f>IF(M722=1,'Car Info '!$C$5*9.80665*'Car Info '!$H$5,0)</f>
        <v>160.73099349999998</v>
      </c>
      <c r="O722" s="43">
        <f>0.5*'Car Info '!$G$5*'Car Info '!$I$5*'Car Info '!$D$5*('My Spreedsheet '!F722*'My Spreedsheet '!F722)</f>
        <v>4.2431415249999995</v>
      </c>
      <c r="P722" s="43">
        <f t="shared" si="376"/>
        <v>-228.22030941944453</v>
      </c>
      <c r="Q722" s="43">
        <f t="shared" si="354"/>
        <v>-760.73436473148172</v>
      </c>
      <c r="R722" s="43">
        <f t="shared" si="355"/>
        <v>-0.7607343647314817</v>
      </c>
      <c r="S722" s="43">
        <f t="shared" si="356"/>
        <v>549.91378341666655</v>
      </c>
      <c r="T722" s="43">
        <f t="shared" si="347"/>
        <v>237528.86098720896</v>
      </c>
      <c r="U722" s="43">
        <f t="shared" si="357"/>
        <v>0</v>
      </c>
      <c r="V722" s="43">
        <f t="shared" si="358"/>
        <v>0</v>
      </c>
      <c r="W722" s="43">
        <f t="shared" si="359"/>
        <v>-0.7607343647314817</v>
      </c>
      <c r="X722" s="43">
        <f t="shared" si="360"/>
        <v>2.1131510131430046E-4</v>
      </c>
      <c r="Y722" s="43">
        <f t="shared" si="348"/>
        <v>1785.8033870851584</v>
      </c>
      <c r="Z722" s="43">
        <f t="shared" si="349"/>
        <v>-934.77556518373888</v>
      </c>
      <c r="AA722" s="43">
        <f t="shared" si="361"/>
        <v>0.49605649641254401</v>
      </c>
      <c r="AB722" s="43">
        <f t="shared" si="362"/>
        <v>-0.25965987921770523</v>
      </c>
      <c r="AC722" s="43">
        <f t="shared" si="363"/>
        <v>0.25965987921770523</v>
      </c>
      <c r="AD722" s="43">
        <f t="shared" si="364"/>
        <v>0.23639661719483879</v>
      </c>
      <c r="AE722" s="43">
        <f>1/2*(('Car Info '!$C$5)*('My Spreedsheet '!F722)^2)</f>
        <v>8277.7777777777756</v>
      </c>
      <c r="AF722" s="43">
        <f t="shared" si="365"/>
        <v>8.277777777777775</v>
      </c>
      <c r="AG722" s="43">
        <f t="shared" si="366"/>
        <v>2.2993827160493821E-3</v>
      </c>
      <c r="AH722" s="43">
        <f t="shared" si="367"/>
        <v>8.2865317193930057</v>
      </c>
      <c r="AI722" s="43">
        <f t="shared" si="368"/>
        <v>549.91378341666655</v>
      </c>
      <c r="AJ722" s="43">
        <f t="shared" si="369"/>
        <v>7727.8639943611088</v>
      </c>
      <c r="AK722" s="43">
        <f t="shared" si="370"/>
        <v>7.7278639943611092</v>
      </c>
      <c r="AL722" s="43">
        <f t="shared" si="371"/>
        <v>7727.8639943611088</v>
      </c>
      <c r="AM722" s="43">
        <f t="shared" si="372"/>
        <v>7.7278639943611092</v>
      </c>
      <c r="AN722" s="43">
        <f t="shared" si="373"/>
        <v>5.7958979957708321</v>
      </c>
      <c r="AO722" s="43">
        <f>IF('My Spreedsheet '!AN722&lt; 'Supercapacitor Info'!$F$22,'My Spreedsheet '!AN722,'Supercapacitor Info'!$F$22)</f>
        <v>5.7958979957708321</v>
      </c>
    </row>
    <row r="723" spans="2:41" x14ac:dyDescent="0.3">
      <c r="B723" s="8" t="s">
        <v>10</v>
      </c>
      <c r="C723" s="8">
        <v>718</v>
      </c>
      <c r="D723" s="8">
        <v>129</v>
      </c>
      <c r="E723" s="9">
        <v>12</v>
      </c>
      <c r="F723" s="52">
        <f t="shared" si="350"/>
        <v>3.333333333333333</v>
      </c>
      <c r="G723" s="18">
        <f t="shared" si="374"/>
        <v>0.1388888888888889</v>
      </c>
      <c r="H723" s="18">
        <f t="shared" si="375"/>
        <v>0.5</v>
      </c>
      <c r="I723" s="18">
        <f t="shared" si="351"/>
        <v>3.333333333333333</v>
      </c>
      <c r="J723" s="18">
        <f t="shared" si="352"/>
        <v>4207.2222222222235</v>
      </c>
      <c r="K723" s="18">
        <f t="shared" si="346"/>
        <v>1112.6944444444446</v>
      </c>
      <c r="L723" s="43">
        <f>'Car Info '!$C$5*'My Spreedsheet '!G723</f>
        <v>206.94444444444446</v>
      </c>
      <c r="M723" s="43">
        <f t="shared" si="353"/>
        <v>1</v>
      </c>
      <c r="N723" s="43">
        <f>IF(M723=1,'Car Info '!$C$5*9.80665*'Car Info '!$H$5,0)</f>
        <v>160.73099349999998</v>
      </c>
      <c r="O723" s="43">
        <f>0.5*'Car Info '!$G$5*'Car Info '!$I$5*'Car Info '!$D$5*('My Spreedsheet '!F723*'My Spreedsheet '!F723)</f>
        <v>4.2431415249999995</v>
      </c>
      <c r="P723" s="43">
        <f t="shared" si="376"/>
        <v>371.91857946944441</v>
      </c>
      <c r="Q723" s="43">
        <f t="shared" si="354"/>
        <v>1239.7285982314813</v>
      </c>
      <c r="R723" s="43">
        <f t="shared" si="355"/>
        <v>1.2397285982314814</v>
      </c>
      <c r="S723" s="43">
        <f t="shared" si="356"/>
        <v>549.91378341666655</v>
      </c>
      <c r="T723" s="43">
        <f t="shared" si="347"/>
        <v>238078.77477062563</v>
      </c>
      <c r="U723" s="43">
        <f t="shared" si="357"/>
        <v>1.2397285982314814</v>
      </c>
      <c r="V723" s="43">
        <f t="shared" si="358"/>
        <v>3.4436905506430036E-4</v>
      </c>
      <c r="W723" s="43">
        <f t="shared" si="359"/>
        <v>0</v>
      </c>
      <c r="X723" s="43">
        <f t="shared" si="360"/>
        <v>0</v>
      </c>
      <c r="Y723" s="43">
        <f t="shared" si="348"/>
        <v>1787.0431156833899</v>
      </c>
      <c r="Z723" s="43">
        <f t="shared" si="349"/>
        <v>-934.77556518373888</v>
      </c>
      <c r="AA723" s="43">
        <f t="shared" si="361"/>
        <v>0.49640086546760831</v>
      </c>
      <c r="AB723" s="43">
        <f t="shared" si="362"/>
        <v>-0.25965987921770523</v>
      </c>
      <c r="AC723" s="43">
        <f t="shared" si="363"/>
        <v>0.25965987921770523</v>
      </c>
      <c r="AD723" s="43">
        <f t="shared" si="364"/>
        <v>0.23674098624990308</v>
      </c>
      <c r="AE723" s="43">
        <f>1/2*(('Car Info '!$C$5)*('My Spreedsheet '!F723)^2)</f>
        <v>8277.7777777777756</v>
      </c>
      <c r="AF723" s="43">
        <f t="shared" si="365"/>
        <v>8.277777777777775</v>
      </c>
      <c r="AG723" s="43">
        <f t="shared" si="366"/>
        <v>2.2993827160493821E-3</v>
      </c>
      <c r="AH723" s="43">
        <f t="shared" si="367"/>
        <v>8.2888311021090555</v>
      </c>
      <c r="AI723" s="43">
        <f t="shared" si="368"/>
        <v>549.91378341666655</v>
      </c>
      <c r="AJ723" s="43">
        <f t="shared" si="369"/>
        <v>7727.8639943611088</v>
      </c>
      <c r="AK723" s="43">
        <f t="shared" si="370"/>
        <v>7.7278639943611092</v>
      </c>
      <c r="AL723" s="43">
        <f t="shared" si="371"/>
        <v>0</v>
      </c>
      <c r="AM723" s="43">
        <f t="shared" si="372"/>
        <v>0</v>
      </c>
      <c r="AN723" s="43">
        <f t="shared" si="373"/>
        <v>5.7958979957708321</v>
      </c>
      <c r="AO723" s="43">
        <f>IF('My Spreedsheet '!AN723&lt; 'Supercapacitor Info'!$F$22,'My Spreedsheet '!AN723,'Supercapacitor Info'!$F$22)</f>
        <v>5.7958979957708321</v>
      </c>
    </row>
    <row r="724" spans="2:41" x14ac:dyDescent="0.3">
      <c r="B724" s="8" t="s">
        <v>10</v>
      </c>
      <c r="C724" s="8">
        <v>719</v>
      </c>
      <c r="D724" s="8">
        <v>130</v>
      </c>
      <c r="E724" s="9">
        <v>13</v>
      </c>
      <c r="F724" s="52">
        <f t="shared" si="350"/>
        <v>3.6111111111111112</v>
      </c>
      <c r="G724" s="18">
        <f t="shared" si="374"/>
        <v>0.55555555555555558</v>
      </c>
      <c r="H724" s="18">
        <f t="shared" si="375"/>
        <v>2</v>
      </c>
      <c r="I724" s="18">
        <f t="shared" si="351"/>
        <v>3.6111111111111112</v>
      </c>
      <c r="J724" s="18">
        <f t="shared" si="352"/>
        <v>4210.8333333333348</v>
      </c>
      <c r="K724" s="18">
        <f t="shared" si="346"/>
        <v>1116.3055555555557</v>
      </c>
      <c r="L724" s="43">
        <f>'Car Info '!$C$5*'My Spreedsheet '!G724</f>
        <v>827.77777777777783</v>
      </c>
      <c r="M724" s="43">
        <f t="shared" si="353"/>
        <v>1</v>
      </c>
      <c r="N724" s="43">
        <f>IF(M724=1,'Car Info '!$C$5*9.80665*'Car Info '!$H$5,0)</f>
        <v>160.73099349999998</v>
      </c>
      <c r="O724" s="43">
        <f>0.5*'Car Info '!$G$5*'Car Info '!$I$5*'Car Info '!$D$5*('My Spreedsheet '!F724*'My Spreedsheet '!F724)</f>
        <v>4.9797980397569441</v>
      </c>
      <c r="P724" s="43">
        <f t="shared" si="376"/>
        <v>993.48856931753471</v>
      </c>
      <c r="Q724" s="43">
        <f t="shared" si="354"/>
        <v>3587.5976114244309</v>
      </c>
      <c r="R724" s="43">
        <f t="shared" si="355"/>
        <v>3.5875976114244308</v>
      </c>
      <c r="S724" s="43">
        <f t="shared" si="356"/>
        <v>598.40008056023339</v>
      </c>
      <c r="T724" s="43">
        <f t="shared" si="347"/>
        <v>238677.17485118588</v>
      </c>
      <c r="U724" s="43">
        <f t="shared" si="357"/>
        <v>3.5875976114244308</v>
      </c>
      <c r="V724" s="43">
        <f t="shared" si="358"/>
        <v>9.9655489206234194E-4</v>
      </c>
      <c r="W724" s="43">
        <f t="shared" si="359"/>
        <v>0</v>
      </c>
      <c r="X724" s="43">
        <f t="shared" si="360"/>
        <v>0</v>
      </c>
      <c r="Y724" s="43">
        <f t="shared" si="348"/>
        <v>1790.6307132948143</v>
      </c>
      <c r="Z724" s="43">
        <f t="shared" si="349"/>
        <v>-934.77556518373888</v>
      </c>
      <c r="AA724" s="43">
        <f t="shared" si="361"/>
        <v>0.49739742035967066</v>
      </c>
      <c r="AB724" s="43">
        <f t="shared" si="362"/>
        <v>-0.25965987921770523</v>
      </c>
      <c r="AC724" s="43">
        <f t="shared" si="363"/>
        <v>0.25965987921770523</v>
      </c>
      <c r="AD724" s="43">
        <f t="shared" si="364"/>
        <v>0.23773754114196544</v>
      </c>
      <c r="AE724" s="43">
        <f>1/2*(('Car Info '!$C$5)*('My Spreedsheet '!F724)^2)</f>
        <v>9714.8919753086411</v>
      </c>
      <c r="AF724" s="43">
        <f t="shared" si="365"/>
        <v>9.7148919753086407</v>
      </c>
      <c r="AG724" s="43">
        <f t="shared" si="366"/>
        <v>2.6985811042524004E-3</v>
      </c>
      <c r="AH724" s="43">
        <f t="shared" si="367"/>
        <v>8.2915296832133087</v>
      </c>
      <c r="AI724" s="43">
        <f t="shared" si="368"/>
        <v>598.40008056023339</v>
      </c>
      <c r="AJ724" s="43">
        <f t="shared" si="369"/>
        <v>9116.4918947484075</v>
      </c>
      <c r="AK724" s="43">
        <f t="shared" si="370"/>
        <v>9.1164918947484068</v>
      </c>
      <c r="AL724" s="43">
        <f t="shared" si="371"/>
        <v>0</v>
      </c>
      <c r="AM724" s="43">
        <f t="shared" si="372"/>
        <v>0</v>
      </c>
      <c r="AN724" s="43">
        <f t="shared" si="373"/>
        <v>6.837368921061306</v>
      </c>
      <c r="AO724" s="43">
        <f>IF('My Spreedsheet '!AN724&lt; 'Supercapacitor Info'!$F$22,'My Spreedsheet '!AN724,'Supercapacitor Info'!$F$22)</f>
        <v>6.837368921061306</v>
      </c>
    </row>
    <row r="725" spans="2:41" x14ac:dyDescent="0.3">
      <c r="B725" s="8" t="s">
        <v>10</v>
      </c>
      <c r="C725" s="8">
        <v>720</v>
      </c>
      <c r="D725" s="8">
        <v>131</v>
      </c>
      <c r="E725" s="9">
        <v>16</v>
      </c>
      <c r="F725" s="52">
        <f t="shared" si="350"/>
        <v>4.4444444444444446</v>
      </c>
      <c r="G725" s="18">
        <f t="shared" si="374"/>
        <v>0.76388888888888884</v>
      </c>
      <c r="H725" s="18">
        <f t="shared" si="375"/>
        <v>2.75</v>
      </c>
      <c r="I725" s="18">
        <f t="shared" si="351"/>
        <v>4.4444444444444446</v>
      </c>
      <c r="J725" s="18">
        <f t="shared" si="352"/>
        <v>4215.2777777777792</v>
      </c>
      <c r="K725" s="18">
        <f t="shared" ref="K725:K788" si="377">SUM(I725,K724)</f>
        <v>1120.75</v>
      </c>
      <c r="L725" s="43">
        <f>'Car Info '!$C$5*'My Spreedsheet '!G725</f>
        <v>1138.1944444444443</v>
      </c>
      <c r="M725" s="43">
        <f t="shared" si="353"/>
        <v>1</v>
      </c>
      <c r="N725" s="43">
        <f>IF(M725=1,'Car Info '!$C$5*9.80665*'Car Info '!$H$5,0)</f>
        <v>160.73099349999998</v>
      </c>
      <c r="O725" s="43">
        <f>0.5*'Car Info '!$G$5*'Car Info '!$I$5*'Car Info '!$D$5*('My Spreedsheet '!F725*'My Spreedsheet '!F725)</f>
        <v>7.5433627111111123</v>
      </c>
      <c r="P725" s="43">
        <f t="shared" si="376"/>
        <v>1306.4688006555555</v>
      </c>
      <c r="Q725" s="43">
        <f t="shared" si="354"/>
        <v>5806.5280029135802</v>
      </c>
      <c r="R725" s="43">
        <f t="shared" si="355"/>
        <v>5.8065280029135806</v>
      </c>
      <c r="S725" s="43">
        <f t="shared" si="356"/>
        <v>747.88602760493825</v>
      </c>
      <c r="T725" s="43">
        <f t="shared" ref="T725:T788" si="378">SUM(S725,T724)</f>
        <v>239425.06087879083</v>
      </c>
      <c r="U725" s="43">
        <f t="shared" si="357"/>
        <v>5.8065280029135806</v>
      </c>
      <c r="V725" s="43">
        <f t="shared" si="358"/>
        <v>1.6129244452537724E-3</v>
      </c>
      <c r="W725" s="43">
        <f t="shared" si="359"/>
        <v>0</v>
      </c>
      <c r="X725" s="43">
        <f t="shared" si="360"/>
        <v>0</v>
      </c>
      <c r="Y725" s="43">
        <f t="shared" si="348"/>
        <v>1796.437241297728</v>
      </c>
      <c r="Z725" s="43">
        <f t="shared" si="349"/>
        <v>-934.77556518373888</v>
      </c>
      <c r="AA725" s="43">
        <f t="shared" si="361"/>
        <v>0.49901034480492445</v>
      </c>
      <c r="AB725" s="43">
        <f t="shared" si="362"/>
        <v>-0.25965987921770523</v>
      </c>
      <c r="AC725" s="43">
        <f t="shared" si="363"/>
        <v>0.25965987921770523</v>
      </c>
      <c r="AD725" s="43">
        <f t="shared" si="364"/>
        <v>0.23935046558721923</v>
      </c>
      <c r="AE725" s="43">
        <f>1/2*(('Car Info '!$C$5)*('My Spreedsheet '!F725)^2)</f>
        <v>14716.049382716052</v>
      </c>
      <c r="AF725" s="43">
        <f t="shared" si="365"/>
        <v>14.716049382716053</v>
      </c>
      <c r="AG725" s="43">
        <f t="shared" si="366"/>
        <v>4.0877914951989031E-3</v>
      </c>
      <c r="AH725" s="43">
        <f t="shared" si="367"/>
        <v>8.2956174747085072</v>
      </c>
      <c r="AI725" s="43">
        <f t="shared" si="368"/>
        <v>747.88602760493825</v>
      </c>
      <c r="AJ725" s="43">
        <f t="shared" si="369"/>
        <v>13968.163355111114</v>
      </c>
      <c r="AK725" s="43">
        <f t="shared" si="370"/>
        <v>13.968163355111114</v>
      </c>
      <c r="AL725" s="43">
        <f t="shared" si="371"/>
        <v>0</v>
      </c>
      <c r="AM725" s="43">
        <f t="shared" si="372"/>
        <v>0</v>
      </c>
      <c r="AN725" s="43">
        <f t="shared" si="373"/>
        <v>10.476122516333335</v>
      </c>
      <c r="AO725" s="43">
        <f>IF('My Spreedsheet '!AN725&lt; 'Supercapacitor Info'!$F$22,'My Spreedsheet '!AN725,'Supercapacitor Info'!$F$22)</f>
        <v>10.476122516333335</v>
      </c>
    </row>
    <row r="726" spans="2:41" x14ac:dyDescent="0.3">
      <c r="B726" s="8" t="s">
        <v>10</v>
      </c>
      <c r="C726" s="8">
        <v>721</v>
      </c>
      <c r="D726" s="8">
        <v>132</v>
      </c>
      <c r="E726" s="9">
        <v>18.5</v>
      </c>
      <c r="F726" s="52">
        <f t="shared" si="350"/>
        <v>5.1388888888888884</v>
      </c>
      <c r="G726" s="18">
        <f t="shared" si="374"/>
        <v>0.63888888888888906</v>
      </c>
      <c r="H726" s="18">
        <f t="shared" si="375"/>
        <v>2.3000000000000007</v>
      </c>
      <c r="I726" s="18">
        <f t="shared" si="351"/>
        <v>5.1388888888888884</v>
      </c>
      <c r="J726" s="18">
        <f t="shared" si="352"/>
        <v>4220.4166666666679</v>
      </c>
      <c r="K726" s="18">
        <f t="shared" si="377"/>
        <v>1125.8888888888889</v>
      </c>
      <c r="L726" s="43">
        <f>'Car Info '!$C$5*'My Spreedsheet '!G726</f>
        <v>951.94444444444468</v>
      </c>
      <c r="M726" s="43">
        <f t="shared" si="353"/>
        <v>1</v>
      </c>
      <c r="N726" s="43">
        <f>IF(M726=1,'Car Info '!$C$5*9.80665*'Car Info '!$H$5,0)</f>
        <v>160.73099349999998</v>
      </c>
      <c r="O726" s="43">
        <f>0.5*'Car Info '!$G$5*'Car Info '!$I$5*'Car Info '!$D$5*('My Spreedsheet '!F726*'My Spreedsheet '!F726)</f>
        <v>10.084827687022567</v>
      </c>
      <c r="P726" s="43">
        <f t="shared" si="376"/>
        <v>1122.7602656314673</v>
      </c>
      <c r="Q726" s="43">
        <f t="shared" si="354"/>
        <v>5769.7402539394843</v>
      </c>
      <c r="R726" s="43">
        <f t="shared" si="355"/>
        <v>5.7697402539394842</v>
      </c>
      <c r="S726" s="43">
        <f t="shared" si="356"/>
        <v>877.8035255444214</v>
      </c>
      <c r="T726" s="43">
        <f t="shared" si="378"/>
        <v>240302.86440433524</v>
      </c>
      <c r="U726" s="43">
        <f t="shared" si="357"/>
        <v>5.7697402539394842</v>
      </c>
      <c r="V726" s="43">
        <f t="shared" si="358"/>
        <v>1.6027056260943012E-3</v>
      </c>
      <c r="W726" s="43">
        <f t="shared" si="359"/>
        <v>0</v>
      </c>
      <c r="X726" s="43">
        <f t="shared" si="360"/>
        <v>0</v>
      </c>
      <c r="Y726" s="43">
        <f t="shared" si="348"/>
        <v>1802.2069815516675</v>
      </c>
      <c r="Z726" s="43">
        <f t="shared" si="349"/>
        <v>-934.77556518373888</v>
      </c>
      <c r="AA726" s="43">
        <f t="shared" si="361"/>
        <v>0.50061305043101878</v>
      </c>
      <c r="AB726" s="43">
        <f t="shared" si="362"/>
        <v>-0.25965987921770523</v>
      </c>
      <c r="AC726" s="43">
        <f t="shared" si="363"/>
        <v>0.25965987921770523</v>
      </c>
      <c r="AD726" s="43">
        <f t="shared" si="364"/>
        <v>0.24095317121331356</v>
      </c>
      <c r="AE726" s="43">
        <f>1/2*(('Car Info '!$C$5)*('My Spreedsheet '!F726)^2)</f>
        <v>19674.093364197528</v>
      </c>
      <c r="AF726" s="43">
        <f t="shared" si="365"/>
        <v>19.674093364197528</v>
      </c>
      <c r="AG726" s="43">
        <f t="shared" si="366"/>
        <v>5.4650259344993131E-3</v>
      </c>
      <c r="AH726" s="43">
        <f t="shared" si="367"/>
        <v>8.3010825006430071</v>
      </c>
      <c r="AI726" s="43">
        <f t="shared" si="368"/>
        <v>877.8035255444214</v>
      </c>
      <c r="AJ726" s="43">
        <f t="shared" si="369"/>
        <v>18796.289838653105</v>
      </c>
      <c r="AK726" s="43">
        <f t="shared" si="370"/>
        <v>18.796289838653106</v>
      </c>
      <c r="AL726" s="43">
        <f t="shared" si="371"/>
        <v>0</v>
      </c>
      <c r="AM726" s="43">
        <f t="shared" si="372"/>
        <v>0</v>
      </c>
      <c r="AN726" s="43">
        <f t="shared" si="373"/>
        <v>14.09721737898983</v>
      </c>
      <c r="AO726" s="43">
        <f>IF('My Spreedsheet '!AN726&lt; 'Supercapacitor Info'!$F$22,'My Spreedsheet '!AN726,'Supercapacitor Info'!$F$22)</f>
        <v>14.09721737898983</v>
      </c>
    </row>
    <row r="727" spans="2:41" x14ac:dyDescent="0.3">
      <c r="B727" s="8" t="s">
        <v>10</v>
      </c>
      <c r="C727" s="8">
        <v>722</v>
      </c>
      <c r="D727" s="8">
        <v>133</v>
      </c>
      <c r="E727" s="9">
        <v>20.6</v>
      </c>
      <c r="F727" s="52">
        <f t="shared" si="350"/>
        <v>5.7222222222222223</v>
      </c>
      <c r="G727" s="18">
        <f t="shared" si="374"/>
        <v>0.55555555555555558</v>
      </c>
      <c r="H727" s="18">
        <f t="shared" si="375"/>
        <v>2</v>
      </c>
      <c r="I727" s="18">
        <f t="shared" si="351"/>
        <v>5.7222222222222223</v>
      </c>
      <c r="J727" s="18">
        <f t="shared" si="352"/>
        <v>4226.1388888888905</v>
      </c>
      <c r="K727" s="18">
        <f t="shared" si="377"/>
        <v>1131.6111111111111</v>
      </c>
      <c r="L727" s="43">
        <f>'Car Info '!$C$5*'My Spreedsheet '!G727</f>
        <v>827.77777777777783</v>
      </c>
      <c r="M727" s="43">
        <f t="shared" si="353"/>
        <v>1</v>
      </c>
      <c r="N727" s="43">
        <f>IF(M727=1,'Car Info '!$C$5*9.80665*'Car Info '!$H$5,0)</f>
        <v>160.73099349999998</v>
      </c>
      <c r="O727" s="43">
        <f>0.5*'Car Info '!$G$5*'Car Info '!$I$5*'Car Info '!$D$5*('My Spreedsheet '!F727*'My Spreedsheet '!F727)</f>
        <v>12.504302344090279</v>
      </c>
      <c r="P727" s="43">
        <f t="shared" si="376"/>
        <v>1001.0130736218681</v>
      </c>
      <c r="Q727" s="43">
        <f t="shared" si="354"/>
        <v>5728.0192546140233</v>
      </c>
      <c r="R727" s="43">
        <f t="shared" si="355"/>
        <v>5.7280192546140238</v>
      </c>
      <c r="S727" s="43">
        <f t="shared" si="356"/>
        <v>991.29085955229436</v>
      </c>
      <c r="T727" s="43">
        <f t="shared" si="378"/>
        <v>241294.15526388754</v>
      </c>
      <c r="U727" s="43">
        <f t="shared" si="357"/>
        <v>5.7280192546140238</v>
      </c>
      <c r="V727" s="43">
        <f t="shared" si="358"/>
        <v>1.5911164596150067E-3</v>
      </c>
      <c r="W727" s="43">
        <f t="shared" si="359"/>
        <v>0</v>
      </c>
      <c r="X727" s="43">
        <f t="shared" si="360"/>
        <v>0</v>
      </c>
      <c r="Y727" s="43">
        <f t="shared" si="348"/>
        <v>1807.9350008062816</v>
      </c>
      <c r="Z727" s="43">
        <f t="shared" si="349"/>
        <v>-934.77556518373888</v>
      </c>
      <c r="AA727" s="43">
        <f t="shared" si="361"/>
        <v>0.50220416689063374</v>
      </c>
      <c r="AB727" s="43">
        <f t="shared" si="362"/>
        <v>-0.25965987921770523</v>
      </c>
      <c r="AC727" s="43">
        <f t="shared" si="363"/>
        <v>0.25965987921770523</v>
      </c>
      <c r="AD727" s="43">
        <f t="shared" si="364"/>
        <v>0.24254428767292852</v>
      </c>
      <c r="AE727" s="43">
        <f>1/2*(('Car Info '!$C$5)*('My Spreedsheet '!F727)^2)</f>
        <v>24394.151234567904</v>
      </c>
      <c r="AF727" s="43">
        <f t="shared" si="365"/>
        <v>24.394151234567904</v>
      </c>
      <c r="AG727" s="43">
        <f t="shared" si="366"/>
        <v>6.7761531207133066E-3</v>
      </c>
      <c r="AH727" s="43">
        <f t="shared" si="367"/>
        <v>8.30785865376372</v>
      </c>
      <c r="AI727" s="43">
        <f t="shared" si="368"/>
        <v>991.29085955229436</v>
      </c>
      <c r="AJ727" s="43">
        <f t="shared" si="369"/>
        <v>23402.860375015611</v>
      </c>
      <c r="AK727" s="43">
        <f t="shared" si="370"/>
        <v>23.40286037501561</v>
      </c>
      <c r="AL727" s="43">
        <f t="shared" si="371"/>
        <v>0</v>
      </c>
      <c r="AM727" s="43">
        <f t="shared" si="372"/>
        <v>0</v>
      </c>
      <c r="AN727" s="43">
        <f t="shared" si="373"/>
        <v>17.552145281261705</v>
      </c>
      <c r="AO727" s="43">
        <f>IF('My Spreedsheet '!AN727&lt; 'Supercapacitor Info'!$F$22,'My Spreedsheet '!AN727,'Supercapacitor Info'!$F$22)</f>
        <v>17.552145281261705</v>
      </c>
    </row>
    <row r="728" spans="2:41" x14ac:dyDescent="0.3">
      <c r="B728" s="8" t="s">
        <v>10</v>
      </c>
      <c r="C728" s="8">
        <v>723</v>
      </c>
      <c r="D728" s="8">
        <v>134</v>
      </c>
      <c r="E728" s="9">
        <v>22.5</v>
      </c>
      <c r="F728" s="52">
        <f t="shared" si="350"/>
        <v>6.25</v>
      </c>
      <c r="G728" s="18">
        <f t="shared" si="374"/>
        <v>0.47222222222222199</v>
      </c>
      <c r="H728" s="18">
        <f t="shared" si="375"/>
        <v>1.6999999999999993</v>
      </c>
      <c r="I728" s="18">
        <f t="shared" si="351"/>
        <v>6.25</v>
      </c>
      <c r="J728" s="18">
        <f t="shared" si="352"/>
        <v>4232.3888888888905</v>
      </c>
      <c r="K728" s="18">
        <f t="shared" si="377"/>
        <v>1137.8611111111111</v>
      </c>
      <c r="L728" s="43">
        <f>'Car Info '!$C$5*'My Spreedsheet '!G728</f>
        <v>703.61111111111074</v>
      </c>
      <c r="M728" s="43">
        <f t="shared" si="353"/>
        <v>1</v>
      </c>
      <c r="N728" s="43">
        <f>IF(M728=1,'Car Info '!$C$5*9.80665*'Car Info '!$H$5,0)</f>
        <v>160.73099349999998</v>
      </c>
      <c r="O728" s="43">
        <f>0.5*'Car Info '!$G$5*'Car Info '!$I$5*'Car Info '!$D$5*('My Spreedsheet '!F728*'My Spreedsheet '!F728)</f>
        <v>14.917294423828125</v>
      </c>
      <c r="P728" s="43">
        <f t="shared" si="376"/>
        <v>879.25939903493884</v>
      </c>
      <c r="Q728" s="43">
        <f t="shared" si="354"/>
        <v>5495.3712439683677</v>
      </c>
      <c r="R728" s="43">
        <f t="shared" si="355"/>
        <v>5.4953712439683677</v>
      </c>
      <c r="S728" s="43">
        <f t="shared" si="356"/>
        <v>1097.8017995239256</v>
      </c>
      <c r="T728" s="43">
        <f t="shared" si="378"/>
        <v>242391.95706341148</v>
      </c>
      <c r="U728" s="43">
        <f t="shared" si="357"/>
        <v>5.4953712439683677</v>
      </c>
      <c r="V728" s="43">
        <f t="shared" si="358"/>
        <v>1.5264920122134355E-3</v>
      </c>
      <c r="W728" s="43">
        <f t="shared" si="359"/>
        <v>0</v>
      </c>
      <c r="X728" s="43">
        <f t="shared" si="360"/>
        <v>0</v>
      </c>
      <c r="Y728" s="43">
        <f t="shared" si="348"/>
        <v>1813.4303720502498</v>
      </c>
      <c r="Z728" s="43">
        <f t="shared" si="349"/>
        <v>-934.77556518373888</v>
      </c>
      <c r="AA728" s="43">
        <f t="shared" si="361"/>
        <v>0.50373065890284718</v>
      </c>
      <c r="AB728" s="43">
        <f t="shared" si="362"/>
        <v>-0.25965987921770523</v>
      </c>
      <c r="AC728" s="43">
        <f t="shared" si="363"/>
        <v>0.25965987921770523</v>
      </c>
      <c r="AD728" s="43">
        <f t="shared" si="364"/>
        <v>0.24407077968514196</v>
      </c>
      <c r="AE728" s="43">
        <f>1/2*(('Car Info '!$C$5)*('My Spreedsheet '!F728)^2)</f>
        <v>29101.5625</v>
      </c>
      <c r="AF728" s="43">
        <f t="shared" si="365"/>
        <v>29.1015625</v>
      </c>
      <c r="AG728" s="43">
        <f t="shared" si="366"/>
        <v>8.0837673611111119E-3</v>
      </c>
      <c r="AH728" s="43">
        <f t="shared" si="367"/>
        <v>8.3159424211248307</v>
      </c>
      <c r="AI728" s="43">
        <f t="shared" si="368"/>
        <v>1097.8017995239256</v>
      </c>
      <c r="AJ728" s="43">
        <f t="shared" si="369"/>
        <v>28003.760700476076</v>
      </c>
      <c r="AK728" s="43">
        <f t="shared" si="370"/>
        <v>28.003760700476075</v>
      </c>
      <c r="AL728" s="43">
        <f t="shared" si="371"/>
        <v>0</v>
      </c>
      <c r="AM728" s="43">
        <f t="shared" si="372"/>
        <v>0</v>
      </c>
      <c r="AN728" s="43">
        <f t="shared" si="373"/>
        <v>21.002820525357055</v>
      </c>
      <c r="AO728" s="43">
        <f>IF('My Spreedsheet '!AN728&lt; 'Supercapacitor Info'!$F$22,'My Spreedsheet '!AN728,'Supercapacitor Info'!$F$22)</f>
        <v>21.002820525357055</v>
      </c>
    </row>
    <row r="729" spans="2:41" x14ac:dyDescent="0.3">
      <c r="B729" s="8" t="s">
        <v>10</v>
      </c>
      <c r="C729" s="8">
        <v>724</v>
      </c>
      <c r="D729" s="8">
        <v>135</v>
      </c>
      <c r="E729" s="9">
        <v>24</v>
      </c>
      <c r="F729" s="52">
        <f t="shared" si="350"/>
        <v>6.6666666666666661</v>
      </c>
      <c r="G729" s="18">
        <f t="shared" si="374"/>
        <v>0.56944444444444464</v>
      </c>
      <c r="H729" s="18">
        <f t="shared" si="375"/>
        <v>2.0500000000000007</v>
      </c>
      <c r="I729" s="18">
        <f t="shared" si="351"/>
        <v>6.6666666666666661</v>
      </c>
      <c r="J729" s="18">
        <f t="shared" si="352"/>
        <v>4239.0555555555575</v>
      </c>
      <c r="K729" s="18">
        <f t="shared" si="377"/>
        <v>1144.5277777777778</v>
      </c>
      <c r="L729" s="43">
        <f>'Car Info '!$C$5*'My Spreedsheet '!G729</f>
        <v>848.47222222222251</v>
      </c>
      <c r="M729" s="43">
        <f t="shared" si="353"/>
        <v>1</v>
      </c>
      <c r="N729" s="43">
        <f>IF(M729=1,'Car Info '!$C$5*9.80665*'Car Info '!$H$5,0)</f>
        <v>160.73099349999998</v>
      </c>
      <c r="O729" s="43">
        <f>0.5*'Car Info '!$G$5*'Car Info '!$I$5*'Car Info '!$D$5*('My Spreedsheet '!F729*'My Spreedsheet '!F729)</f>
        <v>16.972566099999998</v>
      </c>
      <c r="P729" s="43">
        <f t="shared" si="376"/>
        <v>1026.1757818222225</v>
      </c>
      <c r="Q729" s="43">
        <f t="shared" si="354"/>
        <v>6841.1718788148155</v>
      </c>
      <c r="R729" s="43">
        <f t="shared" si="355"/>
        <v>6.8411718788148157</v>
      </c>
      <c r="S729" s="43">
        <f t="shared" si="356"/>
        <v>1184.6903973333331</v>
      </c>
      <c r="T729" s="43">
        <f t="shared" si="378"/>
        <v>243576.6474607448</v>
      </c>
      <c r="U729" s="43">
        <f t="shared" si="357"/>
        <v>6.8411718788148157</v>
      </c>
      <c r="V729" s="43">
        <f t="shared" si="358"/>
        <v>1.9003255218930043E-3</v>
      </c>
      <c r="W729" s="43">
        <f t="shared" si="359"/>
        <v>0</v>
      </c>
      <c r="X729" s="43">
        <f t="shared" si="360"/>
        <v>0</v>
      </c>
      <c r="Y729" s="43">
        <f t="shared" si="348"/>
        <v>1820.2715439290646</v>
      </c>
      <c r="Z729" s="43">
        <f t="shared" si="349"/>
        <v>-934.77556518373888</v>
      </c>
      <c r="AA729" s="43">
        <f t="shared" si="361"/>
        <v>0.50563098442474019</v>
      </c>
      <c r="AB729" s="43">
        <f t="shared" si="362"/>
        <v>-0.25965987921770523</v>
      </c>
      <c r="AC729" s="43">
        <f t="shared" si="363"/>
        <v>0.25965987921770523</v>
      </c>
      <c r="AD729" s="43">
        <f t="shared" si="364"/>
        <v>0.24597110520703497</v>
      </c>
      <c r="AE729" s="43">
        <f>1/2*(('Car Info '!$C$5)*('My Spreedsheet '!F729)^2)</f>
        <v>33111.111111111102</v>
      </c>
      <c r="AF729" s="43">
        <f t="shared" si="365"/>
        <v>33.1111111111111</v>
      </c>
      <c r="AG729" s="43">
        <f t="shared" si="366"/>
        <v>9.1975308641975284E-3</v>
      </c>
      <c r="AH729" s="43">
        <f t="shared" si="367"/>
        <v>8.3251399519890281</v>
      </c>
      <c r="AI729" s="43">
        <f t="shared" si="368"/>
        <v>1184.6903973333331</v>
      </c>
      <c r="AJ729" s="43">
        <f t="shared" si="369"/>
        <v>31926.42071377777</v>
      </c>
      <c r="AK729" s="43">
        <f t="shared" si="370"/>
        <v>31.92642071377777</v>
      </c>
      <c r="AL729" s="43">
        <f t="shared" si="371"/>
        <v>0</v>
      </c>
      <c r="AM729" s="43">
        <f t="shared" si="372"/>
        <v>0</v>
      </c>
      <c r="AN729" s="43">
        <f t="shared" si="373"/>
        <v>23.94481553533333</v>
      </c>
      <c r="AO729" s="43">
        <f>IF('My Spreedsheet '!AN729&lt; 'Supercapacitor Info'!$F$22,'My Spreedsheet '!AN729,'Supercapacitor Info'!$F$22)</f>
        <v>23.94481553533333</v>
      </c>
    </row>
    <row r="730" spans="2:41" x14ac:dyDescent="0.3">
      <c r="B730" s="8" t="s">
        <v>10</v>
      </c>
      <c r="C730" s="8">
        <v>725</v>
      </c>
      <c r="D730" s="8">
        <v>136</v>
      </c>
      <c r="E730" s="9">
        <v>26.6</v>
      </c>
      <c r="F730" s="52">
        <f t="shared" si="350"/>
        <v>7.3888888888888893</v>
      </c>
      <c r="G730" s="18">
        <f t="shared" si="374"/>
        <v>0.8194444444444442</v>
      </c>
      <c r="H730" s="18">
        <f t="shared" si="375"/>
        <v>2.9499999999999993</v>
      </c>
      <c r="I730" s="18">
        <f t="shared" si="351"/>
        <v>7.3888888888888893</v>
      </c>
      <c r="J730" s="18">
        <f t="shared" si="352"/>
        <v>4246.4444444444462</v>
      </c>
      <c r="K730" s="18">
        <f t="shared" si="377"/>
        <v>1151.9166666666667</v>
      </c>
      <c r="L730" s="43">
        <f>'Car Info '!$C$5*'My Spreedsheet '!G730</f>
        <v>1220.9722222222219</v>
      </c>
      <c r="M730" s="43">
        <f t="shared" si="353"/>
        <v>1</v>
      </c>
      <c r="N730" s="43">
        <f>IF(M730=1,'Car Info '!$C$5*9.80665*'Car Info '!$H$5,0)</f>
        <v>160.73099349999998</v>
      </c>
      <c r="O730" s="43">
        <f>0.5*'Car Info '!$G$5*'Car Info '!$I$5*'Car Info '!$D$5*('My Spreedsheet '!F730*'My Spreedsheet '!F730)</f>
        <v>20.849147343256945</v>
      </c>
      <c r="P730" s="43">
        <f t="shared" si="376"/>
        <v>1402.5523630654789</v>
      </c>
      <c r="Q730" s="43">
        <f t="shared" si="354"/>
        <v>10363.303571539373</v>
      </c>
      <c r="R730" s="43">
        <f t="shared" si="355"/>
        <v>10.363303571539372</v>
      </c>
      <c r="S730" s="43">
        <f t="shared" si="356"/>
        <v>1341.6754851196206</v>
      </c>
      <c r="T730" s="43">
        <f t="shared" si="378"/>
        <v>244918.32294586443</v>
      </c>
      <c r="U730" s="43">
        <f t="shared" si="357"/>
        <v>10.363303571539372</v>
      </c>
      <c r="V730" s="43">
        <f t="shared" si="358"/>
        <v>2.8786954365387146E-3</v>
      </c>
      <c r="W730" s="43">
        <f t="shared" si="359"/>
        <v>0</v>
      </c>
      <c r="X730" s="43">
        <f t="shared" si="360"/>
        <v>0</v>
      </c>
      <c r="Y730" s="43">
        <f t="shared" si="348"/>
        <v>1830.6348475006039</v>
      </c>
      <c r="Z730" s="43">
        <f t="shared" si="349"/>
        <v>-934.77556518373888</v>
      </c>
      <c r="AA730" s="43">
        <f t="shared" si="361"/>
        <v>0.50850967986127882</v>
      </c>
      <c r="AB730" s="43">
        <f t="shared" si="362"/>
        <v>-0.25965987921770523</v>
      </c>
      <c r="AC730" s="43">
        <f t="shared" si="363"/>
        <v>0.25965987921770523</v>
      </c>
      <c r="AD730" s="43">
        <f t="shared" si="364"/>
        <v>0.24884980064357359</v>
      </c>
      <c r="AE730" s="43">
        <f>1/2*(('Car Info '!$C$5)*('My Spreedsheet '!F730)^2)</f>
        <v>40673.780864197535</v>
      </c>
      <c r="AF730" s="43">
        <f t="shared" si="365"/>
        <v>40.673780864197539</v>
      </c>
      <c r="AG730" s="43">
        <f t="shared" si="366"/>
        <v>1.1298272462277095E-2</v>
      </c>
      <c r="AH730" s="43">
        <f t="shared" si="367"/>
        <v>8.3364382244513049</v>
      </c>
      <c r="AI730" s="43">
        <f t="shared" si="368"/>
        <v>1341.6754851196206</v>
      </c>
      <c r="AJ730" s="43">
        <f t="shared" si="369"/>
        <v>39332.105379077911</v>
      </c>
      <c r="AK730" s="43">
        <f t="shared" si="370"/>
        <v>39.332105379077909</v>
      </c>
      <c r="AL730" s="43">
        <f t="shared" si="371"/>
        <v>0</v>
      </c>
      <c r="AM730" s="43">
        <f t="shared" si="372"/>
        <v>0</v>
      </c>
      <c r="AN730" s="43">
        <f t="shared" si="373"/>
        <v>29.499079034308433</v>
      </c>
      <c r="AO730" s="43">
        <f>IF('My Spreedsheet '!AN730&lt; 'Supercapacitor Info'!$F$22,'My Spreedsheet '!AN730,'Supercapacitor Info'!$F$22)</f>
        <v>29.499079034308433</v>
      </c>
    </row>
    <row r="731" spans="2:41" x14ac:dyDescent="0.3">
      <c r="B731" s="8" t="s">
        <v>10</v>
      </c>
      <c r="C731" s="8">
        <v>726</v>
      </c>
      <c r="D731" s="8">
        <v>137</v>
      </c>
      <c r="E731" s="9">
        <v>29.9</v>
      </c>
      <c r="F731" s="52">
        <f t="shared" si="350"/>
        <v>8.3055555555555554</v>
      </c>
      <c r="G731" s="18">
        <f t="shared" si="374"/>
        <v>1.1388888888888882</v>
      </c>
      <c r="H731" s="18">
        <f t="shared" si="375"/>
        <v>4.0999999999999979</v>
      </c>
      <c r="I731" s="18">
        <f t="shared" si="351"/>
        <v>8.3055555555555554</v>
      </c>
      <c r="J731" s="18">
        <f t="shared" si="352"/>
        <v>4254.7500000000018</v>
      </c>
      <c r="K731" s="18">
        <f t="shared" si="377"/>
        <v>1160.2222222222224</v>
      </c>
      <c r="L731" s="43">
        <f>'Car Info '!$C$5*'My Spreedsheet '!G731</f>
        <v>1696.9444444444434</v>
      </c>
      <c r="M731" s="43">
        <f t="shared" si="353"/>
        <v>1</v>
      </c>
      <c r="N731" s="43">
        <f>IF(M731=1,'Car Info '!$C$5*9.80665*'Car Info '!$H$5,0)</f>
        <v>160.73099349999998</v>
      </c>
      <c r="O731" s="43">
        <f>0.5*'Car Info '!$G$5*'Car Info '!$I$5*'Car Info '!$D$5*('My Spreedsheet '!F731*'My Spreedsheet '!F731)</f>
        <v>26.343131630314232</v>
      </c>
      <c r="P731" s="43">
        <f t="shared" si="376"/>
        <v>1884.0185695747577</v>
      </c>
      <c r="Q731" s="43">
        <f t="shared" si="354"/>
        <v>15647.820897301461</v>
      </c>
      <c r="R731" s="43">
        <f t="shared" si="355"/>
        <v>15.647820897301461</v>
      </c>
      <c r="S731" s="43">
        <f t="shared" si="356"/>
        <v>1553.7545392767763</v>
      </c>
      <c r="T731" s="43">
        <f t="shared" si="378"/>
        <v>246472.0774851412</v>
      </c>
      <c r="U731" s="43">
        <f t="shared" si="357"/>
        <v>15.647820897301461</v>
      </c>
      <c r="V731" s="43">
        <f t="shared" si="358"/>
        <v>4.3466169159170724E-3</v>
      </c>
      <c r="W731" s="43">
        <f t="shared" si="359"/>
        <v>0</v>
      </c>
      <c r="X731" s="43">
        <f t="shared" si="360"/>
        <v>0</v>
      </c>
      <c r="Y731" s="43">
        <f t="shared" si="348"/>
        <v>1846.2826683979054</v>
      </c>
      <c r="Z731" s="43">
        <f t="shared" si="349"/>
        <v>-934.77556518373888</v>
      </c>
      <c r="AA731" s="43">
        <f t="shared" si="361"/>
        <v>0.51285629677719591</v>
      </c>
      <c r="AB731" s="43">
        <f t="shared" si="362"/>
        <v>-0.25965987921770523</v>
      </c>
      <c r="AC731" s="43">
        <f t="shared" si="363"/>
        <v>0.25965987921770523</v>
      </c>
      <c r="AD731" s="43">
        <f t="shared" si="364"/>
        <v>0.25319641755949068</v>
      </c>
      <c r="AE731" s="43">
        <f>1/2*(('Car Info '!$C$5)*('My Spreedsheet '!F731)^2)</f>
        <v>51391.77854938271</v>
      </c>
      <c r="AF731" s="43">
        <f t="shared" si="365"/>
        <v>51.391778549382714</v>
      </c>
      <c r="AG731" s="43">
        <f t="shared" si="366"/>
        <v>1.4275494041495198E-2</v>
      </c>
      <c r="AH731" s="43">
        <f t="shared" si="367"/>
        <v>8.3507137184928002</v>
      </c>
      <c r="AI731" s="43">
        <f t="shared" si="368"/>
        <v>1553.7545392767763</v>
      </c>
      <c r="AJ731" s="43">
        <f t="shared" si="369"/>
        <v>49838.024010105932</v>
      </c>
      <c r="AK731" s="43">
        <f t="shared" si="370"/>
        <v>49.838024010105933</v>
      </c>
      <c r="AL731" s="43">
        <f t="shared" si="371"/>
        <v>0</v>
      </c>
      <c r="AM731" s="43">
        <f t="shared" si="372"/>
        <v>0</v>
      </c>
      <c r="AN731" s="43">
        <f t="shared" si="373"/>
        <v>37.378518007579451</v>
      </c>
      <c r="AO731" s="43">
        <f>IF('My Spreedsheet '!AN731&lt; 'Supercapacitor Info'!$F$22,'My Spreedsheet '!AN731,'Supercapacitor Info'!$F$22)</f>
        <v>37.378518007579451</v>
      </c>
    </row>
    <row r="732" spans="2:41" x14ac:dyDescent="0.3">
      <c r="B732" s="8" t="s">
        <v>10</v>
      </c>
      <c r="C732" s="8">
        <v>727</v>
      </c>
      <c r="D732" s="8">
        <v>138</v>
      </c>
      <c r="E732" s="9">
        <v>34.799999999999997</v>
      </c>
      <c r="F732" s="52">
        <f t="shared" si="350"/>
        <v>9.6666666666666661</v>
      </c>
      <c r="G732" s="18">
        <f t="shared" si="374"/>
        <v>1.0972222222222221</v>
      </c>
      <c r="H732" s="18">
        <f t="shared" si="375"/>
        <v>3.9499999999999993</v>
      </c>
      <c r="I732" s="18">
        <f t="shared" si="351"/>
        <v>9.6666666666666661</v>
      </c>
      <c r="J732" s="18">
        <f t="shared" si="352"/>
        <v>4264.4166666666688</v>
      </c>
      <c r="K732" s="18">
        <f t="shared" si="377"/>
        <v>1169.8888888888891</v>
      </c>
      <c r="L732" s="43">
        <f>'Car Info '!$C$5*'My Spreedsheet '!G732</f>
        <v>1634.8611111111109</v>
      </c>
      <c r="M732" s="43">
        <f t="shared" si="353"/>
        <v>1</v>
      </c>
      <c r="N732" s="43">
        <f>IF(M732=1,'Car Info '!$C$5*9.80665*'Car Info '!$H$5,0)</f>
        <v>160.73099349999998</v>
      </c>
      <c r="O732" s="43">
        <f>0.5*'Car Info '!$G$5*'Car Info '!$I$5*'Car Info '!$D$5*('My Spreedsheet '!F732*'My Spreedsheet '!F732)</f>
        <v>35.684820225249993</v>
      </c>
      <c r="P732" s="43">
        <f t="shared" si="376"/>
        <v>1831.2769248363609</v>
      </c>
      <c r="Q732" s="43">
        <f t="shared" si="354"/>
        <v>17702.343606751489</v>
      </c>
      <c r="R732" s="43">
        <f t="shared" si="355"/>
        <v>17.702343606751487</v>
      </c>
      <c r="S732" s="43">
        <f t="shared" si="356"/>
        <v>1898.6861993440828</v>
      </c>
      <c r="T732" s="43">
        <f t="shared" si="378"/>
        <v>248370.76368448528</v>
      </c>
      <c r="U732" s="43">
        <f t="shared" si="357"/>
        <v>17.702343606751487</v>
      </c>
      <c r="V732" s="43">
        <f t="shared" si="358"/>
        <v>4.9173176685420794E-3</v>
      </c>
      <c r="W732" s="43">
        <f t="shared" si="359"/>
        <v>0</v>
      </c>
      <c r="X732" s="43">
        <f t="shared" si="360"/>
        <v>0</v>
      </c>
      <c r="Y732" s="43">
        <f t="shared" si="348"/>
        <v>1863.9850120046569</v>
      </c>
      <c r="Z732" s="43">
        <f t="shared" si="349"/>
        <v>-934.77556518373888</v>
      </c>
      <c r="AA732" s="43">
        <f t="shared" si="361"/>
        <v>0.517773614445738</v>
      </c>
      <c r="AB732" s="43">
        <f t="shared" si="362"/>
        <v>-0.25965987921770523</v>
      </c>
      <c r="AC732" s="43">
        <f t="shared" si="363"/>
        <v>0.25965987921770523</v>
      </c>
      <c r="AD732" s="43">
        <f t="shared" si="364"/>
        <v>0.25811373522803277</v>
      </c>
      <c r="AE732" s="43">
        <f>1/2*(('Car Info '!$C$5)*('My Spreedsheet '!F732)^2)</f>
        <v>69616.111111111095</v>
      </c>
      <c r="AF732" s="43">
        <f t="shared" si="365"/>
        <v>69.616111111111096</v>
      </c>
      <c r="AG732" s="43">
        <f t="shared" si="366"/>
        <v>1.9337808641975304E-2</v>
      </c>
      <c r="AH732" s="43">
        <f t="shared" si="367"/>
        <v>8.3700515271347751</v>
      </c>
      <c r="AI732" s="43">
        <f t="shared" si="368"/>
        <v>1898.6861993440828</v>
      </c>
      <c r="AJ732" s="43">
        <f t="shared" si="369"/>
        <v>67717.424911767012</v>
      </c>
      <c r="AK732" s="43">
        <f t="shared" si="370"/>
        <v>67.717424911767012</v>
      </c>
      <c r="AL732" s="43">
        <f t="shared" si="371"/>
        <v>0</v>
      </c>
      <c r="AM732" s="43">
        <f t="shared" si="372"/>
        <v>0</v>
      </c>
      <c r="AN732" s="43">
        <f t="shared" si="373"/>
        <v>50.788068683825259</v>
      </c>
      <c r="AO732" s="43">
        <f>IF('My Spreedsheet '!AN732&lt; 'Supercapacitor Info'!$F$22,'My Spreedsheet '!AN732,'Supercapacitor Info'!$F$22)</f>
        <v>50.788068683825259</v>
      </c>
    </row>
    <row r="733" spans="2:41" x14ac:dyDescent="0.3">
      <c r="B733" s="8" t="s">
        <v>10</v>
      </c>
      <c r="C733" s="8">
        <v>728</v>
      </c>
      <c r="D733" s="8">
        <v>139</v>
      </c>
      <c r="E733" s="9">
        <v>37.799999999999997</v>
      </c>
      <c r="F733" s="52">
        <f t="shared" si="350"/>
        <v>10.499999999999998</v>
      </c>
      <c r="G733" s="18">
        <f t="shared" si="374"/>
        <v>0.75000000000000078</v>
      </c>
      <c r="H733" s="18">
        <f t="shared" si="375"/>
        <v>2.7000000000000028</v>
      </c>
      <c r="I733" s="18">
        <f t="shared" si="351"/>
        <v>10.499999999999998</v>
      </c>
      <c r="J733" s="18">
        <f t="shared" si="352"/>
        <v>4274.9166666666688</v>
      </c>
      <c r="K733" s="18">
        <f t="shared" si="377"/>
        <v>1180.3888888888891</v>
      </c>
      <c r="L733" s="43">
        <f>'Car Info '!$C$5*'My Spreedsheet '!G733</f>
        <v>1117.5000000000011</v>
      </c>
      <c r="M733" s="43">
        <f t="shared" si="353"/>
        <v>1</v>
      </c>
      <c r="N733" s="43">
        <f>IF(M733=1,'Car Info '!$C$5*9.80665*'Car Info '!$H$5,0)</f>
        <v>160.73099349999998</v>
      </c>
      <c r="O733" s="43">
        <f>0.5*'Car Info '!$G$5*'Car Info '!$I$5*'Car Info '!$D$5*('My Spreedsheet '!F733*'My Spreedsheet '!F733)</f>
        <v>42.102571781812486</v>
      </c>
      <c r="P733" s="43">
        <f t="shared" si="376"/>
        <v>1320.3335652818137</v>
      </c>
      <c r="Q733" s="43">
        <f t="shared" si="354"/>
        <v>13863.50243545904</v>
      </c>
      <c r="R733" s="43">
        <f t="shared" si="355"/>
        <v>13.86350243545904</v>
      </c>
      <c r="S733" s="43">
        <f t="shared" si="356"/>
        <v>2129.7524354590305</v>
      </c>
      <c r="T733" s="43">
        <f t="shared" si="378"/>
        <v>250500.51611994431</v>
      </c>
      <c r="U733" s="43">
        <f t="shared" si="357"/>
        <v>13.86350243545904</v>
      </c>
      <c r="V733" s="43">
        <f t="shared" si="358"/>
        <v>3.8509728987386224E-3</v>
      </c>
      <c r="W733" s="43">
        <f t="shared" si="359"/>
        <v>0</v>
      </c>
      <c r="X733" s="43">
        <f t="shared" si="360"/>
        <v>0</v>
      </c>
      <c r="Y733" s="43">
        <f t="shared" si="348"/>
        <v>1877.8485144401159</v>
      </c>
      <c r="Z733" s="43">
        <f t="shared" si="349"/>
        <v>-934.77556518373888</v>
      </c>
      <c r="AA733" s="43">
        <f t="shared" si="361"/>
        <v>0.52162458734447659</v>
      </c>
      <c r="AB733" s="43">
        <f t="shared" si="362"/>
        <v>-0.25965987921770523</v>
      </c>
      <c r="AC733" s="43">
        <f t="shared" si="363"/>
        <v>0.25965987921770523</v>
      </c>
      <c r="AD733" s="43">
        <f t="shared" si="364"/>
        <v>0.26196470812677136</v>
      </c>
      <c r="AE733" s="43">
        <f>1/2*(('Car Info '!$C$5)*('My Spreedsheet '!F733)^2)</f>
        <v>82136.249999999971</v>
      </c>
      <c r="AF733" s="43">
        <f t="shared" si="365"/>
        <v>82.136249999999976</v>
      </c>
      <c r="AG733" s="43">
        <f t="shared" si="366"/>
        <v>2.2815624999999992E-2</v>
      </c>
      <c r="AH733" s="43">
        <f t="shared" si="367"/>
        <v>8.3928671521347749</v>
      </c>
      <c r="AI733" s="43">
        <f t="shared" si="368"/>
        <v>2129.7524354590305</v>
      </c>
      <c r="AJ733" s="43">
        <f t="shared" si="369"/>
        <v>80006.497564540943</v>
      </c>
      <c r="AK733" s="43">
        <f t="shared" si="370"/>
        <v>80.00649756454095</v>
      </c>
      <c r="AL733" s="43">
        <f t="shared" si="371"/>
        <v>0</v>
      </c>
      <c r="AM733" s="43">
        <f t="shared" si="372"/>
        <v>0</v>
      </c>
      <c r="AN733" s="43">
        <f t="shared" si="373"/>
        <v>60.004873173405706</v>
      </c>
      <c r="AO733" s="43">
        <f>IF('My Spreedsheet '!AN733&lt; 'Supercapacitor Info'!$F$22,'My Spreedsheet '!AN733,'Supercapacitor Info'!$F$22)</f>
        <v>60.004873173405706</v>
      </c>
    </row>
    <row r="734" spans="2:41" x14ac:dyDescent="0.3">
      <c r="B734" s="8" t="s">
        <v>10</v>
      </c>
      <c r="C734" s="8">
        <v>729</v>
      </c>
      <c r="D734" s="8">
        <v>140</v>
      </c>
      <c r="E734" s="9">
        <v>40.200000000000003</v>
      </c>
      <c r="F734" s="52">
        <f t="shared" si="350"/>
        <v>11.166666666666668</v>
      </c>
      <c r="G734" s="18">
        <f t="shared" si="374"/>
        <v>0.52777777777777835</v>
      </c>
      <c r="H734" s="18">
        <f t="shared" si="375"/>
        <v>1.9000000000000021</v>
      </c>
      <c r="I734" s="18">
        <f t="shared" si="351"/>
        <v>11.166666666666668</v>
      </c>
      <c r="J734" s="18">
        <f t="shared" si="352"/>
        <v>4286.0833333333358</v>
      </c>
      <c r="K734" s="18">
        <f t="shared" si="377"/>
        <v>1191.5555555555559</v>
      </c>
      <c r="L734" s="43">
        <f>'Car Info '!$C$5*'My Spreedsheet '!G734</f>
        <v>786.38888888888971</v>
      </c>
      <c r="M734" s="43">
        <f t="shared" si="353"/>
        <v>1</v>
      </c>
      <c r="N734" s="43">
        <f>IF(M734=1,'Car Info '!$C$5*9.80665*'Car Info '!$H$5,0)</f>
        <v>160.73099349999998</v>
      </c>
      <c r="O734" s="43">
        <f>0.5*'Car Info '!$G$5*'Car Info '!$I$5*'Car Info '!$D$5*('My Spreedsheet '!F734*'My Spreedsheet '!F734)</f>
        <v>47.618655764312507</v>
      </c>
      <c r="P734" s="43">
        <f t="shared" si="376"/>
        <v>994.73853815320217</v>
      </c>
      <c r="Q734" s="43">
        <f t="shared" si="354"/>
        <v>11107.913676044092</v>
      </c>
      <c r="R734" s="43">
        <f t="shared" si="355"/>
        <v>11.107913676044094</v>
      </c>
      <c r="S734" s="43">
        <f t="shared" si="356"/>
        <v>2326.5710834514898</v>
      </c>
      <c r="T734" s="43">
        <f t="shared" si="378"/>
        <v>252827.08720339579</v>
      </c>
      <c r="U734" s="43">
        <f t="shared" si="357"/>
        <v>11.107913676044094</v>
      </c>
      <c r="V734" s="43">
        <f t="shared" si="358"/>
        <v>3.085531576678915E-3</v>
      </c>
      <c r="W734" s="43">
        <f t="shared" si="359"/>
        <v>0</v>
      </c>
      <c r="X734" s="43">
        <f t="shared" si="360"/>
        <v>0</v>
      </c>
      <c r="Y734" s="43">
        <f t="shared" si="348"/>
        <v>1888.9564281161599</v>
      </c>
      <c r="Z734" s="43">
        <f t="shared" si="349"/>
        <v>-934.77556518373888</v>
      </c>
      <c r="AA734" s="43">
        <f t="shared" si="361"/>
        <v>0.52471011892115549</v>
      </c>
      <c r="AB734" s="43">
        <f t="shared" si="362"/>
        <v>-0.25965987921770523</v>
      </c>
      <c r="AC734" s="43">
        <f t="shared" si="363"/>
        <v>0.25965987921770523</v>
      </c>
      <c r="AD734" s="43">
        <f t="shared" si="364"/>
        <v>0.26505023970345026</v>
      </c>
      <c r="AE734" s="43">
        <f>1/2*(('Car Info '!$C$5)*('My Spreedsheet '!F734)^2)</f>
        <v>92897.361111111124</v>
      </c>
      <c r="AF734" s="43">
        <f t="shared" si="365"/>
        <v>92.897361111111124</v>
      </c>
      <c r="AG734" s="43">
        <f t="shared" si="366"/>
        <v>2.5804822530864201E-2</v>
      </c>
      <c r="AH734" s="43">
        <f t="shared" si="367"/>
        <v>8.4186719746656387</v>
      </c>
      <c r="AI734" s="43">
        <f t="shared" si="368"/>
        <v>2326.5710834514898</v>
      </c>
      <c r="AJ734" s="43">
        <f t="shared" si="369"/>
        <v>90570.790027659634</v>
      </c>
      <c r="AK734" s="43">
        <f t="shared" si="370"/>
        <v>90.57079002765964</v>
      </c>
      <c r="AL734" s="43">
        <f t="shared" si="371"/>
        <v>0</v>
      </c>
      <c r="AM734" s="43">
        <f t="shared" si="372"/>
        <v>0</v>
      </c>
      <c r="AN734" s="43">
        <f t="shared" si="373"/>
        <v>67.928092520744727</v>
      </c>
      <c r="AO734" s="43">
        <f>IF('My Spreedsheet '!AN734&lt; 'Supercapacitor Info'!$F$22,'My Spreedsheet '!AN734,'Supercapacitor Info'!$F$22)</f>
        <v>67.928092520744727</v>
      </c>
    </row>
    <row r="735" spans="2:41" x14ac:dyDescent="0.3">
      <c r="B735" s="8" t="s">
        <v>10</v>
      </c>
      <c r="C735" s="8">
        <v>730</v>
      </c>
      <c r="D735" s="8">
        <v>141</v>
      </c>
      <c r="E735" s="9">
        <v>41.6</v>
      </c>
      <c r="F735" s="52">
        <f t="shared" si="350"/>
        <v>11.555555555555555</v>
      </c>
      <c r="G735" s="18">
        <f t="shared" si="374"/>
        <v>0.23611111111111052</v>
      </c>
      <c r="H735" s="18">
        <f t="shared" si="375"/>
        <v>0.84999999999999787</v>
      </c>
      <c r="I735" s="18">
        <f t="shared" si="351"/>
        <v>11.555555555555555</v>
      </c>
      <c r="J735" s="18">
        <f t="shared" si="352"/>
        <v>4297.6388888888914</v>
      </c>
      <c r="K735" s="18">
        <f t="shared" si="377"/>
        <v>1203.1111111111115</v>
      </c>
      <c r="L735" s="43">
        <f>'Car Info '!$C$5*'My Spreedsheet '!G735</f>
        <v>351.80555555555469</v>
      </c>
      <c r="M735" s="43">
        <f t="shared" si="353"/>
        <v>1</v>
      </c>
      <c r="N735" s="43">
        <f>IF(M735=1,'Car Info '!$C$5*9.80665*'Car Info '!$H$5,0)</f>
        <v>160.73099349999998</v>
      </c>
      <c r="O735" s="43">
        <f>0.5*'Car Info '!$G$5*'Car Info '!$I$5*'Car Info '!$D$5*('My Spreedsheet '!F735*'My Spreedsheet '!F735)</f>
        <v>50.993131927111108</v>
      </c>
      <c r="P735" s="43">
        <f t="shared" si="376"/>
        <v>563.52968098266581</v>
      </c>
      <c r="Q735" s="43">
        <f t="shared" si="354"/>
        <v>6511.8985357996935</v>
      </c>
      <c r="R735" s="43">
        <f t="shared" si="355"/>
        <v>6.5118985357996939</v>
      </c>
      <c r="S735" s="43">
        <f t="shared" si="356"/>
        <v>2446.5898938243949</v>
      </c>
      <c r="T735" s="43">
        <f t="shared" si="378"/>
        <v>255273.67709722018</v>
      </c>
      <c r="U735" s="43">
        <f t="shared" si="357"/>
        <v>6.5118985357996939</v>
      </c>
      <c r="V735" s="43">
        <f t="shared" si="358"/>
        <v>1.8088607043888038E-3</v>
      </c>
      <c r="W735" s="43">
        <f t="shared" si="359"/>
        <v>0</v>
      </c>
      <c r="X735" s="43">
        <f t="shared" si="360"/>
        <v>0</v>
      </c>
      <c r="Y735" s="43">
        <f t="shared" si="348"/>
        <v>1895.4683266519596</v>
      </c>
      <c r="Z735" s="43">
        <f t="shared" si="349"/>
        <v>-934.77556518373888</v>
      </c>
      <c r="AA735" s="43">
        <f t="shared" si="361"/>
        <v>0.52651897962554439</v>
      </c>
      <c r="AB735" s="43">
        <f t="shared" si="362"/>
        <v>-0.25965987921770523</v>
      </c>
      <c r="AC735" s="43">
        <f t="shared" si="363"/>
        <v>0.25965987921770523</v>
      </c>
      <c r="AD735" s="43">
        <f t="shared" si="364"/>
        <v>0.26685910040783917</v>
      </c>
      <c r="AE735" s="43">
        <f>1/2*(('Car Info '!$C$5)*('My Spreedsheet '!F735)^2)</f>
        <v>99480.493827160491</v>
      </c>
      <c r="AF735" s="43">
        <f t="shared" si="365"/>
        <v>99.480493827160487</v>
      </c>
      <c r="AG735" s="43">
        <f t="shared" si="366"/>
        <v>2.763347050754458E-2</v>
      </c>
      <c r="AH735" s="43">
        <f t="shared" si="367"/>
        <v>8.4463054451731825</v>
      </c>
      <c r="AI735" s="43">
        <f t="shared" si="368"/>
        <v>2446.5898938243949</v>
      </c>
      <c r="AJ735" s="43">
        <f t="shared" si="369"/>
        <v>97033.9039333361</v>
      </c>
      <c r="AK735" s="43">
        <f t="shared" si="370"/>
        <v>97.033903933336106</v>
      </c>
      <c r="AL735" s="43">
        <f t="shared" si="371"/>
        <v>0</v>
      </c>
      <c r="AM735" s="43">
        <f t="shared" si="372"/>
        <v>0</v>
      </c>
      <c r="AN735" s="43">
        <f t="shared" si="373"/>
        <v>72.775427950002083</v>
      </c>
      <c r="AO735" s="43">
        <f>IF('My Spreedsheet '!AN735&lt; 'Supercapacitor Info'!$F$22,'My Spreedsheet '!AN735,'Supercapacitor Info'!$F$22)</f>
        <v>72.775427950002083</v>
      </c>
    </row>
    <row r="736" spans="2:41" x14ac:dyDescent="0.3">
      <c r="B736" s="8" t="s">
        <v>10</v>
      </c>
      <c r="C736" s="8">
        <v>731</v>
      </c>
      <c r="D736" s="8">
        <v>142</v>
      </c>
      <c r="E736" s="9">
        <v>41.9</v>
      </c>
      <c r="F736" s="52">
        <f t="shared" si="350"/>
        <v>11.638888888888888</v>
      </c>
      <c r="G736" s="18">
        <f t="shared" si="374"/>
        <v>5.5555555555555358E-2</v>
      </c>
      <c r="H736" s="18">
        <f t="shared" si="375"/>
        <v>0.19999999999999929</v>
      </c>
      <c r="I736" s="18">
        <f t="shared" si="351"/>
        <v>11.638888888888888</v>
      </c>
      <c r="J736" s="18">
        <f t="shared" si="352"/>
        <v>4309.2777777777801</v>
      </c>
      <c r="K736" s="18">
        <f t="shared" si="377"/>
        <v>1214.7500000000005</v>
      </c>
      <c r="L736" s="43">
        <f>'Car Info '!$C$5*'My Spreedsheet '!G736</f>
        <v>82.777777777777487</v>
      </c>
      <c r="M736" s="43">
        <f t="shared" si="353"/>
        <v>1</v>
      </c>
      <c r="N736" s="43">
        <f>IF(M736=1,'Car Info '!$C$5*9.80665*'Car Info '!$H$5,0)</f>
        <v>160.73099349999998</v>
      </c>
      <c r="O736" s="43">
        <f>0.5*'Car Info '!$G$5*'Car Info '!$I$5*'Car Info '!$D$5*('My Spreedsheet '!F736*'My Spreedsheet '!F736)</f>
        <v>51.73126175489756</v>
      </c>
      <c r="P736" s="43">
        <f t="shared" si="376"/>
        <v>295.240033032675</v>
      </c>
      <c r="Q736" s="43">
        <f t="shared" si="354"/>
        <v>3436.2659400191892</v>
      </c>
      <c r="R736" s="43">
        <f t="shared" si="355"/>
        <v>3.4362659400191893</v>
      </c>
      <c r="S736" s="43">
        <f t="shared" si="356"/>
        <v>2472.8245819945018</v>
      </c>
      <c r="T736" s="43">
        <f t="shared" si="378"/>
        <v>257746.50167921468</v>
      </c>
      <c r="U736" s="43">
        <f t="shared" si="357"/>
        <v>3.4362659400191893</v>
      </c>
      <c r="V736" s="43">
        <f t="shared" si="358"/>
        <v>9.5451831667199701E-4</v>
      </c>
      <c r="W736" s="43">
        <f t="shared" si="359"/>
        <v>0</v>
      </c>
      <c r="X736" s="43">
        <f t="shared" si="360"/>
        <v>0</v>
      </c>
      <c r="Y736" s="43">
        <f t="shared" si="348"/>
        <v>1898.9045925919788</v>
      </c>
      <c r="Z736" s="43">
        <f t="shared" si="349"/>
        <v>-934.77556518373888</v>
      </c>
      <c r="AA736" s="43">
        <f t="shared" si="361"/>
        <v>0.52747349794221632</v>
      </c>
      <c r="AB736" s="43">
        <f t="shared" si="362"/>
        <v>-0.25965987921770523</v>
      </c>
      <c r="AC736" s="43">
        <f t="shared" si="363"/>
        <v>0.25965987921770523</v>
      </c>
      <c r="AD736" s="43">
        <f t="shared" si="364"/>
        <v>0.26781361872451109</v>
      </c>
      <c r="AE736" s="43">
        <f>1/2*(('Car Info '!$C$5)*('My Spreedsheet '!F736)^2)</f>
        <v>100920.4822530864</v>
      </c>
      <c r="AF736" s="43">
        <f t="shared" si="365"/>
        <v>100.9204822530864</v>
      </c>
      <c r="AG736" s="43">
        <f t="shared" si="366"/>
        <v>2.8033467292524001E-2</v>
      </c>
      <c r="AH736" s="43">
        <f t="shared" si="367"/>
        <v>8.474338912465706</v>
      </c>
      <c r="AI736" s="43">
        <f t="shared" si="368"/>
        <v>2472.8245819945018</v>
      </c>
      <c r="AJ736" s="43">
        <f t="shared" si="369"/>
        <v>98447.657671091903</v>
      </c>
      <c r="AK736" s="43">
        <f t="shared" si="370"/>
        <v>98.447657671091903</v>
      </c>
      <c r="AL736" s="43">
        <f t="shared" si="371"/>
        <v>0</v>
      </c>
      <c r="AM736" s="43">
        <f t="shared" si="372"/>
        <v>0</v>
      </c>
      <c r="AN736" s="43">
        <f t="shared" si="373"/>
        <v>73.835743253318924</v>
      </c>
      <c r="AO736" s="43">
        <f>IF('My Spreedsheet '!AN736&lt; 'Supercapacitor Info'!$F$22,'My Spreedsheet '!AN736,'Supercapacitor Info'!$F$22)</f>
        <v>73.835743253318924</v>
      </c>
    </row>
    <row r="737" spans="2:41" x14ac:dyDescent="0.3">
      <c r="B737" s="8" t="s">
        <v>10</v>
      </c>
      <c r="C737" s="8">
        <v>732</v>
      </c>
      <c r="D737" s="8">
        <v>143</v>
      </c>
      <c r="E737" s="9">
        <v>42</v>
      </c>
      <c r="F737" s="52">
        <f t="shared" si="350"/>
        <v>11.666666666666666</v>
      </c>
      <c r="G737" s="18">
        <f t="shared" si="374"/>
        <v>4.1666666666667261E-2</v>
      </c>
      <c r="H737" s="18">
        <f t="shared" si="375"/>
        <v>0.15000000000000213</v>
      </c>
      <c r="I737" s="18">
        <f t="shared" si="351"/>
        <v>11.666666666666666</v>
      </c>
      <c r="J737" s="18">
        <f t="shared" si="352"/>
        <v>4320.9444444444471</v>
      </c>
      <c r="K737" s="18">
        <f t="shared" si="377"/>
        <v>1226.4166666666672</v>
      </c>
      <c r="L737" s="43">
        <f>'Car Info '!$C$5*'My Spreedsheet '!G737</f>
        <v>62.083333333334217</v>
      </c>
      <c r="M737" s="43">
        <f t="shared" si="353"/>
        <v>1</v>
      </c>
      <c r="N737" s="43">
        <f>IF(M737=1,'Car Info '!$C$5*9.80665*'Car Info '!$H$5,0)</f>
        <v>160.73099349999998</v>
      </c>
      <c r="O737" s="43">
        <f>0.5*'Car Info '!$G$5*'Car Info '!$I$5*'Car Info '!$D$5*('My Spreedsheet '!F737*'My Spreedsheet '!F737)</f>
        <v>51.97848368124999</v>
      </c>
      <c r="P737" s="43">
        <f t="shared" si="376"/>
        <v>274.79281051458418</v>
      </c>
      <c r="Q737" s="43">
        <f t="shared" si="354"/>
        <v>3205.9161226701485</v>
      </c>
      <c r="R737" s="43">
        <f t="shared" si="355"/>
        <v>3.2059161226701485</v>
      </c>
      <c r="S737" s="43">
        <f t="shared" si="356"/>
        <v>2481.6105671145829</v>
      </c>
      <c r="T737" s="43">
        <f t="shared" si="378"/>
        <v>260228.11224632926</v>
      </c>
      <c r="U737" s="43">
        <f t="shared" si="357"/>
        <v>3.2059161226701485</v>
      </c>
      <c r="V737" s="43">
        <f t="shared" si="358"/>
        <v>8.9053225629726345E-4</v>
      </c>
      <c r="W737" s="43">
        <f t="shared" si="359"/>
        <v>0</v>
      </c>
      <c r="X737" s="43">
        <f t="shared" si="360"/>
        <v>0</v>
      </c>
      <c r="Y737" s="43">
        <f t="shared" si="348"/>
        <v>1902.1105087146491</v>
      </c>
      <c r="Z737" s="43">
        <f t="shared" si="349"/>
        <v>-934.77556518373888</v>
      </c>
      <c r="AA737" s="43">
        <f t="shared" si="361"/>
        <v>0.52836403019851363</v>
      </c>
      <c r="AB737" s="43">
        <f t="shared" si="362"/>
        <v>-0.25965987921770523</v>
      </c>
      <c r="AC737" s="43">
        <f t="shared" si="363"/>
        <v>0.25965987921770523</v>
      </c>
      <c r="AD737" s="43">
        <f t="shared" si="364"/>
        <v>0.26870415098080841</v>
      </c>
      <c r="AE737" s="43">
        <f>1/2*(('Car Info '!$C$5)*('My Spreedsheet '!F737)^2)</f>
        <v>101402.77777777775</v>
      </c>
      <c r="AF737" s="43">
        <f t="shared" si="365"/>
        <v>101.40277777777776</v>
      </c>
      <c r="AG737" s="43">
        <f t="shared" si="366"/>
        <v>2.8167438271604932E-2</v>
      </c>
      <c r="AH737" s="43">
        <f t="shared" si="367"/>
        <v>8.5025063507373115</v>
      </c>
      <c r="AI737" s="43">
        <f t="shared" si="368"/>
        <v>2481.6105671145829</v>
      </c>
      <c r="AJ737" s="43">
        <f t="shared" si="369"/>
        <v>98921.167210663174</v>
      </c>
      <c r="AK737" s="43">
        <f t="shared" si="370"/>
        <v>98.921167210663171</v>
      </c>
      <c r="AL737" s="43">
        <f t="shared" si="371"/>
        <v>0</v>
      </c>
      <c r="AM737" s="43">
        <f t="shared" si="372"/>
        <v>0</v>
      </c>
      <c r="AN737" s="43">
        <f t="shared" si="373"/>
        <v>74.190875407997382</v>
      </c>
      <c r="AO737" s="43">
        <f>IF('My Spreedsheet '!AN737&lt; 'Supercapacitor Info'!$F$22,'My Spreedsheet '!AN737,'Supercapacitor Info'!$F$22)</f>
        <v>74.190875407997382</v>
      </c>
    </row>
    <row r="738" spans="2:41" x14ac:dyDescent="0.3">
      <c r="B738" s="8" t="s">
        <v>10</v>
      </c>
      <c r="C738" s="8">
        <v>733</v>
      </c>
      <c r="D738" s="8">
        <v>144</v>
      </c>
      <c r="E738" s="9">
        <v>42.2</v>
      </c>
      <c r="F738" s="52">
        <f t="shared" si="350"/>
        <v>11.722222222222223</v>
      </c>
      <c r="G738" s="18">
        <f t="shared" si="374"/>
        <v>5.5555555555555358E-2</v>
      </c>
      <c r="H738" s="18">
        <f t="shared" si="375"/>
        <v>0.19999999999999929</v>
      </c>
      <c r="I738" s="18">
        <f t="shared" si="351"/>
        <v>11.722222222222223</v>
      </c>
      <c r="J738" s="18">
        <f t="shared" si="352"/>
        <v>4332.6666666666697</v>
      </c>
      <c r="K738" s="18">
        <f t="shared" si="377"/>
        <v>1238.1388888888894</v>
      </c>
      <c r="L738" s="43">
        <f>'Car Info '!$C$5*'My Spreedsheet '!G738</f>
        <v>82.777777777777487</v>
      </c>
      <c r="M738" s="43">
        <f t="shared" si="353"/>
        <v>1</v>
      </c>
      <c r="N738" s="43">
        <f>IF(M738=1,'Car Info '!$C$5*9.80665*'Car Info '!$H$5,0)</f>
        <v>160.73099349999998</v>
      </c>
      <c r="O738" s="43">
        <f>0.5*'Car Info '!$G$5*'Car Info '!$I$5*'Car Info '!$D$5*('My Spreedsheet '!F738*'My Spreedsheet '!F738)</f>
        <v>52.474695509590283</v>
      </c>
      <c r="P738" s="43">
        <f t="shared" si="376"/>
        <v>295.98346678736777</v>
      </c>
      <c r="Q738" s="43">
        <f t="shared" si="354"/>
        <v>3469.5839717852559</v>
      </c>
      <c r="R738" s="43">
        <f t="shared" si="355"/>
        <v>3.4695839717852559</v>
      </c>
      <c r="S738" s="43">
        <f t="shared" si="356"/>
        <v>2499.2444656124194</v>
      </c>
      <c r="T738" s="43">
        <f t="shared" si="378"/>
        <v>262727.35671194165</v>
      </c>
      <c r="U738" s="43">
        <f t="shared" si="357"/>
        <v>3.4695839717852559</v>
      </c>
      <c r="V738" s="43">
        <f t="shared" si="358"/>
        <v>9.6377332549590444E-4</v>
      </c>
      <c r="W738" s="43">
        <f t="shared" si="359"/>
        <v>0</v>
      </c>
      <c r="X738" s="43">
        <f t="shared" si="360"/>
        <v>0</v>
      </c>
      <c r="Y738" s="43">
        <f t="shared" si="348"/>
        <v>1905.5800926864345</v>
      </c>
      <c r="Z738" s="43">
        <f t="shared" si="349"/>
        <v>-934.77556518373888</v>
      </c>
      <c r="AA738" s="43">
        <f t="shared" si="361"/>
        <v>0.52932780352400954</v>
      </c>
      <c r="AB738" s="43">
        <f t="shared" si="362"/>
        <v>-0.25965987921770523</v>
      </c>
      <c r="AC738" s="43">
        <f t="shared" si="363"/>
        <v>0.25965987921770523</v>
      </c>
      <c r="AD738" s="43">
        <f t="shared" si="364"/>
        <v>0.26966792430630432</v>
      </c>
      <c r="AE738" s="43">
        <f>1/2*(('Car Info '!$C$5)*('My Spreedsheet '!F738)^2)</f>
        <v>102370.81790123458</v>
      </c>
      <c r="AF738" s="43">
        <f t="shared" si="365"/>
        <v>102.37081790123459</v>
      </c>
      <c r="AG738" s="43">
        <f t="shared" si="366"/>
        <v>2.8436338305898496E-2</v>
      </c>
      <c r="AH738" s="43">
        <f t="shared" si="367"/>
        <v>8.5309426890432096</v>
      </c>
      <c r="AI738" s="43">
        <f t="shared" si="368"/>
        <v>2499.2444656124194</v>
      </c>
      <c r="AJ738" s="43">
        <f t="shared" si="369"/>
        <v>99871.573435622166</v>
      </c>
      <c r="AK738" s="43">
        <f t="shared" si="370"/>
        <v>99.871573435622167</v>
      </c>
      <c r="AL738" s="43">
        <f t="shared" si="371"/>
        <v>0</v>
      </c>
      <c r="AM738" s="43">
        <f t="shared" si="372"/>
        <v>0</v>
      </c>
      <c r="AN738" s="43">
        <f t="shared" si="373"/>
        <v>74.903680076716626</v>
      </c>
      <c r="AO738" s="43">
        <f>IF('My Spreedsheet '!AN738&lt; 'Supercapacitor Info'!$F$22,'My Spreedsheet '!AN738,'Supercapacitor Info'!$F$22)</f>
        <v>74.903680076716626</v>
      </c>
    </row>
    <row r="739" spans="2:41" x14ac:dyDescent="0.3">
      <c r="B739" s="8" t="s">
        <v>10</v>
      </c>
      <c r="C739" s="8">
        <v>734</v>
      </c>
      <c r="D739" s="8">
        <v>145</v>
      </c>
      <c r="E739" s="9">
        <v>42.4</v>
      </c>
      <c r="F739" s="52">
        <f t="shared" si="350"/>
        <v>11.777777777777777</v>
      </c>
      <c r="G739" s="18">
        <f t="shared" si="374"/>
        <v>6.9444444444444448E-2</v>
      </c>
      <c r="H739" s="18">
        <f t="shared" si="375"/>
        <v>0.25</v>
      </c>
      <c r="I739" s="18">
        <f t="shared" si="351"/>
        <v>11.777777777777777</v>
      </c>
      <c r="J739" s="18">
        <f t="shared" si="352"/>
        <v>4344.4444444444471</v>
      </c>
      <c r="K739" s="18">
        <f t="shared" si="377"/>
        <v>1249.9166666666672</v>
      </c>
      <c r="L739" s="43">
        <f>'Car Info '!$C$5*'My Spreedsheet '!G739</f>
        <v>103.47222222222223</v>
      </c>
      <c r="M739" s="43">
        <f t="shared" si="353"/>
        <v>1</v>
      </c>
      <c r="N739" s="43">
        <f>IF(M739=1,'Car Info '!$C$5*9.80665*'Car Info '!$H$5,0)</f>
        <v>160.73099349999998</v>
      </c>
      <c r="O739" s="43">
        <f>0.5*'Car Info '!$G$5*'Car Info '!$I$5*'Car Info '!$D$5*('My Spreedsheet '!F739*'My Spreedsheet '!F739)</f>
        <v>52.973264638777763</v>
      </c>
      <c r="P739" s="43">
        <f t="shared" si="376"/>
        <v>317.17648036100002</v>
      </c>
      <c r="Q739" s="43">
        <f t="shared" si="354"/>
        <v>3735.6341020295554</v>
      </c>
      <c r="R739" s="43">
        <f t="shared" si="355"/>
        <v>3.7356341020295556</v>
      </c>
      <c r="S739" s="43">
        <f t="shared" si="356"/>
        <v>2516.9612625233822</v>
      </c>
      <c r="T739" s="43">
        <f t="shared" si="378"/>
        <v>265244.31797446503</v>
      </c>
      <c r="U739" s="43">
        <f t="shared" si="357"/>
        <v>3.7356341020295556</v>
      </c>
      <c r="V739" s="43">
        <f t="shared" si="358"/>
        <v>1.0376761394526542E-3</v>
      </c>
      <c r="W739" s="43">
        <f t="shared" si="359"/>
        <v>0</v>
      </c>
      <c r="X739" s="43">
        <f t="shared" si="360"/>
        <v>0</v>
      </c>
      <c r="Y739" s="43">
        <f t="shared" si="348"/>
        <v>1909.315726788464</v>
      </c>
      <c r="Z739" s="43">
        <f t="shared" si="349"/>
        <v>-934.77556518373888</v>
      </c>
      <c r="AA739" s="43">
        <f t="shared" si="361"/>
        <v>0.53036547966346226</v>
      </c>
      <c r="AB739" s="43">
        <f t="shared" si="362"/>
        <v>-0.25965987921770523</v>
      </c>
      <c r="AC739" s="43">
        <f t="shared" si="363"/>
        <v>0.25965987921770523</v>
      </c>
      <c r="AD739" s="43">
        <f t="shared" si="364"/>
        <v>0.27070560044575703</v>
      </c>
      <c r="AE739" s="43">
        <f>1/2*(('Car Info '!$C$5)*('My Spreedsheet '!F739)^2)</f>
        <v>103343.45679012344</v>
      </c>
      <c r="AF739" s="43">
        <f t="shared" si="365"/>
        <v>103.34345679012344</v>
      </c>
      <c r="AG739" s="43">
        <f t="shared" si="366"/>
        <v>2.8706515775034289E-2</v>
      </c>
      <c r="AH739" s="43">
        <f t="shared" si="367"/>
        <v>8.5596492048182444</v>
      </c>
      <c r="AI739" s="43">
        <f t="shared" si="368"/>
        <v>2516.9612625233822</v>
      </c>
      <c r="AJ739" s="43">
        <f t="shared" si="369"/>
        <v>100826.49552760005</v>
      </c>
      <c r="AK739" s="43">
        <f t="shared" si="370"/>
        <v>100.82649552760006</v>
      </c>
      <c r="AL739" s="43">
        <f t="shared" si="371"/>
        <v>0</v>
      </c>
      <c r="AM739" s="43">
        <f t="shared" si="372"/>
        <v>0</v>
      </c>
      <c r="AN739" s="43">
        <f t="shared" si="373"/>
        <v>75.619871645700044</v>
      </c>
      <c r="AO739" s="43">
        <f>IF('My Spreedsheet '!AN739&lt; 'Supercapacitor Info'!$F$22,'My Spreedsheet '!AN739,'Supercapacitor Info'!$F$22)</f>
        <v>75.619871645700044</v>
      </c>
    </row>
    <row r="740" spans="2:41" x14ac:dyDescent="0.3">
      <c r="B740" s="8" t="s">
        <v>10</v>
      </c>
      <c r="C740" s="8">
        <v>735</v>
      </c>
      <c r="D740" s="8">
        <v>146</v>
      </c>
      <c r="E740" s="9">
        <v>42.7</v>
      </c>
      <c r="F740" s="52">
        <f t="shared" si="350"/>
        <v>11.861111111111112</v>
      </c>
      <c r="G740" s="18">
        <f t="shared" si="374"/>
        <v>9.7222222222222612E-2</v>
      </c>
      <c r="H740" s="18">
        <f t="shared" si="375"/>
        <v>0.35000000000000142</v>
      </c>
      <c r="I740" s="18">
        <f t="shared" si="351"/>
        <v>11.861111111111112</v>
      </c>
      <c r="J740" s="18">
        <f t="shared" si="352"/>
        <v>4356.3055555555584</v>
      </c>
      <c r="K740" s="18">
        <f t="shared" si="377"/>
        <v>1261.7777777777783</v>
      </c>
      <c r="L740" s="43">
        <f>'Car Info '!$C$5*'My Spreedsheet '!G740</f>
        <v>144.86111111111168</v>
      </c>
      <c r="M740" s="43">
        <f t="shared" si="353"/>
        <v>1</v>
      </c>
      <c r="N740" s="43">
        <f>IF(M740=1,'Car Info '!$C$5*9.80665*'Car Info '!$H$5,0)</f>
        <v>160.73099349999998</v>
      </c>
      <c r="O740" s="43">
        <f>0.5*'Car Info '!$G$5*'Car Info '!$I$5*'Car Info '!$D$5*('My Spreedsheet '!F740*'My Spreedsheet '!F740)</f>
        <v>53.725538271647586</v>
      </c>
      <c r="P740" s="43">
        <f t="shared" si="376"/>
        <v>359.31764288275923</v>
      </c>
      <c r="Q740" s="43">
        <f t="shared" si="354"/>
        <v>4261.9064864149505</v>
      </c>
      <c r="R740" s="43">
        <f t="shared" si="355"/>
        <v>4.2619064864149507</v>
      </c>
      <c r="S740" s="43">
        <f t="shared" si="356"/>
        <v>2543.6927518470425</v>
      </c>
      <c r="T740" s="43">
        <f t="shared" si="378"/>
        <v>267788.01072631206</v>
      </c>
      <c r="U740" s="43">
        <f t="shared" si="357"/>
        <v>4.2619064864149507</v>
      </c>
      <c r="V740" s="43">
        <f t="shared" si="358"/>
        <v>1.1838629128930419E-3</v>
      </c>
      <c r="W740" s="43">
        <f t="shared" si="359"/>
        <v>0</v>
      </c>
      <c r="X740" s="43">
        <f t="shared" si="360"/>
        <v>0</v>
      </c>
      <c r="Y740" s="43">
        <f t="shared" si="348"/>
        <v>1913.577633274879</v>
      </c>
      <c r="Z740" s="43">
        <f t="shared" si="349"/>
        <v>-934.77556518373888</v>
      </c>
      <c r="AA740" s="43">
        <f t="shared" si="361"/>
        <v>0.53154934257635522</v>
      </c>
      <c r="AB740" s="43">
        <f t="shared" si="362"/>
        <v>-0.25965987921770523</v>
      </c>
      <c r="AC740" s="43">
        <f t="shared" si="363"/>
        <v>0.25965987921770523</v>
      </c>
      <c r="AD740" s="43">
        <f t="shared" si="364"/>
        <v>0.27188946335865</v>
      </c>
      <c r="AE740" s="43">
        <f>1/2*(('Car Info '!$C$5)*('My Spreedsheet '!F740)^2)</f>
        <v>104811.03780864201</v>
      </c>
      <c r="AF740" s="43">
        <f t="shared" si="365"/>
        <v>104.81103780864201</v>
      </c>
      <c r="AG740" s="43">
        <f t="shared" si="366"/>
        <v>2.9114177169067227E-2</v>
      </c>
      <c r="AH740" s="43">
        <f t="shared" si="367"/>
        <v>8.5887633819873113</v>
      </c>
      <c r="AI740" s="43">
        <f t="shared" si="368"/>
        <v>2543.6927518470425</v>
      </c>
      <c r="AJ740" s="43">
        <f t="shared" si="369"/>
        <v>102267.34505679496</v>
      </c>
      <c r="AK740" s="43">
        <f t="shared" si="370"/>
        <v>102.26734505679497</v>
      </c>
      <c r="AL740" s="43">
        <f t="shared" si="371"/>
        <v>0</v>
      </c>
      <c r="AM740" s="43">
        <f t="shared" si="372"/>
        <v>0</v>
      </c>
      <c r="AN740" s="43">
        <f t="shared" si="373"/>
        <v>76.700508792596224</v>
      </c>
      <c r="AO740" s="43">
        <f>IF('My Spreedsheet '!AN740&lt; 'Supercapacitor Info'!$F$22,'My Spreedsheet '!AN740,'Supercapacitor Info'!$F$22)</f>
        <v>76.700508792596224</v>
      </c>
    </row>
    <row r="741" spans="2:41" x14ac:dyDescent="0.3">
      <c r="B741" s="8" t="s">
        <v>10</v>
      </c>
      <c r="C741" s="8">
        <v>736</v>
      </c>
      <c r="D741" s="8">
        <v>147</v>
      </c>
      <c r="E741" s="9">
        <v>43.1</v>
      </c>
      <c r="F741" s="52">
        <f t="shared" si="350"/>
        <v>11.972222222222223</v>
      </c>
      <c r="G741" s="18">
        <f t="shared" si="374"/>
        <v>0.1388888888888889</v>
      </c>
      <c r="H741" s="18">
        <f t="shared" si="375"/>
        <v>0.5</v>
      </c>
      <c r="I741" s="18">
        <f t="shared" si="351"/>
        <v>11.972222222222223</v>
      </c>
      <c r="J741" s="18">
        <f t="shared" si="352"/>
        <v>4368.277777777781</v>
      </c>
      <c r="K741" s="18">
        <f t="shared" si="377"/>
        <v>1273.7500000000005</v>
      </c>
      <c r="L741" s="43">
        <f>'Car Info '!$C$5*'My Spreedsheet '!G741</f>
        <v>206.94444444444446</v>
      </c>
      <c r="M741" s="43">
        <f t="shared" si="353"/>
        <v>1</v>
      </c>
      <c r="N741" s="43">
        <f>IF(M741=1,'Car Info '!$C$5*9.80665*'Car Info '!$H$5,0)</f>
        <v>160.73099349999998</v>
      </c>
      <c r="O741" s="43">
        <f>0.5*'Car Info '!$G$5*'Car Info '!$I$5*'Car Info '!$D$5*('My Spreedsheet '!F741*'My Spreedsheet '!F741)</f>
        <v>54.736820335105911</v>
      </c>
      <c r="P741" s="43">
        <f t="shared" si="376"/>
        <v>422.41225827955031</v>
      </c>
      <c r="Q741" s="43">
        <f t="shared" si="354"/>
        <v>5057.2134255135052</v>
      </c>
      <c r="R741" s="43">
        <f t="shared" si="355"/>
        <v>5.0572134255135053</v>
      </c>
      <c r="S741" s="43">
        <f t="shared" si="356"/>
        <v>2579.6285489702955</v>
      </c>
      <c r="T741" s="43">
        <f t="shared" si="378"/>
        <v>270367.63927528233</v>
      </c>
      <c r="U741" s="43">
        <f t="shared" si="357"/>
        <v>5.0572134255135053</v>
      </c>
      <c r="V741" s="43">
        <f t="shared" si="358"/>
        <v>1.4047815070870849E-3</v>
      </c>
      <c r="W741" s="43">
        <f t="shared" si="359"/>
        <v>0</v>
      </c>
      <c r="X741" s="43">
        <f t="shared" si="360"/>
        <v>0</v>
      </c>
      <c r="Y741" s="43">
        <f t="shared" si="348"/>
        <v>1918.6348467003925</v>
      </c>
      <c r="Z741" s="43">
        <f t="shared" si="349"/>
        <v>-934.77556518373888</v>
      </c>
      <c r="AA741" s="43">
        <f t="shared" si="361"/>
        <v>0.53295412408344234</v>
      </c>
      <c r="AB741" s="43">
        <f t="shared" si="362"/>
        <v>-0.25965987921770523</v>
      </c>
      <c r="AC741" s="43">
        <f t="shared" si="363"/>
        <v>0.25965987921770523</v>
      </c>
      <c r="AD741" s="43">
        <f t="shared" si="364"/>
        <v>0.27329424486573711</v>
      </c>
      <c r="AE741" s="43">
        <f>1/2*(('Car Info '!$C$5)*('My Spreedsheet '!F741)^2)</f>
        <v>106783.90817901236</v>
      </c>
      <c r="AF741" s="43">
        <f t="shared" si="365"/>
        <v>106.78390817901236</v>
      </c>
      <c r="AG741" s="43">
        <f t="shared" si="366"/>
        <v>2.9662196716392322E-2</v>
      </c>
      <c r="AH741" s="43">
        <f t="shared" si="367"/>
        <v>8.6184255787037038</v>
      </c>
      <c r="AI741" s="43">
        <f t="shared" si="368"/>
        <v>2579.6285489702955</v>
      </c>
      <c r="AJ741" s="43">
        <f t="shared" si="369"/>
        <v>104204.27963004206</v>
      </c>
      <c r="AK741" s="43">
        <f t="shared" si="370"/>
        <v>104.20427963004207</v>
      </c>
      <c r="AL741" s="43">
        <f t="shared" si="371"/>
        <v>0</v>
      </c>
      <c r="AM741" s="43">
        <f t="shared" si="372"/>
        <v>0</v>
      </c>
      <c r="AN741" s="43">
        <f t="shared" si="373"/>
        <v>78.153209722531557</v>
      </c>
      <c r="AO741" s="43">
        <f>IF('My Spreedsheet '!AN741&lt; 'Supercapacitor Info'!$F$22,'My Spreedsheet '!AN741,'Supercapacitor Info'!$F$22)</f>
        <v>78.153209722531557</v>
      </c>
    </row>
    <row r="742" spans="2:41" x14ac:dyDescent="0.3">
      <c r="B742" s="8" t="s">
        <v>10</v>
      </c>
      <c r="C742" s="8">
        <v>737</v>
      </c>
      <c r="D742" s="8">
        <v>148</v>
      </c>
      <c r="E742" s="9">
        <v>43.7</v>
      </c>
      <c r="F742" s="52">
        <f t="shared" si="350"/>
        <v>12.138888888888889</v>
      </c>
      <c r="G742" s="18">
        <f t="shared" si="374"/>
        <v>0.12499999999999981</v>
      </c>
      <c r="H742" s="18">
        <f t="shared" si="375"/>
        <v>0.44999999999999929</v>
      </c>
      <c r="I742" s="18">
        <f t="shared" si="351"/>
        <v>12.138888888888889</v>
      </c>
      <c r="J742" s="18">
        <f t="shared" si="352"/>
        <v>4380.4166666666697</v>
      </c>
      <c r="K742" s="18">
        <f t="shared" si="377"/>
        <v>1285.8888888888894</v>
      </c>
      <c r="L742" s="43">
        <f>'Car Info '!$C$5*'My Spreedsheet '!G742</f>
        <v>186.24999999999972</v>
      </c>
      <c r="M742" s="43">
        <f t="shared" si="353"/>
        <v>1</v>
      </c>
      <c r="N742" s="43">
        <f>IF(M742=1,'Car Info '!$C$5*9.80665*'Car Info '!$H$5,0)</f>
        <v>160.73099349999998</v>
      </c>
      <c r="O742" s="43">
        <f>0.5*'Car Info '!$G$5*'Car Info '!$I$5*'Car Info '!$D$5*('My Spreedsheet '!F742*'My Spreedsheet '!F742)</f>
        <v>56.271423186647567</v>
      </c>
      <c r="P742" s="43">
        <f t="shared" si="376"/>
        <v>403.25241668664728</v>
      </c>
      <c r="Q742" s="43">
        <f t="shared" si="354"/>
        <v>4895.0362803351354</v>
      </c>
      <c r="R742" s="43">
        <f t="shared" si="355"/>
        <v>4.8950362803351357</v>
      </c>
      <c r="S742" s="43">
        <f t="shared" si="356"/>
        <v>2634.1682247795829</v>
      </c>
      <c r="T742" s="43">
        <f t="shared" si="378"/>
        <v>273001.80750006193</v>
      </c>
      <c r="U742" s="43">
        <f t="shared" si="357"/>
        <v>4.8950362803351357</v>
      </c>
      <c r="V742" s="43">
        <f t="shared" si="358"/>
        <v>1.3597323000930932E-3</v>
      </c>
      <c r="W742" s="43">
        <f t="shared" si="359"/>
        <v>0</v>
      </c>
      <c r="X742" s="43">
        <f t="shared" si="360"/>
        <v>0</v>
      </c>
      <c r="Y742" s="43">
        <f t="shared" si="348"/>
        <v>1923.5298829807275</v>
      </c>
      <c r="Z742" s="43">
        <f t="shared" si="349"/>
        <v>-934.77556518373888</v>
      </c>
      <c r="AA742" s="43">
        <f t="shared" si="361"/>
        <v>0.53431385638353546</v>
      </c>
      <c r="AB742" s="43">
        <f t="shared" si="362"/>
        <v>-0.25965987921770523</v>
      </c>
      <c r="AC742" s="43">
        <f t="shared" si="363"/>
        <v>0.25965987921770523</v>
      </c>
      <c r="AD742" s="43">
        <f t="shared" si="364"/>
        <v>0.27465397716583023</v>
      </c>
      <c r="AE742" s="43">
        <f>1/2*(('Car Info '!$C$5)*('My Spreedsheet '!F742)^2)</f>
        <v>109777.70447530864</v>
      </c>
      <c r="AF742" s="43">
        <f t="shared" si="365"/>
        <v>109.77770447530864</v>
      </c>
      <c r="AG742" s="43">
        <f t="shared" si="366"/>
        <v>3.0493806798696843E-2</v>
      </c>
      <c r="AH742" s="43">
        <f t="shared" si="367"/>
        <v>8.6489193855024009</v>
      </c>
      <c r="AI742" s="43">
        <f t="shared" si="368"/>
        <v>2634.1682247795829</v>
      </c>
      <c r="AJ742" s="43">
        <f t="shared" si="369"/>
        <v>107143.53625052905</v>
      </c>
      <c r="AK742" s="43">
        <f t="shared" si="370"/>
        <v>107.14353625052905</v>
      </c>
      <c r="AL742" s="43">
        <f t="shared" si="371"/>
        <v>0</v>
      </c>
      <c r="AM742" s="43">
        <f t="shared" si="372"/>
        <v>0</v>
      </c>
      <c r="AN742" s="43">
        <f t="shared" si="373"/>
        <v>80.35765218789679</v>
      </c>
      <c r="AO742" s="43">
        <f>IF('My Spreedsheet '!AN742&lt; 'Supercapacitor Info'!$F$22,'My Spreedsheet '!AN742,'Supercapacitor Info'!$F$22)</f>
        <v>80.35765218789679</v>
      </c>
    </row>
    <row r="743" spans="2:41" x14ac:dyDescent="0.3">
      <c r="B743" s="8" t="s">
        <v>10</v>
      </c>
      <c r="C743" s="8">
        <v>738</v>
      </c>
      <c r="D743" s="8">
        <v>149</v>
      </c>
      <c r="E743" s="9">
        <v>44</v>
      </c>
      <c r="F743" s="52">
        <f t="shared" si="350"/>
        <v>12.222222222222221</v>
      </c>
      <c r="G743" s="18">
        <f t="shared" si="374"/>
        <v>5.5555555555555358E-2</v>
      </c>
      <c r="H743" s="18">
        <f t="shared" si="375"/>
        <v>0.19999999999999929</v>
      </c>
      <c r="I743" s="18">
        <f t="shared" si="351"/>
        <v>12.222222222222221</v>
      </c>
      <c r="J743" s="18">
        <f t="shared" si="352"/>
        <v>4392.6388888888923</v>
      </c>
      <c r="K743" s="18">
        <f t="shared" si="377"/>
        <v>1298.1111111111115</v>
      </c>
      <c r="L743" s="43">
        <f>'Car Info '!$C$5*'My Spreedsheet '!G743</f>
        <v>82.777777777777487</v>
      </c>
      <c r="M743" s="43">
        <f t="shared" si="353"/>
        <v>1</v>
      </c>
      <c r="N743" s="43">
        <f>IF(M743=1,'Car Info '!$C$5*9.80665*'Car Info '!$H$5,0)</f>
        <v>160.73099349999998</v>
      </c>
      <c r="O743" s="43">
        <f>0.5*'Car Info '!$G$5*'Car Info '!$I$5*'Car Info '!$D$5*('My Spreedsheet '!F743*'My Spreedsheet '!F743)</f>
        <v>57.046680502777775</v>
      </c>
      <c r="P743" s="43">
        <f t="shared" si="376"/>
        <v>300.55545178055525</v>
      </c>
      <c r="Q743" s="43">
        <f t="shared" si="354"/>
        <v>3673.4555217623415</v>
      </c>
      <c r="R743" s="43">
        <f t="shared" si="355"/>
        <v>3.6734555217623415</v>
      </c>
      <c r="S743" s="43">
        <f t="shared" si="356"/>
        <v>2661.7271267006167</v>
      </c>
      <c r="T743" s="43">
        <f t="shared" si="378"/>
        <v>275663.53462676256</v>
      </c>
      <c r="U743" s="43">
        <f t="shared" si="357"/>
        <v>3.6734555217623415</v>
      </c>
      <c r="V743" s="43">
        <f t="shared" si="358"/>
        <v>1.0204043116006504E-3</v>
      </c>
      <c r="W743" s="43">
        <f t="shared" si="359"/>
        <v>0</v>
      </c>
      <c r="X743" s="43">
        <f t="shared" si="360"/>
        <v>0</v>
      </c>
      <c r="Y743" s="43">
        <f t="shared" si="348"/>
        <v>1927.2033385024899</v>
      </c>
      <c r="Z743" s="43">
        <f t="shared" si="349"/>
        <v>-934.77556518373888</v>
      </c>
      <c r="AA743" s="43">
        <f t="shared" si="361"/>
        <v>0.53533426069513612</v>
      </c>
      <c r="AB743" s="43">
        <f t="shared" si="362"/>
        <v>-0.25965987921770523</v>
      </c>
      <c r="AC743" s="43">
        <f t="shared" si="363"/>
        <v>0.25965987921770523</v>
      </c>
      <c r="AD743" s="43">
        <f t="shared" si="364"/>
        <v>0.2756743814774309</v>
      </c>
      <c r="AE743" s="43">
        <f>1/2*(('Car Info '!$C$5)*('My Spreedsheet '!F743)^2)</f>
        <v>111290.12345679011</v>
      </c>
      <c r="AF743" s="43">
        <f t="shared" si="365"/>
        <v>111.29012345679011</v>
      </c>
      <c r="AG743" s="43">
        <f t="shared" si="366"/>
        <v>3.0913923182441697E-2</v>
      </c>
      <c r="AH743" s="43">
        <f t="shared" si="367"/>
        <v>8.6798333086848434</v>
      </c>
      <c r="AI743" s="43">
        <f t="shared" si="368"/>
        <v>2661.7271267006167</v>
      </c>
      <c r="AJ743" s="43">
        <f t="shared" si="369"/>
        <v>108628.3963300895</v>
      </c>
      <c r="AK743" s="43">
        <f t="shared" si="370"/>
        <v>108.6283963300895</v>
      </c>
      <c r="AL743" s="43">
        <f t="shared" si="371"/>
        <v>0</v>
      </c>
      <c r="AM743" s="43">
        <f t="shared" si="372"/>
        <v>0</v>
      </c>
      <c r="AN743" s="43">
        <f t="shared" si="373"/>
        <v>81.471297247567122</v>
      </c>
      <c r="AO743" s="43">
        <f>IF('My Spreedsheet '!AN743&lt; 'Supercapacitor Info'!$F$22,'My Spreedsheet '!AN743,'Supercapacitor Info'!$F$22)</f>
        <v>81.471297247567122</v>
      </c>
    </row>
    <row r="744" spans="2:41" x14ac:dyDescent="0.3">
      <c r="B744" s="8" t="s">
        <v>10</v>
      </c>
      <c r="C744" s="8">
        <v>739</v>
      </c>
      <c r="D744" s="8">
        <v>150</v>
      </c>
      <c r="E744" s="9">
        <v>44.1</v>
      </c>
      <c r="F744" s="52">
        <f t="shared" si="350"/>
        <v>12.25</v>
      </c>
      <c r="G744" s="18">
        <f t="shared" si="374"/>
        <v>0.18055555555555516</v>
      </c>
      <c r="H744" s="18">
        <f t="shared" si="375"/>
        <v>0.64999999999999858</v>
      </c>
      <c r="I744" s="18">
        <f t="shared" si="351"/>
        <v>12.25</v>
      </c>
      <c r="J744" s="18">
        <f t="shared" si="352"/>
        <v>4404.8888888888923</v>
      </c>
      <c r="K744" s="18">
        <f t="shared" si="377"/>
        <v>1310.3611111111115</v>
      </c>
      <c r="L744" s="43">
        <f>'Car Info '!$C$5*'My Spreedsheet '!G744</f>
        <v>269.0277777777772</v>
      </c>
      <c r="M744" s="43">
        <f t="shared" si="353"/>
        <v>1</v>
      </c>
      <c r="N744" s="43">
        <f>IF(M744=1,'Car Info '!$C$5*9.80665*'Car Info '!$H$5,0)</f>
        <v>160.73099349999998</v>
      </c>
      <c r="O744" s="43">
        <f>0.5*'Car Info '!$G$5*'Car Info '!$I$5*'Car Info '!$D$5*('My Spreedsheet '!F744*'My Spreedsheet '!F744)</f>
        <v>57.306278258578125</v>
      </c>
      <c r="P744" s="43">
        <f t="shared" si="376"/>
        <v>487.06504953635533</v>
      </c>
      <c r="Q744" s="43">
        <f t="shared" si="354"/>
        <v>5966.5468568203532</v>
      </c>
      <c r="R744" s="43">
        <f t="shared" si="355"/>
        <v>5.9665468568203535</v>
      </c>
      <c r="S744" s="43">
        <f t="shared" si="356"/>
        <v>2670.9565790425818</v>
      </c>
      <c r="T744" s="43">
        <f t="shared" si="378"/>
        <v>278334.49120580516</v>
      </c>
      <c r="U744" s="43">
        <f t="shared" si="357"/>
        <v>5.9665468568203535</v>
      </c>
      <c r="V744" s="43">
        <f t="shared" si="358"/>
        <v>1.6573741268945427E-3</v>
      </c>
      <c r="W744" s="43">
        <f t="shared" si="359"/>
        <v>0</v>
      </c>
      <c r="X744" s="43">
        <f t="shared" si="360"/>
        <v>0</v>
      </c>
      <c r="Y744" s="43">
        <f t="shared" si="348"/>
        <v>1933.1698853593102</v>
      </c>
      <c r="Z744" s="43">
        <f t="shared" si="349"/>
        <v>-934.77556518373888</v>
      </c>
      <c r="AA744" s="43">
        <f t="shared" si="361"/>
        <v>0.53699163482203061</v>
      </c>
      <c r="AB744" s="43">
        <f t="shared" si="362"/>
        <v>-0.25965987921770523</v>
      </c>
      <c r="AC744" s="43">
        <f t="shared" si="363"/>
        <v>0.25965987921770523</v>
      </c>
      <c r="AD744" s="43">
        <f t="shared" si="364"/>
        <v>0.27733175560432538</v>
      </c>
      <c r="AE744" s="43">
        <f>1/2*(('Car Info '!$C$5)*('My Spreedsheet '!F744)^2)</f>
        <v>111796.5625</v>
      </c>
      <c r="AF744" s="43">
        <f t="shared" si="365"/>
        <v>111.79656250000001</v>
      </c>
      <c r="AG744" s="43">
        <f t="shared" si="366"/>
        <v>3.1054600694444448E-2</v>
      </c>
      <c r="AH744" s="43">
        <f t="shared" si="367"/>
        <v>8.7108879093792879</v>
      </c>
      <c r="AI744" s="43">
        <f t="shared" si="368"/>
        <v>2670.9565790425818</v>
      </c>
      <c r="AJ744" s="43">
        <f t="shared" si="369"/>
        <v>109125.60592095742</v>
      </c>
      <c r="AK744" s="43">
        <f t="shared" si="370"/>
        <v>109.12560592095741</v>
      </c>
      <c r="AL744" s="43">
        <f t="shared" si="371"/>
        <v>0</v>
      </c>
      <c r="AM744" s="43">
        <f t="shared" si="372"/>
        <v>0</v>
      </c>
      <c r="AN744" s="43">
        <f t="shared" si="373"/>
        <v>81.844204440718073</v>
      </c>
      <c r="AO744" s="43">
        <f>IF('My Spreedsheet '!AN744&lt; 'Supercapacitor Info'!$F$22,'My Spreedsheet '!AN744,'Supercapacitor Info'!$F$22)</f>
        <v>81.844204440718073</v>
      </c>
    </row>
    <row r="745" spans="2:41" x14ac:dyDescent="0.3">
      <c r="B745" s="8" t="s">
        <v>10</v>
      </c>
      <c r="C745" s="8">
        <v>740</v>
      </c>
      <c r="D745" s="8">
        <v>151</v>
      </c>
      <c r="E745" s="9">
        <v>45.3</v>
      </c>
      <c r="F745" s="52">
        <f t="shared" si="350"/>
        <v>12.583333333333332</v>
      </c>
      <c r="G745" s="18">
        <f t="shared" si="374"/>
        <v>0.31944444444444403</v>
      </c>
      <c r="H745" s="18">
        <f t="shared" si="375"/>
        <v>1.1499999999999986</v>
      </c>
      <c r="I745" s="18">
        <f t="shared" si="351"/>
        <v>12.583333333333332</v>
      </c>
      <c r="J745" s="18">
        <f t="shared" si="352"/>
        <v>4417.4722222222254</v>
      </c>
      <c r="K745" s="18">
        <f t="shared" si="377"/>
        <v>1322.9444444444448</v>
      </c>
      <c r="L745" s="43">
        <f>'Car Info '!$C$5*'My Spreedsheet '!G745</f>
        <v>475.9722222222216</v>
      </c>
      <c r="M745" s="43">
        <f t="shared" si="353"/>
        <v>1</v>
      </c>
      <c r="N745" s="43">
        <f>IF(M745=1,'Car Info '!$C$5*9.80665*'Car Info '!$H$5,0)</f>
        <v>160.73099349999998</v>
      </c>
      <c r="O745" s="43">
        <f>0.5*'Car Info '!$G$5*'Car Info '!$I$5*'Car Info '!$D$5*('My Spreedsheet '!F745*'My Spreedsheet '!F745)</f>
        <v>60.467418694703113</v>
      </c>
      <c r="P745" s="43">
        <f t="shared" si="376"/>
        <v>697.17063441692471</v>
      </c>
      <c r="Q745" s="43">
        <f t="shared" si="354"/>
        <v>8772.7304830796347</v>
      </c>
      <c r="R745" s="43">
        <f t="shared" si="355"/>
        <v>8.7727304830796342</v>
      </c>
      <c r="S745" s="43">
        <f t="shared" si="356"/>
        <v>2783.4133534500138</v>
      </c>
      <c r="T745" s="43">
        <f t="shared" si="378"/>
        <v>281117.90455925517</v>
      </c>
      <c r="U745" s="43">
        <f t="shared" si="357"/>
        <v>8.7727304830796342</v>
      </c>
      <c r="V745" s="43">
        <f t="shared" si="358"/>
        <v>2.4368695786332315E-3</v>
      </c>
      <c r="W745" s="43">
        <f t="shared" si="359"/>
        <v>0</v>
      </c>
      <c r="X745" s="43">
        <f t="shared" si="360"/>
        <v>0</v>
      </c>
      <c r="Y745" s="43">
        <f t="shared" si="348"/>
        <v>1941.9426158423898</v>
      </c>
      <c r="Z745" s="43">
        <f t="shared" si="349"/>
        <v>-934.77556518373888</v>
      </c>
      <c r="AA745" s="43">
        <f t="shared" si="361"/>
        <v>0.53942850440066381</v>
      </c>
      <c r="AB745" s="43">
        <f t="shared" si="362"/>
        <v>-0.25965987921770523</v>
      </c>
      <c r="AC745" s="43">
        <f t="shared" si="363"/>
        <v>0.25965987921770523</v>
      </c>
      <c r="AD745" s="43">
        <f t="shared" si="364"/>
        <v>0.27976862518295859</v>
      </c>
      <c r="AE745" s="43">
        <f>1/2*(('Car Info '!$C$5)*('My Spreedsheet '!F745)^2)</f>
        <v>117963.50694444442</v>
      </c>
      <c r="AF745" s="43">
        <f t="shared" si="365"/>
        <v>117.96350694444443</v>
      </c>
      <c r="AG745" s="43">
        <f t="shared" si="366"/>
        <v>3.2767640817901234E-2</v>
      </c>
      <c r="AH745" s="43">
        <f t="shared" si="367"/>
        <v>8.7436555501971895</v>
      </c>
      <c r="AI745" s="43">
        <f t="shared" si="368"/>
        <v>2783.4133534500138</v>
      </c>
      <c r="AJ745" s="43">
        <f t="shared" si="369"/>
        <v>115180.09359099441</v>
      </c>
      <c r="AK745" s="43">
        <f t="shared" si="370"/>
        <v>115.18009359099442</v>
      </c>
      <c r="AL745" s="43">
        <f t="shared" si="371"/>
        <v>0</v>
      </c>
      <c r="AM745" s="43">
        <f t="shared" si="372"/>
        <v>0</v>
      </c>
      <c r="AN745" s="43">
        <f t="shared" si="373"/>
        <v>86.385070193245809</v>
      </c>
      <c r="AO745" s="43">
        <f>IF('My Spreedsheet '!AN745&lt; 'Supercapacitor Info'!$F$22,'My Spreedsheet '!AN745,'Supercapacitor Info'!$F$22)</f>
        <v>86.385070193245809</v>
      </c>
    </row>
    <row r="746" spans="2:41" x14ac:dyDescent="0.3">
      <c r="B746" s="8" t="s">
        <v>10</v>
      </c>
      <c r="C746" s="8">
        <v>741</v>
      </c>
      <c r="D746" s="8">
        <v>152</v>
      </c>
      <c r="E746" s="9">
        <v>46.4</v>
      </c>
      <c r="F746" s="52">
        <f t="shared" si="350"/>
        <v>12.888888888888888</v>
      </c>
      <c r="G746" s="18">
        <f t="shared" si="374"/>
        <v>0.26388888888888967</v>
      </c>
      <c r="H746" s="18">
        <f t="shared" si="375"/>
        <v>0.95000000000000284</v>
      </c>
      <c r="I746" s="18">
        <f t="shared" si="351"/>
        <v>12.888888888888888</v>
      </c>
      <c r="J746" s="18">
        <f t="shared" si="352"/>
        <v>4430.361111111114</v>
      </c>
      <c r="K746" s="18">
        <f t="shared" si="377"/>
        <v>1335.8333333333337</v>
      </c>
      <c r="L746" s="43">
        <f>'Car Info '!$C$5*'My Spreedsheet '!G746</f>
        <v>393.19444444444559</v>
      </c>
      <c r="M746" s="43">
        <f t="shared" si="353"/>
        <v>1</v>
      </c>
      <c r="N746" s="43">
        <f>IF(M746=1,'Car Info '!$C$5*9.80665*'Car Info '!$H$5,0)</f>
        <v>160.73099349999998</v>
      </c>
      <c r="O746" s="43">
        <f>0.5*'Car Info '!$G$5*'Car Info '!$I$5*'Car Info '!$D$5*('My Spreedsheet '!F746*'My Spreedsheet '!F746)</f>
        <v>63.439680400444423</v>
      </c>
      <c r="P746" s="43">
        <f t="shared" si="376"/>
        <v>617.36511834488999</v>
      </c>
      <c r="Q746" s="43">
        <f t="shared" si="354"/>
        <v>7957.150414223026</v>
      </c>
      <c r="R746" s="43">
        <f t="shared" si="355"/>
        <v>7.957150414223026</v>
      </c>
      <c r="S746" s="43">
        <f t="shared" si="356"/>
        <v>2889.3109080501717</v>
      </c>
      <c r="T746" s="43">
        <f t="shared" si="378"/>
        <v>284007.21546730533</v>
      </c>
      <c r="U746" s="43">
        <f t="shared" si="357"/>
        <v>7.957150414223026</v>
      </c>
      <c r="V746" s="43">
        <f t="shared" si="358"/>
        <v>2.2103195595063962E-3</v>
      </c>
      <c r="W746" s="43">
        <f t="shared" si="359"/>
        <v>0</v>
      </c>
      <c r="X746" s="43">
        <f t="shared" si="360"/>
        <v>0</v>
      </c>
      <c r="Y746" s="43">
        <f t="shared" si="348"/>
        <v>1949.8997662566128</v>
      </c>
      <c r="Z746" s="43">
        <f t="shared" si="349"/>
        <v>-934.77556518373888</v>
      </c>
      <c r="AA746" s="43">
        <f t="shared" si="361"/>
        <v>0.54163882396017027</v>
      </c>
      <c r="AB746" s="43">
        <f t="shared" si="362"/>
        <v>-0.25965987921770523</v>
      </c>
      <c r="AC746" s="43">
        <f t="shared" si="363"/>
        <v>0.25965987921770523</v>
      </c>
      <c r="AD746" s="43">
        <f t="shared" si="364"/>
        <v>0.28197894474246504</v>
      </c>
      <c r="AE746" s="43">
        <f>1/2*(('Car Info '!$C$5)*('My Spreedsheet '!F746)^2)</f>
        <v>123761.97530864194</v>
      </c>
      <c r="AF746" s="43">
        <f t="shared" si="365"/>
        <v>123.76197530864194</v>
      </c>
      <c r="AG746" s="43">
        <f t="shared" si="366"/>
        <v>3.4378326474622758E-2</v>
      </c>
      <c r="AH746" s="43">
        <f t="shared" si="367"/>
        <v>8.7780338766718131</v>
      </c>
      <c r="AI746" s="43">
        <f t="shared" si="368"/>
        <v>2889.3109080501717</v>
      </c>
      <c r="AJ746" s="43">
        <f t="shared" si="369"/>
        <v>120872.66440059176</v>
      </c>
      <c r="AK746" s="43">
        <f t="shared" si="370"/>
        <v>120.87266440059176</v>
      </c>
      <c r="AL746" s="43">
        <f t="shared" si="371"/>
        <v>0</v>
      </c>
      <c r="AM746" s="43">
        <f t="shared" si="372"/>
        <v>0</v>
      </c>
      <c r="AN746" s="43">
        <f t="shared" si="373"/>
        <v>90.654498300443834</v>
      </c>
      <c r="AO746" s="43">
        <f>IF('My Spreedsheet '!AN746&lt; 'Supercapacitor Info'!$F$22,'My Spreedsheet '!AN746,'Supercapacitor Info'!$F$22)</f>
        <v>90.654498300443834</v>
      </c>
    </row>
    <row r="747" spans="2:41" x14ac:dyDescent="0.3">
      <c r="B747" s="8" t="s">
        <v>10</v>
      </c>
      <c r="C747" s="8">
        <v>742</v>
      </c>
      <c r="D747" s="8">
        <v>153</v>
      </c>
      <c r="E747" s="9">
        <v>47.2</v>
      </c>
      <c r="F747" s="52">
        <f t="shared" si="350"/>
        <v>13.111111111111111</v>
      </c>
      <c r="G747" s="18">
        <f t="shared" si="374"/>
        <v>0.12499999999999981</v>
      </c>
      <c r="H747" s="18">
        <f t="shared" si="375"/>
        <v>0.44999999999999929</v>
      </c>
      <c r="I747" s="18">
        <f t="shared" si="351"/>
        <v>13.111111111111111</v>
      </c>
      <c r="J747" s="18">
        <f t="shared" si="352"/>
        <v>4443.4722222222254</v>
      </c>
      <c r="K747" s="18">
        <f t="shared" si="377"/>
        <v>1348.9444444444448</v>
      </c>
      <c r="L747" s="43">
        <f>'Car Info '!$C$5*'My Spreedsheet '!G747</f>
        <v>186.24999999999972</v>
      </c>
      <c r="M747" s="43">
        <f t="shared" si="353"/>
        <v>1</v>
      </c>
      <c r="N747" s="43">
        <f>IF(M747=1,'Car Info '!$C$5*9.80665*'Car Info '!$H$5,0)</f>
        <v>160.73099349999998</v>
      </c>
      <c r="O747" s="43">
        <f>0.5*'Car Info '!$G$5*'Car Info '!$I$5*'Car Info '!$D$5*('My Spreedsheet '!F747*'My Spreedsheet '!F747)</f>
        <v>65.64611399344443</v>
      </c>
      <c r="P747" s="43">
        <f t="shared" si="376"/>
        <v>412.62710749344416</v>
      </c>
      <c r="Q747" s="43">
        <f t="shared" si="354"/>
        <v>5409.999853802934</v>
      </c>
      <c r="R747" s="43">
        <f t="shared" si="355"/>
        <v>5.4099998538029341</v>
      </c>
      <c r="S747" s="43">
        <f t="shared" si="356"/>
        <v>2968.0554093584933</v>
      </c>
      <c r="T747" s="43">
        <f t="shared" si="378"/>
        <v>286975.2708766638</v>
      </c>
      <c r="U747" s="43">
        <f t="shared" si="357"/>
        <v>5.4099998538029341</v>
      </c>
      <c r="V747" s="43">
        <f t="shared" si="358"/>
        <v>1.5027777371674816E-3</v>
      </c>
      <c r="W747" s="43">
        <f t="shared" si="359"/>
        <v>0</v>
      </c>
      <c r="X747" s="43">
        <f t="shared" si="360"/>
        <v>0</v>
      </c>
      <c r="Y747" s="43">
        <f t="shared" si="348"/>
        <v>1955.3097661104157</v>
      </c>
      <c r="Z747" s="43">
        <f t="shared" si="349"/>
        <v>-934.77556518373888</v>
      </c>
      <c r="AA747" s="43">
        <f t="shared" si="361"/>
        <v>0.54314160169733772</v>
      </c>
      <c r="AB747" s="43">
        <f t="shared" si="362"/>
        <v>-0.25965987921770523</v>
      </c>
      <c r="AC747" s="43">
        <f t="shared" si="363"/>
        <v>0.25965987921770523</v>
      </c>
      <c r="AD747" s="43">
        <f t="shared" si="364"/>
        <v>0.28348172247963249</v>
      </c>
      <c r="AE747" s="43">
        <f>1/2*(('Car Info '!$C$5)*('My Spreedsheet '!F747)^2)</f>
        <v>128066.4197530864</v>
      </c>
      <c r="AF747" s="43">
        <f t="shared" si="365"/>
        <v>128.06641975308639</v>
      </c>
      <c r="AG747" s="43">
        <f t="shared" si="366"/>
        <v>3.5574005486968444E-2</v>
      </c>
      <c r="AH747" s="43">
        <f t="shared" si="367"/>
        <v>8.8136078821587809</v>
      </c>
      <c r="AI747" s="43">
        <f t="shared" si="368"/>
        <v>2968.0554093584933</v>
      </c>
      <c r="AJ747" s="43">
        <f t="shared" si="369"/>
        <v>125098.36434372791</v>
      </c>
      <c r="AK747" s="43">
        <f t="shared" si="370"/>
        <v>125.09836434372791</v>
      </c>
      <c r="AL747" s="43">
        <f t="shared" si="371"/>
        <v>0</v>
      </c>
      <c r="AM747" s="43">
        <f t="shared" si="372"/>
        <v>0</v>
      </c>
      <c r="AN747" s="43">
        <f t="shared" si="373"/>
        <v>93.823773257795921</v>
      </c>
      <c r="AO747" s="43">
        <f>IF('My Spreedsheet '!AN747&lt; 'Supercapacitor Info'!$F$22,'My Spreedsheet '!AN747,'Supercapacitor Info'!$F$22)</f>
        <v>93.823773257795921</v>
      </c>
    </row>
    <row r="748" spans="2:41" x14ac:dyDescent="0.3">
      <c r="B748" s="8" t="s">
        <v>10</v>
      </c>
      <c r="C748" s="8">
        <v>743</v>
      </c>
      <c r="D748" s="8">
        <v>154</v>
      </c>
      <c r="E748" s="9">
        <v>47.3</v>
      </c>
      <c r="F748" s="52">
        <f t="shared" si="350"/>
        <v>13.138888888888888</v>
      </c>
      <c r="G748" s="18">
        <f t="shared" si="374"/>
        <v>2.7777777777777186E-2</v>
      </c>
      <c r="H748" s="18">
        <f t="shared" si="375"/>
        <v>9.9999999999997868E-2</v>
      </c>
      <c r="I748" s="18">
        <f t="shared" si="351"/>
        <v>13.138888888888888</v>
      </c>
      <c r="J748" s="18">
        <f t="shared" si="352"/>
        <v>4456.611111111114</v>
      </c>
      <c r="K748" s="18">
        <f t="shared" si="377"/>
        <v>1362.0833333333337</v>
      </c>
      <c r="L748" s="43">
        <f>'Car Info '!$C$5*'My Spreedsheet '!G748</f>
        <v>41.388888888888005</v>
      </c>
      <c r="M748" s="43">
        <f t="shared" si="353"/>
        <v>1</v>
      </c>
      <c r="N748" s="43">
        <f>IF(M748=1,'Car Info '!$C$5*9.80665*'Car Info '!$H$5,0)</f>
        <v>160.73099349999998</v>
      </c>
      <c r="O748" s="43">
        <f>0.5*'Car Info '!$G$5*'Car Info '!$I$5*'Car Info '!$D$5*('My Spreedsheet '!F748*'My Spreedsheet '!F748)</f>
        <v>65.924570156022554</v>
      </c>
      <c r="P748" s="43">
        <f t="shared" si="376"/>
        <v>268.04445254491054</v>
      </c>
      <c r="Q748" s="43">
        <f t="shared" si="354"/>
        <v>3521.8062792706296</v>
      </c>
      <c r="R748" s="43">
        <f t="shared" si="355"/>
        <v>3.5218062792706295</v>
      </c>
      <c r="S748" s="43">
        <f t="shared" si="356"/>
        <v>2978.0022669249624</v>
      </c>
      <c r="T748" s="43">
        <f t="shared" si="378"/>
        <v>289953.27314358874</v>
      </c>
      <c r="U748" s="43">
        <f t="shared" si="357"/>
        <v>3.5218062792706295</v>
      </c>
      <c r="V748" s="43">
        <f t="shared" si="358"/>
        <v>9.7827952201961924E-4</v>
      </c>
      <c r="W748" s="43">
        <f t="shared" si="359"/>
        <v>0</v>
      </c>
      <c r="X748" s="43">
        <f t="shared" si="360"/>
        <v>0</v>
      </c>
      <c r="Y748" s="43">
        <f t="shared" si="348"/>
        <v>1958.8315723896862</v>
      </c>
      <c r="Z748" s="43">
        <f t="shared" si="349"/>
        <v>-934.77556518373888</v>
      </c>
      <c r="AA748" s="43">
        <f t="shared" si="361"/>
        <v>0.54411988121935728</v>
      </c>
      <c r="AB748" s="43">
        <f t="shared" si="362"/>
        <v>-0.25965987921770523</v>
      </c>
      <c r="AC748" s="43">
        <f t="shared" si="363"/>
        <v>0.25965987921770523</v>
      </c>
      <c r="AD748" s="43">
        <f t="shared" si="364"/>
        <v>0.28446000200165206</v>
      </c>
      <c r="AE748" s="43">
        <f>1/2*(('Car Info '!$C$5)*('My Spreedsheet '!F748)^2)</f>
        <v>128609.64891975306</v>
      </c>
      <c r="AF748" s="43">
        <f t="shared" si="365"/>
        <v>128.60964891975306</v>
      </c>
      <c r="AG748" s="43">
        <f t="shared" si="366"/>
        <v>3.5724902477709181E-2</v>
      </c>
      <c r="AH748" s="43">
        <f t="shared" si="367"/>
        <v>8.8493327846364895</v>
      </c>
      <c r="AI748" s="43">
        <f t="shared" si="368"/>
        <v>2978.0022669249624</v>
      </c>
      <c r="AJ748" s="43">
        <f t="shared" si="369"/>
        <v>125631.6466528281</v>
      </c>
      <c r="AK748" s="43">
        <f t="shared" si="370"/>
        <v>125.63164665282811</v>
      </c>
      <c r="AL748" s="43">
        <f t="shared" si="371"/>
        <v>0</v>
      </c>
      <c r="AM748" s="43">
        <f t="shared" si="372"/>
        <v>0</v>
      </c>
      <c r="AN748" s="43">
        <f t="shared" si="373"/>
        <v>94.223734989621079</v>
      </c>
      <c r="AO748" s="43">
        <f>IF('My Spreedsheet '!AN748&lt; 'Supercapacitor Info'!$F$22,'My Spreedsheet '!AN748,'Supercapacitor Info'!$F$22)</f>
        <v>94.223734989621079</v>
      </c>
    </row>
    <row r="749" spans="2:41" x14ac:dyDescent="0.3">
      <c r="B749" s="8" t="s">
        <v>10</v>
      </c>
      <c r="C749" s="8">
        <v>744</v>
      </c>
      <c r="D749" s="8">
        <v>155</v>
      </c>
      <c r="E749" s="9">
        <v>47.4</v>
      </c>
      <c r="F749" s="52">
        <f t="shared" si="350"/>
        <v>13.166666666666666</v>
      </c>
      <c r="G749" s="18">
        <f t="shared" si="374"/>
        <v>1.3888888888889086E-2</v>
      </c>
      <c r="H749" s="18">
        <f t="shared" si="375"/>
        <v>5.0000000000000711E-2</v>
      </c>
      <c r="I749" s="18">
        <f t="shared" si="351"/>
        <v>13.166666666666666</v>
      </c>
      <c r="J749" s="18">
        <f t="shared" si="352"/>
        <v>4469.777777777781</v>
      </c>
      <c r="K749" s="18">
        <f t="shared" si="377"/>
        <v>1375.2500000000005</v>
      </c>
      <c r="L749" s="43">
        <f>'Car Info '!$C$5*'My Spreedsheet '!G749</f>
        <v>20.694444444444738</v>
      </c>
      <c r="M749" s="43">
        <f t="shared" si="353"/>
        <v>1</v>
      </c>
      <c r="N749" s="43">
        <f>IF(M749=1,'Car Info '!$C$5*9.80665*'Car Info '!$H$5,0)</f>
        <v>160.73099349999998</v>
      </c>
      <c r="O749" s="43">
        <f>0.5*'Car Info '!$G$5*'Car Info '!$I$5*'Car Info '!$D$5*('My Spreedsheet '!F749*'My Spreedsheet '!F749)</f>
        <v>66.203615643812483</v>
      </c>
      <c r="P749" s="43">
        <f t="shared" si="376"/>
        <v>247.62905358825719</v>
      </c>
      <c r="Q749" s="43">
        <f t="shared" si="354"/>
        <v>3260.4492055787196</v>
      </c>
      <c r="R749" s="43">
        <f t="shared" si="355"/>
        <v>3.2604492055787198</v>
      </c>
      <c r="S749" s="43">
        <f t="shared" si="356"/>
        <v>2987.9723537268637</v>
      </c>
      <c r="T749" s="43">
        <f t="shared" si="378"/>
        <v>292941.2454973156</v>
      </c>
      <c r="U749" s="43">
        <f t="shared" si="357"/>
        <v>3.2604492055787198</v>
      </c>
      <c r="V749" s="43">
        <f t="shared" si="358"/>
        <v>9.0568033488297776E-4</v>
      </c>
      <c r="W749" s="43">
        <f t="shared" si="359"/>
        <v>0</v>
      </c>
      <c r="X749" s="43">
        <f t="shared" si="360"/>
        <v>0</v>
      </c>
      <c r="Y749" s="43">
        <f t="shared" si="348"/>
        <v>1962.0920215952649</v>
      </c>
      <c r="Z749" s="43">
        <f t="shared" si="349"/>
        <v>-934.77556518373888</v>
      </c>
      <c r="AA749" s="43">
        <f t="shared" si="361"/>
        <v>0.5450255615542402</v>
      </c>
      <c r="AB749" s="43">
        <f t="shared" si="362"/>
        <v>-0.25965987921770523</v>
      </c>
      <c r="AC749" s="43">
        <f t="shared" si="363"/>
        <v>0.25965987921770523</v>
      </c>
      <c r="AD749" s="43">
        <f t="shared" si="364"/>
        <v>0.28536568233653498</v>
      </c>
      <c r="AE749" s="43">
        <f>1/2*(('Car Info '!$C$5)*('My Spreedsheet '!F749)^2)</f>
        <v>129154.02777777775</v>
      </c>
      <c r="AF749" s="43">
        <f t="shared" si="365"/>
        <v>129.15402777777774</v>
      </c>
      <c r="AG749" s="43">
        <f t="shared" si="366"/>
        <v>3.5876118827160484E-2</v>
      </c>
      <c r="AH749" s="43">
        <f t="shared" si="367"/>
        <v>8.8852089034636492</v>
      </c>
      <c r="AI749" s="43">
        <f t="shared" si="368"/>
        <v>2987.9723537268637</v>
      </c>
      <c r="AJ749" s="43">
        <f t="shared" si="369"/>
        <v>126166.05542405089</v>
      </c>
      <c r="AK749" s="43">
        <f t="shared" si="370"/>
        <v>126.1660554240509</v>
      </c>
      <c r="AL749" s="43">
        <f t="shared" si="371"/>
        <v>0</v>
      </c>
      <c r="AM749" s="43">
        <f t="shared" si="372"/>
        <v>0</v>
      </c>
      <c r="AN749" s="43">
        <f t="shared" si="373"/>
        <v>94.624541568038168</v>
      </c>
      <c r="AO749" s="43">
        <f>IF('My Spreedsheet '!AN749&lt; 'Supercapacitor Info'!$F$22,'My Spreedsheet '!AN749,'Supercapacitor Info'!$F$22)</f>
        <v>94.624541568038168</v>
      </c>
    </row>
    <row r="750" spans="2:41" x14ac:dyDescent="0.3">
      <c r="B750" s="8" t="s">
        <v>10</v>
      </c>
      <c r="C750" s="8">
        <v>745</v>
      </c>
      <c r="D750" s="8">
        <v>156</v>
      </c>
      <c r="E750" s="9">
        <v>47.4</v>
      </c>
      <c r="F750" s="52">
        <f t="shared" si="350"/>
        <v>13.166666666666666</v>
      </c>
      <c r="G750" s="18">
        <f t="shared" si="374"/>
        <v>1.3888888888889086E-2</v>
      </c>
      <c r="H750" s="18">
        <f t="shared" si="375"/>
        <v>5.0000000000000711E-2</v>
      </c>
      <c r="I750" s="18">
        <f t="shared" si="351"/>
        <v>13.166666666666666</v>
      </c>
      <c r="J750" s="18">
        <f t="shared" si="352"/>
        <v>4482.944444444448</v>
      </c>
      <c r="K750" s="18">
        <f t="shared" si="377"/>
        <v>1388.4166666666672</v>
      </c>
      <c r="L750" s="43">
        <f>'Car Info '!$C$5*'My Spreedsheet '!G750</f>
        <v>20.694444444444738</v>
      </c>
      <c r="M750" s="43">
        <f t="shared" si="353"/>
        <v>1</v>
      </c>
      <c r="N750" s="43">
        <f>IF(M750=1,'Car Info '!$C$5*9.80665*'Car Info '!$H$5,0)</f>
        <v>160.73099349999998</v>
      </c>
      <c r="O750" s="43">
        <f>0.5*'Car Info '!$G$5*'Car Info '!$I$5*'Car Info '!$D$5*('My Spreedsheet '!F750*'My Spreedsheet '!F750)</f>
        <v>66.203615643812483</v>
      </c>
      <c r="P750" s="43">
        <f t="shared" si="376"/>
        <v>247.62905358825719</v>
      </c>
      <c r="Q750" s="43">
        <f t="shared" si="354"/>
        <v>3260.4492055787196</v>
      </c>
      <c r="R750" s="43">
        <f t="shared" si="355"/>
        <v>3.2604492055787198</v>
      </c>
      <c r="S750" s="43">
        <f t="shared" si="356"/>
        <v>2987.9723537268637</v>
      </c>
      <c r="T750" s="43">
        <f t="shared" si="378"/>
        <v>295929.21785104246</v>
      </c>
      <c r="U750" s="43">
        <f t="shared" si="357"/>
        <v>3.2604492055787198</v>
      </c>
      <c r="V750" s="43">
        <f t="shared" si="358"/>
        <v>9.0568033488297776E-4</v>
      </c>
      <c r="W750" s="43">
        <f t="shared" si="359"/>
        <v>0</v>
      </c>
      <c r="X750" s="43">
        <f t="shared" si="360"/>
        <v>0</v>
      </c>
      <c r="Y750" s="43">
        <f t="shared" si="348"/>
        <v>1965.3524708008435</v>
      </c>
      <c r="Z750" s="43">
        <f t="shared" si="349"/>
        <v>-934.77556518373888</v>
      </c>
      <c r="AA750" s="43">
        <f t="shared" si="361"/>
        <v>0.54593124188912323</v>
      </c>
      <c r="AB750" s="43">
        <f t="shared" si="362"/>
        <v>-0.25965987921770523</v>
      </c>
      <c r="AC750" s="43">
        <f t="shared" si="363"/>
        <v>0.25965987921770523</v>
      </c>
      <c r="AD750" s="43">
        <f t="shared" si="364"/>
        <v>0.28627136267141801</v>
      </c>
      <c r="AE750" s="43">
        <f>1/2*(('Car Info '!$C$5)*('My Spreedsheet '!F750)^2)</f>
        <v>129154.02777777775</v>
      </c>
      <c r="AF750" s="43">
        <f t="shared" si="365"/>
        <v>129.15402777777774</v>
      </c>
      <c r="AG750" s="43">
        <f t="shared" si="366"/>
        <v>3.5876118827160484E-2</v>
      </c>
      <c r="AH750" s="43">
        <f t="shared" si="367"/>
        <v>8.9210850222908089</v>
      </c>
      <c r="AI750" s="43">
        <f t="shared" si="368"/>
        <v>2987.9723537268637</v>
      </c>
      <c r="AJ750" s="43">
        <f t="shared" si="369"/>
        <v>126166.05542405089</v>
      </c>
      <c r="AK750" s="43">
        <f t="shared" si="370"/>
        <v>126.1660554240509</v>
      </c>
      <c r="AL750" s="43">
        <f t="shared" si="371"/>
        <v>0</v>
      </c>
      <c r="AM750" s="43">
        <f t="shared" si="372"/>
        <v>0</v>
      </c>
      <c r="AN750" s="43">
        <f t="shared" si="373"/>
        <v>94.624541568038168</v>
      </c>
      <c r="AO750" s="43">
        <f>IF('My Spreedsheet '!AN750&lt; 'Supercapacitor Info'!$F$22,'My Spreedsheet '!AN750,'Supercapacitor Info'!$F$22)</f>
        <v>94.624541568038168</v>
      </c>
    </row>
    <row r="751" spans="2:41" x14ac:dyDescent="0.3">
      <c r="B751" s="8" t="s">
        <v>10</v>
      </c>
      <c r="C751" s="8">
        <v>746</v>
      </c>
      <c r="D751" s="8">
        <v>157</v>
      </c>
      <c r="E751" s="9">
        <v>47.5</v>
      </c>
      <c r="F751" s="52">
        <f t="shared" si="350"/>
        <v>13.194444444444445</v>
      </c>
      <c r="G751" s="18">
        <f t="shared" si="374"/>
        <v>6.9444444444444448E-2</v>
      </c>
      <c r="H751" s="18">
        <f t="shared" si="375"/>
        <v>0.25</v>
      </c>
      <c r="I751" s="18">
        <f t="shared" si="351"/>
        <v>13.194444444444445</v>
      </c>
      <c r="J751" s="18">
        <f t="shared" si="352"/>
        <v>4496.1388888888923</v>
      </c>
      <c r="K751" s="18">
        <f t="shared" si="377"/>
        <v>1401.6111111111115</v>
      </c>
      <c r="L751" s="43">
        <f>'Car Info '!$C$5*'My Spreedsheet '!G751</f>
        <v>103.47222222222223</v>
      </c>
      <c r="M751" s="43">
        <f t="shared" si="353"/>
        <v>1</v>
      </c>
      <c r="N751" s="43">
        <f>IF(M751=1,'Car Info '!$C$5*9.80665*'Car Info '!$H$5,0)</f>
        <v>160.73099349999998</v>
      </c>
      <c r="O751" s="43">
        <f>0.5*'Car Info '!$G$5*'Car Info '!$I$5*'Car Info '!$D$5*('My Spreedsheet '!F751*'My Spreedsheet '!F751)</f>
        <v>66.483250456814233</v>
      </c>
      <c r="P751" s="43">
        <f t="shared" si="376"/>
        <v>330.68646617903647</v>
      </c>
      <c r="Q751" s="43">
        <f t="shared" si="354"/>
        <v>4363.2242065289538</v>
      </c>
      <c r="R751" s="43">
        <f t="shared" si="355"/>
        <v>4.3632242065289537</v>
      </c>
      <c r="S751" s="43">
        <f t="shared" si="356"/>
        <v>2997.9657188746319</v>
      </c>
      <c r="T751" s="43">
        <f t="shared" si="378"/>
        <v>298927.18356991711</v>
      </c>
      <c r="U751" s="43">
        <f t="shared" si="357"/>
        <v>4.3632242065289537</v>
      </c>
      <c r="V751" s="43">
        <f t="shared" si="358"/>
        <v>1.2120067240358205E-3</v>
      </c>
      <c r="W751" s="43">
        <f t="shared" si="359"/>
        <v>0</v>
      </c>
      <c r="X751" s="43">
        <f t="shared" si="360"/>
        <v>0</v>
      </c>
      <c r="Y751" s="43">
        <f t="shared" si="348"/>
        <v>1969.7156950073725</v>
      </c>
      <c r="Z751" s="43">
        <f t="shared" si="349"/>
        <v>-934.77556518373888</v>
      </c>
      <c r="AA751" s="43">
        <f t="shared" si="361"/>
        <v>0.54714324861315899</v>
      </c>
      <c r="AB751" s="43">
        <f t="shared" si="362"/>
        <v>-0.25965987921770523</v>
      </c>
      <c r="AC751" s="43">
        <f t="shared" si="363"/>
        <v>0.25965987921770523</v>
      </c>
      <c r="AD751" s="43">
        <f t="shared" si="364"/>
        <v>0.28748336939545377</v>
      </c>
      <c r="AE751" s="43">
        <f>1/2*(('Car Info '!$C$5)*('My Spreedsheet '!F751)^2)</f>
        <v>129699.55632716049</v>
      </c>
      <c r="AF751" s="43">
        <f t="shared" si="365"/>
        <v>129.69955632716051</v>
      </c>
      <c r="AG751" s="43">
        <f t="shared" si="366"/>
        <v>3.6027654535322362E-2</v>
      </c>
      <c r="AH751" s="43">
        <f t="shared" si="367"/>
        <v>8.9571126768261315</v>
      </c>
      <c r="AI751" s="43">
        <f t="shared" si="368"/>
        <v>2997.9657188746319</v>
      </c>
      <c r="AJ751" s="43">
        <f t="shared" si="369"/>
        <v>126701.59060828586</v>
      </c>
      <c r="AK751" s="43">
        <f t="shared" si="370"/>
        <v>126.70159060828585</v>
      </c>
      <c r="AL751" s="43">
        <f t="shared" si="371"/>
        <v>0</v>
      </c>
      <c r="AM751" s="43">
        <f t="shared" si="372"/>
        <v>0</v>
      </c>
      <c r="AN751" s="43">
        <f t="shared" si="373"/>
        <v>95.026192956214388</v>
      </c>
      <c r="AO751" s="43">
        <f>IF('My Spreedsheet '!AN751&lt; 'Supercapacitor Info'!$F$22,'My Spreedsheet '!AN751,'Supercapacitor Info'!$F$22)</f>
        <v>95.026192956214388</v>
      </c>
    </row>
    <row r="752" spans="2:41" x14ac:dyDescent="0.3">
      <c r="B752" s="8" t="s">
        <v>10</v>
      </c>
      <c r="C752" s="8">
        <v>747</v>
      </c>
      <c r="D752" s="8">
        <v>158</v>
      </c>
      <c r="E752" s="9">
        <v>47.9</v>
      </c>
      <c r="F752" s="52">
        <f t="shared" si="350"/>
        <v>13.305555555555555</v>
      </c>
      <c r="G752" s="18">
        <f t="shared" si="374"/>
        <v>0.15277777777777798</v>
      </c>
      <c r="H752" s="18">
        <f t="shared" si="375"/>
        <v>0.55000000000000071</v>
      </c>
      <c r="I752" s="18">
        <f t="shared" si="351"/>
        <v>13.305555555555555</v>
      </c>
      <c r="J752" s="18">
        <f t="shared" si="352"/>
        <v>4509.444444444448</v>
      </c>
      <c r="K752" s="18">
        <f t="shared" si="377"/>
        <v>1414.9166666666672</v>
      </c>
      <c r="L752" s="43">
        <f>'Car Info '!$C$5*'My Spreedsheet '!G752</f>
        <v>227.6388888888892</v>
      </c>
      <c r="M752" s="43">
        <f t="shared" si="353"/>
        <v>1</v>
      </c>
      <c r="N752" s="43">
        <f>IF(M752=1,'Car Info '!$C$5*9.80665*'Car Info '!$H$5,0)</f>
        <v>160.73099349999998</v>
      </c>
      <c r="O752" s="43">
        <f>0.5*'Car Info '!$G$5*'Car Info '!$I$5*'Car Info '!$D$5*('My Spreedsheet '!F752*'My Spreedsheet '!F752)</f>
        <v>67.607682960939243</v>
      </c>
      <c r="P752" s="43">
        <f t="shared" si="376"/>
        <v>455.97756534982847</v>
      </c>
      <c r="Q752" s="43">
        <f t="shared" si="354"/>
        <v>6067.0348278491065</v>
      </c>
      <c r="R752" s="43">
        <f t="shared" si="355"/>
        <v>6.0670348278491062</v>
      </c>
      <c r="S752" s="43">
        <f t="shared" si="356"/>
        <v>3038.1729451330521</v>
      </c>
      <c r="T752" s="43">
        <f t="shared" si="378"/>
        <v>301965.35651505017</v>
      </c>
      <c r="U752" s="43">
        <f t="shared" si="357"/>
        <v>6.0670348278491062</v>
      </c>
      <c r="V752" s="43">
        <f t="shared" si="358"/>
        <v>1.6852874521803072E-3</v>
      </c>
      <c r="W752" s="43">
        <f t="shared" si="359"/>
        <v>0</v>
      </c>
      <c r="X752" s="43">
        <f t="shared" si="360"/>
        <v>0</v>
      </c>
      <c r="Y752" s="43">
        <f t="shared" si="348"/>
        <v>1975.7827298352215</v>
      </c>
      <c r="Z752" s="43">
        <f t="shared" si="349"/>
        <v>-934.77556518373888</v>
      </c>
      <c r="AA752" s="43">
        <f t="shared" si="361"/>
        <v>0.54882853606533932</v>
      </c>
      <c r="AB752" s="43">
        <f t="shared" si="362"/>
        <v>-0.25965987921770523</v>
      </c>
      <c r="AC752" s="43">
        <f t="shared" si="363"/>
        <v>0.25965987921770523</v>
      </c>
      <c r="AD752" s="43">
        <f t="shared" si="364"/>
        <v>0.2891686568476341</v>
      </c>
      <c r="AE752" s="43">
        <f>1/2*(('Car Info '!$C$5)*('My Spreedsheet '!F752)^2)</f>
        <v>131893.1674382716</v>
      </c>
      <c r="AF752" s="43">
        <f t="shared" si="365"/>
        <v>131.8931674382716</v>
      </c>
      <c r="AG752" s="43">
        <f t="shared" si="366"/>
        <v>3.6636990955075444E-2</v>
      </c>
      <c r="AH752" s="43">
        <f t="shared" si="367"/>
        <v>8.9937496677812074</v>
      </c>
      <c r="AI752" s="43">
        <f t="shared" si="368"/>
        <v>3038.1729451330521</v>
      </c>
      <c r="AJ752" s="43">
        <f t="shared" si="369"/>
        <v>128854.99449313855</v>
      </c>
      <c r="AK752" s="43">
        <f t="shared" si="370"/>
        <v>128.85499449313855</v>
      </c>
      <c r="AL752" s="43">
        <f t="shared" si="371"/>
        <v>0</v>
      </c>
      <c r="AM752" s="43">
        <f t="shared" si="372"/>
        <v>0</v>
      </c>
      <c r="AN752" s="43">
        <f t="shared" si="373"/>
        <v>96.641245869853918</v>
      </c>
      <c r="AO752" s="43">
        <f>IF('My Spreedsheet '!AN752&lt; 'Supercapacitor Info'!$F$22,'My Spreedsheet '!AN752,'Supercapacitor Info'!$F$22)</f>
        <v>96.641245869853918</v>
      </c>
    </row>
    <row r="753" spans="2:41" x14ac:dyDescent="0.3">
      <c r="B753" s="8" t="s">
        <v>10</v>
      </c>
      <c r="C753" s="8">
        <v>748</v>
      </c>
      <c r="D753" s="8">
        <v>159</v>
      </c>
      <c r="E753" s="9">
        <v>48.6</v>
      </c>
      <c r="F753" s="52">
        <f t="shared" si="350"/>
        <v>13.5</v>
      </c>
      <c r="G753" s="18">
        <f t="shared" si="374"/>
        <v>0.20833333333333331</v>
      </c>
      <c r="H753" s="18">
        <f t="shared" si="375"/>
        <v>0.75</v>
      </c>
      <c r="I753" s="18">
        <f t="shared" si="351"/>
        <v>13.5</v>
      </c>
      <c r="J753" s="18">
        <f t="shared" si="352"/>
        <v>4522.944444444448</v>
      </c>
      <c r="K753" s="18">
        <f t="shared" si="377"/>
        <v>1428.4166666666672</v>
      </c>
      <c r="L753" s="43">
        <f>'Car Info '!$C$5*'My Spreedsheet '!G753</f>
        <v>310.41666666666663</v>
      </c>
      <c r="M753" s="43">
        <f t="shared" si="353"/>
        <v>1</v>
      </c>
      <c r="N753" s="43">
        <f>IF(M753=1,'Car Info '!$C$5*9.80665*'Car Info '!$H$5,0)</f>
        <v>160.73099349999998</v>
      </c>
      <c r="O753" s="43">
        <f>0.5*'Car Info '!$G$5*'Car Info '!$I$5*'Car Info '!$D$5*('My Spreedsheet '!F753*'My Spreedsheet '!F753)</f>
        <v>69.598128863812505</v>
      </c>
      <c r="P753" s="43">
        <f t="shared" si="376"/>
        <v>540.74578903047905</v>
      </c>
      <c r="Q753" s="43">
        <f t="shared" si="354"/>
        <v>7300.0681519114669</v>
      </c>
      <c r="R753" s="43">
        <f t="shared" si="355"/>
        <v>7.300068151911467</v>
      </c>
      <c r="S753" s="43">
        <f t="shared" si="356"/>
        <v>3109.4431519114682</v>
      </c>
      <c r="T753" s="43">
        <f t="shared" si="378"/>
        <v>305074.79966696166</v>
      </c>
      <c r="U753" s="43">
        <f t="shared" si="357"/>
        <v>7.300068151911467</v>
      </c>
      <c r="V753" s="43">
        <f t="shared" si="358"/>
        <v>2.0277967088642964E-3</v>
      </c>
      <c r="W753" s="43">
        <f t="shared" si="359"/>
        <v>0</v>
      </c>
      <c r="X753" s="43">
        <f t="shared" si="360"/>
        <v>0</v>
      </c>
      <c r="Y753" s="43">
        <f t="shared" si="348"/>
        <v>1983.0827979871331</v>
      </c>
      <c r="Z753" s="43">
        <f t="shared" si="349"/>
        <v>-934.77556518373888</v>
      </c>
      <c r="AA753" s="43">
        <f t="shared" si="361"/>
        <v>0.55085633277420365</v>
      </c>
      <c r="AB753" s="43">
        <f t="shared" si="362"/>
        <v>-0.25965987921770523</v>
      </c>
      <c r="AC753" s="43">
        <f t="shared" si="363"/>
        <v>0.25965987921770523</v>
      </c>
      <c r="AD753" s="43">
        <f t="shared" si="364"/>
        <v>0.29119645355649842</v>
      </c>
      <c r="AE753" s="43">
        <f>1/2*(('Car Info '!$C$5)*('My Spreedsheet '!F753)^2)</f>
        <v>135776.25</v>
      </c>
      <c r="AF753" s="43">
        <f t="shared" si="365"/>
        <v>135.77625</v>
      </c>
      <c r="AG753" s="43">
        <f t="shared" si="366"/>
        <v>3.7715625000000003E-2</v>
      </c>
      <c r="AH753" s="43">
        <f t="shared" si="367"/>
        <v>9.031465292781208</v>
      </c>
      <c r="AI753" s="43">
        <f t="shared" si="368"/>
        <v>3109.4431519114682</v>
      </c>
      <c r="AJ753" s="43">
        <f t="shared" si="369"/>
        <v>132666.80684808854</v>
      </c>
      <c r="AK753" s="43">
        <f t="shared" si="370"/>
        <v>132.66680684808856</v>
      </c>
      <c r="AL753" s="43">
        <f t="shared" si="371"/>
        <v>0</v>
      </c>
      <c r="AM753" s="43">
        <f t="shared" si="372"/>
        <v>0</v>
      </c>
      <c r="AN753" s="43">
        <f t="shared" si="373"/>
        <v>99.500105136066409</v>
      </c>
      <c r="AO753" s="43">
        <f>IF('My Spreedsheet '!AN753&lt; 'Supercapacitor Info'!$F$22,'My Spreedsheet '!AN753,'Supercapacitor Info'!$F$22)</f>
        <v>99.500105136066409</v>
      </c>
    </row>
    <row r="754" spans="2:41" x14ac:dyDescent="0.3">
      <c r="B754" s="8" t="s">
        <v>10</v>
      </c>
      <c r="C754" s="8">
        <v>749</v>
      </c>
      <c r="D754" s="8">
        <v>160</v>
      </c>
      <c r="E754" s="9">
        <v>49.4</v>
      </c>
      <c r="F754" s="52">
        <f t="shared" si="350"/>
        <v>13.722222222222221</v>
      </c>
      <c r="G754" s="18">
        <f t="shared" si="374"/>
        <v>0.16666666666666607</v>
      </c>
      <c r="H754" s="18">
        <f t="shared" si="375"/>
        <v>0.59999999999999787</v>
      </c>
      <c r="I754" s="18">
        <f t="shared" si="351"/>
        <v>13.722222222222221</v>
      </c>
      <c r="J754" s="18">
        <f t="shared" si="352"/>
        <v>4536.6666666666706</v>
      </c>
      <c r="K754" s="18">
        <f t="shared" si="377"/>
        <v>1442.1388888888894</v>
      </c>
      <c r="L754" s="43">
        <f>'Car Info '!$C$5*'My Spreedsheet '!G754</f>
        <v>248.33333333333246</v>
      </c>
      <c r="M754" s="43">
        <f t="shared" si="353"/>
        <v>1</v>
      </c>
      <c r="N754" s="43">
        <f>IF(M754=1,'Car Info '!$C$5*9.80665*'Car Info '!$H$5,0)</f>
        <v>160.73099349999998</v>
      </c>
      <c r="O754" s="43">
        <f>0.5*'Car Info '!$G$5*'Car Info '!$I$5*'Car Info '!$D$5*('My Spreedsheet '!F754*'My Spreedsheet '!F754)</f>
        <v>71.908283694090272</v>
      </c>
      <c r="P754" s="43">
        <f t="shared" si="376"/>
        <v>480.97261052742272</v>
      </c>
      <c r="Q754" s="43">
        <f t="shared" si="354"/>
        <v>6600.0130444596334</v>
      </c>
      <c r="R754" s="43">
        <f t="shared" si="355"/>
        <v>6.6000130444596339</v>
      </c>
      <c r="S754" s="43">
        <f t="shared" si="356"/>
        <v>3192.3278592744605</v>
      </c>
      <c r="T754" s="43">
        <f t="shared" si="378"/>
        <v>308267.12752623612</v>
      </c>
      <c r="U754" s="43">
        <f t="shared" si="357"/>
        <v>6.6000130444596339</v>
      </c>
      <c r="V754" s="43">
        <f t="shared" si="358"/>
        <v>1.8333369567943428E-3</v>
      </c>
      <c r="W754" s="43">
        <f t="shared" si="359"/>
        <v>0</v>
      </c>
      <c r="X754" s="43">
        <f t="shared" si="360"/>
        <v>0</v>
      </c>
      <c r="Y754" s="43">
        <f t="shared" si="348"/>
        <v>1989.6828110315928</v>
      </c>
      <c r="Z754" s="43">
        <f t="shared" si="349"/>
        <v>-934.77556518373888</v>
      </c>
      <c r="AA754" s="43">
        <f t="shared" si="361"/>
        <v>0.55268966973099798</v>
      </c>
      <c r="AB754" s="43">
        <f t="shared" si="362"/>
        <v>-0.25965987921770523</v>
      </c>
      <c r="AC754" s="43">
        <f t="shared" si="363"/>
        <v>0.25965987921770523</v>
      </c>
      <c r="AD754" s="43">
        <f t="shared" si="364"/>
        <v>0.29302979051329275</v>
      </c>
      <c r="AE754" s="43">
        <f>1/2*(('Car Info '!$C$5)*('My Spreedsheet '!F754)^2)</f>
        <v>140283.04012345677</v>
      </c>
      <c r="AF754" s="43">
        <f t="shared" si="365"/>
        <v>140.28304012345677</v>
      </c>
      <c r="AG754" s="43">
        <f t="shared" si="366"/>
        <v>3.8967511145404657E-2</v>
      </c>
      <c r="AH754" s="43">
        <f t="shared" si="367"/>
        <v>9.0704328039266127</v>
      </c>
      <c r="AI754" s="43">
        <f t="shared" si="368"/>
        <v>3192.3278592744605</v>
      </c>
      <c r="AJ754" s="43">
        <f t="shared" si="369"/>
        <v>137090.71226418231</v>
      </c>
      <c r="AK754" s="43">
        <f t="shared" si="370"/>
        <v>137.09071226418232</v>
      </c>
      <c r="AL754" s="43">
        <f t="shared" si="371"/>
        <v>0</v>
      </c>
      <c r="AM754" s="43">
        <f t="shared" si="372"/>
        <v>0</v>
      </c>
      <c r="AN754" s="43">
        <f t="shared" si="373"/>
        <v>102.81803419813674</v>
      </c>
      <c r="AO754" s="43">
        <f>IF('My Spreedsheet '!AN754&lt; 'Supercapacitor Info'!$F$22,'My Spreedsheet '!AN754,'Supercapacitor Info'!$F$22)</f>
        <v>102.81803419813674</v>
      </c>
    </row>
    <row r="755" spans="2:41" x14ac:dyDescent="0.3">
      <c r="B755" s="8" t="s">
        <v>10</v>
      </c>
      <c r="C755" s="8">
        <v>750</v>
      </c>
      <c r="D755" s="8">
        <v>161</v>
      </c>
      <c r="E755" s="9">
        <v>49.8</v>
      </c>
      <c r="F755" s="52">
        <f t="shared" si="350"/>
        <v>13.833333333333332</v>
      </c>
      <c r="G755" s="18">
        <f t="shared" si="374"/>
        <v>5.5555555555555358E-2</v>
      </c>
      <c r="H755" s="18">
        <f t="shared" si="375"/>
        <v>0.19999999999999929</v>
      </c>
      <c r="I755" s="18">
        <f t="shared" si="351"/>
        <v>13.833333333333332</v>
      </c>
      <c r="J755" s="18">
        <f t="shared" si="352"/>
        <v>4550.5000000000036</v>
      </c>
      <c r="K755" s="18">
        <f t="shared" si="377"/>
        <v>1455.9722222222226</v>
      </c>
      <c r="L755" s="43">
        <f>'Car Info '!$C$5*'My Spreedsheet '!G755</f>
        <v>82.777777777777487</v>
      </c>
      <c r="M755" s="43">
        <f t="shared" si="353"/>
        <v>1</v>
      </c>
      <c r="N755" s="43">
        <f>IF(M755=1,'Car Info '!$C$5*9.80665*'Car Info '!$H$5,0)</f>
        <v>160.73099349999998</v>
      </c>
      <c r="O755" s="43">
        <f>0.5*'Car Info '!$G$5*'Car Info '!$I$5*'Car Info '!$D$5*('My Spreedsheet '!F755*'My Spreedsheet '!F755)</f>
        <v>73.077504914312485</v>
      </c>
      <c r="P755" s="43">
        <f t="shared" si="376"/>
        <v>316.58627619208994</v>
      </c>
      <c r="Q755" s="43">
        <f t="shared" si="354"/>
        <v>4379.4434873239106</v>
      </c>
      <c r="R755" s="43">
        <f t="shared" si="355"/>
        <v>4.3794434873239103</v>
      </c>
      <c r="S755" s="43">
        <f t="shared" si="356"/>
        <v>3234.3508947313221</v>
      </c>
      <c r="T755" s="43">
        <f t="shared" si="378"/>
        <v>311501.47842096741</v>
      </c>
      <c r="U755" s="43">
        <f t="shared" si="357"/>
        <v>4.3794434873239103</v>
      </c>
      <c r="V755" s="43">
        <f t="shared" si="358"/>
        <v>1.2165120798121973E-3</v>
      </c>
      <c r="W755" s="43">
        <f t="shared" si="359"/>
        <v>0</v>
      </c>
      <c r="X755" s="43">
        <f t="shared" si="360"/>
        <v>0</v>
      </c>
      <c r="Y755" s="43">
        <f t="shared" si="348"/>
        <v>1994.0622545189167</v>
      </c>
      <c r="Z755" s="43">
        <f t="shared" si="349"/>
        <v>-934.77556518373888</v>
      </c>
      <c r="AA755" s="43">
        <f t="shared" si="361"/>
        <v>0.55390618181081019</v>
      </c>
      <c r="AB755" s="43">
        <f t="shared" si="362"/>
        <v>-0.25965987921770523</v>
      </c>
      <c r="AC755" s="43">
        <f t="shared" si="363"/>
        <v>0.25965987921770523</v>
      </c>
      <c r="AD755" s="43">
        <f t="shared" si="364"/>
        <v>0.29424630259310497</v>
      </c>
      <c r="AE755" s="43">
        <f>1/2*(('Car Info '!$C$5)*('My Spreedsheet '!F755)^2)</f>
        <v>142564.02777777775</v>
      </c>
      <c r="AF755" s="43">
        <f t="shared" si="365"/>
        <v>142.56402777777777</v>
      </c>
      <c r="AG755" s="43">
        <f t="shared" si="366"/>
        <v>3.9601118827160491E-2</v>
      </c>
      <c r="AH755" s="43">
        <f t="shared" si="367"/>
        <v>9.1100339227537734</v>
      </c>
      <c r="AI755" s="43">
        <f t="shared" si="368"/>
        <v>3234.3508947313221</v>
      </c>
      <c r="AJ755" s="43">
        <f t="shared" si="369"/>
        <v>139329.67688304643</v>
      </c>
      <c r="AK755" s="43">
        <f t="shared" si="370"/>
        <v>139.32967688304643</v>
      </c>
      <c r="AL755" s="43">
        <f t="shared" si="371"/>
        <v>0</v>
      </c>
      <c r="AM755" s="43">
        <f t="shared" si="372"/>
        <v>0</v>
      </c>
      <c r="AN755" s="43">
        <f t="shared" si="373"/>
        <v>104.49725766228482</v>
      </c>
      <c r="AO755" s="43">
        <f>IF('My Spreedsheet '!AN755&lt; 'Supercapacitor Info'!$F$22,'My Spreedsheet '!AN755,'Supercapacitor Info'!$F$22)</f>
        <v>104.49725766228482</v>
      </c>
    </row>
    <row r="756" spans="2:41" x14ac:dyDescent="0.3">
      <c r="B756" s="8" t="s">
        <v>10</v>
      </c>
      <c r="C756" s="8">
        <v>751</v>
      </c>
      <c r="D756" s="8">
        <v>162</v>
      </c>
      <c r="E756" s="9">
        <v>49.8</v>
      </c>
      <c r="F756" s="52">
        <f t="shared" si="350"/>
        <v>13.833333333333332</v>
      </c>
      <c r="G756" s="18">
        <f t="shared" si="374"/>
        <v>-1.3888888888888099E-2</v>
      </c>
      <c r="H756" s="18">
        <f t="shared" si="375"/>
        <v>-4.9999999999997158E-2</v>
      </c>
      <c r="I756" s="18">
        <f t="shared" si="351"/>
        <v>13.833333333333332</v>
      </c>
      <c r="J756" s="18">
        <f t="shared" si="352"/>
        <v>4564.3333333333367</v>
      </c>
      <c r="K756" s="18">
        <f t="shared" si="377"/>
        <v>1469.8055555555559</v>
      </c>
      <c r="L756" s="43">
        <f>'Car Info '!$C$5*'My Spreedsheet '!G756</f>
        <v>-20.694444444443267</v>
      </c>
      <c r="M756" s="43">
        <f t="shared" si="353"/>
        <v>1</v>
      </c>
      <c r="N756" s="43">
        <f>IF(M756=1,'Car Info '!$C$5*9.80665*'Car Info '!$H$5,0)</f>
        <v>160.73099349999998</v>
      </c>
      <c r="O756" s="43">
        <f>0.5*'Car Info '!$G$5*'Car Info '!$I$5*'Car Info '!$D$5*('My Spreedsheet '!F756*'My Spreedsheet '!F756)</f>
        <v>73.077504914312485</v>
      </c>
      <c r="P756" s="43">
        <f t="shared" si="376"/>
        <v>213.11405396986919</v>
      </c>
      <c r="Q756" s="43">
        <f t="shared" si="354"/>
        <v>2948.0777465831902</v>
      </c>
      <c r="R756" s="43">
        <f t="shared" si="355"/>
        <v>2.9480777465831904</v>
      </c>
      <c r="S756" s="43">
        <f t="shared" si="356"/>
        <v>3234.3508947313221</v>
      </c>
      <c r="T756" s="43">
        <f t="shared" si="378"/>
        <v>314735.82931569871</v>
      </c>
      <c r="U756" s="43">
        <f t="shared" si="357"/>
        <v>2.9480777465831904</v>
      </c>
      <c r="V756" s="43">
        <f t="shared" si="358"/>
        <v>8.1891048516199733E-4</v>
      </c>
      <c r="W756" s="43">
        <f t="shared" si="359"/>
        <v>0</v>
      </c>
      <c r="X756" s="43">
        <f t="shared" si="360"/>
        <v>0</v>
      </c>
      <c r="Y756" s="43">
        <f t="shared" si="348"/>
        <v>1997.0103322655</v>
      </c>
      <c r="Z756" s="43">
        <f t="shared" si="349"/>
        <v>-934.77556518373888</v>
      </c>
      <c r="AA756" s="43">
        <f t="shared" si="361"/>
        <v>0.55472509229597222</v>
      </c>
      <c r="AB756" s="43">
        <f t="shared" si="362"/>
        <v>-0.25965987921770523</v>
      </c>
      <c r="AC756" s="43">
        <f t="shared" si="363"/>
        <v>0.25965987921770523</v>
      </c>
      <c r="AD756" s="43">
        <f t="shared" si="364"/>
        <v>0.295065213078267</v>
      </c>
      <c r="AE756" s="43">
        <f>1/2*(('Car Info '!$C$5)*('My Spreedsheet '!F756)^2)</f>
        <v>142564.02777777775</v>
      </c>
      <c r="AF756" s="43">
        <f t="shared" si="365"/>
        <v>142.56402777777777</v>
      </c>
      <c r="AG756" s="43">
        <f t="shared" si="366"/>
        <v>3.9601118827160491E-2</v>
      </c>
      <c r="AH756" s="43">
        <f t="shared" si="367"/>
        <v>9.1496350415809342</v>
      </c>
      <c r="AI756" s="43">
        <f t="shared" si="368"/>
        <v>3234.3508947313221</v>
      </c>
      <c r="AJ756" s="43">
        <f t="shared" si="369"/>
        <v>139329.67688304643</v>
      </c>
      <c r="AK756" s="43">
        <f t="shared" si="370"/>
        <v>139.32967688304643</v>
      </c>
      <c r="AL756" s="43">
        <f t="shared" si="371"/>
        <v>139329.67688304643</v>
      </c>
      <c r="AM756" s="43">
        <f t="shared" si="372"/>
        <v>139.32967688304643</v>
      </c>
      <c r="AN756" s="43">
        <f t="shared" si="373"/>
        <v>104.49725766228482</v>
      </c>
      <c r="AO756" s="43">
        <f>IF('My Spreedsheet '!AN756&lt; 'Supercapacitor Info'!$F$22,'My Spreedsheet '!AN756,'Supercapacitor Info'!$F$22)</f>
        <v>104.49725766228482</v>
      </c>
    </row>
    <row r="757" spans="2:41" x14ac:dyDescent="0.3">
      <c r="B757" s="8" t="s">
        <v>10</v>
      </c>
      <c r="C757" s="8">
        <v>752</v>
      </c>
      <c r="D757" s="8">
        <v>163</v>
      </c>
      <c r="E757" s="9">
        <v>49.7</v>
      </c>
      <c r="F757" s="52">
        <f t="shared" si="350"/>
        <v>13.805555555555555</v>
      </c>
      <c r="G757" s="18">
        <f t="shared" si="374"/>
        <v>-6.9444444444444448E-2</v>
      </c>
      <c r="H757" s="18">
        <f t="shared" si="375"/>
        <v>-0.25</v>
      </c>
      <c r="I757" s="18">
        <f t="shared" si="351"/>
        <v>13.805555555555555</v>
      </c>
      <c r="J757" s="18">
        <f t="shared" si="352"/>
        <v>4578.1388888888923</v>
      </c>
      <c r="K757" s="18">
        <f t="shared" si="377"/>
        <v>1483.6111111111115</v>
      </c>
      <c r="L757" s="43">
        <f>'Car Info '!$C$5*'My Spreedsheet '!G757</f>
        <v>-103.47222222222223</v>
      </c>
      <c r="M757" s="43">
        <f t="shared" si="353"/>
        <v>1</v>
      </c>
      <c r="N757" s="43">
        <f>IF(M757=1,'Car Info '!$C$5*9.80665*'Car Info '!$H$5,0)</f>
        <v>160.73099349999998</v>
      </c>
      <c r="O757" s="43">
        <f>0.5*'Car Info '!$G$5*'Car Info '!$I$5*'Car Info '!$D$5*('My Spreedsheet '!F757*'My Spreedsheet '!F757)</f>
        <v>72.784315621439234</v>
      </c>
      <c r="P757" s="43">
        <f t="shared" si="376"/>
        <v>130.04308689921697</v>
      </c>
      <c r="Q757" s="43">
        <f t="shared" si="354"/>
        <v>1795.3170608030787</v>
      </c>
      <c r="R757" s="43">
        <f t="shared" si="355"/>
        <v>1.7953170608030786</v>
      </c>
      <c r="S757" s="43">
        <f t="shared" si="356"/>
        <v>3223.8085731487577</v>
      </c>
      <c r="T757" s="43">
        <f t="shared" si="378"/>
        <v>317959.63788884744</v>
      </c>
      <c r="U757" s="43">
        <f t="shared" si="357"/>
        <v>1.7953170608030786</v>
      </c>
      <c r="V757" s="43">
        <f t="shared" si="358"/>
        <v>4.9869918355641076E-4</v>
      </c>
      <c r="W757" s="43">
        <f t="shared" si="359"/>
        <v>0</v>
      </c>
      <c r="X757" s="43">
        <f t="shared" si="360"/>
        <v>0</v>
      </c>
      <c r="Y757" s="43">
        <f t="shared" si="348"/>
        <v>1998.805649326303</v>
      </c>
      <c r="Z757" s="43">
        <f t="shared" si="349"/>
        <v>-934.77556518373888</v>
      </c>
      <c r="AA757" s="43">
        <f t="shared" si="361"/>
        <v>0.55522379147952861</v>
      </c>
      <c r="AB757" s="43">
        <f t="shared" si="362"/>
        <v>-0.25965987921770523</v>
      </c>
      <c r="AC757" s="43">
        <f t="shared" si="363"/>
        <v>0.25965987921770523</v>
      </c>
      <c r="AD757" s="43">
        <f t="shared" si="364"/>
        <v>0.29556391226182338</v>
      </c>
      <c r="AE757" s="43">
        <f>1/2*(('Car Info '!$C$5)*('My Spreedsheet '!F757)^2)</f>
        <v>141992.05632716048</v>
      </c>
      <c r="AF757" s="43">
        <f t="shared" si="365"/>
        <v>141.99205632716047</v>
      </c>
      <c r="AG757" s="43">
        <f t="shared" si="366"/>
        <v>3.9442237868655687E-2</v>
      </c>
      <c r="AH757" s="43">
        <f t="shared" si="367"/>
        <v>9.1890772794495899</v>
      </c>
      <c r="AI757" s="43">
        <f t="shared" si="368"/>
        <v>3223.8085731487577</v>
      </c>
      <c r="AJ757" s="43">
        <f t="shared" si="369"/>
        <v>138768.24775401171</v>
      </c>
      <c r="AK757" s="43">
        <f t="shared" si="370"/>
        <v>138.76824775401172</v>
      </c>
      <c r="AL757" s="43">
        <f t="shared" si="371"/>
        <v>138768.24775401171</v>
      </c>
      <c r="AM757" s="43">
        <f t="shared" si="372"/>
        <v>138.76824775401172</v>
      </c>
      <c r="AN757" s="43">
        <f t="shared" si="373"/>
        <v>104.07618581550878</v>
      </c>
      <c r="AO757" s="43">
        <f>IF('My Spreedsheet '!AN757&lt; 'Supercapacitor Info'!$F$22,'My Spreedsheet '!AN757,'Supercapacitor Info'!$F$22)</f>
        <v>104.07618581550878</v>
      </c>
    </row>
    <row r="758" spans="2:41" x14ac:dyDescent="0.3">
      <c r="B758" s="8" t="s">
        <v>10</v>
      </c>
      <c r="C758" s="8">
        <v>753</v>
      </c>
      <c r="D758" s="8">
        <v>164</v>
      </c>
      <c r="E758" s="9">
        <v>49.3</v>
      </c>
      <c r="F758" s="52">
        <f t="shared" si="350"/>
        <v>13.694444444444443</v>
      </c>
      <c r="G758" s="18">
        <f t="shared" si="374"/>
        <v>-0.16666666666666705</v>
      </c>
      <c r="H758" s="18">
        <f t="shared" si="375"/>
        <v>-0.60000000000000142</v>
      </c>
      <c r="I758" s="18">
        <f t="shared" si="351"/>
        <v>13.694444444444443</v>
      </c>
      <c r="J758" s="18">
        <f t="shared" si="352"/>
        <v>4591.8333333333367</v>
      </c>
      <c r="K758" s="18">
        <f t="shared" si="377"/>
        <v>1497.3055555555559</v>
      </c>
      <c r="L758" s="43">
        <f>'Car Info '!$C$5*'My Spreedsheet '!G758</f>
        <v>-248.33333333333391</v>
      </c>
      <c r="M758" s="43">
        <f t="shared" si="353"/>
        <v>1</v>
      </c>
      <c r="N758" s="43">
        <f>IF(M758=1,'Car Info '!$C$5*9.80665*'Car Info '!$H$5,0)</f>
        <v>160.73099349999998</v>
      </c>
      <c r="O758" s="43">
        <f>0.5*'Car Info '!$G$5*'Car Info '!$I$5*'Car Info '!$D$5*('My Spreedsheet '!F758*'My Spreedsheet '!F758)</f>
        <v>71.617451702064216</v>
      </c>
      <c r="P758" s="43">
        <f t="shared" si="376"/>
        <v>-15.984888131269713</v>
      </c>
      <c r="Q758" s="43">
        <f t="shared" si="354"/>
        <v>-218.90416246433244</v>
      </c>
      <c r="R758" s="43">
        <f t="shared" si="355"/>
        <v>-0.21890416246433245</v>
      </c>
      <c r="S758" s="43">
        <f t="shared" si="356"/>
        <v>3181.8828745727119</v>
      </c>
      <c r="T758" s="43">
        <f t="shared" si="378"/>
        <v>321141.52076342015</v>
      </c>
      <c r="U758" s="43">
        <f t="shared" si="357"/>
        <v>0</v>
      </c>
      <c r="V758" s="43">
        <f t="shared" si="358"/>
        <v>0</v>
      </c>
      <c r="W758" s="43">
        <f t="shared" si="359"/>
        <v>-0.21890416246433245</v>
      </c>
      <c r="X758" s="43">
        <f t="shared" si="360"/>
        <v>6.0806711795647902E-5</v>
      </c>
      <c r="Y758" s="43">
        <f t="shared" si="348"/>
        <v>1998.805649326303</v>
      </c>
      <c r="Z758" s="43">
        <f t="shared" si="349"/>
        <v>-934.99446934620323</v>
      </c>
      <c r="AA758" s="43">
        <f t="shared" si="361"/>
        <v>0.55522379147952861</v>
      </c>
      <c r="AB758" s="43">
        <f t="shared" si="362"/>
        <v>-0.25972068592950087</v>
      </c>
      <c r="AC758" s="43">
        <f t="shared" si="363"/>
        <v>0.25972068592950087</v>
      </c>
      <c r="AD758" s="43">
        <f t="shared" si="364"/>
        <v>0.29550310555002773</v>
      </c>
      <c r="AE758" s="43">
        <f>1/2*(('Car Info '!$C$5)*('My Spreedsheet '!F758)^2)</f>
        <v>139715.66743827157</v>
      </c>
      <c r="AF758" s="43">
        <f t="shared" si="365"/>
        <v>139.71566743827157</v>
      </c>
      <c r="AG758" s="43">
        <f t="shared" si="366"/>
        <v>3.88099076217421E-2</v>
      </c>
      <c r="AH758" s="43">
        <f t="shared" si="367"/>
        <v>9.2278871870713317</v>
      </c>
      <c r="AI758" s="43">
        <f t="shared" si="368"/>
        <v>3181.8828745727119</v>
      </c>
      <c r="AJ758" s="43">
        <f t="shared" si="369"/>
        <v>136533.78456369886</v>
      </c>
      <c r="AK758" s="43">
        <f t="shared" si="370"/>
        <v>136.53378456369887</v>
      </c>
      <c r="AL758" s="43">
        <f t="shared" si="371"/>
        <v>136533.78456369886</v>
      </c>
      <c r="AM758" s="43">
        <f t="shared" si="372"/>
        <v>136.53378456369887</v>
      </c>
      <c r="AN758" s="43">
        <f t="shared" si="373"/>
        <v>102.40033842277415</v>
      </c>
      <c r="AO758" s="43">
        <f>IF('My Spreedsheet '!AN758&lt; 'Supercapacitor Info'!$F$22,'My Spreedsheet '!AN758,'Supercapacitor Info'!$F$22)</f>
        <v>102.40033842277415</v>
      </c>
    </row>
    <row r="759" spans="2:41" x14ac:dyDescent="0.3">
      <c r="B759" s="8" t="s">
        <v>10</v>
      </c>
      <c r="C759" s="8">
        <v>754</v>
      </c>
      <c r="D759" s="8">
        <v>165</v>
      </c>
      <c r="E759" s="9">
        <v>48.5</v>
      </c>
      <c r="F759" s="52">
        <f t="shared" si="350"/>
        <v>13.472222222222221</v>
      </c>
      <c r="G759" s="18">
        <f t="shared" si="374"/>
        <v>-0.23611111111111052</v>
      </c>
      <c r="H759" s="18">
        <f t="shared" si="375"/>
        <v>-0.84999999999999787</v>
      </c>
      <c r="I759" s="18">
        <f t="shared" si="351"/>
        <v>13.472222222222221</v>
      </c>
      <c r="J759" s="18">
        <f t="shared" si="352"/>
        <v>4605.3055555555593</v>
      </c>
      <c r="K759" s="18">
        <f t="shared" si="377"/>
        <v>1510.7777777777781</v>
      </c>
      <c r="L759" s="43">
        <f>'Car Info '!$C$5*'My Spreedsheet '!G759</f>
        <v>-351.80555555555469</v>
      </c>
      <c r="M759" s="43">
        <f t="shared" si="353"/>
        <v>1</v>
      </c>
      <c r="N759" s="43">
        <f>IF(M759=1,'Car Info '!$C$5*9.80665*'Car Info '!$H$5,0)</f>
        <v>160.73099349999998</v>
      </c>
      <c r="O759" s="43">
        <f>0.5*'Car Info '!$G$5*'Car Info '!$I$5*'Car Info '!$D$5*('My Spreedsheet '!F759*'My Spreedsheet '!F759)</f>
        <v>69.312011473480894</v>
      </c>
      <c r="P759" s="43">
        <f t="shared" si="376"/>
        <v>-121.76255058207381</v>
      </c>
      <c r="Q759" s="43">
        <f t="shared" si="354"/>
        <v>-1640.4121397862721</v>
      </c>
      <c r="R759" s="43">
        <f t="shared" si="355"/>
        <v>-1.6404121397862721</v>
      </c>
      <c r="S759" s="43">
        <f t="shared" si="356"/>
        <v>3099.1904836705062</v>
      </c>
      <c r="T759" s="43">
        <f t="shared" si="378"/>
        <v>324240.71124709066</v>
      </c>
      <c r="U759" s="43">
        <f t="shared" si="357"/>
        <v>0</v>
      </c>
      <c r="V759" s="43">
        <f t="shared" si="358"/>
        <v>0</v>
      </c>
      <c r="W759" s="43">
        <f t="shared" si="359"/>
        <v>-1.6404121397862721</v>
      </c>
      <c r="X759" s="43">
        <f t="shared" si="360"/>
        <v>4.5567003882952004E-4</v>
      </c>
      <c r="Y759" s="43">
        <f t="shared" si="348"/>
        <v>1998.805649326303</v>
      </c>
      <c r="Z759" s="43">
        <f t="shared" si="349"/>
        <v>-936.63488148598947</v>
      </c>
      <c r="AA759" s="43">
        <f t="shared" si="361"/>
        <v>0.55522379147952861</v>
      </c>
      <c r="AB759" s="43">
        <f t="shared" si="362"/>
        <v>-0.26017635596833039</v>
      </c>
      <c r="AC759" s="43">
        <f t="shared" si="363"/>
        <v>0.26017635596833039</v>
      </c>
      <c r="AD759" s="43">
        <f t="shared" si="364"/>
        <v>0.29504743551119822</v>
      </c>
      <c r="AE759" s="43">
        <f>1/2*(('Car Info '!$C$5)*('My Spreedsheet '!F759)^2)</f>
        <v>135218.07484567899</v>
      </c>
      <c r="AF759" s="43">
        <f t="shared" si="365"/>
        <v>135.21807484567898</v>
      </c>
      <c r="AG759" s="43">
        <f t="shared" si="366"/>
        <v>3.7560576346021939E-2</v>
      </c>
      <c r="AH759" s="43">
        <f t="shared" si="367"/>
        <v>9.2654477634173542</v>
      </c>
      <c r="AI759" s="43">
        <f t="shared" si="368"/>
        <v>3099.1904836705062</v>
      </c>
      <c r="AJ759" s="43">
        <f t="shared" si="369"/>
        <v>132118.88436200848</v>
      </c>
      <c r="AK759" s="43">
        <f t="shared" si="370"/>
        <v>132.11888436200849</v>
      </c>
      <c r="AL759" s="43">
        <f t="shared" si="371"/>
        <v>132118.88436200848</v>
      </c>
      <c r="AM759" s="43">
        <f t="shared" si="372"/>
        <v>132.11888436200849</v>
      </c>
      <c r="AN759" s="43">
        <f t="shared" si="373"/>
        <v>99.089163271506365</v>
      </c>
      <c r="AO759" s="43">
        <f>IF('My Spreedsheet '!AN759&lt; 'Supercapacitor Info'!$F$22,'My Spreedsheet '!AN759,'Supercapacitor Info'!$F$22)</f>
        <v>99.089163271506365</v>
      </c>
    </row>
    <row r="760" spans="2:41" x14ac:dyDescent="0.3">
      <c r="B760" s="8" t="s">
        <v>10</v>
      </c>
      <c r="C760" s="8">
        <v>755</v>
      </c>
      <c r="D760" s="8">
        <v>166</v>
      </c>
      <c r="E760" s="9">
        <v>47.6</v>
      </c>
      <c r="F760" s="52">
        <f t="shared" si="350"/>
        <v>13.222222222222221</v>
      </c>
      <c r="G760" s="18">
        <f t="shared" si="374"/>
        <v>-0.30555555555555597</v>
      </c>
      <c r="H760" s="18">
        <f t="shared" si="375"/>
        <v>-1.1000000000000014</v>
      </c>
      <c r="I760" s="18">
        <f t="shared" si="351"/>
        <v>13.222222222222221</v>
      </c>
      <c r="J760" s="18">
        <f t="shared" si="352"/>
        <v>4618.5277777777819</v>
      </c>
      <c r="K760" s="18">
        <f t="shared" si="377"/>
        <v>1524.0000000000002</v>
      </c>
      <c r="L760" s="43">
        <f>'Car Info '!$C$5*'My Spreedsheet '!G760</f>
        <v>-455.2777777777784</v>
      </c>
      <c r="M760" s="43">
        <f t="shared" si="353"/>
        <v>1</v>
      </c>
      <c r="N760" s="43">
        <f>IF(M760=1,'Car Info '!$C$5*9.80665*'Car Info '!$H$5,0)</f>
        <v>160.73099349999998</v>
      </c>
      <c r="O760" s="43">
        <f>0.5*'Car Info '!$G$5*'Car Info '!$I$5*'Car Info '!$D$5*('My Spreedsheet '!F760*'My Spreedsheet '!F760)</f>
        <v>66.763474595027773</v>
      </c>
      <c r="P760" s="43">
        <f t="shared" si="376"/>
        <v>-227.78330968275066</v>
      </c>
      <c r="Q760" s="43">
        <f t="shared" si="354"/>
        <v>-3011.801539138592</v>
      </c>
      <c r="R760" s="43">
        <f t="shared" si="355"/>
        <v>-3.0118015391385922</v>
      </c>
      <c r="S760" s="43">
        <f t="shared" si="356"/>
        <v>3007.9824114786998</v>
      </c>
      <c r="T760" s="43">
        <f t="shared" si="378"/>
        <v>327248.69365856936</v>
      </c>
      <c r="U760" s="43">
        <f t="shared" si="357"/>
        <v>0</v>
      </c>
      <c r="V760" s="43">
        <f t="shared" si="358"/>
        <v>0</v>
      </c>
      <c r="W760" s="43">
        <f t="shared" si="359"/>
        <v>-3.0118015391385922</v>
      </c>
      <c r="X760" s="43">
        <f t="shared" si="360"/>
        <v>8.3661153864960898E-4</v>
      </c>
      <c r="Y760" s="43">
        <f t="shared" si="348"/>
        <v>1998.805649326303</v>
      </c>
      <c r="Z760" s="43">
        <f t="shared" si="349"/>
        <v>-939.64668302512803</v>
      </c>
      <c r="AA760" s="43">
        <f t="shared" si="361"/>
        <v>0.55522379147952861</v>
      </c>
      <c r="AB760" s="43">
        <f t="shared" si="362"/>
        <v>-0.26101296750698</v>
      </c>
      <c r="AC760" s="43">
        <f t="shared" si="363"/>
        <v>0.26101296750698</v>
      </c>
      <c r="AD760" s="43">
        <f t="shared" si="364"/>
        <v>0.29421082397254861</v>
      </c>
      <c r="AE760" s="43">
        <f>1/2*(('Car Info '!$C$5)*('My Spreedsheet '!F760)^2)</f>
        <v>130246.23456790122</v>
      </c>
      <c r="AF760" s="43">
        <f t="shared" si="365"/>
        <v>130.24623456790121</v>
      </c>
      <c r="AG760" s="43">
        <f t="shared" si="366"/>
        <v>3.6179509602194779E-2</v>
      </c>
      <c r="AH760" s="43">
        <f t="shared" si="367"/>
        <v>9.3016272730195482</v>
      </c>
      <c r="AI760" s="43">
        <f t="shared" si="368"/>
        <v>3007.9824114786998</v>
      </c>
      <c r="AJ760" s="43">
        <f t="shared" si="369"/>
        <v>127238.25215642252</v>
      </c>
      <c r="AK760" s="43">
        <f t="shared" si="370"/>
        <v>127.23825215642252</v>
      </c>
      <c r="AL760" s="43">
        <f t="shared" si="371"/>
        <v>127238.25215642252</v>
      </c>
      <c r="AM760" s="43">
        <f t="shared" si="372"/>
        <v>127.23825215642252</v>
      </c>
      <c r="AN760" s="43">
        <f t="shared" si="373"/>
        <v>95.428689117316893</v>
      </c>
      <c r="AO760" s="43">
        <f>IF('My Spreedsheet '!AN760&lt; 'Supercapacitor Info'!$F$22,'My Spreedsheet '!AN760,'Supercapacitor Info'!$F$22)</f>
        <v>95.428689117316893</v>
      </c>
    </row>
    <row r="761" spans="2:41" x14ac:dyDescent="0.3">
      <c r="B761" s="8" t="s">
        <v>10</v>
      </c>
      <c r="C761" s="8">
        <v>756</v>
      </c>
      <c r="D761" s="8">
        <v>167</v>
      </c>
      <c r="E761" s="9">
        <v>46.3</v>
      </c>
      <c r="F761" s="52">
        <f t="shared" si="350"/>
        <v>12.861111111111111</v>
      </c>
      <c r="G761" s="18">
        <f t="shared" si="374"/>
        <v>-0.54166666666666641</v>
      </c>
      <c r="H761" s="18">
        <f t="shared" si="375"/>
        <v>-1.9499999999999993</v>
      </c>
      <c r="I761" s="18">
        <f t="shared" si="351"/>
        <v>12.861111111111111</v>
      </c>
      <c r="J761" s="18">
        <f t="shared" si="352"/>
        <v>4631.3888888888932</v>
      </c>
      <c r="K761" s="18">
        <f t="shared" si="377"/>
        <v>1536.8611111111113</v>
      </c>
      <c r="L761" s="43">
        <f>'Car Info '!$C$5*'My Spreedsheet '!G761</f>
        <v>-807.08333333333292</v>
      </c>
      <c r="M761" s="43">
        <f t="shared" si="353"/>
        <v>1</v>
      </c>
      <c r="N761" s="43">
        <f>IF(M761=1,'Car Info '!$C$5*9.80665*'Car Info '!$H$5,0)</f>
        <v>160.73099349999998</v>
      </c>
      <c r="O761" s="43">
        <f>0.5*'Car Info '!$G$5*'Car Info '!$I$5*'Car Info '!$D$5*('My Spreedsheet '!F761*'My Spreedsheet '!F761)</f>
        <v>63.166528164772565</v>
      </c>
      <c r="P761" s="43">
        <f t="shared" si="376"/>
        <v>-583.1858116685604</v>
      </c>
      <c r="Q761" s="43">
        <f t="shared" si="354"/>
        <v>-7500.4175222928743</v>
      </c>
      <c r="R761" s="43">
        <f t="shared" si="355"/>
        <v>-7.5004175222928744</v>
      </c>
      <c r="S761" s="43">
        <f t="shared" si="356"/>
        <v>2879.5709036330468</v>
      </c>
      <c r="T761" s="43">
        <f t="shared" si="378"/>
        <v>330128.26456220238</v>
      </c>
      <c r="U761" s="43">
        <f t="shared" si="357"/>
        <v>0</v>
      </c>
      <c r="V761" s="43">
        <f t="shared" si="358"/>
        <v>0</v>
      </c>
      <c r="W761" s="43">
        <f t="shared" si="359"/>
        <v>-7.5004175222928744</v>
      </c>
      <c r="X761" s="43">
        <f t="shared" si="360"/>
        <v>2.0834493117480209E-3</v>
      </c>
      <c r="Y761" s="43">
        <f t="shared" si="348"/>
        <v>1998.805649326303</v>
      </c>
      <c r="Z761" s="43">
        <f t="shared" si="349"/>
        <v>-947.14710054742091</v>
      </c>
      <c r="AA761" s="43">
        <f t="shared" si="361"/>
        <v>0.55522379147952861</v>
      </c>
      <c r="AB761" s="43">
        <f t="shared" si="362"/>
        <v>-0.26309641681872803</v>
      </c>
      <c r="AC761" s="43">
        <f t="shared" si="363"/>
        <v>0.26309641681872803</v>
      </c>
      <c r="AD761" s="43">
        <f t="shared" si="364"/>
        <v>0.29212737466080058</v>
      </c>
      <c r="AE761" s="43">
        <f>1/2*(('Car Info '!$C$5)*('My Spreedsheet '!F761)^2)</f>
        <v>123229.09336419753</v>
      </c>
      <c r="AF761" s="43">
        <f t="shared" si="365"/>
        <v>123.22909336419752</v>
      </c>
      <c r="AG761" s="43">
        <f t="shared" si="366"/>
        <v>3.4230303712277088E-2</v>
      </c>
      <c r="AH761" s="43">
        <f t="shared" si="367"/>
        <v>9.3358575767318257</v>
      </c>
      <c r="AI761" s="43">
        <f t="shared" si="368"/>
        <v>2879.5709036330468</v>
      </c>
      <c r="AJ761" s="43">
        <f t="shared" si="369"/>
        <v>120349.52246056448</v>
      </c>
      <c r="AK761" s="43">
        <f t="shared" si="370"/>
        <v>120.34952246056447</v>
      </c>
      <c r="AL761" s="43">
        <f t="shared" si="371"/>
        <v>120349.52246056448</v>
      </c>
      <c r="AM761" s="43">
        <f t="shared" si="372"/>
        <v>120.34952246056447</v>
      </c>
      <c r="AN761" s="43">
        <f t="shared" si="373"/>
        <v>90.262141845423358</v>
      </c>
      <c r="AO761" s="43">
        <f>IF('My Spreedsheet '!AN761&lt; 'Supercapacitor Info'!$F$22,'My Spreedsheet '!AN761,'Supercapacitor Info'!$F$22)</f>
        <v>90.262141845423358</v>
      </c>
    </row>
    <row r="762" spans="2:41" x14ac:dyDescent="0.3">
      <c r="B762" s="8" t="s">
        <v>10</v>
      </c>
      <c r="C762" s="8">
        <v>757</v>
      </c>
      <c r="D762" s="8">
        <v>168</v>
      </c>
      <c r="E762" s="9">
        <v>43.7</v>
      </c>
      <c r="F762" s="52">
        <f t="shared" si="350"/>
        <v>12.138888888888889</v>
      </c>
      <c r="G762" s="18">
        <f t="shared" si="374"/>
        <v>-0.97222222222222221</v>
      </c>
      <c r="H762" s="18">
        <f t="shared" si="375"/>
        <v>-3.5</v>
      </c>
      <c r="I762" s="18">
        <f t="shared" si="351"/>
        <v>12.138888888888889</v>
      </c>
      <c r="J762" s="18">
        <f t="shared" si="352"/>
        <v>4643.5277777777819</v>
      </c>
      <c r="K762" s="18">
        <f t="shared" si="377"/>
        <v>1549.0000000000002</v>
      </c>
      <c r="L762" s="43">
        <f>'Car Info '!$C$5*'My Spreedsheet '!G762</f>
        <v>-1448.6111111111111</v>
      </c>
      <c r="M762" s="43">
        <f t="shared" si="353"/>
        <v>1</v>
      </c>
      <c r="N762" s="43">
        <f>IF(M762=1,'Car Info '!$C$5*9.80665*'Car Info '!$H$5,0)</f>
        <v>160.73099349999998</v>
      </c>
      <c r="O762" s="43">
        <f>0.5*'Car Info '!$G$5*'Car Info '!$I$5*'Car Info '!$D$5*('My Spreedsheet '!F762*'My Spreedsheet '!F762)</f>
        <v>56.271423186647567</v>
      </c>
      <c r="P762" s="43">
        <f t="shared" si="376"/>
        <v>-1231.6086944244635</v>
      </c>
      <c r="Q762" s="43">
        <f t="shared" si="354"/>
        <v>-14950.361096208071</v>
      </c>
      <c r="R762" s="43">
        <f t="shared" si="355"/>
        <v>-14.950361096208072</v>
      </c>
      <c r="S762" s="43">
        <f t="shared" si="356"/>
        <v>2634.1682247795829</v>
      </c>
      <c r="T762" s="43">
        <f t="shared" si="378"/>
        <v>332762.43278698198</v>
      </c>
      <c r="U762" s="43">
        <f t="shared" si="357"/>
        <v>0</v>
      </c>
      <c r="V762" s="43">
        <f t="shared" si="358"/>
        <v>0</v>
      </c>
      <c r="W762" s="43">
        <f t="shared" si="359"/>
        <v>-14.950361096208072</v>
      </c>
      <c r="X762" s="43">
        <f t="shared" si="360"/>
        <v>4.1528780822800201E-3</v>
      </c>
      <c r="Y762" s="43">
        <f t="shared" si="348"/>
        <v>1998.805649326303</v>
      </c>
      <c r="Z762" s="43">
        <f t="shared" si="349"/>
        <v>-962.097461643629</v>
      </c>
      <c r="AA762" s="43">
        <f t="shared" si="361"/>
        <v>0.55522379147952861</v>
      </c>
      <c r="AB762" s="43">
        <f t="shared" si="362"/>
        <v>-0.26724929490100807</v>
      </c>
      <c r="AC762" s="43">
        <f t="shared" si="363"/>
        <v>0.26724929490100807</v>
      </c>
      <c r="AD762" s="43">
        <f t="shared" si="364"/>
        <v>0.28797449657852053</v>
      </c>
      <c r="AE762" s="43">
        <f>1/2*(('Car Info '!$C$5)*('My Spreedsheet '!F762)^2)</f>
        <v>109777.70447530864</v>
      </c>
      <c r="AF762" s="43">
        <f t="shared" si="365"/>
        <v>109.77770447530864</v>
      </c>
      <c r="AG762" s="43">
        <f t="shared" si="366"/>
        <v>3.0493806798696843E-2</v>
      </c>
      <c r="AH762" s="43">
        <f t="shared" si="367"/>
        <v>9.3663513835305228</v>
      </c>
      <c r="AI762" s="43">
        <f t="shared" si="368"/>
        <v>2634.1682247795829</v>
      </c>
      <c r="AJ762" s="43">
        <f t="shared" si="369"/>
        <v>107143.53625052905</v>
      </c>
      <c r="AK762" s="43">
        <f t="shared" si="370"/>
        <v>107.14353625052905</v>
      </c>
      <c r="AL762" s="43">
        <f t="shared" si="371"/>
        <v>107143.53625052905</v>
      </c>
      <c r="AM762" s="43">
        <f t="shared" si="372"/>
        <v>107.14353625052905</v>
      </c>
      <c r="AN762" s="43">
        <f t="shared" si="373"/>
        <v>80.35765218789679</v>
      </c>
      <c r="AO762" s="43">
        <f>IF('My Spreedsheet '!AN762&lt; 'Supercapacitor Info'!$F$22,'My Spreedsheet '!AN762,'Supercapacitor Info'!$F$22)</f>
        <v>80.35765218789679</v>
      </c>
    </row>
    <row r="763" spans="2:41" x14ac:dyDescent="0.3">
      <c r="B763" s="8" t="s">
        <v>10</v>
      </c>
      <c r="C763" s="8">
        <v>758</v>
      </c>
      <c r="D763" s="8">
        <v>169</v>
      </c>
      <c r="E763" s="9">
        <v>39.299999999999997</v>
      </c>
      <c r="F763" s="52">
        <f t="shared" si="350"/>
        <v>10.916666666666666</v>
      </c>
      <c r="G763" s="18">
        <f t="shared" si="374"/>
        <v>-1.3333333333333335</v>
      </c>
      <c r="H763" s="18">
        <f t="shared" si="375"/>
        <v>-4.8000000000000007</v>
      </c>
      <c r="I763" s="18">
        <f t="shared" si="351"/>
        <v>10.916666666666666</v>
      </c>
      <c r="J763" s="18">
        <f t="shared" si="352"/>
        <v>4654.4444444444489</v>
      </c>
      <c r="K763" s="18">
        <f t="shared" si="377"/>
        <v>1559.916666666667</v>
      </c>
      <c r="L763" s="43">
        <f>'Car Info '!$C$5*'My Spreedsheet '!G763</f>
        <v>-1986.666666666667</v>
      </c>
      <c r="M763" s="43">
        <f t="shared" si="353"/>
        <v>1</v>
      </c>
      <c r="N763" s="43">
        <f>IF(M763=1,'Car Info '!$C$5*9.80665*'Car Info '!$H$5,0)</f>
        <v>160.73099349999998</v>
      </c>
      <c r="O763" s="43">
        <f>0.5*'Car Info '!$G$5*'Car Info '!$I$5*'Car Info '!$D$5*('My Spreedsheet '!F763*'My Spreedsheet '!F763)</f>
        <v>45.510344819078121</v>
      </c>
      <c r="P763" s="43">
        <f t="shared" si="376"/>
        <v>-1780.4253283475887</v>
      </c>
      <c r="Q763" s="43">
        <f t="shared" si="354"/>
        <v>-19436.309834461175</v>
      </c>
      <c r="R763" s="43">
        <f t="shared" si="355"/>
        <v>-19.436309834461177</v>
      </c>
      <c r="S763" s="43">
        <f t="shared" si="356"/>
        <v>2251.4679433166025</v>
      </c>
      <c r="T763" s="43">
        <f t="shared" si="378"/>
        <v>335013.9007302986</v>
      </c>
      <c r="U763" s="43">
        <f t="shared" si="357"/>
        <v>0</v>
      </c>
      <c r="V763" s="43">
        <f t="shared" si="358"/>
        <v>0</v>
      </c>
      <c r="W763" s="43">
        <f t="shared" si="359"/>
        <v>-19.436309834461177</v>
      </c>
      <c r="X763" s="43">
        <f t="shared" si="360"/>
        <v>5.3989749540169938E-3</v>
      </c>
      <c r="Y763" s="43">
        <f t="shared" si="348"/>
        <v>1998.805649326303</v>
      </c>
      <c r="Z763" s="43">
        <f t="shared" si="349"/>
        <v>-981.53377147809022</v>
      </c>
      <c r="AA763" s="43">
        <f t="shared" si="361"/>
        <v>0.55522379147952861</v>
      </c>
      <c r="AB763" s="43">
        <f t="shared" si="362"/>
        <v>-0.27264826985502505</v>
      </c>
      <c r="AC763" s="43">
        <f t="shared" si="363"/>
        <v>0.27264826985502505</v>
      </c>
      <c r="AD763" s="43">
        <f t="shared" si="364"/>
        <v>0.28257552162450356</v>
      </c>
      <c r="AE763" s="43">
        <f>1/2*(('Car Info '!$C$5)*('My Spreedsheet '!F763)^2)</f>
        <v>88784.340277777766</v>
      </c>
      <c r="AF763" s="43">
        <f t="shared" si="365"/>
        <v>88.784340277777773</v>
      </c>
      <c r="AG763" s="43">
        <f t="shared" si="366"/>
        <v>2.466231674382716E-2</v>
      </c>
      <c r="AH763" s="43">
        <f t="shared" si="367"/>
        <v>9.3910137002743497</v>
      </c>
      <c r="AI763" s="43">
        <f t="shared" si="368"/>
        <v>2251.4679433166025</v>
      </c>
      <c r="AJ763" s="43">
        <f t="shared" si="369"/>
        <v>86532.872334461164</v>
      </c>
      <c r="AK763" s="43">
        <f t="shared" si="370"/>
        <v>86.53287233446116</v>
      </c>
      <c r="AL763" s="43">
        <f t="shared" si="371"/>
        <v>86532.872334461164</v>
      </c>
      <c r="AM763" s="43">
        <f t="shared" si="372"/>
        <v>86.53287233446116</v>
      </c>
      <c r="AN763" s="43">
        <f t="shared" si="373"/>
        <v>64.89965425084587</v>
      </c>
      <c r="AO763" s="43">
        <f>IF('My Spreedsheet '!AN763&lt; 'Supercapacitor Info'!$F$22,'My Spreedsheet '!AN763,'Supercapacitor Info'!$F$22)</f>
        <v>64.89965425084587</v>
      </c>
    </row>
    <row r="764" spans="2:41" x14ac:dyDescent="0.3">
      <c r="B764" s="8" t="s">
        <v>10</v>
      </c>
      <c r="C764" s="8">
        <v>759</v>
      </c>
      <c r="D764" s="8">
        <v>170</v>
      </c>
      <c r="E764" s="9">
        <v>34.1</v>
      </c>
      <c r="F764" s="52">
        <f t="shared" si="350"/>
        <v>9.4722222222222232</v>
      </c>
      <c r="G764" s="18">
        <f t="shared" si="374"/>
        <v>-1.4305555555555551</v>
      </c>
      <c r="H764" s="18">
        <f t="shared" si="375"/>
        <v>-5.1499999999999986</v>
      </c>
      <c r="I764" s="18">
        <f t="shared" si="351"/>
        <v>9.4722222222222232</v>
      </c>
      <c r="J764" s="18">
        <f t="shared" si="352"/>
        <v>4663.9166666666715</v>
      </c>
      <c r="K764" s="18">
        <f t="shared" si="377"/>
        <v>1569.3888888888891</v>
      </c>
      <c r="L764" s="43">
        <f>'Car Info '!$C$5*'My Spreedsheet '!G764</f>
        <v>-2131.5277777777774</v>
      </c>
      <c r="M764" s="43">
        <f t="shared" si="353"/>
        <v>1</v>
      </c>
      <c r="N764" s="43">
        <f>IF(M764=1,'Car Info '!$C$5*9.80665*'Car Info '!$H$5,0)</f>
        <v>160.73099349999998</v>
      </c>
      <c r="O764" s="43">
        <f>0.5*'Car Info '!$G$5*'Car Info '!$I$5*'Car Info '!$D$5*('My Spreedsheet '!F764*'My Spreedsheet '!F764)</f>
        <v>34.263662476980905</v>
      </c>
      <c r="P764" s="43">
        <f t="shared" si="376"/>
        <v>-1936.5331218007964</v>
      </c>
      <c r="Q764" s="43">
        <f t="shared" si="354"/>
        <v>-18343.272070390878</v>
      </c>
      <c r="R764" s="43">
        <f t="shared" si="355"/>
        <v>-18.343272070390878</v>
      </c>
      <c r="S764" s="43">
        <f t="shared" si="356"/>
        <v>1847.0327135597358</v>
      </c>
      <c r="T764" s="43">
        <f t="shared" si="378"/>
        <v>336860.93344385835</v>
      </c>
      <c r="U764" s="43">
        <f t="shared" si="357"/>
        <v>0</v>
      </c>
      <c r="V764" s="43">
        <f t="shared" si="358"/>
        <v>0</v>
      </c>
      <c r="W764" s="43">
        <f t="shared" si="359"/>
        <v>-18.343272070390878</v>
      </c>
      <c r="X764" s="43">
        <f t="shared" si="360"/>
        <v>5.0953533528863551E-3</v>
      </c>
      <c r="Y764" s="43">
        <f t="shared" si="348"/>
        <v>1998.805649326303</v>
      </c>
      <c r="Z764" s="43">
        <f t="shared" si="349"/>
        <v>-999.87704354848108</v>
      </c>
      <c r="AA764" s="43">
        <f t="shared" si="361"/>
        <v>0.55522379147952861</v>
      </c>
      <c r="AB764" s="43">
        <f t="shared" si="362"/>
        <v>-0.27774362320791141</v>
      </c>
      <c r="AC764" s="43">
        <f t="shared" si="363"/>
        <v>0.27774362320791141</v>
      </c>
      <c r="AD764" s="43">
        <f t="shared" si="364"/>
        <v>0.2774801682716172</v>
      </c>
      <c r="AE764" s="43">
        <f>1/2*(('Car Info '!$C$5)*('My Spreedsheet '!F764)^2)</f>
        <v>66843.630401234579</v>
      </c>
      <c r="AF764" s="43">
        <f t="shared" si="365"/>
        <v>66.843630401234577</v>
      </c>
      <c r="AG764" s="43">
        <f t="shared" si="366"/>
        <v>1.856767511145405E-2</v>
      </c>
      <c r="AH764" s="43">
        <f t="shared" si="367"/>
        <v>9.4095813753858035</v>
      </c>
      <c r="AI764" s="43">
        <f t="shared" si="368"/>
        <v>1847.0327135597358</v>
      </c>
      <c r="AJ764" s="43">
        <f t="shared" si="369"/>
        <v>64996.597687674846</v>
      </c>
      <c r="AK764" s="43">
        <f t="shared" si="370"/>
        <v>64.99659768767485</v>
      </c>
      <c r="AL764" s="43">
        <f t="shared" si="371"/>
        <v>64996.597687674846</v>
      </c>
      <c r="AM764" s="43">
        <f t="shared" si="372"/>
        <v>64.99659768767485</v>
      </c>
      <c r="AN764" s="43">
        <f t="shared" si="373"/>
        <v>48.747448265756134</v>
      </c>
      <c r="AO764" s="43">
        <f>IF('My Spreedsheet '!AN764&lt; 'Supercapacitor Info'!$F$22,'My Spreedsheet '!AN764,'Supercapacitor Info'!$F$22)</f>
        <v>48.747448265756134</v>
      </c>
    </row>
    <row r="765" spans="2:41" x14ac:dyDescent="0.3">
      <c r="B765" s="8" t="s">
        <v>10</v>
      </c>
      <c r="C765" s="8">
        <v>760</v>
      </c>
      <c r="D765" s="8">
        <v>171</v>
      </c>
      <c r="E765" s="9">
        <v>29</v>
      </c>
      <c r="F765" s="52">
        <f t="shared" si="350"/>
        <v>8.0555555555555554</v>
      </c>
      <c r="G765" s="18">
        <f t="shared" si="374"/>
        <v>-1.4444444444444446</v>
      </c>
      <c r="H765" s="18">
        <f t="shared" si="375"/>
        <v>-5.2000000000000011</v>
      </c>
      <c r="I765" s="18">
        <f t="shared" si="351"/>
        <v>8.0555555555555554</v>
      </c>
      <c r="J765" s="18">
        <f t="shared" si="352"/>
        <v>4671.9722222222272</v>
      </c>
      <c r="K765" s="18">
        <f t="shared" si="377"/>
        <v>1577.4444444444448</v>
      </c>
      <c r="L765" s="43">
        <f>'Car Info '!$C$5*'My Spreedsheet '!G765</f>
        <v>-2152.2222222222226</v>
      </c>
      <c r="M765" s="43">
        <f t="shared" si="353"/>
        <v>1</v>
      </c>
      <c r="N765" s="43">
        <f>IF(M765=1,'Car Info '!$C$5*9.80665*'Car Info '!$H$5,0)</f>
        <v>160.73099349999998</v>
      </c>
      <c r="O765" s="43">
        <f>0.5*'Car Info '!$G$5*'Car Info '!$I$5*'Car Info '!$D$5*('My Spreedsheet '!F765*'My Spreedsheet '!F765)</f>
        <v>24.781125156423609</v>
      </c>
      <c r="P765" s="43">
        <f t="shared" si="376"/>
        <v>-1966.710103565799</v>
      </c>
      <c r="Q765" s="43">
        <f t="shared" si="354"/>
        <v>-15842.942500946714</v>
      </c>
      <c r="R765" s="43">
        <f t="shared" si="355"/>
        <v>-15.842942500946714</v>
      </c>
      <c r="S765" s="43">
        <f t="shared" si="356"/>
        <v>1494.4031780656344</v>
      </c>
      <c r="T765" s="43">
        <f t="shared" si="378"/>
        <v>338355.33662192395</v>
      </c>
      <c r="U765" s="43">
        <f t="shared" si="357"/>
        <v>0</v>
      </c>
      <c r="V765" s="43">
        <f t="shared" si="358"/>
        <v>0</v>
      </c>
      <c r="W765" s="43">
        <f t="shared" si="359"/>
        <v>-15.842942500946714</v>
      </c>
      <c r="X765" s="43">
        <f t="shared" si="360"/>
        <v>4.4008173613740873E-3</v>
      </c>
      <c r="Y765" s="43">
        <f t="shared" si="348"/>
        <v>1998.805649326303</v>
      </c>
      <c r="Z765" s="43">
        <f t="shared" si="349"/>
        <v>-1015.7199860494278</v>
      </c>
      <c r="AA765" s="43">
        <f t="shared" si="361"/>
        <v>0.55522379147952861</v>
      </c>
      <c r="AB765" s="43">
        <f t="shared" si="362"/>
        <v>-0.2821444405692855</v>
      </c>
      <c r="AC765" s="43">
        <f t="shared" si="363"/>
        <v>0.2821444405692855</v>
      </c>
      <c r="AD765" s="43">
        <f t="shared" si="364"/>
        <v>0.2730793509102431</v>
      </c>
      <c r="AE765" s="43">
        <f>1/2*(('Car Info '!$C$5)*('My Spreedsheet '!F765)^2)</f>
        <v>48344.521604938273</v>
      </c>
      <c r="AF765" s="43">
        <f t="shared" si="365"/>
        <v>48.344521604938272</v>
      </c>
      <c r="AG765" s="43">
        <f t="shared" si="366"/>
        <v>1.3429033779149521E-2</v>
      </c>
      <c r="AH765" s="43">
        <f t="shared" si="367"/>
        <v>9.4230104091649523</v>
      </c>
      <c r="AI765" s="43">
        <f t="shared" si="368"/>
        <v>1494.4031780656344</v>
      </c>
      <c r="AJ765" s="43">
        <f t="shared" si="369"/>
        <v>46850.118426872636</v>
      </c>
      <c r="AK765" s="43">
        <f t="shared" si="370"/>
        <v>46.850118426872633</v>
      </c>
      <c r="AL765" s="43">
        <f t="shared" si="371"/>
        <v>46850.118426872636</v>
      </c>
      <c r="AM765" s="43">
        <f t="shared" si="372"/>
        <v>46.850118426872633</v>
      </c>
      <c r="AN765" s="43">
        <f t="shared" si="373"/>
        <v>35.137588820154477</v>
      </c>
      <c r="AO765" s="43">
        <f>IF('My Spreedsheet '!AN765&lt; 'Supercapacitor Info'!$F$22,'My Spreedsheet '!AN765,'Supercapacitor Info'!$F$22)</f>
        <v>35.137588820154477</v>
      </c>
    </row>
    <row r="766" spans="2:41" x14ac:dyDescent="0.3">
      <c r="B766" s="8" t="s">
        <v>10</v>
      </c>
      <c r="C766" s="8">
        <v>761</v>
      </c>
      <c r="D766" s="8">
        <v>172</v>
      </c>
      <c r="E766" s="9">
        <v>23.7</v>
      </c>
      <c r="F766" s="52">
        <f t="shared" si="350"/>
        <v>6.583333333333333</v>
      </c>
      <c r="G766" s="18">
        <f t="shared" si="374"/>
        <v>-1.4722222222222223</v>
      </c>
      <c r="H766" s="18">
        <f t="shared" si="375"/>
        <v>-5.3000000000000007</v>
      </c>
      <c r="I766" s="18">
        <f t="shared" si="351"/>
        <v>6.583333333333333</v>
      </c>
      <c r="J766" s="18">
        <f t="shared" si="352"/>
        <v>4678.5555555555602</v>
      </c>
      <c r="K766" s="18">
        <f t="shared" si="377"/>
        <v>1584.0277777777781</v>
      </c>
      <c r="L766" s="43">
        <f>'Car Info '!$C$5*'My Spreedsheet '!G766</f>
        <v>-2193.6111111111113</v>
      </c>
      <c r="M766" s="43">
        <f t="shared" si="353"/>
        <v>1</v>
      </c>
      <c r="N766" s="43">
        <f>IF(M766=1,'Car Info '!$C$5*9.80665*'Car Info '!$H$5,0)</f>
        <v>160.73099349999998</v>
      </c>
      <c r="O766" s="43">
        <f>0.5*'Car Info '!$G$5*'Car Info '!$I$5*'Car Info '!$D$5*('My Spreedsheet '!F766*'My Spreedsheet '!F766)</f>
        <v>16.550903910953121</v>
      </c>
      <c r="P766" s="43">
        <f t="shared" si="376"/>
        <v>-2016.3292137001581</v>
      </c>
      <c r="Q766" s="43">
        <f t="shared" si="354"/>
        <v>-13274.16732352604</v>
      </c>
      <c r="R766" s="43">
        <f t="shared" si="355"/>
        <v>-13.27416732352604</v>
      </c>
      <c r="S766" s="43">
        <f t="shared" si="356"/>
        <v>1167.1058246221078</v>
      </c>
      <c r="T766" s="43">
        <f t="shared" si="378"/>
        <v>339522.44244654605</v>
      </c>
      <c r="U766" s="43">
        <f t="shared" si="357"/>
        <v>0</v>
      </c>
      <c r="V766" s="43">
        <f t="shared" si="358"/>
        <v>0</v>
      </c>
      <c r="W766" s="43">
        <f t="shared" si="359"/>
        <v>-13.27416732352604</v>
      </c>
      <c r="X766" s="43">
        <f t="shared" si="360"/>
        <v>3.6872687009794555E-3</v>
      </c>
      <c r="Y766" s="43">
        <f t="shared" si="348"/>
        <v>1998.805649326303</v>
      </c>
      <c r="Z766" s="43">
        <f t="shared" si="349"/>
        <v>-1028.9941533729539</v>
      </c>
      <c r="AA766" s="43">
        <f t="shared" si="361"/>
        <v>0.55522379147952861</v>
      </c>
      <c r="AB766" s="43">
        <f t="shared" si="362"/>
        <v>-0.28583170927026497</v>
      </c>
      <c r="AC766" s="43">
        <f t="shared" si="363"/>
        <v>0.28583170927026497</v>
      </c>
      <c r="AD766" s="43">
        <f t="shared" si="364"/>
        <v>0.26939208220926364</v>
      </c>
      <c r="AE766" s="43">
        <f>1/2*(('Car Info '!$C$5)*('My Spreedsheet '!F766)^2)</f>
        <v>32288.506944444438</v>
      </c>
      <c r="AF766" s="43">
        <f t="shared" si="365"/>
        <v>32.288506944444435</v>
      </c>
      <c r="AG766" s="43">
        <f t="shared" si="366"/>
        <v>8.9690297067901211E-3</v>
      </c>
      <c r="AH766" s="43">
        <f t="shared" si="367"/>
        <v>9.4319794388717426</v>
      </c>
      <c r="AI766" s="43">
        <f t="shared" si="368"/>
        <v>1167.1058246221078</v>
      </c>
      <c r="AJ766" s="43">
        <f t="shared" si="369"/>
        <v>31121.401119822331</v>
      </c>
      <c r="AK766" s="43">
        <f t="shared" si="370"/>
        <v>31.12140111982233</v>
      </c>
      <c r="AL766" s="43">
        <f t="shared" si="371"/>
        <v>31121.401119822331</v>
      </c>
      <c r="AM766" s="43">
        <f t="shared" si="372"/>
        <v>31.12140111982233</v>
      </c>
      <c r="AN766" s="43">
        <f t="shared" si="373"/>
        <v>23.34105083986675</v>
      </c>
      <c r="AO766" s="43">
        <f>IF('My Spreedsheet '!AN766&lt; 'Supercapacitor Info'!$F$22,'My Spreedsheet '!AN766,'Supercapacitor Info'!$F$22)</f>
        <v>23.34105083986675</v>
      </c>
    </row>
    <row r="767" spans="2:41" x14ac:dyDescent="0.3">
      <c r="B767" s="8" t="s">
        <v>10</v>
      </c>
      <c r="C767" s="8">
        <v>762</v>
      </c>
      <c r="D767" s="8">
        <v>173</v>
      </c>
      <c r="E767" s="9">
        <v>18.399999999999999</v>
      </c>
      <c r="F767" s="52">
        <f t="shared" si="350"/>
        <v>5.1111111111111107</v>
      </c>
      <c r="G767" s="18">
        <f t="shared" si="374"/>
        <v>-1.3055555555555554</v>
      </c>
      <c r="H767" s="18">
        <f t="shared" si="375"/>
        <v>-4.6999999999999993</v>
      </c>
      <c r="I767" s="18">
        <f t="shared" si="351"/>
        <v>5.1111111111111107</v>
      </c>
      <c r="J767" s="18">
        <f t="shared" si="352"/>
        <v>4683.6666666666715</v>
      </c>
      <c r="K767" s="18">
        <f t="shared" si="377"/>
        <v>1589.1388888888891</v>
      </c>
      <c r="L767" s="43">
        <f>'Car Info '!$C$5*'My Spreedsheet '!G767</f>
        <v>-1945.2777777777774</v>
      </c>
      <c r="M767" s="43">
        <f t="shared" si="353"/>
        <v>1</v>
      </c>
      <c r="N767" s="43">
        <f>IF(M767=1,'Car Info '!$C$5*9.80665*'Car Info '!$H$5,0)</f>
        <v>160.73099349999998</v>
      </c>
      <c r="O767" s="43">
        <f>0.5*'Car Info '!$G$5*'Car Info '!$I$5*'Car Info '!$D$5*('My Spreedsheet '!F767*'My Spreedsheet '!F767)</f>
        <v>9.9760971854444431</v>
      </c>
      <c r="P767" s="43">
        <f t="shared" si="376"/>
        <v>-1774.5706870923329</v>
      </c>
      <c r="Q767" s="43">
        <f t="shared" si="354"/>
        <v>-9070.0279562497017</v>
      </c>
      <c r="R767" s="43">
        <f t="shared" si="355"/>
        <v>-9.0700279562497013</v>
      </c>
      <c r="S767" s="43">
        <f t="shared" si="356"/>
        <v>872.502907947827</v>
      </c>
      <c r="T767" s="43">
        <f t="shared" si="378"/>
        <v>340394.94535449386</v>
      </c>
      <c r="U767" s="43">
        <f t="shared" si="357"/>
        <v>0</v>
      </c>
      <c r="V767" s="43">
        <f t="shared" si="358"/>
        <v>0</v>
      </c>
      <c r="W767" s="43">
        <f t="shared" si="359"/>
        <v>-9.0700279562497013</v>
      </c>
      <c r="X767" s="43">
        <f t="shared" si="360"/>
        <v>2.5194522100693614E-3</v>
      </c>
      <c r="Y767" s="43">
        <f t="shared" si="348"/>
        <v>1998.805649326303</v>
      </c>
      <c r="Z767" s="43">
        <f t="shared" si="349"/>
        <v>-1038.0641813292036</v>
      </c>
      <c r="AA767" s="43">
        <f t="shared" si="361"/>
        <v>0.55522379147952861</v>
      </c>
      <c r="AB767" s="43">
        <f t="shared" si="362"/>
        <v>-0.28835116148033435</v>
      </c>
      <c r="AC767" s="43">
        <f t="shared" si="363"/>
        <v>0.28835116148033435</v>
      </c>
      <c r="AD767" s="43">
        <f t="shared" si="364"/>
        <v>0.26687262999919426</v>
      </c>
      <c r="AE767" s="43">
        <f>1/2*(('Car Info '!$C$5)*('My Spreedsheet '!F767)^2)</f>
        <v>19461.975308641973</v>
      </c>
      <c r="AF767" s="43">
        <f t="shared" si="365"/>
        <v>19.461975308641975</v>
      </c>
      <c r="AG767" s="43">
        <f t="shared" si="366"/>
        <v>5.4061042524005485E-3</v>
      </c>
      <c r="AH767" s="43">
        <f t="shared" si="367"/>
        <v>9.4373855431241438</v>
      </c>
      <c r="AI767" s="43">
        <f t="shared" si="368"/>
        <v>872.502907947827</v>
      </c>
      <c r="AJ767" s="43">
        <f t="shared" si="369"/>
        <v>18589.472400694147</v>
      </c>
      <c r="AK767" s="43">
        <f t="shared" si="370"/>
        <v>18.589472400694149</v>
      </c>
      <c r="AL767" s="43">
        <f t="shared" si="371"/>
        <v>18589.472400694147</v>
      </c>
      <c r="AM767" s="43">
        <f t="shared" si="372"/>
        <v>18.589472400694149</v>
      </c>
      <c r="AN767" s="43">
        <f t="shared" si="373"/>
        <v>13.94210430052061</v>
      </c>
      <c r="AO767" s="43">
        <f>IF('My Spreedsheet '!AN767&lt; 'Supercapacitor Info'!$F$22,'My Spreedsheet '!AN767,'Supercapacitor Info'!$F$22)</f>
        <v>13.94210430052061</v>
      </c>
    </row>
    <row r="768" spans="2:41" x14ac:dyDescent="0.3">
      <c r="B768" s="8" t="s">
        <v>10</v>
      </c>
      <c r="C768" s="8">
        <v>763</v>
      </c>
      <c r="D768" s="8">
        <v>174</v>
      </c>
      <c r="E768" s="9">
        <v>14.3</v>
      </c>
      <c r="F768" s="52">
        <f t="shared" si="350"/>
        <v>3.9722222222222223</v>
      </c>
      <c r="G768" s="18">
        <f t="shared" si="374"/>
        <v>-0.88888888888888862</v>
      </c>
      <c r="H768" s="18">
        <f t="shared" si="375"/>
        <v>-3.1999999999999993</v>
      </c>
      <c r="I768" s="18">
        <f t="shared" si="351"/>
        <v>3.9722222222222223</v>
      </c>
      <c r="J768" s="18">
        <f t="shared" si="352"/>
        <v>4687.6388888888941</v>
      </c>
      <c r="K768" s="18">
        <f t="shared" si="377"/>
        <v>1593.1111111111113</v>
      </c>
      <c r="L768" s="43">
        <f>'Car Info '!$C$5*'My Spreedsheet '!G768</f>
        <v>-1324.4444444444441</v>
      </c>
      <c r="M768" s="43">
        <f t="shared" si="353"/>
        <v>1</v>
      </c>
      <c r="N768" s="43">
        <f>IF(M768=1,'Car Info '!$C$5*9.80665*'Car Info '!$H$5,0)</f>
        <v>160.73099349999998</v>
      </c>
      <c r="O768" s="43">
        <f>0.5*'Car Info '!$G$5*'Car Info '!$I$5*'Car Info '!$D$5*('My Spreedsheet '!F768*'My Spreedsheet '!F768)</f>
        <v>6.0255556281059031</v>
      </c>
      <c r="P768" s="43">
        <f t="shared" si="376"/>
        <v>-1157.6878953163382</v>
      </c>
      <c r="Q768" s="43">
        <f t="shared" si="354"/>
        <v>-4598.5935841732326</v>
      </c>
      <c r="R768" s="43">
        <f t="shared" si="355"/>
        <v>-4.5985935841732326</v>
      </c>
      <c r="S768" s="43">
        <f t="shared" si="356"/>
        <v>662.39407014775395</v>
      </c>
      <c r="T768" s="43">
        <f t="shared" si="378"/>
        <v>341057.33942464163</v>
      </c>
      <c r="U768" s="43">
        <f t="shared" si="357"/>
        <v>0</v>
      </c>
      <c r="V768" s="43">
        <f t="shared" si="358"/>
        <v>0</v>
      </c>
      <c r="W768" s="43">
        <f t="shared" si="359"/>
        <v>-4.5985935841732326</v>
      </c>
      <c r="X768" s="43">
        <f t="shared" si="360"/>
        <v>1.2773871067147868E-3</v>
      </c>
      <c r="Y768" s="43">
        <f t="shared" si="348"/>
        <v>1998.805649326303</v>
      </c>
      <c r="Z768" s="43">
        <f t="shared" si="349"/>
        <v>-1042.6627749133768</v>
      </c>
      <c r="AA768" s="43">
        <f t="shared" si="361"/>
        <v>0.55522379147952861</v>
      </c>
      <c r="AB768" s="43">
        <f t="shared" si="362"/>
        <v>-0.28962854858704912</v>
      </c>
      <c r="AC768" s="43">
        <f t="shared" si="363"/>
        <v>0.28962854858704912</v>
      </c>
      <c r="AD768" s="43">
        <f t="shared" si="364"/>
        <v>0.26559524289247949</v>
      </c>
      <c r="AE768" s="43">
        <f>1/2*(('Car Info '!$C$5)*('My Spreedsheet '!F768)^2)</f>
        <v>11755.019290123459</v>
      </c>
      <c r="AF768" s="43">
        <f t="shared" si="365"/>
        <v>11.755019290123458</v>
      </c>
      <c r="AG768" s="43">
        <f t="shared" si="366"/>
        <v>3.2652831361454052E-3</v>
      </c>
      <c r="AH768" s="43">
        <f t="shared" si="367"/>
        <v>9.4406508262602884</v>
      </c>
      <c r="AI768" s="43">
        <f t="shared" si="368"/>
        <v>662.39407014775395</v>
      </c>
      <c r="AJ768" s="43">
        <f t="shared" si="369"/>
        <v>11092.625219975705</v>
      </c>
      <c r="AK768" s="43">
        <f t="shared" si="370"/>
        <v>11.092625219975705</v>
      </c>
      <c r="AL768" s="43">
        <f t="shared" si="371"/>
        <v>11092.625219975705</v>
      </c>
      <c r="AM768" s="43">
        <f t="shared" si="372"/>
        <v>11.092625219975705</v>
      </c>
      <c r="AN768" s="43">
        <f t="shared" si="373"/>
        <v>8.319468914981778</v>
      </c>
      <c r="AO768" s="43">
        <f>IF('My Spreedsheet '!AN768&lt; 'Supercapacitor Info'!$F$22,'My Spreedsheet '!AN768,'Supercapacitor Info'!$F$22)</f>
        <v>8.319468914981778</v>
      </c>
    </row>
    <row r="769" spans="2:41" x14ac:dyDescent="0.3">
      <c r="B769" s="8" t="s">
        <v>10</v>
      </c>
      <c r="C769" s="8">
        <v>764</v>
      </c>
      <c r="D769" s="8">
        <v>175</v>
      </c>
      <c r="E769" s="9">
        <v>12</v>
      </c>
      <c r="F769" s="52">
        <f t="shared" si="350"/>
        <v>3.333333333333333</v>
      </c>
      <c r="G769" s="18">
        <f t="shared" si="374"/>
        <v>-0.20833333333333331</v>
      </c>
      <c r="H769" s="18">
        <f t="shared" si="375"/>
        <v>-0.75</v>
      </c>
      <c r="I769" s="18">
        <f t="shared" si="351"/>
        <v>3.333333333333333</v>
      </c>
      <c r="J769" s="18">
        <f t="shared" si="352"/>
        <v>4690.9722222222272</v>
      </c>
      <c r="K769" s="18">
        <f t="shared" si="377"/>
        <v>1596.4444444444446</v>
      </c>
      <c r="L769" s="43">
        <f>'Car Info '!$C$5*'My Spreedsheet '!G769</f>
        <v>-310.41666666666663</v>
      </c>
      <c r="M769" s="43">
        <f t="shared" si="353"/>
        <v>1</v>
      </c>
      <c r="N769" s="43">
        <f>IF(M769=1,'Car Info '!$C$5*9.80665*'Car Info '!$H$5,0)</f>
        <v>160.73099349999998</v>
      </c>
      <c r="O769" s="43">
        <f>0.5*'Car Info '!$G$5*'Car Info '!$I$5*'Car Info '!$D$5*('My Spreedsheet '!F769*'My Spreedsheet '!F769)</f>
        <v>4.2431415249999995</v>
      </c>
      <c r="P769" s="43">
        <f t="shared" si="376"/>
        <v>-145.44253164166665</v>
      </c>
      <c r="Q769" s="43">
        <f t="shared" si="354"/>
        <v>-484.80843880555545</v>
      </c>
      <c r="R769" s="43">
        <f t="shared" si="355"/>
        <v>-0.48480843880555546</v>
      </c>
      <c r="S769" s="43">
        <f t="shared" si="356"/>
        <v>549.91378341666655</v>
      </c>
      <c r="T769" s="43">
        <f t="shared" si="378"/>
        <v>341607.2532080583</v>
      </c>
      <c r="U769" s="43">
        <f t="shared" si="357"/>
        <v>0</v>
      </c>
      <c r="V769" s="43">
        <f t="shared" si="358"/>
        <v>0</v>
      </c>
      <c r="W769" s="43">
        <f t="shared" si="359"/>
        <v>-0.48480843880555546</v>
      </c>
      <c r="X769" s="43">
        <f t="shared" si="360"/>
        <v>1.3466901077932095E-4</v>
      </c>
      <c r="Y769" s="43">
        <f t="shared" si="348"/>
        <v>1998.805649326303</v>
      </c>
      <c r="Z769" s="43">
        <f t="shared" si="349"/>
        <v>-1043.1475833521824</v>
      </c>
      <c r="AA769" s="43">
        <f t="shared" si="361"/>
        <v>0.55522379147952861</v>
      </c>
      <c r="AB769" s="43">
        <f t="shared" si="362"/>
        <v>-0.28976321759782847</v>
      </c>
      <c r="AC769" s="43">
        <f t="shared" si="363"/>
        <v>0.28976321759782847</v>
      </c>
      <c r="AD769" s="43">
        <f t="shared" si="364"/>
        <v>0.26546057388170013</v>
      </c>
      <c r="AE769" s="43">
        <f>1/2*(('Car Info '!$C$5)*('My Spreedsheet '!F769)^2)</f>
        <v>8277.7777777777756</v>
      </c>
      <c r="AF769" s="43">
        <f t="shared" si="365"/>
        <v>8.277777777777775</v>
      </c>
      <c r="AG769" s="43">
        <f t="shared" si="366"/>
        <v>2.2993827160493821E-3</v>
      </c>
      <c r="AH769" s="43">
        <f t="shared" si="367"/>
        <v>9.4429502089763382</v>
      </c>
      <c r="AI769" s="43">
        <f t="shared" si="368"/>
        <v>549.91378341666655</v>
      </c>
      <c r="AJ769" s="43">
        <f t="shared" si="369"/>
        <v>7727.8639943611088</v>
      </c>
      <c r="AK769" s="43">
        <f t="shared" si="370"/>
        <v>7.7278639943611092</v>
      </c>
      <c r="AL769" s="43">
        <f t="shared" si="371"/>
        <v>7727.8639943611088</v>
      </c>
      <c r="AM769" s="43">
        <f t="shared" si="372"/>
        <v>7.7278639943611092</v>
      </c>
      <c r="AN769" s="43">
        <f t="shared" si="373"/>
        <v>5.7958979957708321</v>
      </c>
      <c r="AO769" s="43">
        <f>IF('My Spreedsheet '!AN769&lt; 'Supercapacitor Info'!$F$22,'My Spreedsheet '!AN769,'Supercapacitor Info'!$F$22)</f>
        <v>5.7958979957708321</v>
      </c>
    </row>
    <row r="770" spans="2:41" x14ac:dyDescent="0.3">
      <c r="B770" s="8" t="s">
        <v>10</v>
      </c>
      <c r="C770" s="8">
        <v>765</v>
      </c>
      <c r="D770" s="8">
        <v>176</v>
      </c>
      <c r="E770" s="9">
        <v>12.8</v>
      </c>
      <c r="F770" s="52">
        <f t="shared" si="350"/>
        <v>3.5555555555555558</v>
      </c>
      <c r="G770" s="18">
        <f t="shared" si="374"/>
        <v>0.55555555555555558</v>
      </c>
      <c r="H770" s="18">
        <f t="shared" si="375"/>
        <v>2</v>
      </c>
      <c r="I770" s="18">
        <f t="shared" si="351"/>
        <v>3.5555555555555558</v>
      </c>
      <c r="J770" s="18">
        <f t="shared" si="352"/>
        <v>4694.5277777777828</v>
      </c>
      <c r="K770" s="18">
        <f t="shared" si="377"/>
        <v>1600.0000000000002</v>
      </c>
      <c r="L770" s="43">
        <f>'Car Info '!$C$5*'My Spreedsheet '!G770</f>
        <v>827.77777777777783</v>
      </c>
      <c r="M770" s="43">
        <f t="shared" si="353"/>
        <v>1</v>
      </c>
      <c r="N770" s="43">
        <f>IF(M770=1,'Car Info '!$C$5*9.80665*'Car Info '!$H$5,0)</f>
        <v>160.73099349999998</v>
      </c>
      <c r="O770" s="43">
        <f>0.5*'Car Info '!$G$5*'Car Info '!$I$5*'Car Info '!$D$5*('My Spreedsheet '!F770*'My Spreedsheet '!F770)</f>
        <v>4.827752135111111</v>
      </c>
      <c r="P770" s="43">
        <f t="shared" si="376"/>
        <v>993.33652341288894</v>
      </c>
      <c r="Q770" s="43">
        <f t="shared" si="354"/>
        <v>3531.8631943569385</v>
      </c>
      <c r="R770" s="43">
        <f t="shared" si="355"/>
        <v>3.5318631943569385</v>
      </c>
      <c r="S770" s="43">
        <f t="shared" si="356"/>
        <v>588.65331781372834</v>
      </c>
      <c r="T770" s="43">
        <f t="shared" si="378"/>
        <v>342195.90652587201</v>
      </c>
      <c r="U770" s="43">
        <f t="shared" si="357"/>
        <v>3.5318631943569385</v>
      </c>
      <c r="V770" s="43">
        <f t="shared" si="358"/>
        <v>9.8107310954359409E-4</v>
      </c>
      <c r="W770" s="43">
        <f t="shared" si="359"/>
        <v>0</v>
      </c>
      <c r="X770" s="43">
        <f t="shared" si="360"/>
        <v>0</v>
      </c>
      <c r="Y770" s="43">
        <f t="shared" si="348"/>
        <v>2002.3375125206599</v>
      </c>
      <c r="Z770" s="43">
        <f t="shared" si="349"/>
        <v>-1043.1475833521824</v>
      </c>
      <c r="AA770" s="43">
        <f t="shared" si="361"/>
        <v>0.55620486458907215</v>
      </c>
      <c r="AB770" s="43">
        <f t="shared" si="362"/>
        <v>-0.28976321759782847</v>
      </c>
      <c r="AC770" s="43">
        <f t="shared" si="363"/>
        <v>0.28976321759782847</v>
      </c>
      <c r="AD770" s="43">
        <f t="shared" si="364"/>
        <v>0.26644164699124367</v>
      </c>
      <c r="AE770" s="43">
        <f>1/2*(('Car Info '!$C$5)*('My Spreedsheet '!F770)^2)</f>
        <v>9418.2716049382725</v>
      </c>
      <c r="AF770" s="43">
        <f t="shared" si="365"/>
        <v>9.4182716049382726</v>
      </c>
      <c r="AG770" s="43">
        <f t="shared" si="366"/>
        <v>2.6161865569272981E-3</v>
      </c>
      <c r="AH770" s="43">
        <f t="shared" si="367"/>
        <v>9.445566395533266</v>
      </c>
      <c r="AI770" s="43">
        <f t="shared" si="368"/>
        <v>588.65331781372834</v>
      </c>
      <c r="AJ770" s="43">
        <f t="shared" si="369"/>
        <v>8829.6182871245437</v>
      </c>
      <c r="AK770" s="43">
        <f t="shared" si="370"/>
        <v>8.8296182871245446</v>
      </c>
      <c r="AL770" s="43">
        <f t="shared" si="371"/>
        <v>0</v>
      </c>
      <c r="AM770" s="43">
        <f t="shared" si="372"/>
        <v>0</v>
      </c>
      <c r="AN770" s="43">
        <f t="shared" si="373"/>
        <v>6.622213715343408</v>
      </c>
      <c r="AO770" s="43">
        <f>IF('My Spreedsheet '!AN770&lt; 'Supercapacitor Info'!$F$22,'My Spreedsheet '!AN770,'Supercapacitor Info'!$F$22)</f>
        <v>6.622213715343408</v>
      </c>
    </row>
    <row r="771" spans="2:41" x14ac:dyDescent="0.3">
      <c r="B771" s="8" t="s">
        <v>10</v>
      </c>
      <c r="C771" s="8">
        <v>766</v>
      </c>
      <c r="D771" s="8">
        <v>177</v>
      </c>
      <c r="E771" s="9">
        <v>16</v>
      </c>
      <c r="F771" s="52">
        <f t="shared" si="350"/>
        <v>4.4444444444444446</v>
      </c>
      <c r="G771" s="18">
        <f t="shared" si="374"/>
        <v>0.87500000000000011</v>
      </c>
      <c r="H771" s="18">
        <f t="shared" si="375"/>
        <v>3.1500000000000004</v>
      </c>
      <c r="I771" s="18">
        <f t="shared" si="351"/>
        <v>4.4444444444444446</v>
      </c>
      <c r="J771" s="18">
        <f t="shared" si="352"/>
        <v>4698.9722222222272</v>
      </c>
      <c r="K771" s="18">
        <f t="shared" si="377"/>
        <v>1604.4444444444446</v>
      </c>
      <c r="L771" s="43">
        <f>'Car Info '!$C$5*'My Spreedsheet '!G771</f>
        <v>1303.7500000000002</v>
      </c>
      <c r="M771" s="43">
        <f t="shared" si="353"/>
        <v>1</v>
      </c>
      <c r="N771" s="43">
        <f>IF(M771=1,'Car Info '!$C$5*9.80665*'Car Info '!$H$5,0)</f>
        <v>160.73099349999998</v>
      </c>
      <c r="O771" s="43">
        <f>0.5*'Car Info '!$G$5*'Car Info '!$I$5*'Car Info '!$D$5*('My Spreedsheet '!F771*'My Spreedsheet '!F771)</f>
        <v>7.5433627111111123</v>
      </c>
      <c r="P771" s="43">
        <f t="shared" si="376"/>
        <v>1472.0243562111114</v>
      </c>
      <c r="Q771" s="43">
        <f t="shared" si="354"/>
        <v>6542.3304720493843</v>
      </c>
      <c r="R771" s="43">
        <f t="shared" si="355"/>
        <v>6.5423304720493842</v>
      </c>
      <c r="S771" s="43">
        <f t="shared" si="356"/>
        <v>747.88602760493825</v>
      </c>
      <c r="T771" s="43">
        <f t="shared" si="378"/>
        <v>342943.79255347693</v>
      </c>
      <c r="U771" s="43">
        <f t="shared" si="357"/>
        <v>6.5423304720493842</v>
      </c>
      <c r="V771" s="43">
        <f t="shared" si="358"/>
        <v>1.8173140200137179E-3</v>
      </c>
      <c r="W771" s="43">
        <f t="shared" si="359"/>
        <v>0</v>
      </c>
      <c r="X771" s="43">
        <f t="shared" si="360"/>
        <v>0</v>
      </c>
      <c r="Y771" s="43">
        <f t="shared" si="348"/>
        <v>2008.8798429927092</v>
      </c>
      <c r="Z771" s="43">
        <f t="shared" si="349"/>
        <v>-1043.1475833521824</v>
      </c>
      <c r="AA771" s="43">
        <f t="shared" si="361"/>
        <v>0.55802217860908587</v>
      </c>
      <c r="AB771" s="43">
        <f t="shared" si="362"/>
        <v>-0.28976321759782847</v>
      </c>
      <c r="AC771" s="43">
        <f t="shared" si="363"/>
        <v>0.28976321759782847</v>
      </c>
      <c r="AD771" s="43">
        <f t="shared" si="364"/>
        <v>0.2682589610112574</v>
      </c>
      <c r="AE771" s="43">
        <f>1/2*(('Car Info '!$C$5)*('My Spreedsheet '!F771)^2)</f>
        <v>14716.049382716052</v>
      </c>
      <c r="AF771" s="43">
        <f t="shared" si="365"/>
        <v>14.716049382716053</v>
      </c>
      <c r="AG771" s="43">
        <f t="shared" si="366"/>
        <v>4.0877914951989031E-3</v>
      </c>
      <c r="AH771" s="43">
        <f t="shared" si="367"/>
        <v>9.4496541870284645</v>
      </c>
      <c r="AI771" s="43">
        <f t="shared" si="368"/>
        <v>747.88602760493825</v>
      </c>
      <c r="AJ771" s="43">
        <f t="shared" si="369"/>
        <v>13968.163355111114</v>
      </c>
      <c r="AK771" s="43">
        <f t="shared" si="370"/>
        <v>13.968163355111114</v>
      </c>
      <c r="AL771" s="43">
        <f t="shared" si="371"/>
        <v>0</v>
      </c>
      <c r="AM771" s="43">
        <f t="shared" si="372"/>
        <v>0</v>
      </c>
      <c r="AN771" s="43">
        <f t="shared" si="373"/>
        <v>10.476122516333335</v>
      </c>
      <c r="AO771" s="43">
        <f>IF('My Spreedsheet '!AN771&lt; 'Supercapacitor Info'!$F$22,'My Spreedsheet '!AN771,'Supercapacitor Info'!$F$22)</f>
        <v>10.476122516333335</v>
      </c>
    </row>
    <row r="772" spans="2:41" x14ac:dyDescent="0.3">
      <c r="B772" s="8" t="s">
        <v>10</v>
      </c>
      <c r="C772" s="8">
        <v>767</v>
      </c>
      <c r="D772" s="8">
        <v>178</v>
      </c>
      <c r="E772" s="9">
        <v>19.100000000000001</v>
      </c>
      <c r="F772" s="52">
        <f t="shared" si="350"/>
        <v>5.3055555555555562</v>
      </c>
      <c r="G772" s="18">
        <f t="shared" si="374"/>
        <v>0.88888888888888862</v>
      </c>
      <c r="H772" s="18">
        <f t="shared" si="375"/>
        <v>3.1999999999999993</v>
      </c>
      <c r="I772" s="18">
        <f t="shared" si="351"/>
        <v>5.3055555555555562</v>
      </c>
      <c r="J772" s="18">
        <f t="shared" si="352"/>
        <v>4704.2777777777828</v>
      </c>
      <c r="K772" s="18">
        <f t="shared" si="377"/>
        <v>1609.7500000000002</v>
      </c>
      <c r="L772" s="43">
        <f>'Car Info '!$C$5*'My Spreedsheet '!G772</f>
        <v>1324.4444444444441</v>
      </c>
      <c r="M772" s="43">
        <f t="shared" si="353"/>
        <v>1</v>
      </c>
      <c r="N772" s="43">
        <f>IF(M772=1,'Car Info '!$C$5*9.80665*'Car Info '!$H$5,0)</f>
        <v>160.73099349999998</v>
      </c>
      <c r="O772" s="43">
        <f>0.5*'Car Info '!$G$5*'Car Info '!$I$5*'Car Info '!$D$5*('My Spreedsheet '!F772*'My Spreedsheet '!F772)</f>
        <v>10.74958652593924</v>
      </c>
      <c r="P772" s="43">
        <f t="shared" si="376"/>
        <v>1495.9250244703835</v>
      </c>
      <c r="Q772" s="43">
        <f t="shared" si="354"/>
        <v>7936.7133242734244</v>
      </c>
      <c r="R772" s="43">
        <f t="shared" si="355"/>
        <v>7.9367133242734242</v>
      </c>
      <c r="S772" s="43">
        <f t="shared" si="356"/>
        <v>909.79974402651101</v>
      </c>
      <c r="T772" s="43">
        <f t="shared" si="378"/>
        <v>343853.59229750343</v>
      </c>
      <c r="U772" s="43">
        <f t="shared" si="357"/>
        <v>7.9367133242734242</v>
      </c>
      <c r="V772" s="43">
        <f t="shared" si="358"/>
        <v>2.2046425900759514E-3</v>
      </c>
      <c r="W772" s="43">
        <f t="shared" si="359"/>
        <v>0</v>
      </c>
      <c r="X772" s="43">
        <f t="shared" si="360"/>
        <v>0</v>
      </c>
      <c r="Y772" s="43">
        <f t="shared" si="348"/>
        <v>2016.8165563169825</v>
      </c>
      <c r="Z772" s="43">
        <f t="shared" si="349"/>
        <v>-1043.1475833521824</v>
      </c>
      <c r="AA772" s="43">
        <f t="shared" si="361"/>
        <v>0.56022682119916178</v>
      </c>
      <c r="AB772" s="43">
        <f t="shared" si="362"/>
        <v>-0.28976321759782847</v>
      </c>
      <c r="AC772" s="43">
        <f t="shared" si="363"/>
        <v>0.28976321759782847</v>
      </c>
      <c r="AD772" s="43">
        <f t="shared" si="364"/>
        <v>0.27046360360133331</v>
      </c>
      <c r="AE772" s="43">
        <f>1/2*(('Car Info '!$C$5)*('My Spreedsheet '!F772)^2)</f>
        <v>20970.945216049389</v>
      </c>
      <c r="AF772" s="43">
        <f t="shared" si="365"/>
        <v>20.97094521604939</v>
      </c>
      <c r="AG772" s="43">
        <f t="shared" si="366"/>
        <v>5.8252625600137197E-3</v>
      </c>
      <c r="AH772" s="43">
        <f t="shared" si="367"/>
        <v>9.4554794495884789</v>
      </c>
      <c r="AI772" s="43">
        <f t="shared" si="368"/>
        <v>909.79974402651101</v>
      </c>
      <c r="AJ772" s="43">
        <f t="shared" si="369"/>
        <v>20061.145472022879</v>
      </c>
      <c r="AK772" s="43">
        <f t="shared" si="370"/>
        <v>20.061145472022879</v>
      </c>
      <c r="AL772" s="43">
        <f t="shared" si="371"/>
        <v>0</v>
      </c>
      <c r="AM772" s="43">
        <f t="shared" si="372"/>
        <v>0</v>
      </c>
      <c r="AN772" s="43">
        <f t="shared" si="373"/>
        <v>15.045859104017159</v>
      </c>
      <c r="AO772" s="43">
        <f>IF('My Spreedsheet '!AN772&lt; 'Supercapacitor Info'!$F$22,'My Spreedsheet '!AN772,'Supercapacitor Info'!$F$22)</f>
        <v>15.045859104017159</v>
      </c>
    </row>
    <row r="773" spans="2:41" x14ac:dyDescent="0.3">
      <c r="B773" s="8" t="s">
        <v>10</v>
      </c>
      <c r="C773" s="8">
        <v>768</v>
      </c>
      <c r="D773" s="8">
        <v>179</v>
      </c>
      <c r="E773" s="9">
        <v>22.4</v>
      </c>
      <c r="F773" s="52">
        <f t="shared" si="350"/>
        <v>6.2222222222222214</v>
      </c>
      <c r="G773" s="18">
        <f t="shared" si="374"/>
        <v>0.90277777777777779</v>
      </c>
      <c r="H773" s="18">
        <f t="shared" si="375"/>
        <v>3.25</v>
      </c>
      <c r="I773" s="18">
        <f t="shared" si="351"/>
        <v>6.2222222222222214</v>
      </c>
      <c r="J773" s="18">
        <f t="shared" si="352"/>
        <v>4710.5000000000055</v>
      </c>
      <c r="K773" s="18">
        <f t="shared" si="377"/>
        <v>1615.9722222222224</v>
      </c>
      <c r="L773" s="43">
        <f>'Car Info '!$C$5*'My Spreedsheet '!G773</f>
        <v>1345.1388888888889</v>
      </c>
      <c r="M773" s="43">
        <f t="shared" si="353"/>
        <v>1</v>
      </c>
      <c r="N773" s="43">
        <f>IF(M773=1,'Car Info '!$C$5*9.80665*'Car Info '!$H$5,0)</f>
        <v>160.73099349999998</v>
      </c>
      <c r="O773" s="43">
        <f>0.5*'Car Info '!$G$5*'Car Info '!$I$5*'Car Info '!$D$5*('My Spreedsheet '!F773*'My Spreedsheet '!F773)</f>
        <v>14.784990913777772</v>
      </c>
      <c r="P773" s="43">
        <f t="shared" si="376"/>
        <v>1520.6548733026668</v>
      </c>
      <c r="Q773" s="43">
        <f t="shared" si="354"/>
        <v>9461.85254499437</v>
      </c>
      <c r="R773" s="43">
        <f t="shared" si="355"/>
        <v>9.46185254499437</v>
      </c>
      <c r="S773" s="43">
        <f t="shared" si="356"/>
        <v>1092.0994585746168</v>
      </c>
      <c r="T773" s="43">
        <f t="shared" si="378"/>
        <v>344945.69175607804</v>
      </c>
      <c r="U773" s="43">
        <f t="shared" si="357"/>
        <v>9.46185254499437</v>
      </c>
      <c r="V773" s="43">
        <f t="shared" si="358"/>
        <v>2.6282923736095473E-3</v>
      </c>
      <c r="W773" s="43">
        <f t="shared" si="359"/>
        <v>0</v>
      </c>
      <c r="X773" s="43">
        <f t="shared" si="360"/>
        <v>0</v>
      </c>
      <c r="Y773" s="43">
        <f t="shared" ref="Y773:Y836" si="379">IF(R773&gt;0,SUM(Y772,R773),Y772)</f>
        <v>2026.2784088619769</v>
      </c>
      <c r="Z773" s="43">
        <f t="shared" ref="Z773:Z836" si="380">IF(R773&lt;0,SUM(Z772,R773),Z772)</f>
        <v>-1043.1475833521824</v>
      </c>
      <c r="AA773" s="43">
        <f t="shared" si="361"/>
        <v>0.5628551135727714</v>
      </c>
      <c r="AB773" s="43">
        <f t="shared" si="362"/>
        <v>-0.28976321759782847</v>
      </c>
      <c r="AC773" s="43">
        <f t="shared" si="363"/>
        <v>0.28976321759782847</v>
      </c>
      <c r="AD773" s="43">
        <f t="shared" si="364"/>
        <v>0.27309189597494293</v>
      </c>
      <c r="AE773" s="43">
        <f>1/2*(('Car Info '!$C$5)*('My Spreedsheet '!F773)^2)</f>
        <v>28843.456790123448</v>
      </c>
      <c r="AF773" s="43">
        <f t="shared" si="365"/>
        <v>28.843456790123447</v>
      </c>
      <c r="AG773" s="43">
        <f t="shared" si="366"/>
        <v>8.0120713305898462E-3</v>
      </c>
      <c r="AH773" s="43">
        <f t="shared" si="367"/>
        <v>9.4634915209190691</v>
      </c>
      <c r="AI773" s="43">
        <f t="shared" si="368"/>
        <v>1092.0994585746168</v>
      </c>
      <c r="AJ773" s="43">
        <f t="shared" si="369"/>
        <v>27751.357331548832</v>
      </c>
      <c r="AK773" s="43">
        <f t="shared" si="370"/>
        <v>27.751357331548832</v>
      </c>
      <c r="AL773" s="43">
        <f t="shared" si="371"/>
        <v>0</v>
      </c>
      <c r="AM773" s="43">
        <f t="shared" si="372"/>
        <v>0</v>
      </c>
      <c r="AN773" s="43">
        <f t="shared" si="373"/>
        <v>20.813517998661624</v>
      </c>
      <c r="AO773" s="43">
        <f>IF('My Spreedsheet '!AN773&lt; 'Supercapacitor Info'!$F$22,'My Spreedsheet '!AN773,'Supercapacitor Info'!$F$22)</f>
        <v>20.813517998661624</v>
      </c>
    </row>
    <row r="774" spans="2:41" x14ac:dyDescent="0.3">
      <c r="B774" s="8" t="s">
        <v>10</v>
      </c>
      <c r="C774" s="8">
        <v>769</v>
      </c>
      <c r="D774" s="8">
        <v>180</v>
      </c>
      <c r="E774" s="9">
        <v>25.6</v>
      </c>
      <c r="F774" s="52">
        <f t="shared" ref="F774:F837" si="381">E774/3.6</f>
        <v>7.1111111111111116</v>
      </c>
      <c r="G774" s="18">
        <f t="shared" si="374"/>
        <v>1.0694444444444449</v>
      </c>
      <c r="H774" s="18">
        <f t="shared" si="375"/>
        <v>3.8500000000000014</v>
      </c>
      <c r="I774" s="18">
        <f t="shared" ref="I774:I837" si="382">F774</f>
        <v>7.1111111111111116</v>
      </c>
      <c r="J774" s="18">
        <f t="shared" ref="J774:J837" si="383">SUM(I774,J773)</f>
        <v>4717.6111111111168</v>
      </c>
      <c r="K774" s="18">
        <f t="shared" si="377"/>
        <v>1623.0833333333335</v>
      </c>
      <c r="L774" s="43">
        <f>'Car Info '!$C$5*'My Spreedsheet '!G774</f>
        <v>1593.4722222222229</v>
      </c>
      <c r="M774" s="43">
        <f t="shared" ref="M774:M837" si="384">IF(F774=0,0,1)</f>
        <v>1</v>
      </c>
      <c r="N774" s="43">
        <f>IF(M774=1,'Car Info '!$C$5*9.80665*'Car Info '!$H$5,0)</f>
        <v>160.73099349999998</v>
      </c>
      <c r="O774" s="43">
        <f>0.5*'Car Info '!$G$5*'Car Info '!$I$5*'Car Info '!$D$5*('My Spreedsheet '!F774*'My Spreedsheet '!F774)</f>
        <v>19.311008540444444</v>
      </c>
      <c r="P774" s="43">
        <f t="shared" si="376"/>
        <v>1773.5142242626673</v>
      </c>
      <c r="Q774" s="43">
        <f t="shared" ref="Q774:Q837" si="385">P774*F774</f>
        <v>12611.656705867857</v>
      </c>
      <c r="R774" s="43">
        <f t="shared" ref="R774:R837" si="386">Q774*0.001</f>
        <v>12.611656705867858</v>
      </c>
      <c r="S774" s="43">
        <f t="shared" ref="S774:S837" si="387">F774*(N774+O774)</f>
        <v>1280.2986811764938</v>
      </c>
      <c r="T774" s="43">
        <f t="shared" si="378"/>
        <v>346225.99043725454</v>
      </c>
      <c r="U774" s="43">
        <f t="shared" ref="U774:U837" si="388">IF(R774&gt;0,R774,0)</f>
        <v>12.611656705867858</v>
      </c>
      <c r="V774" s="43">
        <f t="shared" ref="V774:V837" si="389">U774/3600</f>
        <v>3.5032379738521827E-3</v>
      </c>
      <c r="W774" s="43">
        <f t="shared" ref="W774:W837" si="390">IF(R774&lt;0,R774,0)</f>
        <v>0</v>
      </c>
      <c r="X774" s="43">
        <f t="shared" ref="X774:X837" si="391">(W774/3600)*-1</f>
        <v>0</v>
      </c>
      <c r="Y774" s="43">
        <f t="shared" si="379"/>
        <v>2038.8900655678449</v>
      </c>
      <c r="Z774" s="43">
        <f t="shared" si="380"/>
        <v>-1043.1475833521824</v>
      </c>
      <c r="AA774" s="43">
        <f t="shared" ref="AA774:AA837" si="392">Y774/(60*60)</f>
        <v>0.56635835154662362</v>
      </c>
      <c r="AB774" s="43">
        <f t="shared" ref="AB774:AB837" si="393">Z774/(60*60)</f>
        <v>-0.28976321759782847</v>
      </c>
      <c r="AC774" s="43">
        <f t="shared" ref="AC774:AC837" si="394">AB774*-1</f>
        <v>0.28976321759782847</v>
      </c>
      <c r="AD774" s="43">
        <f t="shared" ref="AD774:AD837" si="395">AA774-AC774</f>
        <v>0.27659513394879515</v>
      </c>
      <c r="AE774" s="43">
        <f>1/2*(('Car Info '!$C$5)*('My Spreedsheet '!F774)^2)</f>
        <v>37673.08641975309</v>
      </c>
      <c r="AF774" s="43">
        <f t="shared" ref="AF774:AF837" si="396">AE774*0.001</f>
        <v>37.673086419753091</v>
      </c>
      <c r="AG774" s="43">
        <f t="shared" ref="AG774:AG837" si="397">AF774/3600</f>
        <v>1.0464746227709192E-2</v>
      </c>
      <c r="AH774" s="43">
        <f t="shared" ref="AH774:AH837" si="398">SUM(AG774,AH773)</f>
        <v>9.4739562671467787</v>
      </c>
      <c r="AI774" s="43">
        <f t="shared" ref="AI774:AI837" si="399">I774*(N774+O774)</f>
        <v>1280.2986811764938</v>
      </c>
      <c r="AJ774" s="43">
        <f t="shared" ref="AJ774:AJ837" si="400">AE774-AI774</f>
        <v>36392.787738576597</v>
      </c>
      <c r="AK774" s="43">
        <f t="shared" ref="AK774:AK837" si="401">AJ774*0.001</f>
        <v>36.392787738576601</v>
      </c>
      <c r="AL774" s="43">
        <f t="shared" ref="AL774:AL837" si="402">IF(G774&lt;0,AJ774,0)</f>
        <v>0</v>
      </c>
      <c r="AM774" s="43">
        <f t="shared" ref="AM774:AM837" si="403">AL774*0.001</f>
        <v>0</v>
      </c>
      <c r="AN774" s="43">
        <f t="shared" ref="AN774:AN837" si="404">(AJ774*0.75)*0.001</f>
        <v>27.294590803932451</v>
      </c>
      <c r="AO774" s="43">
        <f>IF('My Spreedsheet '!AN774&lt; 'Supercapacitor Info'!$F$22,'My Spreedsheet '!AN774,'Supercapacitor Info'!$F$22)</f>
        <v>27.294590803932451</v>
      </c>
    </row>
    <row r="775" spans="2:41" x14ac:dyDescent="0.3">
      <c r="B775" s="8" t="s">
        <v>10</v>
      </c>
      <c r="C775" s="8">
        <v>770</v>
      </c>
      <c r="D775" s="8">
        <v>181</v>
      </c>
      <c r="E775" s="9">
        <v>30.1</v>
      </c>
      <c r="F775" s="52">
        <f t="shared" si="381"/>
        <v>8.3611111111111107</v>
      </c>
      <c r="G775" s="18">
        <f t="shared" ref="G775:G838" si="405">($E776-$E774)/2/3.6</f>
        <v>1.3472222222222217</v>
      </c>
      <c r="H775" s="18">
        <f t="shared" ref="H775:H838" si="406">($E776-$E774)/2</f>
        <v>4.8499999999999979</v>
      </c>
      <c r="I775" s="18">
        <f t="shared" si="382"/>
        <v>8.3611111111111107</v>
      </c>
      <c r="J775" s="18">
        <f t="shared" si="383"/>
        <v>4725.9722222222281</v>
      </c>
      <c r="K775" s="18">
        <f t="shared" si="377"/>
        <v>1631.4444444444446</v>
      </c>
      <c r="L775" s="43">
        <f>'Car Info '!$C$5*'My Spreedsheet '!G775</f>
        <v>2007.3611111111102</v>
      </c>
      <c r="M775" s="43">
        <f t="shared" si="384"/>
        <v>1</v>
      </c>
      <c r="N775" s="43">
        <f>IF(M775=1,'Car Info '!$C$5*9.80665*'Car Info '!$H$5,0)</f>
        <v>160.73099349999998</v>
      </c>
      <c r="O775" s="43">
        <f>0.5*'Car Info '!$G$5*'Car Info '!$I$5*'Car Info '!$D$5*('My Spreedsheet '!F775*'My Spreedsheet '!F775)</f>
        <v>26.696726757397567</v>
      </c>
      <c r="P775" s="43">
        <f t="shared" si="376"/>
        <v>2194.788831368508</v>
      </c>
      <c r="Q775" s="43">
        <f t="shared" si="385"/>
        <v>18350.8732844978</v>
      </c>
      <c r="R775" s="43">
        <f t="shared" si="386"/>
        <v>18.350873284497801</v>
      </c>
      <c r="S775" s="43">
        <f t="shared" si="387"/>
        <v>1567.1039943743515</v>
      </c>
      <c r="T775" s="43">
        <f t="shared" si="378"/>
        <v>347793.09443162888</v>
      </c>
      <c r="U775" s="43">
        <f t="shared" si="388"/>
        <v>18.350873284497801</v>
      </c>
      <c r="V775" s="43">
        <f t="shared" si="389"/>
        <v>5.0974648012493892E-3</v>
      </c>
      <c r="W775" s="43">
        <f t="shared" si="390"/>
        <v>0</v>
      </c>
      <c r="X775" s="43">
        <f t="shared" si="391"/>
        <v>0</v>
      </c>
      <c r="Y775" s="43">
        <f t="shared" si="379"/>
        <v>2057.2409388523429</v>
      </c>
      <c r="Z775" s="43">
        <f t="shared" si="380"/>
        <v>-1043.1475833521824</v>
      </c>
      <c r="AA775" s="43">
        <f t="shared" si="392"/>
        <v>0.57145581634787301</v>
      </c>
      <c r="AB775" s="43">
        <f t="shared" si="393"/>
        <v>-0.28976321759782847</v>
      </c>
      <c r="AC775" s="43">
        <f t="shared" si="394"/>
        <v>0.28976321759782847</v>
      </c>
      <c r="AD775" s="43">
        <f t="shared" si="395"/>
        <v>0.28169259875004454</v>
      </c>
      <c r="AE775" s="43">
        <f>1/2*(('Car Info '!$C$5)*('My Spreedsheet '!F775)^2)</f>
        <v>52081.593364197521</v>
      </c>
      <c r="AF775" s="43">
        <f t="shared" si="396"/>
        <v>52.081593364197523</v>
      </c>
      <c r="AG775" s="43">
        <f t="shared" si="397"/>
        <v>1.4467109267832646E-2</v>
      </c>
      <c r="AH775" s="43">
        <f t="shared" si="398"/>
        <v>9.4884233764146106</v>
      </c>
      <c r="AI775" s="43">
        <f t="shared" si="399"/>
        <v>1567.1039943743515</v>
      </c>
      <c r="AJ775" s="43">
        <f t="shared" si="400"/>
        <v>50514.489369823168</v>
      </c>
      <c r="AK775" s="43">
        <f t="shared" si="401"/>
        <v>50.514489369823167</v>
      </c>
      <c r="AL775" s="43">
        <f t="shared" si="402"/>
        <v>0</v>
      </c>
      <c r="AM775" s="43">
        <f t="shared" si="403"/>
        <v>0</v>
      </c>
      <c r="AN775" s="43">
        <f t="shared" si="404"/>
        <v>37.885867027367375</v>
      </c>
      <c r="AO775" s="43">
        <f>IF('My Spreedsheet '!AN775&lt; 'Supercapacitor Info'!$F$22,'My Spreedsheet '!AN775,'Supercapacitor Info'!$F$22)</f>
        <v>37.885867027367375</v>
      </c>
    </row>
    <row r="776" spans="2:41" x14ac:dyDescent="0.3">
      <c r="B776" s="8" t="s">
        <v>10</v>
      </c>
      <c r="C776" s="8">
        <v>771</v>
      </c>
      <c r="D776" s="8">
        <v>182</v>
      </c>
      <c r="E776" s="9">
        <v>35.299999999999997</v>
      </c>
      <c r="F776" s="52">
        <f t="shared" si="381"/>
        <v>9.8055555555555554</v>
      </c>
      <c r="G776" s="18">
        <f t="shared" si="405"/>
        <v>1.3611111111111107</v>
      </c>
      <c r="H776" s="18">
        <f t="shared" si="406"/>
        <v>4.8999999999999986</v>
      </c>
      <c r="I776" s="18">
        <f t="shared" si="382"/>
        <v>9.8055555555555554</v>
      </c>
      <c r="J776" s="18">
        <f t="shared" si="383"/>
        <v>4735.7777777777837</v>
      </c>
      <c r="K776" s="18">
        <f t="shared" si="377"/>
        <v>1641.2500000000002</v>
      </c>
      <c r="L776" s="43">
        <f>'Car Info '!$C$5*'My Spreedsheet '!G776</f>
        <v>2028.055555555555</v>
      </c>
      <c r="M776" s="43">
        <f t="shared" si="384"/>
        <v>1</v>
      </c>
      <c r="N776" s="43">
        <f>IF(M776=1,'Car Info '!$C$5*9.80665*'Car Info '!$H$5,0)</f>
        <v>160.73099349999998</v>
      </c>
      <c r="O776" s="43">
        <f>0.5*'Car Info '!$G$5*'Car Info '!$I$5*'Car Info '!$D$5*('My Spreedsheet '!F776*'My Spreedsheet '!F776)</f>
        <v>36.717612658939231</v>
      </c>
      <c r="P776" s="43">
        <f t="shared" si="376"/>
        <v>2225.5041617144943</v>
      </c>
      <c r="Q776" s="43">
        <f t="shared" si="385"/>
        <v>21822.30469681157</v>
      </c>
      <c r="R776" s="43">
        <f t="shared" si="386"/>
        <v>21.822304696811571</v>
      </c>
      <c r="S776" s="43">
        <f t="shared" si="387"/>
        <v>1936.0932770584873</v>
      </c>
      <c r="T776" s="43">
        <f t="shared" si="378"/>
        <v>349729.18770868739</v>
      </c>
      <c r="U776" s="43">
        <f t="shared" si="388"/>
        <v>21.822304696811571</v>
      </c>
      <c r="V776" s="43">
        <f t="shared" si="389"/>
        <v>6.0617513046698811E-3</v>
      </c>
      <c r="W776" s="43">
        <f t="shared" si="390"/>
        <v>0</v>
      </c>
      <c r="X776" s="43">
        <f t="shared" si="391"/>
        <v>0</v>
      </c>
      <c r="Y776" s="43">
        <f t="shared" si="379"/>
        <v>2079.0632435491543</v>
      </c>
      <c r="Z776" s="43">
        <f t="shared" si="380"/>
        <v>-1043.1475833521824</v>
      </c>
      <c r="AA776" s="43">
        <f t="shared" si="392"/>
        <v>0.57751756765254292</v>
      </c>
      <c r="AB776" s="43">
        <f t="shared" si="393"/>
        <v>-0.28976321759782847</v>
      </c>
      <c r="AC776" s="43">
        <f t="shared" si="394"/>
        <v>0.28976321759782847</v>
      </c>
      <c r="AD776" s="43">
        <f t="shared" si="395"/>
        <v>0.28775435005471445</v>
      </c>
      <c r="AE776" s="43">
        <f>1/2*(('Car Info '!$C$5)*('My Spreedsheet '!F776)^2)</f>
        <v>71630.945216049382</v>
      </c>
      <c r="AF776" s="43">
        <f t="shared" si="396"/>
        <v>71.630945216049383</v>
      </c>
      <c r="AG776" s="43">
        <f t="shared" si="397"/>
        <v>1.9897484782235939E-2</v>
      </c>
      <c r="AH776" s="43">
        <f t="shared" si="398"/>
        <v>9.5083208611968466</v>
      </c>
      <c r="AI776" s="43">
        <f t="shared" si="399"/>
        <v>1936.0932770584873</v>
      </c>
      <c r="AJ776" s="43">
        <f t="shared" si="400"/>
        <v>69694.851938990891</v>
      </c>
      <c r="AK776" s="43">
        <f t="shared" si="401"/>
        <v>69.694851938990894</v>
      </c>
      <c r="AL776" s="43">
        <f t="shared" si="402"/>
        <v>0</v>
      </c>
      <c r="AM776" s="43">
        <f t="shared" si="403"/>
        <v>0</v>
      </c>
      <c r="AN776" s="43">
        <f t="shared" si="404"/>
        <v>52.27113895424317</v>
      </c>
      <c r="AO776" s="43">
        <f>IF('My Spreedsheet '!AN776&lt; 'Supercapacitor Info'!$F$22,'My Spreedsheet '!AN776,'Supercapacitor Info'!$F$22)</f>
        <v>52.27113895424317</v>
      </c>
    </row>
    <row r="777" spans="2:41" x14ac:dyDescent="0.3">
      <c r="B777" s="8" t="s">
        <v>10</v>
      </c>
      <c r="C777" s="8">
        <v>772</v>
      </c>
      <c r="D777" s="8">
        <v>183</v>
      </c>
      <c r="E777" s="9">
        <v>39.9</v>
      </c>
      <c r="F777" s="52">
        <f t="shared" si="381"/>
        <v>11.083333333333332</v>
      </c>
      <c r="G777" s="18">
        <f t="shared" si="405"/>
        <v>1.2777777777777781</v>
      </c>
      <c r="H777" s="18">
        <f t="shared" si="406"/>
        <v>4.6000000000000014</v>
      </c>
      <c r="I777" s="18">
        <f t="shared" si="382"/>
        <v>11.083333333333332</v>
      </c>
      <c r="J777" s="18">
        <f t="shared" si="383"/>
        <v>4746.8611111111168</v>
      </c>
      <c r="K777" s="18">
        <f t="shared" si="377"/>
        <v>1652.3333333333335</v>
      </c>
      <c r="L777" s="43">
        <f>'Car Info '!$C$5*'My Spreedsheet '!G777</f>
        <v>1903.8888888888894</v>
      </c>
      <c r="M777" s="43">
        <f t="shared" si="384"/>
        <v>1</v>
      </c>
      <c r="N777" s="43">
        <f>IF(M777=1,'Car Info '!$C$5*9.80665*'Car Info '!$H$5,0)</f>
        <v>160.73099349999998</v>
      </c>
      <c r="O777" s="43">
        <f>0.5*'Car Info '!$G$5*'Car Info '!$I$5*'Car Info '!$D$5*('My Spreedsheet '!F777*'My Spreedsheet '!F777)</f>
        <v>46.910581522328116</v>
      </c>
      <c r="P777" s="43">
        <f t="shared" si="376"/>
        <v>2111.5304639112173</v>
      </c>
      <c r="Q777" s="43">
        <f t="shared" si="385"/>
        <v>23402.79597501599</v>
      </c>
      <c r="R777" s="43">
        <f t="shared" si="386"/>
        <v>23.402795975015991</v>
      </c>
      <c r="S777" s="43">
        <f t="shared" si="387"/>
        <v>2301.3607898308028</v>
      </c>
      <c r="T777" s="43">
        <f t="shared" si="378"/>
        <v>352030.54849851818</v>
      </c>
      <c r="U777" s="43">
        <f t="shared" si="388"/>
        <v>23.402795975015991</v>
      </c>
      <c r="V777" s="43">
        <f t="shared" si="389"/>
        <v>6.5007766597266637E-3</v>
      </c>
      <c r="W777" s="43">
        <f t="shared" si="390"/>
        <v>0</v>
      </c>
      <c r="X777" s="43">
        <f t="shared" si="391"/>
        <v>0</v>
      </c>
      <c r="Y777" s="43">
        <f t="shared" si="379"/>
        <v>2102.4660395241704</v>
      </c>
      <c r="Z777" s="43">
        <f t="shared" si="380"/>
        <v>-1043.1475833521824</v>
      </c>
      <c r="AA777" s="43">
        <f t="shared" si="392"/>
        <v>0.58401834431226951</v>
      </c>
      <c r="AB777" s="43">
        <f t="shared" si="393"/>
        <v>-0.28976321759782847</v>
      </c>
      <c r="AC777" s="43">
        <f t="shared" si="394"/>
        <v>0.28976321759782847</v>
      </c>
      <c r="AD777" s="43">
        <f t="shared" si="395"/>
        <v>0.29425512671444104</v>
      </c>
      <c r="AE777" s="43">
        <f>1/2*(('Car Info '!$C$5)*('My Spreedsheet '!F777)^2)</f>
        <v>91516.006944444423</v>
      </c>
      <c r="AF777" s="43">
        <f t="shared" si="396"/>
        <v>91.516006944444428</v>
      </c>
      <c r="AG777" s="43">
        <f t="shared" si="397"/>
        <v>2.5421113040123452E-2</v>
      </c>
      <c r="AH777" s="43">
        <f t="shared" si="398"/>
        <v>9.5337419742369693</v>
      </c>
      <c r="AI777" s="43">
        <f t="shared" si="399"/>
        <v>2301.3607898308028</v>
      </c>
      <c r="AJ777" s="43">
        <f t="shared" si="400"/>
        <v>89214.646154613627</v>
      </c>
      <c r="AK777" s="43">
        <f t="shared" si="401"/>
        <v>89.214646154613632</v>
      </c>
      <c r="AL777" s="43">
        <f t="shared" si="402"/>
        <v>0</v>
      </c>
      <c r="AM777" s="43">
        <f t="shared" si="403"/>
        <v>0</v>
      </c>
      <c r="AN777" s="43">
        <f t="shared" si="404"/>
        <v>66.910984615960217</v>
      </c>
      <c r="AO777" s="43">
        <f>IF('My Spreedsheet '!AN777&lt; 'Supercapacitor Info'!$F$22,'My Spreedsheet '!AN777,'Supercapacitor Info'!$F$22)</f>
        <v>66.910984615960217</v>
      </c>
    </row>
    <row r="778" spans="2:41" x14ac:dyDescent="0.3">
      <c r="B778" s="8" t="s">
        <v>10</v>
      </c>
      <c r="C778" s="8">
        <v>773</v>
      </c>
      <c r="D778" s="8">
        <v>184</v>
      </c>
      <c r="E778" s="9">
        <v>44.5</v>
      </c>
      <c r="F778" s="52">
        <f t="shared" si="381"/>
        <v>12.361111111111111</v>
      </c>
      <c r="G778" s="18">
        <f t="shared" si="405"/>
        <v>1.0555555555555558</v>
      </c>
      <c r="H778" s="18">
        <f t="shared" si="406"/>
        <v>3.8000000000000007</v>
      </c>
      <c r="I778" s="18">
        <f t="shared" si="382"/>
        <v>12.361111111111111</v>
      </c>
      <c r="J778" s="18">
        <f t="shared" si="383"/>
        <v>4759.2222222222281</v>
      </c>
      <c r="K778" s="18">
        <f t="shared" si="377"/>
        <v>1664.6944444444446</v>
      </c>
      <c r="L778" s="43">
        <f>'Car Info '!$C$5*'My Spreedsheet '!G778</f>
        <v>1572.7777777777781</v>
      </c>
      <c r="M778" s="43">
        <f t="shared" si="384"/>
        <v>1</v>
      </c>
      <c r="N778" s="43">
        <f>IF(M778=1,'Car Info '!$C$5*9.80665*'Car Info '!$H$5,0)</f>
        <v>160.73099349999998</v>
      </c>
      <c r="O778" s="43">
        <f>0.5*'Car Info '!$G$5*'Car Info '!$I$5*'Car Info '!$D$5*('My Spreedsheet '!F778*'My Spreedsheet '!F778)</f>
        <v>58.350562533897566</v>
      </c>
      <c r="P778" s="43">
        <f t="shared" si="376"/>
        <v>1791.8593338116757</v>
      </c>
      <c r="Q778" s="43">
        <f t="shared" si="385"/>
        <v>22149.372320727656</v>
      </c>
      <c r="R778" s="43">
        <f t="shared" si="386"/>
        <v>22.149372320727657</v>
      </c>
      <c r="S778" s="43">
        <f t="shared" si="387"/>
        <v>2708.0914565301223</v>
      </c>
      <c r="T778" s="43">
        <f t="shared" si="378"/>
        <v>354738.63995504833</v>
      </c>
      <c r="U778" s="43">
        <f t="shared" si="388"/>
        <v>22.149372320727657</v>
      </c>
      <c r="V778" s="43">
        <f t="shared" si="389"/>
        <v>6.1526034224243494E-3</v>
      </c>
      <c r="W778" s="43">
        <f t="shared" si="390"/>
        <v>0</v>
      </c>
      <c r="X778" s="43">
        <f t="shared" si="391"/>
        <v>0</v>
      </c>
      <c r="Y778" s="43">
        <f t="shared" si="379"/>
        <v>2124.6154118448981</v>
      </c>
      <c r="Z778" s="43">
        <f t="shared" si="380"/>
        <v>-1043.1475833521824</v>
      </c>
      <c r="AA778" s="43">
        <f t="shared" si="392"/>
        <v>0.59017094773469392</v>
      </c>
      <c r="AB778" s="43">
        <f t="shared" si="393"/>
        <v>-0.28976321759782847</v>
      </c>
      <c r="AC778" s="43">
        <f t="shared" si="394"/>
        <v>0.28976321759782847</v>
      </c>
      <c r="AD778" s="43">
        <f t="shared" si="395"/>
        <v>0.30040773013686545</v>
      </c>
      <c r="AE778" s="43">
        <f>1/2*(('Car Info '!$C$5)*('My Spreedsheet '!F778)^2)</f>
        <v>113833.81558641975</v>
      </c>
      <c r="AF778" s="43">
        <f t="shared" si="396"/>
        <v>113.83381558641975</v>
      </c>
      <c r="AG778" s="43">
        <f t="shared" si="397"/>
        <v>3.1620504329561039E-2</v>
      </c>
      <c r="AH778" s="43">
        <f t="shared" si="398"/>
        <v>9.5653624785665308</v>
      </c>
      <c r="AI778" s="43">
        <f t="shared" si="399"/>
        <v>2708.0914565301223</v>
      </c>
      <c r="AJ778" s="43">
        <f t="shared" si="400"/>
        <v>111125.72412988963</v>
      </c>
      <c r="AK778" s="43">
        <f t="shared" si="401"/>
        <v>111.12572412988963</v>
      </c>
      <c r="AL778" s="43">
        <f t="shared" si="402"/>
        <v>0</v>
      </c>
      <c r="AM778" s="43">
        <f t="shared" si="403"/>
        <v>0</v>
      </c>
      <c r="AN778" s="43">
        <f t="shared" si="404"/>
        <v>83.344293097417221</v>
      </c>
      <c r="AO778" s="43">
        <f>IF('My Spreedsheet '!AN778&lt; 'Supercapacitor Info'!$F$22,'My Spreedsheet '!AN778,'Supercapacitor Info'!$F$22)</f>
        <v>83.344293097417221</v>
      </c>
    </row>
    <row r="779" spans="2:41" x14ac:dyDescent="0.3">
      <c r="B779" s="8" t="s">
        <v>10</v>
      </c>
      <c r="C779" s="8">
        <v>774</v>
      </c>
      <c r="D779" s="8">
        <v>185</v>
      </c>
      <c r="E779" s="9">
        <v>47.5</v>
      </c>
      <c r="F779" s="52">
        <f t="shared" si="381"/>
        <v>13.194444444444445</v>
      </c>
      <c r="G779" s="18">
        <f t="shared" si="405"/>
        <v>0.88888888888888862</v>
      </c>
      <c r="H779" s="18">
        <f t="shared" si="406"/>
        <v>3.1999999999999993</v>
      </c>
      <c r="I779" s="18">
        <f t="shared" si="382"/>
        <v>13.194444444444445</v>
      </c>
      <c r="J779" s="18">
        <f t="shared" si="383"/>
        <v>4772.4166666666724</v>
      </c>
      <c r="K779" s="18">
        <f t="shared" si="377"/>
        <v>1677.8888888888889</v>
      </c>
      <c r="L779" s="43">
        <f>'Car Info '!$C$5*'My Spreedsheet '!G779</f>
        <v>1324.4444444444441</v>
      </c>
      <c r="M779" s="43">
        <f t="shared" si="384"/>
        <v>1</v>
      </c>
      <c r="N779" s="43">
        <f>IF(M779=1,'Car Info '!$C$5*9.80665*'Car Info '!$H$5,0)</f>
        <v>160.73099349999998</v>
      </c>
      <c r="O779" s="43">
        <f>0.5*'Car Info '!$G$5*'Car Info '!$I$5*'Car Info '!$D$5*('My Spreedsheet '!F779*'My Spreedsheet '!F779)</f>
        <v>66.483250456814233</v>
      </c>
      <c r="P779" s="43">
        <f t="shared" si="376"/>
        <v>1551.6586884012584</v>
      </c>
      <c r="Q779" s="43">
        <f t="shared" si="385"/>
        <v>20473.274360849937</v>
      </c>
      <c r="R779" s="43">
        <f t="shared" si="386"/>
        <v>20.473274360849938</v>
      </c>
      <c r="S779" s="43">
        <f t="shared" si="387"/>
        <v>2997.9657188746319</v>
      </c>
      <c r="T779" s="43">
        <f t="shared" si="378"/>
        <v>357736.60567392298</v>
      </c>
      <c r="U779" s="43">
        <f t="shared" si="388"/>
        <v>20.473274360849938</v>
      </c>
      <c r="V779" s="43">
        <f t="shared" si="389"/>
        <v>5.6870206557916494E-3</v>
      </c>
      <c r="W779" s="43">
        <f t="shared" si="390"/>
        <v>0</v>
      </c>
      <c r="X779" s="43">
        <f t="shared" si="391"/>
        <v>0</v>
      </c>
      <c r="Y779" s="43">
        <f t="shared" si="379"/>
        <v>2145.0886862057482</v>
      </c>
      <c r="Z779" s="43">
        <f t="shared" si="380"/>
        <v>-1043.1475833521824</v>
      </c>
      <c r="AA779" s="43">
        <f t="shared" si="392"/>
        <v>0.59585796839048566</v>
      </c>
      <c r="AB779" s="43">
        <f t="shared" si="393"/>
        <v>-0.28976321759782847</v>
      </c>
      <c r="AC779" s="43">
        <f t="shared" si="394"/>
        <v>0.28976321759782847</v>
      </c>
      <c r="AD779" s="43">
        <f t="shared" si="395"/>
        <v>0.30609475079265719</v>
      </c>
      <c r="AE779" s="43">
        <f>1/2*(('Car Info '!$C$5)*('My Spreedsheet '!F779)^2)</f>
        <v>129699.55632716049</v>
      </c>
      <c r="AF779" s="43">
        <f t="shared" si="396"/>
        <v>129.69955632716051</v>
      </c>
      <c r="AG779" s="43">
        <f t="shared" si="397"/>
        <v>3.6027654535322362E-2</v>
      </c>
      <c r="AH779" s="43">
        <f t="shared" si="398"/>
        <v>9.6013901331018534</v>
      </c>
      <c r="AI779" s="43">
        <f t="shared" si="399"/>
        <v>2997.9657188746319</v>
      </c>
      <c r="AJ779" s="43">
        <f t="shared" si="400"/>
        <v>126701.59060828586</v>
      </c>
      <c r="AK779" s="43">
        <f t="shared" si="401"/>
        <v>126.70159060828585</v>
      </c>
      <c r="AL779" s="43">
        <f t="shared" si="402"/>
        <v>0</v>
      </c>
      <c r="AM779" s="43">
        <f t="shared" si="403"/>
        <v>0</v>
      </c>
      <c r="AN779" s="43">
        <f t="shared" si="404"/>
        <v>95.026192956214388</v>
      </c>
      <c r="AO779" s="43">
        <f>IF('My Spreedsheet '!AN779&lt; 'Supercapacitor Info'!$F$22,'My Spreedsheet '!AN779,'Supercapacitor Info'!$F$22)</f>
        <v>95.026192956214388</v>
      </c>
    </row>
    <row r="780" spans="2:41" x14ac:dyDescent="0.3">
      <c r="B780" s="8" t="s">
        <v>10</v>
      </c>
      <c r="C780" s="8">
        <v>775</v>
      </c>
      <c r="D780" s="8">
        <v>186</v>
      </c>
      <c r="E780" s="9">
        <v>50.9</v>
      </c>
      <c r="F780" s="52">
        <f t="shared" si="381"/>
        <v>14.138888888888888</v>
      </c>
      <c r="G780" s="18">
        <f t="shared" si="405"/>
        <v>0.91666666666666685</v>
      </c>
      <c r="H780" s="18">
        <f t="shared" si="406"/>
        <v>3.3000000000000007</v>
      </c>
      <c r="I780" s="18">
        <f t="shared" si="382"/>
        <v>14.138888888888888</v>
      </c>
      <c r="J780" s="18">
        <f t="shared" si="383"/>
        <v>4786.5555555555611</v>
      </c>
      <c r="K780" s="18">
        <f t="shared" si="377"/>
        <v>1692.0277777777778</v>
      </c>
      <c r="L780" s="43">
        <f>'Car Info '!$C$5*'My Spreedsheet '!G780</f>
        <v>1365.8333333333337</v>
      </c>
      <c r="M780" s="43">
        <f t="shared" si="384"/>
        <v>1</v>
      </c>
      <c r="N780" s="43">
        <f>IF(M780=1,'Car Info '!$C$5*9.80665*'Car Info '!$H$5,0)</f>
        <v>160.73099349999998</v>
      </c>
      <c r="O780" s="43">
        <f>0.5*'Car Info '!$G$5*'Car Info '!$I$5*'Car Info '!$D$5*('My Spreedsheet '!F780*'My Spreedsheet '!F780)</f>
        <v>76.34148259989756</v>
      </c>
      <c r="P780" s="43">
        <f t="shared" si="376"/>
        <v>1602.9058094332313</v>
      </c>
      <c r="Q780" s="43">
        <f t="shared" si="385"/>
        <v>22663.307138930963</v>
      </c>
      <c r="R780" s="43">
        <f t="shared" si="386"/>
        <v>22.663307138930964</v>
      </c>
      <c r="S780" s="43">
        <f t="shared" si="387"/>
        <v>3351.9413981902176</v>
      </c>
      <c r="T780" s="43">
        <f t="shared" si="378"/>
        <v>361088.5470721132</v>
      </c>
      <c r="U780" s="43">
        <f t="shared" si="388"/>
        <v>22.663307138930964</v>
      </c>
      <c r="V780" s="43">
        <f t="shared" si="389"/>
        <v>6.2953630941474902E-3</v>
      </c>
      <c r="W780" s="43">
        <f t="shared" si="390"/>
        <v>0</v>
      </c>
      <c r="X780" s="43">
        <f t="shared" si="391"/>
        <v>0</v>
      </c>
      <c r="Y780" s="43">
        <f t="shared" si="379"/>
        <v>2167.7519933446792</v>
      </c>
      <c r="Z780" s="43">
        <f t="shared" si="380"/>
        <v>-1043.1475833521824</v>
      </c>
      <c r="AA780" s="43">
        <f t="shared" si="392"/>
        <v>0.60215333148463313</v>
      </c>
      <c r="AB780" s="43">
        <f t="shared" si="393"/>
        <v>-0.28976321759782847</v>
      </c>
      <c r="AC780" s="43">
        <f t="shared" si="394"/>
        <v>0.28976321759782847</v>
      </c>
      <c r="AD780" s="43">
        <f t="shared" si="395"/>
        <v>0.31239011388680465</v>
      </c>
      <c r="AE780" s="43">
        <f>1/2*(('Car Info '!$C$5)*('My Spreedsheet '!F780)^2)</f>
        <v>148931.5933641975</v>
      </c>
      <c r="AF780" s="43">
        <f t="shared" si="396"/>
        <v>148.93159336419751</v>
      </c>
      <c r="AG780" s="43">
        <f t="shared" si="397"/>
        <v>4.1369887045610419E-2</v>
      </c>
      <c r="AH780" s="43">
        <f t="shared" si="398"/>
        <v>9.6427600201474633</v>
      </c>
      <c r="AI780" s="43">
        <f t="shared" si="399"/>
        <v>3351.9413981902176</v>
      </c>
      <c r="AJ780" s="43">
        <f t="shared" si="400"/>
        <v>145579.65196600728</v>
      </c>
      <c r="AK780" s="43">
        <f t="shared" si="401"/>
        <v>145.57965196600728</v>
      </c>
      <c r="AL780" s="43">
        <f t="shared" si="402"/>
        <v>0</v>
      </c>
      <c r="AM780" s="43">
        <f t="shared" si="403"/>
        <v>0</v>
      </c>
      <c r="AN780" s="43">
        <f t="shared" si="404"/>
        <v>109.18473897450545</v>
      </c>
      <c r="AO780" s="43">
        <f>IF('My Spreedsheet '!AN780&lt; 'Supercapacitor Info'!$F$22,'My Spreedsheet '!AN780,'Supercapacitor Info'!$F$22)</f>
        <v>109.18473897450545</v>
      </c>
    </row>
    <row r="781" spans="2:41" x14ac:dyDescent="0.3">
      <c r="B781" s="8" t="s">
        <v>10</v>
      </c>
      <c r="C781" s="8">
        <v>776</v>
      </c>
      <c r="D781" s="8">
        <v>187</v>
      </c>
      <c r="E781" s="9">
        <v>54.1</v>
      </c>
      <c r="F781" s="52">
        <f t="shared" si="381"/>
        <v>15.027777777777779</v>
      </c>
      <c r="G781" s="18">
        <f t="shared" si="405"/>
        <v>0.74999999999999978</v>
      </c>
      <c r="H781" s="18">
        <f t="shared" si="406"/>
        <v>2.6999999999999993</v>
      </c>
      <c r="I781" s="18">
        <f t="shared" si="382"/>
        <v>15.027777777777779</v>
      </c>
      <c r="J781" s="18">
        <f t="shared" si="383"/>
        <v>4801.5833333333385</v>
      </c>
      <c r="K781" s="18">
        <f t="shared" si="377"/>
        <v>1707.0555555555557</v>
      </c>
      <c r="L781" s="43">
        <f>'Car Info '!$C$5*'My Spreedsheet '!G781</f>
        <v>1117.4999999999998</v>
      </c>
      <c r="M781" s="43">
        <f t="shared" si="384"/>
        <v>1</v>
      </c>
      <c r="N781" s="43">
        <f>IF(M781=1,'Car Info '!$C$5*9.80665*'Car Info '!$H$5,0)</f>
        <v>160.73099349999998</v>
      </c>
      <c r="O781" s="43">
        <f>0.5*'Car Info '!$G$5*'Car Info '!$I$5*'Car Info '!$D$5*('My Spreedsheet '!F781*'My Spreedsheet '!F781)</f>
        <v>86.242146158230909</v>
      </c>
      <c r="P781" s="43">
        <f t="shared" si="376"/>
        <v>1364.4731396582308</v>
      </c>
      <c r="Q781" s="43">
        <f t="shared" si="385"/>
        <v>20504.999126530638</v>
      </c>
      <c r="R781" s="43">
        <f t="shared" si="386"/>
        <v>20.504999126530638</v>
      </c>
      <c r="S781" s="43">
        <f t="shared" si="387"/>
        <v>3711.4574598639697</v>
      </c>
      <c r="T781" s="43">
        <f t="shared" si="378"/>
        <v>364800.00453197717</v>
      </c>
      <c r="U781" s="43">
        <f t="shared" si="388"/>
        <v>20.504999126530638</v>
      </c>
      <c r="V781" s="43">
        <f t="shared" si="389"/>
        <v>5.6958330907029547E-3</v>
      </c>
      <c r="W781" s="43">
        <f t="shared" si="390"/>
        <v>0</v>
      </c>
      <c r="X781" s="43">
        <f t="shared" si="391"/>
        <v>0</v>
      </c>
      <c r="Y781" s="43">
        <f t="shared" si="379"/>
        <v>2188.2569924712097</v>
      </c>
      <c r="Z781" s="43">
        <f t="shared" si="380"/>
        <v>-1043.1475833521824</v>
      </c>
      <c r="AA781" s="43">
        <f t="shared" si="392"/>
        <v>0.607849164575336</v>
      </c>
      <c r="AB781" s="43">
        <f t="shared" si="393"/>
        <v>-0.28976321759782847</v>
      </c>
      <c r="AC781" s="43">
        <f t="shared" si="394"/>
        <v>0.28976321759782847</v>
      </c>
      <c r="AD781" s="43">
        <f t="shared" si="395"/>
        <v>0.31808594697750753</v>
      </c>
      <c r="AE781" s="43">
        <f>1/2*(('Car Info '!$C$5)*('My Spreedsheet '!F781)^2)</f>
        <v>168246.40817901236</v>
      </c>
      <c r="AF781" s="43">
        <f t="shared" si="396"/>
        <v>168.24640817901238</v>
      </c>
      <c r="AG781" s="43">
        <f t="shared" si="397"/>
        <v>4.6735113383058996E-2</v>
      </c>
      <c r="AH781" s="43">
        <f t="shared" si="398"/>
        <v>9.6894951335305226</v>
      </c>
      <c r="AI781" s="43">
        <f t="shared" si="399"/>
        <v>3711.4574598639697</v>
      </c>
      <c r="AJ781" s="43">
        <f t="shared" si="400"/>
        <v>164534.95071914839</v>
      </c>
      <c r="AK781" s="43">
        <f t="shared" si="401"/>
        <v>164.53495071914838</v>
      </c>
      <c r="AL781" s="43">
        <f t="shared" si="402"/>
        <v>0</v>
      </c>
      <c r="AM781" s="43">
        <f t="shared" si="403"/>
        <v>0</v>
      </c>
      <c r="AN781" s="43">
        <f t="shared" si="404"/>
        <v>123.40121303936129</v>
      </c>
      <c r="AO781" s="43">
        <f>IF('My Spreedsheet '!AN781&lt; 'Supercapacitor Info'!$F$22,'My Spreedsheet '!AN781,'Supercapacitor Info'!$F$22)</f>
        <v>123.40121303936129</v>
      </c>
    </row>
    <row r="782" spans="2:41" x14ac:dyDescent="0.3">
      <c r="B782" s="8" t="s">
        <v>10</v>
      </c>
      <c r="C782" s="8">
        <v>777</v>
      </c>
      <c r="D782" s="8">
        <v>188</v>
      </c>
      <c r="E782" s="9">
        <v>56.3</v>
      </c>
      <c r="F782" s="52">
        <f t="shared" si="381"/>
        <v>15.638888888888888</v>
      </c>
      <c r="G782" s="18">
        <f t="shared" si="405"/>
        <v>0.55555555555555558</v>
      </c>
      <c r="H782" s="18">
        <f t="shared" si="406"/>
        <v>2</v>
      </c>
      <c r="I782" s="18">
        <f t="shared" si="382"/>
        <v>15.638888888888888</v>
      </c>
      <c r="J782" s="18">
        <f t="shared" si="383"/>
        <v>4817.2222222222272</v>
      </c>
      <c r="K782" s="18">
        <f t="shared" si="377"/>
        <v>1722.6944444444446</v>
      </c>
      <c r="L782" s="43">
        <f>'Car Info '!$C$5*'My Spreedsheet '!G782</f>
        <v>827.77777777777783</v>
      </c>
      <c r="M782" s="43">
        <f t="shared" si="384"/>
        <v>1</v>
      </c>
      <c r="N782" s="43">
        <f>IF(M782=1,'Car Info '!$C$5*9.80665*'Car Info '!$H$5,0)</f>
        <v>160.73099349999998</v>
      </c>
      <c r="O782" s="43">
        <f>0.5*'Car Info '!$G$5*'Car Info '!$I$5*'Car Info '!$D$5*('My Spreedsheet '!F782*'My Spreedsheet '!F782)</f>
        <v>93.398911530397555</v>
      </c>
      <c r="P782" s="43">
        <f t="shared" si="376"/>
        <v>1081.9076828081754</v>
      </c>
      <c r="Q782" s="43">
        <f t="shared" si="385"/>
        <v>16919.834039472298</v>
      </c>
      <c r="R782" s="43">
        <f t="shared" si="386"/>
        <v>16.919834039472299</v>
      </c>
      <c r="S782" s="43">
        <f t="shared" si="387"/>
        <v>3974.3093481142723</v>
      </c>
      <c r="T782" s="43">
        <f t="shared" si="378"/>
        <v>368774.31388009147</v>
      </c>
      <c r="U782" s="43">
        <f t="shared" si="388"/>
        <v>16.919834039472299</v>
      </c>
      <c r="V782" s="43">
        <f t="shared" si="389"/>
        <v>4.6999538998534164E-3</v>
      </c>
      <c r="W782" s="43">
        <f t="shared" si="390"/>
        <v>0</v>
      </c>
      <c r="X782" s="43">
        <f t="shared" si="391"/>
        <v>0</v>
      </c>
      <c r="Y782" s="43">
        <f t="shared" si="379"/>
        <v>2205.1768265106821</v>
      </c>
      <c r="Z782" s="43">
        <f t="shared" si="380"/>
        <v>-1043.1475833521824</v>
      </c>
      <c r="AA782" s="43">
        <f t="shared" si="392"/>
        <v>0.61254911847518945</v>
      </c>
      <c r="AB782" s="43">
        <f t="shared" si="393"/>
        <v>-0.28976321759782847</v>
      </c>
      <c r="AC782" s="43">
        <f t="shared" si="394"/>
        <v>0.28976321759782847</v>
      </c>
      <c r="AD782" s="43">
        <f t="shared" si="395"/>
        <v>0.32278590087736098</v>
      </c>
      <c r="AE782" s="43">
        <f>1/2*(('Car Info '!$C$5)*('My Spreedsheet '!F782)^2)</f>
        <v>182208.26003086416</v>
      </c>
      <c r="AF782" s="43">
        <f t="shared" si="396"/>
        <v>182.20826003086415</v>
      </c>
      <c r="AG782" s="43">
        <f t="shared" si="397"/>
        <v>5.0613405564128931E-2</v>
      </c>
      <c r="AH782" s="43">
        <f t="shared" si="398"/>
        <v>9.7401085390946509</v>
      </c>
      <c r="AI782" s="43">
        <f t="shared" si="399"/>
        <v>3974.3093481142723</v>
      </c>
      <c r="AJ782" s="43">
        <f t="shared" si="400"/>
        <v>178233.95068274988</v>
      </c>
      <c r="AK782" s="43">
        <f t="shared" si="401"/>
        <v>178.23395068274988</v>
      </c>
      <c r="AL782" s="43">
        <f t="shared" si="402"/>
        <v>0</v>
      </c>
      <c r="AM782" s="43">
        <f t="shared" si="403"/>
        <v>0</v>
      </c>
      <c r="AN782" s="43">
        <f t="shared" si="404"/>
        <v>133.67546301206244</v>
      </c>
      <c r="AO782" s="43">
        <f>IF('My Spreedsheet '!AN782&lt; 'Supercapacitor Info'!$F$22,'My Spreedsheet '!AN782,'Supercapacitor Info'!$F$22)</f>
        <v>133.67546301206244</v>
      </c>
    </row>
    <row r="783" spans="2:41" x14ac:dyDescent="0.3">
      <c r="B783" s="8" t="s">
        <v>10</v>
      </c>
      <c r="C783" s="8">
        <v>778</v>
      </c>
      <c r="D783" s="8">
        <v>189</v>
      </c>
      <c r="E783" s="9">
        <v>58.1</v>
      </c>
      <c r="F783" s="52">
        <f t="shared" si="381"/>
        <v>16.138888888888889</v>
      </c>
      <c r="G783" s="18">
        <f t="shared" si="405"/>
        <v>0.4861111111111111</v>
      </c>
      <c r="H783" s="18">
        <f t="shared" si="406"/>
        <v>1.75</v>
      </c>
      <c r="I783" s="18">
        <f t="shared" si="382"/>
        <v>16.138888888888889</v>
      </c>
      <c r="J783" s="18">
        <f t="shared" si="383"/>
        <v>4833.3611111111159</v>
      </c>
      <c r="K783" s="18">
        <f t="shared" si="377"/>
        <v>1738.8333333333335</v>
      </c>
      <c r="L783" s="43">
        <f>'Car Info '!$C$5*'My Spreedsheet '!G783</f>
        <v>724.30555555555554</v>
      </c>
      <c r="M783" s="43">
        <f t="shared" si="384"/>
        <v>1</v>
      </c>
      <c r="N783" s="43">
        <f>IF(M783=1,'Car Info '!$C$5*9.80665*'Car Info '!$H$5,0)</f>
        <v>160.73099349999998</v>
      </c>
      <c r="O783" s="43">
        <f>0.5*'Car Info '!$G$5*'Car Info '!$I$5*'Car Info '!$D$5*('My Spreedsheet '!F783*'My Spreedsheet '!F783)</f>
        <v>99.466603911147587</v>
      </c>
      <c r="P783" s="43">
        <f t="shared" si="376"/>
        <v>984.50315296670306</v>
      </c>
      <c r="Q783" s="43">
        <f t="shared" si="385"/>
        <v>15888.786996490402</v>
      </c>
      <c r="R783" s="43">
        <f t="shared" si="386"/>
        <v>15.888786996490403</v>
      </c>
      <c r="S783" s="43">
        <f t="shared" si="387"/>
        <v>4199.300113774354</v>
      </c>
      <c r="T783" s="43">
        <f t="shared" si="378"/>
        <v>372973.61399386585</v>
      </c>
      <c r="U783" s="43">
        <f t="shared" si="388"/>
        <v>15.888786996490403</v>
      </c>
      <c r="V783" s="43">
        <f t="shared" si="389"/>
        <v>4.4135519434695559E-3</v>
      </c>
      <c r="W783" s="43">
        <f t="shared" si="390"/>
        <v>0</v>
      </c>
      <c r="X783" s="43">
        <f t="shared" si="391"/>
        <v>0</v>
      </c>
      <c r="Y783" s="43">
        <f t="shared" si="379"/>
        <v>2221.0656135071727</v>
      </c>
      <c r="Z783" s="43">
        <f t="shared" si="380"/>
        <v>-1043.1475833521824</v>
      </c>
      <c r="AA783" s="43">
        <f t="shared" si="392"/>
        <v>0.61696267041865904</v>
      </c>
      <c r="AB783" s="43">
        <f t="shared" si="393"/>
        <v>-0.28976321759782847</v>
      </c>
      <c r="AC783" s="43">
        <f t="shared" si="394"/>
        <v>0.28976321759782847</v>
      </c>
      <c r="AD783" s="43">
        <f t="shared" si="395"/>
        <v>0.32719945282083057</v>
      </c>
      <c r="AE783" s="43">
        <f>1/2*(('Car Info '!$C$5)*('My Spreedsheet '!F783)^2)</f>
        <v>194045.48225308643</v>
      </c>
      <c r="AF783" s="43">
        <f t="shared" si="396"/>
        <v>194.04548225308645</v>
      </c>
      <c r="AG783" s="43">
        <f t="shared" si="397"/>
        <v>5.3901522848079572E-2</v>
      </c>
      <c r="AH783" s="43">
        <f t="shared" si="398"/>
        <v>9.7940100619427302</v>
      </c>
      <c r="AI783" s="43">
        <f t="shared" si="399"/>
        <v>4199.300113774354</v>
      </c>
      <c r="AJ783" s="43">
        <f t="shared" si="400"/>
        <v>189846.18213931209</v>
      </c>
      <c r="AK783" s="43">
        <f t="shared" si="401"/>
        <v>189.84618213931211</v>
      </c>
      <c r="AL783" s="43">
        <f t="shared" si="402"/>
        <v>0</v>
      </c>
      <c r="AM783" s="43">
        <f t="shared" si="403"/>
        <v>0</v>
      </c>
      <c r="AN783" s="43">
        <f t="shared" si="404"/>
        <v>142.38463660448406</v>
      </c>
      <c r="AO783" s="43">
        <f>IF('My Spreedsheet '!AN783&lt; 'Supercapacitor Info'!$F$22,'My Spreedsheet '!AN783,'Supercapacitor Info'!$F$22)</f>
        <v>142.38463660448406</v>
      </c>
    </row>
    <row r="784" spans="2:41" x14ac:dyDescent="0.3">
      <c r="B784" s="8" t="s">
        <v>10</v>
      </c>
      <c r="C784" s="8">
        <v>779</v>
      </c>
      <c r="D784" s="8">
        <v>190</v>
      </c>
      <c r="E784" s="9">
        <v>59.8</v>
      </c>
      <c r="F784" s="52">
        <f t="shared" si="381"/>
        <v>16.611111111111111</v>
      </c>
      <c r="G784" s="18">
        <f t="shared" si="405"/>
        <v>0.41666666666666663</v>
      </c>
      <c r="H784" s="18">
        <f t="shared" si="406"/>
        <v>1.5</v>
      </c>
      <c r="I784" s="18">
        <f t="shared" si="382"/>
        <v>16.611111111111111</v>
      </c>
      <c r="J784" s="18">
        <f t="shared" si="383"/>
        <v>4849.9722222222272</v>
      </c>
      <c r="K784" s="18">
        <f t="shared" si="377"/>
        <v>1755.4444444444446</v>
      </c>
      <c r="L784" s="43">
        <f>'Car Info '!$C$5*'My Spreedsheet '!G784</f>
        <v>620.83333333333326</v>
      </c>
      <c r="M784" s="43">
        <f t="shared" si="384"/>
        <v>1</v>
      </c>
      <c r="N784" s="43">
        <f>IF(M784=1,'Car Info '!$C$5*9.80665*'Car Info '!$H$5,0)</f>
        <v>160.73099349999998</v>
      </c>
      <c r="O784" s="43">
        <f>0.5*'Car Info '!$G$5*'Car Info '!$I$5*'Car Info '!$D$5*('My Spreedsheet '!F784*'My Spreedsheet '!F784)</f>
        <v>105.37252652125693</v>
      </c>
      <c r="P784" s="43">
        <f t="shared" si="376"/>
        <v>886.93685335459008</v>
      </c>
      <c r="Q784" s="43">
        <f t="shared" si="385"/>
        <v>14733.006619612357</v>
      </c>
      <c r="R784" s="43">
        <f t="shared" si="386"/>
        <v>14.733006619612357</v>
      </c>
      <c r="S784" s="43">
        <f t="shared" si="387"/>
        <v>4420.275138130879</v>
      </c>
      <c r="T784" s="43">
        <f t="shared" si="378"/>
        <v>377393.88913199672</v>
      </c>
      <c r="U784" s="43">
        <f t="shared" si="388"/>
        <v>14.733006619612357</v>
      </c>
      <c r="V784" s="43">
        <f t="shared" si="389"/>
        <v>4.0925018387812104E-3</v>
      </c>
      <c r="W784" s="43">
        <f t="shared" si="390"/>
        <v>0</v>
      </c>
      <c r="X784" s="43">
        <f t="shared" si="391"/>
        <v>0</v>
      </c>
      <c r="Y784" s="43">
        <f t="shared" si="379"/>
        <v>2235.798620126785</v>
      </c>
      <c r="Z784" s="43">
        <f t="shared" si="380"/>
        <v>-1043.1475833521824</v>
      </c>
      <c r="AA784" s="43">
        <f t="shared" si="392"/>
        <v>0.62105517225744022</v>
      </c>
      <c r="AB784" s="43">
        <f t="shared" si="393"/>
        <v>-0.28976321759782847</v>
      </c>
      <c r="AC784" s="43">
        <f t="shared" si="394"/>
        <v>0.28976321759782847</v>
      </c>
      <c r="AD784" s="43">
        <f t="shared" si="395"/>
        <v>0.33129195465961175</v>
      </c>
      <c r="AE784" s="43">
        <f>1/2*(('Car Info '!$C$5)*('My Spreedsheet '!F784)^2)</f>
        <v>205567.11419753084</v>
      </c>
      <c r="AF784" s="43">
        <f t="shared" si="396"/>
        <v>205.56711419753086</v>
      </c>
      <c r="AG784" s="43">
        <f t="shared" si="397"/>
        <v>5.710197616598079E-2</v>
      </c>
      <c r="AH784" s="43">
        <f t="shared" si="398"/>
        <v>9.8511120381087114</v>
      </c>
      <c r="AI784" s="43">
        <f t="shared" si="399"/>
        <v>4420.275138130879</v>
      </c>
      <c r="AJ784" s="43">
        <f t="shared" si="400"/>
        <v>201146.83905939996</v>
      </c>
      <c r="AK784" s="43">
        <f t="shared" si="401"/>
        <v>201.14683905939998</v>
      </c>
      <c r="AL784" s="43">
        <f t="shared" si="402"/>
        <v>0</v>
      </c>
      <c r="AM784" s="43">
        <f t="shared" si="403"/>
        <v>0</v>
      </c>
      <c r="AN784" s="43">
        <f t="shared" si="404"/>
        <v>150.86012929454998</v>
      </c>
      <c r="AO784" s="43">
        <f>IF('My Spreedsheet '!AN784&lt; 'Supercapacitor Info'!$F$22,'My Spreedsheet '!AN784,'Supercapacitor Info'!$F$22)</f>
        <v>150.86012929454998</v>
      </c>
    </row>
    <row r="785" spans="2:41" x14ac:dyDescent="0.3">
      <c r="B785" s="8" t="s">
        <v>10</v>
      </c>
      <c r="C785" s="8">
        <v>780</v>
      </c>
      <c r="D785" s="8">
        <v>191</v>
      </c>
      <c r="E785" s="9">
        <v>61.1</v>
      </c>
      <c r="F785" s="52">
        <f t="shared" si="381"/>
        <v>16.972222222222221</v>
      </c>
      <c r="G785" s="18">
        <f t="shared" si="405"/>
        <v>0.31944444444444503</v>
      </c>
      <c r="H785" s="18">
        <f t="shared" si="406"/>
        <v>1.1500000000000021</v>
      </c>
      <c r="I785" s="18">
        <f t="shared" si="382"/>
        <v>16.972222222222221</v>
      </c>
      <c r="J785" s="18">
        <f t="shared" si="383"/>
        <v>4866.9444444444498</v>
      </c>
      <c r="K785" s="18">
        <f t="shared" si="377"/>
        <v>1772.4166666666667</v>
      </c>
      <c r="L785" s="43">
        <f>'Car Info '!$C$5*'My Spreedsheet '!G785</f>
        <v>475.97222222222308</v>
      </c>
      <c r="M785" s="43">
        <f t="shared" si="384"/>
        <v>1</v>
      </c>
      <c r="N785" s="43">
        <f>IF(M785=1,'Car Info '!$C$5*9.80665*'Car Info '!$H$5,0)</f>
        <v>160.73099349999998</v>
      </c>
      <c r="O785" s="43">
        <f>0.5*'Car Info '!$G$5*'Car Info '!$I$5*'Car Info '!$D$5*('My Spreedsheet '!F785*'My Spreedsheet '!F785)</f>
        <v>110.0037386982309</v>
      </c>
      <c r="P785" s="43">
        <f t="shared" ref="P785:P848" si="407">L785+N785+O785</f>
        <v>746.70695442045394</v>
      </c>
      <c r="Q785" s="43">
        <f t="shared" si="385"/>
        <v>12673.276365302703</v>
      </c>
      <c r="R785" s="43">
        <f t="shared" si="386"/>
        <v>12.673276365302703</v>
      </c>
      <c r="S785" s="43">
        <f t="shared" si="387"/>
        <v>4594.9700381421953</v>
      </c>
      <c r="T785" s="43">
        <f t="shared" si="378"/>
        <v>381988.85917013889</v>
      </c>
      <c r="U785" s="43">
        <f t="shared" si="388"/>
        <v>12.673276365302703</v>
      </c>
      <c r="V785" s="43">
        <f t="shared" si="389"/>
        <v>3.5203545459174175E-3</v>
      </c>
      <c r="W785" s="43">
        <f t="shared" si="390"/>
        <v>0</v>
      </c>
      <c r="X785" s="43">
        <f t="shared" si="391"/>
        <v>0</v>
      </c>
      <c r="Y785" s="43">
        <f t="shared" si="379"/>
        <v>2248.4718964920876</v>
      </c>
      <c r="Z785" s="43">
        <f t="shared" si="380"/>
        <v>-1043.1475833521824</v>
      </c>
      <c r="AA785" s="43">
        <f t="shared" si="392"/>
        <v>0.62457552680335771</v>
      </c>
      <c r="AB785" s="43">
        <f t="shared" si="393"/>
        <v>-0.28976321759782847</v>
      </c>
      <c r="AC785" s="43">
        <f t="shared" si="394"/>
        <v>0.28976321759782847</v>
      </c>
      <c r="AD785" s="43">
        <f t="shared" si="395"/>
        <v>0.33481230920552923</v>
      </c>
      <c r="AE785" s="43">
        <f>1/2*(('Car Info '!$C$5)*('My Spreedsheet '!F785)^2)</f>
        <v>214601.96373456789</v>
      </c>
      <c r="AF785" s="43">
        <f t="shared" si="396"/>
        <v>214.6019637345679</v>
      </c>
      <c r="AG785" s="43">
        <f t="shared" si="397"/>
        <v>5.9611656592935526E-2</v>
      </c>
      <c r="AH785" s="43">
        <f t="shared" si="398"/>
        <v>9.9107236947016464</v>
      </c>
      <c r="AI785" s="43">
        <f t="shared" si="399"/>
        <v>4594.9700381421953</v>
      </c>
      <c r="AJ785" s="43">
        <f t="shared" si="400"/>
        <v>210006.99369642569</v>
      </c>
      <c r="AK785" s="43">
        <f t="shared" si="401"/>
        <v>210.0069936964257</v>
      </c>
      <c r="AL785" s="43">
        <f t="shared" si="402"/>
        <v>0</v>
      </c>
      <c r="AM785" s="43">
        <f t="shared" si="403"/>
        <v>0</v>
      </c>
      <c r="AN785" s="43">
        <f t="shared" si="404"/>
        <v>157.50524527231929</v>
      </c>
      <c r="AO785" s="43">
        <f>IF('My Spreedsheet '!AN785&lt; 'Supercapacitor Info'!$F$22,'My Spreedsheet '!AN785,'Supercapacitor Info'!$F$22)</f>
        <v>157.50524527231929</v>
      </c>
    </row>
    <row r="786" spans="2:41" x14ac:dyDescent="0.3">
      <c r="B786" s="8" t="s">
        <v>10</v>
      </c>
      <c r="C786" s="8">
        <v>781</v>
      </c>
      <c r="D786" s="8">
        <v>192</v>
      </c>
      <c r="E786" s="9">
        <v>62.1</v>
      </c>
      <c r="F786" s="52">
        <f t="shared" si="381"/>
        <v>17.25</v>
      </c>
      <c r="G786" s="18">
        <f t="shared" si="405"/>
        <v>0.23611111111111052</v>
      </c>
      <c r="H786" s="18">
        <f t="shared" si="406"/>
        <v>0.84999999999999787</v>
      </c>
      <c r="I786" s="18">
        <f t="shared" si="382"/>
        <v>17.25</v>
      </c>
      <c r="J786" s="18">
        <f t="shared" si="383"/>
        <v>4884.1944444444498</v>
      </c>
      <c r="K786" s="18">
        <f t="shared" si="377"/>
        <v>1789.6666666666667</v>
      </c>
      <c r="L786" s="43">
        <f>'Car Info '!$C$5*'My Spreedsheet '!G786</f>
        <v>351.80555555555469</v>
      </c>
      <c r="M786" s="43">
        <f t="shared" si="384"/>
        <v>1</v>
      </c>
      <c r="N786" s="43">
        <f>IF(M786=1,'Car Info '!$C$5*9.80665*'Car Info '!$H$5,0)</f>
        <v>160.73099349999998</v>
      </c>
      <c r="O786" s="43">
        <f>0.5*'Car Info '!$G$5*'Car Info '!$I$5*'Car Info '!$D$5*('My Spreedsheet '!F786*'My Spreedsheet '!F786)</f>
        <v>113.63398200295312</v>
      </c>
      <c r="P786" s="43">
        <f t="shared" si="407"/>
        <v>626.17053105850778</v>
      </c>
      <c r="Q786" s="43">
        <f t="shared" si="385"/>
        <v>10801.441660759259</v>
      </c>
      <c r="R786" s="43">
        <f t="shared" si="386"/>
        <v>10.801441660759259</v>
      </c>
      <c r="S786" s="43">
        <f t="shared" si="387"/>
        <v>4732.7958274259408</v>
      </c>
      <c r="T786" s="43">
        <f t="shared" si="378"/>
        <v>386721.65499756485</v>
      </c>
      <c r="U786" s="43">
        <f t="shared" si="388"/>
        <v>10.801441660759259</v>
      </c>
      <c r="V786" s="43">
        <f t="shared" si="389"/>
        <v>3.0004004613220165E-3</v>
      </c>
      <c r="W786" s="43">
        <f t="shared" si="390"/>
        <v>0</v>
      </c>
      <c r="X786" s="43">
        <f t="shared" si="391"/>
        <v>0</v>
      </c>
      <c r="Y786" s="43">
        <f t="shared" si="379"/>
        <v>2259.2733381528469</v>
      </c>
      <c r="Z786" s="43">
        <f t="shared" si="380"/>
        <v>-1043.1475833521824</v>
      </c>
      <c r="AA786" s="43">
        <f t="shared" si="392"/>
        <v>0.6275759272646797</v>
      </c>
      <c r="AB786" s="43">
        <f t="shared" si="393"/>
        <v>-0.28976321759782847</v>
      </c>
      <c r="AC786" s="43">
        <f t="shared" si="394"/>
        <v>0.28976321759782847</v>
      </c>
      <c r="AD786" s="43">
        <f t="shared" si="395"/>
        <v>0.33781270966685123</v>
      </c>
      <c r="AE786" s="43">
        <f>1/2*(('Car Info '!$C$5)*('My Spreedsheet '!F786)^2)</f>
        <v>221684.0625</v>
      </c>
      <c r="AF786" s="43">
        <f t="shared" si="396"/>
        <v>221.68406250000001</v>
      </c>
      <c r="AG786" s="43">
        <f t="shared" si="397"/>
        <v>6.1578906250000003E-2</v>
      </c>
      <c r="AH786" s="43">
        <f t="shared" si="398"/>
        <v>9.9723026009516467</v>
      </c>
      <c r="AI786" s="43">
        <f t="shared" si="399"/>
        <v>4732.7958274259408</v>
      </c>
      <c r="AJ786" s="43">
        <f t="shared" si="400"/>
        <v>216951.26667257407</v>
      </c>
      <c r="AK786" s="43">
        <f t="shared" si="401"/>
        <v>216.95126667257406</v>
      </c>
      <c r="AL786" s="43">
        <f t="shared" si="402"/>
        <v>0</v>
      </c>
      <c r="AM786" s="43">
        <f t="shared" si="403"/>
        <v>0</v>
      </c>
      <c r="AN786" s="43">
        <f t="shared" si="404"/>
        <v>162.71345000443054</v>
      </c>
      <c r="AO786" s="43">
        <f>IF('My Spreedsheet '!AN786&lt; 'Supercapacitor Info'!$F$22,'My Spreedsheet '!AN786,'Supercapacitor Info'!$F$22)</f>
        <v>162.71345000443054</v>
      </c>
    </row>
    <row r="787" spans="2:41" x14ac:dyDescent="0.3">
      <c r="B787" s="8" t="s">
        <v>10</v>
      </c>
      <c r="C787" s="8">
        <v>782</v>
      </c>
      <c r="D787" s="8">
        <v>193</v>
      </c>
      <c r="E787" s="9">
        <v>62.8</v>
      </c>
      <c r="F787" s="52">
        <f t="shared" si="381"/>
        <v>17.444444444444443</v>
      </c>
      <c r="G787" s="18">
        <f t="shared" si="405"/>
        <v>0.16666666666666607</v>
      </c>
      <c r="H787" s="18">
        <f t="shared" si="406"/>
        <v>0.59999999999999787</v>
      </c>
      <c r="I787" s="18">
        <f t="shared" si="382"/>
        <v>17.444444444444443</v>
      </c>
      <c r="J787" s="18">
        <f t="shared" si="383"/>
        <v>4901.6388888888941</v>
      </c>
      <c r="K787" s="18">
        <f t="shared" si="377"/>
        <v>1807.1111111111111</v>
      </c>
      <c r="L787" s="43">
        <f>'Car Info '!$C$5*'My Spreedsheet '!G787</f>
        <v>248.33333333333246</v>
      </c>
      <c r="M787" s="43">
        <f t="shared" si="384"/>
        <v>1</v>
      </c>
      <c r="N787" s="43">
        <f>IF(M787=1,'Car Info '!$C$5*9.80665*'Car Info '!$H$5,0)</f>
        <v>160.73099349999998</v>
      </c>
      <c r="O787" s="43">
        <f>0.5*'Car Info '!$G$5*'Car Info '!$I$5*'Car Info '!$D$5*('My Spreedsheet '!F787*'My Spreedsheet '!F787)</f>
        <v>116.21021716636109</v>
      </c>
      <c r="P787" s="43">
        <f t="shared" si="407"/>
        <v>525.27454399969349</v>
      </c>
      <c r="Q787" s="43">
        <f t="shared" si="385"/>
        <v>9163.122600883542</v>
      </c>
      <c r="R787" s="43">
        <f t="shared" si="386"/>
        <v>9.1631226008835416</v>
      </c>
      <c r="S787" s="43">
        <f t="shared" si="387"/>
        <v>4831.0855638465209</v>
      </c>
      <c r="T787" s="43">
        <f t="shared" si="378"/>
        <v>391552.74056141137</v>
      </c>
      <c r="U787" s="43">
        <f t="shared" si="388"/>
        <v>9.1631226008835416</v>
      </c>
      <c r="V787" s="43">
        <f t="shared" si="389"/>
        <v>2.5453118335787618E-3</v>
      </c>
      <c r="W787" s="43">
        <f t="shared" si="390"/>
        <v>0</v>
      </c>
      <c r="X787" s="43">
        <f t="shared" si="391"/>
        <v>0</v>
      </c>
      <c r="Y787" s="43">
        <f t="shared" si="379"/>
        <v>2268.4364607537304</v>
      </c>
      <c r="Z787" s="43">
        <f t="shared" si="380"/>
        <v>-1043.1475833521824</v>
      </c>
      <c r="AA787" s="43">
        <f t="shared" si="392"/>
        <v>0.63012123909825846</v>
      </c>
      <c r="AB787" s="43">
        <f t="shared" si="393"/>
        <v>-0.28976321759782847</v>
      </c>
      <c r="AC787" s="43">
        <f t="shared" si="394"/>
        <v>0.28976321759782847</v>
      </c>
      <c r="AD787" s="43">
        <f t="shared" si="395"/>
        <v>0.34035802150042999</v>
      </c>
      <c r="AE787" s="43">
        <f>1/2*(('Car Info '!$C$5)*('My Spreedsheet '!F787)^2)</f>
        <v>226709.93827160491</v>
      </c>
      <c r="AF787" s="43">
        <f t="shared" si="396"/>
        <v>226.70993827160493</v>
      </c>
      <c r="AG787" s="43">
        <f t="shared" si="397"/>
        <v>6.2974982853223588E-2</v>
      </c>
      <c r="AH787" s="43">
        <f t="shared" si="398"/>
        <v>10.03527758380487</v>
      </c>
      <c r="AI787" s="43">
        <f t="shared" si="399"/>
        <v>4831.0855638465209</v>
      </c>
      <c r="AJ787" s="43">
        <f t="shared" si="400"/>
        <v>221878.8527077584</v>
      </c>
      <c r="AK787" s="43">
        <f t="shared" si="401"/>
        <v>221.8788527077584</v>
      </c>
      <c r="AL787" s="43">
        <f t="shared" si="402"/>
        <v>0</v>
      </c>
      <c r="AM787" s="43">
        <f t="shared" si="403"/>
        <v>0</v>
      </c>
      <c r="AN787" s="43">
        <f t="shared" si="404"/>
        <v>166.40913953081881</v>
      </c>
      <c r="AO787" s="43">
        <f>IF('My Spreedsheet '!AN787&lt; 'Supercapacitor Info'!$F$22,'My Spreedsheet '!AN787,'Supercapacitor Info'!$F$22)</f>
        <v>166.40913953081881</v>
      </c>
    </row>
    <row r="788" spans="2:41" x14ac:dyDescent="0.3">
      <c r="B788" s="8" t="s">
        <v>10</v>
      </c>
      <c r="C788" s="8">
        <v>783</v>
      </c>
      <c r="D788" s="8">
        <v>194</v>
      </c>
      <c r="E788" s="9">
        <v>63.3</v>
      </c>
      <c r="F788" s="52">
        <f t="shared" si="381"/>
        <v>17.583333333333332</v>
      </c>
      <c r="G788" s="18">
        <f t="shared" si="405"/>
        <v>0.1111111111111117</v>
      </c>
      <c r="H788" s="18">
        <f t="shared" si="406"/>
        <v>0.40000000000000213</v>
      </c>
      <c r="I788" s="18">
        <f t="shared" si="382"/>
        <v>17.583333333333332</v>
      </c>
      <c r="J788" s="18">
        <f t="shared" si="383"/>
        <v>4919.2222222222272</v>
      </c>
      <c r="K788" s="18">
        <f t="shared" si="377"/>
        <v>1824.6944444444443</v>
      </c>
      <c r="L788" s="43">
        <f>'Car Info '!$C$5*'My Spreedsheet '!G788</f>
        <v>165.55555555555642</v>
      </c>
      <c r="M788" s="43">
        <f t="shared" si="384"/>
        <v>1</v>
      </c>
      <c r="N788" s="43">
        <f>IF(M788=1,'Car Info '!$C$5*9.80665*'Car Info '!$H$5,0)</f>
        <v>160.73099349999998</v>
      </c>
      <c r="O788" s="43">
        <f>0.5*'Car Info '!$G$5*'Car Info '!$I$5*'Car Info '!$D$5*('My Spreedsheet '!F788*'My Spreedsheet '!F788)</f>
        <v>118.06806489657811</v>
      </c>
      <c r="P788" s="43">
        <f t="shared" si="407"/>
        <v>444.35461395213451</v>
      </c>
      <c r="Q788" s="43">
        <f t="shared" si="385"/>
        <v>7813.2352953250311</v>
      </c>
      <c r="R788" s="43">
        <f t="shared" si="386"/>
        <v>7.8132352953250308</v>
      </c>
      <c r="S788" s="43">
        <f t="shared" si="387"/>
        <v>4902.2167768064974</v>
      </c>
      <c r="T788" s="43">
        <f t="shared" si="378"/>
        <v>396454.95733821788</v>
      </c>
      <c r="U788" s="43">
        <f t="shared" si="388"/>
        <v>7.8132352953250308</v>
      </c>
      <c r="V788" s="43">
        <f t="shared" si="389"/>
        <v>2.1703431375902863E-3</v>
      </c>
      <c r="W788" s="43">
        <f t="shared" si="390"/>
        <v>0</v>
      </c>
      <c r="X788" s="43">
        <f t="shared" si="391"/>
        <v>0</v>
      </c>
      <c r="Y788" s="43">
        <f t="shared" si="379"/>
        <v>2276.2496960490553</v>
      </c>
      <c r="Z788" s="43">
        <f t="shared" si="380"/>
        <v>-1043.1475833521824</v>
      </c>
      <c r="AA788" s="43">
        <f t="shared" si="392"/>
        <v>0.63229158223584869</v>
      </c>
      <c r="AB788" s="43">
        <f t="shared" si="393"/>
        <v>-0.28976321759782847</v>
      </c>
      <c r="AC788" s="43">
        <f t="shared" si="394"/>
        <v>0.28976321759782847</v>
      </c>
      <c r="AD788" s="43">
        <f t="shared" si="395"/>
        <v>0.34252836463802022</v>
      </c>
      <c r="AE788" s="43">
        <f>1/2*(('Car Info '!$C$5)*('My Spreedsheet '!F788)^2)</f>
        <v>230334.34027777775</v>
      </c>
      <c r="AF788" s="43">
        <f t="shared" si="396"/>
        <v>230.33434027777776</v>
      </c>
      <c r="AG788" s="43">
        <f t="shared" si="397"/>
        <v>6.3981761188271605E-2</v>
      </c>
      <c r="AH788" s="43">
        <f t="shared" si="398"/>
        <v>10.099259344993142</v>
      </c>
      <c r="AI788" s="43">
        <f t="shared" si="399"/>
        <v>4902.2167768064974</v>
      </c>
      <c r="AJ788" s="43">
        <f t="shared" si="400"/>
        <v>225432.12350097124</v>
      </c>
      <c r="AK788" s="43">
        <f t="shared" si="401"/>
        <v>225.43212350097124</v>
      </c>
      <c r="AL788" s="43">
        <f t="shared" si="402"/>
        <v>0</v>
      </c>
      <c r="AM788" s="43">
        <f t="shared" si="403"/>
        <v>0</v>
      </c>
      <c r="AN788" s="43">
        <f t="shared" si="404"/>
        <v>169.07409262572844</v>
      </c>
      <c r="AO788" s="43">
        <f>IF('My Spreedsheet '!AN788&lt; 'Supercapacitor Info'!$F$22,'My Spreedsheet '!AN788,'Supercapacitor Info'!$F$22)</f>
        <v>169.07409262572844</v>
      </c>
    </row>
    <row r="789" spans="2:41" x14ac:dyDescent="0.3">
      <c r="B789" s="8" t="s">
        <v>10</v>
      </c>
      <c r="C789" s="8">
        <v>784</v>
      </c>
      <c r="D789" s="8">
        <v>195</v>
      </c>
      <c r="E789" s="9">
        <v>63.6</v>
      </c>
      <c r="F789" s="52">
        <f t="shared" si="381"/>
        <v>17.666666666666668</v>
      </c>
      <c r="G789" s="18">
        <f t="shared" si="405"/>
        <v>9.7222222222222612E-2</v>
      </c>
      <c r="H789" s="18">
        <f t="shared" si="406"/>
        <v>0.35000000000000142</v>
      </c>
      <c r="I789" s="18">
        <f t="shared" si="382"/>
        <v>17.666666666666668</v>
      </c>
      <c r="J789" s="18">
        <f t="shared" si="383"/>
        <v>4936.8888888888941</v>
      </c>
      <c r="K789" s="18">
        <f t="shared" ref="K789:K852" si="408">SUM(I789,K788)</f>
        <v>1842.3611111111111</v>
      </c>
      <c r="L789" s="43">
        <f>'Car Info '!$C$5*'My Spreedsheet '!G789</f>
        <v>144.86111111111168</v>
      </c>
      <c r="M789" s="43">
        <f t="shared" si="384"/>
        <v>1</v>
      </c>
      <c r="N789" s="43">
        <f>IF(M789=1,'Car Info '!$C$5*9.80665*'Car Info '!$H$5,0)</f>
        <v>160.73099349999998</v>
      </c>
      <c r="O789" s="43">
        <f>0.5*'Car Info '!$G$5*'Car Info '!$I$5*'Car Info '!$D$5*('My Spreedsheet '!F789*'My Spreedsheet '!F789)</f>
        <v>119.18984543725001</v>
      </c>
      <c r="P789" s="43">
        <f t="shared" si="407"/>
        <v>424.78195004836169</v>
      </c>
      <c r="Q789" s="43">
        <f t="shared" si="385"/>
        <v>7504.4811175210571</v>
      </c>
      <c r="R789" s="43">
        <f t="shared" si="386"/>
        <v>7.5044811175210571</v>
      </c>
      <c r="S789" s="43">
        <f t="shared" si="387"/>
        <v>4945.2681545580836</v>
      </c>
      <c r="T789" s="43">
        <f t="shared" ref="T789:T852" si="409">SUM(S789,T788)</f>
        <v>401400.22549277596</v>
      </c>
      <c r="U789" s="43">
        <f t="shared" si="388"/>
        <v>7.5044811175210571</v>
      </c>
      <c r="V789" s="43">
        <f t="shared" si="389"/>
        <v>2.0845780882002935E-3</v>
      </c>
      <c r="W789" s="43">
        <f t="shared" si="390"/>
        <v>0</v>
      </c>
      <c r="X789" s="43">
        <f t="shared" si="391"/>
        <v>0</v>
      </c>
      <c r="Y789" s="43">
        <f t="shared" si="379"/>
        <v>2283.7541771665765</v>
      </c>
      <c r="Z789" s="43">
        <f t="shared" si="380"/>
        <v>-1043.1475833521824</v>
      </c>
      <c r="AA789" s="43">
        <f t="shared" si="392"/>
        <v>0.63437616032404898</v>
      </c>
      <c r="AB789" s="43">
        <f t="shared" si="393"/>
        <v>-0.28976321759782847</v>
      </c>
      <c r="AC789" s="43">
        <f t="shared" si="394"/>
        <v>0.28976321759782847</v>
      </c>
      <c r="AD789" s="43">
        <f t="shared" si="395"/>
        <v>0.34461294272622051</v>
      </c>
      <c r="AE789" s="43">
        <f>1/2*(('Car Info '!$C$5)*('My Spreedsheet '!F789)^2)</f>
        <v>232522.77777777781</v>
      </c>
      <c r="AF789" s="43">
        <f t="shared" si="396"/>
        <v>232.5227777777778</v>
      </c>
      <c r="AG789" s="43">
        <f t="shared" si="397"/>
        <v>6.4589660493827167E-2</v>
      </c>
      <c r="AH789" s="43">
        <f t="shared" si="398"/>
        <v>10.163849005486968</v>
      </c>
      <c r="AI789" s="43">
        <f t="shared" si="399"/>
        <v>4945.2681545580836</v>
      </c>
      <c r="AJ789" s="43">
        <f t="shared" si="400"/>
        <v>227577.50962321972</v>
      </c>
      <c r="AK789" s="43">
        <f t="shared" si="401"/>
        <v>227.57750962321973</v>
      </c>
      <c r="AL789" s="43">
        <f t="shared" si="402"/>
        <v>0</v>
      </c>
      <c r="AM789" s="43">
        <f t="shared" si="403"/>
        <v>0</v>
      </c>
      <c r="AN789" s="43">
        <f t="shared" si="404"/>
        <v>170.68313221741479</v>
      </c>
      <c r="AO789" s="43">
        <f>IF('My Spreedsheet '!AN789&lt; 'Supercapacitor Info'!$F$22,'My Spreedsheet '!AN789,'Supercapacitor Info'!$F$22)</f>
        <v>170.68313221741479</v>
      </c>
    </row>
    <row r="790" spans="2:41" x14ac:dyDescent="0.3">
      <c r="B790" s="8" t="s">
        <v>10</v>
      </c>
      <c r="C790" s="8">
        <v>785</v>
      </c>
      <c r="D790" s="8">
        <v>196</v>
      </c>
      <c r="E790" s="9">
        <v>64</v>
      </c>
      <c r="F790" s="52">
        <f t="shared" si="381"/>
        <v>17.777777777777779</v>
      </c>
      <c r="G790" s="18">
        <f t="shared" si="405"/>
        <v>0.15277777777777798</v>
      </c>
      <c r="H790" s="18">
        <f t="shared" si="406"/>
        <v>0.55000000000000071</v>
      </c>
      <c r="I790" s="18">
        <f t="shared" si="382"/>
        <v>17.777777777777779</v>
      </c>
      <c r="J790" s="18">
        <f t="shared" si="383"/>
        <v>4954.6666666666715</v>
      </c>
      <c r="K790" s="18">
        <f t="shared" si="408"/>
        <v>1860.1388888888889</v>
      </c>
      <c r="L790" s="43">
        <f>'Car Info '!$C$5*'My Spreedsheet '!G790</f>
        <v>227.6388888888892</v>
      </c>
      <c r="M790" s="43">
        <f t="shared" si="384"/>
        <v>1</v>
      </c>
      <c r="N790" s="43">
        <f>IF(M790=1,'Car Info '!$C$5*9.80665*'Car Info '!$H$5,0)</f>
        <v>160.73099349999998</v>
      </c>
      <c r="O790" s="43">
        <f>0.5*'Car Info '!$G$5*'Car Info '!$I$5*'Car Info '!$D$5*('My Spreedsheet '!F790*'My Spreedsheet '!F790)</f>
        <v>120.6938033777778</v>
      </c>
      <c r="P790" s="43">
        <f t="shared" si="407"/>
        <v>509.06368576666699</v>
      </c>
      <c r="Q790" s="43">
        <f t="shared" si="385"/>
        <v>9050.0210802963029</v>
      </c>
      <c r="R790" s="43">
        <f t="shared" si="386"/>
        <v>9.0500210802963039</v>
      </c>
      <c r="S790" s="43">
        <f t="shared" si="387"/>
        <v>5003.1075000493829</v>
      </c>
      <c r="T790" s="43">
        <f t="shared" si="409"/>
        <v>406403.33299282537</v>
      </c>
      <c r="U790" s="43">
        <f t="shared" si="388"/>
        <v>9.0500210802963039</v>
      </c>
      <c r="V790" s="43">
        <f t="shared" si="389"/>
        <v>2.513894744526751E-3</v>
      </c>
      <c r="W790" s="43">
        <f t="shared" si="390"/>
        <v>0</v>
      </c>
      <c r="X790" s="43">
        <f t="shared" si="391"/>
        <v>0</v>
      </c>
      <c r="Y790" s="43">
        <f t="shared" si="379"/>
        <v>2292.8041982468726</v>
      </c>
      <c r="Z790" s="43">
        <f t="shared" si="380"/>
        <v>-1043.1475833521824</v>
      </c>
      <c r="AA790" s="43">
        <f t="shared" si="392"/>
        <v>0.63689005506857577</v>
      </c>
      <c r="AB790" s="43">
        <f t="shared" si="393"/>
        <v>-0.28976321759782847</v>
      </c>
      <c r="AC790" s="43">
        <f t="shared" si="394"/>
        <v>0.28976321759782847</v>
      </c>
      <c r="AD790" s="43">
        <f t="shared" si="395"/>
        <v>0.3471268374707473</v>
      </c>
      <c r="AE790" s="43">
        <f>1/2*(('Car Info '!$C$5)*('My Spreedsheet '!F790)^2)</f>
        <v>235456.79012345683</v>
      </c>
      <c r="AF790" s="43">
        <f t="shared" si="396"/>
        <v>235.45679012345684</v>
      </c>
      <c r="AG790" s="43">
        <f t="shared" si="397"/>
        <v>6.5404663923182449E-2</v>
      </c>
      <c r="AH790" s="43">
        <f t="shared" si="398"/>
        <v>10.22925366941015</v>
      </c>
      <c r="AI790" s="43">
        <f t="shared" si="399"/>
        <v>5003.1075000493829</v>
      </c>
      <c r="AJ790" s="43">
        <f t="shared" si="400"/>
        <v>230453.68262340745</v>
      </c>
      <c r="AK790" s="43">
        <f t="shared" si="401"/>
        <v>230.45368262340745</v>
      </c>
      <c r="AL790" s="43">
        <f t="shared" si="402"/>
        <v>0</v>
      </c>
      <c r="AM790" s="43">
        <f t="shared" si="403"/>
        <v>0</v>
      </c>
      <c r="AN790" s="43">
        <f t="shared" si="404"/>
        <v>172.84026196755559</v>
      </c>
      <c r="AO790" s="43">
        <f>IF('My Spreedsheet '!AN790&lt; 'Supercapacitor Info'!$F$22,'My Spreedsheet '!AN790,'Supercapacitor Info'!$F$22)</f>
        <v>172.84026196755559</v>
      </c>
    </row>
    <row r="791" spans="2:41" x14ac:dyDescent="0.3">
      <c r="B791" s="8" t="s">
        <v>10</v>
      </c>
      <c r="C791" s="8">
        <v>786</v>
      </c>
      <c r="D791" s="8">
        <v>197</v>
      </c>
      <c r="E791" s="9">
        <v>64.7</v>
      </c>
      <c r="F791" s="52">
        <f t="shared" si="381"/>
        <v>17.972222222222221</v>
      </c>
      <c r="G791" s="18">
        <f t="shared" si="405"/>
        <v>0.16666666666666705</v>
      </c>
      <c r="H791" s="18">
        <f t="shared" si="406"/>
        <v>0.60000000000000142</v>
      </c>
      <c r="I791" s="18">
        <f t="shared" si="382"/>
        <v>17.972222222222221</v>
      </c>
      <c r="J791" s="18">
        <f t="shared" si="383"/>
        <v>4972.6388888888941</v>
      </c>
      <c r="K791" s="18">
        <f t="shared" si="408"/>
        <v>1878.1111111111111</v>
      </c>
      <c r="L791" s="43">
        <f>'Car Info '!$C$5*'My Spreedsheet '!G791</f>
        <v>248.33333333333391</v>
      </c>
      <c r="M791" s="43">
        <f t="shared" si="384"/>
        <v>1</v>
      </c>
      <c r="N791" s="43">
        <f>IF(M791=1,'Car Info '!$C$5*9.80665*'Car Info '!$H$5,0)</f>
        <v>160.73099349999998</v>
      </c>
      <c r="O791" s="43">
        <f>0.5*'Car Info '!$G$5*'Car Info '!$I$5*'Car Info '!$D$5*('My Spreedsheet '!F791*'My Spreedsheet '!F791)</f>
        <v>123.34841879435588</v>
      </c>
      <c r="P791" s="43">
        <f t="shared" si="407"/>
        <v>532.41274562768979</v>
      </c>
      <c r="Q791" s="43">
        <f t="shared" si="385"/>
        <v>9568.6401783643141</v>
      </c>
      <c r="R791" s="43">
        <f t="shared" si="386"/>
        <v>9.5686401783643138</v>
      </c>
      <c r="S791" s="43">
        <f t="shared" si="387"/>
        <v>5105.538326512451</v>
      </c>
      <c r="T791" s="43">
        <f t="shared" si="409"/>
        <v>411508.87131933781</v>
      </c>
      <c r="U791" s="43">
        <f t="shared" si="388"/>
        <v>9.5686401783643138</v>
      </c>
      <c r="V791" s="43">
        <f t="shared" si="389"/>
        <v>2.6579556051011984E-3</v>
      </c>
      <c r="W791" s="43">
        <f t="shared" si="390"/>
        <v>0</v>
      </c>
      <c r="X791" s="43">
        <f t="shared" si="391"/>
        <v>0</v>
      </c>
      <c r="Y791" s="43">
        <f t="shared" si="379"/>
        <v>2302.3728384252368</v>
      </c>
      <c r="Z791" s="43">
        <f t="shared" si="380"/>
        <v>-1043.1475833521824</v>
      </c>
      <c r="AA791" s="43">
        <f t="shared" si="392"/>
        <v>0.63954801067367684</v>
      </c>
      <c r="AB791" s="43">
        <f t="shared" si="393"/>
        <v>-0.28976321759782847</v>
      </c>
      <c r="AC791" s="43">
        <f t="shared" si="394"/>
        <v>0.28976321759782847</v>
      </c>
      <c r="AD791" s="43">
        <f t="shared" si="395"/>
        <v>0.34978479307584837</v>
      </c>
      <c r="AE791" s="43">
        <f>1/2*(('Car Info '!$C$5)*('My Spreedsheet '!F791)^2)</f>
        <v>240635.57484567899</v>
      </c>
      <c r="AF791" s="43">
        <f t="shared" si="396"/>
        <v>240.635574845679</v>
      </c>
      <c r="AG791" s="43">
        <f t="shared" si="397"/>
        <v>6.6843215234910838E-2</v>
      </c>
      <c r="AH791" s="43">
        <f t="shared" si="398"/>
        <v>10.296096884645062</v>
      </c>
      <c r="AI791" s="43">
        <f t="shared" si="399"/>
        <v>5105.538326512451</v>
      </c>
      <c r="AJ791" s="43">
        <f t="shared" si="400"/>
        <v>235530.03651916655</v>
      </c>
      <c r="AK791" s="43">
        <f t="shared" si="401"/>
        <v>235.53003651916654</v>
      </c>
      <c r="AL791" s="43">
        <f t="shared" si="402"/>
        <v>0</v>
      </c>
      <c r="AM791" s="43">
        <f t="shared" si="403"/>
        <v>0</v>
      </c>
      <c r="AN791" s="43">
        <f t="shared" si="404"/>
        <v>176.64752738937491</v>
      </c>
      <c r="AO791" s="43">
        <f>IF('My Spreedsheet '!AN791&lt; 'Supercapacitor Info'!$F$22,'My Spreedsheet '!AN791,'Supercapacitor Info'!$F$22)</f>
        <v>176.64752738937491</v>
      </c>
    </row>
    <row r="792" spans="2:41" x14ac:dyDescent="0.3">
      <c r="B792" s="8" t="s">
        <v>10</v>
      </c>
      <c r="C792" s="8">
        <v>787</v>
      </c>
      <c r="D792" s="8">
        <v>198</v>
      </c>
      <c r="E792" s="9">
        <v>65.2</v>
      </c>
      <c r="F792" s="52">
        <f t="shared" si="381"/>
        <v>18.111111111111111</v>
      </c>
      <c r="G792" s="18">
        <f t="shared" si="405"/>
        <v>8.3333333333332538E-2</v>
      </c>
      <c r="H792" s="18">
        <f t="shared" si="406"/>
        <v>0.29999999999999716</v>
      </c>
      <c r="I792" s="18">
        <f t="shared" si="382"/>
        <v>18.111111111111111</v>
      </c>
      <c r="J792" s="18">
        <f t="shared" si="383"/>
        <v>4990.7500000000055</v>
      </c>
      <c r="K792" s="18">
        <f t="shared" si="408"/>
        <v>1896.2222222222222</v>
      </c>
      <c r="L792" s="43">
        <f>'Car Info '!$C$5*'My Spreedsheet '!G792</f>
        <v>124.16666666666548</v>
      </c>
      <c r="M792" s="43">
        <f t="shared" si="384"/>
        <v>1</v>
      </c>
      <c r="N792" s="43">
        <f>IF(M792=1,'Car Info '!$C$5*9.80665*'Car Info '!$H$5,0)</f>
        <v>160.73099349999998</v>
      </c>
      <c r="O792" s="43">
        <f>0.5*'Car Info '!$G$5*'Car Info '!$I$5*'Car Info '!$D$5*('My Spreedsheet '!F792*'My Spreedsheet '!F792)</f>
        <v>125.26225241969445</v>
      </c>
      <c r="P792" s="43">
        <f t="shared" si="407"/>
        <v>410.15991258635989</v>
      </c>
      <c r="Q792" s="43">
        <f t="shared" si="385"/>
        <v>7428.4517501751843</v>
      </c>
      <c r="R792" s="43">
        <f t="shared" si="386"/>
        <v>7.4284517501751841</v>
      </c>
      <c r="S792" s="43">
        <f t="shared" si="387"/>
        <v>5179.6554538789105</v>
      </c>
      <c r="T792" s="43">
        <f t="shared" si="409"/>
        <v>416688.52677321673</v>
      </c>
      <c r="U792" s="43">
        <f t="shared" si="388"/>
        <v>7.4284517501751841</v>
      </c>
      <c r="V792" s="43">
        <f t="shared" si="389"/>
        <v>2.0634588194931068E-3</v>
      </c>
      <c r="W792" s="43">
        <f t="shared" si="390"/>
        <v>0</v>
      </c>
      <c r="X792" s="43">
        <f t="shared" si="391"/>
        <v>0</v>
      </c>
      <c r="Y792" s="43">
        <f t="shared" si="379"/>
        <v>2309.8012901754119</v>
      </c>
      <c r="Z792" s="43">
        <f t="shared" si="380"/>
        <v>-1043.1475833521824</v>
      </c>
      <c r="AA792" s="43">
        <f t="shared" si="392"/>
        <v>0.64161146949316994</v>
      </c>
      <c r="AB792" s="43">
        <f t="shared" si="393"/>
        <v>-0.28976321759782847</v>
      </c>
      <c r="AC792" s="43">
        <f t="shared" si="394"/>
        <v>0.28976321759782847</v>
      </c>
      <c r="AD792" s="43">
        <f t="shared" si="395"/>
        <v>0.35184825189534147</v>
      </c>
      <c r="AE792" s="43">
        <f>1/2*(('Car Info '!$C$5)*('My Spreedsheet '!F792)^2)</f>
        <v>244369.19753086421</v>
      </c>
      <c r="AF792" s="43">
        <f t="shared" si="396"/>
        <v>244.36919753086423</v>
      </c>
      <c r="AG792" s="43">
        <f t="shared" si="397"/>
        <v>6.788033264746228E-2</v>
      </c>
      <c r="AH792" s="43">
        <f t="shared" si="398"/>
        <v>10.363977217292524</v>
      </c>
      <c r="AI792" s="43">
        <f t="shared" si="399"/>
        <v>5179.6554538789105</v>
      </c>
      <c r="AJ792" s="43">
        <f t="shared" si="400"/>
        <v>239189.54207698529</v>
      </c>
      <c r="AK792" s="43">
        <f t="shared" si="401"/>
        <v>239.1895420769853</v>
      </c>
      <c r="AL792" s="43">
        <f t="shared" si="402"/>
        <v>0</v>
      </c>
      <c r="AM792" s="43">
        <f t="shared" si="403"/>
        <v>0</v>
      </c>
      <c r="AN792" s="43">
        <f t="shared" si="404"/>
        <v>179.39215655773896</v>
      </c>
      <c r="AO792" s="43">
        <f>IF('My Spreedsheet '!AN792&lt; 'Supercapacitor Info'!$F$22,'My Spreedsheet '!AN792,'Supercapacitor Info'!$F$22)</f>
        <v>179.39215655773896</v>
      </c>
    </row>
    <row r="793" spans="2:41" x14ac:dyDescent="0.3">
      <c r="B793" s="8" t="s">
        <v>10</v>
      </c>
      <c r="C793" s="8">
        <v>788</v>
      </c>
      <c r="D793" s="8">
        <v>199</v>
      </c>
      <c r="E793" s="9">
        <v>65.3</v>
      </c>
      <c r="F793" s="52">
        <f t="shared" si="381"/>
        <v>18.138888888888889</v>
      </c>
      <c r="G793" s="18">
        <f t="shared" si="405"/>
        <v>1.3888888888888099E-2</v>
      </c>
      <c r="H793" s="18">
        <f t="shared" si="406"/>
        <v>4.9999999999997158E-2</v>
      </c>
      <c r="I793" s="18">
        <f t="shared" si="382"/>
        <v>18.138888888888889</v>
      </c>
      <c r="J793" s="18">
        <f t="shared" si="383"/>
        <v>5008.8888888888941</v>
      </c>
      <c r="K793" s="18">
        <f t="shared" si="408"/>
        <v>1914.3611111111111</v>
      </c>
      <c r="L793" s="43">
        <f>'Car Info '!$C$5*'My Spreedsheet '!G793</f>
        <v>20.694444444443267</v>
      </c>
      <c r="M793" s="43">
        <f t="shared" si="384"/>
        <v>1</v>
      </c>
      <c r="N793" s="43">
        <f>IF(M793=1,'Car Info '!$C$5*9.80665*'Car Info '!$H$5,0)</f>
        <v>160.73099349999998</v>
      </c>
      <c r="O793" s="43">
        <f>0.5*'Car Info '!$G$5*'Car Info '!$I$5*'Car Info '!$D$5*('My Spreedsheet '!F793*'My Spreedsheet '!F793)</f>
        <v>125.64678712039758</v>
      </c>
      <c r="P793" s="43">
        <f t="shared" si="407"/>
        <v>307.07222506484084</v>
      </c>
      <c r="Q793" s="43">
        <f t="shared" si="385"/>
        <v>5569.9489713150297</v>
      </c>
      <c r="R793" s="43">
        <f t="shared" si="386"/>
        <v>5.5699489713150294</v>
      </c>
      <c r="S793" s="43">
        <f t="shared" si="387"/>
        <v>5194.5747429199891</v>
      </c>
      <c r="T793" s="43">
        <f t="shared" si="409"/>
        <v>421883.10151613672</v>
      </c>
      <c r="U793" s="43">
        <f t="shared" si="388"/>
        <v>5.5699489713150294</v>
      </c>
      <c r="V793" s="43">
        <f t="shared" si="389"/>
        <v>1.5472080475875082E-3</v>
      </c>
      <c r="W793" s="43">
        <f t="shared" si="390"/>
        <v>0</v>
      </c>
      <c r="X793" s="43">
        <f t="shared" si="391"/>
        <v>0</v>
      </c>
      <c r="Y793" s="43">
        <f t="shared" si="379"/>
        <v>2315.371239146727</v>
      </c>
      <c r="Z793" s="43">
        <f t="shared" si="380"/>
        <v>-1043.1475833521824</v>
      </c>
      <c r="AA793" s="43">
        <f t="shared" si="392"/>
        <v>0.64315867754075751</v>
      </c>
      <c r="AB793" s="43">
        <f t="shared" si="393"/>
        <v>-0.28976321759782847</v>
      </c>
      <c r="AC793" s="43">
        <f t="shared" si="394"/>
        <v>0.28976321759782847</v>
      </c>
      <c r="AD793" s="43">
        <f t="shared" si="395"/>
        <v>0.35339545994292904</v>
      </c>
      <c r="AE793" s="43">
        <f>1/2*(('Car Info '!$C$5)*('My Spreedsheet '!F793)^2)</f>
        <v>245119.37114197534</v>
      </c>
      <c r="AF793" s="43">
        <f t="shared" si="396"/>
        <v>245.11937114197534</v>
      </c>
      <c r="AG793" s="43">
        <f t="shared" si="397"/>
        <v>6.8088714206104253E-2</v>
      </c>
      <c r="AH793" s="43">
        <f t="shared" si="398"/>
        <v>10.432065931498627</v>
      </c>
      <c r="AI793" s="43">
        <f t="shared" si="399"/>
        <v>5194.5747429199891</v>
      </c>
      <c r="AJ793" s="43">
        <f t="shared" si="400"/>
        <v>239924.79639905534</v>
      </c>
      <c r="AK793" s="43">
        <f t="shared" si="401"/>
        <v>239.92479639905534</v>
      </c>
      <c r="AL793" s="43">
        <f t="shared" si="402"/>
        <v>0</v>
      </c>
      <c r="AM793" s="43">
        <f t="shared" si="403"/>
        <v>0</v>
      </c>
      <c r="AN793" s="43">
        <f t="shared" si="404"/>
        <v>179.94359729929153</v>
      </c>
      <c r="AO793" s="43">
        <f>IF('My Spreedsheet '!AN793&lt; 'Supercapacitor Info'!$F$22,'My Spreedsheet '!AN793,'Supercapacitor Info'!$F$22)</f>
        <v>179.94359729929153</v>
      </c>
    </row>
    <row r="794" spans="2:41" x14ac:dyDescent="0.3">
      <c r="B794" s="8" t="s">
        <v>10</v>
      </c>
      <c r="C794" s="8">
        <v>789</v>
      </c>
      <c r="D794" s="8">
        <v>200</v>
      </c>
      <c r="E794" s="9">
        <v>65.3</v>
      </c>
      <c r="F794" s="52">
        <f t="shared" si="381"/>
        <v>18.138888888888889</v>
      </c>
      <c r="G794" s="18">
        <f t="shared" si="405"/>
        <v>1.3888888888890073E-2</v>
      </c>
      <c r="H794" s="18">
        <f t="shared" si="406"/>
        <v>5.0000000000004263E-2</v>
      </c>
      <c r="I794" s="18">
        <f t="shared" si="382"/>
        <v>18.138888888888889</v>
      </c>
      <c r="J794" s="18">
        <f t="shared" si="383"/>
        <v>5027.0277777777828</v>
      </c>
      <c r="K794" s="18">
        <f t="shared" si="408"/>
        <v>1932.5</v>
      </c>
      <c r="L794" s="43">
        <f>'Car Info '!$C$5*'My Spreedsheet '!G794</f>
        <v>20.694444444446209</v>
      </c>
      <c r="M794" s="43">
        <f t="shared" si="384"/>
        <v>1</v>
      </c>
      <c r="N794" s="43">
        <f>IF(M794=1,'Car Info '!$C$5*9.80665*'Car Info '!$H$5,0)</f>
        <v>160.73099349999998</v>
      </c>
      <c r="O794" s="43">
        <f>0.5*'Car Info '!$G$5*'Car Info '!$I$5*'Car Info '!$D$5*('My Spreedsheet '!F794*'My Spreedsheet '!F794)</f>
        <v>125.64678712039758</v>
      </c>
      <c r="P794" s="43">
        <f t="shared" si="407"/>
        <v>307.07222506484379</v>
      </c>
      <c r="Q794" s="43">
        <f t="shared" si="385"/>
        <v>5569.9489713150833</v>
      </c>
      <c r="R794" s="43">
        <f t="shared" si="386"/>
        <v>5.5699489713150836</v>
      </c>
      <c r="S794" s="43">
        <f t="shared" si="387"/>
        <v>5194.5747429199891</v>
      </c>
      <c r="T794" s="43">
        <f t="shared" si="409"/>
        <v>427077.67625905672</v>
      </c>
      <c r="U794" s="43">
        <f t="shared" si="388"/>
        <v>5.5699489713150836</v>
      </c>
      <c r="V794" s="43">
        <f t="shared" si="389"/>
        <v>1.5472080475875231E-3</v>
      </c>
      <c r="W794" s="43">
        <f t="shared" si="390"/>
        <v>0</v>
      </c>
      <c r="X794" s="43">
        <f t="shared" si="391"/>
        <v>0</v>
      </c>
      <c r="Y794" s="43">
        <f t="shared" si="379"/>
        <v>2320.9411881180422</v>
      </c>
      <c r="Z794" s="43">
        <f t="shared" si="380"/>
        <v>-1043.1475833521824</v>
      </c>
      <c r="AA794" s="43">
        <f t="shared" si="392"/>
        <v>0.64470588558834507</v>
      </c>
      <c r="AB794" s="43">
        <f t="shared" si="393"/>
        <v>-0.28976321759782847</v>
      </c>
      <c r="AC794" s="43">
        <f t="shared" si="394"/>
        <v>0.28976321759782847</v>
      </c>
      <c r="AD794" s="43">
        <f t="shared" si="395"/>
        <v>0.3549426679905166</v>
      </c>
      <c r="AE794" s="43">
        <f>1/2*(('Car Info '!$C$5)*('My Spreedsheet '!F794)^2)</f>
        <v>245119.37114197534</v>
      </c>
      <c r="AF794" s="43">
        <f t="shared" si="396"/>
        <v>245.11937114197534</v>
      </c>
      <c r="AG794" s="43">
        <f t="shared" si="397"/>
        <v>6.8088714206104253E-2</v>
      </c>
      <c r="AH794" s="43">
        <f t="shared" si="398"/>
        <v>10.500154645704731</v>
      </c>
      <c r="AI794" s="43">
        <f t="shared" si="399"/>
        <v>5194.5747429199891</v>
      </c>
      <c r="AJ794" s="43">
        <f t="shared" si="400"/>
        <v>239924.79639905534</v>
      </c>
      <c r="AK794" s="43">
        <f t="shared" si="401"/>
        <v>239.92479639905534</v>
      </c>
      <c r="AL794" s="43">
        <f t="shared" si="402"/>
        <v>0</v>
      </c>
      <c r="AM794" s="43">
        <f t="shared" si="403"/>
        <v>0</v>
      </c>
      <c r="AN794" s="43">
        <f t="shared" si="404"/>
        <v>179.94359729929153</v>
      </c>
      <c r="AO794" s="43">
        <f>IF('My Spreedsheet '!AN794&lt; 'Supercapacitor Info'!$F$22,'My Spreedsheet '!AN794,'Supercapacitor Info'!$F$22)</f>
        <v>179.94359729929153</v>
      </c>
    </row>
    <row r="795" spans="2:41" x14ac:dyDescent="0.3">
      <c r="B795" s="8" t="s">
        <v>10</v>
      </c>
      <c r="C795" s="8">
        <v>790</v>
      </c>
      <c r="D795" s="8">
        <v>201</v>
      </c>
      <c r="E795" s="9">
        <v>65.400000000000006</v>
      </c>
      <c r="F795" s="52">
        <f t="shared" si="381"/>
        <v>18.166666666666668</v>
      </c>
      <c r="G795" s="18">
        <f t="shared" si="405"/>
        <v>5.5555555555556344E-2</v>
      </c>
      <c r="H795" s="18">
        <f t="shared" si="406"/>
        <v>0.20000000000000284</v>
      </c>
      <c r="I795" s="18">
        <f t="shared" si="382"/>
        <v>18.166666666666668</v>
      </c>
      <c r="J795" s="18">
        <f t="shared" si="383"/>
        <v>5045.1944444444498</v>
      </c>
      <c r="K795" s="18">
        <f t="shared" si="408"/>
        <v>1950.6666666666667</v>
      </c>
      <c r="L795" s="43">
        <f>'Car Info '!$C$5*'My Spreedsheet '!G795</f>
        <v>82.777777777778951</v>
      </c>
      <c r="M795" s="43">
        <f t="shared" si="384"/>
        <v>1</v>
      </c>
      <c r="N795" s="43">
        <f>IF(M795=1,'Car Info '!$C$5*9.80665*'Car Info '!$H$5,0)</f>
        <v>160.73099349999998</v>
      </c>
      <c r="O795" s="43">
        <f>0.5*'Car Info '!$G$5*'Car Info '!$I$5*'Car Info '!$D$5*('My Spreedsheet '!F795*'My Spreedsheet '!F795)</f>
        <v>126.03191114631252</v>
      </c>
      <c r="P795" s="43">
        <f t="shared" si="407"/>
        <v>369.54068242409141</v>
      </c>
      <c r="Q795" s="43">
        <f t="shared" si="385"/>
        <v>6713.3223973709946</v>
      </c>
      <c r="R795" s="43">
        <f t="shared" si="386"/>
        <v>6.7133223973709946</v>
      </c>
      <c r="S795" s="43">
        <f t="shared" si="387"/>
        <v>5209.5261010746772</v>
      </c>
      <c r="T795" s="43">
        <f t="shared" si="409"/>
        <v>432287.20236013143</v>
      </c>
      <c r="U795" s="43">
        <f t="shared" si="388"/>
        <v>6.7133223973709946</v>
      </c>
      <c r="V795" s="43">
        <f t="shared" si="389"/>
        <v>1.8648117770474985E-3</v>
      </c>
      <c r="W795" s="43">
        <f t="shared" si="390"/>
        <v>0</v>
      </c>
      <c r="X795" s="43">
        <f t="shared" si="391"/>
        <v>0</v>
      </c>
      <c r="Y795" s="43">
        <f t="shared" si="379"/>
        <v>2327.6545105154132</v>
      </c>
      <c r="Z795" s="43">
        <f t="shared" si="380"/>
        <v>-1043.1475833521824</v>
      </c>
      <c r="AA795" s="43">
        <f t="shared" si="392"/>
        <v>0.64657069736539252</v>
      </c>
      <c r="AB795" s="43">
        <f t="shared" si="393"/>
        <v>-0.28976321759782847</v>
      </c>
      <c r="AC795" s="43">
        <f t="shared" si="394"/>
        <v>0.28976321759782847</v>
      </c>
      <c r="AD795" s="43">
        <f t="shared" si="395"/>
        <v>0.35680747976756405</v>
      </c>
      <c r="AE795" s="43">
        <f>1/2*(('Car Info '!$C$5)*('My Spreedsheet '!F795)^2)</f>
        <v>245870.6944444445</v>
      </c>
      <c r="AF795" s="43">
        <f t="shared" si="396"/>
        <v>245.8706944444445</v>
      </c>
      <c r="AG795" s="43">
        <f t="shared" si="397"/>
        <v>6.8297415123456801E-2</v>
      </c>
      <c r="AH795" s="43">
        <f t="shared" si="398"/>
        <v>10.568452060828188</v>
      </c>
      <c r="AI795" s="43">
        <f t="shared" si="399"/>
        <v>5209.5261010746772</v>
      </c>
      <c r="AJ795" s="43">
        <f t="shared" si="400"/>
        <v>240661.16834336982</v>
      </c>
      <c r="AK795" s="43">
        <f t="shared" si="401"/>
        <v>240.66116834336984</v>
      </c>
      <c r="AL795" s="43">
        <f t="shared" si="402"/>
        <v>0</v>
      </c>
      <c r="AM795" s="43">
        <f t="shared" si="403"/>
        <v>0</v>
      </c>
      <c r="AN795" s="43">
        <f t="shared" si="404"/>
        <v>180.49587625752736</v>
      </c>
      <c r="AO795" s="43">
        <f>IF('My Spreedsheet '!AN795&lt; 'Supercapacitor Info'!$F$22,'My Spreedsheet '!AN795,'Supercapacitor Info'!$F$22)</f>
        <v>180.49587625752736</v>
      </c>
    </row>
    <row r="796" spans="2:41" x14ac:dyDescent="0.3">
      <c r="B796" s="8" t="s">
        <v>10</v>
      </c>
      <c r="C796" s="8">
        <v>791</v>
      </c>
      <c r="D796" s="8">
        <v>202</v>
      </c>
      <c r="E796" s="9">
        <v>65.7</v>
      </c>
      <c r="F796" s="52">
        <f t="shared" si="381"/>
        <v>18.25</v>
      </c>
      <c r="G796" s="18">
        <f t="shared" si="405"/>
        <v>8.3333333333332538E-2</v>
      </c>
      <c r="H796" s="18">
        <f t="shared" si="406"/>
        <v>0.29999999999999716</v>
      </c>
      <c r="I796" s="18">
        <f t="shared" si="382"/>
        <v>18.25</v>
      </c>
      <c r="J796" s="18">
        <f t="shared" si="383"/>
        <v>5063.4444444444498</v>
      </c>
      <c r="K796" s="18">
        <f t="shared" si="408"/>
        <v>1968.9166666666667</v>
      </c>
      <c r="L796" s="43">
        <f>'Car Info '!$C$5*'My Spreedsheet '!G796</f>
        <v>124.16666666666548</v>
      </c>
      <c r="M796" s="43">
        <f t="shared" si="384"/>
        <v>1</v>
      </c>
      <c r="N796" s="43">
        <f>IF(M796=1,'Car Info '!$C$5*9.80665*'Car Info '!$H$5,0)</f>
        <v>160.73099349999998</v>
      </c>
      <c r="O796" s="43">
        <f>0.5*'Car Info '!$G$5*'Car Info '!$I$5*'Car Info '!$D$5*('My Spreedsheet '!F796*'My Spreedsheet '!F796)</f>
        <v>127.19081917532812</v>
      </c>
      <c r="P796" s="43">
        <f t="shared" si="407"/>
        <v>412.08847934199355</v>
      </c>
      <c r="Q796" s="43">
        <f t="shared" si="385"/>
        <v>7520.6147479913825</v>
      </c>
      <c r="R796" s="43">
        <f t="shared" si="386"/>
        <v>7.5206147479913827</v>
      </c>
      <c r="S796" s="43">
        <f t="shared" si="387"/>
        <v>5254.5730813247383</v>
      </c>
      <c r="T796" s="43">
        <f t="shared" si="409"/>
        <v>437541.77544145618</v>
      </c>
      <c r="U796" s="43">
        <f t="shared" si="388"/>
        <v>7.5206147479913827</v>
      </c>
      <c r="V796" s="43">
        <f t="shared" si="389"/>
        <v>2.0890596522198284E-3</v>
      </c>
      <c r="W796" s="43">
        <f t="shared" si="390"/>
        <v>0</v>
      </c>
      <c r="X796" s="43">
        <f t="shared" si="391"/>
        <v>0</v>
      </c>
      <c r="Y796" s="43">
        <f t="shared" si="379"/>
        <v>2335.1751252634044</v>
      </c>
      <c r="Z796" s="43">
        <f t="shared" si="380"/>
        <v>-1043.1475833521824</v>
      </c>
      <c r="AA796" s="43">
        <f t="shared" si="392"/>
        <v>0.64865975701761236</v>
      </c>
      <c r="AB796" s="43">
        <f t="shared" si="393"/>
        <v>-0.28976321759782847</v>
      </c>
      <c r="AC796" s="43">
        <f t="shared" si="394"/>
        <v>0.28976321759782847</v>
      </c>
      <c r="AD796" s="43">
        <f t="shared" si="395"/>
        <v>0.35889653941978389</v>
      </c>
      <c r="AE796" s="43">
        <f>1/2*(('Car Info '!$C$5)*('My Spreedsheet '!F796)^2)</f>
        <v>248131.5625</v>
      </c>
      <c r="AF796" s="43">
        <f t="shared" si="396"/>
        <v>248.1315625</v>
      </c>
      <c r="AG796" s="43">
        <f t="shared" si="397"/>
        <v>6.8925434027777774E-2</v>
      </c>
      <c r="AH796" s="43">
        <f t="shared" si="398"/>
        <v>10.637377494855965</v>
      </c>
      <c r="AI796" s="43">
        <f t="shared" si="399"/>
        <v>5254.5730813247383</v>
      </c>
      <c r="AJ796" s="43">
        <f t="shared" si="400"/>
        <v>242876.98941867525</v>
      </c>
      <c r="AK796" s="43">
        <f t="shared" si="401"/>
        <v>242.87698941867527</v>
      </c>
      <c r="AL796" s="43">
        <f t="shared" si="402"/>
        <v>0</v>
      </c>
      <c r="AM796" s="43">
        <f t="shared" si="403"/>
        <v>0</v>
      </c>
      <c r="AN796" s="43">
        <f t="shared" si="404"/>
        <v>182.15774206400644</v>
      </c>
      <c r="AO796" s="43">
        <f>IF('My Spreedsheet '!AN796&lt; 'Supercapacitor Info'!$F$22,'My Spreedsheet '!AN796,'Supercapacitor Info'!$F$22)</f>
        <v>182.15774206400644</v>
      </c>
    </row>
    <row r="797" spans="2:41" x14ac:dyDescent="0.3">
      <c r="B797" s="8" t="s">
        <v>10</v>
      </c>
      <c r="C797" s="8">
        <v>792</v>
      </c>
      <c r="D797" s="8">
        <v>203</v>
      </c>
      <c r="E797" s="9">
        <v>66</v>
      </c>
      <c r="F797" s="52">
        <f t="shared" si="381"/>
        <v>18.333333333333332</v>
      </c>
      <c r="G797" s="18">
        <f t="shared" si="405"/>
        <v>-1.3888888888890073E-2</v>
      </c>
      <c r="H797" s="18">
        <f t="shared" si="406"/>
        <v>-5.0000000000004263E-2</v>
      </c>
      <c r="I797" s="18">
        <f t="shared" si="382"/>
        <v>18.333333333333332</v>
      </c>
      <c r="J797" s="18">
        <f t="shared" si="383"/>
        <v>5081.7777777777828</v>
      </c>
      <c r="K797" s="18">
        <f t="shared" si="408"/>
        <v>1987.25</v>
      </c>
      <c r="L797" s="43">
        <f>'Car Info '!$C$5*'My Spreedsheet '!G797</f>
        <v>-20.694444444446209</v>
      </c>
      <c r="M797" s="43">
        <f t="shared" si="384"/>
        <v>1</v>
      </c>
      <c r="N797" s="43">
        <f>IF(M797=1,'Car Info '!$C$5*9.80665*'Car Info '!$H$5,0)</f>
        <v>160.73099349999998</v>
      </c>
      <c r="O797" s="43">
        <f>0.5*'Car Info '!$G$5*'Car Info '!$I$5*'Car Info '!$D$5*('My Spreedsheet '!F797*'My Spreedsheet '!F797)</f>
        <v>128.35503113125</v>
      </c>
      <c r="P797" s="43">
        <f t="shared" si="407"/>
        <v>268.39158018680376</v>
      </c>
      <c r="Q797" s="43">
        <f t="shared" si="385"/>
        <v>4920.5123034247354</v>
      </c>
      <c r="R797" s="43">
        <f t="shared" si="386"/>
        <v>4.9205123034247356</v>
      </c>
      <c r="S797" s="43">
        <f t="shared" si="387"/>
        <v>5299.9104515729159</v>
      </c>
      <c r="T797" s="43">
        <f t="shared" si="409"/>
        <v>442841.68589302909</v>
      </c>
      <c r="U797" s="43">
        <f t="shared" si="388"/>
        <v>4.9205123034247356</v>
      </c>
      <c r="V797" s="43">
        <f t="shared" si="389"/>
        <v>1.3668089731735376E-3</v>
      </c>
      <c r="W797" s="43">
        <f t="shared" si="390"/>
        <v>0</v>
      </c>
      <c r="X797" s="43">
        <f t="shared" si="391"/>
        <v>0</v>
      </c>
      <c r="Y797" s="43">
        <f t="shared" si="379"/>
        <v>2340.0956375668293</v>
      </c>
      <c r="Z797" s="43">
        <f t="shared" si="380"/>
        <v>-1043.1475833521824</v>
      </c>
      <c r="AA797" s="43">
        <f t="shared" si="392"/>
        <v>0.6500265659907859</v>
      </c>
      <c r="AB797" s="43">
        <f t="shared" si="393"/>
        <v>-0.28976321759782847</v>
      </c>
      <c r="AC797" s="43">
        <f t="shared" si="394"/>
        <v>0.28976321759782847</v>
      </c>
      <c r="AD797" s="43">
        <f t="shared" si="395"/>
        <v>0.36026334839295743</v>
      </c>
      <c r="AE797" s="43">
        <f>1/2*(('Car Info '!$C$5)*('My Spreedsheet '!F797)^2)</f>
        <v>250402.77777777775</v>
      </c>
      <c r="AF797" s="43">
        <f t="shared" si="396"/>
        <v>250.40277777777774</v>
      </c>
      <c r="AG797" s="43">
        <f t="shared" si="397"/>
        <v>6.9556327160493814E-2</v>
      </c>
      <c r="AH797" s="43">
        <f t="shared" si="398"/>
        <v>10.70693382201646</v>
      </c>
      <c r="AI797" s="43">
        <f t="shared" si="399"/>
        <v>5299.9104515729159</v>
      </c>
      <c r="AJ797" s="43">
        <f t="shared" si="400"/>
        <v>245102.86732620484</v>
      </c>
      <c r="AK797" s="43">
        <f t="shared" si="401"/>
        <v>245.10286732620486</v>
      </c>
      <c r="AL797" s="43">
        <f t="shared" si="402"/>
        <v>245102.86732620484</v>
      </c>
      <c r="AM797" s="43">
        <f t="shared" si="403"/>
        <v>245.10286732620486</v>
      </c>
      <c r="AN797" s="43">
        <f t="shared" si="404"/>
        <v>183.82715049465361</v>
      </c>
      <c r="AO797" s="43">
        <f>IF('My Spreedsheet '!AN797&lt; 'Supercapacitor Info'!$F$22,'My Spreedsheet '!AN797,'Supercapacitor Info'!$F$22)</f>
        <v>183.82715049465361</v>
      </c>
    </row>
    <row r="798" spans="2:41" x14ac:dyDescent="0.3">
      <c r="B798" s="8" t="s">
        <v>10</v>
      </c>
      <c r="C798" s="8">
        <v>793</v>
      </c>
      <c r="D798" s="8">
        <v>204</v>
      </c>
      <c r="E798" s="9">
        <v>65.599999999999994</v>
      </c>
      <c r="F798" s="52">
        <f t="shared" si="381"/>
        <v>18.222222222222221</v>
      </c>
      <c r="G798" s="18">
        <f t="shared" si="405"/>
        <v>-0.34722222222222221</v>
      </c>
      <c r="H798" s="18">
        <f t="shared" si="406"/>
        <v>-1.25</v>
      </c>
      <c r="I798" s="18">
        <f t="shared" si="382"/>
        <v>18.222222222222221</v>
      </c>
      <c r="J798" s="18">
        <f t="shared" si="383"/>
        <v>5100.0000000000055</v>
      </c>
      <c r="K798" s="18">
        <f t="shared" si="408"/>
        <v>2005.4722222222222</v>
      </c>
      <c r="L798" s="43">
        <f>'Car Info '!$C$5*'My Spreedsheet '!G798</f>
        <v>-517.36111111111109</v>
      </c>
      <c r="M798" s="43">
        <f t="shared" si="384"/>
        <v>1</v>
      </c>
      <c r="N798" s="43">
        <f>IF(M798=1,'Car Info '!$C$5*9.80665*'Car Info '!$H$5,0)</f>
        <v>160.73099349999998</v>
      </c>
      <c r="O798" s="43">
        <f>0.5*'Car Info '!$G$5*'Car Info '!$I$5*'Car Info '!$D$5*('My Spreedsheet '!F798*'My Spreedsheet '!F798)</f>
        <v>126.80392717377777</v>
      </c>
      <c r="P798" s="43">
        <f t="shared" si="407"/>
        <v>-229.82619043733337</v>
      </c>
      <c r="Q798" s="43">
        <f t="shared" si="385"/>
        <v>-4187.9439146358527</v>
      </c>
      <c r="R798" s="43">
        <f t="shared" si="386"/>
        <v>-4.187943914635853</v>
      </c>
      <c r="S798" s="43">
        <f t="shared" si="387"/>
        <v>5239.5252211666157</v>
      </c>
      <c r="T798" s="43">
        <f t="shared" si="409"/>
        <v>448081.2111141957</v>
      </c>
      <c r="U798" s="43">
        <f t="shared" si="388"/>
        <v>0</v>
      </c>
      <c r="V798" s="43">
        <f t="shared" si="389"/>
        <v>0</v>
      </c>
      <c r="W798" s="43">
        <f t="shared" si="390"/>
        <v>-4.187943914635853</v>
      </c>
      <c r="X798" s="43">
        <f t="shared" si="391"/>
        <v>1.1633177540655148E-3</v>
      </c>
      <c r="Y798" s="43">
        <f t="shared" si="379"/>
        <v>2340.0956375668293</v>
      </c>
      <c r="Z798" s="43">
        <f t="shared" si="380"/>
        <v>-1047.3355272668182</v>
      </c>
      <c r="AA798" s="43">
        <f t="shared" si="392"/>
        <v>0.6500265659907859</v>
      </c>
      <c r="AB798" s="43">
        <f t="shared" si="393"/>
        <v>-0.29092653535189394</v>
      </c>
      <c r="AC798" s="43">
        <f t="shared" si="394"/>
        <v>0.29092653535189394</v>
      </c>
      <c r="AD798" s="43">
        <f t="shared" si="395"/>
        <v>0.35910003063889195</v>
      </c>
      <c r="AE798" s="43">
        <f>1/2*(('Car Info '!$C$5)*('My Spreedsheet '!F798)^2)</f>
        <v>247376.79012345677</v>
      </c>
      <c r="AF798" s="43">
        <f t="shared" si="396"/>
        <v>247.37679012345677</v>
      </c>
      <c r="AG798" s="43">
        <f t="shared" si="397"/>
        <v>6.8715775034293547E-2</v>
      </c>
      <c r="AH798" s="43">
        <f t="shared" si="398"/>
        <v>10.775649597050753</v>
      </c>
      <c r="AI798" s="43">
        <f t="shared" si="399"/>
        <v>5239.5252211666157</v>
      </c>
      <c r="AJ798" s="43">
        <f t="shared" si="400"/>
        <v>242137.26490229016</v>
      </c>
      <c r="AK798" s="43">
        <f t="shared" si="401"/>
        <v>242.13726490229016</v>
      </c>
      <c r="AL798" s="43">
        <f t="shared" si="402"/>
        <v>242137.26490229016</v>
      </c>
      <c r="AM798" s="43">
        <f t="shared" si="403"/>
        <v>242.13726490229016</v>
      </c>
      <c r="AN798" s="43">
        <f t="shared" si="404"/>
        <v>181.60294867671763</v>
      </c>
      <c r="AO798" s="43">
        <f>IF('My Spreedsheet '!AN798&lt; 'Supercapacitor Info'!$F$22,'My Spreedsheet '!AN798,'Supercapacitor Info'!$F$22)</f>
        <v>181.60294867671763</v>
      </c>
    </row>
    <row r="799" spans="2:41" x14ac:dyDescent="0.3">
      <c r="B799" s="8" t="s">
        <v>10</v>
      </c>
      <c r="C799" s="8">
        <v>794</v>
      </c>
      <c r="D799" s="8">
        <v>205</v>
      </c>
      <c r="E799" s="9">
        <v>63.5</v>
      </c>
      <c r="F799" s="52">
        <f t="shared" si="381"/>
        <v>17.638888888888889</v>
      </c>
      <c r="G799" s="18">
        <f t="shared" si="405"/>
        <v>-0.8194444444444432</v>
      </c>
      <c r="H799" s="18">
        <f t="shared" si="406"/>
        <v>-2.9499999999999957</v>
      </c>
      <c r="I799" s="18">
        <f t="shared" si="382"/>
        <v>17.638888888888889</v>
      </c>
      <c r="J799" s="18">
        <f t="shared" si="383"/>
        <v>5117.6388888888941</v>
      </c>
      <c r="K799" s="18">
        <f t="shared" si="408"/>
        <v>2023.1111111111111</v>
      </c>
      <c r="L799" s="43">
        <f>'Car Info '!$C$5*'My Spreedsheet '!G799</f>
        <v>-1220.9722222222204</v>
      </c>
      <c r="M799" s="43">
        <f t="shared" si="384"/>
        <v>1</v>
      </c>
      <c r="N799" s="43">
        <f>IF(M799=1,'Car Info '!$C$5*9.80665*'Car Info '!$H$5,0)</f>
        <v>160.73099349999998</v>
      </c>
      <c r="O799" s="43">
        <f>0.5*'Car Info '!$G$5*'Car Info '!$I$5*'Car Info '!$D$5*('My Spreedsheet '!F799*'My Spreedsheet '!F799)</f>
        <v>118.81532926514757</v>
      </c>
      <c r="P799" s="43">
        <f t="shared" si="407"/>
        <v>-941.42589945707277</v>
      </c>
      <c r="Q799" s="43">
        <f t="shared" si="385"/>
        <v>-16605.70683764559</v>
      </c>
      <c r="R799" s="43">
        <f t="shared" si="386"/>
        <v>-16.605706837645592</v>
      </c>
      <c r="S799" s="43">
        <f t="shared" si="387"/>
        <v>4930.8865265519089</v>
      </c>
      <c r="T799" s="43">
        <f t="shared" si="409"/>
        <v>453012.09764074761</v>
      </c>
      <c r="U799" s="43">
        <f t="shared" si="388"/>
        <v>0</v>
      </c>
      <c r="V799" s="43">
        <f t="shared" si="389"/>
        <v>0</v>
      </c>
      <c r="W799" s="43">
        <f t="shared" si="390"/>
        <v>-16.605706837645592</v>
      </c>
      <c r="X799" s="43">
        <f t="shared" si="391"/>
        <v>4.6126963437904418E-3</v>
      </c>
      <c r="Y799" s="43">
        <f t="shared" si="379"/>
        <v>2340.0956375668293</v>
      </c>
      <c r="Z799" s="43">
        <f t="shared" si="380"/>
        <v>-1063.9412341044638</v>
      </c>
      <c r="AA799" s="43">
        <f t="shared" si="392"/>
        <v>0.6500265659907859</v>
      </c>
      <c r="AB799" s="43">
        <f t="shared" si="393"/>
        <v>-0.29553923169568436</v>
      </c>
      <c r="AC799" s="43">
        <f t="shared" si="394"/>
        <v>0.29553923169568436</v>
      </c>
      <c r="AD799" s="43">
        <f t="shared" si="395"/>
        <v>0.35448733429510154</v>
      </c>
      <c r="AE799" s="43">
        <f>1/2*(('Car Info '!$C$5)*('My Spreedsheet '!F799)^2)</f>
        <v>231792.14891975309</v>
      </c>
      <c r="AF799" s="43">
        <f t="shared" si="396"/>
        <v>231.79214891975309</v>
      </c>
      <c r="AG799" s="43">
        <f t="shared" si="397"/>
        <v>6.4386708033264753E-2</v>
      </c>
      <c r="AH799" s="43">
        <f t="shared" si="398"/>
        <v>10.840036305084018</v>
      </c>
      <c r="AI799" s="43">
        <f t="shared" si="399"/>
        <v>4930.8865265519089</v>
      </c>
      <c r="AJ799" s="43">
        <f t="shared" si="400"/>
        <v>226861.26239320118</v>
      </c>
      <c r="AK799" s="43">
        <f t="shared" si="401"/>
        <v>226.86126239320117</v>
      </c>
      <c r="AL799" s="43">
        <f t="shared" si="402"/>
        <v>226861.26239320118</v>
      </c>
      <c r="AM799" s="43">
        <f t="shared" si="403"/>
        <v>226.86126239320117</v>
      </c>
      <c r="AN799" s="43">
        <f t="shared" si="404"/>
        <v>170.14594679490088</v>
      </c>
      <c r="AO799" s="43">
        <f>IF('My Spreedsheet '!AN799&lt; 'Supercapacitor Info'!$F$22,'My Spreedsheet '!AN799,'Supercapacitor Info'!$F$22)</f>
        <v>170.14594679490088</v>
      </c>
    </row>
    <row r="800" spans="2:41" x14ac:dyDescent="0.3">
      <c r="B800" s="8" t="s">
        <v>10</v>
      </c>
      <c r="C800" s="8">
        <v>795</v>
      </c>
      <c r="D800" s="8">
        <v>206</v>
      </c>
      <c r="E800" s="9">
        <v>59.7</v>
      </c>
      <c r="F800" s="52">
        <f t="shared" si="381"/>
        <v>16.583333333333332</v>
      </c>
      <c r="G800" s="18">
        <f t="shared" si="405"/>
        <v>-1.2361111111111109</v>
      </c>
      <c r="H800" s="18">
        <f t="shared" si="406"/>
        <v>-4.4499999999999993</v>
      </c>
      <c r="I800" s="18">
        <f t="shared" si="382"/>
        <v>16.583333333333332</v>
      </c>
      <c r="J800" s="18">
        <f t="shared" si="383"/>
        <v>5134.2222222222272</v>
      </c>
      <c r="K800" s="18">
        <f t="shared" si="408"/>
        <v>2039.6944444444443</v>
      </c>
      <c r="L800" s="43">
        <f>'Car Info '!$C$5*'My Spreedsheet '!G800</f>
        <v>-1841.8055555555552</v>
      </c>
      <c r="M800" s="43">
        <f t="shared" si="384"/>
        <v>1</v>
      </c>
      <c r="N800" s="43">
        <f>IF(M800=1,'Car Info '!$C$5*9.80665*'Car Info '!$H$5,0)</f>
        <v>160.73099349999998</v>
      </c>
      <c r="O800" s="43">
        <f>0.5*'Car Info '!$G$5*'Car Info '!$I$5*'Car Info '!$D$5*('My Spreedsheet '!F800*'My Spreedsheet '!F800)</f>
        <v>105.02040470720311</v>
      </c>
      <c r="P800" s="43">
        <f t="shared" si="407"/>
        <v>-1576.054157348352</v>
      </c>
      <c r="Q800" s="43">
        <f t="shared" si="385"/>
        <v>-26136.231442693501</v>
      </c>
      <c r="R800" s="43">
        <f t="shared" si="386"/>
        <v>-26.1362314426935</v>
      </c>
      <c r="S800" s="43">
        <f t="shared" si="387"/>
        <v>4407.0440202694517</v>
      </c>
      <c r="T800" s="43">
        <f t="shared" si="409"/>
        <v>457419.14166101709</v>
      </c>
      <c r="U800" s="43">
        <f t="shared" si="388"/>
        <v>0</v>
      </c>
      <c r="V800" s="43">
        <f t="shared" si="389"/>
        <v>0</v>
      </c>
      <c r="W800" s="43">
        <f t="shared" si="390"/>
        <v>-26.1362314426935</v>
      </c>
      <c r="X800" s="43">
        <f t="shared" si="391"/>
        <v>7.2600642896370835E-3</v>
      </c>
      <c r="Y800" s="43">
        <f t="shared" si="379"/>
        <v>2340.0956375668293</v>
      </c>
      <c r="Z800" s="43">
        <f t="shared" si="380"/>
        <v>-1090.0774655471573</v>
      </c>
      <c r="AA800" s="43">
        <f t="shared" si="392"/>
        <v>0.6500265659907859</v>
      </c>
      <c r="AB800" s="43">
        <f t="shared" si="393"/>
        <v>-0.30279929598532146</v>
      </c>
      <c r="AC800" s="43">
        <f t="shared" si="394"/>
        <v>0.30279929598532146</v>
      </c>
      <c r="AD800" s="43">
        <f t="shared" si="395"/>
        <v>0.34722727000546444</v>
      </c>
      <c r="AE800" s="43">
        <f>1/2*(('Car Info '!$C$5)*('My Spreedsheet '!F800)^2)</f>
        <v>204880.17361111107</v>
      </c>
      <c r="AF800" s="43">
        <f t="shared" si="396"/>
        <v>204.88017361111108</v>
      </c>
      <c r="AG800" s="43">
        <f t="shared" si="397"/>
        <v>5.6911159336419742E-2</v>
      </c>
      <c r="AH800" s="43">
        <f t="shared" si="398"/>
        <v>10.896947464420437</v>
      </c>
      <c r="AI800" s="43">
        <f t="shared" si="399"/>
        <v>4407.0440202694517</v>
      </c>
      <c r="AJ800" s="43">
        <f t="shared" si="400"/>
        <v>200473.12959084162</v>
      </c>
      <c r="AK800" s="43">
        <f t="shared" si="401"/>
        <v>200.47312959084164</v>
      </c>
      <c r="AL800" s="43">
        <f t="shared" si="402"/>
        <v>200473.12959084162</v>
      </c>
      <c r="AM800" s="43">
        <f t="shared" si="403"/>
        <v>200.47312959084164</v>
      </c>
      <c r="AN800" s="43">
        <f t="shared" si="404"/>
        <v>150.35484719313123</v>
      </c>
      <c r="AO800" s="43">
        <f>IF('My Spreedsheet '!AN800&lt; 'Supercapacitor Info'!$F$22,'My Spreedsheet '!AN800,'Supercapacitor Info'!$F$22)</f>
        <v>150.35484719313123</v>
      </c>
    </row>
    <row r="801" spans="2:41" x14ac:dyDescent="0.3">
      <c r="B801" s="8" t="s">
        <v>10</v>
      </c>
      <c r="C801" s="8">
        <v>796</v>
      </c>
      <c r="D801" s="8">
        <v>207</v>
      </c>
      <c r="E801" s="9">
        <v>54.6</v>
      </c>
      <c r="F801" s="52">
        <f t="shared" si="381"/>
        <v>15.166666666666666</v>
      </c>
      <c r="G801" s="18">
        <f t="shared" si="405"/>
        <v>-1.4444444444444453</v>
      </c>
      <c r="H801" s="18">
        <f t="shared" si="406"/>
        <v>-5.2000000000000028</v>
      </c>
      <c r="I801" s="18">
        <f t="shared" si="382"/>
        <v>15.166666666666666</v>
      </c>
      <c r="J801" s="18">
        <f t="shared" si="383"/>
        <v>5149.3888888888941</v>
      </c>
      <c r="K801" s="18">
        <f t="shared" si="408"/>
        <v>2054.8611111111109</v>
      </c>
      <c r="L801" s="43">
        <f>'Car Info '!$C$5*'My Spreedsheet '!G801</f>
        <v>-2152.2222222222235</v>
      </c>
      <c r="M801" s="43">
        <f t="shared" si="384"/>
        <v>1</v>
      </c>
      <c r="N801" s="43">
        <f>IF(M801=1,'Car Info '!$C$5*9.80665*'Car Info '!$H$5,0)</f>
        <v>160.73099349999998</v>
      </c>
      <c r="O801" s="43">
        <f>0.5*'Car Info '!$G$5*'Car Info '!$I$5*'Car Info '!$D$5*('My Spreedsheet '!F801*'My Spreedsheet '!F801)</f>
        <v>87.843637421312494</v>
      </c>
      <c r="P801" s="43">
        <f t="shared" si="407"/>
        <v>-1903.647591300911</v>
      </c>
      <c r="Q801" s="43">
        <f t="shared" si="385"/>
        <v>-28871.988468063817</v>
      </c>
      <c r="R801" s="43">
        <f t="shared" si="386"/>
        <v>-28.871988468063819</v>
      </c>
      <c r="S801" s="43">
        <f t="shared" si="387"/>
        <v>3770.0485689732391</v>
      </c>
      <c r="T801" s="43">
        <f t="shared" si="409"/>
        <v>461189.19022999034</v>
      </c>
      <c r="U801" s="43">
        <f t="shared" si="388"/>
        <v>0</v>
      </c>
      <c r="V801" s="43">
        <f t="shared" si="389"/>
        <v>0</v>
      </c>
      <c r="W801" s="43">
        <f t="shared" si="390"/>
        <v>-28.871988468063819</v>
      </c>
      <c r="X801" s="43">
        <f t="shared" si="391"/>
        <v>8.0199967966843935E-3</v>
      </c>
      <c r="Y801" s="43">
        <f t="shared" si="379"/>
        <v>2340.0956375668293</v>
      </c>
      <c r="Z801" s="43">
        <f t="shared" si="380"/>
        <v>-1118.9494540152211</v>
      </c>
      <c r="AA801" s="43">
        <f t="shared" si="392"/>
        <v>0.6500265659907859</v>
      </c>
      <c r="AB801" s="43">
        <f t="shared" si="393"/>
        <v>-0.31081929278200587</v>
      </c>
      <c r="AC801" s="43">
        <f t="shared" si="394"/>
        <v>0.31081929278200587</v>
      </c>
      <c r="AD801" s="43">
        <f t="shared" si="395"/>
        <v>0.33920727320878002</v>
      </c>
      <c r="AE801" s="43">
        <f>1/2*(('Car Info '!$C$5)*('My Spreedsheet '!F801)^2)</f>
        <v>171370.69444444444</v>
      </c>
      <c r="AF801" s="43">
        <f t="shared" si="396"/>
        <v>171.37069444444444</v>
      </c>
      <c r="AG801" s="43">
        <f t="shared" si="397"/>
        <v>4.7602970679012341E-2</v>
      </c>
      <c r="AH801" s="43">
        <f t="shared" si="398"/>
        <v>10.944550435099449</v>
      </c>
      <c r="AI801" s="43">
        <f t="shared" si="399"/>
        <v>3770.0485689732391</v>
      </c>
      <c r="AJ801" s="43">
        <f t="shared" si="400"/>
        <v>167600.64587547121</v>
      </c>
      <c r="AK801" s="43">
        <f t="shared" si="401"/>
        <v>167.6006458754712</v>
      </c>
      <c r="AL801" s="43">
        <f t="shared" si="402"/>
        <v>167600.64587547121</v>
      </c>
      <c r="AM801" s="43">
        <f t="shared" si="403"/>
        <v>167.6006458754712</v>
      </c>
      <c r="AN801" s="43">
        <f t="shared" si="404"/>
        <v>125.70048440660342</v>
      </c>
      <c r="AO801" s="43">
        <f>IF('My Spreedsheet '!AN801&lt; 'Supercapacitor Info'!$F$22,'My Spreedsheet '!AN801,'Supercapacitor Info'!$F$22)</f>
        <v>125.70048440660342</v>
      </c>
    </row>
    <row r="802" spans="2:41" x14ac:dyDescent="0.3">
      <c r="B802" s="8" t="s">
        <v>10</v>
      </c>
      <c r="C802" s="8">
        <v>797</v>
      </c>
      <c r="D802" s="8">
        <v>208</v>
      </c>
      <c r="E802" s="9">
        <v>49.3</v>
      </c>
      <c r="F802" s="52">
        <f t="shared" si="381"/>
        <v>13.694444444444443</v>
      </c>
      <c r="G802" s="18">
        <f t="shared" si="405"/>
        <v>-1.3472222222222225</v>
      </c>
      <c r="H802" s="18">
        <f t="shared" si="406"/>
        <v>-4.8500000000000014</v>
      </c>
      <c r="I802" s="18">
        <f t="shared" si="382"/>
        <v>13.694444444444443</v>
      </c>
      <c r="J802" s="18">
        <f t="shared" si="383"/>
        <v>5163.0833333333385</v>
      </c>
      <c r="K802" s="18">
        <f t="shared" si="408"/>
        <v>2068.5555555555552</v>
      </c>
      <c r="L802" s="43">
        <f>'Car Info '!$C$5*'My Spreedsheet '!G802</f>
        <v>-2007.3611111111115</v>
      </c>
      <c r="M802" s="43">
        <f t="shared" si="384"/>
        <v>1</v>
      </c>
      <c r="N802" s="43">
        <f>IF(M802=1,'Car Info '!$C$5*9.80665*'Car Info '!$H$5,0)</f>
        <v>160.73099349999998</v>
      </c>
      <c r="O802" s="43">
        <f>0.5*'Car Info '!$G$5*'Car Info '!$I$5*'Car Info '!$D$5*('My Spreedsheet '!F802*'My Spreedsheet '!F802)</f>
        <v>71.617451702064216</v>
      </c>
      <c r="P802" s="43">
        <f t="shared" si="407"/>
        <v>-1775.0126659090472</v>
      </c>
      <c r="Q802" s="43">
        <f t="shared" si="385"/>
        <v>-24307.812341476671</v>
      </c>
      <c r="R802" s="43">
        <f t="shared" si="386"/>
        <v>-24.307812341476669</v>
      </c>
      <c r="S802" s="43">
        <f t="shared" si="387"/>
        <v>3181.8828745727119</v>
      </c>
      <c r="T802" s="43">
        <f t="shared" si="409"/>
        <v>464371.07310456305</v>
      </c>
      <c r="U802" s="43">
        <f t="shared" si="388"/>
        <v>0</v>
      </c>
      <c r="V802" s="43">
        <f t="shared" si="389"/>
        <v>0</v>
      </c>
      <c r="W802" s="43">
        <f t="shared" si="390"/>
        <v>-24.307812341476669</v>
      </c>
      <c r="X802" s="43">
        <f t="shared" si="391"/>
        <v>6.7521700948546303E-3</v>
      </c>
      <c r="Y802" s="43">
        <f t="shared" si="379"/>
        <v>2340.0956375668293</v>
      </c>
      <c r="Z802" s="43">
        <f t="shared" si="380"/>
        <v>-1143.2572663566978</v>
      </c>
      <c r="AA802" s="43">
        <f t="shared" si="392"/>
        <v>0.6500265659907859</v>
      </c>
      <c r="AB802" s="43">
        <f t="shared" si="393"/>
        <v>-0.3175714628768605</v>
      </c>
      <c r="AC802" s="43">
        <f t="shared" si="394"/>
        <v>0.3175714628768605</v>
      </c>
      <c r="AD802" s="43">
        <f t="shared" si="395"/>
        <v>0.3324551031139254</v>
      </c>
      <c r="AE802" s="43">
        <f>1/2*(('Car Info '!$C$5)*('My Spreedsheet '!F802)^2)</f>
        <v>139715.66743827157</v>
      </c>
      <c r="AF802" s="43">
        <f t="shared" si="396"/>
        <v>139.71566743827157</v>
      </c>
      <c r="AG802" s="43">
        <f t="shared" si="397"/>
        <v>3.88099076217421E-2</v>
      </c>
      <c r="AH802" s="43">
        <f t="shared" si="398"/>
        <v>10.983360342721191</v>
      </c>
      <c r="AI802" s="43">
        <f t="shared" si="399"/>
        <v>3181.8828745727119</v>
      </c>
      <c r="AJ802" s="43">
        <f t="shared" si="400"/>
        <v>136533.78456369886</v>
      </c>
      <c r="AK802" s="43">
        <f t="shared" si="401"/>
        <v>136.53378456369887</v>
      </c>
      <c r="AL802" s="43">
        <f t="shared" si="402"/>
        <v>136533.78456369886</v>
      </c>
      <c r="AM802" s="43">
        <f t="shared" si="403"/>
        <v>136.53378456369887</v>
      </c>
      <c r="AN802" s="43">
        <f t="shared" si="404"/>
        <v>102.40033842277415</v>
      </c>
      <c r="AO802" s="43">
        <f>IF('My Spreedsheet '!AN802&lt; 'Supercapacitor Info'!$F$22,'My Spreedsheet '!AN802,'Supercapacitor Info'!$F$22)</f>
        <v>102.40033842277415</v>
      </c>
    </row>
    <row r="803" spans="2:41" x14ac:dyDescent="0.3">
      <c r="B803" s="8" t="s">
        <v>10</v>
      </c>
      <c r="C803" s="8">
        <v>798</v>
      </c>
      <c r="D803" s="8">
        <v>209</v>
      </c>
      <c r="E803" s="9">
        <v>44.9</v>
      </c>
      <c r="F803" s="52">
        <f t="shared" si="381"/>
        <v>12.472222222222221</v>
      </c>
      <c r="G803" s="18">
        <f t="shared" si="405"/>
        <v>-0.97222222222222221</v>
      </c>
      <c r="H803" s="18">
        <f t="shared" si="406"/>
        <v>-3.5</v>
      </c>
      <c r="I803" s="18">
        <f t="shared" si="382"/>
        <v>12.472222222222221</v>
      </c>
      <c r="J803" s="18">
        <f t="shared" si="383"/>
        <v>5175.5555555555611</v>
      </c>
      <c r="K803" s="18">
        <f t="shared" si="408"/>
        <v>2081.0277777777774</v>
      </c>
      <c r="L803" s="43">
        <f>'Car Info '!$C$5*'My Spreedsheet '!G803</f>
        <v>-1448.6111111111111</v>
      </c>
      <c r="M803" s="43">
        <f t="shared" si="384"/>
        <v>1</v>
      </c>
      <c r="N803" s="43">
        <f>IF(M803=1,'Car Info '!$C$5*9.80665*'Car Info '!$H$5,0)</f>
        <v>160.73099349999998</v>
      </c>
      <c r="O803" s="43">
        <f>0.5*'Car Info '!$G$5*'Car Info '!$I$5*'Car Info '!$D$5*('My Spreedsheet '!F803*'My Spreedsheet '!F803)</f>
        <v>59.404276012605891</v>
      </c>
      <c r="P803" s="43">
        <f t="shared" si="407"/>
        <v>-1228.4758415985052</v>
      </c>
      <c r="Q803" s="43">
        <f t="shared" si="385"/>
        <v>-15321.823691048023</v>
      </c>
      <c r="R803" s="43">
        <f t="shared" si="386"/>
        <v>-15.321823691048023</v>
      </c>
      <c r="S803" s="43">
        <f t="shared" si="387"/>
        <v>2745.5760003100008</v>
      </c>
      <c r="T803" s="43">
        <f t="shared" si="409"/>
        <v>467116.64910487307</v>
      </c>
      <c r="U803" s="43">
        <f t="shared" si="388"/>
        <v>0</v>
      </c>
      <c r="V803" s="43">
        <f t="shared" si="389"/>
        <v>0</v>
      </c>
      <c r="W803" s="43">
        <f t="shared" si="390"/>
        <v>-15.321823691048023</v>
      </c>
      <c r="X803" s="43">
        <f t="shared" si="391"/>
        <v>4.2560621364022286E-3</v>
      </c>
      <c r="Y803" s="43">
        <f t="shared" si="379"/>
        <v>2340.0956375668293</v>
      </c>
      <c r="Z803" s="43">
        <f t="shared" si="380"/>
        <v>-1158.5790900477457</v>
      </c>
      <c r="AA803" s="43">
        <f t="shared" si="392"/>
        <v>0.6500265659907859</v>
      </c>
      <c r="AB803" s="43">
        <f t="shared" si="393"/>
        <v>-0.32182752501326267</v>
      </c>
      <c r="AC803" s="43">
        <f t="shared" si="394"/>
        <v>0.32182752501326267</v>
      </c>
      <c r="AD803" s="43">
        <f t="shared" si="395"/>
        <v>0.32819904097752323</v>
      </c>
      <c r="AE803" s="43">
        <f>1/2*(('Car Info '!$C$5)*('My Spreedsheet '!F803)^2)</f>
        <v>115889.46373456788</v>
      </c>
      <c r="AF803" s="43">
        <f t="shared" si="396"/>
        <v>115.88946373456788</v>
      </c>
      <c r="AG803" s="43">
        <f t="shared" si="397"/>
        <v>3.2191517704046636E-2</v>
      </c>
      <c r="AH803" s="43">
        <f t="shared" si="398"/>
        <v>11.015551860425237</v>
      </c>
      <c r="AI803" s="43">
        <f t="shared" si="399"/>
        <v>2745.5760003100008</v>
      </c>
      <c r="AJ803" s="43">
        <f t="shared" si="400"/>
        <v>113143.88773425788</v>
      </c>
      <c r="AK803" s="43">
        <f t="shared" si="401"/>
        <v>113.14388773425787</v>
      </c>
      <c r="AL803" s="43">
        <f t="shared" si="402"/>
        <v>113143.88773425788</v>
      </c>
      <c r="AM803" s="43">
        <f t="shared" si="403"/>
        <v>113.14388773425787</v>
      </c>
      <c r="AN803" s="43">
        <f t="shared" si="404"/>
        <v>84.857915800693419</v>
      </c>
      <c r="AO803" s="43">
        <f>IF('My Spreedsheet '!AN803&lt; 'Supercapacitor Info'!$F$22,'My Spreedsheet '!AN803,'Supercapacitor Info'!$F$22)</f>
        <v>84.857915800693419</v>
      </c>
    </row>
    <row r="804" spans="2:41" x14ac:dyDescent="0.3">
      <c r="B804" s="8" t="s">
        <v>10</v>
      </c>
      <c r="C804" s="8">
        <v>799</v>
      </c>
      <c r="D804" s="8">
        <v>210</v>
      </c>
      <c r="E804" s="9">
        <v>42.3</v>
      </c>
      <c r="F804" s="52">
        <f t="shared" si="381"/>
        <v>11.749999999999998</v>
      </c>
      <c r="G804" s="18">
        <f t="shared" si="405"/>
        <v>-0.4861111111111111</v>
      </c>
      <c r="H804" s="18">
        <f t="shared" si="406"/>
        <v>-1.75</v>
      </c>
      <c r="I804" s="18">
        <f t="shared" si="382"/>
        <v>11.749999999999998</v>
      </c>
      <c r="J804" s="18">
        <f t="shared" si="383"/>
        <v>5187.3055555555611</v>
      </c>
      <c r="K804" s="18">
        <f t="shared" si="408"/>
        <v>2092.7777777777774</v>
      </c>
      <c r="L804" s="43">
        <f>'Car Info '!$C$5*'My Spreedsheet '!G804</f>
        <v>-724.30555555555554</v>
      </c>
      <c r="M804" s="43">
        <f t="shared" si="384"/>
        <v>1</v>
      </c>
      <c r="N804" s="43">
        <f>IF(M804=1,'Car Info '!$C$5*9.80665*'Car Info '!$H$5,0)</f>
        <v>160.73099349999998</v>
      </c>
      <c r="O804" s="43">
        <f>0.5*'Car Info '!$G$5*'Car Info '!$I$5*'Car Info '!$D$5*('My Spreedsheet '!F804*'My Spreedsheet '!F804)</f>
        <v>52.72368541157811</v>
      </c>
      <c r="P804" s="43">
        <f t="shared" si="407"/>
        <v>-510.85087664397747</v>
      </c>
      <c r="Q804" s="43">
        <f t="shared" si="385"/>
        <v>-6002.4978005667344</v>
      </c>
      <c r="R804" s="43">
        <f t="shared" si="386"/>
        <v>-6.0024978005667347</v>
      </c>
      <c r="S804" s="43">
        <f t="shared" si="387"/>
        <v>2508.0924772110425</v>
      </c>
      <c r="T804" s="43">
        <f t="shared" si="409"/>
        <v>469624.7415820841</v>
      </c>
      <c r="U804" s="43">
        <f t="shared" si="388"/>
        <v>0</v>
      </c>
      <c r="V804" s="43">
        <f t="shared" si="389"/>
        <v>0</v>
      </c>
      <c r="W804" s="43">
        <f t="shared" si="390"/>
        <v>-6.0024978005667347</v>
      </c>
      <c r="X804" s="43">
        <f t="shared" si="391"/>
        <v>1.6673605001574262E-3</v>
      </c>
      <c r="Y804" s="43">
        <f t="shared" si="379"/>
        <v>2340.0956375668293</v>
      </c>
      <c r="Z804" s="43">
        <f t="shared" si="380"/>
        <v>-1164.5815878483124</v>
      </c>
      <c r="AA804" s="43">
        <f t="shared" si="392"/>
        <v>0.6500265659907859</v>
      </c>
      <c r="AB804" s="43">
        <f t="shared" si="393"/>
        <v>-0.32349488551342009</v>
      </c>
      <c r="AC804" s="43">
        <f t="shared" si="394"/>
        <v>0.32349488551342009</v>
      </c>
      <c r="AD804" s="43">
        <f t="shared" si="395"/>
        <v>0.3265316804773658</v>
      </c>
      <c r="AE804" s="43">
        <f>1/2*(('Car Info '!$C$5)*('My Spreedsheet '!F804)^2)</f>
        <v>102856.56249999999</v>
      </c>
      <c r="AF804" s="43">
        <f t="shared" si="396"/>
        <v>102.85656249999998</v>
      </c>
      <c r="AG804" s="43">
        <f t="shared" si="397"/>
        <v>2.8571267361111107E-2</v>
      </c>
      <c r="AH804" s="43">
        <f t="shared" si="398"/>
        <v>11.044123127786348</v>
      </c>
      <c r="AI804" s="43">
        <f t="shared" si="399"/>
        <v>2508.0924772110425</v>
      </c>
      <c r="AJ804" s="43">
        <f t="shared" si="400"/>
        <v>100348.47002278894</v>
      </c>
      <c r="AK804" s="43">
        <f t="shared" si="401"/>
        <v>100.34847002278894</v>
      </c>
      <c r="AL804" s="43">
        <f t="shared" si="402"/>
        <v>100348.47002278894</v>
      </c>
      <c r="AM804" s="43">
        <f t="shared" si="403"/>
        <v>100.34847002278894</v>
      </c>
      <c r="AN804" s="43">
        <f t="shared" si="404"/>
        <v>75.261352517091694</v>
      </c>
      <c r="AO804" s="43">
        <f>IF('My Spreedsheet '!AN804&lt; 'Supercapacitor Info'!$F$22,'My Spreedsheet '!AN804,'Supercapacitor Info'!$F$22)</f>
        <v>75.261352517091694</v>
      </c>
    </row>
    <row r="805" spans="2:41" x14ac:dyDescent="0.3">
      <c r="B805" s="8" t="s">
        <v>10</v>
      </c>
      <c r="C805" s="8">
        <v>800</v>
      </c>
      <c r="D805" s="8">
        <v>211</v>
      </c>
      <c r="E805" s="9">
        <v>41.4</v>
      </c>
      <c r="F805" s="52">
        <f t="shared" si="381"/>
        <v>11.5</v>
      </c>
      <c r="G805" s="18">
        <f t="shared" si="405"/>
        <v>-0.1388888888888889</v>
      </c>
      <c r="H805" s="18">
        <f t="shared" si="406"/>
        <v>-0.5</v>
      </c>
      <c r="I805" s="18">
        <f t="shared" si="382"/>
        <v>11.5</v>
      </c>
      <c r="J805" s="18">
        <f t="shared" si="383"/>
        <v>5198.8055555555611</v>
      </c>
      <c r="K805" s="18">
        <f t="shared" si="408"/>
        <v>2104.2777777777774</v>
      </c>
      <c r="L805" s="43">
        <f>'Car Info '!$C$5*'My Spreedsheet '!G805</f>
        <v>-206.94444444444446</v>
      </c>
      <c r="M805" s="43">
        <f t="shared" si="384"/>
        <v>1</v>
      </c>
      <c r="N805" s="43">
        <f>IF(M805=1,'Car Info '!$C$5*9.80665*'Car Info '!$H$5,0)</f>
        <v>160.73099349999998</v>
      </c>
      <c r="O805" s="43">
        <f>0.5*'Car Info '!$G$5*'Car Info '!$I$5*'Car Info '!$D$5*('My Spreedsheet '!F805*'My Spreedsheet '!F805)</f>
        <v>50.503992001312497</v>
      </c>
      <c r="P805" s="43">
        <f t="shared" si="407"/>
        <v>4.2905410568680225</v>
      </c>
      <c r="Q805" s="43">
        <f t="shared" si="385"/>
        <v>49.341222153982258</v>
      </c>
      <c r="R805" s="43">
        <f t="shared" si="386"/>
        <v>4.9341222153982262E-2</v>
      </c>
      <c r="S805" s="43">
        <f t="shared" si="387"/>
        <v>2429.2023332650933</v>
      </c>
      <c r="T805" s="43">
        <f t="shared" si="409"/>
        <v>472053.9439153492</v>
      </c>
      <c r="U805" s="43">
        <f t="shared" si="388"/>
        <v>4.9341222153982262E-2</v>
      </c>
      <c r="V805" s="43">
        <f t="shared" si="389"/>
        <v>1.370589504277285E-5</v>
      </c>
      <c r="W805" s="43">
        <f t="shared" si="390"/>
        <v>0</v>
      </c>
      <c r="X805" s="43">
        <f t="shared" si="391"/>
        <v>0</v>
      </c>
      <c r="Y805" s="43">
        <f t="shared" si="379"/>
        <v>2340.1449787889833</v>
      </c>
      <c r="Z805" s="43">
        <f t="shared" si="380"/>
        <v>-1164.5815878483124</v>
      </c>
      <c r="AA805" s="43">
        <f t="shared" si="392"/>
        <v>0.65004027188582869</v>
      </c>
      <c r="AB805" s="43">
        <f t="shared" si="393"/>
        <v>-0.32349488551342009</v>
      </c>
      <c r="AC805" s="43">
        <f t="shared" si="394"/>
        <v>0.32349488551342009</v>
      </c>
      <c r="AD805" s="43">
        <f t="shared" si="395"/>
        <v>0.3265453863724086</v>
      </c>
      <c r="AE805" s="43">
        <f>1/2*(('Car Info '!$C$5)*('My Spreedsheet '!F805)^2)</f>
        <v>98526.25</v>
      </c>
      <c r="AF805" s="43">
        <f t="shared" si="396"/>
        <v>98.526250000000005</v>
      </c>
      <c r="AG805" s="43">
        <f t="shared" si="397"/>
        <v>2.736840277777778E-2</v>
      </c>
      <c r="AH805" s="43">
        <f t="shared" si="398"/>
        <v>11.071491530564126</v>
      </c>
      <c r="AI805" s="43">
        <f t="shared" si="399"/>
        <v>2429.2023332650933</v>
      </c>
      <c r="AJ805" s="43">
        <f t="shared" si="400"/>
        <v>96097.047666734899</v>
      </c>
      <c r="AK805" s="43">
        <f t="shared" si="401"/>
        <v>96.097047666734895</v>
      </c>
      <c r="AL805" s="43">
        <f t="shared" si="402"/>
        <v>96097.047666734899</v>
      </c>
      <c r="AM805" s="43">
        <f t="shared" si="403"/>
        <v>96.097047666734895</v>
      </c>
      <c r="AN805" s="43">
        <f t="shared" si="404"/>
        <v>72.072785750051182</v>
      </c>
      <c r="AO805" s="43">
        <f>IF('My Spreedsheet '!AN805&lt; 'Supercapacitor Info'!$F$22,'My Spreedsheet '!AN805,'Supercapacitor Info'!$F$22)</f>
        <v>72.072785750051182</v>
      </c>
    </row>
    <row r="806" spans="2:41" x14ac:dyDescent="0.3">
      <c r="B806" s="8" t="s">
        <v>10</v>
      </c>
      <c r="C806" s="8">
        <v>801</v>
      </c>
      <c r="D806" s="8">
        <v>212</v>
      </c>
      <c r="E806" s="9">
        <v>41.3</v>
      </c>
      <c r="F806" s="52">
        <f t="shared" si="381"/>
        <v>11.472222222222221</v>
      </c>
      <c r="G806" s="18">
        <f t="shared" si="405"/>
        <v>9.7222222222222612E-2</v>
      </c>
      <c r="H806" s="18">
        <f t="shared" si="406"/>
        <v>0.35000000000000142</v>
      </c>
      <c r="I806" s="18">
        <f t="shared" si="382"/>
        <v>11.472222222222221</v>
      </c>
      <c r="J806" s="18">
        <f t="shared" si="383"/>
        <v>5210.2777777777837</v>
      </c>
      <c r="K806" s="18">
        <f t="shared" si="408"/>
        <v>2115.7499999999995</v>
      </c>
      <c r="L806" s="43">
        <f>'Car Info '!$C$5*'My Spreedsheet '!G806</f>
        <v>144.86111111111168</v>
      </c>
      <c r="M806" s="43">
        <f t="shared" si="384"/>
        <v>1</v>
      </c>
      <c r="N806" s="43">
        <f>IF(M806=1,'Car Info '!$C$5*9.80665*'Car Info '!$H$5,0)</f>
        <v>160.73099349999998</v>
      </c>
      <c r="O806" s="43">
        <f>0.5*'Car Info '!$G$5*'Car Info '!$I$5*'Car Info '!$D$5*('My Spreedsheet '!F806*'My Spreedsheet '!F806)</f>
        <v>50.260306026230893</v>
      </c>
      <c r="P806" s="43">
        <f t="shared" si="407"/>
        <v>355.85241063734259</v>
      </c>
      <c r="Q806" s="43">
        <f t="shared" si="385"/>
        <v>4082.4179331450687</v>
      </c>
      <c r="R806" s="43">
        <f t="shared" si="386"/>
        <v>4.0824179331450692</v>
      </c>
      <c r="S806" s="43">
        <f t="shared" si="387"/>
        <v>2420.5390751203709</v>
      </c>
      <c r="T806" s="43">
        <f t="shared" si="409"/>
        <v>474474.48299046955</v>
      </c>
      <c r="U806" s="43">
        <f t="shared" si="388"/>
        <v>4.0824179331450692</v>
      </c>
      <c r="V806" s="43">
        <f t="shared" si="389"/>
        <v>1.1340049814291858E-3</v>
      </c>
      <c r="W806" s="43">
        <f t="shared" si="390"/>
        <v>0</v>
      </c>
      <c r="X806" s="43">
        <f t="shared" si="391"/>
        <v>0</v>
      </c>
      <c r="Y806" s="43">
        <f t="shared" si="379"/>
        <v>2344.2273967221286</v>
      </c>
      <c r="Z806" s="43">
        <f t="shared" si="380"/>
        <v>-1164.5815878483124</v>
      </c>
      <c r="AA806" s="43">
        <f t="shared" si="392"/>
        <v>0.65117427686725793</v>
      </c>
      <c r="AB806" s="43">
        <f t="shared" si="393"/>
        <v>-0.32349488551342009</v>
      </c>
      <c r="AC806" s="43">
        <f t="shared" si="394"/>
        <v>0.32349488551342009</v>
      </c>
      <c r="AD806" s="43">
        <f t="shared" si="395"/>
        <v>0.32767939135383783</v>
      </c>
      <c r="AE806" s="43">
        <f>1/2*(('Car Info '!$C$5)*('My Spreedsheet '!F806)^2)</f>
        <v>98050.852623456783</v>
      </c>
      <c r="AF806" s="43">
        <f t="shared" si="396"/>
        <v>98.050852623456791</v>
      </c>
      <c r="AG806" s="43">
        <f t="shared" si="397"/>
        <v>2.7236347950960221E-2</v>
      </c>
      <c r="AH806" s="43">
        <f t="shared" si="398"/>
        <v>11.098727878515087</v>
      </c>
      <c r="AI806" s="43">
        <f t="shared" si="399"/>
        <v>2420.5390751203709</v>
      </c>
      <c r="AJ806" s="43">
        <f t="shared" si="400"/>
        <v>95630.313548336417</v>
      </c>
      <c r="AK806" s="43">
        <f t="shared" si="401"/>
        <v>95.630313548336417</v>
      </c>
      <c r="AL806" s="43">
        <f t="shared" si="402"/>
        <v>0</v>
      </c>
      <c r="AM806" s="43">
        <f t="shared" si="403"/>
        <v>0</v>
      </c>
      <c r="AN806" s="43">
        <f t="shared" si="404"/>
        <v>71.722735161252317</v>
      </c>
      <c r="AO806" s="43">
        <f>IF('My Spreedsheet '!AN806&lt; 'Supercapacitor Info'!$F$22,'My Spreedsheet '!AN806,'Supercapacitor Info'!$F$22)</f>
        <v>71.722735161252317</v>
      </c>
    </row>
    <row r="807" spans="2:41" x14ac:dyDescent="0.3">
      <c r="B807" s="8" t="s">
        <v>10</v>
      </c>
      <c r="C807" s="8">
        <v>802</v>
      </c>
      <c r="D807" s="8">
        <v>213</v>
      </c>
      <c r="E807" s="9">
        <v>42.1</v>
      </c>
      <c r="F807" s="52">
        <f t="shared" si="381"/>
        <v>11.694444444444445</v>
      </c>
      <c r="G807" s="18">
        <f t="shared" si="405"/>
        <v>0.47222222222222299</v>
      </c>
      <c r="H807" s="18">
        <f t="shared" si="406"/>
        <v>1.7000000000000028</v>
      </c>
      <c r="I807" s="18">
        <f t="shared" si="382"/>
        <v>11.694444444444445</v>
      </c>
      <c r="J807" s="18">
        <f t="shared" si="383"/>
        <v>5221.9722222222281</v>
      </c>
      <c r="K807" s="18">
        <f t="shared" si="408"/>
        <v>2127.4444444444439</v>
      </c>
      <c r="L807" s="43">
        <f>'Car Info '!$C$5*'My Spreedsheet '!G807</f>
        <v>703.61111111111222</v>
      </c>
      <c r="M807" s="43">
        <f t="shared" si="384"/>
        <v>1</v>
      </c>
      <c r="N807" s="43">
        <f>IF(M807=1,'Car Info '!$C$5*9.80665*'Car Info '!$H$5,0)</f>
        <v>160.73099349999998</v>
      </c>
      <c r="O807" s="43">
        <f>0.5*'Car Info '!$G$5*'Car Info '!$I$5*'Car Info '!$D$5*('My Spreedsheet '!F807*'My Spreedsheet '!F807)</f>
        <v>52.226294932814241</v>
      </c>
      <c r="P807" s="43">
        <f t="shared" si="407"/>
        <v>916.56839954392638</v>
      </c>
      <c r="Q807" s="43">
        <f t="shared" si="385"/>
        <v>10718.758227999806</v>
      </c>
      <c r="R807" s="43">
        <f t="shared" si="386"/>
        <v>10.718758227999807</v>
      </c>
      <c r="S807" s="43">
        <f t="shared" si="387"/>
        <v>2490.4171786170773</v>
      </c>
      <c r="T807" s="43">
        <f t="shared" si="409"/>
        <v>476964.90016908664</v>
      </c>
      <c r="U807" s="43">
        <f t="shared" si="388"/>
        <v>10.718758227999807</v>
      </c>
      <c r="V807" s="43">
        <f t="shared" si="389"/>
        <v>2.9774328411110574E-3</v>
      </c>
      <c r="W807" s="43">
        <f t="shared" si="390"/>
        <v>0</v>
      </c>
      <c r="X807" s="43">
        <f t="shared" si="391"/>
        <v>0</v>
      </c>
      <c r="Y807" s="43">
        <f t="shared" si="379"/>
        <v>2354.9461549501284</v>
      </c>
      <c r="Z807" s="43">
        <f t="shared" si="380"/>
        <v>-1164.5815878483124</v>
      </c>
      <c r="AA807" s="43">
        <f t="shared" si="392"/>
        <v>0.654151709708369</v>
      </c>
      <c r="AB807" s="43">
        <f t="shared" si="393"/>
        <v>-0.32349488551342009</v>
      </c>
      <c r="AC807" s="43">
        <f t="shared" si="394"/>
        <v>0.32349488551342009</v>
      </c>
      <c r="AD807" s="43">
        <f t="shared" si="395"/>
        <v>0.33065682419494891</v>
      </c>
      <c r="AE807" s="43">
        <f>1/2*(('Car Info '!$C$5)*('My Spreedsheet '!F807)^2)</f>
        <v>101886.22299382718</v>
      </c>
      <c r="AF807" s="43">
        <f t="shared" si="396"/>
        <v>101.88622299382718</v>
      </c>
      <c r="AG807" s="43">
        <f t="shared" si="397"/>
        <v>2.8301728609396438E-2</v>
      </c>
      <c r="AH807" s="43">
        <f t="shared" si="398"/>
        <v>11.127029607124483</v>
      </c>
      <c r="AI807" s="43">
        <f t="shared" si="399"/>
        <v>2490.4171786170773</v>
      </c>
      <c r="AJ807" s="43">
        <f t="shared" si="400"/>
        <v>99395.8058152101</v>
      </c>
      <c r="AK807" s="43">
        <f t="shared" si="401"/>
        <v>99.395805815210096</v>
      </c>
      <c r="AL807" s="43">
        <f t="shared" si="402"/>
        <v>0</v>
      </c>
      <c r="AM807" s="43">
        <f t="shared" si="403"/>
        <v>0</v>
      </c>
      <c r="AN807" s="43">
        <f t="shared" si="404"/>
        <v>74.546854361407583</v>
      </c>
      <c r="AO807" s="43">
        <f>IF('My Spreedsheet '!AN807&lt; 'Supercapacitor Info'!$F$22,'My Spreedsheet '!AN807,'Supercapacitor Info'!$F$22)</f>
        <v>74.546854361407583</v>
      </c>
    </row>
    <row r="808" spans="2:41" x14ac:dyDescent="0.3">
      <c r="B808" s="8" t="s">
        <v>10</v>
      </c>
      <c r="C808" s="8">
        <v>803</v>
      </c>
      <c r="D808" s="8">
        <v>214</v>
      </c>
      <c r="E808" s="9">
        <v>44.7</v>
      </c>
      <c r="F808" s="52">
        <f t="shared" si="381"/>
        <v>12.416666666666668</v>
      </c>
      <c r="G808" s="18">
        <f t="shared" si="405"/>
        <v>0.87499999999999956</v>
      </c>
      <c r="H808" s="18">
        <f t="shared" si="406"/>
        <v>3.1499999999999986</v>
      </c>
      <c r="I808" s="18">
        <f t="shared" si="382"/>
        <v>12.416666666666668</v>
      </c>
      <c r="J808" s="18">
        <f t="shared" si="383"/>
        <v>5234.3888888888951</v>
      </c>
      <c r="K808" s="18">
        <f t="shared" si="408"/>
        <v>2139.8611111111104</v>
      </c>
      <c r="L808" s="43">
        <f>'Car Info '!$C$5*'My Spreedsheet '!G808</f>
        <v>1303.7499999999993</v>
      </c>
      <c r="M808" s="43">
        <f t="shared" si="384"/>
        <v>1</v>
      </c>
      <c r="N808" s="43">
        <f>IF(M808=1,'Car Info '!$C$5*9.80665*'Car Info '!$H$5,0)</f>
        <v>160.73099349999998</v>
      </c>
      <c r="O808" s="43">
        <f>0.5*'Car Info '!$G$5*'Car Info '!$I$5*'Car Info '!$D$5*('My Spreedsheet '!F808*'My Spreedsheet '!F808)</f>
        <v>58.876240622828135</v>
      </c>
      <c r="P808" s="43">
        <f t="shared" si="407"/>
        <v>1523.3572341228275</v>
      </c>
      <c r="Q808" s="43">
        <f t="shared" si="385"/>
        <v>18915.018990358443</v>
      </c>
      <c r="R808" s="43">
        <f t="shared" si="386"/>
        <v>18.915018990358444</v>
      </c>
      <c r="S808" s="43">
        <f t="shared" si="387"/>
        <v>2726.7898236917827</v>
      </c>
      <c r="T808" s="43">
        <f t="shared" si="409"/>
        <v>479691.68999277841</v>
      </c>
      <c r="U808" s="43">
        <f t="shared" si="388"/>
        <v>18.915018990358444</v>
      </c>
      <c r="V808" s="43">
        <f t="shared" si="389"/>
        <v>5.2541719417662346E-3</v>
      </c>
      <c r="W808" s="43">
        <f t="shared" si="390"/>
        <v>0</v>
      </c>
      <c r="X808" s="43">
        <f t="shared" si="391"/>
        <v>0</v>
      </c>
      <c r="Y808" s="43">
        <f t="shared" si="379"/>
        <v>2373.8611739404869</v>
      </c>
      <c r="Z808" s="43">
        <f t="shared" si="380"/>
        <v>-1164.5815878483124</v>
      </c>
      <c r="AA808" s="43">
        <f t="shared" si="392"/>
        <v>0.65940588165013525</v>
      </c>
      <c r="AB808" s="43">
        <f t="shared" si="393"/>
        <v>-0.32349488551342009</v>
      </c>
      <c r="AC808" s="43">
        <f t="shared" si="394"/>
        <v>0.32349488551342009</v>
      </c>
      <c r="AD808" s="43">
        <f t="shared" si="395"/>
        <v>0.33591099613671516</v>
      </c>
      <c r="AE808" s="43">
        <f>1/2*(('Car Info '!$C$5)*('My Spreedsheet '!F808)^2)</f>
        <v>114859.3402777778</v>
      </c>
      <c r="AF808" s="43">
        <f t="shared" si="396"/>
        <v>114.8593402777778</v>
      </c>
      <c r="AG808" s="43">
        <f t="shared" si="397"/>
        <v>3.1905372299382721E-2</v>
      </c>
      <c r="AH808" s="43">
        <f t="shared" si="398"/>
        <v>11.158934979423865</v>
      </c>
      <c r="AI808" s="43">
        <f t="shared" si="399"/>
        <v>2726.7898236917827</v>
      </c>
      <c r="AJ808" s="43">
        <f t="shared" si="400"/>
        <v>112132.55045408601</v>
      </c>
      <c r="AK808" s="43">
        <f t="shared" si="401"/>
        <v>112.13255045408602</v>
      </c>
      <c r="AL808" s="43">
        <f t="shared" si="402"/>
        <v>0</v>
      </c>
      <c r="AM808" s="43">
        <f t="shared" si="403"/>
        <v>0</v>
      </c>
      <c r="AN808" s="43">
        <f t="shared" si="404"/>
        <v>84.099412840564497</v>
      </c>
      <c r="AO808" s="43">
        <f>IF('My Spreedsheet '!AN808&lt; 'Supercapacitor Info'!$F$22,'My Spreedsheet '!AN808,'Supercapacitor Info'!$F$22)</f>
        <v>84.099412840564497</v>
      </c>
    </row>
    <row r="809" spans="2:41" x14ac:dyDescent="0.3">
      <c r="B809" s="8" t="s">
        <v>10</v>
      </c>
      <c r="C809" s="8">
        <v>804</v>
      </c>
      <c r="D809" s="8">
        <v>215</v>
      </c>
      <c r="E809" s="9">
        <v>48.4</v>
      </c>
      <c r="F809" s="52">
        <f t="shared" si="381"/>
        <v>13.444444444444443</v>
      </c>
      <c r="G809" s="18">
        <f t="shared" si="405"/>
        <v>0.93055555555555491</v>
      </c>
      <c r="H809" s="18">
        <f t="shared" si="406"/>
        <v>3.3499999999999979</v>
      </c>
      <c r="I809" s="18">
        <f t="shared" si="382"/>
        <v>13.444444444444443</v>
      </c>
      <c r="J809" s="18">
        <f t="shared" si="383"/>
        <v>5247.8333333333394</v>
      </c>
      <c r="K809" s="18">
        <f t="shared" si="408"/>
        <v>2153.3055555555547</v>
      </c>
      <c r="L809" s="43">
        <f>'Car Info '!$C$5*'My Spreedsheet '!G809</f>
        <v>1386.5277777777769</v>
      </c>
      <c r="M809" s="43">
        <f t="shared" si="384"/>
        <v>1</v>
      </c>
      <c r="N809" s="43">
        <f>IF(M809=1,'Car Info '!$C$5*9.80665*'Car Info '!$H$5,0)</f>
        <v>160.73099349999998</v>
      </c>
      <c r="O809" s="43">
        <f>0.5*'Car Info '!$G$5*'Car Info '!$I$5*'Car Info '!$D$5*('My Spreedsheet '!F809*'My Spreedsheet '!F809)</f>
        <v>69.026483408361088</v>
      </c>
      <c r="P809" s="43">
        <f t="shared" si="407"/>
        <v>1616.2852546861382</v>
      </c>
      <c r="Q809" s="43">
        <f t="shared" si="385"/>
        <v>21730.057313002522</v>
      </c>
      <c r="R809" s="43">
        <f t="shared" si="386"/>
        <v>21.730057313002522</v>
      </c>
      <c r="S809" s="43">
        <f t="shared" si="387"/>
        <v>3088.9616339901872</v>
      </c>
      <c r="T809" s="43">
        <f t="shared" si="409"/>
        <v>482780.65162676858</v>
      </c>
      <c r="U809" s="43">
        <f t="shared" si="388"/>
        <v>21.730057313002522</v>
      </c>
      <c r="V809" s="43">
        <f t="shared" si="389"/>
        <v>6.0361270313895894E-3</v>
      </c>
      <c r="W809" s="43">
        <f t="shared" si="390"/>
        <v>0</v>
      </c>
      <c r="X809" s="43">
        <f t="shared" si="391"/>
        <v>0</v>
      </c>
      <c r="Y809" s="43">
        <f t="shared" si="379"/>
        <v>2395.5912312534892</v>
      </c>
      <c r="Z809" s="43">
        <f t="shared" si="380"/>
        <v>-1164.5815878483124</v>
      </c>
      <c r="AA809" s="43">
        <f t="shared" si="392"/>
        <v>0.66544200868152481</v>
      </c>
      <c r="AB809" s="43">
        <f t="shared" si="393"/>
        <v>-0.32349488551342009</v>
      </c>
      <c r="AC809" s="43">
        <f t="shared" si="394"/>
        <v>0.32349488551342009</v>
      </c>
      <c r="AD809" s="43">
        <f t="shared" si="395"/>
        <v>0.34194712316810472</v>
      </c>
      <c r="AE809" s="43">
        <f>1/2*(('Car Info '!$C$5)*('My Spreedsheet '!F809)^2)</f>
        <v>134661.04938271601</v>
      </c>
      <c r="AF809" s="43">
        <f t="shared" si="396"/>
        <v>134.66104938271602</v>
      </c>
      <c r="AG809" s="43">
        <f t="shared" si="397"/>
        <v>3.7405847050754448E-2</v>
      </c>
      <c r="AH809" s="43">
        <f t="shared" si="398"/>
        <v>11.19634082647462</v>
      </c>
      <c r="AI809" s="43">
        <f t="shared" si="399"/>
        <v>3088.9616339901872</v>
      </c>
      <c r="AJ809" s="43">
        <f t="shared" si="400"/>
        <v>131572.08774872581</v>
      </c>
      <c r="AK809" s="43">
        <f t="shared" si="401"/>
        <v>131.57208774872581</v>
      </c>
      <c r="AL809" s="43">
        <f t="shared" si="402"/>
        <v>0</v>
      </c>
      <c r="AM809" s="43">
        <f t="shared" si="403"/>
        <v>0</v>
      </c>
      <c r="AN809" s="43">
        <f t="shared" si="404"/>
        <v>98.679065811544362</v>
      </c>
      <c r="AO809" s="43">
        <f>IF('My Spreedsheet '!AN809&lt; 'Supercapacitor Info'!$F$22,'My Spreedsheet '!AN809,'Supercapacitor Info'!$F$22)</f>
        <v>98.679065811544362</v>
      </c>
    </row>
    <row r="810" spans="2:41" x14ac:dyDescent="0.3">
      <c r="B810" s="8" t="s">
        <v>10</v>
      </c>
      <c r="C810" s="8">
        <v>805</v>
      </c>
      <c r="D810" s="8">
        <v>216</v>
      </c>
      <c r="E810" s="9">
        <v>51.4</v>
      </c>
      <c r="F810" s="52">
        <f t="shared" si="381"/>
        <v>14.277777777777777</v>
      </c>
      <c r="G810" s="18">
        <f t="shared" si="405"/>
        <v>0.59722222222222276</v>
      </c>
      <c r="H810" s="18">
        <f t="shared" si="406"/>
        <v>2.1500000000000021</v>
      </c>
      <c r="I810" s="18">
        <f t="shared" si="382"/>
        <v>14.277777777777777</v>
      </c>
      <c r="J810" s="18">
        <f t="shared" si="383"/>
        <v>5262.1111111111168</v>
      </c>
      <c r="K810" s="18">
        <f t="shared" si="408"/>
        <v>2167.5833333333326</v>
      </c>
      <c r="L810" s="43">
        <f>'Car Info '!$C$5*'My Spreedsheet '!G810</f>
        <v>889.86111111111188</v>
      </c>
      <c r="M810" s="43">
        <f t="shared" si="384"/>
        <v>1</v>
      </c>
      <c r="N810" s="43">
        <f>IF(M810=1,'Car Info '!$C$5*9.80665*'Car Info '!$H$5,0)</f>
        <v>160.73099349999998</v>
      </c>
      <c r="O810" s="43">
        <f>0.5*'Car Info '!$G$5*'Car Info '!$I$5*'Car Info '!$D$5*('My Spreedsheet '!F810*'My Spreedsheet '!F810)</f>
        <v>77.848681829090268</v>
      </c>
      <c r="P810" s="43">
        <f t="shared" si="407"/>
        <v>1128.4407864402021</v>
      </c>
      <c r="Q810" s="43">
        <f t="shared" si="385"/>
        <v>16111.626784173995</v>
      </c>
      <c r="R810" s="43">
        <f t="shared" si="386"/>
        <v>16.111626784173996</v>
      </c>
      <c r="S810" s="43">
        <f t="shared" si="387"/>
        <v>3406.3875866431217</v>
      </c>
      <c r="T810" s="43">
        <f t="shared" si="409"/>
        <v>486187.03921341168</v>
      </c>
      <c r="U810" s="43">
        <f t="shared" si="388"/>
        <v>16.111626784173996</v>
      </c>
      <c r="V810" s="43">
        <f t="shared" si="389"/>
        <v>4.4754518844927768E-3</v>
      </c>
      <c r="W810" s="43">
        <f t="shared" si="390"/>
        <v>0</v>
      </c>
      <c r="X810" s="43">
        <f t="shared" si="391"/>
        <v>0</v>
      </c>
      <c r="Y810" s="43">
        <f t="shared" si="379"/>
        <v>2411.7028580376632</v>
      </c>
      <c r="Z810" s="43">
        <f t="shared" si="380"/>
        <v>-1164.5815878483124</v>
      </c>
      <c r="AA810" s="43">
        <f t="shared" si="392"/>
        <v>0.66991746056601753</v>
      </c>
      <c r="AB810" s="43">
        <f t="shared" si="393"/>
        <v>-0.32349488551342009</v>
      </c>
      <c r="AC810" s="43">
        <f t="shared" si="394"/>
        <v>0.32349488551342009</v>
      </c>
      <c r="AD810" s="43">
        <f t="shared" si="395"/>
        <v>0.34642257505259744</v>
      </c>
      <c r="AE810" s="43">
        <f>1/2*(('Car Info '!$C$5)*('My Spreedsheet '!F810)^2)</f>
        <v>151871.92901234564</v>
      </c>
      <c r="AF810" s="43">
        <f t="shared" si="396"/>
        <v>151.87192901234565</v>
      </c>
      <c r="AG810" s="43">
        <f t="shared" si="397"/>
        <v>4.2186646947873788E-2</v>
      </c>
      <c r="AH810" s="43">
        <f t="shared" si="398"/>
        <v>11.238527473422494</v>
      </c>
      <c r="AI810" s="43">
        <f t="shared" si="399"/>
        <v>3406.3875866431217</v>
      </c>
      <c r="AJ810" s="43">
        <f t="shared" si="400"/>
        <v>148465.54142570251</v>
      </c>
      <c r="AK810" s="43">
        <f t="shared" si="401"/>
        <v>148.46554142570253</v>
      </c>
      <c r="AL810" s="43">
        <f t="shared" si="402"/>
        <v>0</v>
      </c>
      <c r="AM810" s="43">
        <f t="shared" si="403"/>
        <v>0</v>
      </c>
      <c r="AN810" s="43">
        <f t="shared" si="404"/>
        <v>111.34915606927689</v>
      </c>
      <c r="AO810" s="43">
        <f>IF('My Spreedsheet '!AN810&lt; 'Supercapacitor Info'!$F$22,'My Spreedsheet '!AN810,'Supercapacitor Info'!$F$22)</f>
        <v>111.34915606927689</v>
      </c>
    </row>
    <row r="811" spans="2:41" x14ac:dyDescent="0.3">
      <c r="B811" s="8" t="s">
        <v>10</v>
      </c>
      <c r="C811" s="8">
        <v>806</v>
      </c>
      <c r="D811" s="8">
        <v>217</v>
      </c>
      <c r="E811" s="9">
        <v>52.7</v>
      </c>
      <c r="F811" s="52">
        <f t="shared" si="381"/>
        <v>14.638888888888889</v>
      </c>
      <c r="G811" s="18">
        <f t="shared" si="405"/>
        <v>0.2222222222222224</v>
      </c>
      <c r="H811" s="18">
        <f t="shared" si="406"/>
        <v>0.80000000000000071</v>
      </c>
      <c r="I811" s="18">
        <f t="shared" si="382"/>
        <v>14.638888888888889</v>
      </c>
      <c r="J811" s="18">
        <f t="shared" si="383"/>
        <v>5276.7500000000055</v>
      </c>
      <c r="K811" s="18">
        <f t="shared" si="408"/>
        <v>2182.2222222222213</v>
      </c>
      <c r="L811" s="43">
        <f>'Car Info '!$C$5*'My Spreedsheet '!G811</f>
        <v>331.11111111111137</v>
      </c>
      <c r="M811" s="43">
        <f t="shared" si="384"/>
        <v>1</v>
      </c>
      <c r="N811" s="43">
        <f>IF(M811=1,'Car Info '!$C$5*9.80665*'Car Info '!$H$5,0)</f>
        <v>160.73099349999998</v>
      </c>
      <c r="O811" s="43">
        <f>0.5*'Car Info '!$G$5*'Car Info '!$I$5*'Car Info '!$D$5*('My Spreedsheet '!F811*'My Spreedsheet '!F811)</f>
        <v>81.836350874772577</v>
      </c>
      <c r="P811" s="43">
        <f t="shared" si="407"/>
        <v>573.678455485884</v>
      </c>
      <c r="Q811" s="43">
        <f t="shared" si="385"/>
        <v>8398.0151678072471</v>
      </c>
      <c r="R811" s="43">
        <f t="shared" si="386"/>
        <v>8.3980151678072481</v>
      </c>
      <c r="S811" s="43">
        <f t="shared" si="387"/>
        <v>3550.9164023751432</v>
      </c>
      <c r="T811" s="43">
        <f t="shared" si="409"/>
        <v>489737.95561578684</v>
      </c>
      <c r="U811" s="43">
        <f t="shared" si="388"/>
        <v>8.3980151678072481</v>
      </c>
      <c r="V811" s="43">
        <f t="shared" si="389"/>
        <v>2.3327819910575688E-3</v>
      </c>
      <c r="W811" s="43">
        <f t="shared" si="390"/>
        <v>0</v>
      </c>
      <c r="X811" s="43">
        <f t="shared" si="391"/>
        <v>0</v>
      </c>
      <c r="Y811" s="43">
        <f t="shared" si="379"/>
        <v>2420.1008732054706</v>
      </c>
      <c r="Z811" s="43">
        <f t="shared" si="380"/>
        <v>-1164.5815878483124</v>
      </c>
      <c r="AA811" s="43">
        <f t="shared" si="392"/>
        <v>0.67225024255707522</v>
      </c>
      <c r="AB811" s="43">
        <f t="shared" si="393"/>
        <v>-0.32349488551342009</v>
      </c>
      <c r="AC811" s="43">
        <f t="shared" si="394"/>
        <v>0.32349488551342009</v>
      </c>
      <c r="AD811" s="43">
        <f t="shared" si="395"/>
        <v>0.34875535704365512</v>
      </c>
      <c r="AE811" s="43">
        <f>1/2*(('Car Info '!$C$5)*('My Spreedsheet '!F811)^2)</f>
        <v>159651.31558641978</v>
      </c>
      <c r="AF811" s="43">
        <f t="shared" si="396"/>
        <v>159.65131558641977</v>
      </c>
      <c r="AG811" s="43">
        <f t="shared" si="397"/>
        <v>4.4347587662894379E-2</v>
      </c>
      <c r="AH811" s="43">
        <f t="shared" si="398"/>
        <v>11.282875061085388</v>
      </c>
      <c r="AI811" s="43">
        <f t="shared" si="399"/>
        <v>3550.9164023751432</v>
      </c>
      <c r="AJ811" s="43">
        <f t="shared" si="400"/>
        <v>156100.39918404463</v>
      </c>
      <c r="AK811" s="43">
        <f t="shared" si="401"/>
        <v>156.10039918404462</v>
      </c>
      <c r="AL811" s="43">
        <f t="shared" si="402"/>
        <v>0</v>
      </c>
      <c r="AM811" s="43">
        <f t="shared" si="403"/>
        <v>0</v>
      </c>
      <c r="AN811" s="43">
        <f t="shared" si="404"/>
        <v>117.07529938803347</v>
      </c>
      <c r="AO811" s="43">
        <f>IF('My Spreedsheet '!AN811&lt; 'Supercapacitor Info'!$F$22,'My Spreedsheet '!AN811,'Supercapacitor Info'!$F$22)</f>
        <v>117.07529938803347</v>
      </c>
    </row>
    <row r="812" spans="2:41" x14ac:dyDescent="0.3">
      <c r="B812" s="8" t="s">
        <v>10</v>
      </c>
      <c r="C812" s="8">
        <v>807</v>
      </c>
      <c r="D812" s="8">
        <v>218</v>
      </c>
      <c r="E812" s="9">
        <v>53</v>
      </c>
      <c r="F812" s="52">
        <f t="shared" si="381"/>
        <v>14.722222222222221</v>
      </c>
      <c r="G812" s="18">
        <f t="shared" si="405"/>
        <v>-2.7777777777778172E-2</v>
      </c>
      <c r="H812" s="18">
        <f t="shared" si="406"/>
        <v>-0.10000000000000142</v>
      </c>
      <c r="I812" s="18">
        <f t="shared" si="382"/>
        <v>14.722222222222221</v>
      </c>
      <c r="J812" s="18">
        <f t="shared" si="383"/>
        <v>5291.4722222222281</v>
      </c>
      <c r="K812" s="18">
        <f t="shared" si="408"/>
        <v>2196.9444444444434</v>
      </c>
      <c r="L812" s="43">
        <f>'Car Info '!$C$5*'My Spreedsheet '!G812</f>
        <v>-41.388888888889475</v>
      </c>
      <c r="M812" s="43">
        <f t="shared" si="384"/>
        <v>1</v>
      </c>
      <c r="N812" s="43">
        <f>IF(M812=1,'Car Info '!$C$5*9.80665*'Car Info '!$H$5,0)</f>
        <v>160.73099349999998</v>
      </c>
      <c r="O812" s="43">
        <f>0.5*'Car Info '!$G$5*'Car Info '!$I$5*'Car Info '!$D$5*('My Spreedsheet '!F812*'My Spreedsheet '!F812)</f>
        <v>82.770725998090271</v>
      </c>
      <c r="P812" s="43">
        <f t="shared" si="407"/>
        <v>202.11283060920078</v>
      </c>
      <c r="Q812" s="43">
        <f t="shared" si="385"/>
        <v>2975.5500061910116</v>
      </c>
      <c r="R812" s="43">
        <f t="shared" si="386"/>
        <v>2.9755500061910118</v>
      </c>
      <c r="S812" s="43">
        <f t="shared" si="387"/>
        <v>3584.8864259441066</v>
      </c>
      <c r="T812" s="43">
        <f t="shared" si="409"/>
        <v>493322.84204173094</v>
      </c>
      <c r="U812" s="43">
        <f t="shared" si="388"/>
        <v>2.9755500061910118</v>
      </c>
      <c r="V812" s="43">
        <f t="shared" si="389"/>
        <v>8.2654166838639221E-4</v>
      </c>
      <c r="W812" s="43">
        <f t="shared" si="390"/>
        <v>0</v>
      </c>
      <c r="X812" s="43">
        <f t="shared" si="391"/>
        <v>0</v>
      </c>
      <c r="Y812" s="43">
        <f t="shared" si="379"/>
        <v>2423.0764232116617</v>
      </c>
      <c r="Z812" s="43">
        <f t="shared" si="380"/>
        <v>-1164.5815878483124</v>
      </c>
      <c r="AA812" s="43">
        <f t="shared" si="392"/>
        <v>0.67307678422546158</v>
      </c>
      <c r="AB812" s="43">
        <f t="shared" si="393"/>
        <v>-0.32349488551342009</v>
      </c>
      <c r="AC812" s="43">
        <f t="shared" si="394"/>
        <v>0.32349488551342009</v>
      </c>
      <c r="AD812" s="43">
        <f t="shared" si="395"/>
        <v>0.34958189871204148</v>
      </c>
      <c r="AE812" s="43">
        <f>1/2*(('Car Info '!$C$5)*('My Spreedsheet '!F812)^2)</f>
        <v>161474.15123456786</v>
      </c>
      <c r="AF812" s="43">
        <f t="shared" si="396"/>
        <v>161.47415123456787</v>
      </c>
      <c r="AG812" s="43">
        <f t="shared" si="397"/>
        <v>4.4853930898491073E-2</v>
      </c>
      <c r="AH812" s="43">
        <f t="shared" si="398"/>
        <v>11.327728991983879</v>
      </c>
      <c r="AI812" s="43">
        <f t="shared" si="399"/>
        <v>3584.8864259441066</v>
      </c>
      <c r="AJ812" s="43">
        <f t="shared" si="400"/>
        <v>157889.26480862376</v>
      </c>
      <c r="AK812" s="43">
        <f t="shared" si="401"/>
        <v>157.88926480862375</v>
      </c>
      <c r="AL812" s="43">
        <f t="shared" si="402"/>
        <v>157889.26480862376</v>
      </c>
      <c r="AM812" s="43">
        <f t="shared" si="403"/>
        <v>157.88926480862375</v>
      </c>
      <c r="AN812" s="43">
        <f t="shared" si="404"/>
        <v>118.41694860646783</v>
      </c>
      <c r="AO812" s="43">
        <f>IF('My Spreedsheet '!AN812&lt; 'Supercapacitor Info'!$F$22,'My Spreedsheet '!AN812,'Supercapacitor Info'!$F$22)</f>
        <v>118.41694860646783</v>
      </c>
    </row>
    <row r="813" spans="2:41" x14ac:dyDescent="0.3">
      <c r="B813" s="8" t="s">
        <v>10</v>
      </c>
      <c r="C813" s="8">
        <v>808</v>
      </c>
      <c r="D813" s="8">
        <v>219</v>
      </c>
      <c r="E813" s="9">
        <v>52.5</v>
      </c>
      <c r="F813" s="52">
        <f t="shared" si="381"/>
        <v>14.583333333333332</v>
      </c>
      <c r="G813" s="18">
        <f t="shared" si="405"/>
        <v>-0.23611111111111149</v>
      </c>
      <c r="H813" s="18">
        <f t="shared" si="406"/>
        <v>-0.85000000000000142</v>
      </c>
      <c r="I813" s="18">
        <f t="shared" si="382"/>
        <v>14.583333333333332</v>
      </c>
      <c r="J813" s="18">
        <f t="shared" si="383"/>
        <v>5306.0555555555611</v>
      </c>
      <c r="K813" s="18">
        <f t="shared" si="408"/>
        <v>2211.5277777777769</v>
      </c>
      <c r="L813" s="43">
        <f>'Car Info '!$C$5*'My Spreedsheet '!G813</f>
        <v>-351.80555555555611</v>
      </c>
      <c r="M813" s="43">
        <f t="shared" si="384"/>
        <v>1</v>
      </c>
      <c r="N813" s="43">
        <f>IF(M813=1,'Car Info '!$C$5*9.80665*'Car Info '!$H$5,0)</f>
        <v>160.73099349999998</v>
      </c>
      <c r="O813" s="43">
        <f>0.5*'Car Info '!$G$5*'Car Info '!$I$5*'Car Info '!$D$5*('My Spreedsheet '!F813*'My Spreedsheet '!F813)</f>
        <v>81.21638075195311</v>
      </c>
      <c r="P813" s="43">
        <f t="shared" si="407"/>
        <v>-109.85818130360302</v>
      </c>
      <c r="Q813" s="43">
        <f t="shared" si="385"/>
        <v>-1602.0984773442106</v>
      </c>
      <c r="R813" s="43">
        <f t="shared" si="386"/>
        <v>-1.6020984773442106</v>
      </c>
      <c r="S813" s="43">
        <f t="shared" si="387"/>
        <v>3528.3992078409819</v>
      </c>
      <c r="T813" s="43">
        <f t="shared" si="409"/>
        <v>496851.2412495719</v>
      </c>
      <c r="U813" s="43">
        <f t="shared" si="388"/>
        <v>0</v>
      </c>
      <c r="V813" s="43">
        <f t="shared" si="389"/>
        <v>0</v>
      </c>
      <c r="W813" s="43">
        <f t="shared" si="390"/>
        <v>-1.6020984773442106</v>
      </c>
      <c r="X813" s="43">
        <f t="shared" si="391"/>
        <v>4.4502735481783627E-4</v>
      </c>
      <c r="Y813" s="43">
        <f t="shared" si="379"/>
        <v>2423.0764232116617</v>
      </c>
      <c r="Z813" s="43">
        <f t="shared" si="380"/>
        <v>-1166.1836863256567</v>
      </c>
      <c r="AA813" s="43">
        <f t="shared" si="392"/>
        <v>0.67307678422546158</v>
      </c>
      <c r="AB813" s="43">
        <f t="shared" si="393"/>
        <v>-0.32393991286823798</v>
      </c>
      <c r="AC813" s="43">
        <f t="shared" si="394"/>
        <v>0.32393991286823798</v>
      </c>
      <c r="AD813" s="43">
        <f t="shared" si="395"/>
        <v>0.3491368713572236</v>
      </c>
      <c r="AE813" s="43">
        <f>1/2*(('Car Info '!$C$5)*('My Spreedsheet '!F813)^2)</f>
        <v>158441.84027777775</v>
      </c>
      <c r="AF813" s="43">
        <f t="shared" si="396"/>
        <v>158.44184027777774</v>
      </c>
      <c r="AG813" s="43">
        <f t="shared" si="397"/>
        <v>4.4011622299382706E-2</v>
      </c>
      <c r="AH813" s="43">
        <f t="shared" si="398"/>
        <v>11.371740614283262</v>
      </c>
      <c r="AI813" s="43">
        <f t="shared" si="399"/>
        <v>3528.3992078409819</v>
      </c>
      <c r="AJ813" s="43">
        <f t="shared" si="400"/>
        <v>154913.44106993676</v>
      </c>
      <c r="AK813" s="43">
        <f t="shared" si="401"/>
        <v>154.91344106993677</v>
      </c>
      <c r="AL813" s="43">
        <f t="shared" si="402"/>
        <v>154913.44106993676</v>
      </c>
      <c r="AM813" s="43">
        <f t="shared" si="403"/>
        <v>154.91344106993677</v>
      </c>
      <c r="AN813" s="43">
        <f t="shared" si="404"/>
        <v>116.18508080245257</v>
      </c>
      <c r="AO813" s="43">
        <f>IF('My Spreedsheet '!AN813&lt; 'Supercapacitor Info'!$F$22,'My Spreedsheet '!AN813,'Supercapacitor Info'!$F$22)</f>
        <v>116.18508080245257</v>
      </c>
    </row>
    <row r="814" spans="2:41" x14ac:dyDescent="0.3">
      <c r="B814" s="8" t="s">
        <v>10</v>
      </c>
      <c r="C814" s="8">
        <v>809</v>
      </c>
      <c r="D814" s="8">
        <v>220</v>
      </c>
      <c r="E814" s="9">
        <v>51.3</v>
      </c>
      <c r="F814" s="52">
        <f t="shared" si="381"/>
        <v>14.249999999999998</v>
      </c>
      <c r="G814" s="18">
        <f t="shared" si="405"/>
        <v>-0.38888888888888851</v>
      </c>
      <c r="H814" s="18">
        <f t="shared" si="406"/>
        <v>-1.3999999999999986</v>
      </c>
      <c r="I814" s="18">
        <f t="shared" si="382"/>
        <v>14.249999999999998</v>
      </c>
      <c r="J814" s="18">
        <f t="shared" si="383"/>
        <v>5320.3055555555611</v>
      </c>
      <c r="K814" s="18">
        <f t="shared" si="408"/>
        <v>2225.7777777777769</v>
      </c>
      <c r="L814" s="43">
        <f>'Car Info '!$C$5*'My Spreedsheet '!G814</f>
        <v>-579.44444444444389</v>
      </c>
      <c r="M814" s="43">
        <f t="shared" si="384"/>
        <v>1</v>
      </c>
      <c r="N814" s="43">
        <f>IF(M814=1,'Car Info '!$C$5*9.80665*'Car Info '!$H$5,0)</f>
        <v>160.73099349999998</v>
      </c>
      <c r="O814" s="43">
        <f>0.5*'Car Info '!$G$5*'Car Info '!$I$5*'Car Info '!$D$5*('My Spreedsheet '!F814*'My Spreedsheet '!F814)</f>
        <v>77.546063332828098</v>
      </c>
      <c r="P814" s="43">
        <f t="shared" si="407"/>
        <v>-341.16738761161582</v>
      </c>
      <c r="Q814" s="43">
        <f t="shared" si="385"/>
        <v>-4861.6352734655247</v>
      </c>
      <c r="R814" s="43">
        <f t="shared" si="386"/>
        <v>-4.8616352734655246</v>
      </c>
      <c r="S814" s="43">
        <f t="shared" si="387"/>
        <v>3395.4480598677997</v>
      </c>
      <c r="T814" s="43">
        <f t="shared" si="409"/>
        <v>500246.68930943968</v>
      </c>
      <c r="U814" s="43">
        <f t="shared" si="388"/>
        <v>0</v>
      </c>
      <c r="V814" s="43">
        <f t="shared" si="389"/>
        <v>0</v>
      </c>
      <c r="W814" s="43">
        <f t="shared" si="390"/>
        <v>-4.8616352734655246</v>
      </c>
      <c r="X814" s="43">
        <f t="shared" si="391"/>
        <v>1.3504542426293123E-3</v>
      </c>
      <c r="Y814" s="43">
        <f t="shared" si="379"/>
        <v>2423.0764232116617</v>
      </c>
      <c r="Z814" s="43">
        <f t="shared" si="380"/>
        <v>-1171.0453215991222</v>
      </c>
      <c r="AA814" s="43">
        <f t="shared" si="392"/>
        <v>0.67307678422546158</v>
      </c>
      <c r="AB814" s="43">
        <f t="shared" si="393"/>
        <v>-0.32529036711086728</v>
      </c>
      <c r="AC814" s="43">
        <f t="shared" si="394"/>
        <v>0.32529036711086728</v>
      </c>
      <c r="AD814" s="43">
        <f t="shared" si="395"/>
        <v>0.34778641711459429</v>
      </c>
      <c r="AE814" s="43">
        <f>1/2*(('Car Info '!$C$5)*('My Spreedsheet '!F814)^2)</f>
        <v>151281.56249999997</v>
      </c>
      <c r="AF814" s="43">
        <f t="shared" si="396"/>
        <v>151.28156249999998</v>
      </c>
      <c r="AG814" s="43">
        <f t="shared" si="397"/>
        <v>4.2022656249999991E-2</v>
      </c>
      <c r="AH814" s="43">
        <f t="shared" si="398"/>
        <v>11.413763270533261</v>
      </c>
      <c r="AI814" s="43">
        <f t="shared" si="399"/>
        <v>3395.4480598677997</v>
      </c>
      <c r="AJ814" s="43">
        <f t="shared" si="400"/>
        <v>147886.11444013217</v>
      </c>
      <c r="AK814" s="43">
        <f t="shared" si="401"/>
        <v>147.88611444013216</v>
      </c>
      <c r="AL814" s="43">
        <f t="shared" si="402"/>
        <v>147886.11444013217</v>
      </c>
      <c r="AM814" s="43">
        <f t="shared" si="403"/>
        <v>147.88611444013216</v>
      </c>
      <c r="AN814" s="43">
        <f t="shared" si="404"/>
        <v>110.91458583009913</v>
      </c>
      <c r="AO814" s="43">
        <f>IF('My Spreedsheet '!AN814&lt; 'Supercapacitor Info'!$F$22,'My Spreedsheet '!AN814,'Supercapacitor Info'!$F$22)</f>
        <v>110.91458583009913</v>
      </c>
    </row>
    <row r="815" spans="2:41" x14ac:dyDescent="0.3">
      <c r="B815" s="8" t="s">
        <v>10</v>
      </c>
      <c r="C815" s="8">
        <v>810</v>
      </c>
      <c r="D815" s="8">
        <v>221</v>
      </c>
      <c r="E815" s="9">
        <v>49.7</v>
      </c>
      <c r="F815" s="52">
        <f t="shared" si="381"/>
        <v>13.805555555555555</v>
      </c>
      <c r="G815" s="18">
        <f t="shared" si="405"/>
        <v>-0.54166666666666641</v>
      </c>
      <c r="H815" s="18">
        <f t="shared" si="406"/>
        <v>-1.9499999999999993</v>
      </c>
      <c r="I815" s="18">
        <f t="shared" si="382"/>
        <v>13.805555555555555</v>
      </c>
      <c r="J815" s="18">
        <f t="shared" si="383"/>
        <v>5334.1111111111168</v>
      </c>
      <c r="K815" s="18">
        <f t="shared" si="408"/>
        <v>2239.5833333333326</v>
      </c>
      <c r="L815" s="43">
        <f>'Car Info '!$C$5*'My Spreedsheet '!G815</f>
        <v>-807.08333333333292</v>
      </c>
      <c r="M815" s="43">
        <f t="shared" si="384"/>
        <v>1</v>
      </c>
      <c r="N815" s="43">
        <f>IF(M815=1,'Car Info '!$C$5*9.80665*'Car Info '!$H$5,0)</f>
        <v>160.73099349999998</v>
      </c>
      <c r="O815" s="43">
        <f>0.5*'Car Info '!$G$5*'Car Info '!$I$5*'Car Info '!$D$5*('My Spreedsheet '!F815*'My Spreedsheet '!F815)</f>
        <v>72.784315621439234</v>
      </c>
      <c r="P815" s="43">
        <f t="shared" si="407"/>
        <v>-573.56802421189377</v>
      </c>
      <c r="Q815" s="43">
        <f t="shared" si="385"/>
        <v>-7918.425223147533</v>
      </c>
      <c r="R815" s="43">
        <f t="shared" si="386"/>
        <v>-7.9184252231475334</v>
      </c>
      <c r="S815" s="43">
        <f t="shared" si="387"/>
        <v>3223.8085731487577</v>
      </c>
      <c r="T815" s="43">
        <f t="shared" si="409"/>
        <v>503470.49788258842</v>
      </c>
      <c r="U815" s="43">
        <f t="shared" si="388"/>
        <v>0</v>
      </c>
      <c r="V815" s="43">
        <f t="shared" si="389"/>
        <v>0</v>
      </c>
      <c r="W815" s="43">
        <f t="shared" si="390"/>
        <v>-7.9184252231475334</v>
      </c>
      <c r="X815" s="43">
        <f t="shared" si="391"/>
        <v>2.199562561985426E-3</v>
      </c>
      <c r="Y815" s="43">
        <f t="shared" si="379"/>
        <v>2423.0764232116617</v>
      </c>
      <c r="Z815" s="43">
        <f t="shared" si="380"/>
        <v>-1178.9637468222697</v>
      </c>
      <c r="AA815" s="43">
        <f t="shared" si="392"/>
        <v>0.67307678422546158</v>
      </c>
      <c r="AB815" s="43">
        <f t="shared" si="393"/>
        <v>-0.32748992967285273</v>
      </c>
      <c r="AC815" s="43">
        <f t="shared" si="394"/>
        <v>0.32748992967285273</v>
      </c>
      <c r="AD815" s="43">
        <f t="shared" si="395"/>
        <v>0.34558685455260885</v>
      </c>
      <c r="AE815" s="43">
        <f>1/2*(('Car Info '!$C$5)*('My Spreedsheet '!F815)^2)</f>
        <v>141992.05632716048</v>
      </c>
      <c r="AF815" s="43">
        <f t="shared" si="396"/>
        <v>141.99205632716047</v>
      </c>
      <c r="AG815" s="43">
        <f t="shared" si="397"/>
        <v>3.9442237868655687E-2</v>
      </c>
      <c r="AH815" s="43">
        <f t="shared" si="398"/>
        <v>11.453205508401917</v>
      </c>
      <c r="AI815" s="43">
        <f t="shared" si="399"/>
        <v>3223.8085731487577</v>
      </c>
      <c r="AJ815" s="43">
        <f t="shared" si="400"/>
        <v>138768.24775401171</v>
      </c>
      <c r="AK815" s="43">
        <f t="shared" si="401"/>
        <v>138.76824775401172</v>
      </c>
      <c r="AL815" s="43">
        <f t="shared" si="402"/>
        <v>138768.24775401171</v>
      </c>
      <c r="AM815" s="43">
        <f t="shared" si="403"/>
        <v>138.76824775401172</v>
      </c>
      <c r="AN815" s="43">
        <f t="shared" si="404"/>
        <v>104.07618581550878</v>
      </c>
      <c r="AO815" s="43">
        <f>IF('My Spreedsheet '!AN815&lt; 'Supercapacitor Info'!$F$22,'My Spreedsheet '!AN815,'Supercapacitor Info'!$F$22)</f>
        <v>104.07618581550878</v>
      </c>
    </row>
    <row r="816" spans="2:41" x14ac:dyDescent="0.3">
      <c r="B816" s="8" t="s">
        <v>10</v>
      </c>
      <c r="C816" s="8">
        <v>811</v>
      </c>
      <c r="D816" s="8">
        <v>222</v>
      </c>
      <c r="E816" s="9">
        <v>47.4</v>
      </c>
      <c r="F816" s="52">
        <f t="shared" si="381"/>
        <v>13.166666666666666</v>
      </c>
      <c r="G816" s="18">
        <f t="shared" si="405"/>
        <v>-0.83333333333333326</v>
      </c>
      <c r="H816" s="18">
        <f t="shared" si="406"/>
        <v>-3</v>
      </c>
      <c r="I816" s="18">
        <f t="shared" si="382"/>
        <v>13.166666666666666</v>
      </c>
      <c r="J816" s="18">
        <f t="shared" si="383"/>
        <v>5347.2777777777837</v>
      </c>
      <c r="K816" s="18">
        <f t="shared" si="408"/>
        <v>2252.7499999999991</v>
      </c>
      <c r="L816" s="43">
        <f>'Car Info '!$C$5*'My Spreedsheet '!G816</f>
        <v>-1241.6666666666665</v>
      </c>
      <c r="M816" s="43">
        <f t="shared" si="384"/>
        <v>1</v>
      </c>
      <c r="N816" s="43">
        <f>IF(M816=1,'Car Info '!$C$5*9.80665*'Car Info '!$H$5,0)</f>
        <v>160.73099349999998</v>
      </c>
      <c r="O816" s="43">
        <f>0.5*'Car Info '!$G$5*'Car Info '!$I$5*'Car Info '!$D$5*('My Spreedsheet '!F816*'My Spreedsheet '!F816)</f>
        <v>66.203615643812483</v>
      </c>
      <c r="P816" s="43">
        <f t="shared" si="407"/>
        <v>-1014.732057522854</v>
      </c>
      <c r="Q816" s="43">
        <f t="shared" si="385"/>
        <v>-13360.638757384244</v>
      </c>
      <c r="R816" s="43">
        <f t="shared" si="386"/>
        <v>-13.360638757384244</v>
      </c>
      <c r="S816" s="43">
        <f t="shared" si="387"/>
        <v>2987.9723537268637</v>
      </c>
      <c r="T816" s="43">
        <f t="shared" si="409"/>
        <v>506458.47023631528</v>
      </c>
      <c r="U816" s="43">
        <f t="shared" si="388"/>
        <v>0</v>
      </c>
      <c r="V816" s="43">
        <f t="shared" si="389"/>
        <v>0</v>
      </c>
      <c r="W816" s="43">
        <f t="shared" si="390"/>
        <v>-13.360638757384244</v>
      </c>
      <c r="X816" s="43">
        <f t="shared" si="391"/>
        <v>3.7112885437178456E-3</v>
      </c>
      <c r="Y816" s="43">
        <f t="shared" si="379"/>
        <v>2423.0764232116617</v>
      </c>
      <c r="Z816" s="43">
        <f t="shared" si="380"/>
        <v>-1192.3243855796541</v>
      </c>
      <c r="AA816" s="43">
        <f t="shared" si="392"/>
        <v>0.67307678422546158</v>
      </c>
      <c r="AB816" s="43">
        <f t="shared" si="393"/>
        <v>-0.33120121821657056</v>
      </c>
      <c r="AC816" s="43">
        <f t="shared" si="394"/>
        <v>0.33120121821657056</v>
      </c>
      <c r="AD816" s="43">
        <f t="shared" si="395"/>
        <v>0.34187556600889102</v>
      </c>
      <c r="AE816" s="43">
        <f>1/2*(('Car Info '!$C$5)*('My Spreedsheet '!F816)^2)</f>
        <v>129154.02777777775</v>
      </c>
      <c r="AF816" s="43">
        <f t="shared" si="396"/>
        <v>129.15402777777774</v>
      </c>
      <c r="AG816" s="43">
        <f t="shared" si="397"/>
        <v>3.5876118827160484E-2</v>
      </c>
      <c r="AH816" s="43">
        <f t="shared" si="398"/>
        <v>11.489081627229076</v>
      </c>
      <c r="AI816" s="43">
        <f t="shared" si="399"/>
        <v>2987.9723537268637</v>
      </c>
      <c r="AJ816" s="43">
        <f t="shared" si="400"/>
        <v>126166.05542405089</v>
      </c>
      <c r="AK816" s="43">
        <f t="shared" si="401"/>
        <v>126.1660554240509</v>
      </c>
      <c r="AL816" s="43">
        <f t="shared" si="402"/>
        <v>126166.05542405089</v>
      </c>
      <c r="AM816" s="43">
        <f t="shared" si="403"/>
        <v>126.1660554240509</v>
      </c>
      <c r="AN816" s="43">
        <f t="shared" si="404"/>
        <v>94.624541568038168</v>
      </c>
      <c r="AO816" s="43">
        <f>IF('My Spreedsheet '!AN816&lt; 'Supercapacitor Info'!$F$22,'My Spreedsheet '!AN816,'Supercapacitor Info'!$F$22)</f>
        <v>94.624541568038168</v>
      </c>
    </row>
    <row r="817" spans="2:41" x14ac:dyDescent="0.3">
      <c r="B817" s="8" t="s">
        <v>10</v>
      </c>
      <c r="C817" s="8">
        <v>812</v>
      </c>
      <c r="D817" s="8">
        <v>223</v>
      </c>
      <c r="E817" s="9">
        <v>43.7</v>
      </c>
      <c r="F817" s="52">
        <f t="shared" si="381"/>
        <v>12.138888888888889</v>
      </c>
      <c r="G817" s="18">
        <f t="shared" si="405"/>
        <v>-1.0694444444444438</v>
      </c>
      <c r="H817" s="18">
        <f t="shared" si="406"/>
        <v>-3.8499999999999979</v>
      </c>
      <c r="I817" s="18">
        <f t="shared" si="382"/>
        <v>12.138888888888889</v>
      </c>
      <c r="J817" s="18">
        <f t="shared" si="383"/>
        <v>5359.4166666666724</v>
      </c>
      <c r="K817" s="18">
        <f t="shared" si="408"/>
        <v>2264.8888888888878</v>
      </c>
      <c r="L817" s="43">
        <f>'Car Info '!$C$5*'My Spreedsheet '!G817</f>
        <v>-1593.4722222222213</v>
      </c>
      <c r="M817" s="43">
        <f t="shared" si="384"/>
        <v>1</v>
      </c>
      <c r="N817" s="43">
        <f>IF(M817=1,'Car Info '!$C$5*9.80665*'Car Info '!$H$5,0)</f>
        <v>160.73099349999998</v>
      </c>
      <c r="O817" s="43">
        <f>0.5*'Car Info '!$G$5*'Car Info '!$I$5*'Car Info '!$D$5*('My Spreedsheet '!F817*'My Spreedsheet '!F817)</f>
        <v>56.271423186647567</v>
      </c>
      <c r="P817" s="43">
        <f t="shared" si="407"/>
        <v>-1376.4698055355736</v>
      </c>
      <c r="Q817" s="43">
        <f t="shared" si="385"/>
        <v>-16708.814028306824</v>
      </c>
      <c r="R817" s="43">
        <f t="shared" si="386"/>
        <v>-16.708814028306826</v>
      </c>
      <c r="S817" s="43">
        <f t="shared" si="387"/>
        <v>2634.1682247795829</v>
      </c>
      <c r="T817" s="43">
        <f t="shared" si="409"/>
        <v>509092.63846109487</v>
      </c>
      <c r="U817" s="43">
        <f t="shared" si="388"/>
        <v>0</v>
      </c>
      <c r="V817" s="43">
        <f t="shared" si="389"/>
        <v>0</v>
      </c>
      <c r="W817" s="43">
        <f t="shared" si="390"/>
        <v>-16.708814028306826</v>
      </c>
      <c r="X817" s="43">
        <f t="shared" si="391"/>
        <v>4.6413372300852292E-3</v>
      </c>
      <c r="Y817" s="43">
        <f t="shared" si="379"/>
        <v>2423.0764232116617</v>
      </c>
      <c r="Z817" s="43">
        <f t="shared" si="380"/>
        <v>-1209.0331996079608</v>
      </c>
      <c r="AA817" s="43">
        <f t="shared" si="392"/>
        <v>0.67307678422546158</v>
      </c>
      <c r="AB817" s="43">
        <f t="shared" si="393"/>
        <v>-0.33584255544665575</v>
      </c>
      <c r="AC817" s="43">
        <f t="shared" si="394"/>
        <v>0.33584255544665575</v>
      </c>
      <c r="AD817" s="43">
        <f t="shared" si="395"/>
        <v>0.33723422877880582</v>
      </c>
      <c r="AE817" s="43">
        <f>1/2*(('Car Info '!$C$5)*('My Spreedsheet '!F817)^2)</f>
        <v>109777.70447530864</v>
      </c>
      <c r="AF817" s="43">
        <f t="shared" si="396"/>
        <v>109.77770447530864</v>
      </c>
      <c r="AG817" s="43">
        <f t="shared" si="397"/>
        <v>3.0493806798696843E-2</v>
      </c>
      <c r="AH817" s="43">
        <f t="shared" si="398"/>
        <v>11.519575434027773</v>
      </c>
      <c r="AI817" s="43">
        <f t="shared" si="399"/>
        <v>2634.1682247795829</v>
      </c>
      <c r="AJ817" s="43">
        <f t="shared" si="400"/>
        <v>107143.53625052905</v>
      </c>
      <c r="AK817" s="43">
        <f t="shared" si="401"/>
        <v>107.14353625052905</v>
      </c>
      <c r="AL817" s="43">
        <f t="shared" si="402"/>
        <v>107143.53625052905</v>
      </c>
      <c r="AM817" s="43">
        <f t="shared" si="403"/>
        <v>107.14353625052905</v>
      </c>
      <c r="AN817" s="43">
        <f t="shared" si="404"/>
        <v>80.35765218789679</v>
      </c>
      <c r="AO817" s="43">
        <f>IF('My Spreedsheet '!AN817&lt; 'Supercapacitor Info'!$F$22,'My Spreedsheet '!AN817,'Supercapacitor Info'!$F$22)</f>
        <v>80.35765218789679</v>
      </c>
    </row>
    <row r="818" spans="2:41" x14ac:dyDescent="0.3">
      <c r="B818" s="8" t="s">
        <v>10</v>
      </c>
      <c r="C818" s="8">
        <v>813</v>
      </c>
      <c r="D818" s="8">
        <v>224</v>
      </c>
      <c r="E818" s="9">
        <v>39.700000000000003</v>
      </c>
      <c r="F818" s="52">
        <f t="shared" si="381"/>
        <v>11.027777777777779</v>
      </c>
      <c r="G818" s="18">
        <f t="shared" si="405"/>
        <v>-1.1388888888888893</v>
      </c>
      <c r="H818" s="18">
        <f t="shared" si="406"/>
        <v>-4.1000000000000014</v>
      </c>
      <c r="I818" s="18">
        <f t="shared" si="382"/>
        <v>11.027777777777779</v>
      </c>
      <c r="J818" s="18">
        <f t="shared" si="383"/>
        <v>5370.4444444444498</v>
      </c>
      <c r="K818" s="18">
        <f t="shared" si="408"/>
        <v>2275.9166666666656</v>
      </c>
      <c r="L818" s="43">
        <f>'Car Info '!$C$5*'My Spreedsheet '!G818</f>
        <v>-1696.944444444445</v>
      </c>
      <c r="M818" s="43">
        <f t="shared" si="384"/>
        <v>1</v>
      </c>
      <c r="N818" s="43">
        <f>IF(M818=1,'Car Info '!$C$5*9.80665*'Car Info '!$H$5,0)</f>
        <v>160.73099349999998</v>
      </c>
      <c r="O818" s="43">
        <f>0.5*'Car Info '!$G$5*'Car Info '!$I$5*'Car Info '!$D$5*('My Spreedsheet '!F818*'My Spreedsheet '!F818)</f>
        <v>46.441478653730904</v>
      </c>
      <c r="P818" s="43">
        <f t="shared" si="407"/>
        <v>-1489.7719722907141</v>
      </c>
      <c r="Q818" s="43">
        <f t="shared" si="385"/>
        <v>-16428.87424998371</v>
      </c>
      <c r="R818" s="43">
        <f t="shared" si="386"/>
        <v>-16.428874249983711</v>
      </c>
      <c r="S818" s="43">
        <f t="shared" si="387"/>
        <v>2284.651984584199</v>
      </c>
      <c r="T818" s="43">
        <f t="shared" si="409"/>
        <v>511377.2904456791</v>
      </c>
      <c r="U818" s="43">
        <f t="shared" si="388"/>
        <v>0</v>
      </c>
      <c r="V818" s="43">
        <f t="shared" si="389"/>
        <v>0</v>
      </c>
      <c r="W818" s="43">
        <f t="shared" si="390"/>
        <v>-16.428874249983711</v>
      </c>
      <c r="X818" s="43">
        <f t="shared" si="391"/>
        <v>4.5635761805510305E-3</v>
      </c>
      <c r="Y818" s="43">
        <f t="shared" si="379"/>
        <v>2423.0764232116617</v>
      </c>
      <c r="Z818" s="43">
        <f t="shared" si="380"/>
        <v>-1225.4620738579445</v>
      </c>
      <c r="AA818" s="43">
        <f t="shared" si="392"/>
        <v>0.67307678422546158</v>
      </c>
      <c r="AB818" s="43">
        <f t="shared" si="393"/>
        <v>-0.34040613162720679</v>
      </c>
      <c r="AC818" s="43">
        <f t="shared" si="394"/>
        <v>0.34040613162720679</v>
      </c>
      <c r="AD818" s="43">
        <f t="shared" si="395"/>
        <v>0.33267065259825479</v>
      </c>
      <c r="AE818" s="43">
        <f>1/2*(('Car Info '!$C$5)*('My Spreedsheet '!F818)^2)</f>
        <v>90600.852623456798</v>
      </c>
      <c r="AF818" s="43">
        <f t="shared" si="396"/>
        <v>90.600852623456802</v>
      </c>
      <c r="AG818" s="43">
        <f t="shared" si="397"/>
        <v>2.5166903506515778E-2</v>
      </c>
      <c r="AH818" s="43">
        <f t="shared" si="398"/>
        <v>11.54474233753429</v>
      </c>
      <c r="AI818" s="43">
        <f t="shared" si="399"/>
        <v>2284.651984584199</v>
      </c>
      <c r="AJ818" s="43">
        <f t="shared" si="400"/>
        <v>88316.2006388726</v>
      </c>
      <c r="AK818" s="43">
        <f t="shared" si="401"/>
        <v>88.316200638872601</v>
      </c>
      <c r="AL818" s="43">
        <f t="shared" si="402"/>
        <v>88316.2006388726</v>
      </c>
      <c r="AM818" s="43">
        <f t="shared" si="403"/>
        <v>88.316200638872601</v>
      </c>
      <c r="AN818" s="43">
        <f t="shared" si="404"/>
        <v>66.237150479154465</v>
      </c>
      <c r="AO818" s="43">
        <f>IF('My Spreedsheet '!AN818&lt; 'Supercapacitor Info'!$F$22,'My Spreedsheet '!AN818,'Supercapacitor Info'!$F$22)</f>
        <v>66.237150479154465</v>
      </c>
    </row>
    <row r="819" spans="2:41" x14ac:dyDescent="0.3">
      <c r="B819" s="8" t="s">
        <v>10</v>
      </c>
      <c r="C819" s="8">
        <v>814</v>
      </c>
      <c r="D819" s="8">
        <v>225</v>
      </c>
      <c r="E819" s="9">
        <v>35.5</v>
      </c>
      <c r="F819" s="52">
        <f t="shared" si="381"/>
        <v>9.8611111111111107</v>
      </c>
      <c r="G819" s="18">
        <f t="shared" si="405"/>
        <v>-1.1944444444444446</v>
      </c>
      <c r="H819" s="18">
        <f t="shared" si="406"/>
        <v>-4.3000000000000007</v>
      </c>
      <c r="I819" s="18">
        <f t="shared" si="382"/>
        <v>9.8611111111111107</v>
      </c>
      <c r="J819" s="18">
        <f t="shared" si="383"/>
        <v>5380.3055555555611</v>
      </c>
      <c r="K819" s="18">
        <f t="shared" si="408"/>
        <v>2285.7777777777769</v>
      </c>
      <c r="L819" s="43">
        <f>'Car Info '!$C$5*'My Spreedsheet '!G819</f>
        <v>-1779.7222222222226</v>
      </c>
      <c r="M819" s="43">
        <f t="shared" si="384"/>
        <v>1</v>
      </c>
      <c r="N819" s="43">
        <f>IF(M819=1,'Car Info '!$C$5*9.80665*'Car Info '!$H$5,0)</f>
        <v>160.73099349999998</v>
      </c>
      <c r="O819" s="43">
        <f>0.5*'Car Info '!$G$5*'Car Info '!$I$5*'Car Info '!$D$5*('My Spreedsheet '!F819*'My Spreedsheet '!F819)</f>
        <v>37.134854908897566</v>
      </c>
      <c r="P819" s="43">
        <f t="shared" si="407"/>
        <v>-1581.856373813325</v>
      </c>
      <c r="Q819" s="43">
        <f t="shared" si="385"/>
        <v>-15598.861463992511</v>
      </c>
      <c r="R819" s="43">
        <f t="shared" si="386"/>
        <v>-15.598861463992511</v>
      </c>
      <c r="S819" s="43">
        <f t="shared" si="387"/>
        <v>1951.1771162544062</v>
      </c>
      <c r="T819" s="43">
        <f t="shared" si="409"/>
        <v>513328.4675619335</v>
      </c>
      <c r="U819" s="43">
        <f t="shared" si="388"/>
        <v>0</v>
      </c>
      <c r="V819" s="43">
        <f t="shared" si="389"/>
        <v>0</v>
      </c>
      <c r="W819" s="43">
        <f t="shared" si="390"/>
        <v>-15.598861463992511</v>
      </c>
      <c r="X819" s="43">
        <f t="shared" si="391"/>
        <v>4.3330170733312532E-3</v>
      </c>
      <c r="Y819" s="43">
        <f t="shared" si="379"/>
        <v>2423.0764232116617</v>
      </c>
      <c r="Z819" s="43">
        <f t="shared" si="380"/>
        <v>-1241.060935321937</v>
      </c>
      <c r="AA819" s="43">
        <f t="shared" si="392"/>
        <v>0.67307678422546158</v>
      </c>
      <c r="AB819" s="43">
        <f t="shared" si="393"/>
        <v>-0.34473914870053807</v>
      </c>
      <c r="AC819" s="43">
        <f t="shared" si="394"/>
        <v>0.34473914870053807</v>
      </c>
      <c r="AD819" s="43">
        <f t="shared" si="395"/>
        <v>0.32833763552492351</v>
      </c>
      <c r="AE819" s="43">
        <f>1/2*(('Car Info '!$C$5)*('My Spreedsheet '!F819)^2)</f>
        <v>72444.926697530856</v>
      </c>
      <c r="AF819" s="43">
        <f t="shared" si="396"/>
        <v>72.44492669753086</v>
      </c>
      <c r="AG819" s="43">
        <f t="shared" si="397"/>
        <v>2.0123590749314128E-2</v>
      </c>
      <c r="AH819" s="43">
        <f t="shared" si="398"/>
        <v>11.564865928283604</v>
      </c>
      <c r="AI819" s="43">
        <f t="shared" si="399"/>
        <v>1951.1771162544062</v>
      </c>
      <c r="AJ819" s="43">
        <f t="shared" si="400"/>
        <v>70493.749581276454</v>
      </c>
      <c r="AK819" s="43">
        <f t="shared" si="401"/>
        <v>70.493749581276461</v>
      </c>
      <c r="AL819" s="43">
        <f t="shared" si="402"/>
        <v>70493.749581276454</v>
      </c>
      <c r="AM819" s="43">
        <f t="shared" si="403"/>
        <v>70.493749581276461</v>
      </c>
      <c r="AN819" s="43">
        <f t="shared" si="404"/>
        <v>52.870312185957346</v>
      </c>
      <c r="AO819" s="43">
        <f>IF('My Spreedsheet '!AN819&lt; 'Supercapacitor Info'!$F$22,'My Spreedsheet '!AN819,'Supercapacitor Info'!$F$22)</f>
        <v>52.870312185957346</v>
      </c>
    </row>
    <row r="820" spans="2:41" x14ac:dyDescent="0.3">
      <c r="B820" s="8" t="s">
        <v>10</v>
      </c>
      <c r="C820" s="8">
        <v>815</v>
      </c>
      <c r="D820" s="8">
        <v>226</v>
      </c>
      <c r="E820" s="9">
        <v>31.1</v>
      </c>
      <c r="F820" s="52">
        <f t="shared" si="381"/>
        <v>8.6388888888888893</v>
      </c>
      <c r="G820" s="18">
        <f t="shared" si="405"/>
        <v>-1.2777777777777777</v>
      </c>
      <c r="H820" s="18">
        <f t="shared" si="406"/>
        <v>-4.5999999999999996</v>
      </c>
      <c r="I820" s="18">
        <f t="shared" si="382"/>
        <v>8.6388888888888893</v>
      </c>
      <c r="J820" s="18">
        <f t="shared" si="383"/>
        <v>5388.9444444444498</v>
      </c>
      <c r="K820" s="18">
        <f t="shared" si="408"/>
        <v>2294.4166666666656</v>
      </c>
      <c r="L820" s="43">
        <f>'Car Info '!$C$5*'My Spreedsheet '!G820</f>
        <v>-1903.8888888888887</v>
      </c>
      <c r="M820" s="43">
        <f t="shared" si="384"/>
        <v>1</v>
      </c>
      <c r="N820" s="43">
        <f>IF(M820=1,'Car Info '!$C$5*9.80665*'Car Info '!$H$5,0)</f>
        <v>160.73099349999998</v>
      </c>
      <c r="O820" s="43">
        <f>0.5*'Car Info '!$G$5*'Car Info '!$I$5*'Car Info '!$D$5*('My Spreedsheet '!F820*'My Spreedsheet '!F820)</f>
        <v>28.500061905522575</v>
      </c>
      <c r="P820" s="43">
        <f t="shared" si="407"/>
        <v>-1714.6578334833659</v>
      </c>
      <c r="Q820" s="43">
        <f t="shared" si="385"/>
        <v>-14812.738505925745</v>
      </c>
      <c r="R820" s="43">
        <f t="shared" si="386"/>
        <v>-14.812738505925745</v>
      </c>
      <c r="S820" s="43">
        <f t="shared" si="387"/>
        <v>1634.7460619754868</v>
      </c>
      <c r="T820" s="43">
        <f t="shared" si="409"/>
        <v>514963.21362390899</v>
      </c>
      <c r="U820" s="43">
        <f t="shared" si="388"/>
        <v>0</v>
      </c>
      <c r="V820" s="43">
        <f t="shared" si="389"/>
        <v>0</v>
      </c>
      <c r="W820" s="43">
        <f t="shared" si="390"/>
        <v>-14.812738505925745</v>
      </c>
      <c r="X820" s="43">
        <f t="shared" si="391"/>
        <v>4.1146495849793737E-3</v>
      </c>
      <c r="Y820" s="43">
        <f t="shared" si="379"/>
        <v>2423.0764232116617</v>
      </c>
      <c r="Z820" s="43">
        <f t="shared" si="380"/>
        <v>-1255.8736738278628</v>
      </c>
      <c r="AA820" s="43">
        <f t="shared" si="392"/>
        <v>0.67307678422546158</v>
      </c>
      <c r="AB820" s="43">
        <f t="shared" si="393"/>
        <v>-0.34885379828551744</v>
      </c>
      <c r="AC820" s="43">
        <f t="shared" si="394"/>
        <v>0.34885379828551744</v>
      </c>
      <c r="AD820" s="43">
        <f t="shared" si="395"/>
        <v>0.32422298593994414</v>
      </c>
      <c r="AE820" s="43">
        <f>1/2*(('Car Info '!$C$5)*('My Spreedsheet '!F820)^2)</f>
        <v>55599.648919753097</v>
      </c>
      <c r="AF820" s="43">
        <f t="shared" si="396"/>
        <v>55.599648919753101</v>
      </c>
      <c r="AG820" s="43">
        <f t="shared" si="397"/>
        <v>1.5444346922153639E-2</v>
      </c>
      <c r="AH820" s="43">
        <f t="shared" si="398"/>
        <v>11.580310275205758</v>
      </c>
      <c r="AI820" s="43">
        <f t="shared" si="399"/>
        <v>1634.7460619754868</v>
      </c>
      <c r="AJ820" s="43">
        <f t="shared" si="400"/>
        <v>53964.902857777612</v>
      </c>
      <c r="AK820" s="43">
        <f t="shared" si="401"/>
        <v>53.964902857777609</v>
      </c>
      <c r="AL820" s="43">
        <f t="shared" si="402"/>
        <v>53964.902857777612</v>
      </c>
      <c r="AM820" s="43">
        <f t="shared" si="403"/>
        <v>53.964902857777609</v>
      </c>
      <c r="AN820" s="43">
        <f t="shared" si="404"/>
        <v>40.473677143333212</v>
      </c>
      <c r="AO820" s="43">
        <f>IF('My Spreedsheet '!AN820&lt; 'Supercapacitor Info'!$F$22,'My Spreedsheet '!AN820,'Supercapacitor Info'!$F$22)</f>
        <v>40.473677143333212</v>
      </c>
    </row>
    <row r="821" spans="2:41" x14ac:dyDescent="0.3">
      <c r="B821" s="8" t="s">
        <v>10</v>
      </c>
      <c r="C821" s="8">
        <v>816</v>
      </c>
      <c r="D821" s="8">
        <v>227</v>
      </c>
      <c r="E821" s="9">
        <v>26.3</v>
      </c>
      <c r="F821" s="52">
        <f t="shared" si="381"/>
        <v>7.3055555555555554</v>
      </c>
      <c r="G821" s="18">
        <f t="shared" si="405"/>
        <v>-1.2777777777777781</v>
      </c>
      <c r="H821" s="18">
        <f t="shared" si="406"/>
        <v>-4.6000000000000014</v>
      </c>
      <c r="I821" s="18">
        <f t="shared" si="382"/>
        <v>7.3055555555555554</v>
      </c>
      <c r="J821" s="18">
        <f t="shared" si="383"/>
        <v>5396.2500000000055</v>
      </c>
      <c r="K821" s="18">
        <f t="shared" si="408"/>
        <v>2301.7222222222213</v>
      </c>
      <c r="L821" s="43">
        <f>'Car Info '!$C$5*'My Spreedsheet '!G821</f>
        <v>-1903.8888888888894</v>
      </c>
      <c r="M821" s="43">
        <f t="shared" si="384"/>
        <v>1</v>
      </c>
      <c r="N821" s="43">
        <f>IF(M821=1,'Car Info '!$C$5*9.80665*'Car Info '!$H$5,0)</f>
        <v>160.73099349999998</v>
      </c>
      <c r="O821" s="43">
        <f>0.5*'Car Info '!$G$5*'Car Info '!$I$5*'Car Info '!$D$5*('My Spreedsheet '!F821*'My Spreedsheet '!F821)</f>
        <v>20.381517787689234</v>
      </c>
      <c r="P821" s="43">
        <f t="shared" si="407"/>
        <v>-1722.7763776012</v>
      </c>
      <c r="Q821" s="43">
        <f t="shared" si="385"/>
        <v>-12585.838536364323</v>
      </c>
      <c r="R821" s="43">
        <f t="shared" si="386"/>
        <v>-12.585838536364323</v>
      </c>
      <c r="S821" s="43">
        <f t="shared" si="387"/>
        <v>1323.1275130183963</v>
      </c>
      <c r="T821" s="43">
        <f t="shared" si="409"/>
        <v>516286.34113692737</v>
      </c>
      <c r="U821" s="43">
        <f t="shared" si="388"/>
        <v>0</v>
      </c>
      <c r="V821" s="43">
        <f t="shared" si="389"/>
        <v>0</v>
      </c>
      <c r="W821" s="43">
        <f t="shared" si="390"/>
        <v>-12.585838536364323</v>
      </c>
      <c r="X821" s="43">
        <f t="shared" si="391"/>
        <v>3.4960662601012009E-3</v>
      </c>
      <c r="Y821" s="43">
        <f t="shared" si="379"/>
        <v>2423.0764232116617</v>
      </c>
      <c r="Z821" s="43">
        <f t="shared" si="380"/>
        <v>-1268.4595123642271</v>
      </c>
      <c r="AA821" s="43">
        <f t="shared" si="392"/>
        <v>0.67307678422546158</v>
      </c>
      <c r="AB821" s="43">
        <f t="shared" si="393"/>
        <v>-0.35234986454561862</v>
      </c>
      <c r="AC821" s="43">
        <f t="shared" si="394"/>
        <v>0.35234986454561862</v>
      </c>
      <c r="AD821" s="43">
        <f t="shared" si="395"/>
        <v>0.32072691967984296</v>
      </c>
      <c r="AE821" s="43">
        <f>1/2*(('Car Info '!$C$5)*('My Spreedsheet '!F821)^2)</f>
        <v>39761.500771604937</v>
      </c>
      <c r="AF821" s="43">
        <f t="shared" si="396"/>
        <v>39.761500771604936</v>
      </c>
      <c r="AG821" s="43">
        <f t="shared" si="397"/>
        <v>1.1044861325445816E-2</v>
      </c>
      <c r="AH821" s="43">
        <f t="shared" si="398"/>
        <v>11.591355136531204</v>
      </c>
      <c r="AI821" s="43">
        <f t="shared" si="399"/>
        <v>1323.1275130183963</v>
      </c>
      <c r="AJ821" s="43">
        <f t="shared" si="400"/>
        <v>38438.373258586544</v>
      </c>
      <c r="AK821" s="43">
        <f t="shared" si="401"/>
        <v>38.438373258586545</v>
      </c>
      <c r="AL821" s="43">
        <f t="shared" si="402"/>
        <v>38438.373258586544</v>
      </c>
      <c r="AM821" s="43">
        <f t="shared" si="403"/>
        <v>38.438373258586545</v>
      </c>
      <c r="AN821" s="43">
        <f t="shared" si="404"/>
        <v>28.82877994393991</v>
      </c>
      <c r="AO821" s="43">
        <f>IF('My Spreedsheet '!AN821&lt; 'Supercapacitor Info'!$F$22,'My Spreedsheet '!AN821,'Supercapacitor Info'!$F$22)</f>
        <v>28.82877994393991</v>
      </c>
    </row>
    <row r="822" spans="2:41" x14ac:dyDescent="0.3">
      <c r="B822" s="8" t="s">
        <v>10</v>
      </c>
      <c r="C822" s="8">
        <v>817</v>
      </c>
      <c r="D822" s="8">
        <v>228</v>
      </c>
      <c r="E822" s="9">
        <v>21.9</v>
      </c>
      <c r="F822" s="52">
        <f t="shared" si="381"/>
        <v>6.083333333333333</v>
      </c>
      <c r="G822" s="18">
        <f t="shared" si="405"/>
        <v>-1.1527777777777779</v>
      </c>
      <c r="H822" s="18">
        <f t="shared" si="406"/>
        <v>-4.1500000000000004</v>
      </c>
      <c r="I822" s="18">
        <f t="shared" si="382"/>
        <v>6.083333333333333</v>
      </c>
      <c r="J822" s="18">
        <f t="shared" si="383"/>
        <v>5402.3333333333385</v>
      </c>
      <c r="K822" s="18">
        <f t="shared" si="408"/>
        <v>2307.8055555555547</v>
      </c>
      <c r="L822" s="43">
        <f>'Car Info '!$C$5*'My Spreedsheet '!G822</f>
        <v>-1717.6388888888891</v>
      </c>
      <c r="M822" s="43">
        <f t="shared" si="384"/>
        <v>1</v>
      </c>
      <c r="N822" s="43">
        <f>IF(M822=1,'Car Info '!$C$5*9.80665*'Car Info '!$H$5,0)</f>
        <v>160.73099349999998</v>
      </c>
      <c r="O822" s="43">
        <f>0.5*'Car Info '!$G$5*'Car Info '!$I$5*'Car Info '!$D$5*('My Spreedsheet '!F822*'My Spreedsheet '!F822)</f>
        <v>14.132313241703125</v>
      </c>
      <c r="P822" s="43">
        <f t="shared" si="407"/>
        <v>-1542.775582147186</v>
      </c>
      <c r="Q822" s="43">
        <f t="shared" si="385"/>
        <v>-9385.2181247287153</v>
      </c>
      <c r="R822" s="43">
        <f t="shared" si="386"/>
        <v>-9.3852181247287163</v>
      </c>
      <c r="S822" s="43">
        <f t="shared" si="387"/>
        <v>1063.7517826786939</v>
      </c>
      <c r="T822" s="43">
        <f t="shared" si="409"/>
        <v>517350.09291960608</v>
      </c>
      <c r="U822" s="43">
        <f t="shared" si="388"/>
        <v>0</v>
      </c>
      <c r="V822" s="43">
        <f t="shared" si="389"/>
        <v>0</v>
      </c>
      <c r="W822" s="43">
        <f t="shared" si="390"/>
        <v>-9.3852181247287163</v>
      </c>
      <c r="X822" s="43">
        <f t="shared" si="391"/>
        <v>2.6070050346468656E-3</v>
      </c>
      <c r="Y822" s="43">
        <f t="shared" si="379"/>
        <v>2423.0764232116617</v>
      </c>
      <c r="Z822" s="43">
        <f t="shared" si="380"/>
        <v>-1277.8447304889557</v>
      </c>
      <c r="AA822" s="43">
        <f t="shared" si="392"/>
        <v>0.67307678422546158</v>
      </c>
      <c r="AB822" s="43">
        <f t="shared" si="393"/>
        <v>-0.35495686958026551</v>
      </c>
      <c r="AC822" s="43">
        <f t="shared" si="394"/>
        <v>0.35495686958026551</v>
      </c>
      <c r="AD822" s="43">
        <f t="shared" si="395"/>
        <v>0.31811991464519607</v>
      </c>
      <c r="AE822" s="43">
        <f>1/2*(('Car Info '!$C$5)*('My Spreedsheet '!F822)^2)</f>
        <v>27570.173611111109</v>
      </c>
      <c r="AF822" s="43">
        <f t="shared" si="396"/>
        <v>27.570173611111109</v>
      </c>
      <c r="AG822" s="43">
        <f t="shared" si="397"/>
        <v>7.6583815586419744E-3</v>
      </c>
      <c r="AH822" s="43">
        <f t="shared" si="398"/>
        <v>11.599013518089846</v>
      </c>
      <c r="AI822" s="43">
        <f t="shared" si="399"/>
        <v>1063.7517826786939</v>
      </c>
      <c r="AJ822" s="43">
        <f t="shared" si="400"/>
        <v>26506.421828432416</v>
      </c>
      <c r="AK822" s="43">
        <f t="shared" si="401"/>
        <v>26.506421828432416</v>
      </c>
      <c r="AL822" s="43">
        <f t="shared" si="402"/>
        <v>26506.421828432416</v>
      </c>
      <c r="AM822" s="43">
        <f t="shared" si="403"/>
        <v>26.506421828432416</v>
      </c>
      <c r="AN822" s="43">
        <f t="shared" si="404"/>
        <v>19.879816371324313</v>
      </c>
      <c r="AO822" s="43">
        <f>IF('My Spreedsheet '!AN822&lt; 'Supercapacitor Info'!$F$22,'My Spreedsheet '!AN822,'Supercapacitor Info'!$F$22)</f>
        <v>19.879816371324313</v>
      </c>
    </row>
    <row r="823" spans="2:41" x14ac:dyDescent="0.3">
      <c r="B823" s="10" t="s">
        <v>10</v>
      </c>
      <c r="C823" s="8">
        <v>818</v>
      </c>
      <c r="D823" s="8">
        <v>229</v>
      </c>
      <c r="E823" s="9">
        <v>18</v>
      </c>
      <c r="F823" s="52">
        <f t="shared" si="381"/>
        <v>5</v>
      </c>
      <c r="G823" s="18">
        <f t="shared" si="405"/>
        <v>-0.68055555555555536</v>
      </c>
      <c r="H823" s="18">
        <f t="shared" si="406"/>
        <v>-2.4499999999999993</v>
      </c>
      <c r="I823" s="18">
        <f t="shared" si="382"/>
        <v>5</v>
      </c>
      <c r="J823" s="18">
        <f t="shared" si="383"/>
        <v>5407.3333333333385</v>
      </c>
      <c r="K823" s="18">
        <f t="shared" si="408"/>
        <v>2312.8055555555547</v>
      </c>
      <c r="L823" s="43">
        <f>'Car Info '!$C$5*'My Spreedsheet '!G823</f>
        <v>-1014.0277777777775</v>
      </c>
      <c r="M823" s="43">
        <f t="shared" si="384"/>
        <v>1</v>
      </c>
      <c r="N823" s="43">
        <f>IF(M823=1,'Car Info '!$C$5*9.80665*'Car Info '!$H$5,0)</f>
        <v>160.73099349999998</v>
      </c>
      <c r="O823" s="43">
        <f>0.5*'Car Info '!$G$5*'Car Info '!$I$5*'Car Info '!$D$5*('My Spreedsheet '!F823*'My Spreedsheet '!F823)</f>
        <v>9.5470684312500005</v>
      </c>
      <c r="P823" s="43">
        <f t="shared" si="407"/>
        <v>-843.74971584652758</v>
      </c>
      <c r="Q823" s="43">
        <f t="shared" si="385"/>
        <v>-4218.7485792326379</v>
      </c>
      <c r="R823" s="43">
        <f t="shared" si="386"/>
        <v>-4.2187485792326376</v>
      </c>
      <c r="S823" s="43">
        <f t="shared" si="387"/>
        <v>851.39030965625</v>
      </c>
      <c r="T823" s="43">
        <f t="shared" si="409"/>
        <v>518201.48322926235</v>
      </c>
      <c r="U823" s="43">
        <f t="shared" si="388"/>
        <v>0</v>
      </c>
      <c r="V823" s="43">
        <f t="shared" si="389"/>
        <v>0</v>
      </c>
      <c r="W823" s="43">
        <f t="shared" si="390"/>
        <v>-4.2187485792326376</v>
      </c>
      <c r="X823" s="43">
        <f t="shared" si="391"/>
        <v>1.1718746053423993E-3</v>
      </c>
      <c r="Y823" s="43">
        <f t="shared" si="379"/>
        <v>2423.0764232116617</v>
      </c>
      <c r="Z823" s="43">
        <f t="shared" si="380"/>
        <v>-1282.0634790681884</v>
      </c>
      <c r="AA823" s="43">
        <f t="shared" si="392"/>
        <v>0.67307678422546158</v>
      </c>
      <c r="AB823" s="43">
        <f t="shared" si="393"/>
        <v>-0.35612874418560786</v>
      </c>
      <c r="AC823" s="43">
        <f t="shared" si="394"/>
        <v>0.35612874418560786</v>
      </c>
      <c r="AD823" s="43">
        <f t="shared" si="395"/>
        <v>0.31694804003985372</v>
      </c>
      <c r="AE823" s="43">
        <f>1/2*(('Car Info '!$C$5)*('My Spreedsheet '!F823)^2)</f>
        <v>18625</v>
      </c>
      <c r="AF823" s="43">
        <f t="shared" si="396"/>
        <v>18.625</v>
      </c>
      <c r="AG823" s="43">
        <f t="shared" si="397"/>
        <v>5.1736111111111115E-3</v>
      </c>
      <c r="AH823" s="43">
        <f t="shared" si="398"/>
        <v>11.604187129200957</v>
      </c>
      <c r="AI823" s="43">
        <f t="shared" si="399"/>
        <v>851.39030965625</v>
      </c>
      <c r="AJ823" s="43">
        <f t="shared" si="400"/>
        <v>17773.60969034375</v>
      </c>
      <c r="AK823" s="43">
        <f t="shared" si="401"/>
        <v>17.773609690343751</v>
      </c>
      <c r="AL823" s="43">
        <f t="shared" si="402"/>
        <v>17773.60969034375</v>
      </c>
      <c r="AM823" s="43">
        <f t="shared" si="403"/>
        <v>17.773609690343751</v>
      </c>
      <c r="AN823" s="43">
        <f t="shared" si="404"/>
        <v>13.330207267757812</v>
      </c>
      <c r="AO823" s="43">
        <f>IF('My Spreedsheet '!AN823&lt; 'Supercapacitor Info'!$F$22,'My Spreedsheet '!AN823,'Supercapacitor Info'!$F$22)</f>
        <v>13.330207267757812</v>
      </c>
    </row>
    <row r="824" spans="2:41" x14ac:dyDescent="0.3">
      <c r="B824" s="8" t="s">
        <v>10</v>
      </c>
      <c r="C824" s="8">
        <v>819</v>
      </c>
      <c r="D824" s="8">
        <v>230</v>
      </c>
      <c r="E824" s="9">
        <v>17</v>
      </c>
      <c r="F824" s="52">
        <f t="shared" si="381"/>
        <v>4.7222222222222223</v>
      </c>
      <c r="G824" s="18">
        <f t="shared" si="405"/>
        <v>0</v>
      </c>
      <c r="H824" s="18">
        <f t="shared" si="406"/>
        <v>0</v>
      </c>
      <c r="I824" s="18">
        <f t="shared" si="382"/>
        <v>4.7222222222222223</v>
      </c>
      <c r="J824" s="18">
        <f t="shared" si="383"/>
        <v>5412.0555555555611</v>
      </c>
      <c r="K824" s="18">
        <f t="shared" si="408"/>
        <v>2317.5277777777769</v>
      </c>
      <c r="L824" s="43">
        <f>'Car Info '!$C$5*'My Spreedsheet '!G824</f>
        <v>0</v>
      </c>
      <c r="M824" s="43">
        <f t="shared" si="384"/>
        <v>1</v>
      </c>
      <c r="N824" s="43">
        <f>IF(M824=1,'Car Info '!$C$5*9.80665*'Car Info '!$H$5,0)</f>
        <v>160.73099349999998</v>
      </c>
      <c r="O824" s="43">
        <f>0.5*'Car Info '!$G$5*'Car Info '!$I$5*'Car Info '!$D$5*('My Spreedsheet '!F824*'My Spreedsheet '!F824)</f>
        <v>8.5157493105902784</v>
      </c>
      <c r="P824" s="43">
        <f t="shared" si="407"/>
        <v>169.24674281059026</v>
      </c>
      <c r="Q824" s="43">
        <f t="shared" si="385"/>
        <v>799.22072993889844</v>
      </c>
      <c r="R824" s="43">
        <f t="shared" si="386"/>
        <v>0.79922072993889848</v>
      </c>
      <c r="S824" s="43">
        <f t="shared" si="387"/>
        <v>799.22072993889844</v>
      </c>
      <c r="T824" s="43">
        <f t="shared" si="409"/>
        <v>519000.70395920123</v>
      </c>
      <c r="U824" s="43">
        <f t="shared" si="388"/>
        <v>0.79922072993889848</v>
      </c>
      <c r="V824" s="43">
        <f t="shared" si="389"/>
        <v>2.2200575831636069E-4</v>
      </c>
      <c r="W824" s="43">
        <f t="shared" si="390"/>
        <v>0</v>
      </c>
      <c r="X824" s="43">
        <f t="shared" si="391"/>
        <v>0</v>
      </c>
      <c r="Y824" s="43">
        <f t="shared" si="379"/>
        <v>2423.8756439416006</v>
      </c>
      <c r="Z824" s="43">
        <f t="shared" si="380"/>
        <v>-1282.0634790681884</v>
      </c>
      <c r="AA824" s="43">
        <f t="shared" si="392"/>
        <v>0.6732987899837779</v>
      </c>
      <c r="AB824" s="43">
        <f t="shared" si="393"/>
        <v>-0.35612874418560786</v>
      </c>
      <c r="AC824" s="43">
        <f t="shared" si="394"/>
        <v>0.35612874418560786</v>
      </c>
      <c r="AD824" s="43">
        <f t="shared" si="395"/>
        <v>0.31717004579817004</v>
      </c>
      <c r="AE824" s="43">
        <f>1/2*(('Car Info '!$C$5)*('My Spreedsheet '!F824)^2)</f>
        <v>16613.040123456791</v>
      </c>
      <c r="AF824" s="43">
        <f t="shared" si="396"/>
        <v>16.613040123456791</v>
      </c>
      <c r="AG824" s="43">
        <f t="shared" si="397"/>
        <v>4.6147333676268866E-3</v>
      </c>
      <c r="AH824" s="43">
        <f t="shared" si="398"/>
        <v>11.608801862568583</v>
      </c>
      <c r="AI824" s="43">
        <f t="shared" si="399"/>
        <v>799.22072993889844</v>
      </c>
      <c r="AJ824" s="43">
        <f t="shared" si="400"/>
        <v>15813.819393517892</v>
      </c>
      <c r="AK824" s="43">
        <f t="shared" si="401"/>
        <v>15.813819393517893</v>
      </c>
      <c r="AL824" s="43">
        <f t="shared" si="402"/>
        <v>0</v>
      </c>
      <c r="AM824" s="43">
        <f t="shared" si="403"/>
        <v>0</v>
      </c>
      <c r="AN824" s="43">
        <f t="shared" si="404"/>
        <v>11.860364545138419</v>
      </c>
      <c r="AO824" s="43">
        <f>IF('My Spreedsheet '!AN824&lt; 'Supercapacitor Info'!$F$22,'My Spreedsheet '!AN824,'Supercapacitor Info'!$F$22)</f>
        <v>11.860364545138419</v>
      </c>
    </row>
    <row r="825" spans="2:41" x14ac:dyDescent="0.3">
      <c r="B825" s="8" t="s">
        <v>10</v>
      </c>
      <c r="C825" s="8">
        <v>820</v>
      </c>
      <c r="D825" s="8">
        <v>231</v>
      </c>
      <c r="E825" s="9">
        <v>18</v>
      </c>
      <c r="F825" s="52">
        <f t="shared" si="381"/>
        <v>5</v>
      </c>
      <c r="G825" s="18">
        <f t="shared" si="405"/>
        <v>0.61111111111111094</v>
      </c>
      <c r="H825" s="18">
        <f t="shared" si="406"/>
        <v>2.1999999999999993</v>
      </c>
      <c r="I825" s="18">
        <f t="shared" si="382"/>
        <v>5</v>
      </c>
      <c r="J825" s="18">
        <f t="shared" si="383"/>
        <v>5417.0555555555611</v>
      </c>
      <c r="K825" s="18">
        <f t="shared" si="408"/>
        <v>2322.5277777777769</v>
      </c>
      <c r="L825" s="43">
        <f>'Car Info '!$C$5*'My Spreedsheet '!G825</f>
        <v>910.55555555555532</v>
      </c>
      <c r="M825" s="43">
        <f t="shared" si="384"/>
        <v>1</v>
      </c>
      <c r="N825" s="43">
        <f>IF(M825=1,'Car Info '!$C$5*9.80665*'Car Info '!$H$5,0)</f>
        <v>160.73099349999998</v>
      </c>
      <c r="O825" s="43">
        <f>0.5*'Car Info '!$G$5*'Car Info '!$I$5*'Car Info '!$D$5*('My Spreedsheet '!F825*'My Spreedsheet '!F825)</f>
        <v>9.5470684312500005</v>
      </c>
      <c r="P825" s="43">
        <f t="shared" si="407"/>
        <v>1080.8336174868052</v>
      </c>
      <c r="Q825" s="43">
        <f t="shared" si="385"/>
        <v>5404.1680874340263</v>
      </c>
      <c r="R825" s="43">
        <f t="shared" si="386"/>
        <v>5.4041680874340265</v>
      </c>
      <c r="S825" s="43">
        <f t="shared" si="387"/>
        <v>851.39030965625</v>
      </c>
      <c r="T825" s="43">
        <f t="shared" si="409"/>
        <v>519852.0942688575</v>
      </c>
      <c r="U825" s="43">
        <f t="shared" si="388"/>
        <v>5.4041680874340265</v>
      </c>
      <c r="V825" s="43">
        <f t="shared" si="389"/>
        <v>1.5011578020650074E-3</v>
      </c>
      <c r="W825" s="43">
        <f t="shared" si="390"/>
        <v>0</v>
      </c>
      <c r="X825" s="43">
        <f t="shared" si="391"/>
        <v>0</v>
      </c>
      <c r="Y825" s="43">
        <f t="shared" si="379"/>
        <v>2429.2798120290345</v>
      </c>
      <c r="Z825" s="43">
        <f t="shared" si="380"/>
        <v>-1282.0634790681884</v>
      </c>
      <c r="AA825" s="43">
        <f t="shared" si="392"/>
        <v>0.67479994778584296</v>
      </c>
      <c r="AB825" s="43">
        <f t="shared" si="393"/>
        <v>-0.35612874418560786</v>
      </c>
      <c r="AC825" s="43">
        <f t="shared" si="394"/>
        <v>0.35612874418560786</v>
      </c>
      <c r="AD825" s="43">
        <f t="shared" si="395"/>
        <v>0.3186712036002351</v>
      </c>
      <c r="AE825" s="43">
        <f>1/2*(('Car Info '!$C$5)*('My Spreedsheet '!F825)^2)</f>
        <v>18625</v>
      </c>
      <c r="AF825" s="43">
        <f t="shared" si="396"/>
        <v>18.625</v>
      </c>
      <c r="AG825" s="43">
        <f t="shared" si="397"/>
        <v>5.1736111111111115E-3</v>
      </c>
      <c r="AH825" s="43">
        <f t="shared" si="398"/>
        <v>11.613975473679695</v>
      </c>
      <c r="AI825" s="43">
        <f t="shared" si="399"/>
        <v>851.39030965625</v>
      </c>
      <c r="AJ825" s="43">
        <f t="shared" si="400"/>
        <v>17773.60969034375</v>
      </c>
      <c r="AK825" s="43">
        <f t="shared" si="401"/>
        <v>17.773609690343751</v>
      </c>
      <c r="AL825" s="43">
        <f t="shared" si="402"/>
        <v>0</v>
      </c>
      <c r="AM825" s="43">
        <f t="shared" si="403"/>
        <v>0</v>
      </c>
      <c r="AN825" s="43">
        <f t="shared" si="404"/>
        <v>13.330207267757812</v>
      </c>
      <c r="AO825" s="43">
        <f>IF('My Spreedsheet '!AN825&lt; 'Supercapacitor Info'!$F$22,'My Spreedsheet '!AN825,'Supercapacitor Info'!$F$22)</f>
        <v>13.330207267757812</v>
      </c>
    </row>
    <row r="826" spans="2:41" x14ac:dyDescent="0.3">
      <c r="B826" s="8" t="s">
        <v>10</v>
      </c>
      <c r="C826" s="8">
        <v>821</v>
      </c>
      <c r="D826" s="8">
        <v>232</v>
      </c>
      <c r="E826" s="9">
        <v>21.4</v>
      </c>
      <c r="F826" s="52">
        <f t="shared" si="381"/>
        <v>5.9444444444444438</v>
      </c>
      <c r="G826" s="18">
        <f t="shared" si="405"/>
        <v>0.94444444444444453</v>
      </c>
      <c r="H826" s="18">
        <f t="shared" si="406"/>
        <v>3.4000000000000004</v>
      </c>
      <c r="I826" s="18">
        <f t="shared" si="382"/>
        <v>5.9444444444444438</v>
      </c>
      <c r="J826" s="18">
        <f t="shared" si="383"/>
        <v>5423.0000000000055</v>
      </c>
      <c r="K826" s="18">
        <f t="shared" si="408"/>
        <v>2328.4722222222213</v>
      </c>
      <c r="L826" s="43">
        <f>'Car Info '!$C$5*'My Spreedsheet '!G826</f>
        <v>1407.2222222222224</v>
      </c>
      <c r="M826" s="43">
        <f t="shared" si="384"/>
        <v>1</v>
      </c>
      <c r="N826" s="43">
        <f>IF(M826=1,'Car Info '!$C$5*9.80665*'Car Info '!$H$5,0)</f>
        <v>160.73099349999998</v>
      </c>
      <c r="O826" s="43">
        <f>0.5*'Car Info '!$G$5*'Car Info '!$I$5*'Car Info '!$D$5*('My Spreedsheet '!F826*'My Spreedsheet '!F826)</f>
        <v>13.494368699923607</v>
      </c>
      <c r="P826" s="43">
        <f t="shared" si="407"/>
        <v>1581.4475844221461</v>
      </c>
      <c r="Q826" s="43">
        <f t="shared" si="385"/>
        <v>9400.8273073983109</v>
      </c>
      <c r="R826" s="43">
        <f t="shared" si="386"/>
        <v>9.4008273073983109</v>
      </c>
      <c r="S826" s="43">
        <f t="shared" si="387"/>
        <v>1035.6729864106567</v>
      </c>
      <c r="T826" s="43">
        <f t="shared" si="409"/>
        <v>520887.76725526818</v>
      </c>
      <c r="U826" s="43">
        <f t="shared" si="388"/>
        <v>9.4008273073983109</v>
      </c>
      <c r="V826" s="43">
        <f t="shared" si="389"/>
        <v>2.6113409187217529E-3</v>
      </c>
      <c r="W826" s="43">
        <f t="shared" si="390"/>
        <v>0</v>
      </c>
      <c r="X826" s="43">
        <f t="shared" si="391"/>
        <v>0</v>
      </c>
      <c r="Y826" s="43">
        <f t="shared" si="379"/>
        <v>2438.6806393364327</v>
      </c>
      <c r="Z826" s="43">
        <f t="shared" si="380"/>
        <v>-1282.0634790681884</v>
      </c>
      <c r="AA826" s="43">
        <f t="shared" si="392"/>
        <v>0.67741128870456468</v>
      </c>
      <c r="AB826" s="43">
        <f t="shared" si="393"/>
        <v>-0.35612874418560786</v>
      </c>
      <c r="AC826" s="43">
        <f t="shared" si="394"/>
        <v>0.35612874418560786</v>
      </c>
      <c r="AD826" s="43">
        <f t="shared" si="395"/>
        <v>0.32128254451895683</v>
      </c>
      <c r="AE826" s="43">
        <f>1/2*(('Car Info '!$C$5)*('My Spreedsheet '!F826)^2)</f>
        <v>26325.632716049375</v>
      </c>
      <c r="AF826" s="43">
        <f t="shared" si="396"/>
        <v>26.325632716049377</v>
      </c>
      <c r="AG826" s="43">
        <f t="shared" si="397"/>
        <v>7.3126757544581603E-3</v>
      </c>
      <c r="AH826" s="43">
        <f t="shared" si="398"/>
        <v>11.621288149434152</v>
      </c>
      <c r="AI826" s="43">
        <f t="shared" si="399"/>
        <v>1035.6729864106567</v>
      </c>
      <c r="AJ826" s="43">
        <f t="shared" si="400"/>
        <v>25289.959729638718</v>
      </c>
      <c r="AK826" s="43">
        <f t="shared" si="401"/>
        <v>25.289959729638717</v>
      </c>
      <c r="AL826" s="43">
        <f t="shared" si="402"/>
        <v>0</v>
      </c>
      <c r="AM826" s="43">
        <f t="shared" si="403"/>
        <v>0</v>
      </c>
      <c r="AN826" s="43">
        <f t="shared" si="404"/>
        <v>18.96746979722904</v>
      </c>
      <c r="AO826" s="43">
        <f>IF('My Spreedsheet '!AN826&lt; 'Supercapacitor Info'!$F$22,'My Spreedsheet '!AN826,'Supercapacitor Info'!$F$22)</f>
        <v>18.96746979722904</v>
      </c>
    </row>
    <row r="827" spans="2:41" x14ac:dyDescent="0.3">
      <c r="B827" s="8" t="s">
        <v>10</v>
      </c>
      <c r="C827" s="8">
        <v>822</v>
      </c>
      <c r="D827" s="8">
        <v>233</v>
      </c>
      <c r="E827" s="9">
        <v>24.8</v>
      </c>
      <c r="F827" s="52">
        <f t="shared" si="381"/>
        <v>6.8888888888888893</v>
      </c>
      <c r="G827" s="18">
        <f t="shared" si="405"/>
        <v>0.90277777777777779</v>
      </c>
      <c r="H827" s="18">
        <f t="shared" si="406"/>
        <v>3.25</v>
      </c>
      <c r="I827" s="18">
        <f t="shared" si="382"/>
        <v>6.8888888888888893</v>
      </c>
      <c r="J827" s="18">
        <f t="shared" si="383"/>
        <v>5429.8888888888941</v>
      </c>
      <c r="K827" s="18">
        <f t="shared" si="408"/>
        <v>2335.3611111111099</v>
      </c>
      <c r="L827" s="43">
        <f>'Car Info '!$C$5*'My Spreedsheet '!G827</f>
        <v>1345.1388888888889</v>
      </c>
      <c r="M827" s="43">
        <f t="shared" si="384"/>
        <v>1</v>
      </c>
      <c r="N827" s="43">
        <f>IF(M827=1,'Car Info '!$C$5*9.80665*'Car Info '!$H$5,0)</f>
        <v>160.73099349999998</v>
      </c>
      <c r="O827" s="43">
        <f>0.5*'Car Info '!$G$5*'Car Info '!$I$5*'Car Info '!$D$5*('My Spreedsheet '!F827*'My Spreedsheet '!F827)</f>
        <v>18.122928913444447</v>
      </c>
      <c r="P827" s="43">
        <f t="shared" si="407"/>
        <v>1523.9928113023334</v>
      </c>
      <c r="Q827" s="43">
        <f t="shared" si="385"/>
        <v>10498.617144527187</v>
      </c>
      <c r="R827" s="43">
        <f t="shared" si="386"/>
        <v>10.498617144527186</v>
      </c>
      <c r="S827" s="43">
        <f t="shared" si="387"/>
        <v>1232.1047988481728</v>
      </c>
      <c r="T827" s="43">
        <f t="shared" si="409"/>
        <v>522119.87205411633</v>
      </c>
      <c r="U827" s="43">
        <f t="shared" si="388"/>
        <v>10.498617144527186</v>
      </c>
      <c r="V827" s="43">
        <f t="shared" si="389"/>
        <v>2.9162825401464407E-3</v>
      </c>
      <c r="W827" s="43">
        <f t="shared" si="390"/>
        <v>0</v>
      </c>
      <c r="X827" s="43">
        <f t="shared" si="391"/>
        <v>0</v>
      </c>
      <c r="Y827" s="43">
        <f t="shared" si="379"/>
        <v>2449.1792564809598</v>
      </c>
      <c r="Z827" s="43">
        <f t="shared" si="380"/>
        <v>-1282.0634790681884</v>
      </c>
      <c r="AA827" s="43">
        <f t="shared" si="392"/>
        <v>0.6803275712447111</v>
      </c>
      <c r="AB827" s="43">
        <f t="shared" si="393"/>
        <v>-0.35612874418560786</v>
      </c>
      <c r="AC827" s="43">
        <f t="shared" si="394"/>
        <v>0.35612874418560786</v>
      </c>
      <c r="AD827" s="43">
        <f t="shared" si="395"/>
        <v>0.32419882705910325</v>
      </c>
      <c r="AE827" s="43">
        <f>1/2*(('Car Info '!$C$5)*('My Spreedsheet '!F827)^2)</f>
        <v>35355.308641975316</v>
      </c>
      <c r="AF827" s="43">
        <f t="shared" si="396"/>
        <v>35.35530864197532</v>
      </c>
      <c r="AG827" s="43">
        <f t="shared" si="397"/>
        <v>9.8209190672153661E-3</v>
      </c>
      <c r="AH827" s="43">
        <f t="shared" si="398"/>
        <v>11.631109068501367</v>
      </c>
      <c r="AI827" s="43">
        <f t="shared" si="399"/>
        <v>1232.1047988481728</v>
      </c>
      <c r="AJ827" s="43">
        <f t="shared" si="400"/>
        <v>34123.203843127143</v>
      </c>
      <c r="AK827" s="43">
        <f t="shared" si="401"/>
        <v>34.123203843127143</v>
      </c>
      <c r="AL827" s="43">
        <f t="shared" si="402"/>
        <v>0</v>
      </c>
      <c r="AM827" s="43">
        <f t="shared" si="403"/>
        <v>0</v>
      </c>
      <c r="AN827" s="43">
        <f t="shared" si="404"/>
        <v>25.592402882345358</v>
      </c>
      <c r="AO827" s="43">
        <f>IF('My Spreedsheet '!AN827&lt; 'Supercapacitor Info'!$F$22,'My Spreedsheet '!AN827,'Supercapacitor Info'!$F$22)</f>
        <v>25.592402882345358</v>
      </c>
    </row>
    <row r="828" spans="2:41" x14ac:dyDescent="0.3">
      <c r="B828" s="8" t="s">
        <v>10</v>
      </c>
      <c r="C828" s="8">
        <v>823</v>
      </c>
      <c r="D828" s="8">
        <v>234</v>
      </c>
      <c r="E828" s="9">
        <v>27.9</v>
      </c>
      <c r="F828" s="52">
        <f t="shared" si="381"/>
        <v>7.7499999999999991</v>
      </c>
      <c r="G828" s="18">
        <f t="shared" si="405"/>
        <v>0.83333333333333326</v>
      </c>
      <c r="H828" s="18">
        <f t="shared" si="406"/>
        <v>3</v>
      </c>
      <c r="I828" s="18">
        <f t="shared" si="382"/>
        <v>7.7499999999999991</v>
      </c>
      <c r="J828" s="18">
        <f t="shared" si="383"/>
        <v>5437.6388888888941</v>
      </c>
      <c r="K828" s="18">
        <f t="shared" si="408"/>
        <v>2343.1111111111099</v>
      </c>
      <c r="L828" s="43">
        <f>'Car Info '!$C$5*'My Spreedsheet '!G828</f>
        <v>1241.6666666666665</v>
      </c>
      <c r="M828" s="43">
        <f t="shared" si="384"/>
        <v>1</v>
      </c>
      <c r="N828" s="43">
        <f>IF(M828=1,'Car Info '!$C$5*9.80665*'Car Info '!$H$5,0)</f>
        <v>160.73099349999998</v>
      </c>
      <c r="O828" s="43">
        <f>0.5*'Car Info '!$G$5*'Car Info '!$I$5*'Car Info '!$D$5*('My Spreedsheet '!F828*'My Spreedsheet '!F828)</f>
        <v>22.936831906078119</v>
      </c>
      <c r="P828" s="43">
        <f t="shared" si="407"/>
        <v>1425.3344920727448</v>
      </c>
      <c r="Q828" s="43">
        <f t="shared" si="385"/>
        <v>11046.342313563771</v>
      </c>
      <c r="R828" s="43">
        <f t="shared" si="386"/>
        <v>11.046342313563771</v>
      </c>
      <c r="S828" s="43">
        <f t="shared" si="387"/>
        <v>1423.425646897105</v>
      </c>
      <c r="T828" s="43">
        <f t="shared" si="409"/>
        <v>523543.29770101345</v>
      </c>
      <c r="U828" s="43">
        <f t="shared" si="388"/>
        <v>11.046342313563771</v>
      </c>
      <c r="V828" s="43">
        <f t="shared" si="389"/>
        <v>3.0684284204343811E-3</v>
      </c>
      <c r="W828" s="43">
        <f t="shared" si="390"/>
        <v>0</v>
      </c>
      <c r="X828" s="43">
        <f t="shared" si="391"/>
        <v>0</v>
      </c>
      <c r="Y828" s="43">
        <f t="shared" si="379"/>
        <v>2460.2255987945236</v>
      </c>
      <c r="Z828" s="43">
        <f t="shared" si="380"/>
        <v>-1282.0634790681884</v>
      </c>
      <c r="AA828" s="43">
        <f t="shared" si="392"/>
        <v>0.68339599966514541</v>
      </c>
      <c r="AB828" s="43">
        <f t="shared" si="393"/>
        <v>-0.35612874418560786</v>
      </c>
      <c r="AC828" s="43">
        <f t="shared" si="394"/>
        <v>0.35612874418560786</v>
      </c>
      <c r="AD828" s="43">
        <f t="shared" si="395"/>
        <v>0.32726725547953756</v>
      </c>
      <c r="AE828" s="43">
        <f>1/2*(('Car Info '!$C$5)*('My Spreedsheet '!F828)^2)</f>
        <v>44746.562499999993</v>
      </c>
      <c r="AF828" s="43">
        <f t="shared" si="396"/>
        <v>44.746562499999996</v>
      </c>
      <c r="AG828" s="43">
        <f t="shared" si="397"/>
        <v>1.2429600694444444E-2</v>
      </c>
      <c r="AH828" s="43">
        <f t="shared" si="398"/>
        <v>11.643538669195811</v>
      </c>
      <c r="AI828" s="43">
        <f t="shared" si="399"/>
        <v>1423.425646897105</v>
      </c>
      <c r="AJ828" s="43">
        <f t="shared" si="400"/>
        <v>43323.136853102886</v>
      </c>
      <c r="AK828" s="43">
        <f t="shared" si="401"/>
        <v>43.323136853102888</v>
      </c>
      <c r="AL828" s="43">
        <f t="shared" si="402"/>
        <v>0</v>
      </c>
      <c r="AM828" s="43">
        <f t="shared" si="403"/>
        <v>0</v>
      </c>
      <c r="AN828" s="43">
        <f t="shared" si="404"/>
        <v>32.492352639827168</v>
      </c>
      <c r="AO828" s="43">
        <f>IF('My Spreedsheet '!AN828&lt; 'Supercapacitor Info'!$F$22,'My Spreedsheet '!AN828,'Supercapacitor Info'!$F$22)</f>
        <v>32.492352639827168</v>
      </c>
    </row>
    <row r="829" spans="2:41" x14ac:dyDescent="0.3">
      <c r="B829" s="8" t="s">
        <v>10</v>
      </c>
      <c r="C829" s="8">
        <v>824</v>
      </c>
      <c r="D829" s="8">
        <v>235</v>
      </c>
      <c r="E829" s="9">
        <v>30.8</v>
      </c>
      <c r="F829" s="52">
        <f t="shared" si="381"/>
        <v>8.5555555555555554</v>
      </c>
      <c r="G829" s="18">
        <f t="shared" si="405"/>
        <v>0.70833333333333348</v>
      </c>
      <c r="H829" s="18">
        <f t="shared" si="406"/>
        <v>2.5500000000000007</v>
      </c>
      <c r="I829" s="18">
        <f t="shared" si="382"/>
        <v>8.5555555555555554</v>
      </c>
      <c r="J829" s="18">
        <f t="shared" si="383"/>
        <v>5446.1944444444498</v>
      </c>
      <c r="K829" s="18">
        <f t="shared" si="408"/>
        <v>2351.6666666666656</v>
      </c>
      <c r="L829" s="43">
        <f>'Car Info '!$C$5*'My Spreedsheet '!G829</f>
        <v>1055.416666666667</v>
      </c>
      <c r="M829" s="43">
        <f t="shared" si="384"/>
        <v>1</v>
      </c>
      <c r="N829" s="43">
        <f>IF(M829=1,'Car Info '!$C$5*9.80665*'Car Info '!$H$5,0)</f>
        <v>160.73099349999998</v>
      </c>
      <c r="O829" s="43">
        <f>0.5*'Car Info '!$G$5*'Car Info '!$I$5*'Car Info '!$D$5*('My Spreedsheet '!F829*'My Spreedsheet '!F829)</f>
        <v>27.95287344636111</v>
      </c>
      <c r="P829" s="43">
        <f t="shared" si="407"/>
        <v>1244.1005336130281</v>
      </c>
      <c r="Q829" s="43">
        <f t="shared" si="385"/>
        <v>10643.971232022574</v>
      </c>
      <c r="R829" s="43">
        <f t="shared" si="386"/>
        <v>10.643971232022574</v>
      </c>
      <c r="S829" s="43">
        <f t="shared" si="387"/>
        <v>1614.2953060966449</v>
      </c>
      <c r="T829" s="43">
        <f t="shared" si="409"/>
        <v>525157.59300711006</v>
      </c>
      <c r="U829" s="43">
        <f t="shared" si="388"/>
        <v>10.643971232022574</v>
      </c>
      <c r="V829" s="43">
        <f t="shared" si="389"/>
        <v>2.9566586755618261E-3</v>
      </c>
      <c r="W829" s="43">
        <f t="shared" si="390"/>
        <v>0</v>
      </c>
      <c r="X829" s="43">
        <f t="shared" si="391"/>
        <v>0</v>
      </c>
      <c r="Y829" s="43">
        <f t="shared" si="379"/>
        <v>2470.8695700265462</v>
      </c>
      <c r="Z829" s="43">
        <f t="shared" si="380"/>
        <v>-1282.0634790681884</v>
      </c>
      <c r="AA829" s="43">
        <f t="shared" si="392"/>
        <v>0.68635265834070724</v>
      </c>
      <c r="AB829" s="43">
        <f t="shared" si="393"/>
        <v>-0.35612874418560786</v>
      </c>
      <c r="AC829" s="43">
        <f t="shared" si="394"/>
        <v>0.35612874418560786</v>
      </c>
      <c r="AD829" s="43">
        <f t="shared" si="395"/>
        <v>0.33022391415509939</v>
      </c>
      <c r="AE829" s="43">
        <f>1/2*(('Car Info '!$C$5)*('My Spreedsheet '!F829)^2)</f>
        <v>54532.160493827163</v>
      </c>
      <c r="AF829" s="43">
        <f t="shared" si="396"/>
        <v>54.532160493827163</v>
      </c>
      <c r="AG829" s="43">
        <f t="shared" si="397"/>
        <v>1.5147822359396435E-2</v>
      </c>
      <c r="AH829" s="43">
        <f t="shared" si="398"/>
        <v>11.658686491555208</v>
      </c>
      <c r="AI829" s="43">
        <f t="shared" si="399"/>
        <v>1614.2953060966449</v>
      </c>
      <c r="AJ829" s="43">
        <f t="shared" si="400"/>
        <v>52917.865187730516</v>
      </c>
      <c r="AK829" s="43">
        <f t="shared" si="401"/>
        <v>52.91786518773052</v>
      </c>
      <c r="AL829" s="43">
        <f t="shared" si="402"/>
        <v>0</v>
      </c>
      <c r="AM829" s="43">
        <f t="shared" si="403"/>
        <v>0</v>
      </c>
      <c r="AN829" s="43">
        <f t="shared" si="404"/>
        <v>39.688398890797885</v>
      </c>
      <c r="AO829" s="43">
        <f>IF('My Spreedsheet '!AN829&lt; 'Supercapacitor Info'!$F$22,'My Spreedsheet '!AN829,'Supercapacitor Info'!$F$22)</f>
        <v>39.688398890797885</v>
      </c>
    </row>
    <row r="830" spans="2:41" x14ac:dyDescent="0.3">
      <c r="B830" s="8" t="s">
        <v>10</v>
      </c>
      <c r="C830" s="8">
        <v>825</v>
      </c>
      <c r="D830" s="8">
        <v>236</v>
      </c>
      <c r="E830" s="9">
        <v>33</v>
      </c>
      <c r="F830" s="52">
        <f t="shared" si="381"/>
        <v>9.1666666666666661</v>
      </c>
      <c r="G830" s="18">
        <f t="shared" si="405"/>
        <v>0.59722222222222232</v>
      </c>
      <c r="H830" s="18">
        <f t="shared" si="406"/>
        <v>2.1500000000000004</v>
      </c>
      <c r="I830" s="18">
        <f t="shared" si="382"/>
        <v>9.1666666666666661</v>
      </c>
      <c r="J830" s="18">
        <f t="shared" si="383"/>
        <v>5455.3611111111168</v>
      </c>
      <c r="K830" s="18">
        <f t="shared" si="408"/>
        <v>2360.8333333333321</v>
      </c>
      <c r="L830" s="43">
        <f>'Car Info '!$C$5*'My Spreedsheet '!G830</f>
        <v>889.86111111111131</v>
      </c>
      <c r="M830" s="43">
        <f t="shared" si="384"/>
        <v>1</v>
      </c>
      <c r="N830" s="43">
        <f>IF(M830=1,'Car Info '!$C$5*9.80665*'Car Info '!$H$5,0)</f>
        <v>160.73099349999998</v>
      </c>
      <c r="O830" s="43">
        <f>0.5*'Car Info '!$G$5*'Car Info '!$I$5*'Car Info '!$D$5*('My Spreedsheet '!F830*'My Spreedsheet '!F830)</f>
        <v>32.0887577828125</v>
      </c>
      <c r="P830" s="43">
        <f t="shared" si="407"/>
        <v>1082.6808623939239</v>
      </c>
      <c r="Q830" s="43">
        <f t="shared" si="385"/>
        <v>9924.5745719443021</v>
      </c>
      <c r="R830" s="43">
        <f t="shared" si="386"/>
        <v>9.9245745719443015</v>
      </c>
      <c r="S830" s="43">
        <f t="shared" si="387"/>
        <v>1767.5143867591144</v>
      </c>
      <c r="T830" s="43">
        <f t="shared" si="409"/>
        <v>526925.1073938692</v>
      </c>
      <c r="U830" s="43">
        <f t="shared" si="388"/>
        <v>9.9245745719443015</v>
      </c>
      <c r="V830" s="43">
        <f t="shared" si="389"/>
        <v>2.7568262699845282E-3</v>
      </c>
      <c r="W830" s="43">
        <f t="shared" si="390"/>
        <v>0</v>
      </c>
      <c r="X830" s="43">
        <f t="shared" si="391"/>
        <v>0</v>
      </c>
      <c r="Y830" s="43">
        <f t="shared" si="379"/>
        <v>2480.7941445984907</v>
      </c>
      <c r="Z830" s="43">
        <f t="shared" si="380"/>
        <v>-1282.0634790681884</v>
      </c>
      <c r="AA830" s="43">
        <f t="shared" si="392"/>
        <v>0.68910948461069188</v>
      </c>
      <c r="AB830" s="43">
        <f t="shared" si="393"/>
        <v>-0.35612874418560786</v>
      </c>
      <c r="AC830" s="43">
        <f t="shared" si="394"/>
        <v>0.35612874418560786</v>
      </c>
      <c r="AD830" s="43">
        <f t="shared" si="395"/>
        <v>0.33298074042508402</v>
      </c>
      <c r="AE830" s="43">
        <f>1/2*(('Car Info '!$C$5)*('My Spreedsheet '!F830)^2)</f>
        <v>62600.694444444438</v>
      </c>
      <c r="AF830" s="43">
        <f t="shared" si="396"/>
        <v>62.600694444444436</v>
      </c>
      <c r="AG830" s="43">
        <f t="shared" si="397"/>
        <v>1.7389081790123453E-2</v>
      </c>
      <c r="AH830" s="43">
        <f t="shared" si="398"/>
        <v>11.676075573345331</v>
      </c>
      <c r="AI830" s="43">
        <f t="shared" si="399"/>
        <v>1767.5143867591144</v>
      </c>
      <c r="AJ830" s="43">
        <f t="shared" si="400"/>
        <v>60833.18005768532</v>
      </c>
      <c r="AK830" s="43">
        <f t="shared" si="401"/>
        <v>60.833180057685318</v>
      </c>
      <c r="AL830" s="43">
        <f t="shared" si="402"/>
        <v>0</v>
      </c>
      <c r="AM830" s="43">
        <f t="shared" si="403"/>
        <v>0</v>
      </c>
      <c r="AN830" s="43">
        <f t="shared" si="404"/>
        <v>45.624885043263987</v>
      </c>
      <c r="AO830" s="43">
        <f>IF('My Spreedsheet '!AN830&lt; 'Supercapacitor Info'!$F$22,'My Spreedsheet '!AN830,'Supercapacitor Info'!$F$22)</f>
        <v>45.624885043263987</v>
      </c>
    </row>
    <row r="831" spans="2:41" x14ac:dyDescent="0.3">
      <c r="B831" s="8" t="s">
        <v>10</v>
      </c>
      <c r="C831" s="8">
        <v>826</v>
      </c>
      <c r="D831" s="8">
        <v>237</v>
      </c>
      <c r="E831" s="9">
        <v>35.1</v>
      </c>
      <c r="F831" s="52">
        <f t="shared" si="381"/>
        <v>9.75</v>
      </c>
      <c r="G831" s="18">
        <f t="shared" si="405"/>
        <v>0.56944444444444464</v>
      </c>
      <c r="H831" s="18">
        <f t="shared" si="406"/>
        <v>2.0500000000000007</v>
      </c>
      <c r="I831" s="18">
        <f t="shared" si="382"/>
        <v>9.75</v>
      </c>
      <c r="J831" s="18">
        <f t="shared" si="383"/>
        <v>5465.1111111111168</v>
      </c>
      <c r="K831" s="18">
        <f t="shared" si="408"/>
        <v>2370.5833333333321</v>
      </c>
      <c r="L831" s="43">
        <f>'Car Info '!$C$5*'My Spreedsheet '!G831</f>
        <v>848.47222222222251</v>
      </c>
      <c r="M831" s="43">
        <f t="shared" si="384"/>
        <v>1</v>
      </c>
      <c r="N831" s="43">
        <f>IF(M831=1,'Car Info '!$C$5*9.80665*'Car Info '!$H$5,0)</f>
        <v>160.73099349999998</v>
      </c>
      <c r="O831" s="43">
        <f>0.5*'Car Info '!$G$5*'Car Info '!$I$5*'Car Info '!$D$5*('My Spreedsheet '!F831*'My Spreedsheet '!F831)</f>
        <v>36.302727709828126</v>
      </c>
      <c r="P831" s="43">
        <f t="shared" si="407"/>
        <v>1045.5059434320506</v>
      </c>
      <c r="Q831" s="43">
        <f t="shared" si="385"/>
        <v>10193.682948462492</v>
      </c>
      <c r="R831" s="43">
        <f t="shared" si="386"/>
        <v>10.193682948462493</v>
      </c>
      <c r="S831" s="43">
        <f t="shared" si="387"/>
        <v>1921.0787817958242</v>
      </c>
      <c r="T831" s="43">
        <f t="shared" si="409"/>
        <v>528846.186175665</v>
      </c>
      <c r="U831" s="43">
        <f t="shared" si="388"/>
        <v>10.193682948462493</v>
      </c>
      <c r="V831" s="43">
        <f t="shared" si="389"/>
        <v>2.8315785967951371E-3</v>
      </c>
      <c r="W831" s="43">
        <f t="shared" si="390"/>
        <v>0</v>
      </c>
      <c r="X831" s="43">
        <f t="shared" si="391"/>
        <v>0</v>
      </c>
      <c r="Y831" s="43">
        <f t="shared" si="379"/>
        <v>2490.9878275469532</v>
      </c>
      <c r="Z831" s="43">
        <f t="shared" si="380"/>
        <v>-1282.0634790681884</v>
      </c>
      <c r="AA831" s="43">
        <f t="shared" si="392"/>
        <v>0.69194106320748705</v>
      </c>
      <c r="AB831" s="43">
        <f t="shared" si="393"/>
        <v>-0.35612874418560786</v>
      </c>
      <c r="AC831" s="43">
        <f t="shared" si="394"/>
        <v>0.35612874418560786</v>
      </c>
      <c r="AD831" s="43">
        <f t="shared" si="395"/>
        <v>0.33581231902187919</v>
      </c>
      <c r="AE831" s="43">
        <f>1/2*(('Car Info '!$C$5)*('My Spreedsheet '!F831)^2)</f>
        <v>70821.5625</v>
      </c>
      <c r="AF831" s="43">
        <f t="shared" si="396"/>
        <v>70.821562499999999</v>
      </c>
      <c r="AG831" s="43">
        <f t="shared" si="397"/>
        <v>1.967265625E-2</v>
      </c>
      <c r="AH831" s="43">
        <f t="shared" si="398"/>
        <v>11.695748229595331</v>
      </c>
      <c r="AI831" s="43">
        <f t="shared" si="399"/>
        <v>1921.0787817958242</v>
      </c>
      <c r="AJ831" s="43">
        <f t="shared" si="400"/>
        <v>68900.483718204181</v>
      </c>
      <c r="AK831" s="43">
        <f t="shared" si="401"/>
        <v>68.900483718204185</v>
      </c>
      <c r="AL831" s="43">
        <f t="shared" si="402"/>
        <v>0</v>
      </c>
      <c r="AM831" s="43">
        <f t="shared" si="403"/>
        <v>0</v>
      </c>
      <c r="AN831" s="43">
        <f t="shared" si="404"/>
        <v>51.675362788653132</v>
      </c>
      <c r="AO831" s="43">
        <f>IF('My Spreedsheet '!AN831&lt; 'Supercapacitor Info'!$F$22,'My Spreedsheet '!AN831,'Supercapacitor Info'!$F$22)</f>
        <v>51.675362788653132</v>
      </c>
    </row>
    <row r="832" spans="2:41" x14ac:dyDescent="0.3">
      <c r="B832" s="8" t="s">
        <v>10</v>
      </c>
      <c r="C832" s="8">
        <v>827</v>
      </c>
      <c r="D832" s="8">
        <v>238</v>
      </c>
      <c r="E832" s="9">
        <v>37.1</v>
      </c>
      <c r="F832" s="52">
        <f t="shared" si="381"/>
        <v>10.305555555555555</v>
      </c>
      <c r="G832" s="18">
        <f t="shared" si="405"/>
        <v>0.52777777777777735</v>
      </c>
      <c r="H832" s="18">
        <f t="shared" si="406"/>
        <v>1.8999999999999986</v>
      </c>
      <c r="I832" s="18">
        <f t="shared" si="382"/>
        <v>10.305555555555555</v>
      </c>
      <c r="J832" s="18">
        <f t="shared" si="383"/>
        <v>5475.4166666666724</v>
      </c>
      <c r="K832" s="18">
        <f t="shared" si="408"/>
        <v>2380.8888888888878</v>
      </c>
      <c r="L832" s="43">
        <f>'Car Info '!$C$5*'My Spreedsheet '!G832</f>
        <v>786.38888888888823</v>
      </c>
      <c r="M832" s="43">
        <f t="shared" si="384"/>
        <v>1</v>
      </c>
      <c r="N832" s="43">
        <f>IF(M832=1,'Car Info '!$C$5*9.80665*'Car Info '!$H$5,0)</f>
        <v>160.73099349999998</v>
      </c>
      <c r="O832" s="43">
        <f>0.5*'Car Info '!$G$5*'Car Info '!$I$5*'Car Info '!$D$5*('My Spreedsheet '!F832*'My Spreedsheet '!F832)</f>
        <v>40.557655739064238</v>
      </c>
      <c r="P832" s="43">
        <f t="shared" si="407"/>
        <v>987.6775381279524</v>
      </c>
      <c r="Q832" s="43">
        <f t="shared" si="385"/>
        <v>10178.565740151953</v>
      </c>
      <c r="R832" s="43">
        <f t="shared" si="386"/>
        <v>10.178565740151953</v>
      </c>
      <c r="S832" s="43">
        <f t="shared" si="387"/>
        <v>2074.3913574359117</v>
      </c>
      <c r="T832" s="43">
        <f t="shared" si="409"/>
        <v>530920.57753310096</v>
      </c>
      <c r="U832" s="43">
        <f t="shared" si="388"/>
        <v>10.178565740151953</v>
      </c>
      <c r="V832" s="43">
        <f t="shared" si="389"/>
        <v>2.8273793722644312E-3</v>
      </c>
      <c r="W832" s="43">
        <f t="shared" si="390"/>
        <v>0</v>
      </c>
      <c r="X832" s="43">
        <f t="shared" si="391"/>
        <v>0</v>
      </c>
      <c r="Y832" s="43">
        <f t="shared" si="379"/>
        <v>2501.1663932871052</v>
      </c>
      <c r="Z832" s="43">
        <f t="shared" si="380"/>
        <v>-1282.0634790681884</v>
      </c>
      <c r="AA832" s="43">
        <f t="shared" si="392"/>
        <v>0.69476844257975146</v>
      </c>
      <c r="AB832" s="43">
        <f t="shared" si="393"/>
        <v>-0.35612874418560786</v>
      </c>
      <c r="AC832" s="43">
        <f t="shared" si="394"/>
        <v>0.35612874418560786</v>
      </c>
      <c r="AD832" s="43">
        <f t="shared" si="395"/>
        <v>0.3386396983941436</v>
      </c>
      <c r="AE832" s="43">
        <f>1/2*(('Car Info '!$C$5)*('My Spreedsheet '!F832)^2)</f>
        <v>79122.334104938273</v>
      </c>
      <c r="AF832" s="43">
        <f t="shared" si="396"/>
        <v>79.122334104938275</v>
      </c>
      <c r="AG832" s="43">
        <f t="shared" si="397"/>
        <v>2.1978426140260632E-2</v>
      </c>
      <c r="AH832" s="43">
        <f t="shared" si="398"/>
        <v>11.717726655735591</v>
      </c>
      <c r="AI832" s="43">
        <f t="shared" si="399"/>
        <v>2074.3913574359117</v>
      </c>
      <c r="AJ832" s="43">
        <f t="shared" si="400"/>
        <v>77047.942747502355</v>
      </c>
      <c r="AK832" s="43">
        <f t="shared" si="401"/>
        <v>77.047942747502361</v>
      </c>
      <c r="AL832" s="43">
        <f t="shared" si="402"/>
        <v>0</v>
      </c>
      <c r="AM832" s="43">
        <f t="shared" si="403"/>
        <v>0</v>
      </c>
      <c r="AN832" s="43">
        <f t="shared" si="404"/>
        <v>57.785957060626764</v>
      </c>
      <c r="AO832" s="43">
        <f>IF('My Spreedsheet '!AN832&lt; 'Supercapacitor Info'!$F$22,'My Spreedsheet '!AN832,'Supercapacitor Info'!$F$22)</f>
        <v>57.785957060626764</v>
      </c>
    </row>
    <row r="833" spans="2:41" x14ac:dyDescent="0.3">
      <c r="B833" s="8" t="s">
        <v>10</v>
      </c>
      <c r="C833" s="8">
        <v>828</v>
      </c>
      <c r="D833" s="8">
        <v>239</v>
      </c>
      <c r="E833" s="9">
        <v>38.9</v>
      </c>
      <c r="F833" s="52">
        <f t="shared" si="381"/>
        <v>10.805555555555555</v>
      </c>
      <c r="G833" s="18">
        <f t="shared" si="405"/>
        <v>0.59722222222222177</v>
      </c>
      <c r="H833" s="18">
        <f t="shared" si="406"/>
        <v>2.1499999999999986</v>
      </c>
      <c r="I833" s="18">
        <f t="shared" si="382"/>
        <v>10.805555555555555</v>
      </c>
      <c r="J833" s="18">
        <f t="shared" si="383"/>
        <v>5486.2222222222281</v>
      </c>
      <c r="K833" s="18">
        <f t="shared" si="408"/>
        <v>2391.6944444444434</v>
      </c>
      <c r="L833" s="43">
        <f>'Car Info '!$C$5*'My Spreedsheet '!G833</f>
        <v>889.8611111111104</v>
      </c>
      <c r="M833" s="43">
        <f t="shared" si="384"/>
        <v>1</v>
      </c>
      <c r="N833" s="43">
        <f>IF(M833=1,'Car Info '!$C$5*9.80665*'Car Info '!$H$5,0)</f>
        <v>160.73099349999998</v>
      </c>
      <c r="O833" s="43">
        <f>0.5*'Car Info '!$G$5*'Car Info '!$I$5*'Car Info '!$D$5*('My Spreedsheet '!F833*'My Spreedsheet '!F833)</f>
        <v>44.588640187814235</v>
      </c>
      <c r="P833" s="43">
        <f t="shared" si="407"/>
        <v>1095.1807447989247</v>
      </c>
      <c r="Q833" s="43">
        <f t="shared" si="385"/>
        <v>11834.036381299491</v>
      </c>
      <c r="R833" s="43">
        <f t="shared" si="386"/>
        <v>11.834036381299491</v>
      </c>
      <c r="S833" s="43">
        <f t="shared" si="387"/>
        <v>2218.5927084599925</v>
      </c>
      <c r="T833" s="43">
        <f t="shared" si="409"/>
        <v>533139.1702415609</v>
      </c>
      <c r="U833" s="43">
        <f t="shared" si="388"/>
        <v>11.834036381299491</v>
      </c>
      <c r="V833" s="43">
        <f t="shared" si="389"/>
        <v>3.2872323281387473E-3</v>
      </c>
      <c r="W833" s="43">
        <f t="shared" si="390"/>
        <v>0</v>
      </c>
      <c r="X833" s="43">
        <f t="shared" si="391"/>
        <v>0</v>
      </c>
      <c r="Y833" s="43">
        <f t="shared" si="379"/>
        <v>2513.0004296684046</v>
      </c>
      <c r="Z833" s="43">
        <f t="shared" si="380"/>
        <v>-1282.0634790681884</v>
      </c>
      <c r="AA833" s="43">
        <f t="shared" si="392"/>
        <v>0.69805567490789022</v>
      </c>
      <c r="AB833" s="43">
        <f t="shared" si="393"/>
        <v>-0.35612874418560786</v>
      </c>
      <c r="AC833" s="43">
        <f t="shared" si="394"/>
        <v>0.35612874418560786</v>
      </c>
      <c r="AD833" s="43">
        <f t="shared" si="395"/>
        <v>0.34192693072228236</v>
      </c>
      <c r="AE833" s="43">
        <f>1/2*(('Car Info '!$C$5)*('My Spreedsheet '!F833)^2)</f>
        <v>86986.222993827163</v>
      </c>
      <c r="AF833" s="43">
        <f t="shared" si="396"/>
        <v>86.98622299382717</v>
      </c>
      <c r="AG833" s="43">
        <f t="shared" si="397"/>
        <v>2.4162839720507548E-2</v>
      </c>
      <c r="AH833" s="43">
        <f t="shared" si="398"/>
        <v>11.741889495456098</v>
      </c>
      <c r="AI833" s="43">
        <f t="shared" si="399"/>
        <v>2218.5927084599925</v>
      </c>
      <c r="AJ833" s="43">
        <f t="shared" si="400"/>
        <v>84767.630285367166</v>
      </c>
      <c r="AK833" s="43">
        <f t="shared" si="401"/>
        <v>84.767630285367161</v>
      </c>
      <c r="AL833" s="43">
        <f t="shared" si="402"/>
        <v>0</v>
      </c>
      <c r="AM833" s="43">
        <f t="shared" si="403"/>
        <v>0</v>
      </c>
      <c r="AN833" s="43">
        <f t="shared" si="404"/>
        <v>63.575722714025375</v>
      </c>
      <c r="AO833" s="43">
        <f>IF('My Spreedsheet '!AN833&lt; 'Supercapacitor Info'!$F$22,'My Spreedsheet '!AN833,'Supercapacitor Info'!$F$22)</f>
        <v>63.575722714025375</v>
      </c>
    </row>
    <row r="834" spans="2:41" x14ac:dyDescent="0.3">
      <c r="B834" s="8" t="s">
        <v>10</v>
      </c>
      <c r="C834" s="8">
        <v>829</v>
      </c>
      <c r="D834" s="8">
        <v>240</v>
      </c>
      <c r="E834" s="9">
        <v>41.4</v>
      </c>
      <c r="F834" s="52">
        <f t="shared" si="381"/>
        <v>11.5</v>
      </c>
      <c r="G834" s="18">
        <f t="shared" si="405"/>
        <v>0.70833333333333348</v>
      </c>
      <c r="H834" s="18">
        <f t="shared" si="406"/>
        <v>2.5500000000000007</v>
      </c>
      <c r="I834" s="18">
        <f t="shared" si="382"/>
        <v>11.5</v>
      </c>
      <c r="J834" s="18">
        <f t="shared" si="383"/>
        <v>5497.7222222222281</v>
      </c>
      <c r="K834" s="18">
        <f t="shared" si="408"/>
        <v>2403.1944444444434</v>
      </c>
      <c r="L834" s="43">
        <f>'Car Info '!$C$5*'My Spreedsheet '!G834</f>
        <v>1055.416666666667</v>
      </c>
      <c r="M834" s="43">
        <f t="shared" si="384"/>
        <v>1</v>
      </c>
      <c r="N834" s="43">
        <f>IF(M834=1,'Car Info '!$C$5*9.80665*'Car Info '!$H$5,0)</f>
        <v>160.73099349999998</v>
      </c>
      <c r="O834" s="43">
        <f>0.5*'Car Info '!$G$5*'Car Info '!$I$5*'Car Info '!$D$5*('My Spreedsheet '!F834*'My Spreedsheet '!F834)</f>
        <v>50.503992001312497</v>
      </c>
      <c r="P834" s="43">
        <f t="shared" si="407"/>
        <v>1266.6516521679796</v>
      </c>
      <c r="Q834" s="43">
        <f t="shared" si="385"/>
        <v>14566.493999931765</v>
      </c>
      <c r="R834" s="43">
        <f t="shared" si="386"/>
        <v>14.566493999931765</v>
      </c>
      <c r="S834" s="43">
        <f t="shared" si="387"/>
        <v>2429.2023332650933</v>
      </c>
      <c r="T834" s="43">
        <f t="shared" si="409"/>
        <v>535568.372574826</v>
      </c>
      <c r="U834" s="43">
        <f t="shared" si="388"/>
        <v>14.566493999931765</v>
      </c>
      <c r="V834" s="43">
        <f t="shared" si="389"/>
        <v>4.0462483333143793E-3</v>
      </c>
      <c r="W834" s="43">
        <f t="shared" si="390"/>
        <v>0</v>
      </c>
      <c r="X834" s="43">
        <f t="shared" si="391"/>
        <v>0</v>
      </c>
      <c r="Y834" s="43">
        <f t="shared" si="379"/>
        <v>2527.5669236683366</v>
      </c>
      <c r="Z834" s="43">
        <f t="shared" si="380"/>
        <v>-1282.0634790681884</v>
      </c>
      <c r="AA834" s="43">
        <f t="shared" si="392"/>
        <v>0.70210192324120457</v>
      </c>
      <c r="AB834" s="43">
        <f t="shared" si="393"/>
        <v>-0.35612874418560786</v>
      </c>
      <c r="AC834" s="43">
        <f t="shared" si="394"/>
        <v>0.35612874418560786</v>
      </c>
      <c r="AD834" s="43">
        <f t="shared" si="395"/>
        <v>0.34597317905559671</v>
      </c>
      <c r="AE834" s="43">
        <f>1/2*(('Car Info '!$C$5)*('My Spreedsheet '!F834)^2)</f>
        <v>98526.25</v>
      </c>
      <c r="AF834" s="43">
        <f t="shared" si="396"/>
        <v>98.526250000000005</v>
      </c>
      <c r="AG834" s="43">
        <f t="shared" si="397"/>
        <v>2.736840277777778E-2</v>
      </c>
      <c r="AH834" s="43">
        <f t="shared" si="398"/>
        <v>11.769257898233876</v>
      </c>
      <c r="AI834" s="43">
        <f t="shared" si="399"/>
        <v>2429.2023332650933</v>
      </c>
      <c r="AJ834" s="43">
        <f t="shared" si="400"/>
        <v>96097.047666734899</v>
      </c>
      <c r="AK834" s="43">
        <f t="shared" si="401"/>
        <v>96.097047666734895</v>
      </c>
      <c r="AL834" s="43">
        <f t="shared" si="402"/>
        <v>0</v>
      </c>
      <c r="AM834" s="43">
        <f t="shared" si="403"/>
        <v>0</v>
      </c>
      <c r="AN834" s="43">
        <f t="shared" si="404"/>
        <v>72.072785750051182</v>
      </c>
      <c r="AO834" s="43">
        <f>IF('My Spreedsheet '!AN834&lt; 'Supercapacitor Info'!$F$22,'My Spreedsheet '!AN834,'Supercapacitor Info'!$F$22)</f>
        <v>72.072785750051182</v>
      </c>
    </row>
    <row r="835" spans="2:41" x14ac:dyDescent="0.3">
      <c r="B835" s="8" t="s">
        <v>10</v>
      </c>
      <c r="C835" s="8">
        <v>830</v>
      </c>
      <c r="D835" s="8">
        <v>241</v>
      </c>
      <c r="E835" s="9">
        <v>44</v>
      </c>
      <c r="F835" s="52">
        <f t="shared" si="381"/>
        <v>12.222222222222221</v>
      </c>
      <c r="G835" s="18">
        <f t="shared" si="405"/>
        <v>0.68055555555555536</v>
      </c>
      <c r="H835" s="18">
        <f t="shared" si="406"/>
        <v>2.4499999999999993</v>
      </c>
      <c r="I835" s="18">
        <f t="shared" si="382"/>
        <v>12.222222222222221</v>
      </c>
      <c r="J835" s="18">
        <f t="shared" si="383"/>
        <v>5509.9444444444507</v>
      </c>
      <c r="K835" s="18">
        <f t="shared" si="408"/>
        <v>2415.4166666666656</v>
      </c>
      <c r="L835" s="43">
        <f>'Car Info '!$C$5*'My Spreedsheet '!G835</f>
        <v>1014.0277777777775</v>
      </c>
      <c r="M835" s="43">
        <f t="shared" si="384"/>
        <v>1</v>
      </c>
      <c r="N835" s="43">
        <f>IF(M835=1,'Car Info '!$C$5*9.80665*'Car Info '!$H$5,0)</f>
        <v>160.73099349999998</v>
      </c>
      <c r="O835" s="43">
        <f>0.5*'Car Info '!$G$5*'Car Info '!$I$5*'Car Info '!$D$5*('My Spreedsheet '!F835*'My Spreedsheet '!F835)</f>
        <v>57.046680502777775</v>
      </c>
      <c r="P835" s="43">
        <f t="shared" si="407"/>
        <v>1231.8054517805551</v>
      </c>
      <c r="Q835" s="43">
        <f t="shared" si="385"/>
        <v>15055.399966206784</v>
      </c>
      <c r="R835" s="43">
        <f t="shared" si="386"/>
        <v>15.055399966206783</v>
      </c>
      <c r="S835" s="43">
        <f t="shared" si="387"/>
        <v>2661.7271267006167</v>
      </c>
      <c r="T835" s="43">
        <f t="shared" si="409"/>
        <v>538230.09970152657</v>
      </c>
      <c r="U835" s="43">
        <f t="shared" si="388"/>
        <v>15.055399966206783</v>
      </c>
      <c r="V835" s="43">
        <f t="shared" si="389"/>
        <v>4.182055546168551E-3</v>
      </c>
      <c r="W835" s="43">
        <f t="shared" si="390"/>
        <v>0</v>
      </c>
      <c r="X835" s="43">
        <f t="shared" si="391"/>
        <v>0</v>
      </c>
      <c r="Y835" s="43">
        <f t="shared" si="379"/>
        <v>2542.6223236345436</v>
      </c>
      <c r="Z835" s="43">
        <f t="shared" si="380"/>
        <v>-1282.0634790681884</v>
      </c>
      <c r="AA835" s="43">
        <f t="shared" si="392"/>
        <v>0.70628397878737326</v>
      </c>
      <c r="AB835" s="43">
        <f t="shared" si="393"/>
        <v>-0.35612874418560786</v>
      </c>
      <c r="AC835" s="43">
        <f t="shared" si="394"/>
        <v>0.35612874418560786</v>
      </c>
      <c r="AD835" s="43">
        <f t="shared" si="395"/>
        <v>0.3501552346017654</v>
      </c>
      <c r="AE835" s="43">
        <f>1/2*(('Car Info '!$C$5)*('My Spreedsheet '!F835)^2)</f>
        <v>111290.12345679011</v>
      </c>
      <c r="AF835" s="43">
        <f t="shared" si="396"/>
        <v>111.29012345679011</v>
      </c>
      <c r="AG835" s="43">
        <f t="shared" si="397"/>
        <v>3.0913923182441697E-2</v>
      </c>
      <c r="AH835" s="43">
        <f t="shared" si="398"/>
        <v>11.800171821416319</v>
      </c>
      <c r="AI835" s="43">
        <f t="shared" si="399"/>
        <v>2661.7271267006167</v>
      </c>
      <c r="AJ835" s="43">
        <f t="shared" si="400"/>
        <v>108628.3963300895</v>
      </c>
      <c r="AK835" s="43">
        <f t="shared" si="401"/>
        <v>108.6283963300895</v>
      </c>
      <c r="AL835" s="43">
        <f t="shared" si="402"/>
        <v>0</v>
      </c>
      <c r="AM835" s="43">
        <f t="shared" si="403"/>
        <v>0</v>
      </c>
      <c r="AN835" s="43">
        <f t="shared" si="404"/>
        <v>81.471297247567122</v>
      </c>
      <c r="AO835" s="43">
        <f>IF('My Spreedsheet '!AN835&lt; 'Supercapacitor Info'!$F$22,'My Spreedsheet '!AN835,'Supercapacitor Info'!$F$22)</f>
        <v>81.471297247567122</v>
      </c>
    </row>
    <row r="836" spans="2:41" x14ac:dyDescent="0.3">
      <c r="B836" s="8" t="s">
        <v>10</v>
      </c>
      <c r="C836" s="8">
        <v>831</v>
      </c>
      <c r="D836" s="8">
        <v>242</v>
      </c>
      <c r="E836" s="9">
        <v>46.3</v>
      </c>
      <c r="F836" s="52">
        <f t="shared" si="381"/>
        <v>12.861111111111111</v>
      </c>
      <c r="G836" s="18">
        <f t="shared" si="405"/>
        <v>0.51388888888888928</v>
      </c>
      <c r="H836" s="18">
        <f t="shared" si="406"/>
        <v>1.8500000000000014</v>
      </c>
      <c r="I836" s="18">
        <f t="shared" si="382"/>
        <v>12.861111111111111</v>
      </c>
      <c r="J836" s="18">
        <f t="shared" si="383"/>
        <v>5522.805555555562</v>
      </c>
      <c r="K836" s="18">
        <f t="shared" si="408"/>
        <v>2428.2777777777769</v>
      </c>
      <c r="L836" s="43">
        <f>'Car Info '!$C$5*'My Spreedsheet '!G836</f>
        <v>765.69444444444503</v>
      </c>
      <c r="M836" s="43">
        <f t="shared" si="384"/>
        <v>1</v>
      </c>
      <c r="N836" s="43">
        <f>IF(M836=1,'Car Info '!$C$5*9.80665*'Car Info '!$H$5,0)</f>
        <v>160.73099349999998</v>
      </c>
      <c r="O836" s="43">
        <f>0.5*'Car Info '!$G$5*'Car Info '!$I$5*'Car Info '!$D$5*('My Spreedsheet '!F836*'My Spreedsheet '!F836)</f>
        <v>63.166528164772565</v>
      </c>
      <c r="P836" s="43">
        <f t="shared" si="407"/>
        <v>989.59196610921754</v>
      </c>
      <c r="Q836" s="43">
        <f t="shared" si="385"/>
        <v>12727.252230793547</v>
      </c>
      <c r="R836" s="43">
        <f t="shared" si="386"/>
        <v>12.727252230793548</v>
      </c>
      <c r="S836" s="43">
        <f t="shared" si="387"/>
        <v>2879.5709036330468</v>
      </c>
      <c r="T836" s="43">
        <f t="shared" si="409"/>
        <v>541109.6706051596</v>
      </c>
      <c r="U836" s="43">
        <f t="shared" si="388"/>
        <v>12.727252230793548</v>
      </c>
      <c r="V836" s="43">
        <f t="shared" si="389"/>
        <v>3.5353478418870968E-3</v>
      </c>
      <c r="W836" s="43">
        <f t="shared" si="390"/>
        <v>0</v>
      </c>
      <c r="X836" s="43">
        <f t="shared" si="391"/>
        <v>0</v>
      </c>
      <c r="Y836" s="43">
        <f t="shared" si="379"/>
        <v>2555.3495758653371</v>
      </c>
      <c r="Z836" s="43">
        <f t="shared" si="380"/>
        <v>-1282.0634790681884</v>
      </c>
      <c r="AA836" s="43">
        <f t="shared" si="392"/>
        <v>0.70981932662926028</v>
      </c>
      <c r="AB836" s="43">
        <f t="shared" si="393"/>
        <v>-0.35612874418560786</v>
      </c>
      <c r="AC836" s="43">
        <f t="shared" si="394"/>
        <v>0.35612874418560786</v>
      </c>
      <c r="AD836" s="43">
        <f t="shared" si="395"/>
        <v>0.35369058244365242</v>
      </c>
      <c r="AE836" s="43">
        <f>1/2*(('Car Info '!$C$5)*('My Spreedsheet '!F836)^2)</f>
        <v>123229.09336419753</v>
      </c>
      <c r="AF836" s="43">
        <f t="shared" si="396"/>
        <v>123.22909336419752</v>
      </c>
      <c r="AG836" s="43">
        <f t="shared" si="397"/>
        <v>3.4230303712277088E-2</v>
      </c>
      <c r="AH836" s="43">
        <f t="shared" si="398"/>
        <v>11.834402125128596</v>
      </c>
      <c r="AI836" s="43">
        <f t="shared" si="399"/>
        <v>2879.5709036330468</v>
      </c>
      <c r="AJ836" s="43">
        <f t="shared" si="400"/>
        <v>120349.52246056448</v>
      </c>
      <c r="AK836" s="43">
        <f t="shared" si="401"/>
        <v>120.34952246056447</v>
      </c>
      <c r="AL836" s="43">
        <f t="shared" si="402"/>
        <v>0</v>
      </c>
      <c r="AM836" s="43">
        <f t="shared" si="403"/>
        <v>0</v>
      </c>
      <c r="AN836" s="43">
        <f t="shared" si="404"/>
        <v>90.262141845423358</v>
      </c>
      <c r="AO836" s="43">
        <f>IF('My Spreedsheet '!AN836&lt; 'Supercapacitor Info'!$F$22,'My Spreedsheet '!AN836,'Supercapacitor Info'!$F$22)</f>
        <v>90.262141845423358</v>
      </c>
    </row>
    <row r="837" spans="2:41" x14ac:dyDescent="0.3">
      <c r="B837" s="8" t="s">
        <v>10</v>
      </c>
      <c r="C837" s="8">
        <v>832</v>
      </c>
      <c r="D837" s="8">
        <v>243</v>
      </c>
      <c r="E837" s="9">
        <v>47.7</v>
      </c>
      <c r="F837" s="52">
        <f t="shared" si="381"/>
        <v>13.25</v>
      </c>
      <c r="G837" s="18">
        <f t="shared" si="405"/>
        <v>0.26388888888888967</v>
      </c>
      <c r="H837" s="18">
        <f t="shared" si="406"/>
        <v>0.95000000000000284</v>
      </c>
      <c r="I837" s="18">
        <f t="shared" si="382"/>
        <v>13.25</v>
      </c>
      <c r="J837" s="18">
        <f t="shared" si="383"/>
        <v>5536.055555555562</v>
      </c>
      <c r="K837" s="18">
        <f t="shared" si="408"/>
        <v>2441.5277777777769</v>
      </c>
      <c r="L837" s="43">
        <f>'Car Info '!$C$5*'My Spreedsheet '!G837</f>
        <v>393.19444444444559</v>
      </c>
      <c r="M837" s="43">
        <f t="shared" si="384"/>
        <v>1</v>
      </c>
      <c r="N837" s="43">
        <f>IF(M837=1,'Car Info '!$C$5*9.80665*'Car Info '!$H$5,0)</f>
        <v>160.73099349999998</v>
      </c>
      <c r="O837" s="43">
        <f>0.5*'Car Info '!$G$5*'Car Info '!$I$5*'Car Info '!$D$5*('My Spreedsheet '!F837*'My Spreedsheet '!F837)</f>
        <v>67.04428805845312</v>
      </c>
      <c r="P837" s="43">
        <f t="shared" si="407"/>
        <v>620.96972600289871</v>
      </c>
      <c r="Q837" s="43">
        <f t="shared" si="385"/>
        <v>8227.8488695384076</v>
      </c>
      <c r="R837" s="43">
        <f t="shared" si="386"/>
        <v>8.2278488695384073</v>
      </c>
      <c r="S837" s="43">
        <f t="shared" si="387"/>
        <v>3018.0224806495039</v>
      </c>
      <c r="T837" s="43">
        <f t="shared" si="409"/>
        <v>544127.69308580912</v>
      </c>
      <c r="U837" s="43">
        <f t="shared" si="388"/>
        <v>8.2278488695384073</v>
      </c>
      <c r="V837" s="43">
        <f t="shared" si="389"/>
        <v>2.2855135748717798E-3</v>
      </c>
      <c r="W837" s="43">
        <f t="shared" si="390"/>
        <v>0</v>
      </c>
      <c r="X837" s="43">
        <f t="shared" si="391"/>
        <v>0</v>
      </c>
      <c r="Y837" s="43">
        <f t="shared" ref="Y837:Y900" si="410">IF(R837&gt;0,SUM(Y836,R837),Y836)</f>
        <v>2563.5774247348754</v>
      </c>
      <c r="Z837" s="43">
        <f t="shared" ref="Z837:Z900" si="411">IF(R837&lt;0,SUM(Z836,R837),Z836)</f>
        <v>-1282.0634790681884</v>
      </c>
      <c r="AA837" s="43">
        <f t="shared" si="392"/>
        <v>0.71210484020413212</v>
      </c>
      <c r="AB837" s="43">
        <f t="shared" si="393"/>
        <v>-0.35612874418560786</v>
      </c>
      <c r="AC837" s="43">
        <f t="shared" si="394"/>
        <v>0.35612874418560786</v>
      </c>
      <c r="AD837" s="43">
        <f t="shared" si="395"/>
        <v>0.35597609601852426</v>
      </c>
      <c r="AE837" s="43">
        <f>1/2*(('Car Info '!$C$5)*('My Spreedsheet '!F837)^2)</f>
        <v>130794.0625</v>
      </c>
      <c r="AF837" s="43">
        <f t="shared" si="396"/>
        <v>130.7940625</v>
      </c>
      <c r="AG837" s="43">
        <f t="shared" si="397"/>
        <v>3.6331684027777776E-2</v>
      </c>
      <c r="AH837" s="43">
        <f t="shared" si="398"/>
        <v>11.870733809156373</v>
      </c>
      <c r="AI837" s="43">
        <f t="shared" si="399"/>
        <v>3018.0224806495039</v>
      </c>
      <c r="AJ837" s="43">
        <f t="shared" si="400"/>
        <v>127776.04001935049</v>
      </c>
      <c r="AK837" s="43">
        <f t="shared" si="401"/>
        <v>127.77604001935049</v>
      </c>
      <c r="AL837" s="43">
        <f t="shared" si="402"/>
        <v>0</v>
      </c>
      <c r="AM837" s="43">
        <f t="shared" si="403"/>
        <v>0</v>
      </c>
      <c r="AN837" s="43">
        <f t="shared" si="404"/>
        <v>95.832030014512867</v>
      </c>
      <c r="AO837" s="43">
        <f>IF('My Spreedsheet '!AN837&lt; 'Supercapacitor Info'!$F$22,'My Spreedsheet '!AN837,'Supercapacitor Info'!$F$22)</f>
        <v>95.832030014512867</v>
      </c>
    </row>
    <row r="838" spans="2:41" x14ac:dyDescent="0.3">
      <c r="B838" s="8" t="s">
        <v>10</v>
      </c>
      <c r="C838" s="8">
        <v>833</v>
      </c>
      <c r="D838" s="8">
        <v>244</v>
      </c>
      <c r="E838" s="9">
        <v>48.2</v>
      </c>
      <c r="F838" s="52">
        <f t="shared" ref="F838:F901" si="412">E838/3.6</f>
        <v>13.388888888888889</v>
      </c>
      <c r="G838" s="18">
        <f t="shared" si="405"/>
        <v>0.1388888888888889</v>
      </c>
      <c r="H838" s="18">
        <f t="shared" si="406"/>
        <v>0.5</v>
      </c>
      <c r="I838" s="18">
        <f t="shared" ref="I838:I901" si="413">F838</f>
        <v>13.388888888888889</v>
      </c>
      <c r="J838" s="18">
        <f t="shared" ref="J838:J901" si="414">SUM(I838,J837)</f>
        <v>5549.4444444444507</v>
      </c>
      <c r="K838" s="18">
        <f t="shared" si="408"/>
        <v>2454.9166666666656</v>
      </c>
      <c r="L838" s="43">
        <f>'Car Info '!$C$5*'My Spreedsheet '!G838</f>
        <v>206.94444444444446</v>
      </c>
      <c r="M838" s="43">
        <f t="shared" ref="M838:M901" si="415">IF(F838=0,0,1)</f>
        <v>1</v>
      </c>
      <c r="N838" s="43">
        <f>IF(M838=1,'Car Info '!$C$5*9.80665*'Car Info '!$H$5,0)</f>
        <v>160.73099349999998</v>
      </c>
      <c r="O838" s="43">
        <f>0.5*'Car Info '!$G$5*'Car Info '!$I$5*'Car Info '!$D$5*('My Spreedsheet '!F838*'My Spreedsheet '!F838)</f>
        <v>68.45719525375695</v>
      </c>
      <c r="P838" s="43">
        <f t="shared" si="407"/>
        <v>436.13263319820135</v>
      </c>
      <c r="Q838" s="43">
        <f t="shared" ref="Q838:Q901" si="416">P838*F838</f>
        <v>5839.3313667092516</v>
      </c>
      <c r="R838" s="43">
        <f t="shared" ref="R838:R901" si="417">Q838*0.001</f>
        <v>5.8393313667092519</v>
      </c>
      <c r="S838" s="43">
        <f t="shared" ref="S838:S901" si="418">F838*(N838+O838)</f>
        <v>3068.5751938697458</v>
      </c>
      <c r="T838" s="43">
        <f t="shared" si="409"/>
        <v>547196.26827967889</v>
      </c>
      <c r="U838" s="43">
        <f t="shared" ref="U838:U901" si="419">IF(R838&gt;0,R838,0)</f>
        <v>5.8393313667092519</v>
      </c>
      <c r="V838" s="43">
        <f t="shared" ref="V838:V901" si="420">U838/3600</f>
        <v>1.62203649075257E-3</v>
      </c>
      <c r="W838" s="43">
        <f t="shared" ref="W838:W901" si="421">IF(R838&lt;0,R838,0)</f>
        <v>0</v>
      </c>
      <c r="X838" s="43">
        <f t="shared" ref="X838:X901" si="422">(W838/3600)*-1</f>
        <v>0</v>
      </c>
      <c r="Y838" s="43">
        <f t="shared" si="410"/>
        <v>2569.4167561015847</v>
      </c>
      <c r="Z838" s="43">
        <f t="shared" si="411"/>
        <v>-1282.0634790681884</v>
      </c>
      <c r="AA838" s="43">
        <f t="shared" ref="AA838:AA901" si="423">Y838/(60*60)</f>
        <v>0.71372687669488466</v>
      </c>
      <c r="AB838" s="43">
        <f t="shared" ref="AB838:AB901" si="424">Z838/(60*60)</f>
        <v>-0.35612874418560786</v>
      </c>
      <c r="AC838" s="43">
        <f t="shared" ref="AC838:AC901" si="425">AB838*-1</f>
        <v>0.35612874418560786</v>
      </c>
      <c r="AD838" s="43">
        <f t="shared" ref="AD838:AD901" si="426">AA838-AC838</f>
        <v>0.3575981325092768</v>
      </c>
      <c r="AE838" s="43">
        <f>1/2*(('Car Info '!$C$5)*('My Spreedsheet '!F838)^2)</f>
        <v>133550.44753086421</v>
      </c>
      <c r="AF838" s="43">
        <f t="shared" ref="AF838:AF901" si="427">AE838*0.001</f>
        <v>133.5504475308642</v>
      </c>
      <c r="AG838" s="43">
        <f t="shared" ref="AG838:AG901" si="428">AF838/3600</f>
        <v>3.7097346536351168E-2</v>
      </c>
      <c r="AH838" s="43">
        <f t="shared" ref="AH838:AH901" si="429">SUM(AG838,AH837)</f>
        <v>11.907831155692724</v>
      </c>
      <c r="AI838" s="43">
        <f t="shared" ref="AI838:AI901" si="430">I838*(N838+O838)</f>
        <v>3068.5751938697458</v>
      </c>
      <c r="AJ838" s="43">
        <f t="shared" ref="AJ838:AJ901" si="431">AE838-AI838</f>
        <v>130481.87233699446</v>
      </c>
      <c r="AK838" s="43">
        <f t="shared" ref="AK838:AK901" si="432">AJ838*0.001</f>
        <v>130.48187233699446</v>
      </c>
      <c r="AL838" s="43">
        <f t="shared" ref="AL838:AL901" si="433">IF(G838&lt;0,AJ838,0)</f>
        <v>0</v>
      </c>
      <c r="AM838" s="43">
        <f t="shared" ref="AM838:AM901" si="434">AL838*0.001</f>
        <v>0</v>
      </c>
      <c r="AN838" s="43">
        <f t="shared" ref="AN838:AN901" si="435">(AJ838*0.75)*0.001</f>
        <v>97.861404252745857</v>
      </c>
      <c r="AO838" s="43">
        <f>IF('My Spreedsheet '!AN838&lt; 'Supercapacitor Info'!$F$22,'My Spreedsheet '!AN838,'Supercapacitor Info'!$F$22)</f>
        <v>97.861404252745857</v>
      </c>
    </row>
    <row r="839" spans="2:41" x14ac:dyDescent="0.3">
      <c r="B839" s="8" t="s">
        <v>10</v>
      </c>
      <c r="C839" s="8">
        <v>834</v>
      </c>
      <c r="D839" s="8">
        <v>245</v>
      </c>
      <c r="E839" s="9">
        <v>48.7</v>
      </c>
      <c r="F839" s="52">
        <f t="shared" si="412"/>
        <v>13.527777777777779</v>
      </c>
      <c r="G839" s="18">
        <f t="shared" ref="G839:G902" si="436">($E840-$E838)/2/3.6</f>
        <v>0.15277777777777699</v>
      </c>
      <c r="H839" s="18">
        <f t="shared" ref="H839:H902" si="437">($E840-$E838)/2</f>
        <v>0.54999999999999716</v>
      </c>
      <c r="I839" s="18">
        <f t="shared" si="413"/>
        <v>13.527777777777779</v>
      </c>
      <c r="J839" s="18">
        <f t="shared" si="414"/>
        <v>5562.9722222222281</v>
      </c>
      <c r="K839" s="18">
        <f t="shared" si="408"/>
        <v>2468.4444444444434</v>
      </c>
      <c r="L839" s="43">
        <f>'Car Info '!$C$5*'My Spreedsheet '!G839</f>
        <v>227.63888888888772</v>
      </c>
      <c r="M839" s="43">
        <f t="shared" si="415"/>
        <v>1</v>
      </c>
      <c r="N839" s="43">
        <f>IF(M839=1,'Car Info '!$C$5*9.80665*'Car Info '!$H$5,0)</f>
        <v>160.73099349999998</v>
      </c>
      <c r="O839" s="43">
        <f>0.5*'Car Info '!$G$5*'Car Info '!$I$5*'Car Info '!$D$5*('My Spreedsheet '!F839*'My Spreedsheet '!F839)</f>
        <v>69.884835579355908</v>
      </c>
      <c r="P839" s="43">
        <f t="shared" si="407"/>
        <v>458.25471796824365</v>
      </c>
      <c r="Q839" s="43">
        <f t="shared" si="416"/>
        <v>6199.1679902926298</v>
      </c>
      <c r="R839" s="43">
        <f t="shared" si="417"/>
        <v>6.1991679902926302</v>
      </c>
      <c r="S839" s="43">
        <f t="shared" si="418"/>
        <v>3119.719687823509</v>
      </c>
      <c r="T839" s="43">
        <f t="shared" si="409"/>
        <v>550315.98796750244</v>
      </c>
      <c r="U839" s="43">
        <f t="shared" si="419"/>
        <v>6.1991679902926302</v>
      </c>
      <c r="V839" s="43">
        <f t="shared" si="420"/>
        <v>1.7219911084146195E-3</v>
      </c>
      <c r="W839" s="43">
        <f t="shared" si="421"/>
        <v>0</v>
      </c>
      <c r="X839" s="43">
        <f t="shared" si="422"/>
        <v>0</v>
      </c>
      <c r="Y839" s="43">
        <f t="shared" si="410"/>
        <v>2575.6159240918773</v>
      </c>
      <c r="Z839" s="43">
        <f t="shared" si="411"/>
        <v>-1282.0634790681884</v>
      </c>
      <c r="AA839" s="43">
        <f t="shared" si="423"/>
        <v>0.7154488678032993</v>
      </c>
      <c r="AB839" s="43">
        <f t="shared" si="424"/>
        <v>-0.35612874418560786</v>
      </c>
      <c r="AC839" s="43">
        <f t="shared" si="425"/>
        <v>0.35612874418560786</v>
      </c>
      <c r="AD839" s="43">
        <f t="shared" si="426"/>
        <v>0.35932012361769144</v>
      </c>
      <c r="AE839" s="43">
        <f>1/2*(('Car Info '!$C$5)*('My Spreedsheet '!F839)^2)</f>
        <v>136335.57484567902</v>
      </c>
      <c r="AF839" s="43">
        <f t="shared" si="427"/>
        <v>136.33557484567902</v>
      </c>
      <c r="AG839" s="43">
        <f t="shared" si="428"/>
        <v>3.787099301268862E-2</v>
      </c>
      <c r="AH839" s="43">
        <f t="shared" si="429"/>
        <v>11.945702148705413</v>
      </c>
      <c r="AI839" s="43">
        <f t="shared" si="430"/>
        <v>3119.719687823509</v>
      </c>
      <c r="AJ839" s="43">
        <f t="shared" si="431"/>
        <v>133215.85515785552</v>
      </c>
      <c r="AK839" s="43">
        <f t="shared" si="432"/>
        <v>133.21585515785551</v>
      </c>
      <c r="AL839" s="43">
        <f t="shared" si="433"/>
        <v>0</v>
      </c>
      <c r="AM839" s="43">
        <f t="shared" si="434"/>
        <v>0</v>
      </c>
      <c r="AN839" s="43">
        <f t="shared" si="435"/>
        <v>99.911891368391636</v>
      </c>
      <c r="AO839" s="43">
        <f>IF('My Spreedsheet '!AN839&lt; 'Supercapacitor Info'!$F$22,'My Spreedsheet '!AN839,'Supercapacitor Info'!$F$22)</f>
        <v>99.911891368391636</v>
      </c>
    </row>
    <row r="840" spans="2:41" x14ac:dyDescent="0.3">
      <c r="B840" s="8" t="s">
        <v>10</v>
      </c>
      <c r="C840" s="8">
        <v>835</v>
      </c>
      <c r="D840" s="8">
        <v>246</v>
      </c>
      <c r="E840" s="9">
        <v>49.3</v>
      </c>
      <c r="F840" s="52">
        <f t="shared" si="412"/>
        <v>13.694444444444443</v>
      </c>
      <c r="G840" s="18">
        <f t="shared" si="436"/>
        <v>0.15277777777777699</v>
      </c>
      <c r="H840" s="18">
        <f t="shared" si="437"/>
        <v>0.54999999999999716</v>
      </c>
      <c r="I840" s="18">
        <f t="shared" si="413"/>
        <v>13.694444444444443</v>
      </c>
      <c r="J840" s="18">
        <f t="shared" si="414"/>
        <v>5576.6666666666724</v>
      </c>
      <c r="K840" s="18">
        <f t="shared" si="408"/>
        <v>2482.1388888888878</v>
      </c>
      <c r="L840" s="43">
        <f>'Car Info '!$C$5*'My Spreedsheet '!G840</f>
        <v>227.63888888888772</v>
      </c>
      <c r="M840" s="43">
        <f t="shared" si="415"/>
        <v>1</v>
      </c>
      <c r="N840" s="43">
        <f>IF(M840=1,'Car Info '!$C$5*9.80665*'Car Info '!$H$5,0)</f>
        <v>160.73099349999998</v>
      </c>
      <c r="O840" s="43">
        <f>0.5*'Car Info '!$G$5*'Car Info '!$I$5*'Car Info '!$D$5*('My Spreedsheet '!F840*'My Spreedsheet '!F840)</f>
        <v>71.617451702064216</v>
      </c>
      <c r="P840" s="43">
        <f t="shared" si="407"/>
        <v>459.98733409095195</v>
      </c>
      <c r="Q840" s="43">
        <f t="shared" si="416"/>
        <v>6299.270991856647</v>
      </c>
      <c r="R840" s="43">
        <f t="shared" si="417"/>
        <v>6.2992709918566474</v>
      </c>
      <c r="S840" s="43">
        <f t="shared" si="418"/>
        <v>3181.8828745727119</v>
      </c>
      <c r="T840" s="43">
        <f t="shared" si="409"/>
        <v>553497.87084207521</v>
      </c>
      <c r="U840" s="43">
        <f t="shared" si="419"/>
        <v>6.2992709918566474</v>
      </c>
      <c r="V840" s="43">
        <f t="shared" si="420"/>
        <v>1.7497974977379576E-3</v>
      </c>
      <c r="W840" s="43">
        <f t="shared" si="421"/>
        <v>0</v>
      </c>
      <c r="X840" s="43">
        <f t="shared" si="422"/>
        <v>0</v>
      </c>
      <c r="Y840" s="43">
        <f t="shared" si="410"/>
        <v>2581.915195083734</v>
      </c>
      <c r="Z840" s="43">
        <f t="shared" si="411"/>
        <v>-1282.0634790681884</v>
      </c>
      <c r="AA840" s="43">
        <f t="shared" si="423"/>
        <v>0.71719866530103726</v>
      </c>
      <c r="AB840" s="43">
        <f t="shared" si="424"/>
        <v>-0.35612874418560786</v>
      </c>
      <c r="AC840" s="43">
        <f t="shared" si="425"/>
        <v>0.35612874418560786</v>
      </c>
      <c r="AD840" s="43">
        <f t="shared" si="426"/>
        <v>0.3610699211154294</v>
      </c>
      <c r="AE840" s="43">
        <f>1/2*(('Car Info '!$C$5)*('My Spreedsheet '!F840)^2)</f>
        <v>139715.66743827157</v>
      </c>
      <c r="AF840" s="43">
        <f t="shared" si="427"/>
        <v>139.71566743827157</v>
      </c>
      <c r="AG840" s="43">
        <f t="shared" si="428"/>
        <v>3.88099076217421E-2</v>
      </c>
      <c r="AH840" s="43">
        <f t="shared" si="429"/>
        <v>11.984512056327155</v>
      </c>
      <c r="AI840" s="43">
        <f t="shared" si="430"/>
        <v>3181.8828745727119</v>
      </c>
      <c r="AJ840" s="43">
        <f t="shared" si="431"/>
        <v>136533.78456369886</v>
      </c>
      <c r="AK840" s="43">
        <f t="shared" si="432"/>
        <v>136.53378456369887</v>
      </c>
      <c r="AL840" s="43">
        <f t="shared" si="433"/>
        <v>0</v>
      </c>
      <c r="AM840" s="43">
        <f t="shared" si="434"/>
        <v>0</v>
      </c>
      <c r="AN840" s="43">
        <f t="shared" si="435"/>
        <v>102.40033842277415</v>
      </c>
      <c r="AO840" s="43">
        <f>IF('My Spreedsheet '!AN840&lt; 'Supercapacitor Info'!$F$22,'My Spreedsheet '!AN840,'Supercapacitor Info'!$F$22)</f>
        <v>102.40033842277415</v>
      </c>
    </row>
    <row r="841" spans="2:41" x14ac:dyDescent="0.3">
      <c r="B841" s="8" t="s">
        <v>10</v>
      </c>
      <c r="C841" s="8">
        <v>836</v>
      </c>
      <c r="D841" s="8">
        <v>247</v>
      </c>
      <c r="E841" s="9">
        <v>49.8</v>
      </c>
      <c r="F841" s="52">
        <f t="shared" si="412"/>
        <v>13.833333333333332</v>
      </c>
      <c r="G841" s="18">
        <f t="shared" si="436"/>
        <v>0.12500000000000078</v>
      </c>
      <c r="H841" s="18">
        <f t="shared" si="437"/>
        <v>0.45000000000000284</v>
      </c>
      <c r="I841" s="18">
        <f t="shared" si="413"/>
        <v>13.833333333333332</v>
      </c>
      <c r="J841" s="18">
        <f t="shared" si="414"/>
        <v>5590.5000000000055</v>
      </c>
      <c r="K841" s="18">
        <f t="shared" si="408"/>
        <v>2495.9722222222213</v>
      </c>
      <c r="L841" s="43">
        <f>'Car Info '!$C$5*'My Spreedsheet '!G841</f>
        <v>186.25000000000117</v>
      </c>
      <c r="M841" s="43">
        <f t="shared" si="415"/>
        <v>1</v>
      </c>
      <c r="N841" s="43">
        <f>IF(M841=1,'Car Info '!$C$5*9.80665*'Car Info '!$H$5,0)</f>
        <v>160.73099349999998</v>
      </c>
      <c r="O841" s="43">
        <f>0.5*'Car Info '!$G$5*'Car Info '!$I$5*'Car Info '!$D$5*('My Spreedsheet '!F841*'My Spreedsheet '!F841)</f>
        <v>73.077504914312485</v>
      </c>
      <c r="P841" s="43">
        <f t="shared" si="407"/>
        <v>420.05849841431365</v>
      </c>
      <c r="Q841" s="43">
        <f t="shared" si="416"/>
        <v>5810.8092280646715</v>
      </c>
      <c r="R841" s="43">
        <f t="shared" si="417"/>
        <v>5.8108092280646719</v>
      </c>
      <c r="S841" s="43">
        <f t="shared" si="418"/>
        <v>3234.3508947313221</v>
      </c>
      <c r="T841" s="43">
        <f t="shared" si="409"/>
        <v>556732.22173680656</v>
      </c>
      <c r="U841" s="43">
        <f t="shared" si="419"/>
        <v>5.8108092280646719</v>
      </c>
      <c r="V841" s="43">
        <f t="shared" si="420"/>
        <v>1.6141136744624088E-3</v>
      </c>
      <c r="W841" s="43">
        <f t="shared" si="421"/>
        <v>0</v>
      </c>
      <c r="X841" s="43">
        <f t="shared" si="422"/>
        <v>0</v>
      </c>
      <c r="Y841" s="43">
        <f t="shared" si="410"/>
        <v>2587.7260043117985</v>
      </c>
      <c r="Z841" s="43">
        <f t="shared" si="411"/>
        <v>-1282.0634790681884</v>
      </c>
      <c r="AA841" s="43">
        <f t="shared" si="423"/>
        <v>0.71881277897549956</v>
      </c>
      <c r="AB841" s="43">
        <f t="shared" si="424"/>
        <v>-0.35612874418560786</v>
      </c>
      <c r="AC841" s="43">
        <f t="shared" si="425"/>
        <v>0.35612874418560786</v>
      </c>
      <c r="AD841" s="43">
        <f t="shared" si="426"/>
        <v>0.3626840347898917</v>
      </c>
      <c r="AE841" s="43">
        <f>1/2*(('Car Info '!$C$5)*('My Spreedsheet '!F841)^2)</f>
        <v>142564.02777777775</v>
      </c>
      <c r="AF841" s="43">
        <f t="shared" si="427"/>
        <v>142.56402777777777</v>
      </c>
      <c r="AG841" s="43">
        <f t="shared" si="428"/>
        <v>3.9601118827160491E-2</v>
      </c>
      <c r="AH841" s="43">
        <f t="shared" si="429"/>
        <v>12.024113175154316</v>
      </c>
      <c r="AI841" s="43">
        <f t="shared" si="430"/>
        <v>3234.3508947313221</v>
      </c>
      <c r="AJ841" s="43">
        <f t="shared" si="431"/>
        <v>139329.67688304643</v>
      </c>
      <c r="AK841" s="43">
        <f t="shared" si="432"/>
        <v>139.32967688304643</v>
      </c>
      <c r="AL841" s="43">
        <f t="shared" si="433"/>
        <v>0</v>
      </c>
      <c r="AM841" s="43">
        <f t="shared" si="434"/>
        <v>0</v>
      </c>
      <c r="AN841" s="43">
        <f t="shared" si="435"/>
        <v>104.49725766228482</v>
      </c>
      <c r="AO841" s="43">
        <f>IF('My Spreedsheet '!AN841&lt; 'Supercapacitor Info'!$F$22,'My Spreedsheet '!AN841,'Supercapacitor Info'!$F$22)</f>
        <v>104.49725766228482</v>
      </c>
    </row>
    <row r="842" spans="2:41" x14ac:dyDescent="0.3">
      <c r="B842" s="8" t="s">
        <v>10</v>
      </c>
      <c r="C842" s="8">
        <v>837</v>
      </c>
      <c r="D842" s="8">
        <v>248</v>
      </c>
      <c r="E842" s="9">
        <v>50.2</v>
      </c>
      <c r="F842" s="52">
        <f t="shared" si="412"/>
        <v>13.944444444444445</v>
      </c>
      <c r="G842" s="18">
        <f t="shared" si="436"/>
        <v>0.15277777777777798</v>
      </c>
      <c r="H842" s="18">
        <f t="shared" si="437"/>
        <v>0.55000000000000071</v>
      </c>
      <c r="I842" s="18">
        <f t="shared" si="413"/>
        <v>13.944444444444445</v>
      </c>
      <c r="J842" s="18">
        <f t="shared" si="414"/>
        <v>5604.4444444444498</v>
      </c>
      <c r="K842" s="18">
        <f t="shared" si="408"/>
        <v>2509.9166666666656</v>
      </c>
      <c r="L842" s="43">
        <f>'Car Info '!$C$5*'My Spreedsheet '!G842</f>
        <v>227.6388888888892</v>
      </c>
      <c r="M842" s="43">
        <f t="shared" si="415"/>
        <v>1</v>
      </c>
      <c r="N842" s="43">
        <f>IF(M842=1,'Car Info '!$C$5*9.80665*'Car Info '!$H$5,0)</f>
        <v>160.73099349999998</v>
      </c>
      <c r="O842" s="43">
        <f>0.5*'Car Info '!$G$5*'Car Info '!$I$5*'Car Info '!$D$5*('My Spreedsheet '!F842*'My Spreedsheet '!F842)</f>
        <v>74.256155337923616</v>
      </c>
      <c r="P842" s="43">
        <f t="shared" si="407"/>
        <v>462.6260377268128</v>
      </c>
      <c r="Q842" s="43">
        <f t="shared" si="416"/>
        <v>6451.0630816350003</v>
      </c>
      <c r="R842" s="43">
        <f t="shared" si="417"/>
        <v>6.4510630816350005</v>
      </c>
      <c r="S842" s="43">
        <f t="shared" si="418"/>
        <v>3276.7652421288235</v>
      </c>
      <c r="T842" s="43">
        <f t="shared" si="409"/>
        <v>560008.98697893543</v>
      </c>
      <c r="U842" s="43">
        <f t="shared" si="419"/>
        <v>6.4510630816350005</v>
      </c>
      <c r="V842" s="43">
        <f t="shared" si="420"/>
        <v>1.7919619671208334E-3</v>
      </c>
      <c r="W842" s="43">
        <f t="shared" si="421"/>
        <v>0</v>
      </c>
      <c r="X842" s="43">
        <f t="shared" si="422"/>
        <v>0</v>
      </c>
      <c r="Y842" s="43">
        <f t="shared" si="410"/>
        <v>2594.1770673934334</v>
      </c>
      <c r="Z842" s="43">
        <f t="shared" si="411"/>
        <v>-1282.0634790681884</v>
      </c>
      <c r="AA842" s="43">
        <f t="shared" si="423"/>
        <v>0.72060474094262039</v>
      </c>
      <c r="AB842" s="43">
        <f t="shared" si="424"/>
        <v>-0.35612874418560786</v>
      </c>
      <c r="AC842" s="43">
        <f t="shared" si="425"/>
        <v>0.35612874418560786</v>
      </c>
      <c r="AD842" s="43">
        <f t="shared" si="426"/>
        <v>0.36447599675701253</v>
      </c>
      <c r="AE842" s="43">
        <f>1/2*(('Car Info '!$C$5)*('My Spreedsheet '!F842)^2)</f>
        <v>144863.41049382716</v>
      </c>
      <c r="AF842" s="43">
        <f t="shared" si="427"/>
        <v>144.86341049382716</v>
      </c>
      <c r="AG842" s="43">
        <f t="shared" si="428"/>
        <v>4.0239836248285324E-2</v>
      </c>
      <c r="AH842" s="43">
        <f t="shared" si="429"/>
        <v>12.0643530114026</v>
      </c>
      <c r="AI842" s="43">
        <f t="shared" si="430"/>
        <v>3276.7652421288235</v>
      </c>
      <c r="AJ842" s="43">
        <f t="shared" si="431"/>
        <v>141586.64525169833</v>
      </c>
      <c r="AK842" s="43">
        <f t="shared" si="432"/>
        <v>141.58664525169834</v>
      </c>
      <c r="AL842" s="43">
        <f t="shared" si="433"/>
        <v>0</v>
      </c>
      <c r="AM842" s="43">
        <f t="shared" si="434"/>
        <v>0</v>
      </c>
      <c r="AN842" s="43">
        <f t="shared" si="435"/>
        <v>106.18998393877375</v>
      </c>
      <c r="AO842" s="43">
        <f>IF('My Spreedsheet '!AN842&lt; 'Supercapacitor Info'!$F$22,'My Spreedsheet '!AN842,'Supercapacitor Info'!$F$22)</f>
        <v>106.18998393877375</v>
      </c>
    </row>
    <row r="843" spans="2:41" x14ac:dyDescent="0.3">
      <c r="B843" s="8" t="s">
        <v>10</v>
      </c>
      <c r="C843" s="8">
        <v>838</v>
      </c>
      <c r="D843" s="8">
        <v>249</v>
      </c>
      <c r="E843" s="9">
        <v>50.9</v>
      </c>
      <c r="F843" s="52">
        <f t="shared" si="412"/>
        <v>14.138888888888888</v>
      </c>
      <c r="G843" s="18">
        <f t="shared" si="436"/>
        <v>0.22222222222222143</v>
      </c>
      <c r="H843" s="18">
        <f t="shared" si="437"/>
        <v>0.79999999999999716</v>
      </c>
      <c r="I843" s="18">
        <f t="shared" si="413"/>
        <v>14.138888888888888</v>
      </c>
      <c r="J843" s="18">
        <f t="shared" si="414"/>
        <v>5618.5833333333385</v>
      </c>
      <c r="K843" s="18">
        <f t="shared" si="408"/>
        <v>2524.0555555555543</v>
      </c>
      <c r="L843" s="43">
        <f>'Car Info '!$C$5*'My Spreedsheet '!G843</f>
        <v>331.11111111110995</v>
      </c>
      <c r="M843" s="43">
        <f t="shared" si="415"/>
        <v>1</v>
      </c>
      <c r="N843" s="43">
        <f>IF(M843=1,'Car Info '!$C$5*9.80665*'Car Info '!$H$5,0)</f>
        <v>160.73099349999998</v>
      </c>
      <c r="O843" s="43">
        <f>0.5*'Car Info '!$G$5*'Car Info '!$I$5*'Car Info '!$D$5*('My Spreedsheet '!F843*'My Spreedsheet '!F843)</f>
        <v>76.34148259989756</v>
      </c>
      <c r="P843" s="43">
        <f t="shared" si="407"/>
        <v>568.18358721100742</v>
      </c>
      <c r="Q843" s="43">
        <f t="shared" si="416"/>
        <v>8033.484608066743</v>
      </c>
      <c r="R843" s="43">
        <f t="shared" si="417"/>
        <v>8.0334846080667432</v>
      </c>
      <c r="S843" s="43">
        <f t="shared" si="418"/>
        <v>3351.9413981902176</v>
      </c>
      <c r="T843" s="43">
        <f t="shared" si="409"/>
        <v>563360.92837712565</v>
      </c>
      <c r="U843" s="43">
        <f t="shared" si="419"/>
        <v>8.0334846080667432</v>
      </c>
      <c r="V843" s="43">
        <f t="shared" si="420"/>
        <v>2.231523502240762E-3</v>
      </c>
      <c r="W843" s="43">
        <f t="shared" si="421"/>
        <v>0</v>
      </c>
      <c r="X843" s="43">
        <f t="shared" si="422"/>
        <v>0</v>
      </c>
      <c r="Y843" s="43">
        <f t="shared" si="410"/>
        <v>2602.2105520015002</v>
      </c>
      <c r="Z843" s="43">
        <f t="shared" si="411"/>
        <v>-1282.0634790681884</v>
      </c>
      <c r="AA843" s="43">
        <f t="shared" si="423"/>
        <v>0.72283626444486115</v>
      </c>
      <c r="AB843" s="43">
        <f t="shared" si="424"/>
        <v>-0.35612874418560786</v>
      </c>
      <c r="AC843" s="43">
        <f t="shared" si="425"/>
        <v>0.35612874418560786</v>
      </c>
      <c r="AD843" s="43">
        <f t="shared" si="426"/>
        <v>0.36670752025925329</v>
      </c>
      <c r="AE843" s="43">
        <f>1/2*(('Car Info '!$C$5)*('My Spreedsheet '!F843)^2)</f>
        <v>148931.5933641975</v>
      </c>
      <c r="AF843" s="43">
        <f t="shared" si="427"/>
        <v>148.93159336419751</v>
      </c>
      <c r="AG843" s="43">
        <f t="shared" si="428"/>
        <v>4.1369887045610419E-2</v>
      </c>
      <c r="AH843" s="43">
        <f t="shared" si="429"/>
        <v>12.10572289844821</v>
      </c>
      <c r="AI843" s="43">
        <f t="shared" si="430"/>
        <v>3351.9413981902176</v>
      </c>
      <c r="AJ843" s="43">
        <f t="shared" si="431"/>
        <v>145579.65196600728</v>
      </c>
      <c r="AK843" s="43">
        <f t="shared" si="432"/>
        <v>145.57965196600728</v>
      </c>
      <c r="AL843" s="43">
        <f t="shared" si="433"/>
        <v>0</v>
      </c>
      <c r="AM843" s="43">
        <f t="shared" si="434"/>
        <v>0</v>
      </c>
      <c r="AN843" s="43">
        <f t="shared" si="435"/>
        <v>109.18473897450545</v>
      </c>
      <c r="AO843" s="43">
        <f>IF('My Spreedsheet '!AN843&lt; 'Supercapacitor Info'!$F$22,'My Spreedsheet '!AN843,'Supercapacitor Info'!$F$22)</f>
        <v>109.18473897450545</v>
      </c>
    </row>
    <row r="844" spans="2:41" x14ac:dyDescent="0.3">
      <c r="B844" s="8" t="s">
        <v>10</v>
      </c>
      <c r="C844" s="8">
        <v>839</v>
      </c>
      <c r="D844" s="8">
        <v>250</v>
      </c>
      <c r="E844" s="9">
        <v>51.8</v>
      </c>
      <c r="F844" s="52">
        <f t="shared" si="412"/>
        <v>14.388888888888888</v>
      </c>
      <c r="G844" s="18">
        <f t="shared" si="436"/>
        <v>0.2222222222222224</v>
      </c>
      <c r="H844" s="18">
        <f t="shared" si="437"/>
        <v>0.80000000000000071</v>
      </c>
      <c r="I844" s="18">
        <f t="shared" si="413"/>
        <v>14.388888888888888</v>
      </c>
      <c r="J844" s="18">
        <f t="shared" si="414"/>
        <v>5632.9722222222272</v>
      </c>
      <c r="K844" s="18">
        <f t="shared" si="408"/>
        <v>2538.444444444443</v>
      </c>
      <c r="L844" s="43">
        <f>'Car Info '!$C$5*'My Spreedsheet '!G844</f>
        <v>331.11111111111137</v>
      </c>
      <c r="M844" s="43">
        <f t="shared" si="415"/>
        <v>1</v>
      </c>
      <c r="N844" s="43">
        <f>IF(M844=1,'Car Info '!$C$5*9.80665*'Car Info '!$H$5,0)</f>
        <v>160.73099349999998</v>
      </c>
      <c r="O844" s="43">
        <f>0.5*'Car Info '!$G$5*'Car Info '!$I$5*'Car Info '!$D$5*('My Spreedsheet '!F844*'My Spreedsheet '!F844)</f>
        <v>79.065049066256918</v>
      </c>
      <c r="P844" s="43">
        <f t="shared" si="407"/>
        <v>570.90715367736834</v>
      </c>
      <c r="Q844" s="43">
        <f t="shared" si="416"/>
        <v>8214.719600135466</v>
      </c>
      <c r="R844" s="43">
        <f t="shared" si="417"/>
        <v>8.2147196001354654</v>
      </c>
      <c r="S844" s="43">
        <f t="shared" si="418"/>
        <v>3450.3986124811408</v>
      </c>
      <c r="T844" s="43">
        <f t="shared" si="409"/>
        <v>566811.32698960684</v>
      </c>
      <c r="U844" s="43">
        <f t="shared" si="419"/>
        <v>8.2147196001354654</v>
      </c>
      <c r="V844" s="43">
        <f t="shared" si="420"/>
        <v>2.2818665555931848E-3</v>
      </c>
      <c r="W844" s="43">
        <f t="shared" si="421"/>
        <v>0</v>
      </c>
      <c r="X844" s="43">
        <f t="shared" si="422"/>
        <v>0</v>
      </c>
      <c r="Y844" s="43">
        <f t="shared" si="410"/>
        <v>2610.4252716016358</v>
      </c>
      <c r="Z844" s="43">
        <f t="shared" si="411"/>
        <v>-1282.0634790681884</v>
      </c>
      <c r="AA844" s="43">
        <f t="shared" si="423"/>
        <v>0.72511813100045441</v>
      </c>
      <c r="AB844" s="43">
        <f t="shared" si="424"/>
        <v>-0.35612874418560786</v>
      </c>
      <c r="AC844" s="43">
        <f t="shared" si="425"/>
        <v>0.35612874418560786</v>
      </c>
      <c r="AD844" s="43">
        <f t="shared" si="426"/>
        <v>0.36898938681484655</v>
      </c>
      <c r="AE844" s="43">
        <f>1/2*(('Car Info '!$C$5)*('My Spreedsheet '!F844)^2)</f>
        <v>154244.89197530859</v>
      </c>
      <c r="AF844" s="43">
        <f t="shared" si="427"/>
        <v>154.2448919753086</v>
      </c>
      <c r="AG844" s="43">
        <f t="shared" si="428"/>
        <v>4.2845803326474613E-2</v>
      </c>
      <c r="AH844" s="43">
        <f t="shared" si="429"/>
        <v>12.148568701774686</v>
      </c>
      <c r="AI844" s="43">
        <f t="shared" si="430"/>
        <v>3450.3986124811408</v>
      </c>
      <c r="AJ844" s="43">
        <f t="shared" si="431"/>
        <v>150794.49336282746</v>
      </c>
      <c r="AK844" s="43">
        <f t="shared" si="432"/>
        <v>150.79449336282747</v>
      </c>
      <c r="AL844" s="43">
        <f t="shared" si="433"/>
        <v>0</v>
      </c>
      <c r="AM844" s="43">
        <f t="shared" si="434"/>
        <v>0</v>
      </c>
      <c r="AN844" s="43">
        <f t="shared" si="435"/>
        <v>113.09587002212059</v>
      </c>
      <c r="AO844" s="43">
        <f>IF('My Spreedsheet '!AN844&lt; 'Supercapacitor Info'!$F$22,'My Spreedsheet '!AN844,'Supercapacitor Info'!$F$22)</f>
        <v>113.09587002212059</v>
      </c>
    </row>
    <row r="845" spans="2:41" x14ac:dyDescent="0.3">
      <c r="B845" s="8" t="s">
        <v>10</v>
      </c>
      <c r="C845" s="8">
        <v>840</v>
      </c>
      <c r="D845" s="8">
        <v>251</v>
      </c>
      <c r="E845" s="9">
        <v>52.5</v>
      </c>
      <c r="F845" s="52">
        <f t="shared" si="412"/>
        <v>14.583333333333332</v>
      </c>
      <c r="G845" s="18">
        <f t="shared" si="436"/>
        <v>0.20833333333333331</v>
      </c>
      <c r="H845" s="18">
        <f t="shared" si="437"/>
        <v>0.75</v>
      </c>
      <c r="I845" s="18">
        <f t="shared" si="413"/>
        <v>14.583333333333332</v>
      </c>
      <c r="J845" s="18">
        <f t="shared" si="414"/>
        <v>5647.5555555555602</v>
      </c>
      <c r="K845" s="18">
        <f t="shared" si="408"/>
        <v>2553.0277777777765</v>
      </c>
      <c r="L845" s="43">
        <f>'Car Info '!$C$5*'My Spreedsheet '!G845</f>
        <v>310.41666666666663</v>
      </c>
      <c r="M845" s="43">
        <f t="shared" si="415"/>
        <v>1</v>
      </c>
      <c r="N845" s="43">
        <f>IF(M845=1,'Car Info '!$C$5*9.80665*'Car Info '!$H$5,0)</f>
        <v>160.73099349999998</v>
      </c>
      <c r="O845" s="43">
        <f>0.5*'Car Info '!$G$5*'Car Info '!$I$5*'Car Info '!$D$5*('My Spreedsheet '!F845*'My Spreedsheet '!F845)</f>
        <v>81.21638075195311</v>
      </c>
      <c r="P845" s="43">
        <f t="shared" si="407"/>
        <v>552.36404091861971</v>
      </c>
      <c r="Q845" s="43">
        <f t="shared" si="416"/>
        <v>8055.3089300632037</v>
      </c>
      <c r="R845" s="43">
        <f t="shared" si="417"/>
        <v>8.0553089300632035</v>
      </c>
      <c r="S845" s="43">
        <f t="shared" si="418"/>
        <v>3528.3992078409819</v>
      </c>
      <c r="T845" s="43">
        <f t="shared" si="409"/>
        <v>570339.72619744786</v>
      </c>
      <c r="U845" s="43">
        <f t="shared" si="419"/>
        <v>8.0553089300632035</v>
      </c>
      <c r="V845" s="43">
        <f t="shared" si="420"/>
        <v>2.2375858139064455E-3</v>
      </c>
      <c r="W845" s="43">
        <f t="shared" si="421"/>
        <v>0</v>
      </c>
      <c r="X845" s="43">
        <f t="shared" si="422"/>
        <v>0</v>
      </c>
      <c r="Y845" s="43">
        <f t="shared" si="410"/>
        <v>2618.4805805316992</v>
      </c>
      <c r="Z845" s="43">
        <f t="shared" si="411"/>
        <v>-1282.0634790681884</v>
      </c>
      <c r="AA845" s="43">
        <f t="shared" si="423"/>
        <v>0.72735571681436084</v>
      </c>
      <c r="AB845" s="43">
        <f t="shared" si="424"/>
        <v>-0.35612874418560786</v>
      </c>
      <c r="AC845" s="43">
        <f t="shared" si="425"/>
        <v>0.35612874418560786</v>
      </c>
      <c r="AD845" s="43">
        <f t="shared" si="426"/>
        <v>0.37122697262875298</v>
      </c>
      <c r="AE845" s="43">
        <f>1/2*(('Car Info '!$C$5)*('My Spreedsheet '!F845)^2)</f>
        <v>158441.84027777775</v>
      </c>
      <c r="AF845" s="43">
        <f t="shared" si="427"/>
        <v>158.44184027777774</v>
      </c>
      <c r="AG845" s="43">
        <f t="shared" si="428"/>
        <v>4.4011622299382706E-2</v>
      </c>
      <c r="AH845" s="43">
        <f t="shared" si="429"/>
        <v>12.192580324074068</v>
      </c>
      <c r="AI845" s="43">
        <f t="shared" si="430"/>
        <v>3528.3992078409819</v>
      </c>
      <c r="AJ845" s="43">
        <f t="shared" si="431"/>
        <v>154913.44106993676</v>
      </c>
      <c r="AK845" s="43">
        <f t="shared" si="432"/>
        <v>154.91344106993677</v>
      </c>
      <c r="AL845" s="43">
        <f t="shared" si="433"/>
        <v>0</v>
      </c>
      <c r="AM845" s="43">
        <f t="shared" si="434"/>
        <v>0</v>
      </c>
      <c r="AN845" s="43">
        <f t="shared" si="435"/>
        <v>116.18508080245257</v>
      </c>
      <c r="AO845" s="43">
        <f>IF('My Spreedsheet '!AN845&lt; 'Supercapacitor Info'!$F$22,'My Spreedsheet '!AN845,'Supercapacitor Info'!$F$22)</f>
        <v>116.18508080245257</v>
      </c>
    </row>
    <row r="846" spans="2:41" x14ac:dyDescent="0.3">
      <c r="B846" s="8" t="s">
        <v>10</v>
      </c>
      <c r="C846" s="8">
        <v>841</v>
      </c>
      <c r="D846" s="8">
        <v>252</v>
      </c>
      <c r="E846" s="9">
        <v>53.3</v>
      </c>
      <c r="F846" s="52">
        <f t="shared" si="412"/>
        <v>14.805555555555554</v>
      </c>
      <c r="G846" s="18">
        <f t="shared" si="436"/>
        <v>0.27777777777777779</v>
      </c>
      <c r="H846" s="18">
        <f t="shared" si="437"/>
        <v>1</v>
      </c>
      <c r="I846" s="18">
        <f t="shared" si="413"/>
        <v>14.805555555555554</v>
      </c>
      <c r="J846" s="18">
        <f t="shared" si="414"/>
        <v>5662.3611111111159</v>
      </c>
      <c r="K846" s="18">
        <f t="shared" si="408"/>
        <v>2567.8333333333321</v>
      </c>
      <c r="L846" s="43">
        <f>'Car Info '!$C$5*'My Spreedsheet '!G846</f>
        <v>413.88888888888891</v>
      </c>
      <c r="M846" s="43">
        <f t="shared" si="415"/>
        <v>1</v>
      </c>
      <c r="N846" s="43">
        <f>IF(M846=1,'Car Info '!$C$5*9.80665*'Car Info '!$H$5,0)</f>
        <v>160.73099349999998</v>
      </c>
      <c r="O846" s="43">
        <f>0.5*'Car Info '!$G$5*'Car Info '!$I$5*'Car Info '!$D$5*('My Spreedsheet '!F846*'My Spreedsheet '!F846)</f>
        <v>83.710405048314215</v>
      </c>
      <c r="P846" s="43">
        <f t="shared" si="407"/>
        <v>658.33028743720308</v>
      </c>
      <c r="Q846" s="43">
        <f t="shared" si="416"/>
        <v>9746.9456445563665</v>
      </c>
      <c r="R846" s="43">
        <f t="shared" si="417"/>
        <v>9.7469456445563658</v>
      </c>
      <c r="S846" s="43">
        <f t="shared" si="418"/>
        <v>3619.0907062847623</v>
      </c>
      <c r="T846" s="43">
        <f t="shared" si="409"/>
        <v>573958.8169037326</v>
      </c>
      <c r="U846" s="43">
        <f t="shared" si="419"/>
        <v>9.7469456445563658</v>
      </c>
      <c r="V846" s="43">
        <f t="shared" si="420"/>
        <v>2.7074849012656572E-3</v>
      </c>
      <c r="W846" s="43">
        <f t="shared" si="421"/>
        <v>0</v>
      </c>
      <c r="X846" s="43">
        <f t="shared" si="422"/>
        <v>0</v>
      </c>
      <c r="Y846" s="43">
        <f t="shared" si="410"/>
        <v>2628.2275261762557</v>
      </c>
      <c r="Z846" s="43">
        <f t="shared" si="411"/>
        <v>-1282.0634790681884</v>
      </c>
      <c r="AA846" s="43">
        <f t="shared" si="423"/>
        <v>0.73006320171562655</v>
      </c>
      <c r="AB846" s="43">
        <f t="shared" si="424"/>
        <v>-0.35612874418560786</v>
      </c>
      <c r="AC846" s="43">
        <f t="shared" si="425"/>
        <v>0.35612874418560786</v>
      </c>
      <c r="AD846" s="43">
        <f t="shared" si="426"/>
        <v>0.37393445753001869</v>
      </c>
      <c r="AE846" s="43">
        <f>1/2*(('Car Info '!$C$5)*('My Spreedsheet '!F846)^2)</f>
        <v>163307.33410493823</v>
      </c>
      <c r="AF846" s="43">
        <f t="shared" si="427"/>
        <v>163.30733410493823</v>
      </c>
      <c r="AG846" s="43">
        <f t="shared" si="428"/>
        <v>4.5363148362482841E-2</v>
      </c>
      <c r="AH846" s="43">
        <f t="shared" si="429"/>
        <v>12.237943472436552</v>
      </c>
      <c r="AI846" s="43">
        <f t="shared" si="430"/>
        <v>3619.0907062847623</v>
      </c>
      <c r="AJ846" s="43">
        <f t="shared" si="431"/>
        <v>159688.24339865346</v>
      </c>
      <c r="AK846" s="43">
        <f t="shared" si="432"/>
        <v>159.68824339865347</v>
      </c>
      <c r="AL846" s="43">
        <f t="shared" si="433"/>
        <v>0</v>
      </c>
      <c r="AM846" s="43">
        <f t="shared" si="434"/>
        <v>0</v>
      </c>
      <c r="AN846" s="43">
        <f t="shared" si="435"/>
        <v>119.7661825489901</v>
      </c>
      <c r="AO846" s="43">
        <f>IF('My Spreedsheet '!AN846&lt; 'Supercapacitor Info'!$F$22,'My Spreedsheet '!AN846,'Supercapacitor Info'!$F$22)</f>
        <v>119.7661825489901</v>
      </c>
    </row>
    <row r="847" spans="2:41" x14ac:dyDescent="0.3">
      <c r="B847" s="8" t="s">
        <v>10</v>
      </c>
      <c r="C847" s="8">
        <v>842</v>
      </c>
      <c r="D847" s="8">
        <v>253</v>
      </c>
      <c r="E847" s="9">
        <v>54.5</v>
      </c>
      <c r="F847" s="52">
        <f t="shared" si="412"/>
        <v>15.138888888888889</v>
      </c>
      <c r="G847" s="18">
        <f t="shared" si="436"/>
        <v>0.33333333333333409</v>
      </c>
      <c r="H847" s="18">
        <f t="shared" si="437"/>
        <v>1.2000000000000028</v>
      </c>
      <c r="I847" s="18">
        <f t="shared" si="413"/>
        <v>15.138888888888889</v>
      </c>
      <c r="J847" s="18">
        <f t="shared" si="414"/>
        <v>5677.5000000000045</v>
      </c>
      <c r="K847" s="18">
        <f t="shared" si="408"/>
        <v>2582.9722222222208</v>
      </c>
      <c r="L847" s="43">
        <f>'Car Info '!$C$5*'My Spreedsheet '!G847</f>
        <v>496.66666666666782</v>
      </c>
      <c r="M847" s="43">
        <f t="shared" si="415"/>
        <v>1</v>
      </c>
      <c r="N847" s="43">
        <f>IF(M847=1,'Car Info '!$C$5*9.80665*'Car Info '!$H$5,0)</f>
        <v>160.73099349999998</v>
      </c>
      <c r="O847" s="43">
        <f>0.5*'Car Info '!$G$5*'Car Info '!$I$5*'Car Info '!$D$5*('My Spreedsheet '!F847*'My Spreedsheet '!F847)</f>
        <v>87.522160518272571</v>
      </c>
      <c r="P847" s="43">
        <f t="shared" si="407"/>
        <v>744.91982068494042</v>
      </c>
      <c r="Q847" s="43">
        <f t="shared" si="416"/>
        <v>11277.258396480349</v>
      </c>
      <c r="R847" s="43">
        <f t="shared" si="417"/>
        <v>11.277258396480349</v>
      </c>
      <c r="S847" s="43">
        <f t="shared" si="418"/>
        <v>3758.276914998848</v>
      </c>
      <c r="T847" s="43">
        <f t="shared" si="409"/>
        <v>577717.09381873149</v>
      </c>
      <c r="U847" s="43">
        <f t="shared" si="419"/>
        <v>11.277258396480349</v>
      </c>
      <c r="V847" s="43">
        <f t="shared" si="420"/>
        <v>3.1325717768000967E-3</v>
      </c>
      <c r="W847" s="43">
        <f t="shared" si="421"/>
        <v>0</v>
      </c>
      <c r="X847" s="43">
        <f t="shared" si="422"/>
        <v>0</v>
      </c>
      <c r="Y847" s="43">
        <f t="shared" si="410"/>
        <v>2639.5047845727358</v>
      </c>
      <c r="Z847" s="43">
        <f t="shared" si="411"/>
        <v>-1282.0634790681884</v>
      </c>
      <c r="AA847" s="43">
        <f t="shared" si="423"/>
        <v>0.73319577349242659</v>
      </c>
      <c r="AB847" s="43">
        <f t="shared" si="424"/>
        <v>-0.35612874418560786</v>
      </c>
      <c r="AC847" s="43">
        <f t="shared" si="425"/>
        <v>0.35612874418560786</v>
      </c>
      <c r="AD847" s="43">
        <f t="shared" si="426"/>
        <v>0.37706702930681874</v>
      </c>
      <c r="AE847" s="43">
        <f>1/2*(('Car Info '!$C$5)*('My Spreedsheet '!F847)^2)</f>
        <v>170743.537808642</v>
      </c>
      <c r="AF847" s="43">
        <f t="shared" si="427"/>
        <v>170.743537808642</v>
      </c>
      <c r="AG847" s="43">
        <f t="shared" si="428"/>
        <v>4.7428760502400559E-2</v>
      </c>
      <c r="AH847" s="43">
        <f t="shared" si="429"/>
        <v>12.285372232938952</v>
      </c>
      <c r="AI847" s="43">
        <f t="shared" si="430"/>
        <v>3758.276914998848</v>
      </c>
      <c r="AJ847" s="43">
        <f t="shared" si="431"/>
        <v>166985.26089364314</v>
      </c>
      <c r="AK847" s="43">
        <f t="shared" si="432"/>
        <v>166.98526089364313</v>
      </c>
      <c r="AL847" s="43">
        <f t="shared" si="433"/>
        <v>0</v>
      </c>
      <c r="AM847" s="43">
        <f t="shared" si="434"/>
        <v>0</v>
      </c>
      <c r="AN847" s="43">
        <f t="shared" si="435"/>
        <v>125.23894567023235</v>
      </c>
      <c r="AO847" s="43">
        <f>IF('My Spreedsheet '!AN847&lt; 'Supercapacitor Info'!$F$22,'My Spreedsheet '!AN847,'Supercapacitor Info'!$F$22)</f>
        <v>125.23894567023235</v>
      </c>
    </row>
    <row r="848" spans="2:41" x14ac:dyDescent="0.3">
      <c r="B848" s="8" t="s">
        <v>10</v>
      </c>
      <c r="C848" s="8">
        <v>843</v>
      </c>
      <c r="D848" s="8">
        <v>254</v>
      </c>
      <c r="E848" s="9">
        <v>55.7</v>
      </c>
      <c r="F848" s="52">
        <f t="shared" si="412"/>
        <v>15.472222222222223</v>
      </c>
      <c r="G848" s="18">
        <f t="shared" si="436"/>
        <v>0.27777777777777779</v>
      </c>
      <c r="H848" s="18">
        <f t="shared" si="437"/>
        <v>1</v>
      </c>
      <c r="I848" s="18">
        <f t="shared" si="413"/>
        <v>15.472222222222223</v>
      </c>
      <c r="J848" s="18">
        <f t="shared" si="414"/>
        <v>5692.9722222222272</v>
      </c>
      <c r="K848" s="18">
        <f t="shared" si="408"/>
        <v>2598.444444444443</v>
      </c>
      <c r="L848" s="43">
        <f>'Car Info '!$C$5*'My Spreedsheet '!G848</f>
        <v>413.88888888888891</v>
      </c>
      <c r="M848" s="43">
        <f t="shared" si="415"/>
        <v>1</v>
      </c>
      <c r="N848" s="43">
        <f>IF(M848=1,'Car Info '!$C$5*9.80665*'Car Info '!$H$5,0)</f>
        <v>160.73099349999998</v>
      </c>
      <c r="O848" s="43">
        <f>0.5*'Car Info '!$G$5*'Car Info '!$I$5*'Car Info '!$D$5*('My Spreedsheet '!F848*'My Spreedsheet '!F848)</f>
        <v>91.418778818730914</v>
      </c>
      <c r="P848" s="43">
        <f t="shared" si="407"/>
        <v>666.03866120761973</v>
      </c>
      <c r="Q848" s="43">
        <f t="shared" si="416"/>
        <v>10305.098174795672</v>
      </c>
      <c r="R848" s="43">
        <f t="shared" si="417"/>
        <v>10.305098174795672</v>
      </c>
      <c r="S848" s="43">
        <f t="shared" si="418"/>
        <v>3901.3173105981423</v>
      </c>
      <c r="T848" s="43">
        <f t="shared" si="409"/>
        <v>581618.41112932959</v>
      </c>
      <c r="U848" s="43">
        <f t="shared" si="419"/>
        <v>10.305098174795672</v>
      </c>
      <c r="V848" s="43">
        <f t="shared" si="420"/>
        <v>2.8625272707765758E-3</v>
      </c>
      <c r="W848" s="43">
        <f t="shared" si="421"/>
        <v>0</v>
      </c>
      <c r="X848" s="43">
        <f t="shared" si="422"/>
        <v>0</v>
      </c>
      <c r="Y848" s="43">
        <f t="shared" si="410"/>
        <v>2649.8098827475314</v>
      </c>
      <c r="Z848" s="43">
        <f t="shared" si="411"/>
        <v>-1282.0634790681884</v>
      </c>
      <c r="AA848" s="43">
        <f t="shared" si="423"/>
        <v>0.73605830076320322</v>
      </c>
      <c r="AB848" s="43">
        <f t="shared" si="424"/>
        <v>-0.35612874418560786</v>
      </c>
      <c r="AC848" s="43">
        <f t="shared" si="425"/>
        <v>0.35612874418560786</v>
      </c>
      <c r="AD848" s="43">
        <f t="shared" si="426"/>
        <v>0.37992955657759536</v>
      </c>
      <c r="AE848" s="43">
        <f>1/2*(('Car Info '!$C$5)*('My Spreedsheet '!F848)^2)</f>
        <v>178345.29706790127</v>
      </c>
      <c r="AF848" s="43">
        <f t="shared" si="427"/>
        <v>178.34529706790127</v>
      </c>
      <c r="AG848" s="43">
        <f t="shared" si="428"/>
        <v>4.954036029663924E-2</v>
      </c>
      <c r="AH848" s="43">
        <f t="shared" si="429"/>
        <v>12.334912593235591</v>
      </c>
      <c r="AI848" s="43">
        <f t="shared" si="430"/>
        <v>3901.3173105981423</v>
      </c>
      <c r="AJ848" s="43">
        <f t="shared" si="431"/>
        <v>174443.97975730311</v>
      </c>
      <c r="AK848" s="43">
        <f t="shared" si="432"/>
        <v>174.44397975730311</v>
      </c>
      <c r="AL848" s="43">
        <f t="shared" si="433"/>
        <v>0</v>
      </c>
      <c r="AM848" s="43">
        <f t="shared" si="434"/>
        <v>0</v>
      </c>
      <c r="AN848" s="43">
        <f t="shared" si="435"/>
        <v>130.83298481797732</v>
      </c>
      <c r="AO848" s="43">
        <f>IF('My Spreedsheet '!AN848&lt; 'Supercapacitor Info'!$F$22,'My Spreedsheet '!AN848,'Supercapacitor Info'!$F$22)</f>
        <v>130.83298481797732</v>
      </c>
    </row>
    <row r="849" spans="2:41" x14ac:dyDescent="0.3">
      <c r="B849" s="8" t="s">
        <v>10</v>
      </c>
      <c r="C849" s="8">
        <v>844</v>
      </c>
      <c r="D849" s="8">
        <v>255</v>
      </c>
      <c r="E849" s="9">
        <v>56.5</v>
      </c>
      <c r="F849" s="52">
        <f t="shared" si="412"/>
        <v>15.694444444444445</v>
      </c>
      <c r="G849" s="18">
        <f t="shared" si="436"/>
        <v>0.15277777777777699</v>
      </c>
      <c r="H849" s="18">
        <f t="shared" si="437"/>
        <v>0.54999999999999716</v>
      </c>
      <c r="I849" s="18">
        <f t="shared" si="413"/>
        <v>15.694444444444445</v>
      </c>
      <c r="J849" s="18">
        <f t="shared" si="414"/>
        <v>5708.6666666666715</v>
      </c>
      <c r="K849" s="18">
        <f t="shared" si="408"/>
        <v>2614.1388888888873</v>
      </c>
      <c r="L849" s="43">
        <f>'Car Info '!$C$5*'My Spreedsheet '!G849</f>
        <v>227.63888888888772</v>
      </c>
      <c r="M849" s="43">
        <f t="shared" si="415"/>
        <v>1</v>
      </c>
      <c r="N849" s="43">
        <f>IF(M849=1,'Car Info '!$C$5*9.80665*'Car Info '!$H$5,0)</f>
        <v>160.73099349999998</v>
      </c>
      <c r="O849" s="43">
        <f>0.5*'Car Info '!$G$5*'Car Info '!$I$5*'Car Info '!$D$5*('My Spreedsheet '!F849*'My Spreedsheet '!F849)</f>
        <v>94.063670369314238</v>
      </c>
      <c r="P849" s="43">
        <f t="shared" ref="P849:P912" si="438">L849+N849+O849</f>
        <v>482.43355275820198</v>
      </c>
      <c r="Q849" s="43">
        <f t="shared" si="416"/>
        <v>7571.5265918995592</v>
      </c>
      <c r="R849" s="43">
        <f t="shared" si="417"/>
        <v>7.5715265918995591</v>
      </c>
      <c r="S849" s="43">
        <f t="shared" si="418"/>
        <v>3998.8606968378481</v>
      </c>
      <c r="T849" s="43">
        <f t="shared" si="409"/>
        <v>585617.27182616747</v>
      </c>
      <c r="U849" s="43">
        <f t="shared" si="419"/>
        <v>7.5715265918995591</v>
      </c>
      <c r="V849" s="43">
        <f t="shared" si="420"/>
        <v>2.1032018310832108E-3</v>
      </c>
      <c r="W849" s="43">
        <f t="shared" si="421"/>
        <v>0</v>
      </c>
      <c r="X849" s="43">
        <f t="shared" si="422"/>
        <v>0</v>
      </c>
      <c r="Y849" s="43">
        <f t="shared" si="410"/>
        <v>2657.3814093394312</v>
      </c>
      <c r="Z849" s="43">
        <f t="shared" si="411"/>
        <v>-1282.0634790681884</v>
      </c>
      <c r="AA849" s="43">
        <f t="shared" si="423"/>
        <v>0.73816150259428648</v>
      </c>
      <c r="AB849" s="43">
        <f t="shared" si="424"/>
        <v>-0.35612874418560786</v>
      </c>
      <c r="AC849" s="43">
        <f t="shared" si="425"/>
        <v>0.35612874418560786</v>
      </c>
      <c r="AD849" s="43">
        <f t="shared" si="426"/>
        <v>0.38203275840867862</v>
      </c>
      <c r="AE849" s="43">
        <f>1/2*(('Car Info '!$C$5)*('My Spreedsheet '!F849)^2)</f>
        <v>183505.11188271604</v>
      </c>
      <c r="AF849" s="43">
        <f t="shared" si="427"/>
        <v>183.50511188271605</v>
      </c>
      <c r="AG849" s="43">
        <f t="shared" si="428"/>
        <v>5.0973642189643349E-2</v>
      </c>
      <c r="AH849" s="43">
        <f t="shared" si="429"/>
        <v>12.385886235425234</v>
      </c>
      <c r="AI849" s="43">
        <f t="shared" si="430"/>
        <v>3998.8606968378481</v>
      </c>
      <c r="AJ849" s="43">
        <f t="shared" si="431"/>
        <v>179506.25118587818</v>
      </c>
      <c r="AK849" s="43">
        <f t="shared" si="432"/>
        <v>179.50625118587817</v>
      </c>
      <c r="AL849" s="43">
        <f t="shared" si="433"/>
        <v>0</v>
      </c>
      <c r="AM849" s="43">
        <f t="shared" si="434"/>
        <v>0</v>
      </c>
      <c r="AN849" s="43">
        <f t="shared" si="435"/>
        <v>134.62968838940864</v>
      </c>
      <c r="AO849" s="43">
        <f>IF('My Spreedsheet '!AN849&lt; 'Supercapacitor Info'!$F$22,'My Spreedsheet '!AN849,'Supercapacitor Info'!$F$22)</f>
        <v>134.62968838940864</v>
      </c>
    </row>
    <row r="850" spans="2:41" x14ac:dyDescent="0.3">
      <c r="B850" s="8" t="s">
        <v>10</v>
      </c>
      <c r="C850" s="8">
        <v>845</v>
      </c>
      <c r="D850" s="8">
        <v>256</v>
      </c>
      <c r="E850" s="9">
        <v>56.8</v>
      </c>
      <c r="F850" s="52">
        <f t="shared" si="412"/>
        <v>15.777777777777777</v>
      </c>
      <c r="G850" s="18">
        <f t="shared" si="436"/>
        <v>6.9444444444444448E-2</v>
      </c>
      <c r="H850" s="18">
        <f t="shared" si="437"/>
        <v>0.25</v>
      </c>
      <c r="I850" s="18">
        <f t="shared" si="413"/>
        <v>15.777777777777777</v>
      </c>
      <c r="J850" s="18">
        <f t="shared" si="414"/>
        <v>5724.4444444444489</v>
      </c>
      <c r="K850" s="18">
        <f t="shared" si="408"/>
        <v>2629.9166666666652</v>
      </c>
      <c r="L850" s="43">
        <f>'Car Info '!$C$5*'My Spreedsheet '!G850</f>
        <v>103.47222222222223</v>
      </c>
      <c r="M850" s="43">
        <f t="shared" si="415"/>
        <v>1</v>
      </c>
      <c r="N850" s="43">
        <f>IF(M850=1,'Car Info '!$C$5*9.80665*'Car Info '!$H$5,0)</f>
        <v>160.73099349999998</v>
      </c>
      <c r="O850" s="43">
        <f>0.5*'Car Info '!$G$5*'Car Info '!$I$5*'Car Info '!$D$5*('My Spreedsheet '!F850*'My Spreedsheet '!F850)</f>
        <v>95.065228566777762</v>
      </c>
      <c r="P850" s="43">
        <f t="shared" si="438"/>
        <v>359.268444289</v>
      </c>
      <c r="Q850" s="43">
        <f t="shared" si="416"/>
        <v>5668.4576765597776</v>
      </c>
      <c r="R850" s="43">
        <f t="shared" si="417"/>
        <v>5.6684576765597781</v>
      </c>
      <c r="S850" s="43">
        <f t="shared" si="418"/>
        <v>4035.8959481647153</v>
      </c>
      <c r="T850" s="43">
        <f t="shared" si="409"/>
        <v>589653.16777433222</v>
      </c>
      <c r="U850" s="43">
        <f t="shared" si="419"/>
        <v>5.6684576765597781</v>
      </c>
      <c r="V850" s="43">
        <f t="shared" si="420"/>
        <v>1.5745715768221607E-3</v>
      </c>
      <c r="W850" s="43">
        <f t="shared" si="421"/>
        <v>0</v>
      </c>
      <c r="X850" s="43">
        <f t="shared" si="422"/>
        <v>0</v>
      </c>
      <c r="Y850" s="43">
        <f t="shared" si="410"/>
        <v>2663.0498670159909</v>
      </c>
      <c r="Z850" s="43">
        <f t="shared" si="411"/>
        <v>-1282.0634790681884</v>
      </c>
      <c r="AA850" s="43">
        <f t="shared" si="423"/>
        <v>0.73973607417110854</v>
      </c>
      <c r="AB850" s="43">
        <f t="shared" si="424"/>
        <v>-0.35612874418560786</v>
      </c>
      <c r="AC850" s="43">
        <f t="shared" si="425"/>
        <v>0.35612874418560786</v>
      </c>
      <c r="AD850" s="43">
        <f t="shared" si="426"/>
        <v>0.38360732998550068</v>
      </c>
      <c r="AE850" s="43">
        <f>1/2*(('Car Info '!$C$5)*('My Spreedsheet '!F850)^2)</f>
        <v>185459.01234567899</v>
      </c>
      <c r="AF850" s="43">
        <f t="shared" si="427"/>
        <v>185.45901234567899</v>
      </c>
      <c r="AG850" s="43">
        <f t="shared" si="428"/>
        <v>5.1516392318244161E-2</v>
      </c>
      <c r="AH850" s="43">
        <f t="shared" si="429"/>
        <v>12.437402627743479</v>
      </c>
      <c r="AI850" s="43">
        <f t="shared" si="430"/>
        <v>4035.8959481647153</v>
      </c>
      <c r="AJ850" s="43">
        <f t="shared" si="431"/>
        <v>181423.11639751427</v>
      </c>
      <c r="AK850" s="43">
        <f t="shared" si="432"/>
        <v>181.42311639751426</v>
      </c>
      <c r="AL850" s="43">
        <f t="shared" si="433"/>
        <v>0</v>
      </c>
      <c r="AM850" s="43">
        <f t="shared" si="434"/>
        <v>0</v>
      </c>
      <c r="AN850" s="43">
        <f t="shared" si="435"/>
        <v>136.06733729813573</v>
      </c>
      <c r="AO850" s="43">
        <f>IF('My Spreedsheet '!AN850&lt; 'Supercapacitor Info'!$F$22,'My Spreedsheet '!AN850,'Supercapacitor Info'!$F$22)</f>
        <v>136.06733729813573</v>
      </c>
    </row>
    <row r="851" spans="2:41" x14ac:dyDescent="0.3">
      <c r="B851" s="8" t="s">
        <v>10</v>
      </c>
      <c r="C851" s="8">
        <v>846</v>
      </c>
      <c r="D851" s="8">
        <v>257</v>
      </c>
      <c r="E851" s="9">
        <v>57</v>
      </c>
      <c r="F851" s="52">
        <f t="shared" si="412"/>
        <v>15.833333333333332</v>
      </c>
      <c r="G851" s="18">
        <f t="shared" si="436"/>
        <v>5.5555555555556344E-2</v>
      </c>
      <c r="H851" s="18">
        <f t="shared" si="437"/>
        <v>0.20000000000000284</v>
      </c>
      <c r="I851" s="18">
        <f t="shared" si="413"/>
        <v>15.833333333333332</v>
      </c>
      <c r="J851" s="18">
        <f t="shared" si="414"/>
        <v>5740.2777777777819</v>
      </c>
      <c r="K851" s="18">
        <f t="shared" si="408"/>
        <v>2645.7499999999986</v>
      </c>
      <c r="L851" s="43">
        <f>'Car Info '!$C$5*'My Spreedsheet '!G851</f>
        <v>82.777777777778951</v>
      </c>
      <c r="M851" s="43">
        <f t="shared" si="415"/>
        <v>1</v>
      </c>
      <c r="N851" s="43">
        <f>IF(M851=1,'Car Info '!$C$5*9.80665*'Car Info '!$H$5,0)</f>
        <v>160.73099349999998</v>
      </c>
      <c r="O851" s="43">
        <f>0.5*'Car Info '!$G$5*'Car Info '!$I$5*'Car Info '!$D$5*('My Spreedsheet '!F851*'My Spreedsheet '!F851)</f>
        <v>95.735880657812487</v>
      </c>
      <c r="P851" s="43">
        <f t="shared" si="438"/>
        <v>339.24465193559138</v>
      </c>
      <c r="Q851" s="43">
        <f t="shared" si="416"/>
        <v>5371.373655646863</v>
      </c>
      <c r="R851" s="43">
        <f t="shared" si="417"/>
        <v>5.3713736556468632</v>
      </c>
      <c r="S851" s="43">
        <f t="shared" si="418"/>
        <v>4060.725507498697</v>
      </c>
      <c r="T851" s="43">
        <f t="shared" si="409"/>
        <v>593713.89328183094</v>
      </c>
      <c r="U851" s="43">
        <f t="shared" si="419"/>
        <v>5.3713736556468632</v>
      </c>
      <c r="V851" s="43">
        <f t="shared" si="420"/>
        <v>1.4920482376796843E-3</v>
      </c>
      <c r="W851" s="43">
        <f t="shared" si="421"/>
        <v>0</v>
      </c>
      <c r="X851" s="43">
        <f t="shared" si="422"/>
        <v>0</v>
      </c>
      <c r="Y851" s="43">
        <f t="shared" si="410"/>
        <v>2668.4212406716379</v>
      </c>
      <c r="Z851" s="43">
        <f t="shared" si="411"/>
        <v>-1282.0634790681884</v>
      </c>
      <c r="AA851" s="43">
        <f t="shared" si="423"/>
        <v>0.74122812240878833</v>
      </c>
      <c r="AB851" s="43">
        <f t="shared" si="424"/>
        <v>-0.35612874418560786</v>
      </c>
      <c r="AC851" s="43">
        <f t="shared" si="425"/>
        <v>0.35612874418560786</v>
      </c>
      <c r="AD851" s="43">
        <f t="shared" si="426"/>
        <v>0.38509937822318047</v>
      </c>
      <c r="AE851" s="43">
        <f>1/2*(('Car Info '!$C$5)*('My Spreedsheet '!F851)^2)</f>
        <v>186767.36111111107</v>
      </c>
      <c r="AF851" s="43">
        <f t="shared" si="427"/>
        <v>186.76736111111106</v>
      </c>
      <c r="AG851" s="43">
        <f t="shared" si="428"/>
        <v>5.1879822530864185E-2</v>
      </c>
      <c r="AH851" s="43">
        <f t="shared" si="429"/>
        <v>12.489282450274343</v>
      </c>
      <c r="AI851" s="43">
        <f t="shared" si="430"/>
        <v>4060.725507498697</v>
      </c>
      <c r="AJ851" s="43">
        <f t="shared" si="431"/>
        <v>182706.63560361238</v>
      </c>
      <c r="AK851" s="43">
        <f t="shared" si="432"/>
        <v>182.70663560361237</v>
      </c>
      <c r="AL851" s="43">
        <f t="shared" si="433"/>
        <v>0</v>
      </c>
      <c r="AM851" s="43">
        <f t="shared" si="434"/>
        <v>0</v>
      </c>
      <c r="AN851" s="43">
        <f t="shared" si="435"/>
        <v>137.02997670270929</v>
      </c>
      <c r="AO851" s="43">
        <f>IF('My Spreedsheet '!AN851&lt; 'Supercapacitor Info'!$F$22,'My Spreedsheet '!AN851,'Supercapacitor Info'!$F$22)</f>
        <v>137.02997670270929</v>
      </c>
    </row>
    <row r="852" spans="2:41" x14ac:dyDescent="0.3">
      <c r="B852" s="8" t="s">
        <v>10</v>
      </c>
      <c r="C852" s="8">
        <v>847</v>
      </c>
      <c r="D852" s="8">
        <v>258</v>
      </c>
      <c r="E852" s="9">
        <v>57.2</v>
      </c>
      <c r="F852" s="52">
        <f t="shared" si="412"/>
        <v>15.888888888888889</v>
      </c>
      <c r="G852" s="18">
        <f t="shared" si="436"/>
        <v>9.7222222222222612E-2</v>
      </c>
      <c r="H852" s="18">
        <f t="shared" si="437"/>
        <v>0.35000000000000142</v>
      </c>
      <c r="I852" s="18">
        <f t="shared" si="413"/>
        <v>15.888888888888889</v>
      </c>
      <c r="J852" s="18">
        <f t="shared" si="414"/>
        <v>5756.1666666666706</v>
      </c>
      <c r="K852" s="18">
        <f t="shared" si="408"/>
        <v>2661.6388888888873</v>
      </c>
      <c r="L852" s="43">
        <f>'Car Info '!$C$5*'My Spreedsheet '!G852</f>
        <v>144.86111111111168</v>
      </c>
      <c r="M852" s="43">
        <f t="shared" si="415"/>
        <v>1</v>
      </c>
      <c r="N852" s="43">
        <f>IF(M852=1,'Car Info '!$C$5*9.80665*'Car Info '!$H$5,0)</f>
        <v>160.73099349999998</v>
      </c>
      <c r="O852" s="43">
        <f>0.5*'Car Info '!$G$5*'Car Info '!$I$5*'Car Info '!$D$5*('My Spreedsheet '!F852*'My Spreedsheet '!F852)</f>
        <v>96.408890049694449</v>
      </c>
      <c r="P852" s="43">
        <f t="shared" si="438"/>
        <v>402.0009946608061</v>
      </c>
      <c r="Q852" s="43">
        <f t="shared" si="416"/>
        <v>6387.3491373883635</v>
      </c>
      <c r="R852" s="43">
        <f t="shared" si="417"/>
        <v>6.3873491373883633</v>
      </c>
      <c r="S852" s="43">
        <f t="shared" si="418"/>
        <v>4085.667038622923</v>
      </c>
      <c r="T852" s="43">
        <f t="shared" si="409"/>
        <v>597799.56032045383</v>
      </c>
      <c r="U852" s="43">
        <f t="shared" si="419"/>
        <v>6.3873491373883633</v>
      </c>
      <c r="V852" s="43">
        <f t="shared" si="420"/>
        <v>1.7742636492745455E-3</v>
      </c>
      <c r="W852" s="43">
        <f t="shared" si="421"/>
        <v>0</v>
      </c>
      <c r="X852" s="43">
        <f t="shared" si="422"/>
        <v>0</v>
      </c>
      <c r="Y852" s="43">
        <f t="shared" si="410"/>
        <v>2674.8085898090262</v>
      </c>
      <c r="Z852" s="43">
        <f t="shared" si="411"/>
        <v>-1282.0634790681884</v>
      </c>
      <c r="AA852" s="43">
        <f t="shared" si="423"/>
        <v>0.74300238605806279</v>
      </c>
      <c r="AB852" s="43">
        <f t="shared" si="424"/>
        <v>-0.35612874418560786</v>
      </c>
      <c r="AC852" s="43">
        <f t="shared" si="425"/>
        <v>0.35612874418560786</v>
      </c>
      <c r="AD852" s="43">
        <f t="shared" si="426"/>
        <v>0.38687364187245493</v>
      </c>
      <c r="AE852" s="43">
        <f>1/2*(('Car Info '!$C$5)*('My Spreedsheet '!F852)^2)</f>
        <v>188080.30864197534</v>
      </c>
      <c r="AF852" s="43">
        <f t="shared" si="427"/>
        <v>188.08030864197534</v>
      </c>
      <c r="AG852" s="43">
        <f t="shared" si="428"/>
        <v>5.2244530178326483E-2</v>
      </c>
      <c r="AH852" s="43">
        <f t="shared" si="429"/>
        <v>12.541526980452669</v>
      </c>
      <c r="AI852" s="43">
        <f t="shared" si="430"/>
        <v>4085.667038622923</v>
      </c>
      <c r="AJ852" s="43">
        <f t="shared" si="431"/>
        <v>183994.64160335241</v>
      </c>
      <c r="AK852" s="43">
        <f t="shared" si="432"/>
        <v>183.99464160335242</v>
      </c>
      <c r="AL852" s="43">
        <f t="shared" si="433"/>
        <v>0</v>
      </c>
      <c r="AM852" s="43">
        <f t="shared" si="434"/>
        <v>0</v>
      </c>
      <c r="AN852" s="43">
        <f t="shared" si="435"/>
        <v>137.99598120251432</v>
      </c>
      <c r="AO852" s="43">
        <f>IF('My Spreedsheet '!AN852&lt; 'Supercapacitor Info'!$F$22,'My Spreedsheet '!AN852,'Supercapacitor Info'!$F$22)</f>
        <v>137.99598120251432</v>
      </c>
    </row>
    <row r="853" spans="2:41" x14ac:dyDescent="0.3">
      <c r="B853" s="8" t="s">
        <v>10</v>
      </c>
      <c r="C853" s="8">
        <v>848</v>
      </c>
      <c r="D853" s="8">
        <v>259</v>
      </c>
      <c r="E853" s="9">
        <v>57.7</v>
      </c>
      <c r="F853" s="52">
        <f t="shared" si="412"/>
        <v>16.027777777777779</v>
      </c>
      <c r="G853" s="18">
        <f t="shared" si="436"/>
        <v>0.20833333333333331</v>
      </c>
      <c r="H853" s="18">
        <f t="shared" si="437"/>
        <v>0.75</v>
      </c>
      <c r="I853" s="18">
        <f t="shared" si="413"/>
        <v>16.027777777777779</v>
      </c>
      <c r="J853" s="18">
        <f t="shared" si="414"/>
        <v>5772.194444444448</v>
      </c>
      <c r="K853" s="18">
        <f t="shared" ref="K853:K916" si="439">SUM(I853,K852)</f>
        <v>2677.6666666666652</v>
      </c>
      <c r="L853" s="43">
        <f>'Car Info '!$C$5*'My Spreedsheet '!G853</f>
        <v>310.41666666666663</v>
      </c>
      <c r="M853" s="43">
        <f t="shared" si="415"/>
        <v>1</v>
      </c>
      <c r="N853" s="43">
        <f>IF(M853=1,'Car Info '!$C$5*9.80665*'Car Info '!$H$5,0)</f>
        <v>160.73099349999998</v>
      </c>
      <c r="O853" s="43">
        <f>0.5*'Car Info '!$G$5*'Car Info '!$I$5*'Car Info '!$D$5*('My Spreedsheet '!F853*'My Spreedsheet '!F853)</f>
        <v>98.10172672060591</v>
      </c>
      <c r="P853" s="43">
        <f t="shared" si="438"/>
        <v>569.24938688727252</v>
      </c>
      <c r="Q853" s="43">
        <f t="shared" si="416"/>
        <v>9123.8026731654518</v>
      </c>
      <c r="R853" s="43">
        <f t="shared" si="417"/>
        <v>9.1238026731654518</v>
      </c>
      <c r="S853" s="43">
        <f t="shared" si="418"/>
        <v>4148.5133213136005</v>
      </c>
      <c r="T853" s="43">
        <f t="shared" ref="T853:T916" si="440">SUM(S853,T852)</f>
        <v>601948.07364176749</v>
      </c>
      <c r="U853" s="43">
        <f t="shared" si="419"/>
        <v>9.1238026731654518</v>
      </c>
      <c r="V853" s="43">
        <f t="shared" si="420"/>
        <v>2.5343896314348477E-3</v>
      </c>
      <c r="W853" s="43">
        <f t="shared" si="421"/>
        <v>0</v>
      </c>
      <c r="X853" s="43">
        <f t="shared" si="422"/>
        <v>0</v>
      </c>
      <c r="Y853" s="43">
        <f t="shared" si="410"/>
        <v>2683.9323924821915</v>
      </c>
      <c r="Z853" s="43">
        <f t="shared" si="411"/>
        <v>-1282.0634790681884</v>
      </c>
      <c r="AA853" s="43">
        <f t="shared" si="423"/>
        <v>0.74553677568949761</v>
      </c>
      <c r="AB853" s="43">
        <f t="shared" si="424"/>
        <v>-0.35612874418560786</v>
      </c>
      <c r="AC853" s="43">
        <f t="shared" si="425"/>
        <v>0.35612874418560786</v>
      </c>
      <c r="AD853" s="43">
        <f t="shared" si="426"/>
        <v>0.38940803150388975</v>
      </c>
      <c r="AE853" s="43">
        <f>1/2*(('Car Info '!$C$5)*('My Spreedsheet '!F853)^2)</f>
        <v>191382.79706790127</v>
      </c>
      <c r="AF853" s="43">
        <f t="shared" si="427"/>
        <v>191.38279706790127</v>
      </c>
      <c r="AG853" s="43">
        <f t="shared" si="428"/>
        <v>5.3161888074417019E-2</v>
      </c>
      <c r="AH853" s="43">
        <f t="shared" si="429"/>
        <v>12.594688868527086</v>
      </c>
      <c r="AI853" s="43">
        <f t="shared" si="430"/>
        <v>4148.5133213136005</v>
      </c>
      <c r="AJ853" s="43">
        <f t="shared" si="431"/>
        <v>187234.28374658767</v>
      </c>
      <c r="AK853" s="43">
        <f t="shared" si="432"/>
        <v>187.23428374658766</v>
      </c>
      <c r="AL853" s="43">
        <f t="shared" si="433"/>
        <v>0</v>
      </c>
      <c r="AM853" s="43">
        <f t="shared" si="434"/>
        <v>0</v>
      </c>
      <c r="AN853" s="43">
        <f t="shared" si="435"/>
        <v>140.42571280994073</v>
      </c>
      <c r="AO853" s="43">
        <f>IF('My Spreedsheet '!AN853&lt; 'Supercapacitor Info'!$F$22,'My Spreedsheet '!AN853,'Supercapacitor Info'!$F$22)</f>
        <v>140.42571280994073</v>
      </c>
    </row>
    <row r="854" spans="2:41" x14ac:dyDescent="0.3">
      <c r="B854" s="8" t="s">
        <v>10</v>
      </c>
      <c r="C854" s="8">
        <v>849</v>
      </c>
      <c r="D854" s="8">
        <v>260</v>
      </c>
      <c r="E854" s="9">
        <v>58.7</v>
      </c>
      <c r="F854" s="52">
        <f t="shared" si="412"/>
        <v>16.305555555555557</v>
      </c>
      <c r="G854" s="18">
        <f t="shared" si="436"/>
        <v>0.33333333333333315</v>
      </c>
      <c r="H854" s="18">
        <f t="shared" si="437"/>
        <v>1.1999999999999993</v>
      </c>
      <c r="I854" s="18">
        <f t="shared" si="413"/>
        <v>16.305555555555557</v>
      </c>
      <c r="J854" s="18">
        <f t="shared" si="414"/>
        <v>5788.5000000000036</v>
      </c>
      <c r="K854" s="18">
        <f t="shared" si="439"/>
        <v>2693.9722222222208</v>
      </c>
      <c r="L854" s="43">
        <f>'Car Info '!$C$5*'My Spreedsheet '!G854</f>
        <v>496.6666666666664</v>
      </c>
      <c r="M854" s="43">
        <f t="shared" si="415"/>
        <v>1</v>
      </c>
      <c r="N854" s="43">
        <f>IF(M854=1,'Car Info '!$C$5*9.80665*'Car Info '!$H$5,0)</f>
        <v>160.73099349999998</v>
      </c>
      <c r="O854" s="43">
        <f>0.5*'Car Info '!$G$5*'Car Info '!$I$5*'Car Info '!$D$5*('My Spreedsheet '!F854*'My Spreedsheet '!F854)</f>
        <v>101.53159945331426</v>
      </c>
      <c r="P854" s="43">
        <f t="shared" si="438"/>
        <v>758.9292596199806</v>
      </c>
      <c r="Q854" s="43">
        <f t="shared" si="416"/>
        <v>12374.763205470241</v>
      </c>
      <c r="R854" s="43">
        <f t="shared" si="417"/>
        <v>12.374763205470241</v>
      </c>
      <c r="S854" s="43">
        <f t="shared" si="418"/>
        <v>4276.3372795443192</v>
      </c>
      <c r="T854" s="43">
        <f t="shared" si="440"/>
        <v>606224.41092131182</v>
      </c>
      <c r="U854" s="43">
        <f t="shared" si="419"/>
        <v>12.374763205470241</v>
      </c>
      <c r="V854" s="43">
        <f t="shared" si="420"/>
        <v>3.4374342237417335E-3</v>
      </c>
      <c r="W854" s="43">
        <f t="shared" si="421"/>
        <v>0</v>
      </c>
      <c r="X854" s="43">
        <f t="shared" si="422"/>
        <v>0</v>
      </c>
      <c r="Y854" s="43">
        <f t="shared" si="410"/>
        <v>2696.3071556876616</v>
      </c>
      <c r="Z854" s="43">
        <f t="shared" si="411"/>
        <v>-1282.0634790681884</v>
      </c>
      <c r="AA854" s="43">
        <f t="shared" si="423"/>
        <v>0.74897420991323937</v>
      </c>
      <c r="AB854" s="43">
        <f t="shared" si="424"/>
        <v>-0.35612874418560786</v>
      </c>
      <c r="AC854" s="43">
        <f t="shared" si="425"/>
        <v>0.35612874418560786</v>
      </c>
      <c r="AD854" s="43">
        <f t="shared" si="426"/>
        <v>0.39284546572763152</v>
      </c>
      <c r="AE854" s="43">
        <f>1/2*(('Car Info '!$C$5)*('My Spreedsheet '!F854)^2)</f>
        <v>198074.000771605</v>
      </c>
      <c r="AF854" s="43">
        <f t="shared" si="427"/>
        <v>198.074000771605</v>
      </c>
      <c r="AG854" s="43">
        <f t="shared" si="428"/>
        <v>5.5020555769890275E-2</v>
      </c>
      <c r="AH854" s="43">
        <f t="shared" si="429"/>
        <v>12.649709424296976</v>
      </c>
      <c r="AI854" s="43">
        <f t="shared" si="430"/>
        <v>4276.3372795443192</v>
      </c>
      <c r="AJ854" s="43">
        <f t="shared" si="431"/>
        <v>193797.66349206067</v>
      </c>
      <c r="AK854" s="43">
        <f t="shared" si="432"/>
        <v>193.79766349206068</v>
      </c>
      <c r="AL854" s="43">
        <f t="shared" si="433"/>
        <v>0</v>
      </c>
      <c r="AM854" s="43">
        <f t="shared" si="434"/>
        <v>0</v>
      </c>
      <c r="AN854" s="43">
        <f t="shared" si="435"/>
        <v>145.34824761904548</v>
      </c>
      <c r="AO854" s="43">
        <f>IF('My Spreedsheet '!AN854&lt; 'Supercapacitor Info'!$F$22,'My Spreedsheet '!AN854,'Supercapacitor Info'!$F$22)</f>
        <v>145.34824761904548</v>
      </c>
    </row>
    <row r="855" spans="2:41" x14ac:dyDescent="0.3">
      <c r="B855" s="8" t="s">
        <v>10</v>
      </c>
      <c r="C855" s="8">
        <v>850</v>
      </c>
      <c r="D855" s="8">
        <v>261</v>
      </c>
      <c r="E855" s="9">
        <v>60.1</v>
      </c>
      <c r="F855" s="52">
        <f t="shared" si="412"/>
        <v>16.694444444444443</v>
      </c>
      <c r="G855" s="18">
        <f t="shared" si="436"/>
        <v>0.33333333333333315</v>
      </c>
      <c r="H855" s="18">
        <f t="shared" si="437"/>
        <v>1.1999999999999993</v>
      </c>
      <c r="I855" s="18">
        <f t="shared" si="413"/>
        <v>16.694444444444443</v>
      </c>
      <c r="J855" s="18">
        <f t="shared" si="414"/>
        <v>5805.194444444448</v>
      </c>
      <c r="K855" s="18">
        <f t="shared" si="439"/>
        <v>2710.6666666666652</v>
      </c>
      <c r="L855" s="43">
        <f>'Car Info '!$C$5*'My Spreedsheet '!G855</f>
        <v>496.6666666666664</v>
      </c>
      <c r="M855" s="43">
        <f t="shared" si="415"/>
        <v>1</v>
      </c>
      <c r="N855" s="43">
        <f>IF(M855=1,'Car Info '!$C$5*9.80665*'Car Info '!$H$5,0)</f>
        <v>160.73099349999998</v>
      </c>
      <c r="O855" s="43">
        <f>0.5*'Car Info '!$G$5*'Car Info '!$I$5*'Car Info '!$D$5*('My Spreedsheet '!F855*'My Spreedsheet '!F855)</f>
        <v>106.43242791468921</v>
      </c>
      <c r="P855" s="43">
        <f t="shared" si="438"/>
        <v>763.8300880813556</v>
      </c>
      <c r="Q855" s="43">
        <f t="shared" si="416"/>
        <v>12751.718970469296</v>
      </c>
      <c r="R855" s="43">
        <f t="shared" si="417"/>
        <v>12.751718970469296</v>
      </c>
      <c r="S855" s="43">
        <f t="shared" si="418"/>
        <v>4460.144896395228</v>
      </c>
      <c r="T855" s="43">
        <f t="shared" si="440"/>
        <v>610684.55581770709</v>
      </c>
      <c r="U855" s="43">
        <f t="shared" si="419"/>
        <v>12.751718970469296</v>
      </c>
      <c r="V855" s="43">
        <f t="shared" si="420"/>
        <v>3.5421441584636932E-3</v>
      </c>
      <c r="W855" s="43">
        <f t="shared" si="421"/>
        <v>0</v>
      </c>
      <c r="X855" s="43">
        <f t="shared" si="422"/>
        <v>0</v>
      </c>
      <c r="Y855" s="43">
        <f t="shared" si="410"/>
        <v>2709.0588746581311</v>
      </c>
      <c r="Z855" s="43">
        <f t="shared" si="411"/>
        <v>-1282.0634790681884</v>
      </c>
      <c r="AA855" s="43">
        <f t="shared" si="423"/>
        <v>0.75251635407170314</v>
      </c>
      <c r="AB855" s="43">
        <f t="shared" si="424"/>
        <v>-0.35612874418560786</v>
      </c>
      <c r="AC855" s="43">
        <f t="shared" si="425"/>
        <v>0.35612874418560786</v>
      </c>
      <c r="AD855" s="43">
        <f t="shared" si="426"/>
        <v>0.39638760988609528</v>
      </c>
      <c r="AE855" s="43">
        <f>1/2*(('Car Info '!$C$5)*('My Spreedsheet '!F855)^2)</f>
        <v>207634.83410493823</v>
      </c>
      <c r="AF855" s="43">
        <f t="shared" si="427"/>
        <v>207.63483410493822</v>
      </c>
      <c r="AG855" s="43">
        <f t="shared" si="428"/>
        <v>5.767634280692728E-2</v>
      </c>
      <c r="AH855" s="43">
        <f t="shared" si="429"/>
        <v>12.707385767103903</v>
      </c>
      <c r="AI855" s="43">
        <f t="shared" si="430"/>
        <v>4460.144896395228</v>
      </c>
      <c r="AJ855" s="43">
        <f t="shared" si="431"/>
        <v>203174.68920854299</v>
      </c>
      <c r="AK855" s="43">
        <f t="shared" si="432"/>
        <v>203.17468920854299</v>
      </c>
      <c r="AL855" s="43">
        <f t="shared" si="433"/>
        <v>0</v>
      </c>
      <c r="AM855" s="43">
        <f t="shared" si="434"/>
        <v>0</v>
      </c>
      <c r="AN855" s="43">
        <f t="shared" si="435"/>
        <v>152.38101690640727</v>
      </c>
      <c r="AO855" s="43">
        <f>IF('My Spreedsheet '!AN855&lt; 'Supercapacitor Info'!$F$22,'My Spreedsheet '!AN855,'Supercapacitor Info'!$F$22)</f>
        <v>152.38101690640727</v>
      </c>
    </row>
    <row r="856" spans="2:41" x14ac:dyDescent="0.3">
      <c r="B856" s="8" t="s">
        <v>10</v>
      </c>
      <c r="C856" s="8">
        <v>851</v>
      </c>
      <c r="D856" s="8">
        <v>262</v>
      </c>
      <c r="E856" s="9">
        <v>61.1</v>
      </c>
      <c r="F856" s="52">
        <f t="shared" si="412"/>
        <v>16.972222222222221</v>
      </c>
      <c r="G856" s="18">
        <f t="shared" si="436"/>
        <v>0.2222222222222224</v>
      </c>
      <c r="H856" s="18">
        <f t="shared" si="437"/>
        <v>0.80000000000000071</v>
      </c>
      <c r="I856" s="18">
        <f t="shared" si="413"/>
        <v>16.972222222222221</v>
      </c>
      <c r="J856" s="18">
        <f t="shared" si="414"/>
        <v>5822.1666666666706</v>
      </c>
      <c r="K856" s="18">
        <f t="shared" si="439"/>
        <v>2727.6388888888873</v>
      </c>
      <c r="L856" s="43">
        <f>'Car Info '!$C$5*'My Spreedsheet '!G856</f>
        <v>331.11111111111137</v>
      </c>
      <c r="M856" s="43">
        <f t="shared" si="415"/>
        <v>1</v>
      </c>
      <c r="N856" s="43">
        <f>IF(M856=1,'Car Info '!$C$5*9.80665*'Car Info '!$H$5,0)</f>
        <v>160.73099349999998</v>
      </c>
      <c r="O856" s="43">
        <f>0.5*'Car Info '!$G$5*'Car Info '!$I$5*'Car Info '!$D$5*('My Spreedsheet '!F856*'My Spreedsheet '!F856)</f>
        <v>110.0037386982309</v>
      </c>
      <c r="P856" s="43">
        <f t="shared" si="438"/>
        <v>601.84584330934229</v>
      </c>
      <c r="Q856" s="43">
        <f t="shared" si="416"/>
        <v>10214.661396166892</v>
      </c>
      <c r="R856" s="43">
        <f t="shared" si="417"/>
        <v>10.214661396166893</v>
      </c>
      <c r="S856" s="43">
        <f t="shared" si="418"/>
        <v>4594.9700381421953</v>
      </c>
      <c r="T856" s="43">
        <f t="shared" si="440"/>
        <v>615279.52585584926</v>
      </c>
      <c r="U856" s="43">
        <f t="shared" si="419"/>
        <v>10.214661396166893</v>
      </c>
      <c r="V856" s="43">
        <f t="shared" si="420"/>
        <v>2.8374059433796924E-3</v>
      </c>
      <c r="W856" s="43">
        <f t="shared" si="421"/>
        <v>0</v>
      </c>
      <c r="X856" s="43">
        <f t="shared" si="422"/>
        <v>0</v>
      </c>
      <c r="Y856" s="43">
        <f t="shared" si="410"/>
        <v>2719.2735360542979</v>
      </c>
      <c r="Z856" s="43">
        <f t="shared" si="411"/>
        <v>-1282.0634790681884</v>
      </c>
      <c r="AA856" s="43">
        <f t="shared" si="423"/>
        <v>0.7553537600150827</v>
      </c>
      <c r="AB856" s="43">
        <f t="shared" si="424"/>
        <v>-0.35612874418560786</v>
      </c>
      <c r="AC856" s="43">
        <f t="shared" si="425"/>
        <v>0.35612874418560786</v>
      </c>
      <c r="AD856" s="43">
        <f t="shared" si="426"/>
        <v>0.39922501582947484</v>
      </c>
      <c r="AE856" s="43">
        <f>1/2*(('Car Info '!$C$5)*('My Spreedsheet '!F856)^2)</f>
        <v>214601.96373456789</v>
      </c>
      <c r="AF856" s="43">
        <f t="shared" si="427"/>
        <v>214.6019637345679</v>
      </c>
      <c r="AG856" s="43">
        <f t="shared" si="428"/>
        <v>5.9611656592935526E-2</v>
      </c>
      <c r="AH856" s="43">
        <f t="shared" si="429"/>
        <v>12.766997423696838</v>
      </c>
      <c r="AI856" s="43">
        <f t="shared" si="430"/>
        <v>4594.9700381421953</v>
      </c>
      <c r="AJ856" s="43">
        <f t="shared" si="431"/>
        <v>210006.99369642569</v>
      </c>
      <c r="AK856" s="43">
        <f t="shared" si="432"/>
        <v>210.0069936964257</v>
      </c>
      <c r="AL856" s="43">
        <f t="shared" si="433"/>
        <v>0</v>
      </c>
      <c r="AM856" s="43">
        <f t="shared" si="434"/>
        <v>0</v>
      </c>
      <c r="AN856" s="43">
        <f t="shared" si="435"/>
        <v>157.50524527231929</v>
      </c>
      <c r="AO856" s="43">
        <f>IF('My Spreedsheet '!AN856&lt; 'Supercapacitor Info'!$F$22,'My Spreedsheet '!AN856,'Supercapacitor Info'!$F$22)</f>
        <v>157.50524527231929</v>
      </c>
    </row>
    <row r="857" spans="2:41" x14ac:dyDescent="0.3">
      <c r="B857" s="8" t="s">
        <v>10</v>
      </c>
      <c r="C857" s="8">
        <v>852</v>
      </c>
      <c r="D857" s="8">
        <v>263</v>
      </c>
      <c r="E857" s="9">
        <v>61.7</v>
      </c>
      <c r="F857" s="52">
        <f t="shared" si="412"/>
        <v>17.138888888888889</v>
      </c>
      <c r="G857" s="18">
        <f t="shared" si="436"/>
        <v>0.16666666666666607</v>
      </c>
      <c r="H857" s="18">
        <f t="shared" si="437"/>
        <v>0.59999999999999787</v>
      </c>
      <c r="I857" s="18">
        <f t="shared" si="413"/>
        <v>17.138888888888889</v>
      </c>
      <c r="J857" s="18">
        <f t="shared" si="414"/>
        <v>5839.3055555555593</v>
      </c>
      <c r="K857" s="18">
        <f t="shared" si="439"/>
        <v>2744.777777777776</v>
      </c>
      <c r="L857" s="43">
        <f>'Car Info '!$C$5*'My Spreedsheet '!G857</f>
        <v>248.33333333333246</v>
      </c>
      <c r="M857" s="43">
        <f t="shared" si="415"/>
        <v>1</v>
      </c>
      <c r="N857" s="43">
        <f>IF(M857=1,'Car Info '!$C$5*9.80665*'Car Info '!$H$5,0)</f>
        <v>160.73099349999998</v>
      </c>
      <c r="O857" s="43">
        <f>0.5*'Car Info '!$G$5*'Car Info '!$I$5*'Car Info '!$D$5*('My Spreedsheet '!F857*'My Spreedsheet '!F857)</f>
        <v>112.17481277852258</v>
      </c>
      <c r="P857" s="43">
        <f t="shared" si="438"/>
        <v>521.23913961185497</v>
      </c>
      <c r="Q857" s="43">
        <f t="shared" si="416"/>
        <v>8933.4596983476258</v>
      </c>
      <c r="R857" s="43">
        <f t="shared" si="417"/>
        <v>8.933459698347626</v>
      </c>
      <c r="S857" s="43">
        <f t="shared" si="418"/>
        <v>4677.3022909402343</v>
      </c>
      <c r="T857" s="43">
        <f t="shared" si="440"/>
        <v>619956.82814678946</v>
      </c>
      <c r="U857" s="43">
        <f t="shared" si="419"/>
        <v>8.933459698347626</v>
      </c>
      <c r="V857" s="43">
        <f t="shared" si="420"/>
        <v>2.4815165828743404E-3</v>
      </c>
      <c r="W857" s="43">
        <f t="shared" si="421"/>
        <v>0</v>
      </c>
      <c r="X857" s="43">
        <f t="shared" si="422"/>
        <v>0</v>
      </c>
      <c r="Y857" s="43">
        <f t="shared" si="410"/>
        <v>2728.2069957526455</v>
      </c>
      <c r="Z857" s="43">
        <f t="shared" si="411"/>
        <v>-1282.0634790681884</v>
      </c>
      <c r="AA857" s="43">
        <f t="shared" si="423"/>
        <v>0.75783527659795713</v>
      </c>
      <c r="AB857" s="43">
        <f t="shared" si="424"/>
        <v>-0.35612874418560786</v>
      </c>
      <c r="AC857" s="43">
        <f t="shared" si="425"/>
        <v>0.35612874418560786</v>
      </c>
      <c r="AD857" s="43">
        <f t="shared" si="426"/>
        <v>0.40170653241234927</v>
      </c>
      <c r="AE857" s="43">
        <f>1/2*(('Car Info '!$C$5)*('My Spreedsheet '!F857)^2)</f>
        <v>218837.4266975309</v>
      </c>
      <c r="AF857" s="43">
        <f t="shared" si="427"/>
        <v>218.8374266975309</v>
      </c>
      <c r="AG857" s="43">
        <f t="shared" si="428"/>
        <v>6.0788174082647473E-2</v>
      </c>
      <c r="AH857" s="43">
        <f t="shared" si="429"/>
        <v>12.827785597779485</v>
      </c>
      <c r="AI857" s="43">
        <f t="shared" si="430"/>
        <v>4677.3022909402343</v>
      </c>
      <c r="AJ857" s="43">
        <f t="shared" si="431"/>
        <v>214160.12440659068</v>
      </c>
      <c r="AK857" s="43">
        <f t="shared" si="432"/>
        <v>214.16012440659068</v>
      </c>
      <c r="AL857" s="43">
        <f t="shared" si="433"/>
        <v>0</v>
      </c>
      <c r="AM857" s="43">
        <f t="shared" si="434"/>
        <v>0</v>
      </c>
      <c r="AN857" s="43">
        <f t="shared" si="435"/>
        <v>160.620093304943</v>
      </c>
      <c r="AO857" s="43">
        <f>IF('My Spreedsheet '!AN857&lt; 'Supercapacitor Info'!$F$22,'My Spreedsheet '!AN857,'Supercapacitor Info'!$F$22)</f>
        <v>160.620093304943</v>
      </c>
    </row>
    <row r="858" spans="2:41" x14ac:dyDescent="0.3">
      <c r="B858" s="8" t="s">
        <v>10</v>
      </c>
      <c r="C858" s="8">
        <v>853</v>
      </c>
      <c r="D858" s="8">
        <v>264</v>
      </c>
      <c r="E858" s="9">
        <v>62.3</v>
      </c>
      <c r="F858" s="52">
        <f t="shared" si="412"/>
        <v>17.305555555555554</v>
      </c>
      <c r="G858" s="18">
        <f t="shared" si="436"/>
        <v>0.16666666666666607</v>
      </c>
      <c r="H858" s="18">
        <f t="shared" si="437"/>
        <v>0.59999999999999787</v>
      </c>
      <c r="I858" s="18">
        <f t="shared" si="413"/>
        <v>17.305555555555554</v>
      </c>
      <c r="J858" s="18">
        <f t="shared" si="414"/>
        <v>5856.611111111115</v>
      </c>
      <c r="K858" s="18">
        <f t="shared" si="439"/>
        <v>2762.0833333333317</v>
      </c>
      <c r="L858" s="43">
        <f>'Car Info '!$C$5*'My Spreedsheet '!G858</f>
        <v>248.33333333333246</v>
      </c>
      <c r="M858" s="43">
        <f t="shared" si="415"/>
        <v>1</v>
      </c>
      <c r="N858" s="43">
        <f>IF(M858=1,'Car Info '!$C$5*9.80665*'Car Info '!$H$5,0)</f>
        <v>160.73099349999998</v>
      </c>
      <c r="O858" s="43">
        <f>0.5*'Car Info '!$G$5*'Car Info '!$I$5*'Car Info '!$D$5*('My Spreedsheet '!F858*'My Spreedsheet '!F858)</f>
        <v>114.36710256643921</v>
      </c>
      <c r="P858" s="43">
        <f t="shared" si="438"/>
        <v>523.43142939977167</v>
      </c>
      <c r="Q858" s="43">
        <f t="shared" si="416"/>
        <v>9058.2716810016027</v>
      </c>
      <c r="R858" s="43">
        <f t="shared" si="417"/>
        <v>9.0582716810016031</v>
      </c>
      <c r="S858" s="43">
        <f t="shared" si="418"/>
        <v>4760.7253847053225</v>
      </c>
      <c r="T858" s="43">
        <f t="shared" si="440"/>
        <v>624717.55353149481</v>
      </c>
      <c r="U858" s="43">
        <f t="shared" si="419"/>
        <v>9.0582716810016031</v>
      </c>
      <c r="V858" s="43">
        <f t="shared" si="420"/>
        <v>2.5161865780560008E-3</v>
      </c>
      <c r="W858" s="43">
        <f t="shared" si="421"/>
        <v>0</v>
      </c>
      <c r="X858" s="43">
        <f t="shared" si="422"/>
        <v>0</v>
      </c>
      <c r="Y858" s="43">
        <f t="shared" si="410"/>
        <v>2737.2652674336473</v>
      </c>
      <c r="Z858" s="43">
        <f t="shared" si="411"/>
        <v>-1282.0634790681884</v>
      </c>
      <c r="AA858" s="43">
        <f t="shared" si="423"/>
        <v>0.7603514631760131</v>
      </c>
      <c r="AB858" s="43">
        <f t="shared" si="424"/>
        <v>-0.35612874418560786</v>
      </c>
      <c r="AC858" s="43">
        <f t="shared" si="425"/>
        <v>0.35612874418560786</v>
      </c>
      <c r="AD858" s="43">
        <f t="shared" si="426"/>
        <v>0.40422271899040524</v>
      </c>
      <c r="AE858" s="43">
        <f>1/2*(('Car Info '!$C$5)*('My Spreedsheet '!F858)^2)</f>
        <v>223114.27854938267</v>
      </c>
      <c r="AF858" s="43">
        <f t="shared" si="427"/>
        <v>223.11427854938268</v>
      </c>
      <c r="AG858" s="43">
        <f t="shared" si="428"/>
        <v>6.197618848593963E-2</v>
      </c>
      <c r="AH858" s="43">
        <f t="shared" si="429"/>
        <v>12.889761786265424</v>
      </c>
      <c r="AI858" s="43">
        <f t="shared" si="430"/>
        <v>4760.7253847053225</v>
      </c>
      <c r="AJ858" s="43">
        <f t="shared" si="431"/>
        <v>218353.55316467735</v>
      </c>
      <c r="AK858" s="43">
        <f t="shared" si="432"/>
        <v>218.35355316467735</v>
      </c>
      <c r="AL858" s="43">
        <f t="shared" si="433"/>
        <v>0</v>
      </c>
      <c r="AM858" s="43">
        <f t="shared" si="434"/>
        <v>0</v>
      </c>
      <c r="AN858" s="43">
        <f t="shared" si="435"/>
        <v>163.76516487350801</v>
      </c>
      <c r="AO858" s="43">
        <f>IF('My Spreedsheet '!AN858&lt; 'Supercapacitor Info'!$F$22,'My Spreedsheet '!AN858,'Supercapacitor Info'!$F$22)</f>
        <v>163.76516487350801</v>
      </c>
    </row>
    <row r="859" spans="2:41" x14ac:dyDescent="0.3">
      <c r="B859" s="8" t="s">
        <v>10</v>
      </c>
      <c r="C859" s="8">
        <v>854</v>
      </c>
      <c r="D859" s="8">
        <v>265</v>
      </c>
      <c r="E859" s="9">
        <v>62.9</v>
      </c>
      <c r="F859" s="52">
        <f t="shared" si="412"/>
        <v>17.472222222222221</v>
      </c>
      <c r="G859" s="18">
        <f t="shared" si="436"/>
        <v>0.1388888888888889</v>
      </c>
      <c r="H859" s="18">
        <f t="shared" si="437"/>
        <v>0.5</v>
      </c>
      <c r="I859" s="18">
        <f t="shared" si="413"/>
        <v>17.472222222222221</v>
      </c>
      <c r="J859" s="18">
        <f t="shared" si="414"/>
        <v>5874.0833333333376</v>
      </c>
      <c r="K859" s="18">
        <f t="shared" si="439"/>
        <v>2779.5555555555538</v>
      </c>
      <c r="L859" s="43">
        <f>'Car Info '!$C$5*'My Spreedsheet '!G859</f>
        <v>206.94444444444446</v>
      </c>
      <c r="M859" s="43">
        <f t="shared" si="415"/>
        <v>1</v>
      </c>
      <c r="N859" s="43">
        <f>IF(M859=1,'Car Info '!$C$5*9.80665*'Car Info '!$H$5,0)</f>
        <v>160.73099349999998</v>
      </c>
      <c r="O859" s="43">
        <f>0.5*'Car Info '!$G$5*'Car Info '!$I$5*'Car Info '!$D$5*('My Spreedsheet '!F859*'My Spreedsheet '!F859)</f>
        <v>116.58060806198088</v>
      </c>
      <c r="P859" s="43">
        <f t="shared" si="438"/>
        <v>484.25604600642532</v>
      </c>
      <c r="Q859" s="43">
        <f t="shared" si="416"/>
        <v>8461.0292482789318</v>
      </c>
      <c r="R859" s="43">
        <f t="shared" si="417"/>
        <v>8.4610292482789315</v>
      </c>
      <c r="S859" s="43">
        <f t="shared" si="418"/>
        <v>4845.2499272912764</v>
      </c>
      <c r="T859" s="43">
        <f t="shared" si="440"/>
        <v>629562.8034587861</v>
      </c>
      <c r="U859" s="43">
        <f t="shared" si="419"/>
        <v>8.4610292482789315</v>
      </c>
      <c r="V859" s="43">
        <f t="shared" si="420"/>
        <v>2.3502859022997034E-3</v>
      </c>
      <c r="W859" s="43">
        <f t="shared" si="421"/>
        <v>0</v>
      </c>
      <c r="X859" s="43">
        <f t="shared" si="422"/>
        <v>0</v>
      </c>
      <c r="Y859" s="43">
        <f t="shared" si="410"/>
        <v>2745.7262966819262</v>
      </c>
      <c r="Z859" s="43">
        <f t="shared" si="411"/>
        <v>-1282.0634790681884</v>
      </c>
      <c r="AA859" s="43">
        <f t="shared" si="423"/>
        <v>0.76270174907831279</v>
      </c>
      <c r="AB859" s="43">
        <f t="shared" si="424"/>
        <v>-0.35612874418560786</v>
      </c>
      <c r="AC859" s="43">
        <f t="shared" si="425"/>
        <v>0.35612874418560786</v>
      </c>
      <c r="AD859" s="43">
        <f t="shared" si="426"/>
        <v>0.40657300489270493</v>
      </c>
      <c r="AE859" s="43">
        <f>1/2*(('Car Info '!$C$5)*('My Spreedsheet '!F859)^2)</f>
        <v>227432.51929012343</v>
      </c>
      <c r="AF859" s="43">
        <f t="shared" si="427"/>
        <v>227.43251929012342</v>
      </c>
      <c r="AG859" s="43">
        <f t="shared" si="428"/>
        <v>6.3175699802812069E-2</v>
      </c>
      <c r="AH859" s="43">
        <f t="shared" si="429"/>
        <v>12.952937486068237</v>
      </c>
      <c r="AI859" s="43">
        <f t="shared" si="430"/>
        <v>4845.2499272912764</v>
      </c>
      <c r="AJ859" s="43">
        <f t="shared" si="431"/>
        <v>222587.26936283216</v>
      </c>
      <c r="AK859" s="43">
        <f t="shared" si="432"/>
        <v>222.58726936283216</v>
      </c>
      <c r="AL859" s="43">
        <f t="shared" si="433"/>
        <v>0</v>
      </c>
      <c r="AM859" s="43">
        <f t="shared" si="434"/>
        <v>0</v>
      </c>
      <c r="AN859" s="43">
        <f t="shared" si="435"/>
        <v>166.94045202212411</v>
      </c>
      <c r="AO859" s="43">
        <f>IF('My Spreedsheet '!AN859&lt; 'Supercapacitor Info'!$F$22,'My Spreedsheet '!AN859,'Supercapacitor Info'!$F$22)</f>
        <v>166.94045202212411</v>
      </c>
    </row>
    <row r="860" spans="2:41" x14ac:dyDescent="0.3">
      <c r="B860" s="8" t="s">
        <v>10</v>
      </c>
      <c r="C860" s="8">
        <v>855</v>
      </c>
      <c r="D860" s="8">
        <v>266</v>
      </c>
      <c r="E860" s="9">
        <v>63.3</v>
      </c>
      <c r="F860" s="52">
        <f t="shared" si="412"/>
        <v>17.583333333333332</v>
      </c>
      <c r="G860" s="18">
        <f t="shared" si="436"/>
        <v>6.9444444444444448E-2</v>
      </c>
      <c r="H860" s="18">
        <f t="shared" si="437"/>
        <v>0.25</v>
      </c>
      <c r="I860" s="18">
        <f t="shared" si="413"/>
        <v>17.583333333333332</v>
      </c>
      <c r="J860" s="18">
        <f t="shared" si="414"/>
        <v>5891.6666666666706</v>
      </c>
      <c r="K860" s="18">
        <f t="shared" si="439"/>
        <v>2797.1388888888873</v>
      </c>
      <c r="L860" s="43">
        <f>'Car Info '!$C$5*'My Spreedsheet '!G860</f>
        <v>103.47222222222223</v>
      </c>
      <c r="M860" s="43">
        <f t="shared" si="415"/>
        <v>1</v>
      </c>
      <c r="N860" s="43">
        <f>IF(M860=1,'Car Info '!$C$5*9.80665*'Car Info '!$H$5,0)</f>
        <v>160.73099349999998</v>
      </c>
      <c r="O860" s="43">
        <f>0.5*'Car Info '!$G$5*'Car Info '!$I$5*'Car Info '!$D$5*('My Spreedsheet '!F860*'My Spreedsheet '!F860)</f>
        <v>118.06806489657811</v>
      </c>
      <c r="P860" s="43">
        <f t="shared" si="438"/>
        <v>382.27128061880035</v>
      </c>
      <c r="Q860" s="43">
        <f t="shared" si="416"/>
        <v>6721.6033508805722</v>
      </c>
      <c r="R860" s="43">
        <f t="shared" si="417"/>
        <v>6.7216033508805726</v>
      </c>
      <c r="S860" s="43">
        <f t="shared" si="418"/>
        <v>4902.2167768064974</v>
      </c>
      <c r="T860" s="43">
        <f t="shared" si="440"/>
        <v>634465.02023559262</v>
      </c>
      <c r="U860" s="43">
        <f t="shared" si="419"/>
        <v>6.7216033508805726</v>
      </c>
      <c r="V860" s="43">
        <f t="shared" si="420"/>
        <v>1.8671120419112702E-3</v>
      </c>
      <c r="W860" s="43">
        <f t="shared" si="421"/>
        <v>0</v>
      </c>
      <c r="X860" s="43">
        <f t="shared" si="422"/>
        <v>0</v>
      </c>
      <c r="Y860" s="43">
        <f t="shared" si="410"/>
        <v>2752.447900032807</v>
      </c>
      <c r="Z860" s="43">
        <f t="shared" si="411"/>
        <v>-1282.0634790681884</v>
      </c>
      <c r="AA860" s="43">
        <f t="shared" si="423"/>
        <v>0.76456886112022415</v>
      </c>
      <c r="AB860" s="43">
        <f t="shared" si="424"/>
        <v>-0.35612874418560786</v>
      </c>
      <c r="AC860" s="43">
        <f t="shared" si="425"/>
        <v>0.35612874418560786</v>
      </c>
      <c r="AD860" s="43">
        <f t="shared" si="426"/>
        <v>0.40844011693461629</v>
      </c>
      <c r="AE860" s="43">
        <f>1/2*(('Car Info '!$C$5)*('My Spreedsheet '!F860)^2)</f>
        <v>230334.34027777775</v>
      </c>
      <c r="AF860" s="43">
        <f t="shared" si="427"/>
        <v>230.33434027777776</v>
      </c>
      <c r="AG860" s="43">
        <f t="shared" si="428"/>
        <v>6.3981761188271605E-2</v>
      </c>
      <c r="AH860" s="43">
        <f t="shared" si="429"/>
        <v>13.016919247256508</v>
      </c>
      <c r="AI860" s="43">
        <f t="shared" si="430"/>
        <v>4902.2167768064974</v>
      </c>
      <c r="AJ860" s="43">
        <f t="shared" si="431"/>
        <v>225432.12350097124</v>
      </c>
      <c r="AK860" s="43">
        <f t="shared" si="432"/>
        <v>225.43212350097124</v>
      </c>
      <c r="AL860" s="43">
        <f t="shared" si="433"/>
        <v>0</v>
      </c>
      <c r="AM860" s="43">
        <f t="shared" si="434"/>
        <v>0</v>
      </c>
      <c r="AN860" s="43">
        <f t="shared" si="435"/>
        <v>169.07409262572844</v>
      </c>
      <c r="AO860" s="43">
        <f>IF('My Spreedsheet '!AN860&lt; 'Supercapacitor Info'!$F$22,'My Spreedsheet '!AN860,'Supercapacitor Info'!$F$22)</f>
        <v>169.07409262572844</v>
      </c>
    </row>
    <row r="861" spans="2:41" x14ac:dyDescent="0.3">
      <c r="B861" s="8" t="s">
        <v>10</v>
      </c>
      <c r="C861" s="8">
        <v>856</v>
      </c>
      <c r="D861" s="8">
        <v>267</v>
      </c>
      <c r="E861" s="9">
        <v>63.4</v>
      </c>
      <c r="F861" s="52">
        <f t="shared" si="412"/>
        <v>17.611111111111111</v>
      </c>
      <c r="G861" s="18">
        <f t="shared" si="436"/>
        <v>2.7777777777778172E-2</v>
      </c>
      <c r="H861" s="18">
        <f t="shared" si="437"/>
        <v>0.10000000000000142</v>
      </c>
      <c r="I861" s="18">
        <f t="shared" si="413"/>
        <v>17.611111111111111</v>
      </c>
      <c r="J861" s="18">
        <f t="shared" si="414"/>
        <v>5909.2777777777819</v>
      </c>
      <c r="K861" s="18">
        <f t="shared" si="439"/>
        <v>2814.7499999999986</v>
      </c>
      <c r="L861" s="43">
        <f>'Car Info '!$C$5*'My Spreedsheet '!G861</f>
        <v>41.388888888889475</v>
      </c>
      <c r="M861" s="43">
        <f t="shared" si="415"/>
        <v>1</v>
      </c>
      <c r="N861" s="43">
        <f>IF(M861=1,'Car Info '!$C$5*9.80665*'Car Info '!$H$5,0)</f>
        <v>160.73099349999998</v>
      </c>
      <c r="O861" s="43">
        <f>0.5*'Car Info '!$G$5*'Car Info '!$I$5*'Car Info '!$D$5*('My Spreedsheet '!F861*'My Spreedsheet '!F861)</f>
        <v>118.44140241825693</v>
      </c>
      <c r="P861" s="43">
        <f t="shared" si="438"/>
        <v>320.56128480714642</v>
      </c>
      <c r="Q861" s="43">
        <f t="shared" si="416"/>
        <v>5645.4404046591899</v>
      </c>
      <c r="R861" s="43">
        <f t="shared" si="417"/>
        <v>5.6454404046591904</v>
      </c>
      <c r="S861" s="43">
        <f t="shared" si="418"/>
        <v>4916.5360836715245</v>
      </c>
      <c r="T861" s="43">
        <f t="shared" si="440"/>
        <v>639381.55631926411</v>
      </c>
      <c r="U861" s="43">
        <f t="shared" si="419"/>
        <v>5.6454404046591904</v>
      </c>
      <c r="V861" s="43">
        <f t="shared" si="420"/>
        <v>1.5681778901831085E-3</v>
      </c>
      <c r="W861" s="43">
        <f t="shared" si="421"/>
        <v>0</v>
      </c>
      <c r="X861" s="43">
        <f t="shared" si="422"/>
        <v>0</v>
      </c>
      <c r="Y861" s="43">
        <f t="shared" si="410"/>
        <v>2758.0933404374659</v>
      </c>
      <c r="Z861" s="43">
        <f t="shared" si="411"/>
        <v>-1282.0634790681884</v>
      </c>
      <c r="AA861" s="43">
        <f t="shared" si="423"/>
        <v>0.76613703901040719</v>
      </c>
      <c r="AB861" s="43">
        <f t="shared" si="424"/>
        <v>-0.35612874418560786</v>
      </c>
      <c r="AC861" s="43">
        <f t="shared" si="425"/>
        <v>0.35612874418560786</v>
      </c>
      <c r="AD861" s="43">
        <f t="shared" si="426"/>
        <v>0.41000829482479934</v>
      </c>
      <c r="AE861" s="43">
        <f>1/2*(('Car Info '!$C$5)*('My Spreedsheet '!F861)^2)</f>
        <v>231062.6697530864</v>
      </c>
      <c r="AF861" s="43">
        <f t="shared" si="427"/>
        <v>231.0626697530864</v>
      </c>
      <c r="AG861" s="43">
        <f t="shared" si="428"/>
        <v>6.4184074931412885E-2</v>
      </c>
      <c r="AH861" s="43">
        <f t="shared" si="429"/>
        <v>13.081103322187921</v>
      </c>
      <c r="AI861" s="43">
        <f t="shared" si="430"/>
        <v>4916.5360836715245</v>
      </c>
      <c r="AJ861" s="43">
        <f t="shared" si="431"/>
        <v>226146.13366941488</v>
      </c>
      <c r="AK861" s="43">
        <f t="shared" si="432"/>
        <v>226.14613366941489</v>
      </c>
      <c r="AL861" s="43">
        <f t="shared" si="433"/>
        <v>0</v>
      </c>
      <c r="AM861" s="43">
        <f t="shared" si="434"/>
        <v>0</v>
      </c>
      <c r="AN861" s="43">
        <f t="shared" si="435"/>
        <v>169.60960025206114</v>
      </c>
      <c r="AO861" s="43">
        <f>IF('My Spreedsheet '!AN861&lt; 'Supercapacitor Info'!$F$22,'My Spreedsheet '!AN861,'Supercapacitor Info'!$F$22)</f>
        <v>169.60960025206114</v>
      </c>
    </row>
    <row r="862" spans="2:41" x14ac:dyDescent="0.3">
      <c r="B862" s="8" t="s">
        <v>10</v>
      </c>
      <c r="C862" s="8">
        <v>857</v>
      </c>
      <c r="D862" s="8">
        <v>268</v>
      </c>
      <c r="E862" s="9">
        <v>63.5</v>
      </c>
      <c r="F862" s="52">
        <f t="shared" si="412"/>
        <v>17.638888888888889</v>
      </c>
      <c r="G862" s="18">
        <f t="shared" si="436"/>
        <v>0.15277777777777798</v>
      </c>
      <c r="H862" s="18">
        <f t="shared" si="437"/>
        <v>0.55000000000000071</v>
      </c>
      <c r="I862" s="18">
        <f t="shared" si="413"/>
        <v>17.638888888888889</v>
      </c>
      <c r="J862" s="18">
        <f t="shared" si="414"/>
        <v>5926.9166666666706</v>
      </c>
      <c r="K862" s="18">
        <f t="shared" si="439"/>
        <v>2832.3888888888873</v>
      </c>
      <c r="L862" s="43">
        <f>'Car Info '!$C$5*'My Spreedsheet '!G862</f>
        <v>227.6388888888892</v>
      </c>
      <c r="M862" s="43">
        <f t="shared" si="415"/>
        <v>1</v>
      </c>
      <c r="N862" s="43">
        <f>IF(M862=1,'Car Info '!$C$5*9.80665*'Car Info '!$H$5,0)</f>
        <v>160.73099349999998</v>
      </c>
      <c r="O862" s="43">
        <f>0.5*'Car Info '!$G$5*'Car Info '!$I$5*'Car Info '!$D$5*('My Spreedsheet '!F862*'My Spreedsheet '!F862)</f>
        <v>118.81532926514757</v>
      </c>
      <c r="P862" s="43">
        <f t="shared" si="438"/>
        <v>507.18521165403678</v>
      </c>
      <c r="Q862" s="43">
        <f t="shared" si="416"/>
        <v>8946.1835944531485</v>
      </c>
      <c r="R862" s="43">
        <f t="shared" si="417"/>
        <v>8.9461835944531494</v>
      </c>
      <c r="S862" s="43">
        <f t="shared" si="418"/>
        <v>4930.8865265519089</v>
      </c>
      <c r="T862" s="43">
        <f t="shared" si="440"/>
        <v>644312.44284581603</v>
      </c>
      <c r="U862" s="43">
        <f t="shared" si="419"/>
        <v>8.9461835944531494</v>
      </c>
      <c r="V862" s="43">
        <f t="shared" si="420"/>
        <v>2.485050998459208E-3</v>
      </c>
      <c r="W862" s="43">
        <f t="shared" si="421"/>
        <v>0</v>
      </c>
      <c r="X862" s="43">
        <f t="shared" si="422"/>
        <v>0</v>
      </c>
      <c r="Y862" s="43">
        <f t="shared" si="410"/>
        <v>2767.039524031919</v>
      </c>
      <c r="Z862" s="43">
        <f t="shared" si="411"/>
        <v>-1282.0634790681884</v>
      </c>
      <c r="AA862" s="43">
        <f t="shared" si="423"/>
        <v>0.76862209000886639</v>
      </c>
      <c r="AB862" s="43">
        <f t="shared" si="424"/>
        <v>-0.35612874418560786</v>
      </c>
      <c r="AC862" s="43">
        <f t="shared" si="425"/>
        <v>0.35612874418560786</v>
      </c>
      <c r="AD862" s="43">
        <f t="shared" si="426"/>
        <v>0.41249334582325853</v>
      </c>
      <c r="AE862" s="43">
        <f>1/2*(('Car Info '!$C$5)*('My Spreedsheet '!F862)^2)</f>
        <v>231792.14891975309</v>
      </c>
      <c r="AF862" s="43">
        <f t="shared" si="427"/>
        <v>231.79214891975309</v>
      </c>
      <c r="AG862" s="43">
        <f t="shared" si="428"/>
        <v>6.4386708033264753E-2</v>
      </c>
      <c r="AH862" s="43">
        <f t="shared" si="429"/>
        <v>13.145490030221186</v>
      </c>
      <c r="AI862" s="43">
        <f t="shared" si="430"/>
        <v>4930.8865265519089</v>
      </c>
      <c r="AJ862" s="43">
        <f t="shared" si="431"/>
        <v>226861.26239320118</v>
      </c>
      <c r="AK862" s="43">
        <f t="shared" si="432"/>
        <v>226.86126239320117</v>
      </c>
      <c r="AL862" s="43">
        <f t="shared" si="433"/>
        <v>0</v>
      </c>
      <c r="AM862" s="43">
        <f t="shared" si="434"/>
        <v>0</v>
      </c>
      <c r="AN862" s="43">
        <f t="shared" si="435"/>
        <v>170.14594679490088</v>
      </c>
      <c r="AO862" s="43">
        <f>IF('My Spreedsheet '!AN862&lt; 'Supercapacitor Info'!$F$22,'My Spreedsheet '!AN862,'Supercapacitor Info'!$F$22)</f>
        <v>170.14594679490088</v>
      </c>
    </row>
    <row r="863" spans="2:41" x14ac:dyDescent="0.3">
      <c r="B863" s="8" t="s">
        <v>10</v>
      </c>
      <c r="C863" s="8">
        <v>858</v>
      </c>
      <c r="D863" s="8">
        <v>269</v>
      </c>
      <c r="E863" s="9">
        <v>64.5</v>
      </c>
      <c r="F863" s="52">
        <f t="shared" si="412"/>
        <v>17.916666666666668</v>
      </c>
      <c r="G863" s="18">
        <f t="shared" si="436"/>
        <v>0.31944444444444403</v>
      </c>
      <c r="H863" s="18">
        <f t="shared" si="437"/>
        <v>1.1499999999999986</v>
      </c>
      <c r="I863" s="18">
        <f t="shared" si="413"/>
        <v>17.916666666666668</v>
      </c>
      <c r="J863" s="18">
        <f t="shared" si="414"/>
        <v>5944.8333333333376</v>
      </c>
      <c r="K863" s="18">
        <f t="shared" si="439"/>
        <v>2850.3055555555538</v>
      </c>
      <c r="L863" s="43">
        <f>'Car Info '!$C$5*'My Spreedsheet '!G863</f>
        <v>475.9722222222216</v>
      </c>
      <c r="M863" s="43">
        <f t="shared" si="415"/>
        <v>1</v>
      </c>
      <c r="N863" s="43">
        <f>IF(M863=1,'Car Info '!$C$5*9.80665*'Car Info '!$H$5,0)</f>
        <v>160.73099349999998</v>
      </c>
      <c r="O863" s="43">
        <f>0.5*'Car Info '!$G$5*'Car Info '!$I$5*'Car Info '!$D$5*('My Spreedsheet '!F863*'My Spreedsheet '!F863)</f>
        <v>122.58701062070315</v>
      </c>
      <c r="P863" s="43">
        <f t="shared" si="438"/>
        <v>759.29022634292471</v>
      </c>
      <c r="Q863" s="43">
        <f t="shared" si="416"/>
        <v>13603.949888644069</v>
      </c>
      <c r="R863" s="43">
        <f t="shared" si="417"/>
        <v>13.603949888644069</v>
      </c>
      <c r="S863" s="43">
        <f t="shared" si="418"/>
        <v>5076.114240495931</v>
      </c>
      <c r="T863" s="43">
        <f t="shared" si="440"/>
        <v>649388.55708631198</v>
      </c>
      <c r="U863" s="43">
        <f t="shared" si="419"/>
        <v>13.603949888644069</v>
      </c>
      <c r="V863" s="43">
        <f t="shared" si="420"/>
        <v>3.7788749690677967E-3</v>
      </c>
      <c r="W863" s="43">
        <f t="shared" si="421"/>
        <v>0</v>
      </c>
      <c r="X863" s="43">
        <f t="shared" si="422"/>
        <v>0</v>
      </c>
      <c r="Y863" s="43">
        <f t="shared" si="410"/>
        <v>2780.6434739205629</v>
      </c>
      <c r="Z863" s="43">
        <f t="shared" si="411"/>
        <v>-1282.0634790681884</v>
      </c>
      <c r="AA863" s="43">
        <f t="shared" si="423"/>
        <v>0.77240096497793409</v>
      </c>
      <c r="AB863" s="43">
        <f t="shared" si="424"/>
        <v>-0.35612874418560786</v>
      </c>
      <c r="AC863" s="43">
        <f t="shared" si="425"/>
        <v>0.35612874418560786</v>
      </c>
      <c r="AD863" s="43">
        <f t="shared" si="426"/>
        <v>0.41627222079232623</v>
      </c>
      <c r="AE863" s="43">
        <f>1/2*(('Car Info '!$C$5)*('My Spreedsheet '!F863)^2)</f>
        <v>239150.17361111115</v>
      </c>
      <c r="AF863" s="43">
        <f t="shared" si="427"/>
        <v>239.15017361111117</v>
      </c>
      <c r="AG863" s="43">
        <f t="shared" si="428"/>
        <v>6.6430603780864211E-2</v>
      </c>
      <c r="AH863" s="43">
        <f t="shared" si="429"/>
        <v>13.21192063400205</v>
      </c>
      <c r="AI863" s="43">
        <f t="shared" si="430"/>
        <v>5076.114240495931</v>
      </c>
      <c r="AJ863" s="43">
        <f t="shared" si="431"/>
        <v>234074.05937061523</v>
      </c>
      <c r="AK863" s="43">
        <f t="shared" si="432"/>
        <v>234.07405937061523</v>
      </c>
      <c r="AL863" s="43">
        <f t="shared" si="433"/>
        <v>0</v>
      </c>
      <c r="AM863" s="43">
        <f t="shared" si="434"/>
        <v>0</v>
      </c>
      <c r="AN863" s="43">
        <f t="shared" si="435"/>
        <v>175.55554452796142</v>
      </c>
      <c r="AO863" s="43">
        <f>IF('My Spreedsheet '!AN863&lt; 'Supercapacitor Info'!$F$22,'My Spreedsheet '!AN863,'Supercapacitor Info'!$F$22)</f>
        <v>175.55554452796142</v>
      </c>
    </row>
    <row r="864" spans="2:41" x14ac:dyDescent="0.3">
      <c r="B864" s="8" t="s">
        <v>10</v>
      </c>
      <c r="C864" s="8">
        <v>859</v>
      </c>
      <c r="D864" s="8">
        <v>270</v>
      </c>
      <c r="E864" s="9">
        <v>65.8</v>
      </c>
      <c r="F864" s="52">
        <f t="shared" si="412"/>
        <v>18.277777777777775</v>
      </c>
      <c r="G864" s="18">
        <f t="shared" si="436"/>
        <v>0.31944444444444403</v>
      </c>
      <c r="H864" s="18">
        <f t="shared" si="437"/>
        <v>1.1499999999999986</v>
      </c>
      <c r="I864" s="18">
        <f t="shared" si="413"/>
        <v>18.277777777777775</v>
      </c>
      <c r="J864" s="18">
        <f t="shared" si="414"/>
        <v>5963.111111111115</v>
      </c>
      <c r="K864" s="18">
        <f t="shared" si="439"/>
        <v>2868.5833333333317</v>
      </c>
      <c r="L864" s="43">
        <f>'Car Info '!$C$5*'My Spreedsheet '!G864</f>
        <v>475.9722222222216</v>
      </c>
      <c r="M864" s="43">
        <f t="shared" si="415"/>
        <v>1</v>
      </c>
      <c r="N864" s="43">
        <f>IF(M864=1,'Car Info '!$C$5*9.80665*'Car Info '!$H$5,0)</f>
        <v>160.73099349999998</v>
      </c>
      <c r="O864" s="43">
        <f>0.5*'Car Info '!$G$5*'Car Info '!$I$5*'Car Info '!$D$5*('My Spreedsheet '!F864*'My Spreedsheet '!F864)</f>
        <v>127.57830050209024</v>
      </c>
      <c r="P864" s="43">
        <f t="shared" si="438"/>
        <v>764.28151622431176</v>
      </c>
      <c r="Q864" s="43">
        <f t="shared" si="416"/>
        <v>13969.36771321103</v>
      </c>
      <c r="R864" s="43">
        <f t="shared" si="417"/>
        <v>13.96936771321103</v>
      </c>
      <c r="S864" s="43">
        <f t="shared" si="418"/>
        <v>5269.6532070382036</v>
      </c>
      <c r="T864" s="43">
        <f t="shared" si="440"/>
        <v>654658.21029335016</v>
      </c>
      <c r="U864" s="43">
        <f t="shared" si="419"/>
        <v>13.96936771321103</v>
      </c>
      <c r="V864" s="43">
        <f t="shared" si="420"/>
        <v>3.8803799203363971E-3</v>
      </c>
      <c r="W864" s="43">
        <f t="shared" si="421"/>
        <v>0</v>
      </c>
      <c r="X864" s="43">
        <f t="shared" si="422"/>
        <v>0</v>
      </c>
      <c r="Y864" s="43">
        <f t="shared" si="410"/>
        <v>2794.6128416337738</v>
      </c>
      <c r="Z864" s="43">
        <f t="shared" si="411"/>
        <v>-1282.0634790681884</v>
      </c>
      <c r="AA864" s="43">
        <f t="shared" si="423"/>
        <v>0.7762813448982705</v>
      </c>
      <c r="AB864" s="43">
        <f t="shared" si="424"/>
        <v>-0.35612874418560786</v>
      </c>
      <c r="AC864" s="43">
        <f t="shared" si="425"/>
        <v>0.35612874418560786</v>
      </c>
      <c r="AD864" s="43">
        <f t="shared" si="426"/>
        <v>0.42015260071266264</v>
      </c>
      <c r="AE864" s="43">
        <f>1/2*(('Car Info '!$C$5)*('My Spreedsheet '!F864)^2)</f>
        <v>248887.48456790118</v>
      </c>
      <c r="AF864" s="43">
        <f t="shared" si="427"/>
        <v>248.8874845679012</v>
      </c>
      <c r="AG864" s="43">
        <f t="shared" si="428"/>
        <v>6.9135412379972561E-2</v>
      </c>
      <c r="AH864" s="43">
        <f t="shared" si="429"/>
        <v>13.281056046382023</v>
      </c>
      <c r="AI864" s="43">
        <f t="shared" si="430"/>
        <v>5269.6532070382036</v>
      </c>
      <c r="AJ864" s="43">
        <f t="shared" si="431"/>
        <v>243617.83136086297</v>
      </c>
      <c r="AK864" s="43">
        <f t="shared" si="432"/>
        <v>243.61783136086297</v>
      </c>
      <c r="AL864" s="43">
        <f t="shared" si="433"/>
        <v>0</v>
      </c>
      <c r="AM864" s="43">
        <f t="shared" si="434"/>
        <v>0</v>
      </c>
      <c r="AN864" s="43">
        <f t="shared" si="435"/>
        <v>182.71337352064722</v>
      </c>
      <c r="AO864" s="43">
        <f>IF('My Spreedsheet '!AN864&lt; 'Supercapacitor Info'!$F$22,'My Spreedsheet '!AN864,'Supercapacitor Info'!$F$22)</f>
        <v>182.71337352064722</v>
      </c>
    </row>
    <row r="865" spans="2:41" x14ac:dyDescent="0.3">
      <c r="B865" s="8" t="s">
        <v>10</v>
      </c>
      <c r="C865" s="8">
        <v>860</v>
      </c>
      <c r="D865" s="8">
        <v>271</v>
      </c>
      <c r="E865" s="9">
        <v>66.8</v>
      </c>
      <c r="F865" s="52">
        <f t="shared" si="412"/>
        <v>18.555555555555554</v>
      </c>
      <c r="G865" s="18">
        <f t="shared" si="436"/>
        <v>0.2222222222222234</v>
      </c>
      <c r="H865" s="18">
        <f t="shared" si="437"/>
        <v>0.80000000000000426</v>
      </c>
      <c r="I865" s="18">
        <f t="shared" si="413"/>
        <v>18.555555555555554</v>
      </c>
      <c r="J865" s="18">
        <f t="shared" si="414"/>
        <v>5981.6666666666706</v>
      </c>
      <c r="K865" s="18">
        <f t="shared" si="439"/>
        <v>2887.1388888888873</v>
      </c>
      <c r="L865" s="43">
        <f>'Car Info '!$C$5*'My Spreedsheet '!G865</f>
        <v>331.11111111111285</v>
      </c>
      <c r="M865" s="43">
        <f t="shared" si="415"/>
        <v>1</v>
      </c>
      <c r="N865" s="43">
        <f>IF(M865=1,'Car Info '!$C$5*9.80665*'Car Info '!$H$5,0)</f>
        <v>160.73099349999998</v>
      </c>
      <c r="O865" s="43">
        <f>0.5*'Car Info '!$G$5*'Car Info '!$I$5*'Car Info '!$D$5*('My Spreedsheet '!F865*'My Spreedsheet '!F865)</f>
        <v>131.48552665636106</v>
      </c>
      <c r="P865" s="43">
        <f t="shared" si="438"/>
        <v>623.32763126747386</v>
      </c>
      <c r="Q865" s="43">
        <f t="shared" si="416"/>
        <v>11566.190491296458</v>
      </c>
      <c r="R865" s="43">
        <f t="shared" si="417"/>
        <v>11.566190491296458</v>
      </c>
      <c r="S865" s="43">
        <f t="shared" si="418"/>
        <v>5422.2398740124772</v>
      </c>
      <c r="T865" s="43">
        <f t="shared" si="440"/>
        <v>660080.45016736258</v>
      </c>
      <c r="U865" s="43">
        <f t="shared" si="419"/>
        <v>11.566190491296458</v>
      </c>
      <c r="V865" s="43">
        <f t="shared" si="420"/>
        <v>3.2128306920267938E-3</v>
      </c>
      <c r="W865" s="43">
        <f t="shared" si="421"/>
        <v>0</v>
      </c>
      <c r="X865" s="43">
        <f t="shared" si="422"/>
        <v>0</v>
      </c>
      <c r="Y865" s="43">
        <f t="shared" si="410"/>
        <v>2806.1790321250701</v>
      </c>
      <c r="Z865" s="43">
        <f t="shared" si="411"/>
        <v>-1282.0634790681884</v>
      </c>
      <c r="AA865" s="43">
        <f t="shared" si="423"/>
        <v>0.77949417559029721</v>
      </c>
      <c r="AB865" s="43">
        <f t="shared" si="424"/>
        <v>-0.35612874418560786</v>
      </c>
      <c r="AC865" s="43">
        <f t="shared" si="425"/>
        <v>0.35612874418560786</v>
      </c>
      <c r="AD865" s="43">
        <f t="shared" si="426"/>
        <v>0.42336543140468935</v>
      </c>
      <c r="AE865" s="43">
        <f>1/2*(('Car Info '!$C$5)*('My Spreedsheet '!F865)^2)</f>
        <v>256509.93827160486</v>
      </c>
      <c r="AF865" s="43">
        <f t="shared" si="427"/>
        <v>256.50993827160488</v>
      </c>
      <c r="AG865" s="43">
        <f t="shared" si="428"/>
        <v>7.1252760631001361E-2</v>
      </c>
      <c r="AH865" s="43">
        <f t="shared" si="429"/>
        <v>13.352308807013024</v>
      </c>
      <c r="AI865" s="43">
        <f t="shared" si="430"/>
        <v>5422.2398740124772</v>
      </c>
      <c r="AJ865" s="43">
        <f t="shared" si="431"/>
        <v>251087.69839759238</v>
      </c>
      <c r="AK865" s="43">
        <f t="shared" si="432"/>
        <v>251.08769839759239</v>
      </c>
      <c r="AL865" s="43">
        <f t="shared" si="433"/>
        <v>0</v>
      </c>
      <c r="AM865" s="43">
        <f t="shared" si="434"/>
        <v>0</v>
      </c>
      <c r="AN865" s="43">
        <f t="shared" si="435"/>
        <v>188.31577379819427</v>
      </c>
      <c r="AO865" s="43">
        <f>IF('My Spreedsheet '!AN865&lt; 'Supercapacitor Info'!$F$22,'My Spreedsheet '!AN865,'Supercapacitor Info'!$F$22)</f>
        <v>188.31577379819427</v>
      </c>
    </row>
    <row r="866" spans="2:41" x14ac:dyDescent="0.3">
      <c r="B866" s="8" t="s">
        <v>10</v>
      </c>
      <c r="C866" s="8">
        <v>861</v>
      </c>
      <c r="D866" s="8">
        <v>272</v>
      </c>
      <c r="E866" s="9">
        <v>67.400000000000006</v>
      </c>
      <c r="F866" s="52">
        <f t="shared" si="412"/>
        <v>18.722222222222225</v>
      </c>
      <c r="G866" s="18">
        <f t="shared" si="436"/>
        <v>0.27777777777777779</v>
      </c>
      <c r="H866" s="18">
        <f t="shared" si="437"/>
        <v>1</v>
      </c>
      <c r="I866" s="18">
        <f t="shared" si="413"/>
        <v>18.722222222222225</v>
      </c>
      <c r="J866" s="18">
        <f t="shared" si="414"/>
        <v>6000.3888888888932</v>
      </c>
      <c r="K866" s="18">
        <f t="shared" si="439"/>
        <v>2905.8611111111095</v>
      </c>
      <c r="L866" s="43">
        <f>'Car Info '!$C$5*'My Spreedsheet '!G866</f>
        <v>413.88888888888891</v>
      </c>
      <c r="M866" s="43">
        <f t="shared" si="415"/>
        <v>1</v>
      </c>
      <c r="N866" s="43">
        <f>IF(M866=1,'Car Info '!$C$5*9.80665*'Car Info '!$H$5,0)</f>
        <v>160.73099349999998</v>
      </c>
      <c r="O866" s="43">
        <f>0.5*'Car Info '!$G$5*'Car Info '!$I$5*'Car Info '!$D$5*('My Spreedsheet '!F866*'My Spreedsheet '!F866)</f>
        <v>133.85814995909033</v>
      </c>
      <c r="P866" s="43">
        <f t="shared" si="438"/>
        <v>708.47803234797925</v>
      </c>
      <c r="Q866" s="43">
        <f t="shared" si="416"/>
        <v>13264.283161181613</v>
      </c>
      <c r="R866" s="43">
        <f t="shared" si="417"/>
        <v>13.264283161181613</v>
      </c>
      <c r="S866" s="43">
        <f t="shared" si="418"/>
        <v>5515.3634080951924</v>
      </c>
      <c r="T866" s="43">
        <f t="shared" si="440"/>
        <v>665595.81357545778</v>
      </c>
      <c r="U866" s="43">
        <f t="shared" si="419"/>
        <v>13.264283161181613</v>
      </c>
      <c r="V866" s="43">
        <f t="shared" si="420"/>
        <v>3.6845231003282256E-3</v>
      </c>
      <c r="W866" s="43">
        <f t="shared" si="421"/>
        <v>0</v>
      </c>
      <c r="X866" s="43">
        <f t="shared" si="422"/>
        <v>0</v>
      </c>
      <c r="Y866" s="43">
        <f t="shared" si="410"/>
        <v>2819.4433152862516</v>
      </c>
      <c r="Z866" s="43">
        <f t="shared" si="411"/>
        <v>-1282.0634790681884</v>
      </c>
      <c r="AA866" s="43">
        <f t="shared" si="423"/>
        <v>0.7831786986906254</v>
      </c>
      <c r="AB866" s="43">
        <f t="shared" si="424"/>
        <v>-0.35612874418560786</v>
      </c>
      <c r="AC866" s="43">
        <f t="shared" si="425"/>
        <v>0.35612874418560786</v>
      </c>
      <c r="AD866" s="43">
        <f t="shared" si="426"/>
        <v>0.42704995450501754</v>
      </c>
      <c r="AE866" s="43">
        <f>1/2*(('Car Info '!$C$5)*('My Spreedsheet '!F866)^2)</f>
        <v>261138.59567901242</v>
      </c>
      <c r="AF866" s="43">
        <f t="shared" si="427"/>
        <v>261.13859567901244</v>
      </c>
      <c r="AG866" s="43">
        <f t="shared" si="428"/>
        <v>7.2538498799725681E-2</v>
      </c>
      <c r="AH866" s="43">
        <f t="shared" si="429"/>
        <v>13.424847305812749</v>
      </c>
      <c r="AI866" s="43">
        <f t="shared" si="430"/>
        <v>5515.3634080951924</v>
      </c>
      <c r="AJ866" s="43">
        <f t="shared" si="431"/>
        <v>255623.23227091721</v>
      </c>
      <c r="AK866" s="43">
        <f t="shared" si="432"/>
        <v>255.62323227091721</v>
      </c>
      <c r="AL866" s="43">
        <f t="shared" si="433"/>
        <v>0</v>
      </c>
      <c r="AM866" s="43">
        <f t="shared" si="434"/>
        <v>0</v>
      </c>
      <c r="AN866" s="43">
        <f t="shared" si="435"/>
        <v>191.71742420318793</v>
      </c>
      <c r="AO866" s="43">
        <f>IF('My Spreedsheet '!AN866&lt; 'Supercapacitor Info'!$F$22,'My Spreedsheet '!AN866,'Supercapacitor Info'!$F$22)</f>
        <v>191.71742420318793</v>
      </c>
    </row>
    <row r="867" spans="2:41" x14ac:dyDescent="0.3">
      <c r="B867" s="8" t="s">
        <v>10</v>
      </c>
      <c r="C867" s="8">
        <v>862</v>
      </c>
      <c r="D867" s="8">
        <v>273</v>
      </c>
      <c r="E867" s="9">
        <v>68.8</v>
      </c>
      <c r="F867" s="52">
        <f t="shared" si="412"/>
        <v>19.111111111111111</v>
      </c>
      <c r="G867" s="18">
        <f t="shared" si="436"/>
        <v>0.51388888888888729</v>
      </c>
      <c r="H867" s="18">
        <f t="shared" si="437"/>
        <v>1.8499999999999943</v>
      </c>
      <c r="I867" s="18">
        <f t="shared" si="413"/>
        <v>19.111111111111111</v>
      </c>
      <c r="J867" s="18">
        <f t="shared" si="414"/>
        <v>6019.5000000000045</v>
      </c>
      <c r="K867" s="18">
        <f t="shared" si="439"/>
        <v>2924.9722222222208</v>
      </c>
      <c r="L867" s="43">
        <f>'Car Info '!$C$5*'My Spreedsheet '!G867</f>
        <v>765.69444444444207</v>
      </c>
      <c r="M867" s="43">
        <f t="shared" si="415"/>
        <v>1</v>
      </c>
      <c r="N867" s="43">
        <f>IF(M867=1,'Car Info '!$C$5*9.80665*'Car Info '!$H$5,0)</f>
        <v>160.73099349999998</v>
      </c>
      <c r="O867" s="43">
        <f>0.5*'Car Info '!$G$5*'Car Info '!$I$5*'Car Info '!$D$5*('My Spreedsheet '!F867*'My Spreedsheet '!F867)</f>
        <v>139.47677652844442</v>
      </c>
      <c r="P867" s="43">
        <f t="shared" si="438"/>
        <v>1065.9022144728865</v>
      </c>
      <c r="Q867" s="43">
        <f t="shared" si="416"/>
        <v>20370.575654370718</v>
      </c>
      <c r="R867" s="43">
        <f t="shared" si="417"/>
        <v>20.370575654370718</v>
      </c>
      <c r="S867" s="43">
        <f t="shared" si="418"/>
        <v>5737.3040494324932</v>
      </c>
      <c r="T867" s="43">
        <f t="shared" si="440"/>
        <v>671333.11762489029</v>
      </c>
      <c r="U867" s="43">
        <f t="shared" si="419"/>
        <v>20.370575654370718</v>
      </c>
      <c r="V867" s="43">
        <f t="shared" si="420"/>
        <v>5.6584932373251991E-3</v>
      </c>
      <c r="W867" s="43">
        <f t="shared" si="421"/>
        <v>0</v>
      </c>
      <c r="X867" s="43">
        <f t="shared" si="422"/>
        <v>0</v>
      </c>
      <c r="Y867" s="43">
        <f t="shared" si="410"/>
        <v>2839.8138909406225</v>
      </c>
      <c r="Z867" s="43">
        <f t="shared" si="411"/>
        <v>-1282.0634790681884</v>
      </c>
      <c r="AA867" s="43">
        <f t="shared" si="423"/>
        <v>0.78883719192795065</v>
      </c>
      <c r="AB867" s="43">
        <f t="shared" si="424"/>
        <v>-0.35612874418560786</v>
      </c>
      <c r="AC867" s="43">
        <f t="shared" si="425"/>
        <v>0.35612874418560786</v>
      </c>
      <c r="AD867" s="43">
        <f t="shared" si="426"/>
        <v>0.43270844774234279</v>
      </c>
      <c r="AE867" s="43">
        <f>1/2*(('Car Info '!$C$5)*('My Spreedsheet '!F867)^2)</f>
        <v>272099.75308641972</v>
      </c>
      <c r="AF867" s="43">
        <f t="shared" si="427"/>
        <v>272.0997530864197</v>
      </c>
      <c r="AG867" s="43">
        <f t="shared" si="428"/>
        <v>7.5583264746227688E-2</v>
      </c>
      <c r="AH867" s="43">
        <f t="shared" si="429"/>
        <v>13.500430570558978</v>
      </c>
      <c r="AI867" s="43">
        <f t="shared" si="430"/>
        <v>5737.3040494324932</v>
      </c>
      <c r="AJ867" s="43">
        <f t="shared" si="431"/>
        <v>266362.44903698721</v>
      </c>
      <c r="AK867" s="43">
        <f t="shared" si="432"/>
        <v>266.36244903698719</v>
      </c>
      <c r="AL867" s="43">
        <f t="shared" si="433"/>
        <v>0</v>
      </c>
      <c r="AM867" s="43">
        <f t="shared" si="434"/>
        <v>0</v>
      </c>
      <c r="AN867" s="43">
        <f t="shared" si="435"/>
        <v>199.77183677774039</v>
      </c>
      <c r="AO867" s="43">
        <f>IF('My Spreedsheet '!AN867&lt; 'Supercapacitor Info'!$F$22,'My Spreedsheet '!AN867,'Supercapacitor Info'!$F$22)</f>
        <v>199.77183677774039</v>
      </c>
    </row>
    <row r="868" spans="2:41" x14ac:dyDescent="0.3">
      <c r="B868" s="8" t="s">
        <v>10</v>
      </c>
      <c r="C868" s="8">
        <v>863</v>
      </c>
      <c r="D868" s="8">
        <v>274</v>
      </c>
      <c r="E868" s="9">
        <v>71.099999999999994</v>
      </c>
      <c r="F868" s="52">
        <f t="shared" si="412"/>
        <v>19.749999999999996</v>
      </c>
      <c r="G868" s="18">
        <f t="shared" si="436"/>
        <v>0.4861111111111111</v>
      </c>
      <c r="H868" s="18">
        <f t="shared" si="437"/>
        <v>1.75</v>
      </c>
      <c r="I868" s="18">
        <f t="shared" si="413"/>
        <v>19.749999999999996</v>
      </c>
      <c r="J868" s="18">
        <f t="shared" si="414"/>
        <v>6039.2500000000045</v>
      </c>
      <c r="K868" s="18">
        <f t="shared" si="439"/>
        <v>2944.7222222222208</v>
      </c>
      <c r="L868" s="43">
        <f>'Car Info '!$C$5*'My Spreedsheet '!G868</f>
        <v>724.30555555555554</v>
      </c>
      <c r="M868" s="43">
        <f t="shared" si="415"/>
        <v>1</v>
      </c>
      <c r="N868" s="43">
        <f>IF(M868=1,'Car Info '!$C$5*9.80665*'Car Info '!$H$5,0)</f>
        <v>160.73099349999998</v>
      </c>
      <c r="O868" s="43">
        <f>0.5*'Car Info '!$G$5*'Car Info '!$I$5*'Car Info '!$D$5*('My Spreedsheet '!F868*'My Spreedsheet '!F868)</f>
        <v>148.95813519857808</v>
      </c>
      <c r="P868" s="43">
        <f t="shared" si="438"/>
        <v>1033.9946842541335</v>
      </c>
      <c r="Q868" s="43">
        <f t="shared" si="416"/>
        <v>20421.395014019134</v>
      </c>
      <c r="R868" s="43">
        <f t="shared" si="417"/>
        <v>20.421395014019133</v>
      </c>
      <c r="S868" s="43">
        <f t="shared" si="418"/>
        <v>6116.3602917969165</v>
      </c>
      <c r="T868" s="43">
        <f t="shared" si="440"/>
        <v>677449.47791668726</v>
      </c>
      <c r="U868" s="43">
        <f t="shared" si="419"/>
        <v>20.421395014019133</v>
      </c>
      <c r="V868" s="43">
        <f t="shared" si="420"/>
        <v>5.672609726116426E-3</v>
      </c>
      <c r="W868" s="43">
        <f t="shared" si="421"/>
        <v>0</v>
      </c>
      <c r="X868" s="43">
        <f t="shared" si="422"/>
        <v>0</v>
      </c>
      <c r="Y868" s="43">
        <f t="shared" si="410"/>
        <v>2860.2352859546418</v>
      </c>
      <c r="Z868" s="43">
        <f t="shared" si="411"/>
        <v>-1282.0634790681884</v>
      </c>
      <c r="AA868" s="43">
        <f t="shared" si="423"/>
        <v>0.79450980165406715</v>
      </c>
      <c r="AB868" s="43">
        <f t="shared" si="424"/>
        <v>-0.35612874418560786</v>
      </c>
      <c r="AC868" s="43">
        <f t="shared" si="425"/>
        <v>0.35612874418560786</v>
      </c>
      <c r="AD868" s="43">
        <f t="shared" si="426"/>
        <v>0.43838105746845929</v>
      </c>
      <c r="AE868" s="43">
        <f>1/2*(('Car Info '!$C$5)*('My Spreedsheet '!F868)^2)</f>
        <v>290596.56249999994</v>
      </c>
      <c r="AF868" s="43">
        <f t="shared" si="427"/>
        <v>290.59656249999995</v>
      </c>
      <c r="AG868" s="43">
        <f t="shared" si="428"/>
        <v>8.0721267361111099E-2</v>
      </c>
      <c r="AH868" s="43">
        <f t="shared" si="429"/>
        <v>13.581151837920089</v>
      </c>
      <c r="AI868" s="43">
        <f t="shared" si="430"/>
        <v>6116.3602917969165</v>
      </c>
      <c r="AJ868" s="43">
        <f t="shared" si="431"/>
        <v>284480.20220820303</v>
      </c>
      <c r="AK868" s="43">
        <f t="shared" si="432"/>
        <v>284.48020220820302</v>
      </c>
      <c r="AL868" s="43">
        <f t="shared" si="433"/>
        <v>0</v>
      </c>
      <c r="AM868" s="43">
        <f t="shared" si="434"/>
        <v>0</v>
      </c>
      <c r="AN868" s="43">
        <f t="shared" si="435"/>
        <v>213.36015165615228</v>
      </c>
      <c r="AO868" s="43">
        <f>IF('My Spreedsheet '!AN868&lt; 'Supercapacitor Info'!$F$22,'My Spreedsheet '!AN868,'Supercapacitor Info'!$F$22)</f>
        <v>213.36015165615228</v>
      </c>
    </row>
    <row r="869" spans="2:41" x14ac:dyDescent="0.3">
      <c r="B869" s="8" t="s">
        <v>10</v>
      </c>
      <c r="C869" s="8">
        <v>864</v>
      </c>
      <c r="D869" s="8">
        <v>275</v>
      </c>
      <c r="E869" s="9">
        <v>72.3</v>
      </c>
      <c r="F869" s="52">
        <f t="shared" si="412"/>
        <v>20.083333333333332</v>
      </c>
      <c r="G869" s="18">
        <f t="shared" si="436"/>
        <v>0.23611111111111149</v>
      </c>
      <c r="H869" s="18">
        <f t="shared" si="437"/>
        <v>0.85000000000000142</v>
      </c>
      <c r="I869" s="18">
        <f t="shared" si="413"/>
        <v>20.083333333333332</v>
      </c>
      <c r="J869" s="18">
        <f t="shared" si="414"/>
        <v>6059.3333333333376</v>
      </c>
      <c r="K869" s="18">
        <f t="shared" si="439"/>
        <v>2964.8055555555543</v>
      </c>
      <c r="L869" s="43">
        <f>'Car Info '!$C$5*'My Spreedsheet '!G869</f>
        <v>351.80555555555611</v>
      </c>
      <c r="M869" s="43">
        <f t="shared" si="415"/>
        <v>1</v>
      </c>
      <c r="N869" s="43">
        <f>IF(M869=1,'Car Info '!$C$5*9.80665*'Car Info '!$H$5,0)</f>
        <v>160.73099349999998</v>
      </c>
      <c r="O869" s="43">
        <f>0.5*'Car Info '!$G$5*'Car Info '!$I$5*'Car Info '!$D$5*('My Spreedsheet '!F869*'My Spreedsheet '!F869)</f>
        <v>154.02868932095311</v>
      </c>
      <c r="P869" s="43">
        <f t="shared" si="438"/>
        <v>666.56523837650911</v>
      </c>
      <c r="Q869" s="43">
        <f t="shared" si="416"/>
        <v>13386.851870728224</v>
      </c>
      <c r="R869" s="43">
        <f t="shared" si="417"/>
        <v>13.386851870728224</v>
      </c>
      <c r="S869" s="43">
        <f t="shared" si="418"/>
        <v>6321.4236299874747</v>
      </c>
      <c r="T869" s="43">
        <f t="shared" si="440"/>
        <v>683770.90154667478</v>
      </c>
      <c r="U869" s="43">
        <f t="shared" si="419"/>
        <v>13.386851870728224</v>
      </c>
      <c r="V869" s="43">
        <f t="shared" si="420"/>
        <v>3.7185699640911733E-3</v>
      </c>
      <c r="W869" s="43">
        <f t="shared" si="421"/>
        <v>0</v>
      </c>
      <c r="X869" s="43">
        <f t="shared" si="422"/>
        <v>0</v>
      </c>
      <c r="Y869" s="43">
        <f t="shared" si="410"/>
        <v>2873.6221378253699</v>
      </c>
      <c r="Z869" s="43">
        <f t="shared" si="411"/>
        <v>-1282.0634790681884</v>
      </c>
      <c r="AA869" s="43">
        <f t="shared" si="423"/>
        <v>0.79822837161815829</v>
      </c>
      <c r="AB869" s="43">
        <f t="shared" si="424"/>
        <v>-0.35612874418560786</v>
      </c>
      <c r="AC869" s="43">
        <f t="shared" si="425"/>
        <v>0.35612874418560786</v>
      </c>
      <c r="AD869" s="43">
        <f t="shared" si="426"/>
        <v>0.44209962743255043</v>
      </c>
      <c r="AE869" s="43">
        <f>1/2*(('Car Info '!$C$5)*('My Spreedsheet '!F869)^2)</f>
        <v>300488.50694444438</v>
      </c>
      <c r="AF869" s="43">
        <f t="shared" si="427"/>
        <v>300.4885069444444</v>
      </c>
      <c r="AG869" s="43">
        <f t="shared" si="428"/>
        <v>8.3469029706790113E-2</v>
      </c>
      <c r="AH869" s="43">
        <f t="shared" si="429"/>
        <v>13.66462086762688</v>
      </c>
      <c r="AI869" s="43">
        <f t="shared" si="430"/>
        <v>6321.4236299874747</v>
      </c>
      <c r="AJ869" s="43">
        <f t="shared" si="431"/>
        <v>294167.08331445692</v>
      </c>
      <c r="AK869" s="43">
        <f t="shared" si="432"/>
        <v>294.16708331445693</v>
      </c>
      <c r="AL869" s="43">
        <f t="shared" si="433"/>
        <v>0</v>
      </c>
      <c r="AM869" s="43">
        <f t="shared" si="434"/>
        <v>0</v>
      </c>
      <c r="AN869" s="43">
        <f t="shared" si="435"/>
        <v>220.62531248584267</v>
      </c>
      <c r="AO869" s="43">
        <f>IF('My Spreedsheet '!AN869&lt; 'Supercapacitor Info'!$F$22,'My Spreedsheet '!AN869,'Supercapacitor Info'!$F$22)</f>
        <v>220.62531248584267</v>
      </c>
    </row>
    <row r="870" spans="2:41" x14ac:dyDescent="0.3">
      <c r="B870" s="8" t="s">
        <v>10</v>
      </c>
      <c r="C870" s="8">
        <v>865</v>
      </c>
      <c r="D870" s="8">
        <v>276</v>
      </c>
      <c r="E870" s="9">
        <v>72.8</v>
      </c>
      <c r="F870" s="52">
        <f t="shared" si="412"/>
        <v>20.222222222222221</v>
      </c>
      <c r="G870" s="18">
        <f t="shared" si="436"/>
        <v>0.15277777777777896</v>
      </c>
      <c r="H870" s="18">
        <f t="shared" si="437"/>
        <v>0.55000000000000426</v>
      </c>
      <c r="I870" s="18">
        <f t="shared" si="413"/>
        <v>20.222222222222221</v>
      </c>
      <c r="J870" s="18">
        <f t="shared" si="414"/>
        <v>6079.5555555555602</v>
      </c>
      <c r="K870" s="18">
        <f t="shared" si="439"/>
        <v>2985.0277777777765</v>
      </c>
      <c r="L870" s="43">
        <f>'Car Info '!$C$5*'My Spreedsheet '!G870</f>
        <v>227.63888888889065</v>
      </c>
      <c r="M870" s="43">
        <f t="shared" si="415"/>
        <v>1</v>
      </c>
      <c r="N870" s="43">
        <f>IF(M870=1,'Car Info '!$C$5*9.80665*'Car Info '!$H$5,0)</f>
        <v>160.73099349999998</v>
      </c>
      <c r="O870" s="43">
        <f>0.5*'Car Info '!$G$5*'Car Info '!$I$5*'Car Info '!$D$5*('My Spreedsheet '!F870*'My Spreedsheet '!F870)</f>
        <v>156.16646652677775</v>
      </c>
      <c r="P870" s="43">
        <f t="shared" si="438"/>
        <v>544.53634891566844</v>
      </c>
      <c r="Q870" s="43">
        <f t="shared" si="416"/>
        <v>11011.735055850184</v>
      </c>
      <c r="R870" s="43">
        <f t="shared" si="417"/>
        <v>11.011735055850185</v>
      </c>
      <c r="S870" s="43">
        <f t="shared" si="418"/>
        <v>6408.370858319282</v>
      </c>
      <c r="T870" s="43">
        <f t="shared" si="440"/>
        <v>690179.27240499412</v>
      </c>
      <c r="U870" s="43">
        <f t="shared" si="419"/>
        <v>11.011735055850185</v>
      </c>
      <c r="V870" s="43">
        <f t="shared" si="420"/>
        <v>3.0588152932917181E-3</v>
      </c>
      <c r="W870" s="43">
        <f t="shared" si="421"/>
        <v>0</v>
      </c>
      <c r="X870" s="43">
        <f t="shared" si="422"/>
        <v>0</v>
      </c>
      <c r="Y870" s="43">
        <f t="shared" si="410"/>
        <v>2884.6338728812202</v>
      </c>
      <c r="Z870" s="43">
        <f t="shared" si="411"/>
        <v>-1282.0634790681884</v>
      </c>
      <c r="AA870" s="43">
        <f t="shared" si="423"/>
        <v>0.80128718691145007</v>
      </c>
      <c r="AB870" s="43">
        <f t="shared" si="424"/>
        <v>-0.35612874418560786</v>
      </c>
      <c r="AC870" s="43">
        <f t="shared" si="425"/>
        <v>0.35612874418560786</v>
      </c>
      <c r="AD870" s="43">
        <f t="shared" si="426"/>
        <v>0.44515844272584221</v>
      </c>
      <c r="AE870" s="43">
        <f>1/2*(('Car Info '!$C$5)*('My Spreedsheet '!F870)^2)</f>
        <v>304659.01234567899</v>
      </c>
      <c r="AF870" s="43">
        <f t="shared" si="427"/>
        <v>304.659012345679</v>
      </c>
      <c r="AG870" s="43">
        <f t="shared" si="428"/>
        <v>8.462750342935528E-2</v>
      </c>
      <c r="AH870" s="43">
        <f t="shared" si="429"/>
        <v>13.749248371056234</v>
      </c>
      <c r="AI870" s="43">
        <f t="shared" si="430"/>
        <v>6408.370858319282</v>
      </c>
      <c r="AJ870" s="43">
        <f t="shared" si="431"/>
        <v>298250.64148735971</v>
      </c>
      <c r="AK870" s="43">
        <f t="shared" si="432"/>
        <v>298.2506414873597</v>
      </c>
      <c r="AL870" s="43">
        <f t="shared" si="433"/>
        <v>0</v>
      </c>
      <c r="AM870" s="43">
        <f t="shared" si="434"/>
        <v>0</v>
      </c>
      <c r="AN870" s="43">
        <f t="shared" si="435"/>
        <v>223.68798111551976</v>
      </c>
      <c r="AO870" s="43">
        <f>IF('My Spreedsheet '!AN870&lt; 'Supercapacitor Info'!$F$22,'My Spreedsheet '!AN870,'Supercapacitor Info'!$F$22)</f>
        <v>223.68798111551976</v>
      </c>
    </row>
    <row r="871" spans="2:41" x14ac:dyDescent="0.3">
      <c r="B871" s="8" t="s">
        <v>10</v>
      </c>
      <c r="C871" s="8">
        <v>866</v>
      </c>
      <c r="D871" s="8">
        <v>277</v>
      </c>
      <c r="E871" s="9">
        <v>73.400000000000006</v>
      </c>
      <c r="F871" s="52">
        <f t="shared" si="412"/>
        <v>20.388888888888889</v>
      </c>
      <c r="G871" s="18">
        <f t="shared" si="436"/>
        <v>0.24999999999999961</v>
      </c>
      <c r="H871" s="18">
        <f t="shared" si="437"/>
        <v>0.89999999999999858</v>
      </c>
      <c r="I871" s="18">
        <f t="shared" si="413"/>
        <v>20.388888888888889</v>
      </c>
      <c r="J871" s="18">
        <f t="shared" si="414"/>
        <v>6099.9444444444489</v>
      </c>
      <c r="K871" s="18">
        <f t="shared" si="439"/>
        <v>3005.4166666666652</v>
      </c>
      <c r="L871" s="43">
        <f>'Car Info '!$C$5*'My Spreedsheet '!G871</f>
        <v>372.49999999999943</v>
      </c>
      <c r="M871" s="43">
        <f t="shared" si="415"/>
        <v>1</v>
      </c>
      <c r="N871" s="43">
        <f>IF(M871=1,'Car Info '!$C$5*9.80665*'Car Info '!$H$5,0)</f>
        <v>160.73099349999998</v>
      </c>
      <c r="O871" s="43">
        <f>0.5*'Car Info '!$G$5*'Car Info '!$I$5*'Car Info '!$D$5*('My Spreedsheet '!F871*'My Spreedsheet '!F871)</f>
        <v>158.75124690575694</v>
      </c>
      <c r="P871" s="43">
        <f t="shared" si="438"/>
        <v>691.98224040575633</v>
      </c>
      <c r="Q871" s="43">
        <f t="shared" si="416"/>
        <v>14108.749012717366</v>
      </c>
      <c r="R871" s="43">
        <f t="shared" si="417"/>
        <v>14.108749012717366</v>
      </c>
      <c r="S871" s="43">
        <f t="shared" si="418"/>
        <v>6513.8879016062656</v>
      </c>
      <c r="T871" s="43">
        <f t="shared" si="440"/>
        <v>696693.16030660039</v>
      </c>
      <c r="U871" s="43">
        <f t="shared" si="419"/>
        <v>14.108749012717366</v>
      </c>
      <c r="V871" s="43">
        <f t="shared" si="420"/>
        <v>3.9190969479770462E-3</v>
      </c>
      <c r="W871" s="43">
        <f t="shared" si="421"/>
        <v>0</v>
      </c>
      <c r="X871" s="43">
        <f t="shared" si="422"/>
        <v>0</v>
      </c>
      <c r="Y871" s="43">
        <f t="shared" si="410"/>
        <v>2898.7426218939377</v>
      </c>
      <c r="Z871" s="43">
        <f t="shared" si="411"/>
        <v>-1282.0634790681884</v>
      </c>
      <c r="AA871" s="43">
        <f t="shared" si="423"/>
        <v>0.80520628385942716</v>
      </c>
      <c r="AB871" s="43">
        <f t="shared" si="424"/>
        <v>-0.35612874418560786</v>
      </c>
      <c r="AC871" s="43">
        <f t="shared" si="425"/>
        <v>0.35612874418560786</v>
      </c>
      <c r="AD871" s="43">
        <f t="shared" si="426"/>
        <v>0.4490775396738193</v>
      </c>
      <c r="AE871" s="43">
        <f>1/2*(('Car Info '!$C$5)*('My Spreedsheet '!F871)^2)</f>
        <v>309701.55864197534</v>
      </c>
      <c r="AF871" s="43">
        <f t="shared" si="427"/>
        <v>309.70155864197534</v>
      </c>
      <c r="AG871" s="43">
        <f t="shared" si="428"/>
        <v>8.6028210733882032E-2</v>
      </c>
      <c r="AH871" s="43">
        <f t="shared" si="429"/>
        <v>13.835276581790117</v>
      </c>
      <c r="AI871" s="43">
        <f t="shared" si="430"/>
        <v>6513.8879016062656</v>
      </c>
      <c r="AJ871" s="43">
        <f t="shared" si="431"/>
        <v>303187.67074036907</v>
      </c>
      <c r="AK871" s="43">
        <f t="shared" si="432"/>
        <v>303.18767074036907</v>
      </c>
      <c r="AL871" s="43">
        <f t="shared" si="433"/>
        <v>0</v>
      </c>
      <c r="AM871" s="43">
        <f t="shared" si="434"/>
        <v>0</v>
      </c>
      <c r="AN871" s="43">
        <f t="shared" si="435"/>
        <v>227.39075305527683</v>
      </c>
      <c r="AO871" s="43">
        <f>IF('My Spreedsheet '!AN871&lt; 'Supercapacitor Info'!$F$22,'My Spreedsheet '!AN871,'Supercapacitor Info'!$F$22)</f>
        <v>227.39075305527683</v>
      </c>
    </row>
    <row r="872" spans="2:41" x14ac:dyDescent="0.3">
      <c r="B872" s="8" t="s">
        <v>10</v>
      </c>
      <c r="C872" s="8">
        <v>867</v>
      </c>
      <c r="D872" s="8">
        <v>278</v>
      </c>
      <c r="E872" s="9">
        <v>74.599999999999994</v>
      </c>
      <c r="F872" s="52">
        <f t="shared" si="412"/>
        <v>20.722222222222221</v>
      </c>
      <c r="G872" s="18">
        <f t="shared" si="436"/>
        <v>0.36111111111111033</v>
      </c>
      <c r="H872" s="18">
        <f t="shared" si="437"/>
        <v>1.2999999999999972</v>
      </c>
      <c r="I872" s="18">
        <f t="shared" si="413"/>
        <v>20.722222222222221</v>
      </c>
      <c r="J872" s="18">
        <f t="shared" si="414"/>
        <v>6120.6666666666715</v>
      </c>
      <c r="K872" s="18">
        <f t="shared" si="439"/>
        <v>3026.1388888888873</v>
      </c>
      <c r="L872" s="43">
        <f>'Car Info '!$C$5*'My Spreedsheet '!G872</f>
        <v>538.05555555555441</v>
      </c>
      <c r="M872" s="43">
        <f t="shared" si="415"/>
        <v>1</v>
      </c>
      <c r="N872" s="43">
        <f>IF(M872=1,'Car Info '!$C$5*9.80665*'Car Info '!$H$5,0)</f>
        <v>160.73099349999998</v>
      </c>
      <c r="O872" s="43">
        <f>0.5*'Car Info '!$G$5*'Car Info '!$I$5*'Car Info '!$D$5*('My Spreedsheet '!F872*'My Spreedsheet '!F872)</f>
        <v>163.98445478659025</v>
      </c>
      <c r="P872" s="43">
        <f t="shared" si="438"/>
        <v>862.77100384214464</v>
      </c>
      <c r="Q872" s="43">
        <f t="shared" si="416"/>
        <v>17878.532468506663</v>
      </c>
      <c r="R872" s="43">
        <f t="shared" si="417"/>
        <v>17.878532468506663</v>
      </c>
      <c r="S872" s="43">
        <f t="shared" si="418"/>
        <v>6728.8256783832303</v>
      </c>
      <c r="T872" s="43">
        <f t="shared" si="440"/>
        <v>703421.98598498362</v>
      </c>
      <c r="U872" s="43">
        <f t="shared" si="419"/>
        <v>17.878532468506663</v>
      </c>
      <c r="V872" s="43">
        <f t="shared" si="420"/>
        <v>4.9662590190296283E-3</v>
      </c>
      <c r="W872" s="43">
        <f t="shared" si="421"/>
        <v>0</v>
      </c>
      <c r="X872" s="43">
        <f t="shared" si="422"/>
        <v>0</v>
      </c>
      <c r="Y872" s="43">
        <f t="shared" si="410"/>
        <v>2916.6211543624445</v>
      </c>
      <c r="Z872" s="43">
        <f t="shared" si="411"/>
        <v>-1282.0634790681884</v>
      </c>
      <c r="AA872" s="43">
        <f t="shared" si="423"/>
        <v>0.81017254287845675</v>
      </c>
      <c r="AB872" s="43">
        <f t="shared" si="424"/>
        <v>-0.35612874418560786</v>
      </c>
      <c r="AC872" s="43">
        <f t="shared" si="425"/>
        <v>0.35612874418560786</v>
      </c>
      <c r="AD872" s="43">
        <f t="shared" si="426"/>
        <v>0.45404379869284889</v>
      </c>
      <c r="AE872" s="43">
        <f>1/2*(('Car Info '!$C$5)*('My Spreedsheet '!F872)^2)</f>
        <v>319910.81790123455</v>
      </c>
      <c r="AF872" s="43">
        <f t="shared" si="427"/>
        <v>319.91081790123457</v>
      </c>
      <c r="AG872" s="43">
        <f t="shared" si="428"/>
        <v>8.8864116083676267E-2</v>
      </c>
      <c r="AH872" s="43">
        <f t="shared" si="429"/>
        <v>13.924140697873794</v>
      </c>
      <c r="AI872" s="43">
        <f t="shared" si="430"/>
        <v>6728.8256783832303</v>
      </c>
      <c r="AJ872" s="43">
        <f t="shared" si="431"/>
        <v>313181.99222285132</v>
      </c>
      <c r="AK872" s="43">
        <f t="shared" si="432"/>
        <v>313.18199222285131</v>
      </c>
      <c r="AL872" s="43">
        <f t="shared" si="433"/>
        <v>0</v>
      </c>
      <c r="AM872" s="43">
        <f t="shared" si="434"/>
        <v>0</v>
      </c>
      <c r="AN872" s="43">
        <f t="shared" si="435"/>
        <v>234.88649416713847</v>
      </c>
      <c r="AO872" s="43">
        <f>IF('My Spreedsheet '!AN872&lt; 'Supercapacitor Info'!$F$22,'My Spreedsheet '!AN872,'Supercapacitor Info'!$F$22)</f>
        <v>234.88649416713847</v>
      </c>
    </row>
    <row r="873" spans="2:41" x14ac:dyDescent="0.3">
      <c r="B873" s="8" t="s">
        <v>10</v>
      </c>
      <c r="C873" s="8">
        <v>868</v>
      </c>
      <c r="D873" s="8">
        <v>279</v>
      </c>
      <c r="E873" s="9">
        <v>76</v>
      </c>
      <c r="F873" s="52">
        <f t="shared" si="412"/>
        <v>21.111111111111111</v>
      </c>
      <c r="G873" s="18">
        <f t="shared" si="436"/>
        <v>0.27777777777777779</v>
      </c>
      <c r="H873" s="18">
        <f t="shared" si="437"/>
        <v>1</v>
      </c>
      <c r="I873" s="18">
        <f t="shared" si="413"/>
        <v>21.111111111111111</v>
      </c>
      <c r="J873" s="18">
        <f t="shared" si="414"/>
        <v>6141.7777777777828</v>
      </c>
      <c r="K873" s="18">
        <f t="shared" si="439"/>
        <v>3047.2499999999986</v>
      </c>
      <c r="L873" s="43">
        <f>'Car Info '!$C$5*'My Spreedsheet '!G873</f>
        <v>413.88888888888891</v>
      </c>
      <c r="M873" s="43">
        <f t="shared" si="415"/>
        <v>1</v>
      </c>
      <c r="N873" s="43">
        <f>IF(M873=1,'Car Info '!$C$5*9.80665*'Car Info '!$H$5,0)</f>
        <v>160.73099349999998</v>
      </c>
      <c r="O873" s="43">
        <f>0.5*'Car Info '!$G$5*'Car Info '!$I$5*'Car Info '!$D$5*('My Spreedsheet '!F873*'My Spreedsheet '!F873)</f>
        <v>170.19712116944444</v>
      </c>
      <c r="P873" s="43">
        <f t="shared" si="438"/>
        <v>744.81700355833334</v>
      </c>
      <c r="Q873" s="43">
        <f t="shared" si="416"/>
        <v>15723.914519564814</v>
      </c>
      <c r="R873" s="43">
        <f t="shared" si="417"/>
        <v>15.723914519564815</v>
      </c>
      <c r="S873" s="43">
        <f t="shared" si="418"/>
        <v>6986.2601985771598</v>
      </c>
      <c r="T873" s="43">
        <f t="shared" si="440"/>
        <v>710408.24618356081</v>
      </c>
      <c r="U873" s="43">
        <f t="shared" si="419"/>
        <v>15.723914519564815</v>
      </c>
      <c r="V873" s="43">
        <f t="shared" si="420"/>
        <v>4.3677540332124482E-3</v>
      </c>
      <c r="W873" s="43">
        <f t="shared" si="421"/>
        <v>0</v>
      </c>
      <c r="X873" s="43">
        <f t="shared" si="422"/>
        <v>0</v>
      </c>
      <c r="Y873" s="43">
        <f t="shared" si="410"/>
        <v>2932.3450688820094</v>
      </c>
      <c r="Z873" s="43">
        <f t="shared" si="411"/>
        <v>-1282.0634790681884</v>
      </c>
      <c r="AA873" s="43">
        <f t="shared" si="423"/>
        <v>0.81454029691166929</v>
      </c>
      <c r="AB873" s="43">
        <f t="shared" si="424"/>
        <v>-0.35612874418560786</v>
      </c>
      <c r="AC873" s="43">
        <f t="shared" si="425"/>
        <v>0.35612874418560786</v>
      </c>
      <c r="AD873" s="43">
        <f t="shared" si="426"/>
        <v>0.45841155272606143</v>
      </c>
      <c r="AE873" s="43">
        <f>1/2*(('Car Info '!$C$5)*('My Spreedsheet '!F873)^2)</f>
        <v>332030.86419753084</v>
      </c>
      <c r="AF873" s="43">
        <f t="shared" si="427"/>
        <v>332.03086419753083</v>
      </c>
      <c r="AG873" s="43">
        <f t="shared" si="428"/>
        <v>9.2230795610425229E-2</v>
      </c>
      <c r="AH873" s="43">
        <f t="shared" si="429"/>
        <v>14.016371493484218</v>
      </c>
      <c r="AI873" s="43">
        <f t="shared" si="430"/>
        <v>6986.2601985771598</v>
      </c>
      <c r="AJ873" s="43">
        <f t="shared" si="431"/>
        <v>325044.60399895371</v>
      </c>
      <c r="AK873" s="43">
        <f t="shared" si="432"/>
        <v>325.04460399895373</v>
      </c>
      <c r="AL873" s="43">
        <f t="shared" si="433"/>
        <v>0</v>
      </c>
      <c r="AM873" s="43">
        <f t="shared" si="434"/>
        <v>0</v>
      </c>
      <c r="AN873" s="43">
        <f t="shared" si="435"/>
        <v>243.78345299921529</v>
      </c>
      <c r="AO873" s="43">
        <f>IF('My Spreedsheet '!AN873&lt; 'Supercapacitor Info'!$F$22,'My Spreedsheet '!AN873,'Supercapacitor Info'!$F$22)</f>
        <v>243.78345299921529</v>
      </c>
    </row>
    <row r="874" spans="2:41" x14ac:dyDescent="0.3">
      <c r="B874" s="8" t="s">
        <v>10</v>
      </c>
      <c r="C874" s="8">
        <v>869</v>
      </c>
      <c r="D874" s="8">
        <v>280</v>
      </c>
      <c r="E874" s="9">
        <v>76.599999999999994</v>
      </c>
      <c r="F874" s="52">
        <f t="shared" si="412"/>
        <v>21.277777777777775</v>
      </c>
      <c r="G874" s="18">
        <f t="shared" si="436"/>
        <v>6.9444444444444448E-2</v>
      </c>
      <c r="H874" s="18">
        <f t="shared" si="437"/>
        <v>0.25</v>
      </c>
      <c r="I874" s="18">
        <f t="shared" si="413"/>
        <v>21.277777777777775</v>
      </c>
      <c r="J874" s="18">
        <f t="shared" si="414"/>
        <v>6163.0555555555602</v>
      </c>
      <c r="K874" s="18">
        <f t="shared" si="439"/>
        <v>3068.5277777777765</v>
      </c>
      <c r="L874" s="43">
        <f>'Car Info '!$C$5*'My Spreedsheet '!G874</f>
        <v>103.47222222222223</v>
      </c>
      <c r="M874" s="43">
        <f t="shared" si="415"/>
        <v>1</v>
      </c>
      <c r="N874" s="43">
        <f>IF(M874=1,'Car Info '!$C$5*9.80665*'Car Info '!$H$5,0)</f>
        <v>160.73099349999998</v>
      </c>
      <c r="O874" s="43">
        <f>0.5*'Car Info '!$G$5*'Car Info '!$I$5*'Car Info '!$D$5*('My Spreedsheet '!F874*'My Spreedsheet '!F874)</f>
        <v>172.89505198909023</v>
      </c>
      <c r="P874" s="43">
        <f t="shared" si="438"/>
        <v>437.09826771131247</v>
      </c>
      <c r="Q874" s="43">
        <f t="shared" si="416"/>
        <v>9300.4798074129249</v>
      </c>
      <c r="R874" s="43">
        <f t="shared" si="417"/>
        <v>9.3004798074129251</v>
      </c>
      <c r="S874" s="43">
        <f t="shared" si="418"/>
        <v>7098.8208567956399</v>
      </c>
      <c r="T874" s="43">
        <f t="shared" si="440"/>
        <v>717507.06704035646</v>
      </c>
      <c r="U874" s="43">
        <f t="shared" si="419"/>
        <v>9.3004798074129251</v>
      </c>
      <c r="V874" s="43">
        <f t="shared" si="420"/>
        <v>2.5834666131702572E-3</v>
      </c>
      <c r="W874" s="43">
        <f t="shared" si="421"/>
        <v>0</v>
      </c>
      <c r="X874" s="43">
        <f t="shared" si="422"/>
        <v>0</v>
      </c>
      <c r="Y874" s="43">
        <f t="shared" si="410"/>
        <v>2941.6455486894224</v>
      </c>
      <c r="Z874" s="43">
        <f t="shared" si="411"/>
        <v>-1282.0634790681884</v>
      </c>
      <c r="AA874" s="43">
        <f t="shared" si="423"/>
        <v>0.81712376352483951</v>
      </c>
      <c r="AB874" s="43">
        <f t="shared" si="424"/>
        <v>-0.35612874418560786</v>
      </c>
      <c r="AC874" s="43">
        <f t="shared" si="425"/>
        <v>0.35612874418560786</v>
      </c>
      <c r="AD874" s="43">
        <f t="shared" si="426"/>
        <v>0.46099501933923165</v>
      </c>
      <c r="AE874" s="43">
        <f>1/2*(('Car Info '!$C$5)*('My Spreedsheet '!F874)^2)</f>
        <v>337294.15123456781</v>
      </c>
      <c r="AF874" s="43">
        <f t="shared" si="427"/>
        <v>337.29415123456783</v>
      </c>
      <c r="AG874" s="43">
        <f t="shared" si="428"/>
        <v>9.369281978737995E-2</v>
      </c>
      <c r="AH874" s="43">
        <f t="shared" si="429"/>
        <v>14.110064313271598</v>
      </c>
      <c r="AI874" s="43">
        <f t="shared" si="430"/>
        <v>7098.8208567956399</v>
      </c>
      <c r="AJ874" s="43">
        <f t="shared" si="431"/>
        <v>330195.33037777216</v>
      </c>
      <c r="AK874" s="43">
        <f t="shared" si="432"/>
        <v>330.19533037777217</v>
      </c>
      <c r="AL874" s="43">
        <f t="shared" si="433"/>
        <v>0</v>
      </c>
      <c r="AM874" s="43">
        <f t="shared" si="434"/>
        <v>0</v>
      </c>
      <c r="AN874" s="43">
        <f t="shared" si="435"/>
        <v>247.64649778332912</v>
      </c>
      <c r="AO874" s="43">
        <f>IF('My Spreedsheet '!AN874&lt; 'Supercapacitor Info'!$F$22,'My Spreedsheet '!AN874,'Supercapacitor Info'!$F$22)</f>
        <v>247.64649778332912</v>
      </c>
    </row>
    <row r="875" spans="2:41" x14ac:dyDescent="0.3">
      <c r="B875" s="8" t="s">
        <v>10</v>
      </c>
      <c r="C875" s="8">
        <v>870</v>
      </c>
      <c r="D875" s="8">
        <v>281</v>
      </c>
      <c r="E875" s="9">
        <v>76.5</v>
      </c>
      <c r="F875" s="52">
        <f t="shared" si="412"/>
        <v>21.25</v>
      </c>
      <c r="G875" s="18">
        <f t="shared" si="436"/>
        <v>-5.5555555555554373E-2</v>
      </c>
      <c r="H875" s="18">
        <f t="shared" si="437"/>
        <v>-0.19999999999999574</v>
      </c>
      <c r="I875" s="18">
        <f t="shared" si="413"/>
        <v>21.25</v>
      </c>
      <c r="J875" s="18">
        <f t="shared" si="414"/>
        <v>6184.3055555555602</v>
      </c>
      <c r="K875" s="18">
        <f t="shared" si="439"/>
        <v>3089.7777777777765</v>
      </c>
      <c r="L875" s="43">
        <f>'Car Info '!$C$5*'My Spreedsheet '!G875</f>
        <v>-82.777777777776009</v>
      </c>
      <c r="M875" s="43">
        <f t="shared" si="415"/>
        <v>1</v>
      </c>
      <c r="N875" s="43">
        <f>IF(M875=1,'Car Info '!$C$5*9.80665*'Car Info '!$H$5,0)</f>
        <v>160.73099349999998</v>
      </c>
      <c r="O875" s="43">
        <f>0.5*'Car Info '!$G$5*'Car Info '!$I$5*'Car Info '!$D$5*('My Spreedsheet '!F875*'My Spreedsheet '!F875)</f>
        <v>172.44392353945312</v>
      </c>
      <c r="P875" s="43">
        <f t="shared" si="438"/>
        <v>250.3971392616771</v>
      </c>
      <c r="Q875" s="43">
        <f t="shared" si="416"/>
        <v>5320.939209310638</v>
      </c>
      <c r="R875" s="43">
        <f t="shared" si="417"/>
        <v>5.3209392093106382</v>
      </c>
      <c r="S875" s="43">
        <f t="shared" si="418"/>
        <v>7079.966987088379</v>
      </c>
      <c r="T875" s="43">
        <f t="shared" si="440"/>
        <v>724587.03402744478</v>
      </c>
      <c r="U875" s="43">
        <f t="shared" si="419"/>
        <v>5.3209392093106382</v>
      </c>
      <c r="V875" s="43">
        <f t="shared" si="420"/>
        <v>1.478038669252955E-3</v>
      </c>
      <c r="W875" s="43">
        <f t="shared" si="421"/>
        <v>0</v>
      </c>
      <c r="X875" s="43">
        <f t="shared" si="422"/>
        <v>0</v>
      </c>
      <c r="Y875" s="43">
        <f t="shared" si="410"/>
        <v>2946.9664878987332</v>
      </c>
      <c r="Z875" s="43">
        <f t="shared" si="411"/>
        <v>-1282.0634790681884</v>
      </c>
      <c r="AA875" s="43">
        <f t="shared" si="423"/>
        <v>0.81860180219409262</v>
      </c>
      <c r="AB875" s="43">
        <f t="shared" si="424"/>
        <v>-0.35612874418560786</v>
      </c>
      <c r="AC875" s="43">
        <f t="shared" si="425"/>
        <v>0.35612874418560786</v>
      </c>
      <c r="AD875" s="43">
        <f t="shared" si="426"/>
        <v>0.46247305800848476</v>
      </c>
      <c r="AE875" s="43">
        <f>1/2*(('Car Info '!$C$5)*('My Spreedsheet '!F875)^2)</f>
        <v>336414.0625</v>
      </c>
      <c r="AF875" s="43">
        <f t="shared" si="427"/>
        <v>336.4140625</v>
      </c>
      <c r="AG875" s="43">
        <f t="shared" si="428"/>
        <v>9.3448350694444446E-2</v>
      </c>
      <c r="AH875" s="43">
        <f t="shared" si="429"/>
        <v>14.203512663966043</v>
      </c>
      <c r="AI875" s="43">
        <f t="shared" si="430"/>
        <v>7079.966987088379</v>
      </c>
      <c r="AJ875" s="43">
        <f t="shared" si="431"/>
        <v>329334.09551291162</v>
      </c>
      <c r="AK875" s="43">
        <f t="shared" si="432"/>
        <v>329.33409551291163</v>
      </c>
      <c r="AL875" s="43">
        <f t="shared" si="433"/>
        <v>329334.09551291162</v>
      </c>
      <c r="AM875" s="43">
        <f t="shared" si="434"/>
        <v>329.33409551291163</v>
      </c>
      <c r="AN875" s="43">
        <f t="shared" si="435"/>
        <v>247.00057163468369</v>
      </c>
      <c r="AO875" s="43">
        <f>IF('My Spreedsheet '!AN875&lt; 'Supercapacitor Info'!$F$22,'My Spreedsheet '!AN875,'Supercapacitor Info'!$F$22)</f>
        <v>247.00057163468369</v>
      </c>
    </row>
    <row r="876" spans="2:41" x14ac:dyDescent="0.3">
      <c r="B876" s="8" t="s">
        <v>10</v>
      </c>
      <c r="C876" s="8">
        <v>871</v>
      </c>
      <c r="D876" s="8">
        <v>282</v>
      </c>
      <c r="E876" s="9">
        <v>76.2</v>
      </c>
      <c r="F876" s="52">
        <f t="shared" si="412"/>
        <v>21.166666666666668</v>
      </c>
      <c r="G876" s="18">
        <f t="shared" si="436"/>
        <v>-9.7222222222222612E-2</v>
      </c>
      <c r="H876" s="18">
        <f t="shared" si="437"/>
        <v>-0.35000000000000142</v>
      </c>
      <c r="I876" s="18">
        <f t="shared" si="413"/>
        <v>21.166666666666668</v>
      </c>
      <c r="J876" s="18">
        <f t="shared" si="414"/>
        <v>6205.4722222222272</v>
      </c>
      <c r="K876" s="18">
        <f t="shared" si="439"/>
        <v>3110.944444444443</v>
      </c>
      <c r="L876" s="43">
        <f>'Car Info '!$C$5*'My Spreedsheet '!G876</f>
        <v>-144.86111111111168</v>
      </c>
      <c r="M876" s="43">
        <f t="shared" si="415"/>
        <v>1</v>
      </c>
      <c r="N876" s="43">
        <f>IF(M876=1,'Car Info '!$C$5*9.80665*'Car Info '!$H$5,0)</f>
        <v>160.73099349999998</v>
      </c>
      <c r="O876" s="43">
        <f>0.5*'Car Info '!$G$5*'Car Info '!$I$5*'Car Info '!$D$5*('My Spreedsheet '!F876*'My Spreedsheet '!F876)</f>
        <v>171.09407414181251</v>
      </c>
      <c r="P876" s="43">
        <f t="shared" si="438"/>
        <v>186.96395653070081</v>
      </c>
      <c r="Q876" s="43">
        <f t="shared" si="416"/>
        <v>3957.4037465665006</v>
      </c>
      <c r="R876" s="43">
        <f t="shared" si="417"/>
        <v>3.9574037465665008</v>
      </c>
      <c r="S876" s="43">
        <f t="shared" si="418"/>
        <v>7023.6305984183646</v>
      </c>
      <c r="T876" s="43">
        <f t="shared" si="440"/>
        <v>731610.6646258632</v>
      </c>
      <c r="U876" s="43">
        <f t="shared" si="419"/>
        <v>3.9574037465665008</v>
      </c>
      <c r="V876" s="43">
        <f t="shared" si="420"/>
        <v>1.0992788184906947E-3</v>
      </c>
      <c r="W876" s="43">
        <f t="shared" si="421"/>
        <v>0</v>
      </c>
      <c r="X876" s="43">
        <f t="shared" si="422"/>
        <v>0</v>
      </c>
      <c r="Y876" s="43">
        <f t="shared" si="410"/>
        <v>2950.9238916452996</v>
      </c>
      <c r="Z876" s="43">
        <f t="shared" si="411"/>
        <v>-1282.0634790681884</v>
      </c>
      <c r="AA876" s="43">
        <f t="shared" si="423"/>
        <v>0.81970108101258321</v>
      </c>
      <c r="AB876" s="43">
        <f t="shared" si="424"/>
        <v>-0.35612874418560786</v>
      </c>
      <c r="AC876" s="43">
        <f t="shared" si="425"/>
        <v>0.35612874418560786</v>
      </c>
      <c r="AD876" s="43">
        <f t="shared" si="426"/>
        <v>0.46357233682697535</v>
      </c>
      <c r="AE876" s="43">
        <f>1/2*(('Car Info '!$C$5)*('My Spreedsheet '!F876)^2)</f>
        <v>333780.6944444445</v>
      </c>
      <c r="AF876" s="43">
        <f t="shared" si="427"/>
        <v>333.78069444444452</v>
      </c>
      <c r="AG876" s="43">
        <f t="shared" si="428"/>
        <v>9.2716859567901252E-2</v>
      </c>
      <c r="AH876" s="43">
        <f t="shared" si="429"/>
        <v>14.296229523533944</v>
      </c>
      <c r="AI876" s="43">
        <f t="shared" si="430"/>
        <v>7023.6305984183646</v>
      </c>
      <c r="AJ876" s="43">
        <f t="shared" si="431"/>
        <v>326757.06384602614</v>
      </c>
      <c r="AK876" s="43">
        <f t="shared" si="432"/>
        <v>326.75706384602614</v>
      </c>
      <c r="AL876" s="43">
        <f t="shared" si="433"/>
        <v>326757.06384602614</v>
      </c>
      <c r="AM876" s="43">
        <f t="shared" si="434"/>
        <v>326.75706384602614</v>
      </c>
      <c r="AN876" s="43">
        <f t="shared" si="435"/>
        <v>245.06779788451962</v>
      </c>
      <c r="AO876" s="43">
        <f>IF('My Spreedsheet '!AN876&lt; 'Supercapacitor Info'!$F$22,'My Spreedsheet '!AN876,'Supercapacitor Info'!$F$22)</f>
        <v>245.06779788451962</v>
      </c>
    </row>
    <row r="877" spans="2:41" x14ac:dyDescent="0.3">
      <c r="B877" s="8" t="s">
        <v>10</v>
      </c>
      <c r="C877" s="8">
        <v>872</v>
      </c>
      <c r="D877" s="8">
        <v>283</v>
      </c>
      <c r="E877" s="9">
        <v>75.8</v>
      </c>
      <c r="F877" s="52">
        <f t="shared" si="412"/>
        <v>21.055555555555554</v>
      </c>
      <c r="G877" s="18">
        <f t="shared" si="436"/>
        <v>-0.11111111111111072</v>
      </c>
      <c r="H877" s="18">
        <f t="shared" si="437"/>
        <v>-0.39999999999999858</v>
      </c>
      <c r="I877" s="18">
        <f t="shared" si="413"/>
        <v>21.055555555555554</v>
      </c>
      <c r="J877" s="18">
        <f t="shared" si="414"/>
        <v>6226.5277777777828</v>
      </c>
      <c r="K877" s="18">
        <f t="shared" si="439"/>
        <v>3131.9999999999986</v>
      </c>
      <c r="L877" s="43">
        <f>'Car Info '!$C$5*'My Spreedsheet '!G877</f>
        <v>-165.55555555555497</v>
      </c>
      <c r="M877" s="43">
        <f t="shared" si="415"/>
        <v>1</v>
      </c>
      <c r="N877" s="43">
        <f>IF(M877=1,'Car Info '!$C$5*9.80665*'Car Info '!$H$5,0)</f>
        <v>160.73099349999998</v>
      </c>
      <c r="O877" s="43">
        <f>0.5*'Car Info '!$G$5*'Car Info '!$I$5*'Car Info '!$D$5*('My Spreedsheet '!F877*'My Spreedsheet '!F877)</f>
        <v>169.30252549792357</v>
      </c>
      <c r="P877" s="43">
        <f t="shared" si="438"/>
        <v>164.47796344236858</v>
      </c>
      <c r="Q877" s="43">
        <f t="shared" si="416"/>
        <v>3463.1748969254268</v>
      </c>
      <c r="R877" s="43">
        <f t="shared" si="417"/>
        <v>3.4631748969254268</v>
      </c>
      <c r="S877" s="43">
        <f t="shared" si="418"/>
        <v>6949.0390944562796</v>
      </c>
      <c r="T877" s="43">
        <f t="shared" si="440"/>
        <v>738559.70372031943</v>
      </c>
      <c r="U877" s="43">
        <f t="shared" si="419"/>
        <v>3.4631748969254268</v>
      </c>
      <c r="V877" s="43">
        <f t="shared" si="420"/>
        <v>9.619930269237297E-4</v>
      </c>
      <c r="W877" s="43">
        <f t="shared" si="421"/>
        <v>0</v>
      </c>
      <c r="X877" s="43">
        <f t="shared" si="422"/>
        <v>0</v>
      </c>
      <c r="Y877" s="43">
        <f t="shared" si="410"/>
        <v>2954.3870665422251</v>
      </c>
      <c r="Z877" s="43">
        <f t="shared" si="411"/>
        <v>-1282.0634790681884</v>
      </c>
      <c r="AA877" s="43">
        <f t="shared" si="423"/>
        <v>0.820663074039507</v>
      </c>
      <c r="AB877" s="43">
        <f t="shared" si="424"/>
        <v>-0.35612874418560786</v>
      </c>
      <c r="AC877" s="43">
        <f t="shared" si="425"/>
        <v>0.35612874418560786</v>
      </c>
      <c r="AD877" s="43">
        <f t="shared" si="426"/>
        <v>0.46453432985389914</v>
      </c>
      <c r="AE877" s="43">
        <f>1/2*(('Car Info '!$C$5)*('My Spreedsheet '!F877)^2)</f>
        <v>330285.63271604932</v>
      </c>
      <c r="AF877" s="43">
        <f t="shared" si="427"/>
        <v>330.28563271604935</v>
      </c>
      <c r="AG877" s="43">
        <f t="shared" si="428"/>
        <v>9.1746009087791486E-2</v>
      </c>
      <c r="AH877" s="43">
        <f t="shared" si="429"/>
        <v>14.387975532621734</v>
      </c>
      <c r="AI877" s="43">
        <f t="shared" si="430"/>
        <v>6949.0390944562796</v>
      </c>
      <c r="AJ877" s="43">
        <f t="shared" si="431"/>
        <v>323336.59362159303</v>
      </c>
      <c r="AK877" s="43">
        <f t="shared" si="432"/>
        <v>323.33659362159301</v>
      </c>
      <c r="AL877" s="43">
        <f t="shared" si="433"/>
        <v>323336.59362159303</v>
      </c>
      <c r="AM877" s="43">
        <f t="shared" si="434"/>
        <v>323.33659362159301</v>
      </c>
      <c r="AN877" s="43">
        <f t="shared" si="435"/>
        <v>242.50244521619479</v>
      </c>
      <c r="AO877" s="43">
        <f>IF('My Spreedsheet '!AN877&lt; 'Supercapacitor Info'!$F$22,'My Spreedsheet '!AN877,'Supercapacitor Info'!$F$22)</f>
        <v>242.50244521619479</v>
      </c>
    </row>
    <row r="878" spans="2:41" x14ac:dyDescent="0.3">
      <c r="B878" s="8" t="s">
        <v>10</v>
      </c>
      <c r="C878" s="8">
        <v>873</v>
      </c>
      <c r="D878" s="8">
        <v>284</v>
      </c>
      <c r="E878" s="9">
        <v>75.400000000000006</v>
      </c>
      <c r="F878" s="52">
        <f t="shared" si="412"/>
        <v>20.944444444444446</v>
      </c>
      <c r="G878" s="18">
        <f t="shared" si="436"/>
        <v>-0.1388888888888889</v>
      </c>
      <c r="H878" s="18">
        <f t="shared" si="437"/>
        <v>-0.5</v>
      </c>
      <c r="I878" s="18">
        <f t="shared" si="413"/>
        <v>20.944444444444446</v>
      </c>
      <c r="J878" s="18">
        <f t="shared" si="414"/>
        <v>6247.4722222222272</v>
      </c>
      <c r="K878" s="18">
        <f t="shared" si="439"/>
        <v>3152.944444444443</v>
      </c>
      <c r="L878" s="43">
        <f>'Car Info '!$C$5*'My Spreedsheet '!G878</f>
        <v>-206.94444444444446</v>
      </c>
      <c r="M878" s="43">
        <f t="shared" si="415"/>
        <v>1</v>
      </c>
      <c r="N878" s="43">
        <f>IF(M878=1,'Car Info '!$C$5*9.80665*'Car Info '!$H$5,0)</f>
        <v>160.73099349999998</v>
      </c>
      <c r="O878" s="43">
        <f>0.5*'Car Info '!$G$5*'Car Info '!$I$5*'Car Info '!$D$5*('My Spreedsheet '!F878*'My Spreedsheet '!F878)</f>
        <v>167.52040605742366</v>
      </c>
      <c r="P878" s="43">
        <f t="shared" si="438"/>
        <v>121.30695511297918</v>
      </c>
      <c r="Q878" s="43">
        <f t="shared" si="416"/>
        <v>2540.7067820885086</v>
      </c>
      <c r="R878" s="43">
        <f t="shared" si="417"/>
        <v>2.5407067820885088</v>
      </c>
      <c r="S878" s="43">
        <f t="shared" si="418"/>
        <v>6875.043201841595</v>
      </c>
      <c r="T878" s="43">
        <f t="shared" si="440"/>
        <v>745434.74692216108</v>
      </c>
      <c r="U878" s="43">
        <f t="shared" si="419"/>
        <v>2.5407067820885088</v>
      </c>
      <c r="V878" s="43">
        <f t="shared" si="420"/>
        <v>7.0575188391347465E-4</v>
      </c>
      <c r="W878" s="43">
        <f t="shared" si="421"/>
        <v>0</v>
      </c>
      <c r="X878" s="43">
        <f t="shared" si="422"/>
        <v>0</v>
      </c>
      <c r="Y878" s="43">
        <f t="shared" si="410"/>
        <v>2956.9277733243134</v>
      </c>
      <c r="Z878" s="43">
        <f t="shared" si="411"/>
        <v>-1282.0634790681884</v>
      </c>
      <c r="AA878" s="43">
        <f t="shared" si="423"/>
        <v>0.82136882592342042</v>
      </c>
      <c r="AB878" s="43">
        <f t="shared" si="424"/>
        <v>-0.35612874418560786</v>
      </c>
      <c r="AC878" s="43">
        <f t="shared" si="425"/>
        <v>0.35612874418560786</v>
      </c>
      <c r="AD878" s="43">
        <f t="shared" si="426"/>
        <v>0.46524008173781256</v>
      </c>
      <c r="AE878" s="43">
        <f>1/2*(('Car Info '!$C$5)*('My Spreedsheet '!F878)^2)</f>
        <v>326808.96604938281</v>
      </c>
      <c r="AF878" s="43">
        <f t="shared" si="427"/>
        <v>326.80896604938283</v>
      </c>
      <c r="AG878" s="43">
        <f t="shared" si="428"/>
        <v>9.0780268347050788E-2</v>
      </c>
      <c r="AH878" s="43">
        <f t="shared" si="429"/>
        <v>14.478755800968784</v>
      </c>
      <c r="AI878" s="43">
        <f t="shared" si="430"/>
        <v>6875.043201841595</v>
      </c>
      <c r="AJ878" s="43">
        <f t="shared" si="431"/>
        <v>319933.92284754122</v>
      </c>
      <c r="AK878" s="43">
        <f t="shared" si="432"/>
        <v>319.93392284754123</v>
      </c>
      <c r="AL878" s="43">
        <f t="shared" si="433"/>
        <v>319933.92284754122</v>
      </c>
      <c r="AM878" s="43">
        <f t="shared" si="434"/>
        <v>319.93392284754123</v>
      </c>
      <c r="AN878" s="43">
        <f t="shared" si="435"/>
        <v>239.95044213565592</v>
      </c>
      <c r="AO878" s="43">
        <f>IF('My Spreedsheet '!AN878&lt; 'Supercapacitor Info'!$F$22,'My Spreedsheet '!AN878,'Supercapacitor Info'!$F$22)</f>
        <v>239.95044213565592</v>
      </c>
    </row>
    <row r="879" spans="2:41" x14ac:dyDescent="0.3">
      <c r="B879" s="8" t="s">
        <v>10</v>
      </c>
      <c r="C879" s="8">
        <v>874</v>
      </c>
      <c r="D879" s="8">
        <v>285</v>
      </c>
      <c r="E879" s="9">
        <v>74.8</v>
      </c>
      <c r="F879" s="52">
        <f t="shared" si="412"/>
        <v>20.777777777777775</v>
      </c>
      <c r="G879" s="18">
        <f t="shared" si="436"/>
        <v>-0.20833333333333331</v>
      </c>
      <c r="H879" s="18">
        <f t="shared" si="437"/>
        <v>-0.75</v>
      </c>
      <c r="I879" s="18">
        <f t="shared" si="413"/>
        <v>20.777777777777775</v>
      </c>
      <c r="J879" s="18">
        <f t="shared" si="414"/>
        <v>6268.2500000000045</v>
      </c>
      <c r="K879" s="18">
        <f t="shared" si="439"/>
        <v>3173.7222222222208</v>
      </c>
      <c r="L879" s="43">
        <f>'Car Info '!$C$5*'My Spreedsheet '!G879</f>
        <v>-310.41666666666663</v>
      </c>
      <c r="M879" s="43">
        <f t="shared" si="415"/>
        <v>1</v>
      </c>
      <c r="N879" s="43">
        <f>IF(M879=1,'Car Info '!$C$5*9.80665*'Car Info '!$H$5,0)</f>
        <v>160.73099349999998</v>
      </c>
      <c r="O879" s="43">
        <f>0.5*'Car Info '!$G$5*'Car Info '!$I$5*'Car Info '!$D$5*('My Spreedsheet '!F879*'My Spreedsheet '!F879)</f>
        <v>164.86490665302773</v>
      </c>
      <c r="P879" s="43">
        <f t="shared" si="438"/>
        <v>15.179233486361085</v>
      </c>
      <c r="Q879" s="43">
        <f t="shared" si="416"/>
        <v>315.39074021661361</v>
      </c>
      <c r="R879" s="43">
        <f t="shared" si="417"/>
        <v>0.31539074021661362</v>
      </c>
      <c r="S879" s="43">
        <f t="shared" si="418"/>
        <v>6765.1592587351315</v>
      </c>
      <c r="T879" s="43">
        <f t="shared" si="440"/>
        <v>752199.90618089621</v>
      </c>
      <c r="U879" s="43">
        <f t="shared" si="419"/>
        <v>0.31539074021661362</v>
      </c>
      <c r="V879" s="43">
        <f t="shared" si="420"/>
        <v>8.7608538949059337E-5</v>
      </c>
      <c r="W879" s="43">
        <f t="shared" si="421"/>
        <v>0</v>
      </c>
      <c r="X879" s="43">
        <f t="shared" si="422"/>
        <v>0</v>
      </c>
      <c r="Y879" s="43">
        <f t="shared" si="410"/>
        <v>2957.24316406453</v>
      </c>
      <c r="Z879" s="43">
        <f t="shared" si="411"/>
        <v>-1282.0634790681884</v>
      </c>
      <c r="AA879" s="43">
        <f t="shared" si="423"/>
        <v>0.82145643446236949</v>
      </c>
      <c r="AB879" s="43">
        <f t="shared" si="424"/>
        <v>-0.35612874418560786</v>
      </c>
      <c r="AC879" s="43">
        <f t="shared" si="425"/>
        <v>0.35612874418560786</v>
      </c>
      <c r="AD879" s="43">
        <f t="shared" si="426"/>
        <v>0.46532769027676163</v>
      </c>
      <c r="AE879" s="43">
        <f>1/2*(('Car Info '!$C$5)*('My Spreedsheet '!F879)^2)</f>
        <v>321628.45679012337</v>
      </c>
      <c r="AF879" s="43">
        <f t="shared" si="427"/>
        <v>321.62845679012338</v>
      </c>
      <c r="AG879" s="43">
        <f t="shared" si="428"/>
        <v>8.934123799725649E-2</v>
      </c>
      <c r="AH879" s="43">
        <f t="shared" si="429"/>
        <v>14.568097038966041</v>
      </c>
      <c r="AI879" s="43">
        <f t="shared" si="430"/>
        <v>6765.1592587351315</v>
      </c>
      <c r="AJ879" s="43">
        <f t="shared" si="431"/>
        <v>314863.29753138823</v>
      </c>
      <c r="AK879" s="43">
        <f t="shared" si="432"/>
        <v>314.86329753138824</v>
      </c>
      <c r="AL879" s="43">
        <f t="shared" si="433"/>
        <v>314863.29753138823</v>
      </c>
      <c r="AM879" s="43">
        <f t="shared" si="434"/>
        <v>314.86329753138824</v>
      </c>
      <c r="AN879" s="43">
        <f t="shared" si="435"/>
        <v>236.14747314854117</v>
      </c>
      <c r="AO879" s="43">
        <f>IF('My Spreedsheet '!AN879&lt; 'Supercapacitor Info'!$F$22,'My Spreedsheet '!AN879,'Supercapacitor Info'!$F$22)</f>
        <v>236.14747314854117</v>
      </c>
    </row>
    <row r="880" spans="2:41" x14ac:dyDescent="0.3">
      <c r="B880" s="8" t="s">
        <v>10</v>
      </c>
      <c r="C880" s="8">
        <v>875</v>
      </c>
      <c r="D880" s="8">
        <v>286</v>
      </c>
      <c r="E880" s="9">
        <v>73.900000000000006</v>
      </c>
      <c r="F880" s="52">
        <f t="shared" si="412"/>
        <v>20.527777777777779</v>
      </c>
      <c r="G880" s="18">
        <f t="shared" si="436"/>
        <v>-0.29166666666666585</v>
      </c>
      <c r="H880" s="18">
        <f t="shared" si="437"/>
        <v>-1.0499999999999972</v>
      </c>
      <c r="I880" s="18">
        <f t="shared" si="413"/>
        <v>20.527777777777779</v>
      </c>
      <c r="J880" s="18">
        <f t="shared" si="414"/>
        <v>6288.7777777777819</v>
      </c>
      <c r="K880" s="18">
        <f t="shared" si="439"/>
        <v>3194.2499999999986</v>
      </c>
      <c r="L880" s="43">
        <f>'Car Info '!$C$5*'My Spreedsheet '!G880</f>
        <v>-434.58333333333212</v>
      </c>
      <c r="M880" s="43">
        <f t="shared" si="415"/>
        <v>1</v>
      </c>
      <c r="N880" s="43">
        <f>IF(M880=1,'Car Info '!$C$5*9.80665*'Car Info '!$H$5,0)</f>
        <v>160.73099349999998</v>
      </c>
      <c r="O880" s="43">
        <f>0.5*'Car Info '!$G$5*'Car Info '!$I$5*'Car Info '!$D$5*('My Spreedsheet '!F880*'My Spreedsheet '!F880)</f>
        <v>160.92143699823092</v>
      </c>
      <c r="P880" s="43">
        <f t="shared" si="438"/>
        <v>-112.93090283510125</v>
      </c>
      <c r="Q880" s="43">
        <f t="shared" si="416"/>
        <v>-2318.2204776427729</v>
      </c>
      <c r="R880" s="43">
        <f t="shared" si="417"/>
        <v>-2.3182204776427731</v>
      </c>
      <c r="S880" s="43">
        <f t="shared" si="418"/>
        <v>6602.809614949796</v>
      </c>
      <c r="T880" s="43">
        <f t="shared" si="440"/>
        <v>758802.71579584596</v>
      </c>
      <c r="U880" s="43">
        <f t="shared" si="419"/>
        <v>0</v>
      </c>
      <c r="V880" s="43">
        <f t="shared" si="420"/>
        <v>0</v>
      </c>
      <c r="W880" s="43">
        <f t="shared" si="421"/>
        <v>-2.3182204776427731</v>
      </c>
      <c r="X880" s="43">
        <f t="shared" si="422"/>
        <v>6.4395013267854807E-4</v>
      </c>
      <c r="Y880" s="43">
        <f t="shared" si="410"/>
        <v>2957.24316406453</v>
      </c>
      <c r="Z880" s="43">
        <f t="shared" si="411"/>
        <v>-1284.3816995458312</v>
      </c>
      <c r="AA880" s="43">
        <f t="shared" si="423"/>
        <v>0.82145643446236949</v>
      </c>
      <c r="AB880" s="43">
        <f t="shared" si="424"/>
        <v>-0.35677269431828645</v>
      </c>
      <c r="AC880" s="43">
        <f t="shared" si="425"/>
        <v>0.35677269431828645</v>
      </c>
      <c r="AD880" s="43">
        <f t="shared" si="426"/>
        <v>0.46468374014408304</v>
      </c>
      <c r="AE880" s="43">
        <f>1/2*(('Car Info '!$C$5)*('My Spreedsheet '!F880)^2)</f>
        <v>313935.29706790124</v>
      </c>
      <c r="AF880" s="43">
        <f t="shared" si="427"/>
        <v>313.93529706790122</v>
      </c>
      <c r="AG880" s="43">
        <f t="shared" si="428"/>
        <v>8.7204249185528118E-2</v>
      </c>
      <c r="AH880" s="43">
        <f t="shared" si="429"/>
        <v>14.65530128815157</v>
      </c>
      <c r="AI880" s="43">
        <f t="shared" si="430"/>
        <v>6602.809614949796</v>
      </c>
      <c r="AJ880" s="43">
        <f t="shared" si="431"/>
        <v>307332.48745295143</v>
      </c>
      <c r="AK880" s="43">
        <f t="shared" si="432"/>
        <v>307.33248745295145</v>
      </c>
      <c r="AL880" s="43">
        <f t="shared" si="433"/>
        <v>307332.48745295143</v>
      </c>
      <c r="AM880" s="43">
        <f t="shared" si="434"/>
        <v>307.33248745295145</v>
      </c>
      <c r="AN880" s="43">
        <f t="shared" si="435"/>
        <v>230.49936558971356</v>
      </c>
      <c r="AO880" s="43">
        <f>IF('My Spreedsheet '!AN880&lt; 'Supercapacitor Info'!$F$22,'My Spreedsheet '!AN880,'Supercapacitor Info'!$F$22)</f>
        <v>230.49936558971356</v>
      </c>
    </row>
    <row r="881" spans="2:41" x14ac:dyDescent="0.3">
      <c r="B881" s="8" t="s">
        <v>10</v>
      </c>
      <c r="C881" s="8">
        <v>876</v>
      </c>
      <c r="D881" s="8">
        <v>287</v>
      </c>
      <c r="E881" s="9">
        <v>72.7</v>
      </c>
      <c r="F881" s="52">
        <f t="shared" si="412"/>
        <v>20.194444444444446</v>
      </c>
      <c r="G881" s="18">
        <f t="shared" si="436"/>
        <v>-0.36111111111111227</v>
      </c>
      <c r="H881" s="18">
        <f t="shared" si="437"/>
        <v>-1.3000000000000043</v>
      </c>
      <c r="I881" s="18">
        <f t="shared" si="413"/>
        <v>20.194444444444446</v>
      </c>
      <c r="J881" s="18">
        <f t="shared" si="414"/>
        <v>6308.9722222222263</v>
      </c>
      <c r="K881" s="18">
        <f t="shared" si="439"/>
        <v>3214.444444444443</v>
      </c>
      <c r="L881" s="43">
        <f>'Car Info '!$C$5*'My Spreedsheet '!G881</f>
        <v>-538.05555555555725</v>
      </c>
      <c r="M881" s="43">
        <f t="shared" si="415"/>
        <v>1</v>
      </c>
      <c r="N881" s="43">
        <f>IF(M881=1,'Car Info '!$C$5*9.80665*'Car Info '!$H$5,0)</f>
        <v>160.73099349999998</v>
      </c>
      <c r="O881" s="43">
        <f>0.5*'Car Info '!$G$5*'Car Info '!$I$5*'Car Info '!$D$5*('My Spreedsheet '!F881*'My Spreedsheet '!F881)</f>
        <v>155.73773243518926</v>
      </c>
      <c r="P881" s="43">
        <f t="shared" si="438"/>
        <v>-221.58682962036804</v>
      </c>
      <c r="Q881" s="43">
        <f t="shared" si="416"/>
        <v>-4474.8229203890996</v>
      </c>
      <c r="R881" s="43">
        <f t="shared" si="417"/>
        <v>-4.4748229203890997</v>
      </c>
      <c r="S881" s="43">
        <f t="shared" si="418"/>
        <v>6390.9101043022947</v>
      </c>
      <c r="T881" s="43">
        <f t="shared" si="440"/>
        <v>765193.6259001483</v>
      </c>
      <c r="U881" s="43">
        <f t="shared" si="419"/>
        <v>0</v>
      </c>
      <c r="V881" s="43">
        <f t="shared" si="420"/>
        <v>0</v>
      </c>
      <c r="W881" s="43">
        <f t="shared" si="421"/>
        <v>-4.4748229203890997</v>
      </c>
      <c r="X881" s="43">
        <f t="shared" si="422"/>
        <v>1.24300636677475E-3</v>
      </c>
      <c r="Y881" s="43">
        <f t="shared" si="410"/>
        <v>2957.24316406453</v>
      </c>
      <c r="Z881" s="43">
        <f t="shared" si="411"/>
        <v>-1288.8565224662202</v>
      </c>
      <c r="AA881" s="43">
        <f t="shared" si="423"/>
        <v>0.82145643446236949</v>
      </c>
      <c r="AB881" s="43">
        <f t="shared" si="424"/>
        <v>-0.35801570068506117</v>
      </c>
      <c r="AC881" s="43">
        <f t="shared" si="425"/>
        <v>0.35801570068506117</v>
      </c>
      <c r="AD881" s="43">
        <f t="shared" si="426"/>
        <v>0.46344073377730832</v>
      </c>
      <c r="AE881" s="43">
        <f>1/2*(('Car Info '!$C$5)*('My Spreedsheet '!F881)^2)</f>
        <v>303822.61188271613</v>
      </c>
      <c r="AF881" s="43">
        <f t="shared" si="427"/>
        <v>303.82261188271616</v>
      </c>
      <c r="AG881" s="43">
        <f t="shared" si="428"/>
        <v>8.4395169967421149E-2</v>
      </c>
      <c r="AH881" s="43">
        <f t="shared" si="429"/>
        <v>14.73969645811899</v>
      </c>
      <c r="AI881" s="43">
        <f t="shared" si="430"/>
        <v>6390.9101043022947</v>
      </c>
      <c r="AJ881" s="43">
        <f t="shared" si="431"/>
        <v>297431.70177841384</v>
      </c>
      <c r="AK881" s="43">
        <f t="shared" si="432"/>
        <v>297.43170177841387</v>
      </c>
      <c r="AL881" s="43">
        <f t="shared" si="433"/>
        <v>297431.70177841384</v>
      </c>
      <c r="AM881" s="43">
        <f t="shared" si="434"/>
        <v>297.43170177841387</v>
      </c>
      <c r="AN881" s="43">
        <f t="shared" si="435"/>
        <v>223.0737763338104</v>
      </c>
      <c r="AO881" s="43">
        <f>IF('My Spreedsheet '!AN881&lt; 'Supercapacitor Info'!$F$22,'My Spreedsheet '!AN881,'Supercapacitor Info'!$F$22)</f>
        <v>223.0737763338104</v>
      </c>
    </row>
    <row r="882" spans="2:41" x14ac:dyDescent="0.3">
      <c r="B882" s="8" t="s">
        <v>10</v>
      </c>
      <c r="C882" s="8">
        <v>877</v>
      </c>
      <c r="D882" s="8">
        <v>288</v>
      </c>
      <c r="E882" s="9">
        <v>71.3</v>
      </c>
      <c r="F882" s="52">
        <f t="shared" si="412"/>
        <v>19.805555555555554</v>
      </c>
      <c r="G882" s="18">
        <f t="shared" si="436"/>
        <v>-0.31944444444444403</v>
      </c>
      <c r="H882" s="18">
        <f t="shared" si="437"/>
        <v>-1.1499999999999986</v>
      </c>
      <c r="I882" s="18">
        <f t="shared" si="413"/>
        <v>19.805555555555554</v>
      </c>
      <c r="J882" s="18">
        <f t="shared" si="414"/>
        <v>6328.7777777777819</v>
      </c>
      <c r="K882" s="18">
        <f t="shared" si="439"/>
        <v>3234.2499999999986</v>
      </c>
      <c r="L882" s="43">
        <f>'Car Info '!$C$5*'My Spreedsheet '!G882</f>
        <v>-475.9722222222216</v>
      </c>
      <c r="M882" s="43">
        <f t="shared" si="415"/>
        <v>1</v>
      </c>
      <c r="N882" s="43">
        <f>IF(M882=1,'Car Info '!$C$5*9.80665*'Car Info '!$H$5,0)</f>
        <v>160.73099349999998</v>
      </c>
      <c r="O882" s="43">
        <f>0.5*'Car Info '!$G$5*'Car Info '!$I$5*'Car Info '!$D$5*('My Spreedsheet '!F882*'My Spreedsheet '!F882)</f>
        <v>149.79733430018922</v>
      </c>
      <c r="P882" s="43">
        <f t="shared" si="438"/>
        <v>-165.44389442203243</v>
      </c>
      <c r="Q882" s="43">
        <f t="shared" si="416"/>
        <v>-3276.7082423030311</v>
      </c>
      <c r="R882" s="43">
        <f t="shared" si="417"/>
        <v>-3.2767082423030311</v>
      </c>
      <c r="S882" s="43">
        <f t="shared" si="418"/>
        <v>6150.1860478204135</v>
      </c>
      <c r="T882" s="43">
        <f t="shared" si="440"/>
        <v>771343.81194796867</v>
      </c>
      <c r="U882" s="43">
        <f t="shared" si="419"/>
        <v>0</v>
      </c>
      <c r="V882" s="43">
        <f t="shared" si="420"/>
        <v>0</v>
      </c>
      <c r="W882" s="43">
        <f t="shared" si="421"/>
        <v>-3.2767082423030311</v>
      </c>
      <c r="X882" s="43">
        <f t="shared" si="422"/>
        <v>9.1019673397306424E-4</v>
      </c>
      <c r="Y882" s="43">
        <f t="shared" si="410"/>
        <v>2957.24316406453</v>
      </c>
      <c r="Z882" s="43">
        <f t="shared" si="411"/>
        <v>-1292.1332307085233</v>
      </c>
      <c r="AA882" s="43">
        <f t="shared" si="423"/>
        <v>0.82145643446236949</v>
      </c>
      <c r="AB882" s="43">
        <f t="shared" si="424"/>
        <v>-0.35892589741903425</v>
      </c>
      <c r="AC882" s="43">
        <f t="shared" si="425"/>
        <v>0.35892589741903425</v>
      </c>
      <c r="AD882" s="43">
        <f t="shared" si="426"/>
        <v>0.46253053704333524</v>
      </c>
      <c r="AE882" s="43">
        <f>1/2*(('Car Info '!$C$5)*('My Spreedsheet '!F882)^2)</f>
        <v>292233.72299382713</v>
      </c>
      <c r="AF882" s="43">
        <f t="shared" si="427"/>
        <v>292.23372299382714</v>
      </c>
      <c r="AG882" s="43">
        <f t="shared" si="428"/>
        <v>8.1176034164951991E-2</v>
      </c>
      <c r="AH882" s="43">
        <f t="shared" si="429"/>
        <v>14.820872492283943</v>
      </c>
      <c r="AI882" s="43">
        <f t="shared" si="430"/>
        <v>6150.1860478204135</v>
      </c>
      <c r="AJ882" s="43">
        <f t="shared" si="431"/>
        <v>286083.5369460067</v>
      </c>
      <c r="AK882" s="43">
        <f t="shared" si="432"/>
        <v>286.08353694600669</v>
      </c>
      <c r="AL882" s="43">
        <f t="shared" si="433"/>
        <v>286083.5369460067</v>
      </c>
      <c r="AM882" s="43">
        <f t="shared" si="434"/>
        <v>286.08353694600669</v>
      </c>
      <c r="AN882" s="43">
        <f t="shared" si="435"/>
        <v>214.56265270950502</v>
      </c>
      <c r="AO882" s="43">
        <f>IF('My Spreedsheet '!AN882&lt; 'Supercapacitor Info'!$F$22,'My Spreedsheet '!AN882,'Supercapacitor Info'!$F$22)</f>
        <v>214.56265270950502</v>
      </c>
    </row>
    <row r="883" spans="2:41" x14ac:dyDescent="0.3">
      <c r="B883" s="8" t="s">
        <v>10</v>
      </c>
      <c r="C883" s="8">
        <v>878</v>
      </c>
      <c r="D883" s="8">
        <v>289</v>
      </c>
      <c r="E883" s="9">
        <v>70.400000000000006</v>
      </c>
      <c r="F883" s="52">
        <f t="shared" si="412"/>
        <v>19.555555555555557</v>
      </c>
      <c r="G883" s="18">
        <f t="shared" si="436"/>
        <v>-0.18055555555555516</v>
      </c>
      <c r="H883" s="18">
        <f t="shared" si="437"/>
        <v>-0.64999999999999858</v>
      </c>
      <c r="I883" s="18">
        <f t="shared" si="413"/>
        <v>19.555555555555557</v>
      </c>
      <c r="J883" s="18">
        <f t="shared" si="414"/>
        <v>6348.3333333333376</v>
      </c>
      <c r="K883" s="18">
        <f t="shared" si="439"/>
        <v>3253.8055555555543</v>
      </c>
      <c r="L883" s="43">
        <f>'Car Info '!$C$5*'My Spreedsheet '!G883</f>
        <v>-269.0277777777772</v>
      </c>
      <c r="M883" s="43">
        <f t="shared" si="415"/>
        <v>1</v>
      </c>
      <c r="N883" s="43">
        <f>IF(M883=1,'Car Info '!$C$5*9.80665*'Car Info '!$H$5,0)</f>
        <v>160.73099349999998</v>
      </c>
      <c r="O883" s="43">
        <f>0.5*'Car Info '!$G$5*'Car Info '!$I$5*'Car Info '!$D$5*('My Spreedsheet '!F883*'My Spreedsheet '!F883)</f>
        <v>146.03950208711112</v>
      </c>
      <c r="P883" s="43">
        <f t="shared" si="438"/>
        <v>37.742717809333897</v>
      </c>
      <c r="Q883" s="43">
        <f t="shared" si="416"/>
        <v>738.07981493808518</v>
      </c>
      <c r="R883" s="43">
        <f t="shared" si="417"/>
        <v>0.73807981493808517</v>
      </c>
      <c r="S883" s="43">
        <f t="shared" si="418"/>
        <v>5999.0674692590619</v>
      </c>
      <c r="T883" s="43">
        <f t="shared" si="440"/>
        <v>777342.8794172277</v>
      </c>
      <c r="U883" s="43">
        <f t="shared" si="419"/>
        <v>0.73807981493808517</v>
      </c>
      <c r="V883" s="43">
        <f t="shared" si="420"/>
        <v>2.0502217081613477E-4</v>
      </c>
      <c r="W883" s="43">
        <f t="shared" si="421"/>
        <v>0</v>
      </c>
      <c r="X883" s="43">
        <f t="shared" si="422"/>
        <v>0</v>
      </c>
      <c r="Y883" s="43">
        <f t="shared" si="410"/>
        <v>2957.9812438794679</v>
      </c>
      <c r="Z883" s="43">
        <f t="shared" si="411"/>
        <v>-1292.1332307085233</v>
      </c>
      <c r="AA883" s="43">
        <f t="shared" si="423"/>
        <v>0.82166145663318557</v>
      </c>
      <c r="AB883" s="43">
        <f t="shared" si="424"/>
        <v>-0.35892589741903425</v>
      </c>
      <c r="AC883" s="43">
        <f t="shared" si="425"/>
        <v>0.35892589741903425</v>
      </c>
      <c r="AD883" s="43">
        <f t="shared" si="426"/>
        <v>0.46273555921415133</v>
      </c>
      <c r="AE883" s="43">
        <f>1/2*(('Car Info '!$C$5)*('My Spreedsheet '!F883)^2)</f>
        <v>284902.71604938275</v>
      </c>
      <c r="AF883" s="43">
        <f t="shared" si="427"/>
        <v>284.90271604938278</v>
      </c>
      <c r="AG883" s="43">
        <f t="shared" si="428"/>
        <v>7.9139643347050773E-2</v>
      </c>
      <c r="AH883" s="43">
        <f t="shared" si="429"/>
        <v>14.900012135630993</v>
      </c>
      <c r="AI883" s="43">
        <f t="shared" si="430"/>
        <v>5999.0674692590619</v>
      </c>
      <c r="AJ883" s="43">
        <f t="shared" si="431"/>
        <v>278903.64858012367</v>
      </c>
      <c r="AK883" s="43">
        <f t="shared" si="432"/>
        <v>278.90364858012367</v>
      </c>
      <c r="AL883" s="43">
        <f t="shared" si="433"/>
        <v>278903.64858012367</v>
      </c>
      <c r="AM883" s="43">
        <f t="shared" si="434"/>
        <v>278.90364858012367</v>
      </c>
      <c r="AN883" s="43">
        <f t="shared" si="435"/>
        <v>209.17773643509275</v>
      </c>
      <c r="AO883" s="43">
        <f>IF('My Spreedsheet '!AN883&lt; 'Supercapacitor Info'!$F$22,'My Spreedsheet '!AN883,'Supercapacitor Info'!$F$22)</f>
        <v>209.17773643509275</v>
      </c>
    </row>
    <row r="884" spans="2:41" x14ac:dyDescent="0.3">
      <c r="B884" s="8" t="s">
        <v>10</v>
      </c>
      <c r="C884" s="8">
        <v>879</v>
      </c>
      <c r="D884" s="8">
        <v>290</v>
      </c>
      <c r="E884" s="9">
        <v>70</v>
      </c>
      <c r="F884" s="52">
        <f t="shared" si="412"/>
        <v>19.444444444444443</v>
      </c>
      <c r="G884" s="18">
        <f t="shared" si="436"/>
        <v>-5.5555555555556344E-2</v>
      </c>
      <c r="H884" s="18">
        <f t="shared" si="437"/>
        <v>-0.20000000000000284</v>
      </c>
      <c r="I884" s="18">
        <f t="shared" si="413"/>
        <v>19.444444444444443</v>
      </c>
      <c r="J884" s="18">
        <f t="shared" si="414"/>
        <v>6367.7777777777819</v>
      </c>
      <c r="K884" s="18">
        <f t="shared" si="439"/>
        <v>3273.2499999999986</v>
      </c>
      <c r="L884" s="43">
        <f>'Car Info '!$C$5*'My Spreedsheet '!G884</f>
        <v>-82.777777777778951</v>
      </c>
      <c r="M884" s="43">
        <f t="shared" si="415"/>
        <v>1</v>
      </c>
      <c r="N884" s="43">
        <f>IF(M884=1,'Car Info '!$C$5*9.80665*'Car Info '!$H$5,0)</f>
        <v>160.73099349999998</v>
      </c>
      <c r="O884" s="43">
        <f>0.5*'Car Info '!$G$5*'Car Info '!$I$5*'Car Info '!$D$5*('My Spreedsheet '!F884*'My Spreedsheet '!F884)</f>
        <v>144.38467689236109</v>
      </c>
      <c r="P884" s="43">
        <f t="shared" si="438"/>
        <v>222.33789261458213</v>
      </c>
      <c r="Q884" s="43">
        <f t="shared" si="416"/>
        <v>4323.2368008390968</v>
      </c>
      <c r="R884" s="43">
        <f t="shared" si="417"/>
        <v>4.3232368008390969</v>
      </c>
      <c r="S884" s="43">
        <f t="shared" si="418"/>
        <v>5932.8047020736867</v>
      </c>
      <c r="T884" s="43">
        <f t="shared" si="440"/>
        <v>783275.68411930138</v>
      </c>
      <c r="U884" s="43">
        <f t="shared" si="419"/>
        <v>4.3232368008390969</v>
      </c>
      <c r="V884" s="43">
        <f t="shared" si="420"/>
        <v>1.2008991113441935E-3</v>
      </c>
      <c r="W884" s="43">
        <f t="shared" si="421"/>
        <v>0</v>
      </c>
      <c r="X884" s="43">
        <f t="shared" si="422"/>
        <v>0</v>
      </c>
      <c r="Y884" s="43">
        <f t="shared" si="410"/>
        <v>2962.3044806803068</v>
      </c>
      <c r="Z884" s="43">
        <f t="shared" si="411"/>
        <v>-1292.1332307085233</v>
      </c>
      <c r="AA884" s="43">
        <f t="shared" si="423"/>
        <v>0.82286235574452971</v>
      </c>
      <c r="AB884" s="43">
        <f t="shared" si="424"/>
        <v>-0.35892589741903425</v>
      </c>
      <c r="AC884" s="43">
        <f t="shared" si="425"/>
        <v>0.35892589741903425</v>
      </c>
      <c r="AD884" s="43">
        <f t="shared" si="426"/>
        <v>0.46393645832549546</v>
      </c>
      <c r="AE884" s="43">
        <f>1/2*(('Car Info '!$C$5)*('My Spreedsheet '!F884)^2)</f>
        <v>281674.38271604932</v>
      </c>
      <c r="AF884" s="43">
        <f t="shared" si="427"/>
        <v>281.67438271604931</v>
      </c>
      <c r="AG884" s="43">
        <f t="shared" si="428"/>
        <v>7.8242884087791481E-2</v>
      </c>
      <c r="AH884" s="43">
        <f t="shared" si="429"/>
        <v>14.978255019718784</v>
      </c>
      <c r="AI884" s="43">
        <f t="shared" si="430"/>
        <v>5932.8047020736867</v>
      </c>
      <c r="AJ884" s="43">
        <f t="shared" si="431"/>
        <v>275741.57801397564</v>
      </c>
      <c r="AK884" s="43">
        <f t="shared" si="432"/>
        <v>275.74157801397564</v>
      </c>
      <c r="AL884" s="43">
        <f t="shared" si="433"/>
        <v>275741.57801397564</v>
      </c>
      <c r="AM884" s="43">
        <f t="shared" si="434"/>
        <v>275.74157801397564</v>
      </c>
      <c r="AN884" s="43">
        <f t="shared" si="435"/>
        <v>206.80618351048173</v>
      </c>
      <c r="AO884" s="43">
        <f>IF('My Spreedsheet '!AN884&lt; 'Supercapacitor Info'!$F$22,'My Spreedsheet '!AN884,'Supercapacitor Info'!$F$22)</f>
        <v>206.80618351048173</v>
      </c>
    </row>
    <row r="885" spans="2:41" x14ac:dyDescent="0.3">
      <c r="B885" s="8" t="s">
        <v>10</v>
      </c>
      <c r="C885" s="8">
        <v>880</v>
      </c>
      <c r="D885" s="8">
        <v>291</v>
      </c>
      <c r="E885" s="9">
        <v>70</v>
      </c>
      <c r="F885" s="52">
        <f t="shared" si="412"/>
        <v>19.444444444444443</v>
      </c>
      <c r="G885" s="18">
        <f t="shared" si="436"/>
        <v>-0.1388888888888889</v>
      </c>
      <c r="H885" s="18">
        <f t="shared" si="437"/>
        <v>-0.5</v>
      </c>
      <c r="I885" s="18">
        <f t="shared" si="413"/>
        <v>19.444444444444443</v>
      </c>
      <c r="J885" s="18">
        <f t="shared" si="414"/>
        <v>6387.2222222222263</v>
      </c>
      <c r="K885" s="18">
        <f t="shared" si="439"/>
        <v>3292.694444444443</v>
      </c>
      <c r="L885" s="43">
        <f>'Car Info '!$C$5*'My Spreedsheet '!G885</f>
        <v>-206.94444444444446</v>
      </c>
      <c r="M885" s="43">
        <f t="shared" si="415"/>
        <v>1</v>
      </c>
      <c r="N885" s="43">
        <f>IF(M885=1,'Car Info '!$C$5*9.80665*'Car Info '!$H$5,0)</f>
        <v>160.73099349999998</v>
      </c>
      <c r="O885" s="43">
        <f>0.5*'Car Info '!$G$5*'Car Info '!$I$5*'Car Info '!$D$5*('My Spreedsheet '!F885*'My Spreedsheet '!F885)</f>
        <v>144.38467689236109</v>
      </c>
      <c r="P885" s="43">
        <f t="shared" si="438"/>
        <v>98.171225947916611</v>
      </c>
      <c r="Q885" s="43">
        <f t="shared" si="416"/>
        <v>1908.8849489872673</v>
      </c>
      <c r="R885" s="43">
        <f t="shared" si="417"/>
        <v>1.9088849489872672</v>
      </c>
      <c r="S885" s="43">
        <f t="shared" si="418"/>
        <v>5932.8047020736867</v>
      </c>
      <c r="T885" s="43">
        <f t="shared" si="440"/>
        <v>789208.48882137507</v>
      </c>
      <c r="U885" s="43">
        <f t="shared" si="419"/>
        <v>1.9088849489872672</v>
      </c>
      <c r="V885" s="43">
        <f t="shared" si="420"/>
        <v>5.3024581916312984E-4</v>
      </c>
      <c r="W885" s="43">
        <f t="shared" si="421"/>
        <v>0</v>
      </c>
      <c r="X885" s="43">
        <f t="shared" si="422"/>
        <v>0</v>
      </c>
      <c r="Y885" s="43">
        <f t="shared" si="410"/>
        <v>2964.213365629294</v>
      </c>
      <c r="Z885" s="43">
        <f t="shared" si="411"/>
        <v>-1292.1332307085233</v>
      </c>
      <c r="AA885" s="43">
        <f t="shared" si="423"/>
        <v>0.82339260156369276</v>
      </c>
      <c r="AB885" s="43">
        <f t="shared" si="424"/>
        <v>-0.35892589741903425</v>
      </c>
      <c r="AC885" s="43">
        <f t="shared" si="425"/>
        <v>0.35892589741903425</v>
      </c>
      <c r="AD885" s="43">
        <f t="shared" si="426"/>
        <v>0.46446670414465852</v>
      </c>
      <c r="AE885" s="43">
        <f>1/2*(('Car Info '!$C$5)*('My Spreedsheet '!F885)^2)</f>
        <v>281674.38271604932</v>
      </c>
      <c r="AF885" s="43">
        <f t="shared" si="427"/>
        <v>281.67438271604931</v>
      </c>
      <c r="AG885" s="43">
        <f t="shared" si="428"/>
        <v>7.8242884087791481E-2</v>
      </c>
      <c r="AH885" s="43">
        <f t="shared" si="429"/>
        <v>15.056497903806575</v>
      </c>
      <c r="AI885" s="43">
        <f t="shared" si="430"/>
        <v>5932.8047020736867</v>
      </c>
      <c r="AJ885" s="43">
        <f t="shared" si="431"/>
        <v>275741.57801397564</v>
      </c>
      <c r="AK885" s="43">
        <f t="shared" si="432"/>
        <v>275.74157801397564</v>
      </c>
      <c r="AL885" s="43">
        <f t="shared" si="433"/>
        <v>275741.57801397564</v>
      </c>
      <c r="AM885" s="43">
        <f t="shared" si="434"/>
        <v>275.74157801397564</v>
      </c>
      <c r="AN885" s="43">
        <f t="shared" si="435"/>
        <v>206.80618351048173</v>
      </c>
      <c r="AO885" s="43">
        <f>IF('My Spreedsheet '!AN885&lt; 'Supercapacitor Info'!$F$22,'My Spreedsheet '!AN885,'Supercapacitor Info'!$F$22)</f>
        <v>206.80618351048173</v>
      </c>
    </row>
    <row r="886" spans="2:41" x14ac:dyDescent="0.3">
      <c r="B886" s="8" t="s">
        <v>10</v>
      </c>
      <c r="C886" s="8">
        <v>881</v>
      </c>
      <c r="D886" s="8">
        <v>292</v>
      </c>
      <c r="E886" s="9">
        <v>69</v>
      </c>
      <c r="F886" s="52">
        <f t="shared" si="412"/>
        <v>19.166666666666668</v>
      </c>
      <c r="G886" s="18">
        <f t="shared" si="436"/>
        <v>-0.27777777777777779</v>
      </c>
      <c r="H886" s="18">
        <f t="shared" si="437"/>
        <v>-1</v>
      </c>
      <c r="I886" s="18">
        <f t="shared" si="413"/>
        <v>19.166666666666668</v>
      </c>
      <c r="J886" s="18">
        <f t="shared" si="414"/>
        <v>6406.3888888888932</v>
      </c>
      <c r="K886" s="18">
        <f t="shared" si="439"/>
        <v>3311.8611111111095</v>
      </c>
      <c r="L886" s="43">
        <f>'Car Info '!$C$5*'My Spreedsheet '!G886</f>
        <v>-413.88888888888891</v>
      </c>
      <c r="M886" s="43">
        <f t="shared" si="415"/>
        <v>1</v>
      </c>
      <c r="N886" s="43">
        <f>IF(M886=1,'Car Info '!$C$5*9.80665*'Car Info '!$H$5,0)</f>
        <v>160.73099349999998</v>
      </c>
      <c r="O886" s="43">
        <f>0.5*'Car Info '!$G$5*'Car Info '!$I$5*'Car Info '!$D$5*('My Spreedsheet '!F886*'My Spreedsheet '!F886)</f>
        <v>140.2888666703125</v>
      </c>
      <c r="P886" s="43">
        <f t="shared" si="438"/>
        <v>-112.86902871857643</v>
      </c>
      <c r="Q886" s="43">
        <f t="shared" si="416"/>
        <v>-2163.3230504393819</v>
      </c>
      <c r="R886" s="43">
        <f t="shared" si="417"/>
        <v>-2.1633230504393821</v>
      </c>
      <c r="S886" s="43">
        <f t="shared" si="418"/>
        <v>5769.5473199309899</v>
      </c>
      <c r="T886" s="43">
        <f t="shared" si="440"/>
        <v>794978.03614130605</v>
      </c>
      <c r="U886" s="43">
        <f t="shared" si="419"/>
        <v>0</v>
      </c>
      <c r="V886" s="43">
        <f t="shared" si="420"/>
        <v>0</v>
      </c>
      <c r="W886" s="43">
        <f t="shared" si="421"/>
        <v>-2.1633230504393821</v>
      </c>
      <c r="X886" s="43">
        <f t="shared" si="422"/>
        <v>6.0092306956649499E-4</v>
      </c>
      <c r="Y886" s="43">
        <f t="shared" si="410"/>
        <v>2964.213365629294</v>
      </c>
      <c r="Z886" s="43">
        <f t="shared" si="411"/>
        <v>-1294.2965537589628</v>
      </c>
      <c r="AA886" s="43">
        <f t="shared" si="423"/>
        <v>0.82339260156369276</v>
      </c>
      <c r="AB886" s="43">
        <f t="shared" si="424"/>
        <v>-0.3595268204886008</v>
      </c>
      <c r="AC886" s="43">
        <f t="shared" si="425"/>
        <v>0.3595268204886008</v>
      </c>
      <c r="AD886" s="43">
        <f t="shared" si="426"/>
        <v>0.46386578107509197</v>
      </c>
      <c r="AE886" s="43">
        <f>1/2*(('Car Info '!$C$5)*('My Spreedsheet '!F886)^2)</f>
        <v>273684.02777777781</v>
      </c>
      <c r="AF886" s="43">
        <f t="shared" si="427"/>
        <v>273.68402777777783</v>
      </c>
      <c r="AG886" s="43">
        <f t="shared" si="428"/>
        <v>7.6023341049382728E-2</v>
      </c>
      <c r="AH886" s="43">
        <f t="shared" si="429"/>
        <v>15.132521244855958</v>
      </c>
      <c r="AI886" s="43">
        <f t="shared" si="430"/>
        <v>5769.5473199309899</v>
      </c>
      <c r="AJ886" s="43">
        <f t="shared" si="431"/>
        <v>267914.48045784683</v>
      </c>
      <c r="AK886" s="43">
        <f t="shared" si="432"/>
        <v>267.91448045784682</v>
      </c>
      <c r="AL886" s="43">
        <f t="shared" si="433"/>
        <v>267914.48045784683</v>
      </c>
      <c r="AM886" s="43">
        <f t="shared" si="434"/>
        <v>267.91448045784682</v>
      </c>
      <c r="AN886" s="43">
        <f t="shared" si="435"/>
        <v>200.93586034338514</v>
      </c>
      <c r="AO886" s="43">
        <f>IF('My Spreedsheet '!AN886&lt; 'Supercapacitor Info'!$F$22,'My Spreedsheet '!AN886,'Supercapacitor Info'!$F$22)</f>
        <v>200.93586034338514</v>
      </c>
    </row>
    <row r="887" spans="2:41" x14ac:dyDescent="0.3">
      <c r="B887" s="8" t="s">
        <v>10</v>
      </c>
      <c r="C887" s="8">
        <v>882</v>
      </c>
      <c r="D887" s="8">
        <v>293</v>
      </c>
      <c r="E887" s="9">
        <v>68</v>
      </c>
      <c r="F887" s="52">
        <f t="shared" si="412"/>
        <v>18.888888888888889</v>
      </c>
      <c r="G887" s="18">
        <f t="shared" si="436"/>
        <v>-0.1388888888888889</v>
      </c>
      <c r="H887" s="18">
        <f t="shared" si="437"/>
        <v>-0.5</v>
      </c>
      <c r="I887" s="18">
        <f t="shared" si="413"/>
        <v>18.888888888888889</v>
      </c>
      <c r="J887" s="18">
        <f t="shared" si="414"/>
        <v>6425.2777777777819</v>
      </c>
      <c r="K887" s="18">
        <f t="shared" si="439"/>
        <v>3330.7499999999982</v>
      </c>
      <c r="L887" s="43">
        <f>'Car Info '!$C$5*'My Spreedsheet '!G887</f>
        <v>-206.94444444444446</v>
      </c>
      <c r="M887" s="43">
        <f t="shared" si="415"/>
        <v>1</v>
      </c>
      <c r="N887" s="43">
        <f>IF(M887=1,'Car Info '!$C$5*9.80665*'Car Info '!$H$5,0)</f>
        <v>160.73099349999998</v>
      </c>
      <c r="O887" s="43">
        <f>0.5*'Car Info '!$G$5*'Car Info '!$I$5*'Car Info '!$D$5*('My Spreedsheet '!F887*'My Spreedsheet '!F887)</f>
        <v>136.25198896944445</v>
      </c>
      <c r="P887" s="43">
        <f t="shared" si="438"/>
        <v>90.03853802499998</v>
      </c>
      <c r="Q887" s="43">
        <f t="shared" si="416"/>
        <v>1700.7279404722219</v>
      </c>
      <c r="R887" s="43">
        <f t="shared" si="417"/>
        <v>1.700727940472222</v>
      </c>
      <c r="S887" s="43">
        <f t="shared" si="418"/>
        <v>5609.6785577561732</v>
      </c>
      <c r="T887" s="43">
        <f t="shared" si="440"/>
        <v>800587.71469906217</v>
      </c>
      <c r="U887" s="43">
        <f t="shared" si="419"/>
        <v>1.700727940472222</v>
      </c>
      <c r="V887" s="43">
        <f t="shared" si="420"/>
        <v>4.7242442790895056E-4</v>
      </c>
      <c r="W887" s="43">
        <f t="shared" si="421"/>
        <v>0</v>
      </c>
      <c r="X887" s="43">
        <f t="shared" si="422"/>
        <v>0</v>
      </c>
      <c r="Y887" s="43">
        <f t="shared" si="410"/>
        <v>2965.914093569766</v>
      </c>
      <c r="Z887" s="43">
        <f t="shared" si="411"/>
        <v>-1294.2965537589628</v>
      </c>
      <c r="AA887" s="43">
        <f t="shared" si="423"/>
        <v>0.82386502599160172</v>
      </c>
      <c r="AB887" s="43">
        <f t="shared" si="424"/>
        <v>-0.3595268204886008</v>
      </c>
      <c r="AC887" s="43">
        <f t="shared" si="425"/>
        <v>0.3595268204886008</v>
      </c>
      <c r="AD887" s="43">
        <f t="shared" si="426"/>
        <v>0.46433820550300092</v>
      </c>
      <c r="AE887" s="43">
        <f>1/2*(('Car Info '!$C$5)*('My Spreedsheet '!F887)^2)</f>
        <v>265808.64197530865</v>
      </c>
      <c r="AF887" s="43">
        <f t="shared" si="427"/>
        <v>265.80864197530866</v>
      </c>
      <c r="AG887" s="43">
        <f t="shared" si="428"/>
        <v>7.3835733882030186E-2</v>
      </c>
      <c r="AH887" s="43">
        <f t="shared" si="429"/>
        <v>15.206356978737988</v>
      </c>
      <c r="AI887" s="43">
        <f t="shared" si="430"/>
        <v>5609.6785577561732</v>
      </c>
      <c r="AJ887" s="43">
        <f t="shared" si="431"/>
        <v>260198.96341755247</v>
      </c>
      <c r="AK887" s="43">
        <f t="shared" si="432"/>
        <v>260.19896341755248</v>
      </c>
      <c r="AL887" s="43">
        <f t="shared" si="433"/>
        <v>260198.96341755247</v>
      </c>
      <c r="AM887" s="43">
        <f t="shared" si="434"/>
        <v>260.19896341755248</v>
      </c>
      <c r="AN887" s="43">
        <f t="shared" si="435"/>
        <v>195.14922256316436</v>
      </c>
      <c r="AO887" s="43">
        <f>IF('My Spreedsheet '!AN887&lt; 'Supercapacitor Info'!$F$22,'My Spreedsheet '!AN887,'Supercapacitor Info'!$F$22)</f>
        <v>195.14922256316436</v>
      </c>
    </row>
    <row r="888" spans="2:41" x14ac:dyDescent="0.3">
      <c r="B888" s="8" t="s">
        <v>10</v>
      </c>
      <c r="C888" s="8">
        <v>883</v>
      </c>
      <c r="D888" s="8">
        <v>294</v>
      </c>
      <c r="E888" s="9">
        <v>68</v>
      </c>
      <c r="F888" s="52">
        <f t="shared" si="412"/>
        <v>18.888888888888889</v>
      </c>
      <c r="G888" s="18">
        <f t="shared" si="436"/>
        <v>0</v>
      </c>
      <c r="H888" s="18">
        <f t="shared" si="437"/>
        <v>0</v>
      </c>
      <c r="I888" s="18">
        <f t="shared" si="413"/>
        <v>18.888888888888889</v>
      </c>
      <c r="J888" s="18">
        <f t="shared" si="414"/>
        <v>6444.1666666666706</v>
      </c>
      <c r="K888" s="18">
        <f t="shared" si="439"/>
        <v>3349.6388888888869</v>
      </c>
      <c r="L888" s="43">
        <f>'Car Info '!$C$5*'My Spreedsheet '!G888</f>
        <v>0</v>
      </c>
      <c r="M888" s="43">
        <f t="shared" si="415"/>
        <v>1</v>
      </c>
      <c r="N888" s="43">
        <f>IF(M888=1,'Car Info '!$C$5*9.80665*'Car Info '!$H$5,0)</f>
        <v>160.73099349999998</v>
      </c>
      <c r="O888" s="43">
        <f>0.5*'Car Info '!$G$5*'Car Info '!$I$5*'Car Info '!$D$5*('My Spreedsheet '!F888*'My Spreedsheet '!F888)</f>
        <v>136.25198896944445</v>
      </c>
      <c r="P888" s="43">
        <f t="shared" si="438"/>
        <v>296.98298246944444</v>
      </c>
      <c r="Q888" s="43">
        <f t="shared" si="416"/>
        <v>5609.6785577561732</v>
      </c>
      <c r="R888" s="43">
        <f t="shared" si="417"/>
        <v>5.6096785577561734</v>
      </c>
      <c r="S888" s="43">
        <f t="shared" si="418"/>
        <v>5609.6785577561732</v>
      </c>
      <c r="T888" s="43">
        <f t="shared" si="440"/>
        <v>806197.39325681829</v>
      </c>
      <c r="U888" s="43">
        <f t="shared" si="419"/>
        <v>5.6096785577561734</v>
      </c>
      <c r="V888" s="43">
        <f t="shared" si="420"/>
        <v>1.5582440438211592E-3</v>
      </c>
      <c r="W888" s="43">
        <f t="shared" si="421"/>
        <v>0</v>
      </c>
      <c r="X888" s="43">
        <f t="shared" si="422"/>
        <v>0</v>
      </c>
      <c r="Y888" s="43">
        <f t="shared" si="410"/>
        <v>2971.5237721275221</v>
      </c>
      <c r="Z888" s="43">
        <f t="shared" si="411"/>
        <v>-1294.2965537589628</v>
      </c>
      <c r="AA888" s="43">
        <f t="shared" si="423"/>
        <v>0.82542327003542282</v>
      </c>
      <c r="AB888" s="43">
        <f t="shared" si="424"/>
        <v>-0.3595268204886008</v>
      </c>
      <c r="AC888" s="43">
        <f t="shared" si="425"/>
        <v>0.3595268204886008</v>
      </c>
      <c r="AD888" s="43">
        <f t="shared" si="426"/>
        <v>0.46589644954682202</v>
      </c>
      <c r="AE888" s="43">
        <f>1/2*(('Car Info '!$C$5)*('My Spreedsheet '!F888)^2)</f>
        <v>265808.64197530865</v>
      </c>
      <c r="AF888" s="43">
        <f t="shared" si="427"/>
        <v>265.80864197530866</v>
      </c>
      <c r="AG888" s="43">
        <f t="shared" si="428"/>
        <v>7.3835733882030186E-2</v>
      </c>
      <c r="AH888" s="43">
        <f t="shared" si="429"/>
        <v>15.280192712620018</v>
      </c>
      <c r="AI888" s="43">
        <f t="shared" si="430"/>
        <v>5609.6785577561732</v>
      </c>
      <c r="AJ888" s="43">
        <f t="shared" si="431"/>
        <v>260198.96341755247</v>
      </c>
      <c r="AK888" s="43">
        <f t="shared" si="432"/>
        <v>260.19896341755248</v>
      </c>
      <c r="AL888" s="43">
        <f t="shared" si="433"/>
        <v>0</v>
      </c>
      <c r="AM888" s="43">
        <f t="shared" si="434"/>
        <v>0</v>
      </c>
      <c r="AN888" s="43">
        <f t="shared" si="435"/>
        <v>195.14922256316436</v>
      </c>
      <c r="AO888" s="43">
        <f>IF('My Spreedsheet '!AN888&lt; 'Supercapacitor Info'!$F$22,'My Spreedsheet '!AN888,'Supercapacitor Info'!$F$22)</f>
        <v>195.14922256316436</v>
      </c>
    </row>
    <row r="889" spans="2:41" x14ac:dyDescent="0.3">
      <c r="B889" s="8" t="s">
        <v>10</v>
      </c>
      <c r="C889" s="8">
        <v>884</v>
      </c>
      <c r="D889" s="8">
        <v>295</v>
      </c>
      <c r="E889" s="9">
        <v>68</v>
      </c>
      <c r="F889" s="52">
        <f t="shared" si="412"/>
        <v>18.888888888888889</v>
      </c>
      <c r="G889" s="18">
        <f t="shared" si="436"/>
        <v>1.3888888888888099E-2</v>
      </c>
      <c r="H889" s="18">
        <f t="shared" si="437"/>
        <v>4.9999999999997158E-2</v>
      </c>
      <c r="I889" s="18">
        <f t="shared" si="413"/>
        <v>18.888888888888889</v>
      </c>
      <c r="J889" s="18">
        <f t="shared" si="414"/>
        <v>6463.0555555555593</v>
      </c>
      <c r="K889" s="18">
        <f t="shared" si="439"/>
        <v>3368.5277777777756</v>
      </c>
      <c r="L889" s="43">
        <f>'Car Info '!$C$5*'My Spreedsheet '!G889</f>
        <v>20.694444444443267</v>
      </c>
      <c r="M889" s="43">
        <f t="shared" si="415"/>
        <v>1</v>
      </c>
      <c r="N889" s="43">
        <f>IF(M889=1,'Car Info '!$C$5*9.80665*'Car Info '!$H$5,0)</f>
        <v>160.73099349999998</v>
      </c>
      <c r="O889" s="43">
        <f>0.5*'Car Info '!$G$5*'Car Info '!$I$5*'Car Info '!$D$5*('My Spreedsheet '!F889*'My Spreedsheet '!F889)</f>
        <v>136.25198896944445</v>
      </c>
      <c r="P889" s="43">
        <f t="shared" si="438"/>
        <v>317.6774269138877</v>
      </c>
      <c r="Q889" s="43">
        <f t="shared" si="416"/>
        <v>6000.5736194845458</v>
      </c>
      <c r="R889" s="43">
        <f t="shared" si="417"/>
        <v>6.0005736194845456</v>
      </c>
      <c r="S889" s="43">
        <f t="shared" si="418"/>
        <v>5609.6785577561732</v>
      </c>
      <c r="T889" s="43">
        <f t="shared" si="440"/>
        <v>811807.07181457442</v>
      </c>
      <c r="U889" s="43">
        <f t="shared" si="419"/>
        <v>6.0005736194845456</v>
      </c>
      <c r="V889" s="43">
        <f t="shared" si="420"/>
        <v>1.6668260054123738E-3</v>
      </c>
      <c r="W889" s="43">
        <f t="shared" si="421"/>
        <v>0</v>
      </c>
      <c r="X889" s="43">
        <f t="shared" si="422"/>
        <v>0</v>
      </c>
      <c r="Y889" s="43">
        <f t="shared" si="410"/>
        <v>2977.5243457470065</v>
      </c>
      <c r="Z889" s="43">
        <f t="shared" si="411"/>
        <v>-1294.2965537589628</v>
      </c>
      <c r="AA889" s="43">
        <f t="shared" si="423"/>
        <v>0.82709009604083517</v>
      </c>
      <c r="AB889" s="43">
        <f t="shared" si="424"/>
        <v>-0.3595268204886008</v>
      </c>
      <c r="AC889" s="43">
        <f t="shared" si="425"/>
        <v>0.3595268204886008</v>
      </c>
      <c r="AD889" s="43">
        <f t="shared" si="426"/>
        <v>0.46756327555223437</v>
      </c>
      <c r="AE889" s="43">
        <f>1/2*(('Car Info '!$C$5)*('My Spreedsheet '!F889)^2)</f>
        <v>265808.64197530865</v>
      </c>
      <c r="AF889" s="43">
        <f t="shared" si="427"/>
        <v>265.80864197530866</v>
      </c>
      <c r="AG889" s="43">
        <f t="shared" si="428"/>
        <v>7.3835733882030186E-2</v>
      </c>
      <c r="AH889" s="43">
        <f t="shared" si="429"/>
        <v>15.354028446502047</v>
      </c>
      <c r="AI889" s="43">
        <f t="shared" si="430"/>
        <v>5609.6785577561732</v>
      </c>
      <c r="AJ889" s="43">
        <f t="shared" si="431"/>
        <v>260198.96341755247</v>
      </c>
      <c r="AK889" s="43">
        <f t="shared" si="432"/>
        <v>260.19896341755248</v>
      </c>
      <c r="AL889" s="43">
        <f t="shared" si="433"/>
        <v>0</v>
      </c>
      <c r="AM889" s="43">
        <f t="shared" si="434"/>
        <v>0</v>
      </c>
      <c r="AN889" s="43">
        <f t="shared" si="435"/>
        <v>195.14922256316436</v>
      </c>
      <c r="AO889" s="43">
        <f>IF('My Spreedsheet '!AN889&lt; 'Supercapacitor Info'!$F$22,'My Spreedsheet '!AN889,'Supercapacitor Info'!$F$22)</f>
        <v>195.14922256316436</v>
      </c>
    </row>
    <row r="890" spans="2:41" x14ac:dyDescent="0.3">
      <c r="B890" s="8" t="s">
        <v>10</v>
      </c>
      <c r="C890" s="8">
        <v>885</v>
      </c>
      <c r="D890" s="8">
        <v>296</v>
      </c>
      <c r="E890" s="9">
        <v>68.099999999999994</v>
      </c>
      <c r="F890" s="52">
        <f t="shared" si="412"/>
        <v>18.916666666666664</v>
      </c>
      <c r="G890" s="18">
        <f t="shared" si="436"/>
        <v>5.5555555555556344E-2</v>
      </c>
      <c r="H890" s="18">
        <f t="shared" si="437"/>
        <v>0.20000000000000284</v>
      </c>
      <c r="I890" s="18">
        <f t="shared" si="413"/>
        <v>18.916666666666664</v>
      </c>
      <c r="J890" s="18">
        <f t="shared" si="414"/>
        <v>6481.9722222222263</v>
      </c>
      <c r="K890" s="18">
        <f t="shared" si="439"/>
        <v>3387.4444444444421</v>
      </c>
      <c r="L890" s="43">
        <f>'Car Info '!$C$5*'My Spreedsheet '!G890</f>
        <v>82.777777777778951</v>
      </c>
      <c r="M890" s="43">
        <f t="shared" si="415"/>
        <v>1</v>
      </c>
      <c r="N890" s="43">
        <f>IF(M890=1,'Car Info '!$C$5*9.80665*'Car Info '!$H$5,0)</f>
        <v>160.73099349999998</v>
      </c>
      <c r="O890" s="43">
        <f>0.5*'Car Info '!$G$5*'Car Info '!$I$5*'Car Info '!$D$5*('My Spreedsheet '!F890*'My Spreedsheet '!F890)</f>
        <v>136.6530247760781</v>
      </c>
      <c r="P890" s="43">
        <f t="shared" si="438"/>
        <v>380.16179605385702</v>
      </c>
      <c r="Q890" s="43">
        <f t="shared" si="416"/>
        <v>7191.3939753521281</v>
      </c>
      <c r="R890" s="43">
        <f t="shared" si="417"/>
        <v>7.1913939753521285</v>
      </c>
      <c r="S890" s="43">
        <f t="shared" si="418"/>
        <v>5625.5143457224767</v>
      </c>
      <c r="T890" s="43">
        <f t="shared" si="440"/>
        <v>817432.58616029692</v>
      </c>
      <c r="U890" s="43">
        <f t="shared" si="419"/>
        <v>7.1913939753521285</v>
      </c>
      <c r="V890" s="43">
        <f t="shared" si="420"/>
        <v>1.9976094375978135E-3</v>
      </c>
      <c r="W890" s="43">
        <f t="shared" si="421"/>
        <v>0</v>
      </c>
      <c r="X890" s="43">
        <f t="shared" si="422"/>
        <v>0</v>
      </c>
      <c r="Y890" s="43">
        <f t="shared" si="410"/>
        <v>2984.7157397223586</v>
      </c>
      <c r="Z890" s="43">
        <f t="shared" si="411"/>
        <v>-1294.2965537589628</v>
      </c>
      <c r="AA890" s="43">
        <f t="shared" si="423"/>
        <v>0.82908770547843291</v>
      </c>
      <c r="AB890" s="43">
        <f t="shared" si="424"/>
        <v>-0.3595268204886008</v>
      </c>
      <c r="AC890" s="43">
        <f t="shared" si="425"/>
        <v>0.3595268204886008</v>
      </c>
      <c r="AD890" s="43">
        <f t="shared" si="426"/>
        <v>0.46956088498983212</v>
      </c>
      <c r="AE890" s="43">
        <f>1/2*(('Car Info '!$C$5)*('My Spreedsheet '!F890)^2)</f>
        <v>266591.00694444438</v>
      </c>
      <c r="AF890" s="43">
        <f t="shared" si="427"/>
        <v>266.59100694444436</v>
      </c>
      <c r="AG890" s="43">
        <f t="shared" si="428"/>
        <v>7.4053057484567877E-2</v>
      </c>
      <c r="AH890" s="43">
        <f t="shared" si="429"/>
        <v>15.428081503986615</v>
      </c>
      <c r="AI890" s="43">
        <f t="shared" si="430"/>
        <v>5625.5143457224767</v>
      </c>
      <c r="AJ890" s="43">
        <f t="shared" si="431"/>
        <v>260965.4925987219</v>
      </c>
      <c r="AK890" s="43">
        <f t="shared" si="432"/>
        <v>260.96549259872188</v>
      </c>
      <c r="AL890" s="43">
        <f t="shared" si="433"/>
        <v>0</v>
      </c>
      <c r="AM890" s="43">
        <f t="shared" si="434"/>
        <v>0</v>
      </c>
      <c r="AN890" s="43">
        <f t="shared" si="435"/>
        <v>195.72411944904144</v>
      </c>
      <c r="AO890" s="43">
        <f>IF('My Spreedsheet '!AN890&lt; 'Supercapacitor Info'!$F$22,'My Spreedsheet '!AN890,'Supercapacitor Info'!$F$22)</f>
        <v>195.72411944904144</v>
      </c>
    </row>
    <row r="891" spans="2:41" x14ac:dyDescent="0.3">
      <c r="B891" s="8" t="s">
        <v>10</v>
      </c>
      <c r="C891" s="8">
        <v>886</v>
      </c>
      <c r="D891" s="8">
        <v>297</v>
      </c>
      <c r="E891" s="9">
        <v>68.400000000000006</v>
      </c>
      <c r="F891" s="52">
        <f t="shared" si="412"/>
        <v>19</v>
      </c>
      <c r="G891" s="18">
        <f t="shared" si="436"/>
        <v>6.9444444444444448E-2</v>
      </c>
      <c r="H891" s="18">
        <f t="shared" si="437"/>
        <v>0.25</v>
      </c>
      <c r="I891" s="18">
        <f t="shared" si="413"/>
        <v>19</v>
      </c>
      <c r="J891" s="18">
        <f t="shared" si="414"/>
        <v>6500.9722222222263</v>
      </c>
      <c r="K891" s="18">
        <f t="shared" si="439"/>
        <v>3406.4444444444421</v>
      </c>
      <c r="L891" s="43">
        <f>'Car Info '!$C$5*'My Spreedsheet '!G891</f>
        <v>103.47222222222223</v>
      </c>
      <c r="M891" s="43">
        <f t="shared" si="415"/>
        <v>1</v>
      </c>
      <c r="N891" s="43">
        <f>IF(M891=1,'Car Info '!$C$5*9.80665*'Car Info '!$H$5,0)</f>
        <v>160.73099349999998</v>
      </c>
      <c r="O891" s="43">
        <f>0.5*'Car Info '!$G$5*'Car Info '!$I$5*'Car Info '!$D$5*('My Spreedsheet '!F891*'My Spreedsheet '!F891)</f>
        <v>137.85966814725001</v>
      </c>
      <c r="P891" s="43">
        <f t="shared" si="438"/>
        <v>402.06288386947222</v>
      </c>
      <c r="Q891" s="43">
        <f t="shared" si="416"/>
        <v>7639.1947935199723</v>
      </c>
      <c r="R891" s="43">
        <f t="shared" si="417"/>
        <v>7.6391947935199722</v>
      </c>
      <c r="S891" s="43">
        <f t="shared" si="418"/>
        <v>5673.2225712977497</v>
      </c>
      <c r="T891" s="43">
        <f t="shared" si="440"/>
        <v>823105.80873159471</v>
      </c>
      <c r="U891" s="43">
        <f t="shared" si="419"/>
        <v>7.6391947935199722</v>
      </c>
      <c r="V891" s="43">
        <f t="shared" si="420"/>
        <v>2.1219985537555479E-3</v>
      </c>
      <c r="W891" s="43">
        <f t="shared" si="421"/>
        <v>0</v>
      </c>
      <c r="X891" s="43">
        <f t="shared" si="422"/>
        <v>0</v>
      </c>
      <c r="Y891" s="43">
        <f t="shared" si="410"/>
        <v>2992.3549345158785</v>
      </c>
      <c r="Z891" s="43">
        <f t="shared" si="411"/>
        <v>-1294.2965537589628</v>
      </c>
      <c r="AA891" s="43">
        <f t="shared" si="423"/>
        <v>0.83120970403218852</v>
      </c>
      <c r="AB891" s="43">
        <f t="shared" si="424"/>
        <v>-0.3595268204886008</v>
      </c>
      <c r="AC891" s="43">
        <f t="shared" si="425"/>
        <v>0.3595268204886008</v>
      </c>
      <c r="AD891" s="43">
        <f t="shared" si="426"/>
        <v>0.47168288354358773</v>
      </c>
      <c r="AE891" s="43">
        <f>1/2*(('Car Info '!$C$5)*('My Spreedsheet '!F891)^2)</f>
        <v>268945</v>
      </c>
      <c r="AF891" s="43">
        <f t="shared" si="427"/>
        <v>268.94499999999999</v>
      </c>
      <c r="AG891" s="43">
        <f t="shared" si="428"/>
        <v>7.4706944444444437E-2</v>
      </c>
      <c r="AH891" s="43">
        <f t="shared" si="429"/>
        <v>15.50278844843106</v>
      </c>
      <c r="AI891" s="43">
        <f t="shared" si="430"/>
        <v>5673.2225712977497</v>
      </c>
      <c r="AJ891" s="43">
        <f t="shared" si="431"/>
        <v>263271.77742870228</v>
      </c>
      <c r="AK891" s="43">
        <f t="shared" si="432"/>
        <v>263.27177742870231</v>
      </c>
      <c r="AL891" s="43">
        <f t="shared" si="433"/>
        <v>0</v>
      </c>
      <c r="AM891" s="43">
        <f t="shared" si="434"/>
        <v>0</v>
      </c>
      <c r="AN891" s="43">
        <f t="shared" si="435"/>
        <v>197.45383307152673</v>
      </c>
      <c r="AO891" s="43">
        <f>IF('My Spreedsheet '!AN891&lt; 'Supercapacitor Info'!$F$22,'My Spreedsheet '!AN891,'Supercapacitor Info'!$F$22)</f>
        <v>197.45383307152673</v>
      </c>
    </row>
    <row r="892" spans="2:41" x14ac:dyDescent="0.3">
      <c r="B892" s="8" t="s">
        <v>10</v>
      </c>
      <c r="C892" s="8">
        <v>887</v>
      </c>
      <c r="D892" s="8">
        <v>298</v>
      </c>
      <c r="E892" s="9">
        <v>68.599999999999994</v>
      </c>
      <c r="F892" s="52">
        <f t="shared" si="412"/>
        <v>19.055555555555554</v>
      </c>
      <c r="G892" s="18">
        <f t="shared" si="436"/>
        <v>4.1666666666666269E-2</v>
      </c>
      <c r="H892" s="18">
        <f t="shared" si="437"/>
        <v>0.14999999999999858</v>
      </c>
      <c r="I892" s="18">
        <f t="shared" si="413"/>
        <v>19.055555555555554</v>
      </c>
      <c r="J892" s="18">
        <f t="shared" si="414"/>
        <v>6520.0277777777819</v>
      </c>
      <c r="K892" s="18">
        <f t="shared" si="439"/>
        <v>3425.4999999999977</v>
      </c>
      <c r="L892" s="43">
        <f>'Car Info '!$C$5*'My Spreedsheet '!G892</f>
        <v>62.083333333332739</v>
      </c>
      <c r="M892" s="43">
        <f t="shared" si="415"/>
        <v>1</v>
      </c>
      <c r="N892" s="43">
        <f>IF(M892=1,'Car Info '!$C$5*9.80665*'Car Info '!$H$5,0)</f>
        <v>160.73099349999998</v>
      </c>
      <c r="O892" s="43">
        <f>0.5*'Car Info '!$G$5*'Car Info '!$I$5*'Car Info '!$D$5*('My Spreedsheet '!F892*'My Spreedsheet '!F892)</f>
        <v>138.66704368742359</v>
      </c>
      <c r="P892" s="43">
        <f t="shared" si="438"/>
        <v>361.48137052075629</v>
      </c>
      <c r="Q892" s="43">
        <f t="shared" si="416"/>
        <v>6888.2283382566329</v>
      </c>
      <c r="R892" s="43">
        <f t="shared" si="417"/>
        <v>6.8882283382566332</v>
      </c>
      <c r="S892" s="43">
        <f t="shared" si="418"/>
        <v>5705.1959308492378</v>
      </c>
      <c r="T892" s="43">
        <f t="shared" si="440"/>
        <v>828811.004662444</v>
      </c>
      <c r="U892" s="43">
        <f t="shared" si="419"/>
        <v>6.8882283382566332</v>
      </c>
      <c r="V892" s="43">
        <f t="shared" si="420"/>
        <v>1.9133967606268425E-3</v>
      </c>
      <c r="W892" s="43">
        <f t="shared" si="421"/>
        <v>0</v>
      </c>
      <c r="X892" s="43">
        <f t="shared" si="422"/>
        <v>0</v>
      </c>
      <c r="Y892" s="43">
        <f t="shared" si="410"/>
        <v>2999.2431628541353</v>
      </c>
      <c r="Z892" s="43">
        <f t="shared" si="411"/>
        <v>-1294.2965537589628</v>
      </c>
      <c r="AA892" s="43">
        <f t="shared" si="423"/>
        <v>0.83312310079281537</v>
      </c>
      <c r="AB892" s="43">
        <f t="shared" si="424"/>
        <v>-0.3595268204886008</v>
      </c>
      <c r="AC892" s="43">
        <f t="shared" si="425"/>
        <v>0.3595268204886008</v>
      </c>
      <c r="AD892" s="43">
        <f t="shared" si="426"/>
        <v>0.47359628030421458</v>
      </c>
      <c r="AE892" s="43">
        <f>1/2*(('Car Info '!$C$5)*('My Spreedsheet '!F892)^2)</f>
        <v>270520.07716049376</v>
      </c>
      <c r="AF892" s="43">
        <f t="shared" si="427"/>
        <v>270.52007716049377</v>
      </c>
      <c r="AG892" s="43">
        <f t="shared" si="428"/>
        <v>7.5144465877914943E-2</v>
      </c>
      <c r="AH892" s="43">
        <f t="shared" si="429"/>
        <v>15.577932914308976</v>
      </c>
      <c r="AI892" s="43">
        <f t="shared" si="430"/>
        <v>5705.1959308492378</v>
      </c>
      <c r="AJ892" s="43">
        <f t="shared" si="431"/>
        <v>264814.88122964452</v>
      </c>
      <c r="AK892" s="43">
        <f t="shared" si="432"/>
        <v>264.81488122964453</v>
      </c>
      <c r="AL892" s="43">
        <f t="shared" si="433"/>
        <v>0</v>
      </c>
      <c r="AM892" s="43">
        <f t="shared" si="434"/>
        <v>0</v>
      </c>
      <c r="AN892" s="43">
        <f t="shared" si="435"/>
        <v>198.61116092223341</v>
      </c>
      <c r="AO892" s="43">
        <f>IF('My Spreedsheet '!AN892&lt; 'Supercapacitor Info'!$F$22,'My Spreedsheet '!AN892,'Supercapacitor Info'!$F$22)</f>
        <v>198.61116092223341</v>
      </c>
    </row>
    <row r="893" spans="2:41" x14ac:dyDescent="0.3">
      <c r="B893" s="8" t="s">
        <v>10</v>
      </c>
      <c r="C893" s="8">
        <v>888</v>
      </c>
      <c r="D893" s="8">
        <v>299</v>
      </c>
      <c r="E893" s="9">
        <v>68.7</v>
      </c>
      <c r="F893" s="52">
        <f t="shared" si="412"/>
        <v>19.083333333333332</v>
      </c>
      <c r="G893" s="18">
        <f t="shared" si="436"/>
        <v>-1.3888888888888099E-2</v>
      </c>
      <c r="H893" s="18">
        <f t="shared" si="437"/>
        <v>-4.9999999999997158E-2</v>
      </c>
      <c r="I893" s="18">
        <f t="shared" si="413"/>
        <v>19.083333333333332</v>
      </c>
      <c r="J893" s="18">
        <f t="shared" si="414"/>
        <v>6539.111111111115</v>
      </c>
      <c r="K893" s="18">
        <f t="shared" si="439"/>
        <v>3444.5833333333312</v>
      </c>
      <c r="L893" s="43">
        <f>'Car Info '!$C$5*'My Spreedsheet '!G893</f>
        <v>-20.694444444443267</v>
      </c>
      <c r="M893" s="43">
        <f t="shared" si="415"/>
        <v>1</v>
      </c>
      <c r="N893" s="43">
        <f>IF(M893=1,'Car Info '!$C$5*9.80665*'Car Info '!$H$5,0)</f>
        <v>160.73099349999998</v>
      </c>
      <c r="O893" s="43">
        <f>0.5*'Car Info '!$G$5*'Car Info '!$I$5*'Car Info '!$D$5*('My Spreedsheet '!F893*'My Spreedsheet '!F893)</f>
        <v>139.07161544532812</v>
      </c>
      <c r="P893" s="43">
        <f t="shared" si="438"/>
        <v>279.10816450088487</v>
      </c>
      <c r="Q893" s="43">
        <f t="shared" si="416"/>
        <v>5326.3141392252192</v>
      </c>
      <c r="R893" s="43">
        <f t="shared" si="417"/>
        <v>5.3263141392252189</v>
      </c>
      <c r="S893" s="43">
        <f t="shared" si="418"/>
        <v>5721.2331207066773</v>
      </c>
      <c r="T893" s="43">
        <f t="shared" si="440"/>
        <v>834532.23778315063</v>
      </c>
      <c r="U893" s="43">
        <f t="shared" si="419"/>
        <v>5.3263141392252189</v>
      </c>
      <c r="V893" s="43">
        <f t="shared" si="420"/>
        <v>1.4795317053403385E-3</v>
      </c>
      <c r="W893" s="43">
        <f t="shared" si="421"/>
        <v>0</v>
      </c>
      <c r="X893" s="43">
        <f t="shared" si="422"/>
        <v>0</v>
      </c>
      <c r="Y893" s="43">
        <f t="shared" si="410"/>
        <v>3004.5694769933607</v>
      </c>
      <c r="Z893" s="43">
        <f t="shared" si="411"/>
        <v>-1294.2965537589628</v>
      </c>
      <c r="AA893" s="43">
        <f t="shared" si="423"/>
        <v>0.83460263249815569</v>
      </c>
      <c r="AB893" s="43">
        <f t="shared" si="424"/>
        <v>-0.3595268204886008</v>
      </c>
      <c r="AC893" s="43">
        <f t="shared" si="425"/>
        <v>0.3595268204886008</v>
      </c>
      <c r="AD893" s="43">
        <f t="shared" si="426"/>
        <v>0.4750758120095549</v>
      </c>
      <c r="AE893" s="43">
        <f>1/2*(('Car Info '!$C$5)*('My Spreedsheet '!F893)^2)</f>
        <v>271309.34027777775</v>
      </c>
      <c r="AF893" s="43">
        <f t="shared" si="427"/>
        <v>271.30934027777778</v>
      </c>
      <c r="AG893" s="43">
        <f t="shared" si="428"/>
        <v>7.5363705632716049E-2</v>
      </c>
      <c r="AH893" s="43">
        <f t="shared" si="429"/>
        <v>15.653296619941692</v>
      </c>
      <c r="AI893" s="43">
        <f t="shared" si="430"/>
        <v>5721.2331207066773</v>
      </c>
      <c r="AJ893" s="43">
        <f t="shared" si="431"/>
        <v>265588.10715707106</v>
      </c>
      <c r="AK893" s="43">
        <f t="shared" si="432"/>
        <v>265.58810715707108</v>
      </c>
      <c r="AL893" s="43">
        <f t="shared" si="433"/>
        <v>265588.10715707106</v>
      </c>
      <c r="AM893" s="43">
        <f t="shared" si="434"/>
        <v>265.58810715707108</v>
      </c>
      <c r="AN893" s="43">
        <f t="shared" si="435"/>
        <v>199.19108036780329</v>
      </c>
      <c r="AO893" s="43">
        <f>IF('My Spreedsheet '!AN893&lt; 'Supercapacitor Info'!$F$22,'My Spreedsheet '!AN893,'Supercapacitor Info'!$F$22)</f>
        <v>199.19108036780329</v>
      </c>
    </row>
    <row r="894" spans="2:41" x14ac:dyDescent="0.3">
      <c r="B894" s="8" t="s">
        <v>10</v>
      </c>
      <c r="C894" s="8">
        <v>889</v>
      </c>
      <c r="D894" s="8">
        <v>300</v>
      </c>
      <c r="E894" s="9">
        <v>68.5</v>
      </c>
      <c r="F894" s="52">
        <f t="shared" si="412"/>
        <v>19.027777777777779</v>
      </c>
      <c r="G894" s="18">
        <f t="shared" si="436"/>
        <v>-8.3333333333334522E-2</v>
      </c>
      <c r="H894" s="18">
        <f t="shared" si="437"/>
        <v>-0.30000000000000426</v>
      </c>
      <c r="I894" s="18">
        <f t="shared" si="413"/>
        <v>19.027777777777779</v>
      </c>
      <c r="J894" s="18">
        <f t="shared" si="414"/>
        <v>6558.1388888888923</v>
      </c>
      <c r="K894" s="18">
        <f t="shared" si="439"/>
        <v>3463.611111111109</v>
      </c>
      <c r="L894" s="43">
        <f>'Car Info '!$C$5*'My Spreedsheet '!G894</f>
        <v>-124.16666666666843</v>
      </c>
      <c r="M894" s="43">
        <f t="shared" si="415"/>
        <v>1</v>
      </c>
      <c r="N894" s="43">
        <f>IF(M894=1,'Car Info '!$C$5*9.80665*'Car Info '!$H$5,0)</f>
        <v>160.73099349999998</v>
      </c>
      <c r="O894" s="43">
        <f>0.5*'Car Info '!$G$5*'Car Info '!$I$5*'Car Info '!$D$5*('My Spreedsheet '!F894*'My Spreedsheet '!F894)</f>
        <v>138.26306125473093</v>
      </c>
      <c r="P894" s="43">
        <f t="shared" si="438"/>
        <v>174.82738808806249</v>
      </c>
      <c r="Q894" s="43">
        <f t="shared" si="416"/>
        <v>3326.576690008967</v>
      </c>
      <c r="R894" s="43">
        <f t="shared" si="417"/>
        <v>3.3265766900089671</v>
      </c>
      <c r="S894" s="43">
        <f t="shared" si="418"/>
        <v>5689.1924307497402</v>
      </c>
      <c r="T894" s="43">
        <f t="shared" si="440"/>
        <v>840221.4302139004</v>
      </c>
      <c r="U894" s="43">
        <f t="shared" si="419"/>
        <v>3.3265766900089671</v>
      </c>
      <c r="V894" s="43">
        <f t="shared" si="420"/>
        <v>9.2404908055804637E-4</v>
      </c>
      <c r="W894" s="43">
        <f t="shared" si="421"/>
        <v>0</v>
      </c>
      <c r="X894" s="43">
        <f t="shared" si="422"/>
        <v>0</v>
      </c>
      <c r="Y894" s="43">
        <f t="shared" si="410"/>
        <v>3007.8960536833697</v>
      </c>
      <c r="Z894" s="43">
        <f t="shared" si="411"/>
        <v>-1294.2965537589628</v>
      </c>
      <c r="AA894" s="43">
        <f t="shared" si="423"/>
        <v>0.83552668157871379</v>
      </c>
      <c r="AB894" s="43">
        <f t="shared" si="424"/>
        <v>-0.3595268204886008</v>
      </c>
      <c r="AC894" s="43">
        <f t="shared" si="425"/>
        <v>0.3595268204886008</v>
      </c>
      <c r="AD894" s="43">
        <f t="shared" si="426"/>
        <v>0.475999861090113</v>
      </c>
      <c r="AE894" s="43">
        <f>1/2*(('Car Info '!$C$5)*('My Spreedsheet '!F894)^2)</f>
        <v>269731.96373456792</v>
      </c>
      <c r="AF894" s="43">
        <f t="shared" si="427"/>
        <v>269.73196373456796</v>
      </c>
      <c r="AG894" s="43">
        <f t="shared" si="428"/>
        <v>7.4925545481824438E-2</v>
      </c>
      <c r="AH894" s="43">
        <f t="shared" si="429"/>
        <v>15.728222165423515</v>
      </c>
      <c r="AI894" s="43">
        <f t="shared" si="430"/>
        <v>5689.1924307497402</v>
      </c>
      <c r="AJ894" s="43">
        <f t="shared" si="431"/>
        <v>264042.77130381815</v>
      </c>
      <c r="AK894" s="43">
        <f t="shared" si="432"/>
        <v>264.04277130381814</v>
      </c>
      <c r="AL894" s="43">
        <f t="shared" si="433"/>
        <v>264042.77130381815</v>
      </c>
      <c r="AM894" s="43">
        <f t="shared" si="434"/>
        <v>264.04277130381814</v>
      </c>
      <c r="AN894" s="43">
        <f t="shared" si="435"/>
        <v>198.03207847786362</v>
      </c>
      <c r="AO894" s="43">
        <f>IF('My Spreedsheet '!AN894&lt; 'Supercapacitor Info'!$F$22,'My Spreedsheet '!AN894,'Supercapacitor Info'!$F$22)</f>
        <v>198.03207847786362</v>
      </c>
    </row>
    <row r="895" spans="2:41" x14ac:dyDescent="0.3">
      <c r="B895" s="8" t="s">
        <v>10</v>
      </c>
      <c r="C895" s="8">
        <v>890</v>
      </c>
      <c r="D895" s="8">
        <v>301</v>
      </c>
      <c r="E895" s="9">
        <v>68.099999999999994</v>
      </c>
      <c r="F895" s="52">
        <f t="shared" si="412"/>
        <v>18.916666666666664</v>
      </c>
      <c r="G895" s="18">
        <f t="shared" si="436"/>
        <v>-0.16666666666666705</v>
      </c>
      <c r="H895" s="18">
        <f t="shared" si="437"/>
        <v>-0.60000000000000142</v>
      </c>
      <c r="I895" s="18">
        <f t="shared" si="413"/>
        <v>18.916666666666664</v>
      </c>
      <c r="J895" s="18">
        <f t="shared" si="414"/>
        <v>6577.0555555555593</v>
      </c>
      <c r="K895" s="18">
        <f t="shared" si="439"/>
        <v>3482.5277777777756</v>
      </c>
      <c r="L895" s="43">
        <f>'Car Info '!$C$5*'My Spreedsheet '!G895</f>
        <v>-248.33333333333391</v>
      </c>
      <c r="M895" s="43">
        <f t="shared" si="415"/>
        <v>1</v>
      </c>
      <c r="N895" s="43">
        <f>IF(M895=1,'Car Info '!$C$5*9.80665*'Car Info '!$H$5,0)</f>
        <v>160.73099349999998</v>
      </c>
      <c r="O895" s="43">
        <f>0.5*'Car Info '!$G$5*'Car Info '!$I$5*'Car Info '!$D$5*('My Spreedsheet '!F895*'My Spreedsheet '!F895)</f>
        <v>136.6530247760781</v>
      </c>
      <c r="P895" s="43">
        <f t="shared" si="438"/>
        <v>49.050684942744169</v>
      </c>
      <c r="Q895" s="43">
        <f t="shared" si="416"/>
        <v>927.87545683357712</v>
      </c>
      <c r="R895" s="43">
        <f t="shared" si="417"/>
        <v>0.92787545683357708</v>
      </c>
      <c r="S895" s="43">
        <f t="shared" si="418"/>
        <v>5625.5143457224767</v>
      </c>
      <c r="T895" s="43">
        <f t="shared" si="440"/>
        <v>845846.94455962291</v>
      </c>
      <c r="U895" s="43">
        <f t="shared" si="419"/>
        <v>0.92787545683357708</v>
      </c>
      <c r="V895" s="43">
        <f t="shared" si="420"/>
        <v>2.5774318245377139E-4</v>
      </c>
      <c r="W895" s="43">
        <f t="shared" si="421"/>
        <v>0</v>
      </c>
      <c r="X895" s="43">
        <f t="shared" si="422"/>
        <v>0</v>
      </c>
      <c r="Y895" s="43">
        <f t="shared" si="410"/>
        <v>3008.8239291402033</v>
      </c>
      <c r="Z895" s="43">
        <f t="shared" si="411"/>
        <v>-1294.2965537589628</v>
      </c>
      <c r="AA895" s="43">
        <f t="shared" si="423"/>
        <v>0.83578442476116754</v>
      </c>
      <c r="AB895" s="43">
        <f t="shared" si="424"/>
        <v>-0.3595268204886008</v>
      </c>
      <c r="AC895" s="43">
        <f t="shared" si="425"/>
        <v>0.3595268204886008</v>
      </c>
      <c r="AD895" s="43">
        <f t="shared" si="426"/>
        <v>0.47625760427256675</v>
      </c>
      <c r="AE895" s="43">
        <f>1/2*(('Car Info '!$C$5)*('My Spreedsheet '!F895)^2)</f>
        <v>266591.00694444438</v>
      </c>
      <c r="AF895" s="43">
        <f t="shared" si="427"/>
        <v>266.59100694444436</v>
      </c>
      <c r="AG895" s="43">
        <f t="shared" si="428"/>
        <v>7.4053057484567877E-2</v>
      </c>
      <c r="AH895" s="43">
        <f t="shared" si="429"/>
        <v>15.802275222908083</v>
      </c>
      <c r="AI895" s="43">
        <f t="shared" si="430"/>
        <v>5625.5143457224767</v>
      </c>
      <c r="AJ895" s="43">
        <f t="shared" si="431"/>
        <v>260965.4925987219</v>
      </c>
      <c r="AK895" s="43">
        <f t="shared" si="432"/>
        <v>260.96549259872188</v>
      </c>
      <c r="AL895" s="43">
        <f t="shared" si="433"/>
        <v>260965.4925987219</v>
      </c>
      <c r="AM895" s="43">
        <f t="shared" si="434"/>
        <v>260.96549259872188</v>
      </c>
      <c r="AN895" s="43">
        <f t="shared" si="435"/>
        <v>195.72411944904144</v>
      </c>
      <c r="AO895" s="43">
        <f>IF('My Spreedsheet '!AN895&lt; 'Supercapacitor Info'!$F$22,'My Spreedsheet '!AN895,'Supercapacitor Info'!$F$22)</f>
        <v>195.72411944904144</v>
      </c>
    </row>
    <row r="896" spans="2:41" x14ac:dyDescent="0.3">
      <c r="B896" s="8" t="s">
        <v>10</v>
      </c>
      <c r="C896" s="8">
        <v>891</v>
      </c>
      <c r="D896" s="8">
        <v>302</v>
      </c>
      <c r="E896" s="9">
        <v>67.3</v>
      </c>
      <c r="F896" s="52">
        <f t="shared" si="412"/>
        <v>18.694444444444443</v>
      </c>
      <c r="G896" s="18">
        <f t="shared" si="436"/>
        <v>-0.26388888888888767</v>
      </c>
      <c r="H896" s="18">
        <f t="shared" si="437"/>
        <v>-0.94999999999999574</v>
      </c>
      <c r="I896" s="18">
        <f t="shared" si="413"/>
        <v>18.694444444444443</v>
      </c>
      <c r="J896" s="18">
        <f t="shared" si="414"/>
        <v>6595.7500000000036</v>
      </c>
      <c r="K896" s="18">
        <f t="shared" si="439"/>
        <v>3501.2222222222199</v>
      </c>
      <c r="L896" s="43">
        <f>'Car Info '!$C$5*'My Spreedsheet '!G896</f>
        <v>-393.19444444444264</v>
      </c>
      <c r="M896" s="43">
        <f t="shared" si="415"/>
        <v>1</v>
      </c>
      <c r="N896" s="43">
        <f>IF(M896=1,'Car Info '!$C$5*9.80665*'Car Info '!$H$5,0)</f>
        <v>160.73099349999998</v>
      </c>
      <c r="O896" s="43">
        <f>0.5*'Car Info '!$G$5*'Car Info '!$I$5*'Car Info '!$D$5*('My Spreedsheet '!F896*'My Spreedsheet '!F896)</f>
        <v>133.46123942893922</v>
      </c>
      <c r="P896" s="43">
        <f t="shared" si="438"/>
        <v>-99.002211515503433</v>
      </c>
      <c r="Q896" s="43">
        <f t="shared" si="416"/>
        <v>-1850.7913430537169</v>
      </c>
      <c r="R896" s="43">
        <f t="shared" si="417"/>
        <v>-1.8507913430537168</v>
      </c>
      <c r="S896" s="43">
        <f t="shared" si="418"/>
        <v>5499.7603544771137</v>
      </c>
      <c r="T896" s="43">
        <f t="shared" si="440"/>
        <v>851346.7049141</v>
      </c>
      <c r="U896" s="43">
        <f t="shared" si="419"/>
        <v>0</v>
      </c>
      <c r="V896" s="43">
        <f t="shared" si="420"/>
        <v>0</v>
      </c>
      <c r="W896" s="43">
        <f t="shared" si="421"/>
        <v>-1.8507913430537168</v>
      </c>
      <c r="X896" s="43">
        <f t="shared" si="422"/>
        <v>5.1410870640381022E-4</v>
      </c>
      <c r="Y896" s="43">
        <f t="shared" si="410"/>
        <v>3008.8239291402033</v>
      </c>
      <c r="Z896" s="43">
        <f t="shared" si="411"/>
        <v>-1296.1473451020165</v>
      </c>
      <c r="AA896" s="43">
        <f t="shared" si="423"/>
        <v>0.83578442476116754</v>
      </c>
      <c r="AB896" s="43">
        <f t="shared" si="424"/>
        <v>-0.36004092919500458</v>
      </c>
      <c r="AC896" s="43">
        <f t="shared" si="425"/>
        <v>0.36004092919500458</v>
      </c>
      <c r="AD896" s="43">
        <f t="shared" si="426"/>
        <v>0.47574349556616297</v>
      </c>
      <c r="AE896" s="43">
        <f>1/2*(('Car Info '!$C$5)*('My Spreedsheet '!F896)^2)</f>
        <v>260364.27854938267</v>
      </c>
      <c r="AF896" s="43">
        <f t="shared" si="427"/>
        <v>260.36427854938268</v>
      </c>
      <c r="AG896" s="43">
        <f t="shared" si="428"/>
        <v>7.2323410708161853E-2</v>
      </c>
      <c r="AH896" s="43">
        <f t="shared" si="429"/>
        <v>15.874598633616245</v>
      </c>
      <c r="AI896" s="43">
        <f t="shared" si="430"/>
        <v>5499.7603544771137</v>
      </c>
      <c r="AJ896" s="43">
        <f t="shared" si="431"/>
        <v>254864.51819490554</v>
      </c>
      <c r="AK896" s="43">
        <f t="shared" si="432"/>
        <v>254.86451819490554</v>
      </c>
      <c r="AL896" s="43">
        <f t="shared" si="433"/>
        <v>254864.51819490554</v>
      </c>
      <c r="AM896" s="43">
        <f t="shared" si="434"/>
        <v>254.86451819490554</v>
      </c>
      <c r="AN896" s="43">
        <f t="shared" si="435"/>
        <v>191.14838864617917</v>
      </c>
      <c r="AO896" s="43">
        <f>IF('My Spreedsheet '!AN896&lt; 'Supercapacitor Info'!$F$22,'My Spreedsheet '!AN896,'Supercapacitor Info'!$F$22)</f>
        <v>191.14838864617917</v>
      </c>
    </row>
    <row r="897" spans="2:41" x14ac:dyDescent="0.3">
      <c r="B897" s="8" t="s">
        <v>10</v>
      </c>
      <c r="C897" s="8">
        <v>892</v>
      </c>
      <c r="D897" s="8">
        <v>303</v>
      </c>
      <c r="E897" s="9">
        <v>66.2</v>
      </c>
      <c r="F897" s="52">
        <f t="shared" si="412"/>
        <v>18.388888888888889</v>
      </c>
      <c r="G897" s="18">
        <f t="shared" si="436"/>
        <v>-0.34722222222222221</v>
      </c>
      <c r="H897" s="18">
        <f t="shared" si="437"/>
        <v>-1.25</v>
      </c>
      <c r="I897" s="18">
        <f t="shared" si="413"/>
        <v>18.388888888888889</v>
      </c>
      <c r="J897" s="18">
        <f t="shared" si="414"/>
        <v>6614.1388888888923</v>
      </c>
      <c r="K897" s="18">
        <f t="shared" si="439"/>
        <v>3519.6111111111086</v>
      </c>
      <c r="L897" s="43">
        <f>'Car Info '!$C$5*'My Spreedsheet '!G897</f>
        <v>-517.36111111111109</v>
      </c>
      <c r="M897" s="43">
        <f t="shared" si="415"/>
        <v>1</v>
      </c>
      <c r="N897" s="43">
        <f>IF(M897=1,'Car Info '!$C$5*9.80665*'Car Info '!$H$5,0)</f>
        <v>160.73099349999998</v>
      </c>
      <c r="O897" s="43">
        <f>0.5*'Car Info '!$G$5*'Car Info '!$I$5*'Car Info '!$D$5*('My Spreedsheet '!F897*'My Spreedsheet '!F897)</f>
        <v>129.13411906125697</v>
      </c>
      <c r="P897" s="43">
        <f t="shared" si="438"/>
        <v>-227.49599854985416</v>
      </c>
      <c r="Q897" s="43">
        <f t="shared" si="416"/>
        <v>-4183.3986400000958</v>
      </c>
      <c r="R897" s="43">
        <f t="shared" si="417"/>
        <v>-4.183398640000096</v>
      </c>
      <c r="S897" s="43">
        <f t="shared" si="418"/>
        <v>5330.2973476542256</v>
      </c>
      <c r="T897" s="43">
        <f t="shared" si="440"/>
        <v>856677.00226175424</v>
      </c>
      <c r="U897" s="43">
        <f t="shared" si="419"/>
        <v>0</v>
      </c>
      <c r="V897" s="43">
        <f t="shared" si="420"/>
        <v>0</v>
      </c>
      <c r="W897" s="43">
        <f t="shared" si="421"/>
        <v>-4.183398640000096</v>
      </c>
      <c r="X897" s="43">
        <f t="shared" si="422"/>
        <v>1.1620551777778044E-3</v>
      </c>
      <c r="Y897" s="43">
        <f t="shared" si="410"/>
        <v>3008.8239291402033</v>
      </c>
      <c r="Z897" s="43">
        <f t="shared" si="411"/>
        <v>-1300.3307437420167</v>
      </c>
      <c r="AA897" s="43">
        <f t="shared" si="423"/>
        <v>0.83578442476116754</v>
      </c>
      <c r="AB897" s="43">
        <f t="shared" si="424"/>
        <v>-0.36120298437278242</v>
      </c>
      <c r="AC897" s="43">
        <f t="shared" si="425"/>
        <v>0.36120298437278242</v>
      </c>
      <c r="AD897" s="43">
        <f t="shared" si="426"/>
        <v>0.47458144038838512</v>
      </c>
      <c r="AE897" s="43">
        <f>1/2*(('Car Info '!$C$5)*('My Spreedsheet '!F897)^2)</f>
        <v>251922.66975308643</v>
      </c>
      <c r="AF897" s="43">
        <f t="shared" si="427"/>
        <v>251.92266975308644</v>
      </c>
      <c r="AG897" s="43">
        <f t="shared" si="428"/>
        <v>6.9978519375857348E-2</v>
      </c>
      <c r="AH897" s="43">
        <f t="shared" si="429"/>
        <v>15.944577152992101</v>
      </c>
      <c r="AI897" s="43">
        <f t="shared" si="430"/>
        <v>5330.2973476542256</v>
      </c>
      <c r="AJ897" s="43">
        <f t="shared" si="431"/>
        <v>246592.37240543219</v>
      </c>
      <c r="AK897" s="43">
        <f t="shared" si="432"/>
        <v>246.5923724054322</v>
      </c>
      <c r="AL897" s="43">
        <f t="shared" si="433"/>
        <v>246592.37240543219</v>
      </c>
      <c r="AM897" s="43">
        <f t="shared" si="434"/>
        <v>246.5923724054322</v>
      </c>
      <c r="AN897" s="43">
        <f t="shared" si="435"/>
        <v>184.94427930407414</v>
      </c>
      <c r="AO897" s="43">
        <f>IF('My Spreedsheet '!AN897&lt; 'Supercapacitor Info'!$F$22,'My Spreedsheet '!AN897,'Supercapacitor Info'!$F$22)</f>
        <v>184.94427930407414</v>
      </c>
    </row>
    <row r="898" spans="2:41" x14ac:dyDescent="0.3">
      <c r="B898" s="8" t="s">
        <v>10</v>
      </c>
      <c r="C898" s="8">
        <v>893</v>
      </c>
      <c r="D898" s="8">
        <v>304</v>
      </c>
      <c r="E898" s="9">
        <v>64.8</v>
      </c>
      <c r="F898" s="52">
        <f t="shared" si="412"/>
        <v>18</v>
      </c>
      <c r="G898" s="18">
        <f t="shared" si="436"/>
        <v>-0.36111111111111133</v>
      </c>
      <c r="H898" s="18">
        <f t="shared" si="437"/>
        <v>-1.3000000000000007</v>
      </c>
      <c r="I898" s="18">
        <f t="shared" si="413"/>
        <v>18</v>
      </c>
      <c r="J898" s="18">
        <f t="shared" si="414"/>
        <v>6632.1388888888923</v>
      </c>
      <c r="K898" s="18">
        <f t="shared" si="439"/>
        <v>3537.6111111111086</v>
      </c>
      <c r="L898" s="43">
        <f>'Car Info '!$C$5*'My Spreedsheet '!G898</f>
        <v>-538.05555555555588</v>
      </c>
      <c r="M898" s="43">
        <f t="shared" si="415"/>
        <v>1</v>
      </c>
      <c r="N898" s="43">
        <f>IF(M898=1,'Car Info '!$C$5*9.80665*'Car Info '!$H$5,0)</f>
        <v>160.73099349999998</v>
      </c>
      <c r="O898" s="43">
        <f>0.5*'Car Info '!$G$5*'Car Info '!$I$5*'Car Info '!$D$5*('My Spreedsheet '!F898*'My Spreedsheet '!F898)</f>
        <v>123.73000686899999</v>
      </c>
      <c r="P898" s="43">
        <f t="shared" si="438"/>
        <v>-253.59455518655594</v>
      </c>
      <c r="Q898" s="43">
        <f t="shared" si="416"/>
        <v>-4564.7019933580068</v>
      </c>
      <c r="R898" s="43">
        <f t="shared" si="417"/>
        <v>-4.5647019933580069</v>
      </c>
      <c r="S898" s="43">
        <f t="shared" si="418"/>
        <v>5120.2980066419996</v>
      </c>
      <c r="T898" s="43">
        <f t="shared" si="440"/>
        <v>861797.30026839627</v>
      </c>
      <c r="U898" s="43">
        <f t="shared" si="419"/>
        <v>0</v>
      </c>
      <c r="V898" s="43">
        <f t="shared" si="420"/>
        <v>0</v>
      </c>
      <c r="W898" s="43">
        <f t="shared" si="421"/>
        <v>-4.5647019933580069</v>
      </c>
      <c r="X898" s="43">
        <f t="shared" si="422"/>
        <v>1.2679727759327796E-3</v>
      </c>
      <c r="Y898" s="43">
        <f t="shared" si="410"/>
        <v>3008.8239291402033</v>
      </c>
      <c r="Z898" s="43">
        <f t="shared" si="411"/>
        <v>-1304.8954457353748</v>
      </c>
      <c r="AA898" s="43">
        <f t="shared" si="423"/>
        <v>0.83578442476116754</v>
      </c>
      <c r="AB898" s="43">
        <f t="shared" si="424"/>
        <v>-0.36247095714871519</v>
      </c>
      <c r="AC898" s="43">
        <f t="shared" si="425"/>
        <v>0.36247095714871519</v>
      </c>
      <c r="AD898" s="43">
        <f t="shared" si="426"/>
        <v>0.47331346761245235</v>
      </c>
      <c r="AE898" s="43">
        <f>1/2*(('Car Info '!$C$5)*('My Spreedsheet '!F898)^2)</f>
        <v>241380</v>
      </c>
      <c r="AF898" s="43">
        <f t="shared" si="427"/>
        <v>241.38</v>
      </c>
      <c r="AG898" s="43">
        <f t="shared" si="428"/>
        <v>6.7049999999999998E-2</v>
      </c>
      <c r="AH898" s="43">
        <f t="shared" si="429"/>
        <v>16.011627152992101</v>
      </c>
      <c r="AI898" s="43">
        <f t="shared" si="430"/>
        <v>5120.2980066419996</v>
      </c>
      <c r="AJ898" s="43">
        <f t="shared" si="431"/>
        <v>236259.701993358</v>
      </c>
      <c r="AK898" s="43">
        <f t="shared" si="432"/>
        <v>236.25970199335799</v>
      </c>
      <c r="AL898" s="43">
        <f t="shared" si="433"/>
        <v>236259.701993358</v>
      </c>
      <c r="AM898" s="43">
        <f t="shared" si="434"/>
        <v>236.25970199335799</v>
      </c>
      <c r="AN898" s="43">
        <f t="shared" si="435"/>
        <v>177.19477649501852</v>
      </c>
      <c r="AO898" s="43">
        <f>IF('My Spreedsheet '!AN898&lt; 'Supercapacitor Info'!$F$22,'My Spreedsheet '!AN898,'Supercapacitor Info'!$F$22)</f>
        <v>177.19477649501852</v>
      </c>
    </row>
    <row r="899" spans="2:41" x14ac:dyDescent="0.3">
      <c r="B899" s="8" t="s">
        <v>10</v>
      </c>
      <c r="C899" s="8">
        <v>894</v>
      </c>
      <c r="D899" s="8">
        <v>305</v>
      </c>
      <c r="E899" s="9">
        <v>63.6</v>
      </c>
      <c r="F899" s="52">
        <f t="shared" si="412"/>
        <v>17.666666666666668</v>
      </c>
      <c r="G899" s="18">
        <f t="shared" si="436"/>
        <v>-0.30555555555555497</v>
      </c>
      <c r="H899" s="18">
        <f t="shared" si="437"/>
        <v>-1.0999999999999979</v>
      </c>
      <c r="I899" s="18">
        <f t="shared" si="413"/>
        <v>17.666666666666668</v>
      </c>
      <c r="J899" s="18">
        <f t="shared" si="414"/>
        <v>6649.8055555555593</v>
      </c>
      <c r="K899" s="18">
        <f t="shared" si="439"/>
        <v>3555.2777777777751</v>
      </c>
      <c r="L899" s="43">
        <f>'Car Info '!$C$5*'My Spreedsheet '!G899</f>
        <v>-455.27777777777692</v>
      </c>
      <c r="M899" s="43">
        <f t="shared" si="415"/>
        <v>1</v>
      </c>
      <c r="N899" s="43">
        <f>IF(M899=1,'Car Info '!$C$5*9.80665*'Car Info '!$H$5,0)</f>
        <v>160.73099349999998</v>
      </c>
      <c r="O899" s="43">
        <f>0.5*'Car Info '!$G$5*'Car Info '!$I$5*'Car Info '!$D$5*('My Spreedsheet '!F899*'My Spreedsheet '!F899)</f>
        <v>119.18984543725001</v>
      </c>
      <c r="P899" s="43">
        <f t="shared" si="438"/>
        <v>-175.35693884052694</v>
      </c>
      <c r="Q899" s="43">
        <f t="shared" si="416"/>
        <v>-3097.9725861826428</v>
      </c>
      <c r="R899" s="43">
        <f t="shared" si="417"/>
        <v>-3.0979725861826428</v>
      </c>
      <c r="S899" s="43">
        <f t="shared" si="418"/>
        <v>4945.2681545580836</v>
      </c>
      <c r="T899" s="43">
        <f t="shared" si="440"/>
        <v>866742.5684229543</v>
      </c>
      <c r="U899" s="43">
        <f t="shared" si="419"/>
        <v>0</v>
      </c>
      <c r="V899" s="43">
        <f t="shared" si="420"/>
        <v>0</v>
      </c>
      <c r="W899" s="43">
        <f t="shared" si="421"/>
        <v>-3.0979725861826428</v>
      </c>
      <c r="X899" s="43">
        <f t="shared" si="422"/>
        <v>8.6054794060628971E-4</v>
      </c>
      <c r="Y899" s="43">
        <f t="shared" si="410"/>
        <v>3008.8239291402033</v>
      </c>
      <c r="Z899" s="43">
        <f t="shared" si="411"/>
        <v>-1307.9934183215573</v>
      </c>
      <c r="AA899" s="43">
        <f t="shared" si="423"/>
        <v>0.83578442476116754</v>
      </c>
      <c r="AB899" s="43">
        <f t="shared" si="424"/>
        <v>-0.36333150508932149</v>
      </c>
      <c r="AC899" s="43">
        <f t="shared" si="425"/>
        <v>0.36333150508932149</v>
      </c>
      <c r="AD899" s="43">
        <f t="shared" si="426"/>
        <v>0.47245291967184605</v>
      </c>
      <c r="AE899" s="43">
        <f>1/2*(('Car Info '!$C$5)*('My Spreedsheet '!F899)^2)</f>
        <v>232522.77777777781</v>
      </c>
      <c r="AF899" s="43">
        <f t="shared" si="427"/>
        <v>232.5227777777778</v>
      </c>
      <c r="AG899" s="43">
        <f t="shared" si="428"/>
        <v>6.4589660493827167E-2</v>
      </c>
      <c r="AH899" s="43">
        <f t="shared" si="429"/>
        <v>16.076216813485928</v>
      </c>
      <c r="AI899" s="43">
        <f t="shared" si="430"/>
        <v>4945.2681545580836</v>
      </c>
      <c r="AJ899" s="43">
        <f t="shared" si="431"/>
        <v>227577.50962321972</v>
      </c>
      <c r="AK899" s="43">
        <f t="shared" si="432"/>
        <v>227.57750962321973</v>
      </c>
      <c r="AL899" s="43">
        <f t="shared" si="433"/>
        <v>227577.50962321972</v>
      </c>
      <c r="AM899" s="43">
        <f t="shared" si="434"/>
        <v>227.57750962321973</v>
      </c>
      <c r="AN899" s="43">
        <f t="shared" si="435"/>
        <v>170.68313221741479</v>
      </c>
      <c r="AO899" s="43">
        <f>IF('My Spreedsheet '!AN899&lt; 'Supercapacitor Info'!$F$22,'My Spreedsheet '!AN899,'Supercapacitor Info'!$F$22)</f>
        <v>170.68313221741479</v>
      </c>
    </row>
    <row r="900" spans="2:41" x14ac:dyDescent="0.3">
      <c r="B900" s="8" t="s">
        <v>10</v>
      </c>
      <c r="C900" s="8">
        <v>895</v>
      </c>
      <c r="D900" s="8">
        <v>306</v>
      </c>
      <c r="E900" s="9">
        <v>62.6</v>
      </c>
      <c r="F900" s="52">
        <f t="shared" si="412"/>
        <v>17.388888888888889</v>
      </c>
      <c r="G900" s="18">
        <f t="shared" si="436"/>
        <v>-0.20833333333333331</v>
      </c>
      <c r="H900" s="18">
        <f t="shared" si="437"/>
        <v>-0.75</v>
      </c>
      <c r="I900" s="18">
        <f t="shared" si="413"/>
        <v>17.388888888888889</v>
      </c>
      <c r="J900" s="18">
        <f t="shared" si="414"/>
        <v>6667.194444444448</v>
      </c>
      <c r="K900" s="18">
        <f t="shared" si="439"/>
        <v>3572.6666666666638</v>
      </c>
      <c r="L900" s="43">
        <f>'Car Info '!$C$5*'My Spreedsheet '!G900</f>
        <v>-310.41666666666663</v>
      </c>
      <c r="M900" s="43">
        <f t="shared" si="415"/>
        <v>1</v>
      </c>
      <c r="N900" s="43">
        <f>IF(M900=1,'Car Info '!$C$5*9.80665*'Car Info '!$H$5,0)</f>
        <v>160.73099349999998</v>
      </c>
      <c r="O900" s="43">
        <f>0.5*'Car Info '!$G$5*'Car Info '!$I$5*'Car Info '!$D$5*('My Spreedsheet '!F900*'My Spreedsheet '!F900)</f>
        <v>115.47120335075695</v>
      </c>
      <c r="P900" s="43">
        <f t="shared" si="438"/>
        <v>-34.214469815909695</v>
      </c>
      <c r="Q900" s="43">
        <f t="shared" si="416"/>
        <v>-594.95161402109636</v>
      </c>
      <c r="R900" s="43">
        <f t="shared" si="417"/>
        <v>-0.59495161402109642</v>
      </c>
      <c r="S900" s="43">
        <f t="shared" si="418"/>
        <v>4802.8493119048289</v>
      </c>
      <c r="T900" s="43">
        <f t="shared" si="440"/>
        <v>871545.41773485916</v>
      </c>
      <c r="U900" s="43">
        <f t="shared" si="419"/>
        <v>0</v>
      </c>
      <c r="V900" s="43">
        <f t="shared" si="420"/>
        <v>0</v>
      </c>
      <c r="W900" s="43">
        <f t="shared" si="421"/>
        <v>-0.59495161402109642</v>
      </c>
      <c r="X900" s="43">
        <f t="shared" si="422"/>
        <v>1.6526433722808233E-4</v>
      </c>
      <c r="Y900" s="43">
        <f t="shared" si="410"/>
        <v>3008.8239291402033</v>
      </c>
      <c r="Z900" s="43">
        <f t="shared" si="411"/>
        <v>-1308.5883699355784</v>
      </c>
      <c r="AA900" s="43">
        <f t="shared" si="423"/>
        <v>0.83578442476116754</v>
      </c>
      <c r="AB900" s="43">
        <f t="shared" si="424"/>
        <v>-0.36349676942654957</v>
      </c>
      <c r="AC900" s="43">
        <f t="shared" si="425"/>
        <v>0.36349676942654957</v>
      </c>
      <c r="AD900" s="43">
        <f t="shared" si="426"/>
        <v>0.47228765533461797</v>
      </c>
      <c r="AE900" s="43">
        <f>1/2*(('Car Info '!$C$5)*('My Spreedsheet '!F900)^2)</f>
        <v>225268.225308642</v>
      </c>
      <c r="AF900" s="43">
        <f t="shared" si="427"/>
        <v>225.268225308642</v>
      </c>
      <c r="AG900" s="43">
        <f t="shared" si="428"/>
        <v>6.2574507030178333E-2</v>
      </c>
      <c r="AH900" s="43">
        <f t="shared" si="429"/>
        <v>16.138791320516106</v>
      </c>
      <c r="AI900" s="43">
        <f t="shared" si="430"/>
        <v>4802.8493119048289</v>
      </c>
      <c r="AJ900" s="43">
        <f t="shared" si="431"/>
        <v>220465.37599673716</v>
      </c>
      <c r="AK900" s="43">
        <f t="shared" si="432"/>
        <v>220.46537599673715</v>
      </c>
      <c r="AL900" s="43">
        <f t="shared" si="433"/>
        <v>220465.37599673716</v>
      </c>
      <c r="AM900" s="43">
        <f t="shared" si="434"/>
        <v>220.46537599673715</v>
      </c>
      <c r="AN900" s="43">
        <f t="shared" si="435"/>
        <v>165.34903199755288</v>
      </c>
      <c r="AO900" s="43">
        <f>IF('My Spreedsheet '!AN900&lt; 'Supercapacitor Info'!$F$22,'My Spreedsheet '!AN900,'Supercapacitor Info'!$F$22)</f>
        <v>165.34903199755288</v>
      </c>
    </row>
    <row r="901" spans="2:41" x14ac:dyDescent="0.3">
      <c r="B901" s="8" t="s">
        <v>10</v>
      </c>
      <c r="C901" s="8">
        <v>896</v>
      </c>
      <c r="D901" s="8">
        <v>307</v>
      </c>
      <c r="E901" s="9">
        <v>62.1</v>
      </c>
      <c r="F901" s="52">
        <f t="shared" si="412"/>
        <v>17.25</v>
      </c>
      <c r="G901" s="18">
        <f t="shared" si="436"/>
        <v>-9.7222222222222612E-2</v>
      </c>
      <c r="H901" s="18">
        <f t="shared" si="437"/>
        <v>-0.35000000000000142</v>
      </c>
      <c r="I901" s="18">
        <f t="shared" si="413"/>
        <v>17.25</v>
      </c>
      <c r="J901" s="18">
        <f t="shared" si="414"/>
        <v>6684.444444444448</v>
      </c>
      <c r="K901" s="18">
        <f t="shared" si="439"/>
        <v>3589.9166666666638</v>
      </c>
      <c r="L901" s="43">
        <f>'Car Info '!$C$5*'My Spreedsheet '!G901</f>
        <v>-144.86111111111168</v>
      </c>
      <c r="M901" s="43">
        <f t="shared" si="415"/>
        <v>1</v>
      </c>
      <c r="N901" s="43">
        <f>IF(M901=1,'Car Info '!$C$5*9.80665*'Car Info '!$H$5,0)</f>
        <v>160.73099349999998</v>
      </c>
      <c r="O901" s="43">
        <f>0.5*'Car Info '!$G$5*'Car Info '!$I$5*'Car Info '!$D$5*('My Spreedsheet '!F901*'My Spreedsheet '!F901)</f>
        <v>113.63398200295312</v>
      </c>
      <c r="P901" s="43">
        <f t="shared" si="438"/>
        <v>129.50386439184143</v>
      </c>
      <c r="Q901" s="43">
        <f t="shared" si="416"/>
        <v>2233.9416607592648</v>
      </c>
      <c r="R901" s="43">
        <f t="shared" si="417"/>
        <v>2.2339416607592648</v>
      </c>
      <c r="S901" s="43">
        <f t="shared" si="418"/>
        <v>4732.7958274259408</v>
      </c>
      <c r="T901" s="43">
        <f t="shared" si="440"/>
        <v>876278.21356228506</v>
      </c>
      <c r="U901" s="43">
        <f t="shared" si="419"/>
        <v>2.2339416607592648</v>
      </c>
      <c r="V901" s="43">
        <f t="shared" si="420"/>
        <v>6.2053935021090685E-4</v>
      </c>
      <c r="W901" s="43">
        <f t="shared" si="421"/>
        <v>0</v>
      </c>
      <c r="X901" s="43">
        <f t="shared" si="422"/>
        <v>0</v>
      </c>
      <c r="Y901" s="43">
        <f t="shared" ref="Y901:Y964" si="441">IF(R901&gt;0,SUM(Y900,R901),Y900)</f>
        <v>3011.0578708009625</v>
      </c>
      <c r="Z901" s="43">
        <f t="shared" ref="Z901:Z964" si="442">IF(R901&lt;0,SUM(Z900,R901),Z900)</f>
        <v>-1308.5883699355784</v>
      </c>
      <c r="AA901" s="43">
        <f t="shared" si="423"/>
        <v>0.83640496411137844</v>
      </c>
      <c r="AB901" s="43">
        <f t="shared" si="424"/>
        <v>-0.36349676942654957</v>
      </c>
      <c r="AC901" s="43">
        <f t="shared" si="425"/>
        <v>0.36349676942654957</v>
      </c>
      <c r="AD901" s="43">
        <f t="shared" si="426"/>
        <v>0.47290819468482886</v>
      </c>
      <c r="AE901" s="43">
        <f>1/2*(('Car Info '!$C$5)*('My Spreedsheet '!F901)^2)</f>
        <v>221684.0625</v>
      </c>
      <c r="AF901" s="43">
        <f t="shared" si="427"/>
        <v>221.68406250000001</v>
      </c>
      <c r="AG901" s="43">
        <f t="shared" si="428"/>
        <v>6.1578906250000003E-2</v>
      </c>
      <c r="AH901" s="43">
        <f t="shared" si="429"/>
        <v>16.200370226766104</v>
      </c>
      <c r="AI901" s="43">
        <f t="shared" si="430"/>
        <v>4732.7958274259408</v>
      </c>
      <c r="AJ901" s="43">
        <f t="shared" si="431"/>
        <v>216951.26667257407</v>
      </c>
      <c r="AK901" s="43">
        <f t="shared" si="432"/>
        <v>216.95126667257406</v>
      </c>
      <c r="AL901" s="43">
        <f t="shared" si="433"/>
        <v>216951.26667257407</v>
      </c>
      <c r="AM901" s="43">
        <f t="shared" si="434"/>
        <v>216.95126667257406</v>
      </c>
      <c r="AN901" s="43">
        <f t="shared" si="435"/>
        <v>162.71345000443054</v>
      </c>
      <c r="AO901" s="43">
        <f>IF('My Spreedsheet '!AN901&lt; 'Supercapacitor Info'!$F$22,'My Spreedsheet '!AN901,'Supercapacitor Info'!$F$22)</f>
        <v>162.71345000443054</v>
      </c>
    </row>
    <row r="902" spans="2:41" x14ac:dyDescent="0.3">
      <c r="B902" s="8" t="s">
        <v>10</v>
      </c>
      <c r="C902" s="8">
        <v>897</v>
      </c>
      <c r="D902" s="8">
        <v>308</v>
      </c>
      <c r="E902" s="9">
        <v>61.9</v>
      </c>
      <c r="F902" s="52">
        <f t="shared" ref="F902:F965" si="443">E902/3.6</f>
        <v>17.194444444444443</v>
      </c>
      <c r="G902" s="18">
        <f t="shared" si="436"/>
        <v>-2.7777777777778172E-2</v>
      </c>
      <c r="H902" s="18">
        <f t="shared" si="437"/>
        <v>-0.10000000000000142</v>
      </c>
      <c r="I902" s="18">
        <f t="shared" ref="I902:I965" si="444">F902</f>
        <v>17.194444444444443</v>
      </c>
      <c r="J902" s="18">
        <f t="shared" ref="J902:J965" si="445">SUM(I902,J901)</f>
        <v>6701.6388888888923</v>
      </c>
      <c r="K902" s="18">
        <f t="shared" si="439"/>
        <v>3607.1111111111081</v>
      </c>
      <c r="L902" s="43">
        <f>'Car Info '!$C$5*'My Spreedsheet '!G902</f>
        <v>-41.388888888889475</v>
      </c>
      <c r="M902" s="43">
        <f t="shared" ref="M902:M965" si="446">IF(F902=0,0,1)</f>
        <v>1</v>
      </c>
      <c r="N902" s="43">
        <f>IF(M902=1,'Car Info '!$C$5*9.80665*'Car Info '!$H$5,0)</f>
        <v>160.73099349999998</v>
      </c>
      <c r="O902" s="43">
        <f>0.5*'Car Info '!$G$5*'Car Info '!$I$5*'Car Info '!$D$5*('My Spreedsheet '!F902*'My Spreedsheet '!F902)</f>
        <v>112.90321874031422</v>
      </c>
      <c r="P902" s="43">
        <f t="shared" si="438"/>
        <v>232.2453233514247</v>
      </c>
      <c r="Q902" s="43">
        <f t="shared" ref="Q902:Q965" si="447">P902*F902</f>
        <v>3993.3293098481076</v>
      </c>
      <c r="R902" s="43">
        <f t="shared" ref="R902:R965" si="448">Q902*0.001</f>
        <v>3.9933293098481077</v>
      </c>
      <c r="S902" s="43">
        <f t="shared" ref="S902:S965" si="449">F902*(N902+O902)</f>
        <v>4704.9882604654022</v>
      </c>
      <c r="T902" s="43">
        <f t="shared" si="440"/>
        <v>880983.2018227505</v>
      </c>
      <c r="U902" s="43">
        <f t="shared" ref="U902:U965" si="450">IF(R902&gt;0,R902,0)</f>
        <v>3.9933293098481077</v>
      </c>
      <c r="V902" s="43">
        <f t="shared" ref="V902:V965" si="451">U902/3600</f>
        <v>1.1092581416244744E-3</v>
      </c>
      <c r="W902" s="43">
        <f t="shared" ref="W902:W965" si="452">IF(R902&lt;0,R902,0)</f>
        <v>0</v>
      </c>
      <c r="X902" s="43">
        <f t="shared" ref="X902:X965" si="453">(W902/3600)*-1</f>
        <v>0</v>
      </c>
      <c r="Y902" s="43">
        <f t="shared" si="441"/>
        <v>3015.0512001108104</v>
      </c>
      <c r="Z902" s="43">
        <f t="shared" si="442"/>
        <v>-1308.5883699355784</v>
      </c>
      <c r="AA902" s="43">
        <f t="shared" ref="AA902:AA965" si="454">Y902/(60*60)</f>
        <v>0.83751422225300287</v>
      </c>
      <c r="AB902" s="43">
        <f t="shared" ref="AB902:AB965" si="455">Z902/(60*60)</f>
        <v>-0.36349676942654957</v>
      </c>
      <c r="AC902" s="43">
        <f t="shared" ref="AC902:AC965" si="456">AB902*-1</f>
        <v>0.36349676942654957</v>
      </c>
      <c r="AD902" s="43">
        <f t="shared" ref="AD902:AD965" si="457">AA902-AC902</f>
        <v>0.4740174528264533</v>
      </c>
      <c r="AE902" s="43">
        <f>1/2*(('Car Info '!$C$5)*('My Spreedsheet '!F902)^2)</f>
        <v>220258.44521604935</v>
      </c>
      <c r="AF902" s="43">
        <f t="shared" ref="AF902:AF965" si="458">AE902*0.001</f>
        <v>220.25844521604935</v>
      </c>
      <c r="AG902" s="43">
        <f t="shared" ref="AG902:AG965" si="459">AF902/3600</f>
        <v>6.11829014489026E-2</v>
      </c>
      <c r="AH902" s="43">
        <f t="shared" ref="AH902:AH965" si="460">SUM(AG902,AH901)</f>
        <v>16.261553128215006</v>
      </c>
      <c r="AI902" s="43">
        <f t="shared" ref="AI902:AI965" si="461">I902*(N902+O902)</f>
        <v>4704.9882604654022</v>
      </c>
      <c r="AJ902" s="43">
        <f t="shared" ref="AJ902:AJ965" si="462">AE902-AI902</f>
        <v>215553.45695558394</v>
      </c>
      <c r="AK902" s="43">
        <f t="shared" ref="AK902:AK965" si="463">AJ902*0.001</f>
        <v>215.55345695558395</v>
      </c>
      <c r="AL902" s="43">
        <f t="shared" ref="AL902:AL965" si="464">IF(G902&lt;0,AJ902,0)</f>
        <v>215553.45695558394</v>
      </c>
      <c r="AM902" s="43">
        <f t="shared" ref="AM902:AM965" si="465">AL902*0.001</f>
        <v>215.55345695558395</v>
      </c>
      <c r="AN902" s="43">
        <f t="shared" ref="AN902:AN965" si="466">(AJ902*0.75)*0.001</f>
        <v>161.66509271668795</v>
      </c>
      <c r="AO902" s="43">
        <f>IF('My Spreedsheet '!AN902&lt; 'Supercapacitor Info'!$F$22,'My Spreedsheet '!AN902,'Supercapacitor Info'!$F$22)</f>
        <v>161.66509271668795</v>
      </c>
    </row>
    <row r="903" spans="2:41" x14ac:dyDescent="0.3">
      <c r="B903" s="8" t="s">
        <v>10</v>
      </c>
      <c r="C903" s="8">
        <v>898</v>
      </c>
      <c r="D903" s="8">
        <v>309</v>
      </c>
      <c r="E903" s="9">
        <v>61.9</v>
      </c>
      <c r="F903" s="52">
        <f t="shared" si="443"/>
        <v>17.194444444444443</v>
      </c>
      <c r="G903" s="18">
        <f t="shared" ref="G903:G966" si="467">($E904-$E902)/2/3.6</f>
        <v>-1.3888888888889086E-2</v>
      </c>
      <c r="H903" s="18">
        <f t="shared" ref="H903:H966" si="468">($E904-$E902)/2</f>
        <v>-5.0000000000000711E-2</v>
      </c>
      <c r="I903" s="18">
        <f t="shared" si="444"/>
        <v>17.194444444444443</v>
      </c>
      <c r="J903" s="18">
        <f t="shared" si="445"/>
        <v>6718.8333333333367</v>
      </c>
      <c r="K903" s="18">
        <f t="shared" si="439"/>
        <v>3624.3055555555525</v>
      </c>
      <c r="L903" s="43">
        <f>'Car Info '!$C$5*'My Spreedsheet '!G903</f>
        <v>-20.694444444444738</v>
      </c>
      <c r="M903" s="43">
        <f t="shared" si="446"/>
        <v>1</v>
      </c>
      <c r="N903" s="43">
        <f>IF(M903=1,'Car Info '!$C$5*9.80665*'Car Info '!$H$5,0)</f>
        <v>160.73099349999998</v>
      </c>
      <c r="O903" s="43">
        <f>0.5*'Car Info '!$G$5*'Car Info '!$I$5*'Car Info '!$D$5*('My Spreedsheet '!F903*'My Spreedsheet '!F903)</f>
        <v>112.90321874031422</v>
      </c>
      <c r="P903" s="43">
        <f t="shared" si="438"/>
        <v>252.93976779586944</v>
      </c>
      <c r="Q903" s="43">
        <f t="shared" si="447"/>
        <v>4349.1587851567547</v>
      </c>
      <c r="R903" s="43">
        <f t="shared" si="448"/>
        <v>4.3491587851567548</v>
      </c>
      <c r="S903" s="43">
        <f t="shared" si="449"/>
        <v>4704.9882604654022</v>
      </c>
      <c r="T903" s="43">
        <f t="shared" si="440"/>
        <v>885688.19008321594</v>
      </c>
      <c r="U903" s="43">
        <f t="shared" si="450"/>
        <v>4.3491587851567548</v>
      </c>
      <c r="V903" s="43">
        <f t="shared" si="451"/>
        <v>1.2080996625435431E-3</v>
      </c>
      <c r="W903" s="43">
        <f t="shared" si="452"/>
        <v>0</v>
      </c>
      <c r="X903" s="43">
        <f t="shared" si="453"/>
        <v>0</v>
      </c>
      <c r="Y903" s="43">
        <f t="shared" si="441"/>
        <v>3019.4003588959672</v>
      </c>
      <c r="Z903" s="43">
        <f t="shared" si="442"/>
        <v>-1308.5883699355784</v>
      </c>
      <c r="AA903" s="43">
        <f t="shared" si="454"/>
        <v>0.83872232191554641</v>
      </c>
      <c r="AB903" s="43">
        <f t="shared" si="455"/>
        <v>-0.36349676942654957</v>
      </c>
      <c r="AC903" s="43">
        <f t="shared" si="456"/>
        <v>0.36349676942654957</v>
      </c>
      <c r="AD903" s="43">
        <f t="shared" si="457"/>
        <v>0.47522555248899684</v>
      </c>
      <c r="AE903" s="43">
        <f>1/2*(('Car Info '!$C$5)*('My Spreedsheet '!F903)^2)</f>
        <v>220258.44521604935</v>
      </c>
      <c r="AF903" s="43">
        <f t="shared" si="458"/>
        <v>220.25844521604935</v>
      </c>
      <c r="AG903" s="43">
        <f t="shared" si="459"/>
        <v>6.11829014489026E-2</v>
      </c>
      <c r="AH903" s="43">
        <f t="shared" si="460"/>
        <v>16.322736029663908</v>
      </c>
      <c r="AI903" s="43">
        <f t="shared" si="461"/>
        <v>4704.9882604654022</v>
      </c>
      <c r="AJ903" s="43">
        <f t="shared" si="462"/>
        <v>215553.45695558394</v>
      </c>
      <c r="AK903" s="43">
        <f t="shared" si="463"/>
        <v>215.55345695558395</v>
      </c>
      <c r="AL903" s="43">
        <f t="shared" si="464"/>
        <v>215553.45695558394</v>
      </c>
      <c r="AM903" s="43">
        <f t="shared" si="465"/>
        <v>215.55345695558395</v>
      </c>
      <c r="AN903" s="43">
        <f t="shared" si="466"/>
        <v>161.66509271668795</v>
      </c>
      <c r="AO903" s="43">
        <f>IF('My Spreedsheet '!AN903&lt; 'Supercapacitor Info'!$F$22,'My Spreedsheet '!AN903,'Supercapacitor Info'!$F$22)</f>
        <v>161.66509271668795</v>
      </c>
    </row>
    <row r="904" spans="2:41" x14ac:dyDescent="0.3">
      <c r="B904" s="8" t="s">
        <v>10</v>
      </c>
      <c r="C904" s="8">
        <v>899</v>
      </c>
      <c r="D904" s="8">
        <v>310</v>
      </c>
      <c r="E904" s="9">
        <v>61.8</v>
      </c>
      <c r="F904" s="52">
        <f t="shared" si="443"/>
        <v>17.166666666666664</v>
      </c>
      <c r="G904" s="18">
        <f t="shared" si="467"/>
        <v>-5.5555555555555358E-2</v>
      </c>
      <c r="H904" s="18">
        <f t="shared" si="468"/>
        <v>-0.19999999999999929</v>
      </c>
      <c r="I904" s="18">
        <f t="shared" si="444"/>
        <v>17.166666666666664</v>
      </c>
      <c r="J904" s="18">
        <f t="shared" si="445"/>
        <v>6736.0000000000036</v>
      </c>
      <c r="K904" s="18">
        <f t="shared" si="439"/>
        <v>3641.472222222219</v>
      </c>
      <c r="L904" s="43">
        <f>'Car Info '!$C$5*'My Spreedsheet '!G904</f>
        <v>-82.777777777777487</v>
      </c>
      <c r="M904" s="43">
        <f t="shared" si="446"/>
        <v>1</v>
      </c>
      <c r="N904" s="43">
        <f>IF(M904=1,'Car Info '!$C$5*9.80665*'Car Info '!$H$5,0)</f>
        <v>160.73099349999998</v>
      </c>
      <c r="O904" s="43">
        <f>0.5*'Car Info '!$G$5*'Car Info '!$I$5*'Car Info '!$D$5*('My Spreedsheet '!F904*'My Spreedsheet '!F904)</f>
        <v>112.53872109681247</v>
      </c>
      <c r="P904" s="43">
        <f t="shared" si="438"/>
        <v>190.49193681903495</v>
      </c>
      <c r="Q904" s="43">
        <f t="shared" si="447"/>
        <v>3270.1115820600994</v>
      </c>
      <c r="R904" s="43">
        <f t="shared" si="448"/>
        <v>3.2701115820600997</v>
      </c>
      <c r="S904" s="43">
        <f t="shared" si="449"/>
        <v>4691.1301005786127</v>
      </c>
      <c r="T904" s="43">
        <f t="shared" si="440"/>
        <v>890379.3201837946</v>
      </c>
      <c r="U904" s="43">
        <f t="shared" si="450"/>
        <v>3.2701115820600997</v>
      </c>
      <c r="V904" s="43">
        <f t="shared" si="451"/>
        <v>9.0836432835002766E-4</v>
      </c>
      <c r="W904" s="43">
        <f t="shared" si="452"/>
        <v>0</v>
      </c>
      <c r="X904" s="43">
        <f t="shared" si="453"/>
        <v>0</v>
      </c>
      <c r="Y904" s="43">
        <f t="shared" si="441"/>
        <v>3022.6704704780273</v>
      </c>
      <c r="Z904" s="43">
        <f t="shared" si="442"/>
        <v>-1308.5883699355784</v>
      </c>
      <c r="AA904" s="43">
        <f t="shared" si="454"/>
        <v>0.83963068624389647</v>
      </c>
      <c r="AB904" s="43">
        <f t="shared" si="455"/>
        <v>-0.36349676942654957</v>
      </c>
      <c r="AC904" s="43">
        <f t="shared" si="456"/>
        <v>0.36349676942654957</v>
      </c>
      <c r="AD904" s="43">
        <f t="shared" si="457"/>
        <v>0.4761339168173469</v>
      </c>
      <c r="AE904" s="43">
        <f>1/2*(('Car Info '!$C$5)*('My Spreedsheet '!F904)^2)</f>
        <v>219547.36111111104</v>
      </c>
      <c r="AF904" s="43">
        <f t="shared" si="458"/>
        <v>219.54736111111103</v>
      </c>
      <c r="AG904" s="43">
        <f t="shared" si="459"/>
        <v>6.0985378086419732E-2</v>
      </c>
      <c r="AH904" s="43">
        <f t="shared" si="460"/>
        <v>16.383721407750329</v>
      </c>
      <c r="AI904" s="43">
        <f t="shared" si="461"/>
        <v>4691.1301005786127</v>
      </c>
      <c r="AJ904" s="43">
        <f t="shared" si="462"/>
        <v>214856.23101053241</v>
      </c>
      <c r="AK904" s="43">
        <f t="shared" si="463"/>
        <v>214.85623101053241</v>
      </c>
      <c r="AL904" s="43">
        <f t="shared" si="464"/>
        <v>214856.23101053241</v>
      </c>
      <c r="AM904" s="43">
        <f t="shared" si="465"/>
        <v>214.85623101053241</v>
      </c>
      <c r="AN904" s="43">
        <f t="shared" si="466"/>
        <v>161.14217325789929</v>
      </c>
      <c r="AO904" s="43">
        <f>IF('My Spreedsheet '!AN904&lt; 'Supercapacitor Info'!$F$22,'My Spreedsheet '!AN904,'Supercapacitor Info'!$F$22)</f>
        <v>161.14217325789929</v>
      </c>
    </row>
    <row r="905" spans="2:41" x14ac:dyDescent="0.3">
      <c r="B905" s="8" t="s">
        <v>10</v>
      </c>
      <c r="C905" s="8">
        <v>900</v>
      </c>
      <c r="D905" s="8">
        <v>311</v>
      </c>
      <c r="E905" s="9">
        <v>61.5</v>
      </c>
      <c r="F905" s="52">
        <f t="shared" si="443"/>
        <v>17.083333333333332</v>
      </c>
      <c r="G905" s="18">
        <f t="shared" si="467"/>
        <v>-0.12499999999999981</v>
      </c>
      <c r="H905" s="18">
        <f t="shared" si="468"/>
        <v>-0.44999999999999929</v>
      </c>
      <c r="I905" s="18">
        <f t="shared" si="444"/>
        <v>17.083333333333332</v>
      </c>
      <c r="J905" s="18">
        <f t="shared" si="445"/>
        <v>6753.0833333333367</v>
      </c>
      <c r="K905" s="18">
        <f t="shared" si="439"/>
        <v>3658.5555555555525</v>
      </c>
      <c r="L905" s="43">
        <f>'Car Info '!$C$5*'My Spreedsheet '!G905</f>
        <v>-186.24999999999972</v>
      </c>
      <c r="M905" s="43">
        <f t="shared" si="446"/>
        <v>1</v>
      </c>
      <c r="N905" s="43">
        <f>IF(M905=1,'Car Info '!$C$5*9.80665*'Car Info '!$H$5,0)</f>
        <v>160.73099349999998</v>
      </c>
      <c r="O905" s="43">
        <f>0.5*'Car Info '!$G$5*'Car Info '!$I$5*'Car Info '!$D$5*('My Spreedsheet '!F905*'My Spreedsheet '!F905)</f>
        <v>111.44876411757809</v>
      </c>
      <c r="P905" s="43">
        <f t="shared" si="438"/>
        <v>85.92975761757836</v>
      </c>
      <c r="Q905" s="43">
        <f t="shared" si="447"/>
        <v>1467.9666926336301</v>
      </c>
      <c r="R905" s="43">
        <f t="shared" si="448"/>
        <v>1.4679666926336301</v>
      </c>
      <c r="S905" s="43">
        <f t="shared" si="449"/>
        <v>4649.7375259669579</v>
      </c>
      <c r="T905" s="43">
        <f t="shared" si="440"/>
        <v>895029.05770976155</v>
      </c>
      <c r="U905" s="43">
        <f t="shared" si="450"/>
        <v>1.4679666926336301</v>
      </c>
      <c r="V905" s="43">
        <f t="shared" si="451"/>
        <v>4.0776852573156394E-4</v>
      </c>
      <c r="W905" s="43">
        <f t="shared" si="452"/>
        <v>0</v>
      </c>
      <c r="X905" s="43">
        <f t="shared" si="453"/>
        <v>0</v>
      </c>
      <c r="Y905" s="43">
        <f t="shared" si="441"/>
        <v>3024.1384371706608</v>
      </c>
      <c r="Z905" s="43">
        <f t="shared" si="442"/>
        <v>-1308.5883699355784</v>
      </c>
      <c r="AA905" s="43">
        <f t="shared" si="454"/>
        <v>0.84003845476962802</v>
      </c>
      <c r="AB905" s="43">
        <f t="shared" si="455"/>
        <v>-0.36349676942654957</v>
      </c>
      <c r="AC905" s="43">
        <f t="shared" si="456"/>
        <v>0.36349676942654957</v>
      </c>
      <c r="AD905" s="43">
        <f t="shared" si="457"/>
        <v>0.47654168534307845</v>
      </c>
      <c r="AE905" s="43">
        <f>1/2*(('Car Info '!$C$5)*('My Spreedsheet '!F905)^2)</f>
        <v>217421.00694444441</v>
      </c>
      <c r="AF905" s="43">
        <f t="shared" si="458"/>
        <v>217.4210069444444</v>
      </c>
      <c r="AG905" s="43">
        <f t="shared" si="459"/>
        <v>6.0394724151234556E-2</v>
      </c>
      <c r="AH905" s="43">
        <f t="shared" si="460"/>
        <v>16.444116131901563</v>
      </c>
      <c r="AI905" s="43">
        <f t="shared" si="461"/>
        <v>4649.7375259669579</v>
      </c>
      <c r="AJ905" s="43">
        <f t="shared" si="462"/>
        <v>212771.26941847746</v>
      </c>
      <c r="AK905" s="43">
        <f t="shared" si="463"/>
        <v>212.77126941847746</v>
      </c>
      <c r="AL905" s="43">
        <f t="shared" si="464"/>
        <v>212771.26941847746</v>
      </c>
      <c r="AM905" s="43">
        <f t="shared" si="465"/>
        <v>212.77126941847746</v>
      </c>
      <c r="AN905" s="43">
        <f t="shared" si="466"/>
        <v>159.57845206385809</v>
      </c>
      <c r="AO905" s="43">
        <f>IF('My Spreedsheet '!AN905&lt; 'Supercapacitor Info'!$F$22,'My Spreedsheet '!AN905,'Supercapacitor Info'!$F$22)</f>
        <v>159.57845206385809</v>
      </c>
    </row>
    <row r="906" spans="2:41" x14ac:dyDescent="0.3">
      <c r="B906" s="8" t="s">
        <v>10</v>
      </c>
      <c r="C906" s="8">
        <v>901</v>
      </c>
      <c r="D906" s="8">
        <v>312</v>
      </c>
      <c r="E906" s="9">
        <v>60.9</v>
      </c>
      <c r="F906" s="52">
        <f t="shared" si="443"/>
        <v>16.916666666666664</v>
      </c>
      <c r="G906" s="18">
        <f t="shared" si="467"/>
        <v>-0.24999999999999961</v>
      </c>
      <c r="H906" s="18">
        <f t="shared" si="468"/>
        <v>-0.89999999999999858</v>
      </c>
      <c r="I906" s="18">
        <f t="shared" si="444"/>
        <v>16.916666666666664</v>
      </c>
      <c r="J906" s="18">
        <f t="shared" si="445"/>
        <v>6770.0000000000036</v>
      </c>
      <c r="K906" s="18">
        <f t="shared" si="439"/>
        <v>3675.472222222219</v>
      </c>
      <c r="L906" s="43">
        <f>'Car Info '!$C$5*'My Spreedsheet '!G906</f>
        <v>-372.49999999999943</v>
      </c>
      <c r="M906" s="43">
        <f t="shared" si="446"/>
        <v>1</v>
      </c>
      <c r="N906" s="43">
        <f>IF(M906=1,'Car Info '!$C$5*9.80665*'Car Info '!$H$5,0)</f>
        <v>160.73099349999998</v>
      </c>
      <c r="O906" s="43">
        <f>0.5*'Car Info '!$G$5*'Car Info '!$I$5*'Car Info '!$D$5*('My Spreedsheet '!F906*'My Spreedsheet '!F906)</f>
        <v>109.28476193982809</v>
      </c>
      <c r="P906" s="43">
        <f t="shared" si="438"/>
        <v>-102.48424456017136</v>
      </c>
      <c r="Q906" s="43">
        <f t="shared" si="447"/>
        <v>-1733.6918038095653</v>
      </c>
      <c r="R906" s="43">
        <f t="shared" si="448"/>
        <v>-1.7336918038095652</v>
      </c>
      <c r="S906" s="43">
        <f t="shared" si="449"/>
        <v>4567.7665295237575</v>
      </c>
      <c r="T906" s="43">
        <f t="shared" si="440"/>
        <v>899596.82423928531</v>
      </c>
      <c r="U906" s="43">
        <f t="shared" si="450"/>
        <v>0</v>
      </c>
      <c r="V906" s="43">
        <f t="shared" si="451"/>
        <v>0</v>
      </c>
      <c r="W906" s="43">
        <f t="shared" si="452"/>
        <v>-1.7336918038095652</v>
      </c>
      <c r="X906" s="43">
        <f t="shared" si="453"/>
        <v>4.8158105661376811E-4</v>
      </c>
      <c r="Y906" s="43">
        <f t="shared" si="441"/>
        <v>3024.1384371706608</v>
      </c>
      <c r="Z906" s="43">
        <f t="shared" si="442"/>
        <v>-1310.3220617393879</v>
      </c>
      <c r="AA906" s="43">
        <f t="shared" si="454"/>
        <v>0.84003845476962802</v>
      </c>
      <c r="AB906" s="43">
        <f t="shared" si="455"/>
        <v>-0.36397835048316329</v>
      </c>
      <c r="AC906" s="43">
        <f t="shared" si="456"/>
        <v>0.36397835048316329</v>
      </c>
      <c r="AD906" s="43">
        <f t="shared" si="457"/>
        <v>0.47606010428646472</v>
      </c>
      <c r="AE906" s="43">
        <f>1/2*(('Car Info '!$C$5)*('My Spreedsheet '!F906)^2)</f>
        <v>213199.34027777772</v>
      </c>
      <c r="AF906" s="43">
        <f t="shared" si="458"/>
        <v>213.19934027777774</v>
      </c>
      <c r="AG906" s="43">
        <f t="shared" si="459"/>
        <v>5.922203896604937E-2</v>
      </c>
      <c r="AH906" s="43">
        <f t="shared" si="460"/>
        <v>16.503338170867611</v>
      </c>
      <c r="AI906" s="43">
        <f t="shared" si="461"/>
        <v>4567.7665295237575</v>
      </c>
      <c r="AJ906" s="43">
        <f t="shared" si="462"/>
        <v>208631.57374825396</v>
      </c>
      <c r="AK906" s="43">
        <f t="shared" si="463"/>
        <v>208.63157374825397</v>
      </c>
      <c r="AL906" s="43">
        <f t="shared" si="464"/>
        <v>208631.57374825396</v>
      </c>
      <c r="AM906" s="43">
        <f t="shared" si="465"/>
        <v>208.63157374825397</v>
      </c>
      <c r="AN906" s="43">
        <f t="shared" si="466"/>
        <v>156.47368031119046</v>
      </c>
      <c r="AO906" s="43">
        <f>IF('My Spreedsheet '!AN906&lt; 'Supercapacitor Info'!$F$22,'My Spreedsheet '!AN906,'Supercapacitor Info'!$F$22)</f>
        <v>156.47368031119046</v>
      </c>
    </row>
    <row r="907" spans="2:41" x14ac:dyDescent="0.3">
      <c r="B907" s="8" t="s">
        <v>10</v>
      </c>
      <c r="C907" s="8">
        <v>902</v>
      </c>
      <c r="D907" s="8">
        <v>313</v>
      </c>
      <c r="E907" s="9">
        <v>59.7</v>
      </c>
      <c r="F907" s="52">
        <f t="shared" si="443"/>
        <v>16.583333333333332</v>
      </c>
      <c r="G907" s="18">
        <f t="shared" si="467"/>
        <v>-0.87499999999999956</v>
      </c>
      <c r="H907" s="18">
        <f t="shared" si="468"/>
        <v>-3.1499999999999986</v>
      </c>
      <c r="I907" s="18">
        <f t="shared" si="444"/>
        <v>16.583333333333332</v>
      </c>
      <c r="J907" s="18">
        <f t="shared" si="445"/>
        <v>6786.5833333333367</v>
      </c>
      <c r="K907" s="18">
        <f t="shared" si="439"/>
        <v>3692.0555555555525</v>
      </c>
      <c r="L907" s="43">
        <f>'Car Info '!$C$5*'My Spreedsheet '!G907</f>
        <v>-1303.7499999999993</v>
      </c>
      <c r="M907" s="43">
        <f t="shared" si="446"/>
        <v>1</v>
      </c>
      <c r="N907" s="43">
        <f>IF(M907=1,'Car Info '!$C$5*9.80665*'Car Info '!$H$5,0)</f>
        <v>160.73099349999998</v>
      </c>
      <c r="O907" s="43">
        <f>0.5*'Car Info '!$G$5*'Car Info '!$I$5*'Car Info '!$D$5*('My Spreedsheet '!F907*'My Spreedsheet '!F907)</f>
        <v>105.02040470720311</v>
      </c>
      <c r="P907" s="43">
        <f t="shared" si="438"/>
        <v>-1037.9986017927961</v>
      </c>
      <c r="Q907" s="43">
        <f t="shared" si="447"/>
        <v>-17213.476813063866</v>
      </c>
      <c r="R907" s="43">
        <f t="shared" si="448"/>
        <v>-17.213476813063867</v>
      </c>
      <c r="S907" s="43">
        <f t="shared" si="449"/>
        <v>4407.0440202694517</v>
      </c>
      <c r="T907" s="43">
        <f t="shared" si="440"/>
        <v>904003.86825955473</v>
      </c>
      <c r="U907" s="43">
        <f t="shared" si="450"/>
        <v>0</v>
      </c>
      <c r="V907" s="43">
        <f t="shared" si="451"/>
        <v>0</v>
      </c>
      <c r="W907" s="43">
        <f t="shared" si="452"/>
        <v>-17.213476813063867</v>
      </c>
      <c r="X907" s="43">
        <f t="shared" si="453"/>
        <v>4.7815213369621851E-3</v>
      </c>
      <c r="Y907" s="43">
        <f t="shared" si="441"/>
        <v>3024.1384371706608</v>
      </c>
      <c r="Z907" s="43">
        <f t="shared" si="442"/>
        <v>-1327.5355385524517</v>
      </c>
      <c r="AA907" s="43">
        <f t="shared" si="454"/>
        <v>0.84003845476962802</v>
      </c>
      <c r="AB907" s="43">
        <f t="shared" si="455"/>
        <v>-0.36875987182012548</v>
      </c>
      <c r="AC907" s="43">
        <f t="shared" si="456"/>
        <v>0.36875987182012548</v>
      </c>
      <c r="AD907" s="43">
        <f t="shared" si="457"/>
        <v>0.47127858294950253</v>
      </c>
      <c r="AE907" s="43">
        <f>1/2*(('Car Info '!$C$5)*('My Spreedsheet '!F907)^2)</f>
        <v>204880.17361111107</v>
      </c>
      <c r="AF907" s="43">
        <f t="shared" si="458"/>
        <v>204.88017361111108</v>
      </c>
      <c r="AG907" s="43">
        <f t="shared" si="459"/>
        <v>5.6911159336419742E-2</v>
      </c>
      <c r="AH907" s="43">
        <f t="shared" si="460"/>
        <v>16.56024933020403</v>
      </c>
      <c r="AI907" s="43">
        <f t="shared" si="461"/>
        <v>4407.0440202694517</v>
      </c>
      <c r="AJ907" s="43">
        <f t="shared" si="462"/>
        <v>200473.12959084162</v>
      </c>
      <c r="AK907" s="43">
        <f t="shared" si="463"/>
        <v>200.47312959084164</v>
      </c>
      <c r="AL907" s="43">
        <f t="shared" si="464"/>
        <v>200473.12959084162</v>
      </c>
      <c r="AM907" s="43">
        <f t="shared" si="465"/>
        <v>200.47312959084164</v>
      </c>
      <c r="AN907" s="43">
        <f t="shared" si="466"/>
        <v>150.35484719313123</v>
      </c>
      <c r="AO907" s="43">
        <f>IF('My Spreedsheet '!AN907&lt; 'Supercapacitor Info'!$F$22,'My Spreedsheet '!AN907,'Supercapacitor Info'!$F$22)</f>
        <v>150.35484719313123</v>
      </c>
    </row>
    <row r="908" spans="2:41" x14ac:dyDescent="0.3">
      <c r="B908" s="8" t="s">
        <v>10</v>
      </c>
      <c r="C908" s="8">
        <v>903</v>
      </c>
      <c r="D908" s="8">
        <v>314</v>
      </c>
      <c r="E908" s="9">
        <v>54.6</v>
      </c>
      <c r="F908" s="52">
        <f t="shared" si="443"/>
        <v>15.166666666666666</v>
      </c>
      <c r="G908" s="18">
        <f t="shared" si="467"/>
        <v>-1.4444444444444453</v>
      </c>
      <c r="H908" s="18">
        <f t="shared" si="468"/>
        <v>-5.2000000000000028</v>
      </c>
      <c r="I908" s="18">
        <f t="shared" si="444"/>
        <v>15.166666666666666</v>
      </c>
      <c r="J908" s="18">
        <f t="shared" si="445"/>
        <v>6801.7500000000036</v>
      </c>
      <c r="K908" s="18">
        <f t="shared" si="439"/>
        <v>3707.222222222219</v>
      </c>
      <c r="L908" s="43">
        <f>'Car Info '!$C$5*'My Spreedsheet '!G908</f>
        <v>-2152.2222222222235</v>
      </c>
      <c r="M908" s="43">
        <f t="shared" si="446"/>
        <v>1</v>
      </c>
      <c r="N908" s="43">
        <f>IF(M908=1,'Car Info '!$C$5*9.80665*'Car Info '!$H$5,0)</f>
        <v>160.73099349999998</v>
      </c>
      <c r="O908" s="43">
        <f>0.5*'Car Info '!$G$5*'Car Info '!$I$5*'Car Info '!$D$5*('My Spreedsheet '!F908*'My Spreedsheet '!F908)</f>
        <v>87.843637421312494</v>
      </c>
      <c r="P908" s="43">
        <f t="shared" si="438"/>
        <v>-1903.647591300911</v>
      </c>
      <c r="Q908" s="43">
        <f t="shared" si="447"/>
        <v>-28871.988468063817</v>
      </c>
      <c r="R908" s="43">
        <f t="shared" si="448"/>
        <v>-28.871988468063819</v>
      </c>
      <c r="S908" s="43">
        <f t="shared" si="449"/>
        <v>3770.0485689732391</v>
      </c>
      <c r="T908" s="43">
        <f t="shared" si="440"/>
        <v>907773.91682852793</v>
      </c>
      <c r="U908" s="43">
        <f t="shared" si="450"/>
        <v>0</v>
      </c>
      <c r="V908" s="43">
        <f t="shared" si="451"/>
        <v>0</v>
      </c>
      <c r="W908" s="43">
        <f t="shared" si="452"/>
        <v>-28.871988468063819</v>
      </c>
      <c r="X908" s="43">
        <f t="shared" si="453"/>
        <v>8.0199967966843935E-3</v>
      </c>
      <c r="Y908" s="43">
        <f t="shared" si="441"/>
        <v>3024.1384371706608</v>
      </c>
      <c r="Z908" s="43">
        <f t="shared" si="442"/>
        <v>-1356.4075270205155</v>
      </c>
      <c r="AA908" s="43">
        <f t="shared" si="454"/>
        <v>0.84003845476962802</v>
      </c>
      <c r="AB908" s="43">
        <f t="shared" si="455"/>
        <v>-0.3767798686168099</v>
      </c>
      <c r="AC908" s="43">
        <f t="shared" si="456"/>
        <v>0.3767798686168099</v>
      </c>
      <c r="AD908" s="43">
        <f t="shared" si="457"/>
        <v>0.46325858615281812</v>
      </c>
      <c r="AE908" s="43">
        <f>1/2*(('Car Info '!$C$5)*('My Spreedsheet '!F908)^2)</f>
        <v>171370.69444444444</v>
      </c>
      <c r="AF908" s="43">
        <f t="shared" si="458"/>
        <v>171.37069444444444</v>
      </c>
      <c r="AG908" s="43">
        <f t="shared" si="459"/>
        <v>4.7602970679012341E-2</v>
      </c>
      <c r="AH908" s="43">
        <f t="shared" si="460"/>
        <v>16.607852300883042</v>
      </c>
      <c r="AI908" s="43">
        <f t="shared" si="461"/>
        <v>3770.0485689732391</v>
      </c>
      <c r="AJ908" s="43">
        <f t="shared" si="462"/>
        <v>167600.64587547121</v>
      </c>
      <c r="AK908" s="43">
        <f t="shared" si="463"/>
        <v>167.6006458754712</v>
      </c>
      <c r="AL908" s="43">
        <f t="shared" si="464"/>
        <v>167600.64587547121</v>
      </c>
      <c r="AM908" s="43">
        <f t="shared" si="465"/>
        <v>167.6006458754712</v>
      </c>
      <c r="AN908" s="43">
        <f t="shared" si="466"/>
        <v>125.70048440660342</v>
      </c>
      <c r="AO908" s="43">
        <f>IF('My Spreedsheet '!AN908&lt; 'Supercapacitor Info'!$F$22,'My Spreedsheet '!AN908,'Supercapacitor Info'!$F$22)</f>
        <v>125.70048440660342</v>
      </c>
    </row>
    <row r="909" spans="2:41" x14ac:dyDescent="0.3">
      <c r="B909" s="8" t="s">
        <v>10</v>
      </c>
      <c r="C909" s="8">
        <v>904</v>
      </c>
      <c r="D909" s="8">
        <v>315</v>
      </c>
      <c r="E909" s="9">
        <v>49.3</v>
      </c>
      <c r="F909" s="52">
        <f t="shared" si="443"/>
        <v>13.694444444444443</v>
      </c>
      <c r="G909" s="18">
        <f t="shared" si="467"/>
        <v>-1.3472222222222225</v>
      </c>
      <c r="H909" s="18">
        <f t="shared" si="468"/>
        <v>-4.8500000000000014</v>
      </c>
      <c r="I909" s="18">
        <f t="shared" si="444"/>
        <v>13.694444444444443</v>
      </c>
      <c r="J909" s="18">
        <f t="shared" si="445"/>
        <v>6815.444444444448</v>
      </c>
      <c r="K909" s="18">
        <f t="shared" si="439"/>
        <v>3720.9166666666633</v>
      </c>
      <c r="L909" s="43">
        <f>'Car Info '!$C$5*'My Spreedsheet '!G909</f>
        <v>-2007.3611111111115</v>
      </c>
      <c r="M909" s="43">
        <f t="shared" si="446"/>
        <v>1</v>
      </c>
      <c r="N909" s="43">
        <f>IF(M909=1,'Car Info '!$C$5*9.80665*'Car Info '!$H$5,0)</f>
        <v>160.73099349999998</v>
      </c>
      <c r="O909" s="43">
        <f>0.5*'Car Info '!$G$5*'Car Info '!$I$5*'Car Info '!$D$5*('My Spreedsheet '!F909*'My Spreedsheet '!F909)</f>
        <v>71.617451702064216</v>
      </c>
      <c r="P909" s="43">
        <f t="shared" si="438"/>
        <v>-1775.0126659090472</v>
      </c>
      <c r="Q909" s="43">
        <f t="shared" si="447"/>
        <v>-24307.812341476671</v>
      </c>
      <c r="R909" s="43">
        <f t="shared" si="448"/>
        <v>-24.307812341476669</v>
      </c>
      <c r="S909" s="43">
        <f t="shared" si="449"/>
        <v>3181.8828745727119</v>
      </c>
      <c r="T909" s="43">
        <f t="shared" si="440"/>
        <v>910955.7997031007</v>
      </c>
      <c r="U909" s="43">
        <f t="shared" si="450"/>
        <v>0</v>
      </c>
      <c r="V909" s="43">
        <f t="shared" si="451"/>
        <v>0</v>
      </c>
      <c r="W909" s="43">
        <f t="shared" si="452"/>
        <v>-24.307812341476669</v>
      </c>
      <c r="X909" s="43">
        <f t="shared" si="453"/>
        <v>6.7521700948546303E-3</v>
      </c>
      <c r="Y909" s="43">
        <f t="shared" si="441"/>
        <v>3024.1384371706608</v>
      </c>
      <c r="Z909" s="43">
        <f t="shared" si="442"/>
        <v>-1380.7153393619922</v>
      </c>
      <c r="AA909" s="43">
        <f t="shared" si="454"/>
        <v>0.84003845476962802</v>
      </c>
      <c r="AB909" s="43">
        <f t="shared" si="455"/>
        <v>-0.38353203871166447</v>
      </c>
      <c r="AC909" s="43">
        <f t="shared" si="456"/>
        <v>0.38353203871166447</v>
      </c>
      <c r="AD909" s="43">
        <f t="shared" si="457"/>
        <v>0.45650641605796355</v>
      </c>
      <c r="AE909" s="43">
        <f>1/2*(('Car Info '!$C$5)*('My Spreedsheet '!F909)^2)</f>
        <v>139715.66743827157</v>
      </c>
      <c r="AF909" s="43">
        <f t="shared" si="458"/>
        <v>139.71566743827157</v>
      </c>
      <c r="AG909" s="43">
        <f t="shared" si="459"/>
        <v>3.88099076217421E-2</v>
      </c>
      <c r="AH909" s="43">
        <f t="shared" si="460"/>
        <v>16.646662208504786</v>
      </c>
      <c r="AI909" s="43">
        <f t="shared" si="461"/>
        <v>3181.8828745727119</v>
      </c>
      <c r="AJ909" s="43">
        <f t="shared" si="462"/>
        <v>136533.78456369886</v>
      </c>
      <c r="AK909" s="43">
        <f t="shared" si="463"/>
        <v>136.53378456369887</v>
      </c>
      <c r="AL909" s="43">
        <f t="shared" si="464"/>
        <v>136533.78456369886</v>
      </c>
      <c r="AM909" s="43">
        <f t="shared" si="465"/>
        <v>136.53378456369887</v>
      </c>
      <c r="AN909" s="43">
        <f t="shared" si="466"/>
        <v>102.40033842277415</v>
      </c>
      <c r="AO909" s="43">
        <f>IF('My Spreedsheet '!AN909&lt; 'Supercapacitor Info'!$F$22,'My Spreedsheet '!AN909,'Supercapacitor Info'!$F$22)</f>
        <v>102.40033842277415</v>
      </c>
    </row>
    <row r="910" spans="2:41" x14ac:dyDescent="0.3">
      <c r="B910" s="8" t="s">
        <v>10</v>
      </c>
      <c r="C910" s="8">
        <v>905</v>
      </c>
      <c r="D910" s="8">
        <v>316</v>
      </c>
      <c r="E910" s="9">
        <v>44.9</v>
      </c>
      <c r="F910" s="52">
        <f t="shared" si="443"/>
        <v>12.472222222222221</v>
      </c>
      <c r="G910" s="18">
        <f t="shared" si="467"/>
        <v>-0.97222222222222221</v>
      </c>
      <c r="H910" s="18">
        <f t="shared" si="468"/>
        <v>-3.5</v>
      </c>
      <c r="I910" s="18">
        <f t="shared" si="444"/>
        <v>12.472222222222221</v>
      </c>
      <c r="J910" s="18">
        <f t="shared" si="445"/>
        <v>6827.9166666666706</v>
      </c>
      <c r="K910" s="18">
        <f t="shared" si="439"/>
        <v>3733.3888888888855</v>
      </c>
      <c r="L910" s="43">
        <f>'Car Info '!$C$5*'My Spreedsheet '!G910</f>
        <v>-1448.6111111111111</v>
      </c>
      <c r="M910" s="43">
        <f t="shared" si="446"/>
        <v>1</v>
      </c>
      <c r="N910" s="43">
        <f>IF(M910=1,'Car Info '!$C$5*9.80665*'Car Info '!$H$5,0)</f>
        <v>160.73099349999998</v>
      </c>
      <c r="O910" s="43">
        <f>0.5*'Car Info '!$G$5*'Car Info '!$I$5*'Car Info '!$D$5*('My Spreedsheet '!F910*'My Spreedsheet '!F910)</f>
        <v>59.404276012605891</v>
      </c>
      <c r="P910" s="43">
        <f t="shared" si="438"/>
        <v>-1228.4758415985052</v>
      </c>
      <c r="Q910" s="43">
        <f t="shared" si="447"/>
        <v>-15321.823691048023</v>
      </c>
      <c r="R910" s="43">
        <f t="shared" si="448"/>
        <v>-15.321823691048023</v>
      </c>
      <c r="S910" s="43">
        <f t="shared" si="449"/>
        <v>2745.5760003100008</v>
      </c>
      <c r="T910" s="43">
        <f t="shared" si="440"/>
        <v>913701.37570341071</v>
      </c>
      <c r="U910" s="43">
        <f t="shared" si="450"/>
        <v>0</v>
      </c>
      <c r="V910" s="43">
        <f t="shared" si="451"/>
        <v>0</v>
      </c>
      <c r="W910" s="43">
        <f t="shared" si="452"/>
        <v>-15.321823691048023</v>
      </c>
      <c r="X910" s="43">
        <f t="shared" si="453"/>
        <v>4.2560621364022286E-3</v>
      </c>
      <c r="Y910" s="43">
        <f t="shared" si="441"/>
        <v>3024.1384371706608</v>
      </c>
      <c r="Z910" s="43">
        <f t="shared" si="442"/>
        <v>-1396.0371630530401</v>
      </c>
      <c r="AA910" s="43">
        <f t="shared" si="454"/>
        <v>0.84003845476962802</v>
      </c>
      <c r="AB910" s="43">
        <f t="shared" si="455"/>
        <v>-0.3877881008480667</v>
      </c>
      <c r="AC910" s="43">
        <f t="shared" si="456"/>
        <v>0.3877881008480667</v>
      </c>
      <c r="AD910" s="43">
        <f t="shared" si="457"/>
        <v>0.45225035392156132</v>
      </c>
      <c r="AE910" s="43">
        <f>1/2*(('Car Info '!$C$5)*('My Spreedsheet '!F910)^2)</f>
        <v>115889.46373456788</v>
      </c>
      <c r="AF910" s="43">
        <f t="shared" si="458"/>
        <v>115.88946373456788</v>
      </c>
      <c r="AG910" s="43">
        <f t="shared" si="459"/>
        <v>3.2191517704046636E-2</v>
      </c>
      <c r="AH910" s="43">
        <f t="shared" si="460"/>
        <v>16.678853726208832</v>
      </c>
      <c r="AI910" s="43">
        <f t="shared" si="461"/>
        <v>2745.5760003100008</v>
      </c>
      <c r="AJ910" s="43">
        <f t="shared" si="462"/>
        <v>113143.88773425788</v>
      </c>
      <c r="AK910" s="43">
        <f t="shared" si="463"/>
        <v>113.14388773425787</v>
      </c>
      <c r="AL910" s="43">
        <f t="shared" si="464"/>
        <v>113143.88773425788</v>
      </c>
      <c r="AM910" s="43">
        <f t="shared" si="465"/>
        <v>113.14388773425787</v>
      </c>
      <c r="AN910" s="43">
        <f t="shared" si="466"/>
        <v>84.857915800693419</v>
      </c>
      <c r="AO910" s="43">
        <f>IF('My Spreedsheet '!AN910&lt; 'Supercapacitor Info'!$F$22,'My Spreedsheet '!AN910,'Supercapacitor Info'!$F$22)</f>
        <v>84.857915800693419</v>
      </c>
    </row>
    <row r="911" spans="2:41" x14ac:dyDescent="0.3">
      <c r="B911" s="8" t="s">
        <v>10</v>
      </c>
      <c r="C911" s="8">
        <v>906</v>
      </c>
      <c r="D911" s="8">
        <v>317</v>
      </c>
      <c r="E911" s="9">
        <v>42.3</v>
      </c>
      <c r="F911" s="52">
        <f t="shared" si="443"/>
        <v>11.749999999999998</v>
      </c>
      <c r="G911" s="18">
        <f t="shared" si="467"/>
        <v>-0.4861111111111111</v>
      </c>
      <c r="H911" s="18">
        <f t="shared" si="468"/>
        <v>-1.75</v>
      </c>
      <c r="I911" s="18">
        <f t="shared" si="444"/>
        <v>11.749999999999998</v>
      </c>
      <c r="J911" s="18">
        <f t="shared" si="445"/>
        <v>6839.6666666666706</v>
      </c>
      <c r="K911" s="18">
        <f t="shared" si="439"/>
        <v>3745.1388888888855</v>
      </c>
      <c r="L911" s="43">
        <f>'Car Info '!$C$5*'My Spreedsheet '!G911</f>
        <v>-724.30555555555554</v>
      </c>
      <c r="M911" s="43">
        <f t="shared" si="446"/>
        <v>1</v>
      </c>
      <c r="N911" s="43">
        <f>IF(M911=1,'Car Info '!$C$5*9.80665*'Car Info '!$H$5,0)</f>
        <v>160.73099349999998</v>
      </c>
      <c r="O911" s="43">
        <f>0.5*'Car Info '!$G$5*'Car Info '!$I$5*'Car Info '!$D$5*('My Spreedsheet '!F911*'My Spreedsheet '!F911)</f>
        <v>52.72368541157811</v>
      </c>
      <c r="P911" s="43">
        <f t="shared" si="438"/>
        <v>-510.85087664397747</v>
      </c>
      <c r="Q911" s="43">
        <f t="shared" si="447"/>
        <v>-6002.4978005667344</v>
      </c>
      <c r="R911" s="43">
        <f t="shared" si="448"/>
        <v>-6.0024978005667347</v>
      </c>
      <c r="S911" s="43">
        <f t="shared" si="449"/>
        <v>2508.0924772110425</v>
      </c>
      <c r="T911" s="43">
        <f t="shared" si="440"/>
        <v>916209.46818062174</v>
      </c>
      <c r="U911" s="43">
        <f t="shared" si="450"/>
        <v>0</v>
      </c>
      <c r="V911" s="43">
        <f t="shared" si="451"/>
        <v>0</v>
      </c>
      <c r="W911" s="43">
        <f t="shared" si="452"/>
        <v>-6.0024978005667347</v>
      </c>
      <c r="X911" s="43">
        <f t="shared" si="453"/>
        <v>1.6673605001574262E-3</v>
      </c>
      <c r="Y911" s="43">
        <f t="shared" si="441"/>
        <v>3024.1384371706608</v>
      </c>
      <c r="Z911" s="43">
        <f t="shared" si="442"/>
        <v>-1402.0396608536068</v>
      </c>
      <c r="AA911" s="43">
        <f t="shared" si="454"/>
        <v>0.84003845476962802</v>
      </c>
      <c r="AB911" s="43">
        <f t="shared" si="455"/>
        <v>-0.38945546134822412</v>
      </c>
      <c r="AC911" s="43">
        <f t="shared" si="456"/>
        <v>0.38945546134822412</v>
      </c>
      <c r="AD911" s="43">
        <f t="shared" si="457"/>
        <v>0.4505829934214039</v>
      </c>
      <c r="AE911" s="43">
        <f>1/2*(('Car Info '!$C$5)*('My Spreedsheet '!F911)^2)</f>
        <v>102856.56249999999</v>
      </c>
      <c r="AF911" s="43">
        <f t="shared" si="458"/>
        <v>102.85656249999998</v>
      </c>
      <c r="AG911" s="43">
        <f t="shared" si="459"/>
        <v>2.8571267361111107E-2</v>
      </c>
      <c r="AH911" s="43">
        <f t="shared" si="460"/>
        <v>16.707424993569944</v>
      </c>
      <c r="AI911" s="43">
        <f t="shared" si="461"/>
        <v>2508.0924772110425</v>
      </c>
      <c r="AJ911" s="43">
        <f t="shared" si="462"/>
        <v>100348.47002278894</v>
      </c>
      <c r="AK911" s="43">
        <f t="shared" si="463"/>
        <v>100.34847002278894</v>
      </c>
      <c r="AL911" s="43">
        <f t="shared" si="464"/>
        <v>100348.47002278894</v>
      </c>
      <c r="AM911" s="43">
        <f t="shared" si="465"/>
        <v>100.34847002278894</v>
      </c>
      <c r="AN911" s="43">
        <f t="shared" si="466"/>
        <v>75.261352517091694</v>
      </c>
      <c r="AO911" s="43">
        <f>IF('My Spreedsheet '!AN911&lt; 'Supercapacitor Info'!$F$22,'My Spreedsheet '!AN911,'Supercapacitor Info'!$F$22)</f>
        <v>75.261352517091694</v>
      </c>
    </row>
    <row r="912" spans="2:41" x14ac:dyDescent="0.3">
      <c r="B912" s="8" t="s">
        <v>10</v>
      </c>
      <c r="C912" s="8">
        <v>907</v>
      </c>
      <c r="D912" s="8">
        <v>318</v>
      </c>
      <c r="E912" s="9">
        <v>41.4</v>
      </c>
      <c r="F912" s="52">
        <f t="shared" si="443"/>
        <v>11.5</v>
      </c>
      <c r="G912" s="18">
        <f t="shared" si="467"/>
        <v>-0.1388888888888889</v>
      </c>
      <c r="H912" s="18">
        <f t="shared" si="468"/>
        <v>-0.5</v>
      </c>
      <c r="I912" s="18">
        <f t="shared" si="444"/>
        <v>11.5</v>
      </c>
      <c r="J912" s="18">
        <f t="shared" si="445"/>
        <v>6851.1666666666706</v>
      </c>
      <c r="K912" s="18">
        <f t="shared" si="439"/>
        <v>3756.6388888888855</v>
      </c>
      <c r="L912" s="43">
        <f>'Car Info '!$C$5*'My Spreedsheet '!G912</f>
        <v>-206.94444444444446</v>
      </c>
      <c r="M912" s="43">
        <f t="shared" si="446"/>
        <v>1</v>
      </c>
      <c r="N912" s="43">
        <f>IF(M912=1,'Car Info '!$C$5*9.80665*'Car Info '!$H$5,0)</f>
        <v>160.73099349999998</v>
      </c>
      <c r="O912" s="43">
        <f>0.5*'Car Info '!$G$5*'Car Info '!$I$5*'Car Info '!$D$5*('My Spreedsheet '!F912*'My Spreedsheet '!F912)</f>
        <v>50.503992001312497</v>
      </c>
      <c r="P912" s="43">
        <f t="shared" si="438"/>
        <v>4.2905410568680225</v>
      </c>
      <c r="Q912" s="43">
        <f t="shared" si="447"/>
        <v>49.341222153982258</v>
      </c>
      <c r="R912" s="43">
        <f t="shared" si="448"/>
        <v>4.9341222153982262E-2</v>
      </c>
      <c r="S912" s="43">
        <f t="shared" si="449"/>
        <v>2429.2023332650933</v>
      </c>
      <c r="T912" s="43">
        <f t="shared" si="440"/>
        <v>918638.67051388684</v>
      </c>
      <c r="U912" s="43">
        <f t="shared" si="450"/>
        <v>4.9341222153982262E-2</v>
      </c>
      <c r="V912" s="43">
        <f t="shared" si="451"/>
        <v>1.370589504277285E-5</v>
      </c>
      <c r="W912" s="43">
        <f t="shared" si="452"/>
        <v>0</v>
      </c>
      <c r="X912" s="43">
        <f t="shared" si="453"/>
        <v>0</v>
      </c>
      <c r="Y912" s="43">
        <f t="shared" si="441"/>
        <v>3024.1877783928148</v>
      </c>
      <c r="Z912" s="43">
        <f t="shared" si="442"/>
        <v>-1402.0396608536068</v>
      </c>
      <c r="AA912" s="43">
        <f t="shared" si="454"/>
        <v>0.84005216066467081</v>
      </c>
      <c r="AB912" s="43">
        <f t="shared" si="455"/>
        <v>-0.38945546134822412</v>
      </c>
      <c r="AC912" s="43">
        <f t="shared" si="456"/>
        <v>0.38945546134822412</v>
      </c>
      <c r="AD912" s="43">
        <f t="shared" si="457"/>
        <v>0.45059669931644669</v>
      </c>
      <c r="AE912" s="43">
        <f>1/2*(('Car Info '!$C$5)*('My Spreedsheet '!F912)^2)</f>
        <v>98526.25</v>
      </c>
      <c r="AF912" s="43">
        <f t="shared" si="458"/>
        <v>98.526250000000005</v>
      </c>
      <c r="AG912" s="43">
        <f t="shared" si="459"/>
        <v>2.736840277777778E-2</v>
      </c>
      <c r="AH912" s="43">
        <f t="shared" si="460"/>
        <v>16.734793396347722</v>
      </c>
      <c r="AI912" s="43">
        <f t="shared" si="461"/>
        <v>2429.2023332650933</v>
      </c>
      <c r="AJ912" s="43">
        <f t="shared" si="462"/>
        <v>96097.047666734899</v>
      </c>
      <c r="AK912" s="43">
        <f t="shared" si="463"/>
        <v>96.097047666734895</v>
      </c>
      <c r="AL912" s="43">
        <f t="shared" si="464"/>
        <v>96097.047666734899</v>
      </c>
      <c r="AM912" s="43">
        <f t="shared" si="465"/>
        <v>96.097047666734895</v>
      </c>
      <c r="AN912" s="43">
        <f t="shared" si="466"/>
        <v>72.072785750051182</v>
      </c>
      <c r="AO912" s="43">
        <f>IF('My Spreedsheet '!AN912&lt; 'Supercapacitor Info'!$F$22,'My Spreedsheet '!AN912,'Supercapacitor Info'!$F$22)</f>
        <v>72.072785750051182</v>
      </c>
    </row>
    <row r="913" spans="2:41" x14ac:dyDescent="0.3">
      <c r="B913" s="8" t="s">
        <v>10</v>
      </c>
      <c r="C913" s="8">
        <v>908</v>
      </c>
      <c r="D913" s="8">
        <v>319</v>
      </c>
      <c r="E913" s="9">
        <v>41.3</v>
      </c>
      <c r="F913" s="52">
        <f t="shared" si="443"/>
        <v>11.472222222222221</v>
      </c>
      <c r="G913" s="18">
        <f t="shared" si="467"/>
        <v>9.7222222222222612E-2</v>
      </c>
      <c r="H913" s="18">
        <f t="shared" si="468"/>
        <v>0.35000000000000142</v>
      </c>
      <c r="I913" s="18">
        <f t="shared" si="444"/>
        <v>11.472222222222221</v>
      </c>
      <c r="J913" s="18">
        <f t="shared" si="445"/>
        <v>6862.6388888888932</v>
      </c>
      <c r="K913" s="18">
        <f t="shared" si="439"/>
        <v>3768.1111111111077</v>
      </c>
      <c r="L913" s="43">
        <f>'Car Info '!$C$5*'My Spreedsheet '!G913</f>
        <v>144.86111111111168</v>
      </c>
      <c r="M913" s="43">
        <f t="shared" si="446"/>
        <v>1</v>
      </c>
      <c r="N913" s="43">
        <f>IF(M913=1,'Car Info '!$C$5*9.80665*'Car Info '!$H$5,0)</f>
        <v>160.73099349999998</v>
      </c>
      <c r="O913" s="43">
        <f>0.5*'Car Info '!$G$5*'Car Info '!$I$5*'Car Info '!$D$5*('My Spreedsheet '!F913*'My Spreedsheet '!F913)</f>
        <v>50.260306026230893</v>
      </c>
      <c r="P913" s="43">
        <f t="shared" ref="P913:P976" si="469">L913+N913+O913</f>
        <v>355.85241063734259</v>
      </c>
      <c r="Q913" s="43">
        <f t="shared" si="447"/>
        <v>4082.4179331450687</v>
      </c>
      <c r="R913" s="43">
        <f t="shared" si="448"/>
        <v>4.0824179331450692</v>
      </c>
      <c r="S913" s="43">
        <f t="shared" si="449"/>
        <v>2420.5390751203709</v>
      </c>
      <c r="T913" s="43">
        <f t="shared" si="440"/>
        <v>921059.20958900719</v>
      </c>
      <c r="U913" s="43">
        <f t="shared" si="450"/>
        <v>4.0824179331450692</v>
      </c>
      <c r="V913" s="43">
        <f t="shared" si="451"/>
        <v>1.1340049814291858E-3</v>
      </c>
      <c r="W913" s="43">
        <f t="shared" si="452"/>
        <v>0</v>
      </c>
      <c r="X913" s="43">
        <f t="shared" si="453"/>
        <v>0</v>
      </c>
      <c r="Y913" s="43">
        <f t="shared" si="441"/>
        <v>3028.2701963259601</v>
      </c>
      <c r="Z913" s="43">
        <f t="shared" si="442"/>
        <v>-1402.0396608536068</v>
      </c>
      <c r="AA913" s="43">
        <f t="shared" si="454"/>
        <v>0.84118616564610005</v>
      </c>
      <c r="AB913" s="43">
        <f t="shared" si="455"/>
        <v>-0.38945546134822412</v>
      </c>
      <c r="AC913" s="43">
        <f t="shared" si="456"/>
        <v>0.38945546134822412</v>
      </c>
      <c r="AD913" s="43">
        <f t="shared" si="457"/>
        <v>0.45173070429787593</v>
      </c>
      <c r="AE913" s="43">
        <f>1/2*(('Car Info '!$C$5)*('My Spreedsheet '!F913)^2)</f>
        <v>98050.852623456783</v>
      </c>
      <c r="AF913" s="43">
        <f t="shared" si="458"/>
        <v>98.050852623456791</v>
      </c>
      <c r="AG913" s="43">
        <f t="shared" si="459"/>
        <v>2.7236347950960221E-2</v>
      </c>
      <c r="AH913" s="43">
        <f t="shared" si="460"/>
        <v>16.762029744298683</v>
      </c>
      <c r="AI913" s="43">
        <f t="shared" si="461"/>
        <v>2420.5390751203709</v>
      </c>
      <c r="AJ913" s="43">
        <f t="shared" si="462"/>
        <v>95630.313548336417</v>
      </c>
      <c r="AK913" s="43">
        <f t="shared" si="463"/>
        <v>95.630313548336417</v>
      </c>
      <c r="AL913" s="43">
        <f t="shared" si="464"/>
        <v>0</v>
      </c>
      <c r="AM913" s="43">
        <f t="shared" si="465"/>
        <v>0</v>
      </c>
      <c r="AN913" s="43">
        <f t="shared" si="466"/>
        <v>71.722735161252317</v>
      </c>
      <c r="AO913" s="43">
        <f>IF('My Spreedsheet '!AN913&lt; 'Supercapacitor Info'!$F$22,'My Spreedsheet '!AN913,'Supercapacitor Info'!$F$22)</f>
        <v>71.722735161252317</v>
      </c>
    </row>
    <row r="914" spans="2:41" x14ac:dyDescent="0.3">
      <c r="B914" s="8" t="s">
        <v>10</v>
      </c>
      <c r="C914" s="8">
        <v>909</v>
      </c>
      <c r="D914" s="8">
        <v>320</v>
      </c>
      <c r="E914" s="9">
        <v>42.1</v>
      </c>
      <c r="F914" s="52">
        <f t="shared" si="443"/>
        <v>11.694444444444445</v>
      </c>
      <c r="G914" s="18">
        <f t="shared" si="467"/>
        <v>0.47222222222222299</v>
      </c>
      <c r="H914" s="18">
        <f t="shared" si="468"/>
        <v>1.7000000000000028</v>
      </c>
      <c r="I914" s="18">
        <f t="shared" si="444"/>
        <v>11.694444444444445</v>
      </c>
      <c r="J914" s="18">
        <f t="shared" si="445"/>
        <v>6874.3333333333376</v>
      </c>
      <c r="K914" s="18">
        <f t="shared" si="439"/>
        <v>3779.805555555552</v>
      </c>
      <c r="L914" s="43">
        <f>'Car Info '!$C$5*'My Spreedsheet '!G914</f>
        <v>703.61111111111222</v>
      </c>
      <c r="M914" s="43">
        <f t="shared" si="446"/>
        <v>1</v>
      </c>
      <c r="N914" s="43">
        <f>IF(M914=1,'Car Info '!$C$5*9.80665*'Car Info '!$H$5,0)</f>
        <v>160.73099349999998</v>
      </c>
      <c r="O914" s="43">
        <f>0.5*'Car Info '!$G$5*'Car Info '!$I$5*'Car Info '!$D$5*('My Spreedsheet '!F914*'My Spreedsheet '!F914)</f>
        <v>52.226294932814241</v>
      </c>
      <c r="P914" s="43">
        <f t="shared" si="469"/>
        <v>916.56839954392638</v>
      </c>
      <c r="Q914" s="43">
        <f t="shared" si="447"/>
        <v>10718.758227999806</v>
      </c>
      <c r="R914" s="43">
        <f t="shared" si="448"/>
        <v>10.718758227999807</v>
      </c>
      <c r="S914" s="43">
        <f t="shared" si="449"/>
        <v>2490.4171786170773</v>
      </c>
      <c r="T914" s="43">
        <f t="shared" si="440"/>
        <v>923549.62676762429</v>
      </c>
      <c r="U914" s="43">
        <f t="shared" si="450"/>
        <v>10.718758227999807</v>
      </c>
      <c r="V914" s="43">
        <f t="shared" si="451"/>
        <v>2.9774328411110574E-3</v>
      </c>
      <c r="W914" s="43">
        <f t="shared" si="452"/>
        <v>0</v>
      </c>
      <c r="X914" s="43">
        <f t="shared" si="453"/>
        <v>0</v>
      </c>
      <c r="Y914" s="43">
        <f t="shared" si="441"/>
        <v>3038.98895455396</v>
      </c>
      <c r="Z914" s="43">
        <f t="shared" si="442"/>
        <v>-1402.0396608536068</v>
      </c>
      <c r="AA914" s="43">
        <f t="shared" si="454"/>
        <v>0.84416359848721112</v>
      </c>
      <c r="AB914" s="43">
        <f t="shared" si="455"/>
        <v>-0.38945546134822412</v>
      </c>
      <c r="AC914" s="43">
        <f t="shared" si="456"/>
        <v>0.38945546134822412</v>
      </c>
      <c r="AD914" s="43">
        <f t="shared" si="457"/>
        <v>0.454708137138987</v>
      </c>
      <c r="AE914" s="43">
        <f>1/2*(('Car Info '!$C$5)*('My Spreedsheet '!F914)^2)</f>
        <v>101886.22299382718</v>
      </c>
      <c r="AF914" s="43">
        <f t="shared" si="458"/>
        <v>101.88622299382718</v>
      </c>
      <c r="AG914" s="43">
        <f t="shared" si="459"/>
        <v>2.8301728609396438E-2</v>
      </c>
      <c r="AH914" s="43">
        <f t="shared" si="460"/>
        <v>16.790331472908079</v>
      </c>
      <c r="AI914" s="43">
        <f t="shared" si="461"/>
        <v>2490.4171786170773</v>
      </c>
      <c r="AJ914" s="43">
        <f t="shared" si="462"/>
        <v>99395.8058152101</v>
      </c>
      <c r="AK914" s="43">
        <f t="shared" si="463"/>
        <v>99.395805815210096</v>
      </c>
      <c r="AL914" s="43">
        <f t="shared" si="464"/>
        <v>0</v>
      </c>
      <c r="AM914" s="43">
        <f t="shared" si="465"/>
        <v>0</v>
      </c>
      <c r="AN914" s="43">
        <f t="shared" si="466"/>
        <v>74.546854361407583</v>
      </c>
      <c r="AO914" s="43">
        <f>IF('My Spreedsheet '!AN914&lt; 'Supercapacitor Info'!$F$22,'My Spreedsheet '!AN914,'Supercapacitor Info'!$F$22)</f>
        <v>74.546854361407583</v>
      </c>
    </row>
    <row r="915" spans="2:41" x14ac:dyDescent="0.3">
      <c r="B915" s="8" t="s">
        <v>10</v>
      </c>
      <c r="C915" s="8">
        <v>910</v>
      </c>
      <c r="D915" s="8">
        <v>321</v>
      </c>
      <c r="E915" s="9">
        <v>44.7</v>
      </c>
      <c r="F915" s="52">
        <f t="shared" si="443"/>
        <v>12.416666666666668</v>
      </c>
      <c r="G915" s="18">
        <f t="shared" si="467"/>
        <v>0.87499999999999956</v>
      </c>
      <c r="H915" s="18">
        <f t="shared" si="468"/>
        <v>3.1499999999999986</v>
      </c>
      <c r="I915" s="18">
        <f t="shared" si="444"/>
        <v>12.416666666666668</v>
      </c>
      <c r="J915" s="18">
        <f t="shared" si="445"/>
        <v>6886.7500000000045</v>
      </c>
      <c r="K915" s="18">
        <f t="shared" si="439"/>
        <v>3792.2222222222185</v>
      </c>
      <c r="L915" s="43">
        <f>'Car Info '!$C$5*'My Spreedsheet '!G915</f>
        <v>1303.7499999999993</v>
      </c>
      <c r="M915" s="43">
        <f t="shared" si="446"/>
        <v>1</v>
      </c>
      <c r="N915" s="43">
        <f>IF(M915=1,'Car Info '!$C$5*9.80665*'Car Info '!$H$5,0)</f>
        <v>160.73099349999998</v>
      </c>
      <c r="O915" s="43">
        <f>0.5*'Car Info '!$G$5*'Car Info '!$I$5*'Car Info '!$D$5*('My Spreedsheet '!F915*'My Spreedsheet '!F915)</f>
        <v>58.876240622828135</v>
      </c>
      <c r="P915" s="43">
        <f t="shared" si="469"/>
        <v>1523.3572341228275</v>
      </c>
      <c r="Q915" s="43">
        <f t="shared" si="447"/>
        <v>18915.018990358443</v>
      </c>
      <c r="R915" s="43">
        <f t="shared" si="448"/>
        <v>18.915018990358444</v>
      </c>
      <c r="S915" s="43">
        <f t="shared" si="449"/>
        <v>2726.7898236917827</v>
      </c>
      <c r="T915" s="43">
        <f t="shared" si="440"/>
        <v>926276.41659131611</v>
      </c>
      <c r="U915" s="43">
        <f t="shared" si="450"/>
        <v>18.915018990358444</v>
      </c>
      <c r="V915" s="43">
        <f t="shared" si="451"/>
        <v>5.2541719417662346E-3</v>
      </c>
      <c r="W915" s="43">
        <f t="shared" si="452"/>
        <v>0</v>
      </c>
      <c r="X915" s="43">
        <f t="shared" si="453"/>
        <v>0</v>
      </c>
      <c r="Y915" s="43">
        <f t="shared" si="441"/>
        <v>3057.9039735443184</v>
      </c>
      <c r="Z915" s="43">
        <f t="shared" si="442"/>
        <v>-1402.0396608536068</v>
      </c>
      <c r="AA915" s="43">
        <f t="shared" si="454"/>
        <v>0.84941777042897737</v>
      </c>
      <c r="AB915" s="43">
        <f t="shared" si="455"/>
        <v>-0.38945546134822412</v>
      </c>
      <c r="AC915" s="43">
        <f t="shared" si="456"/>
        <v>0.38945546134822412</v>
      </c>
      <c r="AD915" s="43">
        <f t="shared" si="457"/>
        <v>0.45996230908075325</v>
      </c>
      <c r="AE915" s="43">
        <f>1/2*(('Car Info '!$C$5)*('My Spreedsheet '!F915)^2)</f>
        <v>114859.3402777778</v>
      </c>
      <c r="AF915" s="43">
        <f t="shared" si="458"/>
        <v>114.8593402777778</v>
      </c>
      <c r="AG915" s="43">
        <f t="shared" si="459"/>
        <v>3.1905372299382721E-2</v>
      </c>
      <c r="AH915" s="43">
        <f t="shared" si="460"/>
        <v>16.822236845207463</v>
      </c>
      <c r="AI915" s="43">
        <f t="shared" si="461"/>
        <v>2726.7898236917827</v>
      </c>
      <c r="AJ915" s="43">
        <f t="shared" si="462"/>
        <v>112132.55045408601</v>
      </c>
      <c r="AK915" s="43">
        <f t="shared" si="463"/>
        <v>112.13255045408602</v>
      </c>
      <c r="AL915" s="43">
        <f t="shared" si="464"/>
        <v>0</v>
      </c>
      <c r="AM915" s="43">
        <f t="shared" si="465"/>
        <v>0</v>
      </c>
      <c r="AN915" s="43">
        <f t="shared" si="466"/>
        <v>84.099412840564497</v>
      </c>
      <c r="AO915" s="43">
        <f>IF('My Spreedsheet '!AN915&lt; 'Supercapacitor Info'!$F$22,'My Spreedsheet '!AN915,'Supercapacitor Info'!$F$22)</f>
        <v>84.099412840564497</v>
      </c>
    </row>
    <row r="916" spans="2:41" x14ac:dyDescent="0.3">
      <c r="B916" s="8" t="s">
        <v>10</v>
      </c>
      <c r="C916" s="8">
        <v>911</v>
      </c>
      <c r="D916" s="8">
        <v>322</v>
      </c>
      <c r="E916" s="9">
        <v>48.4</v>
      </c>
      <c r="F916" s="52">
        <f t="shared" si="443"/>
        <v>13.444444444444443</v>
      </c>
      <c r="G916" s="18">
        <f t="shared" si="467"/>
        <v>0.93055555555555491</v>
      </c>
      <c r="H916" s="18">
        <f t="shared" si="468"/>
        <v>3.3499999999999979</v>
      </c>
      <c r="I916" s="18">
        <f t="shared" si="444"/>
        <v>13.444444444444443</v>
      </c>
      <c r="J916" s="18">
        <f t="shared" si="445"/>
        <v>6900.1944444444489</v>
      </c>
      <c r="K916" s="18">
        <f t="shared" si="439"/>
        <v>3805.6666666666629</v>
      </c>
      <c r="L916" s="43">
        <f>'Car Info '!$C$5*'My Spreedsheet '!G916</f>
        <v>1386.5277777777769</v>
      </c>
      <c r="M916" s="43">
        <f t="shared" si="446"/>
        <v>1</v>
      </c>
      <c r="N916" s="43">
        <f>IF(M916=1,'Car Info '!$C$5*9.80665*'Car Info '!$H$5,0)</f>
        <v>160.73099349999998</v>
      </c>
      <c r="O916" s="43">
        <f>0.5*'Car Info '!$G$5*'Car Info '!$I$5*'Car Info '!$D$5*('My Spreedsheet '!F916*'My Spreedsheet '!F916)</f>
        <v>69.026483408361088</v>
      </c>
      <c r="P916" s="43">
        <f t="shared" si="469"/>
        <v>1616.2852546861382</v>
      </c>
      <c r="Q916" s="43">
        <f t="shared" si="447"/>
        <v>21730.057313002522</v>
      </c>
      <c r="R916" s="43">
        <f t="shared" si="448"/>
        <v>21.730057313002522</v>
      </c>
      <c r="S916" s="43">
        <f t="shared" si="449"/>
        <v>3088.9616339901872</v>
      </c>
      <c r="T916" s="43">
        <f t="shared" si="440"/>
        <v>929365.37822530628</v>
      </c>
      <c r="U916" s="43">
        <f t="shared" si="450"/>
        <v>21.730057313002522</v>
      </c>
      <c r="V916" s="43">
        <f t="shared" si="451"/>
        <v>6.0361270313895894E-3</v>
      </c>
      <c r="W916" s="43">
        <f t="shared" si="452"/>
        <v>0</v>
      </c>
      <c r="X916" s="43">
        <f t="shared" si="453"/>
        <v>0</v>
      </c>
      <c r="Y916" s="43">
        <f t="shared" si="441"/>
        <v>3079.6340308573208</v>
      </c>
      <c r="Z916" s="43">
        <f t="shared" si="442"/>
        <v>-1402.0396608536068</v>
      </c>
      <c r="AA916" s="43">
        <f t="shared" si="454"/>
        <v>0.85545389746036693</v>
      </c>
      <c r="AB916" s="43">
        <f t="shared" si="455"/>
        <v>-0.38945546134822412</v>
      </c>
      <c r="AC916" s="43">
        <f t="shared" si="456"/>
        <v>0.38945546134822412</v>
      </c>
      <c r="AD916" s="43">
        <f t="shared" si="457"/>
        <v>0.46599843611214281</v>
      </c>
      <c r="AE916" s="43">
        <f>1/2*(('Car Info '!$C$5)*('My Spreedsheet '!F916)^2)</f>
        <v>134661.04938271601</v>
      </c>
      <c r="AF916" s="43">
        <f t="shared" si="458"/>
        <v>134.66104938271602</v>
      </c>
      <c r="AG916" s="43">
        <f t="shared" si="459"/>
        <v>3.7405847050754448E-2</v>
      </c>
      <c r="AH916" s="43">
        <f t="shared" si="460"/>
        <v>16.859642692258216</v>
      </c>
      <c r="AI916" s="43">
        <f t="shared" si="461"/>
        <v>3088.9616339901872</v>
      </c>
      <c r="AJ916" s="43">
        <f t="shared" si="462"/>
        <v>131572.08774872581</v>
      </c>
      <c r="AK916" s="43">
        <f t="shared" si="463"/>
        <v>131.57208774872581</v>
      </c>
      <c r="AL916" s="43">
        <f t="shared" si="464"/>
        <v>0</v>
      </c>
      <c r="AM916" s="43">
        <f t="shared" si="465"/>
        <v>0</v>
      </c>
      <c r="AN916" s="43">
        <f t="shared" si="466"/>
        <v>98.679065811544362</v>
      </c>
      <c r="AO916" s="43">
        <f>IF('My Spreedsheet '!AN916&lt; 'Supercapacitor Info'!$F$22,'My Spreedsheet '!AN916,'Supercapacitor Info'!$F$22)</f>
        <v>98.679065811544362</v>
      </c>
    </row>
    <row r="917" spans="2:41" x14ac:dyDescent="0.3">
      <c r="B917" s="8" t="s">
        <v>10</v>
      </c>
      <c r="C917" s="8">
        <v>912</v>
      </c>
      <c r="D917" s="8">
        <v>323</v>
      </c>
      <c r="E917" s="9">
        <v>51.4</v>
      </c>
      <c r="F917" s="52">
        <f t="shared" si="443"/>
        <v>14.277777777777777</v>
      </c>
      <c r="G917" s="18">
        <f t="shared" si="467"/>
        <v>0.59722222222222276</v>
      </c>
      <c r="H917" s="18">
        <f t="shared" si="468"/>
        <v>2.1500000000000021</v>
      </c>
      <c r="I917" s="18">
        <f t="shared" si="444"/>
        <v>14.277777777777777</v>
      </c>
      <c r="J917" s="18">
        <f t="shared" si="445"/>
        <v>6914.4722222222263</v>
      </c>
      <c r="K917" s="18">
        <f t="shared" ref="K917:K980" si="470">SUM(I917,K916)</f>
        <v>3819.9444444444407</v>
      </c>
      <c r="L917" s="43">
        <f>'Car Info '!$C$5*'My Spreedsheet '!G917</f>
        <v>889.86111111111188</v>
      </c>
      <c r="M917" s="43">
        <f t="shared" si="446"/>
        <v>1</v>
      </c>
      <c r="N917" s="43">
        <f>IF(M917=1,'Car Info '!$C$5*9.80665*'Car Info '!$H$5,0)</f>
        <v>160.73099349999998</v>
      </c>
      <c r="O917" s="43">
        <f>0.5*'Car Info '!$G$5*'Car Info '!$I$5*'Car Info '!$D$5*('My Spreedsheet '!F917*'My Spreedsheet '!F917)</f>
        <v>77.848681829090268</v>
      </c>
      <c r="P917" s="43">
        <f t="shared" si="469"/>
        <v>1128.4407864402021</v>
      </c>
      <c r="Q917" s="43">
        <f t="shared" si="447"/>
        <v>16111.626784173995</v>
      </c>
      <c r="R917" s="43">
        <f t="shared" si="448"/>
        <v>16.111626784173996</v>
      </c>
      <c r="S917" s="43">
        <f t="shared" si="449"/>
        <v>3406.3875866431217</v>
      </c>
      <c r="T917" s="43">
        <f t="shared" ref="T917:T980" si="471">SUM(S917,T916)</f>
        <v>932771.76581194939</v>
      </c>
      <c r="U917" s="43">
        <f t="shared" si="450"/>
        <v>16.111626784173996</v>
      </c>
      <c r="V917" s="43">
        <f t="shared" si="451"/>
        <v>4.4754518844927768E-3</v>
      </c>
      <c r="W917" s="43">
        <f t="shared" si="452"/>
        <v>0</v>
      </c>
      <c r="X917" s="43">
        <f t="shared" si="453"/>
        <v>0</v>
      </c>
      <c r="Y917" s="43">
        <f t="shared" si="441"/>
        <v>3095.7456576414947</v>
      </c>
      <c r="Z917" s="43">
        <f t="shared" si="442"/>
        <v>-1402.0396608536068</v>
      </c>
      <c r="AA917" s="43">
        <f t="shared" si="454"/>
        <v>0.85992934934485965</v>
      </c>
      <c r="AB917" s="43">
        <f t="shared" si="455"/>
        <v>-0.38945546134822412</v>
      </c>
      <c r="AC917" s="43">
        <f t="shared" si="456"/>
        <v>0.38945546134822412</v>
      </c>
      <c r="AD917" s="43">
        <f t="shared" si="457"/>
        <v>0.47047388799663553</v>
      </c>
      <c r="AE917" s="43">
        <f>1/2*(('Car Info '!$C$5)*('My Spreedsheet '!F917)^2)</f>
        <v>151871.92901234564</v>
      </c>
      <c r="AF917" s="43">
        <f t="shared" si="458"/>
        <v>151.87192901234565</v>
      </c>
      <c r="AG917" s="43">
        <f t="shared" si="459"/>
        <v>4.2186646947873788E-2</v>
      </c>
      <c r="AH917" s="43">
        <f t="shared" si="460"/>
        <v>16.901829339206088</v>
      </c>
      <c r="AI917" s="43">
        <f t="shared" si="461"/>
        <v>3406.3875866431217</v>
      </c>
      <c r="AJ917" s="43">
        <f t="shared" si="462"/>
        <v>148465.54142570251</v>
      </c>
      <c r="AK917" s="43">
        <f t="shared" si="463"/>
        <v>148.46554142570253</v>
      </c>
      <c r="AL917" s="43">
        <f t="shared" si="464"/>
        <v>0</v>
      </c>
      <c r="AM917" s="43">
        <f t="shared" si="465"/>
        <v>0</v>
      </c>
      <c r="AN917" s="43">
        <f t="shared" si="466"/>
        <v>111.34915606927689</v>
      </c>
      <c r="AO917" s="43">
        <f>IF('My Spreedsheet '!AN917&lt; 'Supercapacitor Info'!$F$22,'My Spreedsheet '!AN917,'Supercapacitor Info'!$F$22)</f>
        <v>111.34915606927689</v>
      </c>
    </row>
    <row r="918" spans="2:41" x14ac:dyDescent="0.3">
      <c r="B918" s="8" t="s">
        <v>10</v>
      </c>
      <c r="C918" s="8">
        <v>913</v>
      </c>
      <c r="D918" s="8">
        <v>324</v>
      </c>
      <c r="E918" s="9">
        <v>52.7</v>
      </c>
      <c r="F918" s="52">
        <f t="shared" si="443"/>
        <v>14.638888888888889</v>
      </c>
      <c r="G918" s="18">
        <f t="shared" si="467"/>
        <v>0.36111111111111133</v>
      </c>
      <c r="H918" s="18">
        <f t="shared" si="468"/>
        <v>1.3000000000000007</v>
      </c>
      <c r="I918" s="18">
        <f t="shared" si="444"/>
        <v>14.638888888888889</v>
      </c>
      <c r="J918" s="18">
        <f t="shared" si="445"/>
        <v>6929.111111111115</v>
      </c>
      <c r="K918" s="18">
        <f t="shared" si="470"/>
        <v>3834.5833333333294</v>
      </c>
      <c r="L918" s="43">
        <f>'Car Info '!$C$5*'My Spreedsheet '!G918</f>
        <v>538.05555555555588</v>
      </c>
      <c r="M918" s="43">
        <f t="shared" si="446"/>
        <v>1</v>
      </c>
      <c r="N918" s="43">
        <f>IF(M918=1,'Car Info '!$C$5*9.80665*'Car Info '!$H$5,0)</f>
        <v>160.73099349999998</v>
      </c>
      <c r="O918" s="43">
        <f>0.5*'Car Info '!$G$5*'Car Info '!$I$5*'Car Info '!$D$5*('My Spreedsheet '!F918*'My Spreedsheet '!F918)</f>
        <v>81.836350874772577</v>
      </c>
      <c r="P918" s="43">
        <f t="shared" si="469"/>
        <v>780.62289993032846</v>
      </c>
      <c r="Q918" s="43">
        <f t="shared" si="447"/>
        <v>11427.451896202308</v>
      </c>
      <c r="R918" s="43">
        <f t="shared" si="448"/>
        <v>11.427451896202308</v>
      </c>
      <c r="S918" s="43">
        <f t="shared" si="449"/>
        <v>3550.9164023751432</v>
      </c>
      <c r="T918" s="43">
        <f t="shared" si="471"/>
        <v>936322.68221432448</v>
      </c>
      <c r="U918" s="43">
        <f t="shared" si="450"/>
        <v>11.427451896202308</v>
      </c>
      <c r="V918" s="43">
        <f t="shared" si="451"/>
        <v>3.1742921933895301E-3</v>
      </c>
      <c r="W918" s="43">
        <f t="shared" si="452"/>
        <v>0</v>
      </c>
      <c r="X918" s="43">
        <f t="shared" si="453"/>
        <v>0</v>
      </c>
      <c r="Y918" s="43">
        <f t="shared" si="441"/>
        <v>3107.1731095376972</v>
      </c>
      <c r="Z918" s="43">
        <f t="shared" si="442"/>
        <v>-1402.0396608536068</v>
      </c>
      <c r="AA918" s="43">
        <f t="shared" si="454"/>
        <v>0.86310364153824926</v>
      </c>
      <c r="AB918" s="43">
        <f t="shared" si="455"/>
        <v>-0.38945546134822412</v>
      </c>
      <c r="AC918" s="43">
        <f t="shared" si="456"/>
        <v>0.38945546134822412</v>
      </c>
      <c r="AD918" s="43">
        <f t="shared" si="457"/>
        <v>0.47364818019002514</v>
      </c>
      <c r="AE918" s="43">
        <f>1/2*(('Car Info '!$C$5)*('My Spreedsheet '!F918)^2)</f>
        <v>159651.31558641978</v>
      </c>
      <c r="AF918" s="43">
        <f t="shared" si="458"/>
        <v>159.65131558641977</v>
      </c>
      <c r="AG918" s="43">
        <f t="shared" si="459"/>
        <v>4.4347587662894379E-2</v>
      </c>
      <c r="AH918" s="43">
        <f t="shared" si="460"/>
        <v>16.946176926868983</v>
      </c>
      <c r="AI918" s="43">
        <f t="shared" si="461"/>
        <v>3550.9164023751432</v>
      </c>
      <c r="AJ918" s="43">
        <f t="shared" si="462"/>
        <v>156100.39918404463</v>
      </c>
      <c r="AK918" s="43">
        <f t="shared" si="463"/>
        <v>156.10039918404462</v>
      </c>
      <c r="AL918" s="43">
        <f t="shared" si="464"/>
        <v>0</v>
      </c>
      <c r="AM918" s="43">
        <f t="shared" si="465"/>
        <v>0</v>
      </c>
      <c r="AN918" s="43">
        <f t="shared" si="466"/>
        <v>117.07529938803347</v>
      </c>
      <c r="AO918" s="43">
        <f>IF('My Spreedsheet '!AN918&lt; 'Supercapacitor Info'!$F$22,'My Spreedsheet '!AN918,'Supercapacitor Info'!$F$22)</f>
        <v>117.07529938803347</v>
      </c>
    </row>
    <row r="919" spans="2:41" x14ac:dyDescent="0.3">
      <c r="B919" s="8" t="s">
        <v>10</v>
      </c>
      <c r="C919" s="8">
        <v>914</v>
      </c>
      <c r="D919" s="8">
        <v>325</v>
      </c>
      <c r="E919" s="9">
        <v>54</v>
      </c>
      <c r="F919" s="52">
        <f t="shared" si="443"/>
        <v>15</v>
      </c>
      <c r="G919" s="18">
        <f t="shared" si="467"/>
        <v>0.59722222222222177</v>
      </c>
      <c r="H919" s="18">
        <f t="shared" si="468"/>
        <v>2.1499999999999986</v>
      </c>
      <c r="I919" s="18">
        <f t="shared" si="444"/>
        <v>15</v>
      </c>
      <c r="J919" s="18">
        <f t="shared" si="445"/>
        <v>6944.111111111115</v>
      </c>
      <c r="K919" s="18">
        <f t="shared" si="470"/>
        <v>3849.5833333333294</v>
      </c>
      <c r="L919" s="43">
        <f>'Car Info '!$C$5*'My Spreedsheet '!G919</f>
        <v>889.8611111111104</v>
      </c>
      <c r="M919" s="43">
        <f t="shared" si="446"/>
        <v>1</v>
      </c>
      <c r="N919" s="43">
        <f>IF(M919=1,'Car Info '!$C$5*9.80665*'Car Info '!$H$5,0)</f>
        <v>160.73099349999998</v>
      </c>
      <c r="O919" s="43">
        <f>0.5*'Car Info '!$G$5*'Car Info '!$I$5*'Car Info '!$D$5*('My Spreedsheet '!F919*'My Spreedsheet '!F919)</f>
        <v>85.923615881250001</v>
      </c>
      <c r="P919" s="43">
        <f t="shared" si="469"/>
        <v>1136.5157204923605</v>
      </c>
      <c r="Q919" s="43">
        <f t="shared" si="447"/>
        <v>17047.735807385408</v>
      </c>
      <c r="R919" s="43">
        <f t="shared" si="448"/>
        <v>17.047735807385408</v>
      </c>
      <c r="S919" s="43">
        <f t="shared" si="449"/>
        <v>3699.8191407187501</v>
      </c>
      <c r="T919" s="43">
        <f t="shared" si="471"/>
        <v>940022.50135504326</v>
      </c>
      <c r="U919" s="43">
        <f t="shared" si="450"/>
        <v>17.047735807385408</v>
      </c>
      <c r="V919" s="43">
        <f t="shared" si="451"/>
        <v>4.7354821687181688E-3</v>
      </c>
      <c r="W919" s="43">
        <f t="shared" si="452"/>
        <v>0</v>
      </c>
      <c r="X919" s="43">
        <f t="shared" si="453"/>
        <v>0</v>
      </c>
      <c r="Y919" s="43">
        <f t="shared" si="441"/>
        <v>3124.2208453450826</v>
      </c>
      <c r="Z919" s="43">
        <f t="shared" si="442"/>
        <v>-1402.0396608536068</v>
      </c>
      <c r="AA919" s="43">
        <f t="shared" si="454"/>
        <v>0.86783912370696736</v>
      </c>
      <c r="AB919" s="43">
        <f t="shared" si="455"/>
        <v>-0.38945546134822412</v>
      </c>
      <c r="AC919" s="43">
        <f t="shared" si="456"/>
        <v>0.38945546134822412</v>
      </c>
      <c r="AD919" s="43">
        <f t="shared" si="457"/>
        <v>0.47838366235874324</v>
      </c>
      <c r="AE919" s="43">
        <f>1/2*(('Car Info '!$C$5)*('My Spreedsheet '!F919)^2)</f>
        <v>167625</v>
      </c>
      <c r="AF919" s="43">
        <f t="shared" si="458"/>
        <v>167.625</v>
      </c>
      <c r="AG919" s="43">
        <f t="shared" si="459"/>
        <v>4.65625E-2</v>
      </c>
      <c r="AH919" s="43">
        <f t="shared" si="460"/>
        <v>16.992739426868983</v>
      </c>
      <c r="AI919" s="43">
        <f t="shared" si="461"/>
        <v>3699.8191407187501</v>
      </c>
      <c r="AJ919" s="43">
        <f t="shared" si="462"/>
        <v>163925.18085928124</v>
      </c>
      <c r="AK919" s="43">
        <f t="shared" si="463"/>
        <v>163.92518085928126</v>
      </c>
      <c r="AL919" s="43">
        <f t="shared" si="464"/>
        <v>0</v>
      </c>
      <c r="AM919" s="43">
        <f t="shared" si="465"/>
        <v>0</v>
      </c>
      <c r="AN919" s="43">
        <f t="shared" si="466"/>
        <v>122.94388564446095</v>
      </c>
      <c r="AO919" s="43">
        <f>IF('My Spreedsheet '!AN919&lt; 'Supercapacitor Info'!$F$22,'My Spreedsheet '!AN919,'Supercapacitor Info'!$F$22)</f>
        <v>122.94388564446095</v>
      </c>
    </row>
    <row r="920" spans="2:41" x14ac:dyDescent="0.3">
      <c r="B920" s="8" t="s">
        <v>10</v>
      </c>
      <c r="C920" s="8">
        <v>915</v>
      </c>
      <c r="D920" s="8">
        <v>326</v>
      </c>
      <c r="E920" s="9">
        <v>57</v>
      </c>
      <c r="F920" s="52">
        <f t="shared" si="443"/>
        <v>15.833333333333332</v>
      </c>
      <c r="G920" s="18">
        <f t="shared" si="467"/>
        <v>0.56944444444444464</v>
      </c>
      <c r="H920" s="18">
        <f t="shared" si="468"/>
        <v>2.0500000000000007</v>
      </c>
      <c r="I920" s="18">
        <f t="shared" si="444"/>
        <v>15.833333333333332</v>
      </c>
      <c r="J920" s="18">
        <f t="shared" si="445"/>
        <v>6959.944444444448</v>
      </c>
      <c r="K920" s="18">
        <f t="shared" si="470"/>
        <v>3865.4166666666629</v>
      </c>
      <c r="L920" s="43">
        <f>'Car Info '!$C$5*'My Spreedsheet '!G920</f>
        <v>848.47222222222251</v>
      </c>
      <c r="M920" s="43">
        <f t="shared" si="446"/>
        <v>1</v>
      </c>
      <c r="N920" s="43">
        <f>IF(M920=1,'Car Info '!$C$5*9.80665*'Car Info '!$H$5,0)</f>
        <v>160.73099349999998</v>
      </c>
      <c r="O920" s="43">
        <f>0.5*'Car Info '!$G$5*'Car Info '!$I$5*'Car Info '!$D$5*('My Spreedsheet '!F920*'My Spreedsheet '!F920)</f>
        <v>95.735880657812487</v>
      </c>
      <c r="P920" s="43">
        <f t="shared" si="469"/>
        <v>1104.9390963800349</v>
      </c>
      <c r="Q920" s="43">
        <f t="shared" si="447"/>
        <v>17494.869026017219</v>
      </c>
      <c r="R920" s="43">
        <f t="shared" si="448"/>
        <v>17.49486902601722</v>
      </c>
      <c r="S920" s="43">
        <f t="shared" si="449"/>
        <v>4060.725507498697</v>
      </c>
      <c r="T920" s="43">
        <f t="shared" si="471"/>
        <v>944083.22686254198</v>
      </c>
      <c r="U920" s="43">
        <f t="shared" si="450"/>
        <v>17.49486902601722</v>
      </c>
      <c r="V920" s="43">
        <f t="shared" si="451"/>
        <v>4.8596858405603391E-3</v>
      </c>
      <c r="W920" s="43">
        <f t="shared" si="452"/>
        <v>0</v>
      </c>
      <c r="X920" s="43">
        <f t="shared" si="453"/>
        <v>0</v>
      </c>
      <c r="Y920" s="43">
        <f t="shared" si="441"/>
        <v>3141.7157143710997</v>
      </c>
      <c r="Z920" s="43">
        <f t="shared" si="442"/>
        <v>-1402.0396608536068</v>
      </c>
      <c r="AA920" s="43">
        <f t="shared" si="454"/>
        <v>0.87269880954752765</v>
      </c>
      <c r="AB920" s="43">
        <f t="shared" si="455"/>
        <v>-0.38945546134822412</v>
      </c>
      <c r="AC920" s="43">
        <f t="shared" si="456"/>
        <v>0.38945546134822412</v>
      </c>
      <c r="AD920" s="43">
        <f t="shared" si="457"/>
        <v>0.48324334819930354</v>
      </c>
      <c r="AE920" s="43">
        <f>1/2*(('Car Info '!$C$5)*('My Spreedsheet '!F920)^2)</f>
        <v>186767.36111111107</v>
      </c>
      <c r="AF920" s="43">
        <f t="shared" si="458"/>
        <v>186.76736111111106</v>
      </c>
      <c r="AG920" s="43">
        <f t="shared" si="459"/>
        <v>5.1879822530864185E-2</v>
      </c>
      <c r="AH920" s="43">
        <f t="shared" si="460"/>
        <v>17.044619249399847</v>
      </c>
      <c r="AI920" s="43">
        <f t="shared" si="461"/>
        <v>4060.725507498697</v>
      </c>
      <c r="AJ920" s="43">
        <f t="shared" si="462"/>
        <v>182706.63560361238</v>
      </c>
      <c r="AK920" s="43">
        <f t="shared" si="463"/>
        <v>182.70663560361237</v>
      </c>
      <c r="AL920" s="43">
        <f t="shared" si="464"/>
        <v>0</v>
      </c>
      <c r="AM920" s="43">
        <f t="shared" si="465"/>
        <v>0</v>
      </c>
      <c r="AN920" s="43">
        <f t="shared" si="466"/>
        <v>137.02997670270929</v>
      </c>
      <c r="AO920" s="43">
        <f>IF('My Spreedsheet '!AN920&lt; 'Supercapacitor Info'!$F$22,'My Spreedsheet '!AN920,'Supercapacitor Info'!$F$22)</f>
        <v>137.02997670270929</v>
      </c>
    </row>
    <row r="921" spans="2:41" x14ac:dyDescent="0.3">
      <c r="B921" s="8" t="s">
        <v>10</v>
      </c>
      <c r="C921" s="8">
        <v>916</v>
      </c>
      <c r="D921" s="8">
        <v>327</v>
      </c>
      <c r="E921" s="9">
        <v>58.1</v>
      </c>
      <c r="F921" s="52">
        <f t="shared" si="443"/>
        <v>16.138888888888889</v>
      </c>
      <c r="G921" s="18">
        <f t="shared" si="467"/>
        <v>0.30555555555555597</v>
      </c>
      <c r="H921" s="18">
        <f t="shared" si="468"/>
        <v>1.1000000000000014</v>
      </c>
      <c r="I921" s="18">
        <f t="shared" si="444"/>
        <v>16.138888888888889</v>
      </c>
      <c r="J921" s="18">
        <f t="shared" si="445"/>
        <v>6976.0833333333367</v>
      </c>
      <c r="K921" s="18">
        <f t="shared" si="470"/>
        <v>3881.5555555555516</v>
      </c>
      <c r="L921" s="43">
        <f>'Car Info '!$C$5*'My Spreedsheet '!G921</f>
        <v>455.2777777777784</v>
      </c>
      <c r="M921" s="43">
        <f t="shared" si="446"/>
        <v>1</v>
      </c>
      <c r="N921" s="43">
        <f>IF(M921=1,'Car Info '!$C$5*9.80665*'Car Info '!$H$5,0)</f>
        <v>160.73099349999998</v>
      </c>
      <c r="O921" s="43">
        <f>0.5*'Car Info '!$G$5*'Car Info '!$I$5*'Car Info '!$D$5*('My Spreedsheet '!F921*'My Spreedsheet '!F921)</f>
        <v>99.466603911147587</v>
      </c>
      <c r="P921" s="43">
        <f t="shared" si="469"/>
        <v>715.47537518892591</v>
      </c>
      <c r="Q921" s="43">
        <f t="shared" si="447"/>
        <v>11546.977582910165</v>
      </c>
      <c r="R921" s="43">
        <f t="shared" si="448"/>
        <v>11.546977582910166</v>
      </c>
      <c r="S921" s="43">
        <f t="shared" si="449"/>
        <v>4199.300113774354</v>
      </c>
      <c r="T921" s="43">
        <f t="shared" si="471"/>
        <v>948282.52697631635</v>
      </c>
      <c r="U921" s="43">
        <f t="shared" si="450"/>
        <v>11.546977582910166</v>
      </c>
      <c r="V921" s="43">
        <f t="shared" si="451"/>
        <v>3.2074937730306018E-3</v>
      </c>
      <c r="W921" s="43">
        <f t="shared" si="452"/>
        <v>0</v>
      </c>
      <c r="X921" s="43">
        <f t="shared" si="453"/>
        <v>0</v>
      </c>
      <c r="Y921" s="43">
        <f t="shared" si="441"/>
        <v>3153.2626919540098</v>
      </c>
      <c r="Z921" s="43">
        <f t="shared" si="442"/>
        <v>-1402.0396608536068</v>
      </c>
      <c r="AA921" s="43">
        <f t="shared" si="454"/>
        <v>0.8759063033205583</v>
      </c>
      <c r="AB921" s="43">
        <f t="shared" si="455"/>
        <v>-0.38945546134822412</v>
      </c>
      <c r="AC921" s="43">
        <f t="shared" si="456"/>
        <v>0.38945546134822412</v>
      </c>
      <c r="AD921" s="43">
        <f t="shared" si="457"/>
        <v>0.48645084197233418</v>
      </c>
      <c r="AE921" s="43">
        <f>1/2*(('Car Info '!$C$5)*('My Spreedsheet '!F921)^2)</f>
        <v>194045.48225308643</v>
      </c>
      <c r="AF921" s="43">
        <f t="shared" si="458"/>
        <v>194.04548225308645</v>
      </c>
      <c r="AG921" s="43">
        <f t="shared" si="459"/>
        <v>5.3901522848079572E-2</v>
      </c>
      <c r="AH921" s="43">
        <f t="shared" si="460"/>
        <v>17.098520772247927</v>
      </c>
      <c r="AI921" s="43">
        <f t="shared" si="461"/>
        <v>4199.300113774354</v>
      </c>
      <c r="AJ921" s="43">
        <f t="shared" si="462"/>
        <v>189846.18213931209</v>
      </c>
      <c r="AK921" s="43">
        <f t="shared" si="463"/>
        <v>189.84618213931211</v>
      </c>
      <c r="AL921" s="43">
        <f t="shared" si="464"/>
        <v>0</v>
      </c>
      <c r="AM921" s="43">
        <f t="shared" si="465"/>
        <v>0</v>
      </c>
      <c r="AN921" s="43">
        <f t="shared" si="466"/>
        <v>142.38463660448406</v>
      </c>
      <c r="AO921" s="43">
        <f>IF('My Spreedsheet '!AN921&lt; 'Supercapacitor Info'!$F$22,'My Spreedsheet '!AN921,'Supercapacitor Info'!$F$22)</f>
        <v>142.38463660448406</v>
      </c>
    </row>
    <row r="922" spans="2:41" x14ac:dyDescent="0.3">
      <c r="B922" s="8" t="s">
        <v>10</v>
      </c>
      <c r="C922" s="8">
        <v>917</v>
      </c>
      <c r="D922" s="8">
        <v>328</v>
      </c>
      <c r="E922" s="9">
        <v>59.2</v>
      </c>
      <c r="F922" s="52">
        <f t="shared" si="443"/>
        <v>16.444444444444446</v>
      </c>
      <c r="G922" s="18">
        <f t="shared" si="467"/>
        <v>0.12499999999999981</v>
      </c>
      <c r="H922" s="18">
        <f t="shared" si="468"/>
        <v>0.44999999999999929</v>
      </c>
      <c r="I922" s="18">
        <f t="shared" si="444"/>
        <v>16.444444444444446</v>
      </c>
      <c r="J922" s="18">
        <f t="shared" si="445"/>
        <v>6992.527777777781</v>
      </c>
      <c r="K922" s="18">
        <f t="shared" si="470"/>
        <v>3897.9999999999959</v>
      </c>
      <c r="L922" s="43">
        <f>'Car Info '!$C$5*'My Spreedsheet '!G922</f>
        <v>186.24999999999972</v>
      </c>
      <c r="M922" s="43">
        <f t="shared" si="446"/>
        <v>1</v>
      </c>
      <c r="N922" s="43">
        <f>IF(M922=1,'Car Info '!$C$5*9.80665*'Car Info '!$H$5,0)</f>
        <v>160.73099349999998</v>
      </c>
      <c r="O922" s="43">
        <f>0.5*'Car Info '!$G$5*'Car Info '!$I$5*'Car Info '!$D$5*('My Spreedsheet '!F922*'My Spreedsheet '!F922)</f>
        <v>103.26863551511113</v>
      </c>
      <c r="P922" s="43">
        <f t="shared" si="469"/>
        <v>450.24962901511083</v>
      </c>
      <c r="Q922" s="43">
        <f t="shared" si="447"/>
        <v>7404.1050104707119</v>
      </c>
      <c r="R922" s="43">
        <f t="shared" si="448"/>
        <v>7.4041050104707118</v>
      </c>
      <c r="S922" s="43">
        <f t="shared" si="449"/>
        <v>4341.3272326929391</v>
      </c>
      <c r="T922" s="43">
        <f t="shared" si="471"/>
        <v>952623.85420900933</v>
      </c>
      <c r="U922" s="43">
        <f t="shared" si="450"/>
        <v>7.4041050104707118</v>
      </c>
      <c r="V922" s="43">
        <f t="shared" si="451"/>
        <v>2.0566958362418643E-3</v>
      </c>
      <c r="W922" s="43">
        <f t="shared" si="452"/>
        <v>0</v>
      </c>
      <c r="X922" s="43">
        <f t="shared" si="453"/>
        <v>0</v>
      </c>
      <c r="Y922" s="43">
        <f t="shared" si="441"/>
        <v>3160.6667969644805</v>
      </c>
      <c r="Z922" s="43">
        <f t="shared" si="442"/>
        <v>-1402.0396608536068</v>
      </c>
      <c r="AA922" s="43">
        <f t="shared" si="454"/>
        <v>0.87796299915680009</v>
      </c>
      <c r="AB922" s="43">
        <f t="shared" si="455"/>
        <v>-0.38945546134822412</v>
      </c>
      <c r="AC922" s="43">
        <f t="shared" si="456"/>
        <v>0.38945546134822412</v>
      </c>
      <c r="AD922" s="43">
        <f t="shared" si="457"/>
        <v>0.48850753780857598</v>
      </c>
      <c r="AE922" s="43">
        <f>1/2*(('Car Info '!$C$5)*('My Spreedsheet '!F922)^2)</f>
        <v>201462.71604938275</v>
      </c>
      <c r="AF922" s="43">
        <f t="shared" si="458"/>
        <v>201.46271604938275</v>
      </c>
      <c r="AG922" s="43">
        <f t="shared" si="459"/>
        <v>5.5961865569272982E-2</v>
      </c>
      <c r="AH922" s="43">
        <f t="shared" si="460"/>
        <v>17.1544826378172</v>
      </c>
      <c r="AI922" s="43">
        <f t="shared" si="461"/>
        <v>4341.3272326929391</v>
      </c>
      <c r="AJ922" s="43">
        <f t="shared" si="462"/>
        <v>197121.38881668981</v>
      </c>
      <c r="AK922" s="43">
        <f t="shared" si="463"/>
        <v>197.1213888166898</v>
      </c>
      <c r="AL922" s="43">
        <f t="shared" si="464"/>
        <v>0</v>
      </c>
      <c r="AM922" s="43">
        <f t="shared" si="465"/>
        <v>0</v>
      </c>
      <c r="AN922" s="43">
        <f t="shared" si="466"/>
        <v>147.84104161251736</v>
      </c>
      <c r="AO922" s="43">
        <f>IF('My Spreedsheet '!AN922&lt; 'Supercapacitor Info'!$F$22,'My Spreedsheet '!AN922,'Supercapacitor Info'!$F$22)</f>
        <v>147.84104161251736</v>
      </c>
    </row>
    <row r="923" spans="2:41" x14ac:dyDescent="0.3">
      <c r="B923" s="8" t="s">
        <v>10</v>
      </c>
      <c r="C923" s="8">
        <v>918</v>
      </c>
      <c r="D923" s="8">
        <v>329</v>
      </c>
      <c r="E923" s="9">
        <v>59</v>
      </c>
      <c r="F923" s="52">
        <f t="shared" si="443"/>
        <v>16.388888888888889</v>
      </c>
      <c r="G923" s="18">
        <f t="shared" si="467"/>
        <v>-1.3888888888889086E-2</v>
      </c>
      <c r="H923" s="18">
        <f t="shared" si="468"/>
        <v>-5.0000000000000711E-2</v>
      </c>
      <c r="I923" s="18">
        <f t="shared" si="444"/>
        <v>16.388888888888889</v>
      </c>
      <c r="J923" s="18">
        <f t="shared" si="445"/>
        <v>7008.9166666666697</v>
      </c>
      <c r="K923" s="18">
        <f t="shared" si="470"/>
        <v>3914.3888888888846</v>
      </c>
      <c r="L923" s="43">
        <f>'Car Info '!$C$5*'My Spreedsheet '!G923</f>
        <v>-20.694444444444738</v>
      </c>
      <c r="M923" s="43">
        <f t="shared" si="446"/>
        <v>1</v>
      </c>
      <c r="N923" s="43">
        <f>IF(M923=1,'Car Info '!$C$5*9.80665*'Car Info '!$H$5,0)</f>
        <v>160.73099349999998</v>
      </c>
      <c r="O923" s="43">
        <f>0.5*'Car Info '!$G$5*'Car Info '!$I$5*'Car Info '!$D$5*('My Spreedsheet '!F923*'My Spreedsheet '!F923)</f>
        <v>102.57205311475694</v>
      </c>
      <c r="P923" s="43">
        <f t="shared" si="469"/>
        <v>242.60860217031217</v>
      </c>
      <c r="Q923" s="43">
        <f t="shared" si="447"/>
        <v>3976.0854244578941</v>
      </c>
      <c r="R923" s="43">
        <f t="shared" si="448"/>
        <v>3.976085424457894</v>
      </c>
      <c r="S923" s="43">
        <f t="shared" si="449"/>
        <v>4315.2443750751827</v>
      </c>
      <c r="T923" s="43">
        <f t="shared" si="471"/>
        <v>956939.09858408454</v>
      </c>
      <c r="U923" s="43">
        <f t="shared" si="450"/>
        <v>3.976085424457894</v>
      </c>
      <c r="V923" s="43">
        <f t="shared" si="451"/>
        <v>1.1044681734605261E-3</v>
      </c>
      <c r="W923" s="43">
        <f t="shared" si="452"/>
        <v>0</v>
      </c>
      <c r="X923" s="43">
        <f t="shared" si="453"/>
        <v>0</v>
      </c>
      <c r="Y923" s="43">
        <f t="shared" si="441"/>
        <v>3164.6428823889382</v>
      </c>
      <c r="Z923" s="43">
        <f t="shared" si="442"/>
        <v>-1402.0396608536068</v>
      </c>
      <c r="AA923" s="43">
        <f t="shared" si="454"/>
        <v>0.87906746733026064</v>
      </c>
      <c r="AB923" s="43">
        <f t="shared" si="455"/>
        <v>-0.38945546134822412</v>
      </c>
      <c r="AC923" s="43">
        <f t="shared" si="456"/>
        <v>0.38945546134822412</v>
      </c>
      <c r="AD923" s="43">
        <f t="shared" si="457"/>
        <v>0.48961200598203652</v>
      </c>
      <c r="AE923" s="43">
        <f>1/2*(('Car Info '!$C$5)*('My Spreedsheet '!F923)^2)</f>
        <v>200103.78086419753</v>
      </c>
      <c r="AF923" s="43">
        <f t="shared" si="458"/>
        <v>200.10378086419755</v>
      </c>
      <c r="AG923" s="43">
        <f t="shared" si="459"/>
        <v>5.5584383573388206E-2</v>
      </c>
      <c r="AH923" s="43">
        <f t="shared" si="460"/>
        <v>17.210067021390589</v>
      </c>
      <c r="AI923" s="43">
        <f t="shared" si="461"/>
        <v>4315.2443750751827</v>
      </c>
      <c r="AJ923" s="43">
        <f t="shared" si="462"/>
        <v>195788.53648912234</v>
      </c>
      <c r="AK923" s="43">
        <f t="shared" si="463"/>
        <v>195.78853648912235</v>
      </c>
      <c r="AL923" s="43">
        <f t="shared" si="464"/>
        <v>195788.53648912234</v>
      </c>
      <c r="AM923" s="43">
        <f t="shared" si="465"/>
        <v>195.78853648912235</v>
      </c>
      <c r="AN923" s="43">
        <f t="shared" si="466"/>
        <v>146.84140236684178</v>
      </c>
      <c r="AO923" s="43">
        <f>IF('My Spreedsheet '!AN923&lt; 'Supercapacitor Info'!$F$22,'My Spreedsheet '!AN923,'Supercapacitor Info'!$F$22)</f>
        <v>146.84140236684178</v>
      </c>
    </row>
    <row r="924" spans="2:41" x14ac:dyDescent="0.3">
      <c r="B924" s="8" t="s">
        <v>10</v>
      </c>
      <c r="C924" s="8">
        <v>919</v>
      </c>
      <c r="D924" s="8">
        <v>330</v>
      </c>
      <c r="E924" s="9">
        <v>59.1</v>
      </c>
      <c r="F924" s="52">
        <f t="shared" si="443"/>
        <v>16.416666666666668</v>
      </c>
      <c r="G924" s="18">
        <f t="shared" si="467"/>
        <v>6.9444444444444448E-2</v>
      </c>
      <c r="H924" s="18">
        <f t="shared" si="468"/>
        <v>0.25</v>
      </c>
      <c r="I924" s="18">
        <f t="shared" si="444"/>
        <v>16.416666666666668</v>
      </c>
      <c r="J924" s="18">
        <f t="shared" si="445"/>
        <v>7025.3333333333367</v>
      </c>
      <c r="K924" s="18">
        <f t="shared" si="470"/>
        <v>3930.8055555555511</v>
      </c>
      <c r="L924" s="43">
        <f>'Car Info '!$C$5*'My Spreedsheet '!G924</f>
        <v>103.47222222222223</v>
      </c>
      <c r="M924" s="43">
        <f t="shared" si="446"/>
        <v>1</v>
      </c>
      <c r="N924" s="43">
        <f>IF(M924=1,'Car Info '!$C$5*9.80665*'Car Info '!$H$5,0)</f>
        <v>160.73099349999998</v>
      </c>
      <c r="O924" s="43">
        <f>0.5*'Car Info '!$G$5*'Car Info '!$I$5*'Car Info '!$D$5*('My Spreedsheet '!F924*'My Spreedsheet '!F924)</f>
        <v>102.92004965232813</v>
      </c>
      <c r="P924" s="43">
        <f t="shared" si="469"/>
        <v>367.12326537455039</v>
      </c>
      <c r="Q924" s="43">
        <f t="shared" si="447"/>
        <v>6026.9402732322023</v>
      </c>
      <c r="R924" s="43">
        <f t="shared" si="448"/>
        <v>6.0269402732322028</v>
      </c>
      <c r="S924" s="43">
        <f t="shared" si="449"/>
        <v>4328.2712917507197</v>
      </c>
      <c r="T924" s="43">
        <f t="shared" si="471"/>
        <v>961267.36987583525</v>
      </c>
      <c r="U924" s="43">
        <f t="shared" si="450"/>
        <v>6.0269402732322028</v>
      </c>
      <c r="V924" s="43">
        <f t="shared" si="451"/>
        <v>1.6741500758978341E-3</v>
      </c>
      <c r="W924" s="43">
        <f t="shared" si="452"/>
        <v>0</v>
      </c>
      <c r="X924" s="43">
        <f t="shared" si="453"/>
        <v>0</v>
      </c>
      <c r="Y924" s="43">
        <f t="shared" si="441"/>
        <v>3170.6698226621706</v>
      </c>
      <c r="Z924" s="43">
        <f t="shared" si="442"/>
        <v>-1402.0396608536068</v>
      </c>
      <c r="AA924" s="43">
        <f t="shared" si="454"/>
        <v>0.88074161740615853</v>
      </c>
      <c r="AB924" s="43">
        <f t="shared" si="455"/>
        <v>-0.38945546134822412</v>
      </c>
      <c r="AC924" s="43">
        <f t="shared" si="456"/>
        <v>0.38945546134822412</v>
      </c>
      <c r="AD924" s="43">
        <f t="shared" si="457"/>
        <v>0.49128615605793441</v>
      </c>
      <c r="AE924" s="43">
        <f>1/2*(('Car Info '!$C$5)*('My Spreedsheet '!F924)^2)</f>
        <v>200782.67361111112</v>
      </c>
      <c r="AF924" s="43">
        <f t="shared" si="458"/>
        <v>200.78267361111114</v>
      </c>
      <c r="AG924" s="43">
        <f t="shared" si="459"/>
        <v>5.5772964891975314E-2</v>
      </c>
      <c r="AH924" s="43">
        <f t="shared" si="460"/>
        <v>17.265839986282565</v>
      </c>
      <c r="AI924" s="43">
        <f t="shared" si="461"/>
        <v>4328.2712917507197</v>
      </c>
      <c r="AJ924" s="43">
        <f t="shared" si="462"/>
        <v>196454.40231936041</v>
      </c>
      <c r="AK924" s="43">
        <f t="shared" si="463"/>
        <v>196.45440231936041</v>
      </c>
      <c r="AL924" s="43">
        <f t="shared" si="464"/>
        <v>0</v>
      </c>
      <c r="AM924" s="43">
        <f t="shared" si="465"/>
        <v>0</v>
      </c>
      <c r="AN924" s="43">
        <f t="shared" si="466"/>
        <v>147.34080173952032</v>
      </c>
      <c r="AO924" s="43">
        <f>IF('My Spreedsheet '!AN924&lt; 'Supercapacitor Info'!$F$22,'My Spreedsheet '!AN924,'Supercapacitor Info'!$F$22)</f>
        <v>147.34080173952032</v>
      </c>
    </row>
    <row r="925" spans="2:41" x14ac:dyDescent="0.3">
      <c r="B925" s="8" t="s">
        <v>10</v>
      </c>
      <c r="C925" s="8">
        <v>920</v>
      </c>
      <c r="D925" s="8">
        <v>331</v>
      </c>
      <c r="E925" s="9">
        <v>59.5</v>
      </c>
      <c r="F925" s="52">
        <f t="shared" si="443"/>
        <v>16.527777777777779</v>
      </c>
      <c r="G925" s="18">
        <f t="shared" si="467"/>
        <v>0.19444444444444425</v>
      </c>
      <c r="H925" s="18">
        <f t="shared" si="468"/>
        <v>0.69999999999999929</v>
      </c>
      <c r="I925" s="18">
        <f t="shared" si="444"/>
        <v>16.527777777777779</v>
      </c>
      <c r="J925" s="18">
        <f t="shared" si="445"/>
        <v>7041.861111111114</v>
      </c>
      <c r="K925" s="18">
        <f t="shared" si="470"/>
        <v>3947.3333333333289</v>
      </c>
      <c r="L925" s="43">
        <f>'Car Info '!$C$5*'My Spreedsheet '!G925</f>
        <v>289.72222222222194</v>
      </c>
      <c r="M925" s="43">
        <f t="shared" si="446"/>
        <v>1</v>
      </c>
      <c r="N925" s="43">
        <f>IF(M925=1,'Car Info '!$C$5*9.80665*'Car Info '!$H$5,0)</f>
        <v>160.73099349999998</v>
      </c>
      <c r="O925" s="43">
        <f>0.5*'Car Info '!$G$5*'Car Info '!$I$5*'Car Info '!$D$5*('My Spreedsheet '!F925*'My Spreedsheet '!F925)</f>
        <v>104.31792905473091</v>
      </c>
      <c r="P925" s="43">
        <f t="shared" si="469"/>
        <v>554.77114477695284</v>
      </c>
      <c r="Q925" s="43">
        <f t="shared" si="447"/>
        <v>9169.1341983968596</v>
      </c>
      <c r="R925" s="43">
        <f t="shared" si="448"/>
        <v>9.1691341983968595</v>
      </c>
      <c r="S925" s="43">
        <f t="shared" si="449"/>
        <v>4380.6696922240244</v>
      </c>
      <c r="T925" s="43">
        <f t="shared" si="471"/>
        <v>965648.03956805926</v>
      </c>
      <c r="U925" s="43">
        <f t="shared" si="450"/>
        <v>9.1691341983968595</v>
      </c>
      <c r="V925" s="43">
        <f t="shared" si="451"/>
        <v>2.5469817217769054E-3</v>
      </c>
      <c r="W925" s="43">
        <f t="shared" si="452"/>
        <v>0</v>
      </c>
      <c r="X925" s="43">
        <f t="shared" si="453"/>
        <v>0</v>
      </c>
      <c r="Y925" s="43">
        <f t="shared" si="441"/>
        <v>3179.8389568605676</v>
      </c>
      <c r="Z925" s="43">
        <f t="shared" si="442"/>
        <v>-1402.0396608536068</v>
      </c>
      <c r="AA925" s="43">
        <f t="shared" si="454"/>
        <v>0.88328859912793545</v>
      </c>
      <c r="AB925" s="43">
        <f t="shared" si="455"/>
        <v>-0.38945546134822412</v>
      </c>
      <c r="AC925" s="43">
        <f t="shared" si="456"/>
        <v>0.38945546134822412</v>
      </c>
      <c r="AD925" s="43">
        <f t="shared" si="457"/>
        <v>0.49383313777971133</v>
      </c>
      <c r="AE925" s="43">
        <f>1/2*(('Car Info '!$C$5)*('My Spreedsheet '!F925)^2)</f>
        <v>203509.7415123457</v>
      </c>
      <c r="AF925" s="43">
        <f t="shared" si="458"/>
        <v>203.5097415123457</v>
      </c>
      <c r="AG925" s="43">
        <f t="shared" si="459"/>
        <v>5.653048375342936E-2</v>
      </c>
      <c r="AH925" s="43">
        <f t="shared" si="460"/>
        <v>17.322370470035995</v>
      </c>
      <c r="AI925" s="43">
        <f t="shared" si="461"/>
        <v>4380.6696922240244</v>
      </c>
      <c r="AJ925" s="43">
        <f t="shared" si="462"/>
        <v>199129.07182012167</v>
      </c>
      <c r="AK925" s="43">
        <f t="shared" si="463"/>
        <v>199.12907182012168</v>
      </c>
      <c r="AL925" s="43">
        <f t="shared" si="464"/>
        <v>0</v>
      </c>
      <c r="AM925" s="43">
        <f t="shared" si="465"/>
        <v>0</v>
      </c>
      <c r="AN925" s="43">
        <f t="shared" si="466"/>
        <v>149.34680386509123</v>
      </c>
      <c r="AO925" s="43">
        <f>IF('My Spreedsheet '!AN925&lt; 'Supercapacitor Info'!$F$22,'My Spreedsheet '!AN925,'Supercapacitor Info'!$F$22)</f>
        <v>149.34680386509123</v>
      </c>
    </row>
    <row r="926" spans="2:41" x14ac:dyDescent="0.3">
      <c r="B926" s="8" t="s">
        <v>10</v>
      </c>
      <c r="C926" s="8">
        <v>921</v>
      </c>
      <c r="D926" s="8">
        <v>332</v>
      </c>
      <c r="E926" s="9">
        <v>60.5</v>
      </c>
      <c r="F926" s="52">
        <f t="shared" si="443"/>
        <v>16.805555555555554</v>
      </c>
      <c r="G926" s="18">
        <f t="shared" si="467"/>
        <v>0.38888888888888851</v>
      </c>
      <c r="H926" s="18">
        <f t="shared" si="468"/>
        <v>1.3999999999999986</v>
      </c>
      <c r="I926" s="18">
        <f t="shared" si="444"/>
        <v>16.805555555555554</v>
      </c>
      <c r="J926" s="18">
        <f t="shared" si="445"/>
        <v>7058.6666666666697</v>
      </c>
      <c r="K926" s="18">
        <f t="shared" si="470"/>
        <v>3964.1388888888846</v>
      </c>
      <c r="L926" s="43">
        <f>'Car Info '!$C$5*'My Spreedsheet '!G926</f>
        <v>579.44444444444389</v>
      </c>
      <c r="M926" s="43">
        <f t="shared" si="446"/>
        <v>1</v>
      </c>
      <c r="N926" s="43">
        <f>IF(M926=1,'Car Info '!$C$5*9.80665*'Car Info '!$H$5,0)</f>
        <v>160.73099349999998</v>
      </c>
      <c r="O926" s="43">
        <f>0.5*'Car Info '!$G$5*'Car Info '!$I$5*'Car Info '!$D$5*('My Spreedsheet '!F926*'My Spreedsheet '!F926)</f>
        <v>107.85388032556422</v>
      </c>
      <c r="P926" s="43">
        <f t="shared" si="469"/>
        <v>848.02931827000805</v>
      </c>
      <c r="Q926" s="43">
        <f t="shared" si="447"/>
        <v>14251.603820926523</v>
      </c>
      <c r="R926" s="43">
        <f t="shared" si="448"/>
        <v>14.251603820926523</v>
      </c>
      <c r="S926" s="43">
        <f t="shared" si="449"/>
        <v>4513.7180184573981</v>
      </c>
      <c r="T926" s="43">
        <f t="shared" si="471"/>
        <v>970161.75758651667</v>
      </c>
      <c r="U926" s="43">
        <f t="shared" si="450"/>
        <v>14.251603820926523</v>
      </c>
      <c r="V926" s="43">
        <f t="shared" si="451"/>
        <v>3.9587788391462564E-3</v>
      </c>
      <c r="W926" s="43">
        <f t="shared" si="452"/>
        <v>0</v>
      </c>
      <c r="X926" s="43">
        <f t="shared" si="453"/>
        <v>0</v>
      </c>
      <c r="Y926" s="43">
        <f t="shared" si="441"/>
        <v>3194.090560681494</v>
      </c>
      <c r="Z926" s="43">
        <f t="shared" si="442"/>
        <v>-1402.0396608536068</v>
      </c>
      <c r="AA926" s="43">
        <f t="shared" si="454"/>
        <v>0.88724737796708164</v>
      </c>
      <c r="AB926" s="43">
        <f t="shared" si="455"/>
        <v>-0.38945546134822412</v>
      </c>
      <c r="AC926" s="43">
        <f t="shared" si="456"/>
        <v>0.38945546134822412</v>
      </c>
      <c r="AD926" s="43">
        <f t="shared" si="457"/>
        <v>0.49779191661885752</v>
      </c>
      <c r="AE926" s="43">
        <f>1/2*(('Car Info '!$C$5)*('My Spreedsheet '!F926)^2)</f>
        <v>210407.88966049379</v>
      </c>
      <c r="AF926" s="43">
        <f t="shared" si="458"/>
        <v>210.40788966049379</v>
      </c>
      <c r="AG926" s="43">
        <f t="shared" si="459"/>
        <v>5.8446636016803832E-2</v>
      </c>
      <c r="AH926" s="43">
        <f t="shared" si="460"/>
        <v>17.380817106052799</v>
      </c>
      <c r="AI926" s="43">
        <f t="shared" si="461"/>
        <v>4513.7180184573981</v>
      </c>
      <c r="AJ926" s="43">
        <f t="shared" si="462"/>
        <v>205894.17164203638</v>
      </c>
      <c r="AK926" s="43">
        <f t="shared" si="463"/>
        <v>205.89417164203638</v>
      </c>
      <c r="AL926" s="43">
        <f t="shared" si="464"/>
        <v>0</v>
      </c>
      <c r="AM926" s="43">
        <f t="shared" si="465"/>
        <v>0</v>
      </c>
      <c r="AN926" s="43">
        <f t="shared" si="466"/>
        <v>154.42062873152727</v>
      </c>
      <c r="AO926" s="43">
        <f>IF('My Spreedsheet '!AN926&lt; 'Supercapacitor Info'!$F$22,'My Spreedsheet '!AN926,'Supercapacitor Info'!$F$22)</f>
        <v>154.42062873152727</v>
      </c>
    </row>
    <row r="927" spans="2:41" x14ac:dyDescent="0.3">
      <c r="B927" s="8" t="s">
        <v>10</v>
      </c>
      <c r="C927" s="8">
        <v>922</v>
      </c>
      <c r="D927" s="8">
        <v>333</v>
      </c>
      <c r="E927" s="9">
        <v>62.3</v>
      </c>
      <c r="F927" s="52">
        <f t="shared" si="443"/>
        <v>17.305555555555554</v>
      </c>
      <c r="G927" s="18">
        <f t="shared" si="467"/>
        <v>0.47222222222222199</v>
      </c>
      <c r="H927" s="18">
        <f t="shared" si="468"/>
        <v>1.6999999999999993</v>
      </c>
      <c r="I927" s="18">
        <f t="shared" si="444"/>
        <v>17.305555555555554</v>
      </c>
      <c r="J927" s="18">
        <f t="shared" si="445"/>
        <v>7075.9722222222254</v>
      </c>
      <c r="K927" s="18">
        <f t="shared" si="470"/>
        <v>3981.4444444444403</v>
      </c>
      <c r="L927" s="43">
        <f>'Car Info '!$C$5*'My Spreedsheet '!G927</f>
        <v>703.61111111111074</v>
      </c>
      <c r="M927" s="43">
        <f t="shared" si="446"/>
        <v>1</v>
      </c>
      <c r="N927" s="43">
        <f>IF(M927=1,'Car Info '!$C$5*9.80665*'Car Info '!$H$5,0)</f>
        <v>160.73099349999998</v>
      </c>
      <c r="O927" s="43">
        <f>0.5*'Car Info '!$G$5*'Car Info '!$I$5*'Car Info '!$D$5*('My Spreedsheet '!F927*'My Spreedsheet '!F927)</f>
        <v>114.36710256643921</v>
      </c>
      <c r="P927" s="43">
        <f t="shared" si="469"/>
        <v>978.70920717754996</v>
      </c>
      <c r="Q927" s="43">
        <f t="shared" si="447"/>
        <v>16937.106557544819</v>
      </c>
      <c r="R927" s="43">
        <f t="shared" si="448"/>
        <v>16.937106557544819</v>
      </c>
      <c r="S927" s="43">
        <f t="shared" si="449"/>
        <v>4760.7253847053225</v>
      </c>
      <c r="T927" s="43">
        <f t="shared" si="471"/>
        <v>974922.48297122202</v>
      </c>
      <c r="U927" s="43">
        <f t="shared" si="450"/>
        <v>16.937106557544819</v>
      </c>
      <c r="V927" s="43">
        <f t="shared" si="451"/>
        <v>4.7047518215402274E-3</v>
      </c>
      <c r="W927" s="43">
        <f t="shared" si="452"/>
        <v>0</v>
      </c>
      <c r="X927" s="43">
        <f t="shared" si="453"/>
        <v>0</v>
      </c>
      <c r="Y927" s="43">
        <f t="shared" si="441"/>
        <v>3211.0276672390387</v>
      </c>
      <c r="Z927" s="43">
        <f t="shared" si="442"/>
        <v>-1402.0396608536068</v>
      </c>
      <c r="AA927" s="43">
        <f t="shared" si="454"/>
        <v>0.89195212978862182</v>
      </c>
      <c r="AB927" s="43">
        <f t="shared" si="455"/>
        <v>-0.38945546134822412</v>
      </c>
      <c r="AC927" s="43">
        <f t="shared" si="456"/>
        <v>0.38945546134822412</v>
      </c>
      <c r="AD927" s="43">
        <f t="shared" si="457"/>
        <v>0.50249666844039775</v>
      </c>
      <c r="AE927" s="43">
        <f>1/2*(('Car Info '!$C$5)*('My Spreedsheet '!F927)^2)</f>
        <v>223114.27854938267</v>
      </c>
      <c r="AF927" s="43">
        <f t="shared" si="458"/>
        <v>223.11427854938268</v>
      </c>
      <c r="AG927" s="43">
        <f t="shared" si="459"/>
        <v>6.197618848593963E-2</v>
      </c>
      <c r="AH927" s="43">
        <f t="shared" si="460"/>
        <v>17.442793294538738</v>
      </c>
      <c r="AI927" s="43">
        <f t="shared" si="461"/>
        <v>4760.7253847053225</v>
      </c>
      <c r="AJ927" s="43">
        <f t="shared" si="462"/>
        <v>218353.55316467735</v>
      </c>
      <c r="AK927" s="43">
        <f t="shared" si="463"/>
        <v>218.35355316467735</v>
      </c>
      <c r="AL927" s="43">
        <f t="shared" si="464"/>
        <v>0</v>
      </c>
      <c r="AM927" s="43">
        <f t="shared" si="465"/>
        <v>0</v>
      </c>
      <c r="AN927" s="43">
        <f t="shared" si="466"/>
        <v>163.76516487350801</v>
      </c>
      <c r="AO927" s="43">
        <f>IF('My Spreedsheet '!AN927&lt; 'Supercapacitor Info'!$F$22,'My Spreedsheet '!AN927,'Supercapacitor Info'!$F$22)</f>
        <v>163.76516487350801</v>
      </c>
    </row>
    <row r="928" spans="2:41" x14ac:dyDescent="0.3">
      <c r="B928" s="8" t="s">
        <v>10</v>
      </c>
      <c r="C928" s="8">
        <v>923</v>
      </c>
      <c r="D928" s="8">
        <v>334</v>
      </c>
      <c r="E928" s="9">
        <v>63.9</v>
      </c>
      <c r="F928" s="52">
        <f t="shared" si="443"/>
        <v>17.75</v>
      </c>
      <c r="G928" s="18">
        <f t="shared" si="467"/>
        <v>0.38888888888888851</v>
      </c>
      <c r="H928" s="18">
        <f t="shared" si="468"/>
        <v>1.3999999999999986</v>
      </c>
      <c r="I928" s="18">
        <f t="shared" si="444"/>
        <v>17.75</v>
      </c>
      <c r="J928" s="18">
        <f t="shared" si="445"/>
        <v>7093.7222222222254</v>
      </c>
      <c r="K928" s="18">
        <f t="shared" si="470"/>
        <v>3999.1944444444403</v>
      </c>
      <c r="L928" s="43">
        <f>'Car Info '!$C$5*'My Spreedsheet '!G928</f>
        <v>579.44444444444389</v>
      </c>
      <c r="M928" s="43">
        <f t="shared" si="446"/>
        <v>1</v>
      </c>
      <c r="N928" s="43">
        <f>IF(M928=1,'Car Info '!$C$5*9.80665*'Car Info '!$H$5,0)</f>
        <v>160.73099349999998</v>
      </c>
      <c r="O928" s="43">
        <f>0.5*'Car Info '!$G$5*'Car Info '!$I$5*'Car Info '!$D$5*('My Spreedsheet '!F928*'My Spreedsheet '!F928)</f>
        <v>120.31692990482813</v>
      </c>
      <c r="P928" s="43">
        <f t="shared" si="469"/>
        <v>860.492367849272</v>
      </c>
      <c r="Q928" s="43">
        <f t="shared" si="447"/>
        <v>15273.739529324577</v>
      </c>
      <c r="R928" s="43">
        <f t="shared" si="448"/>
        <v>15.273739529324578</v>
      </c>
      <c r="S928" s="43">
        <f t="shared" si="449"/>
        <v>4988.6006404356986</v>
      </c>
      <c r="T928" s="43">
        <f t="shared" si="471"/>
        <v>979911.08361165773</v>
      </c>
      <c r="U928" s="43">
        <f t="shared" si="450"/>
        <v>15.273739529324578</v>
      </c>
      <c r="V928" s="43">
        <f t="shared" si="451"/>
        <v>4.2427054248123826E-3</v>
      </c>
      <c r="W928" s="43">
        <f t="shared" si="452"/>
        <v>0</v>
      </c>
      <c r="X928" s="43">
        <f t="shared" si="453"/>
        <v>0</v>
      </c>
      <c r="Y928" s="43">
        <f t="shared" si="441"/>
        <v>3226.3014067683634</v>
      </c>
      <c r="Z928" s="43">
        <f t="shared" si="442"/>
        <v>-1402.0396608536068</v>
      </c>
      <c r="AA928" s="43">
        <f t="shared" si="454"/>
        <v>0.89619483521343424</v>
      </c>
      <c r="AB928" s="43">
        <f t="shared" si="455"/>
        <v>-0.38945546134822412</v>
      </c>
      <c r="AC928" s="43">
        <f t="shared" si="456"/>
        <v>0.38945546134822412</v>
      </c>
      <c r="AD928" s="43">
        <f t="shared" si="457"/>
        <v>0.50673937386521017</v>
      </c>
      <c r="AE928" s="43">
        <f>1/2*(('Car Info '!$C$5)*('My Spreedsheet '!F928)^2)</f>
        <v>234721.5625</v>
      </c>
      <c r="AF928" s="43">
        <f t="shared" si="458"/>
        <v>234.7215625</v>
      </c>
      <c r="AG928" s="43">
        <f t="shared" si="459"/>
        <v>6.5200434027777782E-2</v>
      </c>
      <c r="AH928" s="43">
        <f t="shared" si="460"/>
        <v>17.507993728566515</v>
      </c>
      <c r="AI928" s="43">
        <f t="shared" si="461"/>
        <v>4988.6006404356986</v>
      </c>
      <c r="AJ928" s="43">
        <f t="shared" si="462"/>
        <v>229732.9618595643</v>
      </c>
      <c r="AK928" s="43">
        <f t="shared" si="463"/>
        <v>229.73296185956431</v>
      </c>
      <c r="AL928" s="43">
        <f t="shared" si="464"/>
        <v>0</v>
      </c>
      <c r="AM928" s="43">
        <f t="shared" si="465"/>
        <v>0</v>
      </c>
      <c r="AN928" s="43">
        <f t="shared" si="466"/>
        <v>172.29972139467321</v>
      </c>
      <c r="AO928" s="43">
        <f>IF('My Spreedsheet '!AN928&lt; 'Supercapacitor Info'!$F$22,'My Spreedsheet '!AN928,'Supercapacitor Info'!$F$22)</f>
        <v>172.29972139467321</v>
      </c>
    </row>
    <row r="929" spans="2:41" x14ac:dyDescent="0.3">
      <c r="B929" s="8" t="s">
        <v>10</v>
      </c>
      <c r="C929" s="8">
        <v>924</v>
      </c>
      <c r="D929" s="8">
        <v>335</v>
      </c>
      <c r="E929" s="9">
        <v>65.099999999999994</v>
      </c>
      <c r="F929" s="52">
        <f t="shared" si="443"/>
        <v>18.083333333333332</v>
      </c>
      <c r="G929" s="18">
        <f t="shared" si="467"/>
        <v>2.7777777777777186E-2</v>
      </c>
      <c r="H929" s="18">
        <f t="shared" si="468"/>
        <v>9.9999999999997868E-2</v>
      </c>
      <c r="I929" s="18">
        <f t="shared" si="444"/>
        <v>18.083333333333332</v>
      </c>
      <c r="J929" s="18">
        <f t="shared" si="445"/>
        <v>7111.8055555555584</v>
      </c>
      <c r="K929" s="18">
        <f t="shared" si="470"/>
        <v>4017.2777777777737</v>
      </c>
      <c r="L929" s="43">
        <f>'Car Info '!$C$5*'My Spreedsheet '!G929</f>
        <v>41.388888888888005</v>
      </c>
      <c r="M929" s="43">
        <f t="shared" si="446"/>
        <v>1</v>
      </c>
      <c r="N929" s="43">
        <f>IF(M929=1,'Car Info '!$C$5*9.80665*'Car Info '!$H$5,0)</f>
        <v>160.73099349999998</v>
      </c>
      <c r="O929" s="43">
        <f>0.5*'Car Info '!$G$5*'Car Info '!$I$5*'Car Info '!$D$5*('My Spreedsheet '!F929*'My Spreedsheet '!F929)</f>
        <v>124.87830704420311</v>
      </c>
      <c r="P929" s="43">
        <f t="shared" si="469"/>
        <v>326.99818943309111</v>
      </c>
      <c r="Q929" s="43">
        <f t="shared" si="447"/>
        <v>5913.2172589150641</v>
      </c>
      <c r="R929" s="43">
        <f t="shared" si="448"/>
        <v>5.913217258915064</v>
      </c>
      <c r="S929" s="43">
        <f t="shared" si="449"/>
        <v>5164.7681848410057</v>
      </c>
      <c r="T929" s="43">
        <f t="shared" si="471"/>
        <v>985075.85179649875</v>
      </c>
      <c r="U929" s="43">
        <f t="shared" si="450"/>
        <v>5.913217258915064</v>
      </c>
      <c r="V929" s="43">
        <f t="shared" si="451"/>
        <v>1.6425603496986289E-3</v>
      </c>
      <c r="W929" s="43">
        <f t="shared" si="452"/>
        <v>0</v>
      </c>
      <c r="X929" s="43">
        <f t="shared" si="453"/>
        <v>0</v>
      </c>
      <c r="Y929" s="43">
        <f t="shared" si="441"/>
        <v>3232.2146240272787</v>
      </c>
      <c r="Z929" s="43">
        <f t="shared" si="442"/>
        <v>-1402.0396608536068</v>
      </c>
      <c r="AA929" s="43">
        <f t="shared" si="454"/>
        <v>0.89783739556313291</v>
      </c>
      <c r="AB929" s="43">
        <f t="shared" si="455"/>
        <v>-0.38945546134822412</v>
      </c>
      <c r="AC929" s="43">
        <f t="shared" si="456"/>
        <v>0.38945546134822412</v>
      </c>
      <c r="AD929" s="43">
        <f t="shared" si="457"/>
        <v>0.50838193421490874</v>
      </c>
      <c r="AE929" s="43">
        <f>1/2*(('Car Info '!$C$5)*('My Spreedsheet '!F929)^2)</f>
        <v>243620.17361111107</v>
      </c>
      <c r="AF929" s="43">
        <f t="shared" si="458"/>
        <v>243.62017361111108</v>
      </c>
      <c r="AG929" s="43">
        <f t="shared" si="459"/>
        <v>6.7672270447530852E-2</v>
      </c>
      <c r="AH929" s="43">
        <f t="shared" si="460"/>
        <v>17.575665999014046</v>
      </c>
      <c r="AI929" s="43">
        <f t="shared" si="461"/>
        <v>5164.7681848410057</v>
      </c>
      <c r="AJ929" s="43">
        <f t="shared" si="462"/>
        <v>238455.40542627007</v>
      </c>
      <c r="AK929" s="43">
        <f t="shared" si="463"/>
        <v>238.45540542627006</v>
      </c>
      <c r="AL929" s="43">
        <f t="shared" si="464"/>
        <v>0</v>
      </c>
      <c r="AM929" s="43">
        <f t="shared" si="465"/>
        <v>0</v>
      </c>
      <c r="AN929" s="43">
        <f t="shared" si="466"/>
        <v>178.84155406970254</v>
      </c>
      <c r="AO929" s="43">
        <f>IF('My Spreedsheet '!AN929&lt; 'Supercapacitor Info'!$F$22,'My Spreedsheet '!AN929,'Supercapacitor Info'!$F$22)</f>
        <v>178.84155406970254</v>
      </c>
    </row>
    <row r="930" spans="2:41" x14ac:dyDescent="0.3">
      <c r="B930" s="8" t="s">
        <v>10</v>
      </c>
      <c r="C930" s="8">
        <v>925</v>
      </c>
      <c r="D930" s="8">
        <v>336</v>
      </c>
      <c r="E930" s="9">
        <v>64.099999999999994</v>
      </c>
      <c r="F930" s="52">
        <f t="shared" si="443"/>
        <v>17.805555555555554</v>
      </c>
      <c r="G930" s="18">
        <f t="shared" si="467"/>
        <v>-0.33333333333333215</v>
      </c>
      <c r="H930" s="18">
        <f t="shared" si="468"/>
        <v>-1.1999999999999957</v>
      </c>
      <c r="I930" s="18">
        <f t="shared" si="444"/>
        <v>17.805555555555554</v>
      </c>
      <c r="J930" s="18">
        <f t="shared" si="445"/>
        <v>7129.611111111114</v>
      </c>
      <c r="K930" s="18">
        <f t="shared" si="470"/>
        <v>4035.0833333333294</v>
      </c>
      <c r="L930" s="43">
        <f>'Car Info '!$C$5*'My Spreedsheet '!G930</f>
        <v>-496.66666666666492</v>
      </c>
      <c r="M930" s="43">
        <f t="shared" si="446"/>
        <v>1</v>
      </c>
      <c r="N930" s="43">
        <f>IF(M930=1,'Car Info '!$C$5*9.80665*'Car Info '!$H$5,0)</f>
        <v>160.73099349999998</v>
      </c>
      <c r="O930" s="43">
        <f>0.5*'Car Info '!$G$5*'Car Info '!$I$5*'Car Info '!$D$5*('My Spreedsheet '!F930*'My Spreedsheet '!F930)</f>
        <v>121.0712661759392</v>
      </c>
      <c r="P930" s="43">
        <f t="shared" si="469"/>
        <v>-214.86440699072577</v>
      </c>
      <c r="Q930" s="43">
        <f t="shared" si="447"/>
        <v>-3825.7801355848669</v>
      </c>
      <c r="R930" s="43">
        <f t="shared" si="448"/>
        <v>-3.8257801355848668</v>
      </c>
      <c r="S930" s="43">
        <f t="shared" si="449"/>
        <v>5017.6457903410274</v>
      </c>
      <c r="T930" s="43">
        <f t="shared" si="471"/>
        <v>990093.49758683983</v>
      </c>
      <c r="U930" s="43">
        <f t="shared" si="450"/>
        <v>0</v>
      </c>
      <c r="V930" s="43">
        <f t="shared" si="451"/>
        <v>0</v>
      </c>
      <c r="W930" s="43">
        <f t="shared" si="452"/>
        <v>-3.8257801355848668</v>
      </c>
      <c r="X930" s="43">
        <f t="shared" si="453"/>
        <v>1.0627167043291297E-3</v>
      </c>
      <c r="Y930" s="43">
        <f t="shared" si="441"/>
        <v>3232.2146240272787</v>
      </c>
      <c r="Z930" s="43">
        <f t="shared" si="442"/>
        <v>-1405.8654409891917</v>
      </c>
      <c r="AA930" s="43">
        <f t="shared" si="454"/>
        <v>0.89783739556313291</v>
      </c>
      <c r="AB930" s="43">
        <f t="shared" si="455"/>
        <v>-0.39051817805255323</v>
      </c>
      <c r="AC930" s="43">
        <f t="shared" si="456"/>
        <v>0.39051817805255323</v>
      </c>
      <c r="AD930" s="43">
        <f t="shared" si="457"/>
        <v>0.50731921751057962</v>
      </c>
      <c r="AE930" s="43">
        <f>1/2*(('Car Info '!$C$5)*('My Spreedsheet '!F930)^2)</f>
        <v>236193.16743827154</v>
      </c>
      <c r="AF930" s="43">
        <f t="shared" si="458"/>
        <v>236.19316743827156</v>
      </c>
      <c r="AG930" s="43">
        <f t="shared" si="459"/>
        <v>6.5609213177297648E-2</v>
      </c>
      <c r="AH930" s="43">
        <f t="shared" si="460"/>
        <v>17.641275212191342</v>
      </c>
      <c r="AI930" s="43">
        <f t="shared" si="461"/>
        <v>5017.6457903410274</v>
      </c>
      <c r="AJ930" s="43">
        <f t="shared" si="462"/>
        <v>231175.52164793052</v>
      </c>
      <c r="AK930" s="43">
        <f t="shared" si="463"/>
        <v>231.17552164793054</v>
      </c>
      <c r="AL930" s="43">
        <f t="shared" si="464"/>
        <v>231175.52164793052</v>
      </c>
      <c r="AM930" s="43">
        <f t="shared" si="465"/>
        <v>231.17552164793054</v>
      </c>
      <c r="AN930" s="43">
        <f t="shared" si="466"/>
        <v>173.38164123594791</v>
      </c>
      <c r="AO930" s="43">
        <f>IF('My Spreedsheet '!AN930&lt; 'Supercapacitor Info'!$F$22,'My Spreedsheet '!AN930,'Supercapacitor Info'!$F$22)</f>
        <v>173.38164123594791</v>
      </c>
    </row>
    <row r="931" spans="2:41" x14ac:dyDescent="0.3">
      <c r="B931" s="8" t="s">
        <v>10</v>
      </c>
      <c r="C931" s="8">
        <v>926</v>
      </c>
      <c r="D931" s="8">
        <v>337</v>
      </c>
      <c r="E931" s="9">
        <v>62.7</v>
      </c>
      <c r="F931" s="52">
        <f t="shared" si="443"/>
        <v>17.416666666666668</v>
      </c>
      <c r="G931" s="18">
        <f t="shared" si="467"/>
        <v>-0.29166666666666585</v>
      </c>
      <c r="H931" s="18">
        <f t="shared" si="468"/>
        <v>-1.0499999999999972</v>
      </c>
      <c r="I931" s="18">
        <f t="shared" si="444"/>
        <v>17.416666666666668</v>
      </c>
      <c r="J931" s="18">
        <f t="shared" si="445"/>
        <v>7147.027777777781</v>
      </c>
      <c r="K931" s="18">
        <f t="shared" si="470"/>
        <v>4052.4999999999959</v>
      </c>
      <c r="L931" s="43">
        <f>'Car Info '!$C$5*'My Spreedsheet '!G931</f>
        <v>-434.58333333333212</v>
      </c>
      <c r="M931" s="43">
        <f t="shared" si="446"/>
        <v>1</v>
      </c>
      <c r="N931" s="43">
        <f>IF(M931=1,'Car Info '!$C$5*9.80665*'Car Info '!$H$5,0)</f>
        <v>160.73099349999998</v>
      </c>
      <c r="O931" s="43">
        <f>0.5*'Car Info '!$G$5*'Car Info '!$I$5*'Car Info '!$D$5*('My Spreedsheet '!F931*'My Spreedsheet '!F931)</f>
        <v>115.84041559595315</v>
      </c>
      <c r="P931" s="43">
        <f t="shared" si="469"/>
        <v>-158.01192423737902</v>
      </c>
      <c r="Q931" s="43">
        <f t="shared" si="447"/>
        <v>-2752.0410138010179</v>
      </c>
      <c r="R931" s="43">
        <f t="shared" si="448"/>
        <v>-2.7520410138010178</v>
      </c>
      <c r="S931" s="43">
        <f t="shared" si="449"/>
        <v>4816.9520417545173</v>
      </c>
      <c r="T931" s="43">
        <f t="shared" si="471"/>
        <v>994910.44962859433</v>
      </c>
      <c r="U931" s="43">
        <f t="shared" si="450"/>
        <v>0</v>
      </c>
      <c r="V931" s="43">
        <f t="shared" si="451"/>
        <v>0</v>
      </c>
      <c r="W931" s="43">
        <f t="shared" si="452"/>
        <v>-2.7520410138010178</v>
      </c>
      <c r="X931" s="43">
        <f t="shared" si="453"/>
        <v>7.6445583716694941E-4</v>
      </c>
      <c r="Y931" s="43">
        <f t="shared" si="441"/>
        <v>3232.2146240272787</v>
      </c>
      <c r="Z931" s="43">
        <f t="shared" si="442"/>
        <v>-1408.6174820029928</v>
      </c>
      <c r="AA931" s="43">
        <f t="shared" si="454"/>
        <v>0.89783739556313291</v>
      </c>
      <c r="AB931" s="43">
        <f t="shared" si="455"/>
        <v>-0.39128263388972023</v>
      </c>
      <c r="AC931" s="43">
        <f t="shared" si="456"/>
        <v>0.39128263388972023</v>
      </c>
      <c r="AD931" s="43">
        <f t="shared" si="457"/>
        <v>0.50655476167341273</v>
      </c>
      <c r="AE931" s="43">
        <f>1/2*(('Car Info '!$C$5)*('My Spreedsheet '!F931)^2)</f>
        <v>225988.5069444445</v>
      </c>
      <c r="AF931" s="43">
        <f t="shared" si="458"/>
        <v>225.98850694444451</v>
      </c>
      <c r="AG931" s="43">
        <f t="shared" si="459"/>
        <v>6.2774585262345695E-2</v>
      </c>
      <c r="AH931" s="43">
        <f t="shared" si="460"/>
        <v>17.704049797453688</v>
      </c>
      <c r="AI931" s="43">
        <f t="shared" si="461"/>
        <v>4816.9520417545173</v>
      </c>
      <c r="AJ931" s="43">
        <f t="shared" si="462"/>
        <v>221171.55490268997</v>
      </c>
      <c r="AK931" s="43">
        <f t="shared" si="463"/>
        <v>221.17155490268996</v>
      </c>
      <c r="AL931" s="43">
        <f t="shared" si="464"/>
        <v>221171.55490268997</v>
      </c>
      <c r="AM931" s="43">
        <f t="shared" si="465"/>
        <v>221.17155490268996</v>
      </c>
      <c r="AN931" s="43">
        <f t="shared" si="466"/>
        <v>165.87866617701746</v>
      </c>
      <c r="AO931" s="43">
        <f>IF('My Spreedsheet '!AN931&lt; 'Supercapacitor Info'!$F$22,'My Spreedsheet '!AN931,'Supercapacitor Info'!$F$22)</f>
        <v>165.87866617701746</v>
      </c>
    </row>
    <row r="932" spans="2:41" x14ac:dyDescent="0.3">
      <c r="B932" s="8" t="s">
        <v>10</v>
      </c>
      <c r="C932" s="8">
        <v>927</v>
      </c>
      <c r="D932" s="8">
        <v>338</v>
      </c>
      <c r="E932" s="9">
        <v>62</v>
      </c>
      <c r="F932" s="52">
        <f t="shared" si="443"/>
        <v>17.222222222222221</v>
      </c>
      <c r="G932" s="18">
        <f t="shared" si="467"/>
        <v>-0.19444444444444522</v>
      </c>
      <c r="H932" s="18">
        <f t="shared" si="468"/>
        <v>-0.70000000000000284</v>
      </c>
      <c r="I932" s="18">
        <f t="shared" si="444"/>
        <v>17.222222222222221</v>
      </c>
      <c r="J932" s="18">
        <f t="shared" si="445"/>
        <v>7164.2500000000036</v>
      </c>
      <c r="K932" s="18">
        <f t="shared" si="470"/>
        <v>4069.7222222222181</v>
      </c>
      <c r="L932" s="43">
        <f>'Car Info '!$C$5*'My Spreedsheet '!G932</f>
        <v>-289.72222222222337</v>
      </c>
      <c r="M932" s="43">
        <f t="shared" si="446"/>
        <v>1</v>
      </c>
      <c r="N932" s="43">
        <f>IF(M932=1,'Car Info '!$C$5*9.80665*'Car Info '!$H$5,0)</f>
        <v>160.73099349999998</v>
      </c>
      <c r="O932" s="43">
        <f>0.5*'Car Info '!$G$5*'Car Info '!$I$5*'Car Info '!$D$5*('My Spreedsheet '!F932*'My Spreedsheet '!F932)</f>
        <v>113.26830570902776</v>
      </c>
      <c r="P932" s="43">
        <f t="shared" si="469"/>
        <v>-15.722923013195626</v>
      </c>
      <c r="Q932" s="43">
        <f t="shared" si="447"/>
        <v>-270.78367411614687</v>
      </c>
      <c r="R932" s="43">
        <f t="shared" si="448"/>
        <v>-0.2707836741161469</v>
      </c>
      <c r="S932" s="43">
        <f t="shared" si="449"/>
        <v>4718.876819711033</v>
      </c>
      <c r="T932" s="43">
        <f t="shared" si="471"/>
        <v>999629.32644830539</v>
      </c>
      <c r="U932" s="43">
        <f t="shared" si="450"/>
        <v>0</v>
      </c>
      <c r="V932" s="43">
        <f t="shared" si="451"/>
        <v>0</v>
      </c>
      <c r="W932" s="43">
        <f t="shared" si="452"/>
        <v>-0.2707836741161469</v>
      </c>
      <c r="X932" s="43">
        <f t="shared" si="453"/>
        <v>7.5217687254485249E-5</v>
      </c>
      <c r="Y932" s="43">
        <f t="shared" si="441"/>
        <v>3232.2146240272787</v>
      </c>
      <c r="Z932" s="43">
        <f t="shared" si="442"/>
        <v>-1408.8882656771088</v>
      </c>
      <c r="AA932" s="43">
        <f t="shared" si="454"/>
        <v>0.89783739556313291</v>
      </c>
      <c r="AB932" s="43">
        <f t="shared" si="455"/>
        <v>-0.39135785157697467</v>
      </c>
      <c r="AC932" s="43">
        <f t="shared" si="456"/>
        <v>0.39135785157697467</v>
      </c>
      <c r="AD932" s="43">
        <f t="shared" si="457"/>
        <v>0.50647954398615824</v>
      </c>
      <c r="AE932" s="43">
        <f>1/2*(('Car Info '!$C$5)*('My Spreedsheet '!F932)^2)</f>
        <v>220970.67901234564</v>
      </c>
      <c r="AF932" s="43">
        <f t="shared" si="458"/>
        <v>220.97067901234564</v>
      </c>
      <c r="AG932" s="43">
        <f t="shared" si="459"/>
        <v>6.1380744170096015E-2</v>
      </c>
      <c r="AH932" s="43">
        <f t="shared" si="460"/>
        <v>17.765430541623786</v>
      </c>
      <c r="AI932" s="43">
        <f t="shared" si="461"/>
        <v>4718.876819711033</v>
      </c>
      <c r="AJ932" s="43">
        <f t="shared" si="462"/>
        <v>216251.80219263461</v>
      </c>
      <c r="AK932" s="43">
        <f t="shared" si="463"/>
        <v>216.25180219263461</v>
      </c>
      <c r="AL932" s="43">
        <f t="shared" si="464"/>
        <v>216251.80219263461</v>
      </c>
      <c r="AM932" s="43">
        <f t="shared" si="465"/>
        <v>216.25180219263461</v>
      </c>
      <c r="AN932" s="43">
        <f t="shared" si="466"/>
        <v>162.18885164447596</v>
      </c>
      <c r="AO932" s="43">
        <f>IF('My Spreedsheet '!AN932&lt; 'Supercapacitor Info'!$F$22,'My Spreedsheet '!AN932,'Supercapacitor Info'!$F$22)</f>
        <v>162.18885164447596</v>
      </c>
    </row>
    <row r="933" spans="2:41" x14ac:dyDescent="0.3">
      <c r="B933" s="8" t="s">
        <v>10</v>
      </c>
      <c r="C933" s="8">
        <v>928</v>
      </c>
      <c r="D933" s="8">
        <v>339</v>
      </c>
      <c r="E933" s="9">
        <v>61.3</v>
      </c>
      <c r="F933" s="52">
        <f t="shared" si="443"/>
        <v>17.027777777777775</v>
      </c>
      <c r="G933" s="18">
        <f t="shared" si="467"/>
        <v>-0.15277777777777798</v>
      </c>
      <c r="H933" s="18">
        <f t="shared" si="468"/>
        <v>-0.55000000000000071</v>
      </c>
      <c r="I933" s="18">
        <f t="shared" si="444"/>
        <v>17.027777777777775</v>
      </c>
      <c r="J933" s="18">
        <f t="shared" si="445"/>
        <v>7181.277777777781</v>
      </c>
      <c r="K933" s="18">
        <f t="shared" si="470"/>
        <v>4086.7499999999959</v>
      </c>
      <c r="L933" s="43">
        <f>'Car Info '!$C$5*'My Spreedsheet '!G933</f>
        <v>-227.6388888888892</v>
      </c>
      <c r="M933" s="43">
        <f t="shared" si="446"/>
        <v>1</v>
      </c>
      <c r="N933" s="43">
        <f>IF(M933=1,'Car Info '!$C$5*9.80665*'Car Info '!$H$5,0)</f>
        <v>160.73099349999998</v>
      </c>
      <c r="O933" s="43">
        <f>0.5*'Car Info '!$G$5*'Car Info '!$I$5*'Car Info '!$D$5*('My Spreedsheet '!F933*'My Spreedsheet '!F933)</f>
        <v>110.72507275748086</v>
      </c>
      <c r="P933" s="43">
        <f t="shared" si="469"/>
        <v>43.817177368591643</v>
      </c>
      <c r="Q933" s="43">
        <f t="shared" si="447"/>
        <v>746.109159081852</v>
      </c>
      <c r="R933" s="43">
        <f t="shared" si="448"/>
        <v>0.74610915908185205</v>
      </c>
      <c r="S933" s="43">
        <f t="shared" si="449"/>
        <v>4622.2935726621045</v>
      </c>
      <c r="T933" s="43">
        <f t="shared" si="471"/>
        <v>1004251.6200209674</v>
      </c>
      <c r="U933" s="43">
        <f t="shared" si="450"/>
        <v>0.74610915908185205</v>
      </c>
      <c r="V933" s="43">
        <f t="shared" si="451"/>
        <v>2.0725254418940334E-4</v>
      </c>
      <c r="W933" s="43">
        <f t="shared" si="452"/>
        <v>0</v>
      </c>
      <c r="X933" s="43">
        <f t="shared" si="453"/>
        <v>0</v>
      </c>
      <c r="Y933" s="43">
        <f t="shared" si="441"/>
        <v>3232.9607331863604</v>
      </c>
      <c r="Z933" s="43">
        <f t="shared" si="442"/>
        <v>-1408.8882656771088</v>
      </c>
      <c r="AA933" s="43">
        <f t="shared" si="454"/>
        <v>0.89804464810732232</v>
      </c>
      <c r="AB933" s="43">
        <f t="shared" si="455"/>
        <v>-0.39135785157697467</v>
      </c>
      <c r="AC933" s="43">
        <f t="shared" si="456"/>
        <v>0.39135785157697467</v>
      </c>
      <c r="AD933" s="43">
        <f t="shared" si="457"/>
        <v>0.50668679653034765</v>
      </c>
      <c r="AE933" s="43">
        <f>1/2*(('Car Info '!$C$5)*('My Spreedsheet '!F933)^2)</f>
        <v>216009.18595679005</v>
      </c>
      <c r="AF933" s="43">
        <f t="shared" si="458"/>
        <v>216.00918595679005</v>
      </c>
      <c r="AG933" s="43">
        <f t="shared" si="459"/>
        <v>6.0002551654663901E-2</v>
      </c>
      <c r="AH933" s="43">
        <f t="shared" si="460"/>
        <v>17.825433093278448</v>
      </c>
      <c r="AI933" s="43">
        <f t="shared" si="461"/>
        <v>4622.2935726621045</v>
      </c>
      <c r="AJ933" s="43">
        <f t="shared" si="462"/>
        <v>211386.89238412795</v>
      </c>
      <c r="AK933" s="43">
        <f t="shared" si="463"/>
        <v>211.38689238412795</v>
      </c>
      <c r="AL933" s="43">
        <f t="shared" si="464"/>
        <v>211386.89238412795</v>
      </c>
      <c r="AM933" s="43">
        <f t="shared" si="465"/>
        <v>211.38689238412795</v>
      </c>
      <c r="AN933" s="43">
        <f t="shared" si="466"/>
        <v>158.54016928809597</v>
      </c>
      <c r="AO933" s="43">
        <f>IF('My Spreedsheet '!AN933&lt; 'Supercapacitor Info'!$F$22,'My Spreedsheet '!AN933,'Supercapacitor Info'!$F$22)</f>
        <v>158.54016928809597</v>
      </c>
    </row>
    <row r="934" spans="2:41" x14ac:dyDescent="0.3">
      <c r="B934" s="8" t="s">
        <v>10</v>
      </c>
      <c r="C934" s="8">
        <v>929</v>
      </c>
      <c r="D934" s="8">
        <v>340</v>
      </c>
      <c r="E934" s="9">
        <v>60.9</v>
      </c>
      <c r="F934" s="52">
        <f t="shared" si="443"/>
        <v>16.916666666666664</v>
      </c>
      <c r="G934" s="18">
        <f t="shared" si="467"/>
        <v>-0.11111111111111072</v>
      </c>
      <c r="H934" s="18">
        <f t="shared" si="468"/>
        <v>-0.39999999999999858</v>
      </c>
      <c r="I934" s="18">
        <f t="shared" si="444"/>
        <v>16.916666666666664</v>
      </c>
      <c r="J934" s="18">
        <f t="shared" si="445"/>
        <v>7198.194444444448</v>
      </c>
      <c r="K934" s="18">
        <f t="shared" si="470"/>
        <v>4103.6666666666624</v>
      </c>
      <c r="L934" s="43">
        <f>'Car Info '!$C$5*'My Spreedsheet '!G934</f>
        <v>-165.55555555555497</v>
      </c>
      <c r="M934" s="43">
        <f t="shared" si="446"/>
        <v>1</v>
      </c>
      <c r="N934" s="43">
        <f>IF(M934=1,'Car Info '!$C$5*9.80665*'Car Info '!$H$5,0)</f>
        <v>160.73099349999998</v>
      </c>
      <c r="O934" s="43">
        <f>0.5*'Car Info '!$G$5*'Car Info '!$I$5*'Car Info '!$D$5*('My Spreedsheet '!F934*'My Spreedsheet '!F934)</f>
        <v>109.28476193982809</v>
      </c>
      <c r="P934" s="43">
        <f t="shared" si="469"/>
        <v>104.46019988427309</v>
      </c>
      <c r="Q934" s="43">
        <f t="shared" si="447"/>
        <v>1767.1183813756197</v>
      </c>
      <c r="R934" s="43">
        <f t="shared" si="448"/>
        <v>1.7671183813756197</v>
      </c>
      <c r="S934" s="43">
        <f t="shared" si="449"/>
        <v>4567.7665295237575</v>
      </c>
      <c r="T934" s="43">
        <f t="shared" si="471"/>
        <v>1008819.3865504912</v>
      </c>
      <c r="U934" s="43">
        <f t="shared" si="450"/>
        <v>1.7671183813756197</v>
      </c>
      <c r="V934" s="43">
        <f t="shared" si="451"/>
        <v>4.908662170487832E-4</v>
      </c>
      <c r="W934" s="43">
        <f t="shared" si="452"/>
        <v>0</v>
      </c>
      <c r="X934" s="43">
        <f t="shared" si="453"/>
        <v>0</v>
      </c>
      <c r="Y934" s="43">
        <f t="shared" si="441"/>
        <v>3234.7278515677358</v>
      </c>
      <c r="Z934" s="43">
        <f t="shared" si="442"/>
        <v>-1408.8882656771088</v>
      </c>
      <c r="AA934" s="43">
        <f t="shared" si="454"/>
        <v>0.89853551432437107</v>
      </c>
      <c r="AB934" s="43">
        <f t="shared" si="455"/>
        <v>-0.39135785157697467</v>
      </c>
      <c r="AC934" s="43">
        <f t="shared" si="456"/>
        <v>0.39135785157697467</v>
      </c>
      <c r="AD934" s="43">
        <f t="shared" si="457"/>
        <v>0.5071776627473964</v>
      </c>
      <c r="AE934" s="43">
        <f>1/2*(('Car Info '!$C$5)*('My Spreedsheet '!F934)^2)</f>
        <v>213199.34027777772</v>
      </c>
      <c r="AF934" s="43">
        <f t="shared" si="458"/>
        <v>213.19934027777774</v>
      </c>
      <c r="AG934" s="43">
        <f t="shared" si="459"/>
        <v>5.922203896604937E-2</v>
      </c>
      <c r="AH934" s="43">
        <f t="shared" si="460"/>
        <v>17.884655132244497</v>
      </c>
      <c r="AI934" s="43">
        <f t="shared" si="461"/>
        <v>4567.7665295237575</v>
      </c>
      <c r="AJ934" s="43">
        <f t="shared" si="462"/>
        <v>208631.57374825396</v>
      </c>
      <c r="AK934" s="43">
        <f t="shared" si="463"/>
        <v>208.63157374825397</v>
      </c>
      <c r="AL934" s="43">
        <f t="shared" si="464"/>
        <v>208631.57374825396</v>
      </c>
      <c r="AM934" s="43">
        <f t="shared" si="465"/>
        <v>208.63157374825397</v>
      </c>
      <c r="AN934" s="43">
        <f t="shared" si="466"/>
        <v>156.47368031119046</v>
      </c>
      <c r="AO934" s="43">
        <f>IF('My Spreedsheet '!AN934&lt; 'Supercapacitor Info'!$F$22,'My Spreedsheet '!AN934,'Supercapacitor Info'!$F$22)</f>
        <v>156.47368031119046</v>
      </c>
    </row>
    <row r="935" spans="2:41" x14ac:dyDescent="0.3">
      <c r="B935" s="8" t="s">
        <v>10</v>
      </c>
      <c r="C935" s="8">
        <v>930</v>
      </c>
      <c r="D935" s="8">
        <v>341</v>
      </c>
      <c r="E935" s="9">
        <v>60.5</v>
      </c>
      <c r="F935" s="52">
        <f t="shared" si="443"/>
        <v>16.805555555555554</v>
      </c>
      <c r="G935" s="18">
        <f t="shared" si="467"/>
        <v>-9.7222222222221627E-2</v>
      </c>
      <c r="H935" s="18">
        <f t="shared" si="468"/>
        <v>-0.34999999999999787</v>
      </c>
      <c r="I935" s="18">
        <f t="shared" si="444"/>
        <v>16.805555555555554</v>
      </c>
      <c r="J935" s="18">
        <f t="shared" si="445"/>
        <v>7215.0000000000036</v>
      </c>
      <c r="K935" s="18">
        <f t="shared" si="470"/>
        <v>4120.4722222222181</v>
      </c>
      <c r="L935" s="43">
        <f>'Car Info '!$C$5*'My Spreedsheet '!G935</f>
        <v>-144.86111111111023</v>
      </c>
      <c r="M935" s="43">
        <f t="shared" si="446"/>
        <v>1</v>
      </c>
      <c r="N935" s="43">
        <f>IF(M935=1,'Car Info '!$C$5*9.80665*'Car Info '!$H$5,0)</f>
        <v>160.73099349999998</v>
      </c>
      <c r="O935" s="43">
        <f>0.5*'Car Info '!$G$5*'Car Info '!$I$5*'Car Info '!$D$5*('My Spreedsheet '!F935*'My Spreedsheet '!F935)</f>
        <v>107.85388032556422</v>
      </c>
      <c r="P935" s="43">
        <f t="shared" si="469"/>
        <v>123.72376271445397</v>
      </c>
      <c r="Q935" s="43">
        <f t="shared" si="447"/>
        <v>2079.246567840129</v>
      </c>
      <c r="R935" s="43">
        <f t="shared" si="448"/>
        <v>2.0792465678401291</v>
      </c>
      <c r="S935" s="43">
        <f t="shared" si="449"/>
        <v>4513.7180184573981</v>
      </c>
      <c r="T935" s="43">
        <f t="shared" si="471"/>
        <v>1013333.1045689486</v>
      </c>
      <c r="U935" s="43">
        <f t="shared" si="450"/>
        <v>2.0792465678401291</v>
      </c>
      <c r="V935" s="43">
        <f t="shared" si="451"/>
        <v>5.7756849106670248E-4</v>
      </c>
      <c r="W935" s="43">
        <f t="shared" si="452"/>
        <v>0</v>
      </c>
      <c r="X935" s="43">
        <f t="shared" si="453"/>
        <v>0</v>
      </c>
      <c r="Y935" s="43">
        <f t="shared" si="441"/>
        <v>3236.8070981355759</v>
      </c>
      <c r="Z935" s="43">
        <f t="shared" si="442"/>
        <v>-1408.8882656771088</v>
      </c>
      <c r="AA935" s="43">
        <f t="shared" si="454"/>
        <v>0.89911308281543778</v>
      </c>
      <c r="AB935" s="43">
        <f t="shared" si="455"/>
        <v>-0.39135785157697467</v>
      </c>
      <c r="AC935" s="43">
        <f t="shared" si="456"/>
        <v>0.39135785157697467</v>
      </c>
      <c r="AD935" s="43">
        <f t="shared" si="457"/>
        <v>0.50775523123846311</v>
      </c>
      <c r="AE935" s="43">
        <f>1/2*(('Car Info '!$C$5)*('My Spreedsheet '!F935)^2)</f>
        <v>210407.88966049379</v>
      </c>
      <c r="AF935" s="43">
        <f t="shared" si="458"/>
        <v>210.40788966049379</v>
      </c>
      <c r="AG935" s="43">
        <f t="shared" si="459"/>
        <v>5.8446636016803832E-2</v>
      </c>
      <c r="AH935" s="43">
        <f t="shared" si="460"/>
        <v>17.9431017682613</v>
      </c>
      <c r="AI935" s="43">
        <f t="shared" si="461"/>
        <v>4513.7180184573981</v>
      </c>
      <c r="AJ935" s="43">
        <f t="shared" si="462"/>
        <v>205894.17164203638</v>
      </c>
      <c r="AK935" s="43">
        <f t="shared" si="463"/>
        <v>205.89417164203638</v>
      </c>
      <c r="AL935" s="43">
        <f t="shared" si="464"/>
        <v>205894.17164203638</v>
      </c>
      <c r="AM935" s="43">
        <f t="shared" si="465"/>
        <v>205.89417164203638</v>
      </c>
      <c r="AN935" s="43">
        <f t="shared" si="466"/>
        <v>154.42062873152727</v>
      </c>
      <c r="AO935" s="43">
        <f>IF('My Spreedsheet '!AN935&lt; 'Supercapacitor Info'!$F$22,'My Spreedsheet '!AN935,'Supercapacitor Info'!$F$22)</f>
        <v>154.42062873152727</v>
      </c>
    </row>
    <row r="936" spans="2:41" x14ac:dyDescent="0.3">
      <c r="B936" s="8" t="s">
        <v>10</v>
      </c>
      <c r="C936" s="8">
        <v>931</v>
      </c>
      <c r="D936" s="8">
        <v>342</v>
      </c>
      <c r="E936" s="9">
        <v>60.2</v>
      </c>
      <c r="F936" s="52">
        <f t="shared" si="443"/>
        <v>16.722222222222221</v>
      </c>
      <c r="G936" s="18">
        <f t="shared" si="467"/>
        <v>-9.7222222222222612E-2</v>
      </c>
      <c r="H936" s="18">
        <f t="shared" si="468"/>
        <v>-0.35000000000000142</v>
      </c>
      <c r="I936" s="18">
        <f t="shared" si="444"/>
        <v>16.722222222222221</v>
      </c>
      <c r="J936" s="18">
        <f t="shared" si="445"/>
        <v>7231.7222222222263</v>
      </c>
      <c r="K936" s="18">
        <f t="shared" si="470"/>
        <v>4137.1944444444407</v>
      </c>
      <c r="L936" s="43">
        <f>'Car Info '!$C$5*'My Spreedsheet '!G936</f>
        <v>-144.86111111111168</v>
      </c>
      <c r="M936" s="43">
        <f t="shared" si="446"/>
        <v>1</v>
      </c>
      <c r="N936" s="43">
        <f>IF(M936=1,'Car Info '!$C$5*9.80665*'Car Info '!$H$5,0)</f>
        <v>160.73099349999998</v>
      </c>
      <c r="O936" s="43">
        <f>0.5*'Car Info '!$G$5*'Car Info '!$I$5*'Car Info '!$D$5*('My Spreedsheet '!F936*'My Spreedsheet '!F936)</f>
        <v>106.78690702959027</v>
      </c>
      <c r="P936" s="43">
        <f t="shared" si="469"/>
        <v>122.65678941847857</v>
      </c>
      <c r="Q936" s="43">
        <f t="shared" si="447"/>
        <v>2051.0940897201135</v>
      </c>
      <c r="R936" s="43">
        <f t="shared" si="448"/>
        <v>2.0510940897201135</v>
      </c>
      <c r="S936" s="43">
        <f t="shared" si="449"/>
        <v>4473.4937810781475</v>
      </c>
      <c r="T936" s="43">
        <f t="shared" si="471"/>
        <v>1017806.5983500268</v>
      </c>
      <c r="U936" s="43">
        <f t="shared" si="450"/>
        <v>2.0510940897201135</v>
      </c>
      <c r="V936" s="43">
        <f t="shared" si="451"/>
        <v>5.6974835825558711E-4</v>
      </c>
      <c r="W936" s="43">
        <f t="shared" si="452"/>
        <v>0</v>
      </c>
      <c r="X936" s="43">
        <f t="shared" si="453"/>
        <v>0</v>
      </c>
      <c r="Y936" s="43">
        <f t="shared" si="441"/>
        <v>3238.8581922252961</v>
      </c>
      <c r="Z936" s="43">
        <f t="shared" si="442"/>
        <v>-1408.8882656771088</v>
      </c>
      <c r="AA936" s="43">
        <f t="shared" si="454"/>
        <v>0.89968283117369341</v>
      </c>
      <c r="AB936" s="43">
        <f t="shared" si="455"/>
        <v>-0.39135785157697467</v>
      </c>
      <c r="AC936" s="43">
        <f t="shared" si="456"/>
        <v>0.39135785157697467</v>
      </c>
      <c r="AD936" s="43">
        <f t="shared" si="457"/>
        <v>0.50832497959671874</v>
      </c>
      <c r="AE936" s="43">
        <f>1/2*(('Car Info '!$C$5)*('My Spreedsheet '!F936)^2)</f>
        <v>208326.37345679008</v>
      </c>
      <c r="AF936" s="43">
        <f t="shared" si="458"/>
        <v>208.32637345679009</v>
      </c>
      <c r="AG936" s="43">
        <f t="shared" si="459"/>
        <v>5.7868437071330582E-2</v>
      </c>
      <c r="AH936" s="43">
        <f t="shared" si="460"/>
        <v>18.000970205332631</v>
      </c>
      <c r="AI936" s="43">
        <f t="shared" si="461"/>
        <v>4473.4937810781475</v>
      </c>
      <c r="AJ936" s="43">
        <f t="shared" si="462"/>
        <v>203852.87967571194</v>
      </c>
      <c r="AK936" s="43">
        <f t="shared" si="463"/>
        <v>203.85287967571193</v>
      </c>
      <c r="AL936" s="43">
        <f t="shared" si="464"/>
        <v>203852.87967571194</v>
      </c>
      <c r="AM936" s="43">
        <f t="shared" si="465"/>
        <v>203.85287967571193</v>
      </c>
      <c r="AN936" s="43">
        <f t="shared" si="466"/>
        <v>152.88965975678394</v>
      </c>
      <c r="AO936" s="43">
        <f>IF('My Spreedsheet '!AN936&lt; 'Supercapacitor Info'!$F$22,'My Spreedsheet '!AN936,'Supercapacitor Info'!$F$22)</f>
        <v>152.88965975678394</v>
      </c>
    </row>
    <row r="937" spans="2:41" x14ac:dyDescent="0.3">
      <c r="B937" s="8" t="s">
        <v>10</v>
      </c>
      <c r="C937" s="8">
        <v>932</v>
      </c>
      <c r="D937" s="8">
        <v>343</v>
      </c>
      <c r="E937" s="9">
        <v>59.8</v>
      </c>
      <c r="F937" s="52">
        <f t="shared" si="443"/>
        <v>16.611111111111111</v>
      </c>
      <c r="G937" s="18">
        <f t="shared" si="467"/>
        <v>-0.1111111111111117</v>
      </c>
      <c r="H937" s="18">
        <f t="shared" si="468"/>
        <v>-0.40000000000000213</v>
      </c>
      <c r="I937" s="18">
        <f t="shared" si="444"/>
        <v>16.611111111111111</v>
      </c>
      <c r="J937" s="18">
        <f t="shared" si="445"/>
        <v>7248.3333333333376</v>
      </c>
      <c r="K937" s="18">
        <f t="shared" si="470"/>
        <v>4153.805555555552</v>
      </c>
      <c r="L937" s="43">
        <f>'Car Info '!$C$5*'My Spreedsheet '!G937</f>
        <v>-165.55555555555642</v>
      </c>
      <c r="M937" s="43">
        <f t="shared" si="446"/>
        <v>1</v>
      </c>
      <c r="N937" s="43">
        <f>IF(M937=1,'Car Info '!$C$5*9.80665*'Car Info '!$H$5,0)</f>
        <v>160.73099349999998</v>
      </c>
      <c r="O937" s="43">
        <f>0.5*'Car Info '!$G$5*'Car Info '!$I$5*'Car Info '!$D$5*('My Spreedsheet '!F937*'My Spreedsheet '!F937)</f>
        <v>105.37252652125693</v>
      </c>
      <c r="P937" s="43">
        <f t="shared" si="469"/>
        <v>100.54796446570049</v>
      </c>
      <c r="Q937" s="43">
        <f t="shared" si="447"/>
        <v>1670.2134097358025</v>
      </c>
      <c r="R937" s="43">
        <f t="shared" si="448"/>
        <v>1.6702134097358026</v>
      </c>
      <c r="S937" s="43">
        <f t="shared" si="449"/>
        <v>4420.275138130879</v>
      </c>
      <c r="T937" s="43">
        <f t="shared" si="471"/>
        <v>1022226.8734881576</v>
      </c>
      <c r="U937" s="43">
        <f t="shared" si="450"/>
        <v>1.6702134097358026</v>
      </c>
      <c r="V937" s="43">
        <f t="shared" si="451"/>
        <v>4.6394816937105629E-4</v>
      </c>
      <c r="W937" s="43">
        <f t="shared" si="452"/>
        <v>0</v>
      </c>
      <c r="X937" s="43">
        <f t="shared" si="453"/>
        <v>0</v>
      </c>
      <c r="Y937" s="43">
        <f t="shared" si="441"/>
        <v>3240.528405635032</v>
      </c>
      <c r="Z937" s="43">
        <f t="shared" si="442"/>
        <v>-1408.8882656771088</v>
      </c>
      <c r="AA937" s="43">
        <f t="shared" si="454"/>
        <v>0.90014677934306442</v>
      </c>
      <c r="AB937" s="43">
        <f t="shared" si="455"/>
        <v>-0.39135785157697467</v>
      </c>
      <c r="AC937" s="43">
        <f t="shared" si="456"/>
        <v>0.39135785157697467</v>
      </c>
      <c r="AD937" s="43">
        <f t="shared" si="457"/>
        <v>0.50878892776608975</v>
      </c>
      <c r="AE937" s="43">
        <f>1/2*(('Car Info '!$C$5)*('My Spreedsheet '!F937)^2)</f>
        <v>205567.11419753084</v>
      </c>
      <c r="AF937" s="43">
        <f t="shared" si="458"/>
        <v>205.56711419753086</v>
      </c>
      <c r="AG937" s="43">
        <f t="shared" si="459"/>
        <v>5.710197616598079E-2</v>
      </c>
      <c r="AH937" s="43">
        <f t="shared" si="460"/>
        <v>18.058072181498613</v>
      </c>
      <c r="AI937" s="43">
        <f t="shared" si="461"/>
        <v>4420.275138130879</v>
      </c>
      <c r="AJ937" s="43">
        <f t="shared" si="462"/>
        <v>201146.83905939996</v>
      </c>
      <c r="AK937" s="43">
        <f t="shared" si="463"/>
        <v>201.14683905939998</v>
      </c>
      <c r="AL937" s="43">
        <f t="shared" si="464"/>
        <v>201146.83905939996</v>
      </c>
      <c r="AM937" s="43">
        <f t="shared" si="465"/>
        <v>201.14683905939998</v>
      </c>
      <c r="AN937" s="43">
        <f t="shared" si="466"/>
        <v>150.86012929454998</v>
      </c>
      <c r="AO937" s="43">
        <f>IF('My Spreedsheet '!AN937&lt; 'Supercapacitor Info'!$F$22,'My Spreedsheet '!AN937,'Supercapacitor Info'!$F$22)</f>
        <v>150.86012929454998</v>
      </c>
    </row>
    <row r="938" spans="2:41" x14ac:dyDescent="0.3">
      <c r="B938" s="8" t="s">
        <v>10</v>
      </c>
      <c r="C938" s="8">
        <v>933</v>
      </c>
      <c r="D938" s="8">
        <v>344</v>
      </c>
      <c r="E938" s="9">
        <v>59.4</v>
      </c>
      <c r="F938" s="52">
        <f t="shared" si="443"/>
        <v>16.5</v>
      </c>
      <c r="G938" s="18">
        <f t="shared" si="467"/>
        <v>-0.16666666666666607</v>
      </c>
      <c r="H938" s="18">
        <f t="shared" si="468"/>
        <v>-0.59999999999999787</v>
      </c>
      <c r="I938" s="18">
        <f t="shared" si="444"/>
        <v>16.5</v>
      </c>
      <c r="J938" s="18">
        <f t="shared" si="445"/>
        <v>7264.8333333333376</v>
      </c>
      <c r="K938" s="18">
        <f t="shared" si="470"/>
        <v>4170.305555555552</v>
      </c>
      <c r="L938" s="43">
        <f>'Car Info '!$C$5*'My Spreedsheet '!G938</f>
        <v>-248.33333333333246</v>
      </c>
      <c r="M938" s="43">
        <f t="shared" si="446"/>
        <v>1</v>
      </c>
      <c r="N938" s="43">
        <f>IF(M938=1,'Car Info '!$C$5*9.80665*'Car Info '!$H$5,0)</f>
        <v>160.73099349999998</v>
      </c>
      <c r="O938" s="43">
        <f>0.5*'Car Info '!$G$5*'Car Info '!$I$5*'Car Info '!$D$5*('My Spreedsheet '!F938*'My Spreedsheet '!F938)</f>
        <v>103.9675752163125</v>
      </c>
      <c r="P938" s="43">
        <f t="shared" si="469"/>
        <v>16.365235382980018</v>
      </c>
      <c r="Q938" s="43">
        <f t="shared" si="447"/>
        <v>270.02638381917029</v>
      </c>
      <c r="R938" s="43">
        <f t="shared" si="448"/>
        <v>0.27002638381917032</v>
      </c>
      <c r="S938" s="43">
        <f t="shared" si="449"/>
        <v>4367.5263838191559</v>
      </c>
      <c r="T938" s="43">
        <f t="shared" si="471"/>
        <v>1026594.3998719768</v>
      </c>
      <c r="U938" s="43">
        <f t="shared" si="450"/>
        <v>0.27002638381917032</v>
      </c>
      <c r="V938" s="43">
        <f t="shared" si="451"/>
        <v>7.500732883865842E-5</v>
      </c>
      <c r="W938" s="43">
        <f t="shared" si="452"/>
        <v>0</v>
      </c>
      <c r="X938" s="43">
        <f t="shared" si="453"/>
        <v>0</v>
      </c>
      <c r="Y938" s="43">
        <f t="shared" si="441"/>
        <v>3240.7984320188511</v>
      </c>
      <c r="Z938" s="43">
        <f t="shared" si="442"/>
        <v>-1408.8882656771088</v>
      </c>
      <c r="AA938" s="43">
        <f t="shared" si="454"/>
        <v>0.90022178667190311</v>
      </c>
      <c r="AB938" s="43">
        <f t="shared" si="455"/>
        <v>-0.39135785157697467</v>
      </c>
      <c r="AC938" s="43">
        <f t="shared" si="456"/>
        <v>0.39135785157697467</v>
      </c>
      <c r="AD938" s="43">
        <f t="shared" si="457"/>
        <v>0.50886393509492844</v>
      </c>
      <c r="AE938" s="43">
        <f>1/2*(('Car Info '!$C$5)*('My Spreedsheet '!F938)^2)</f>
        <v>202826.25</v>
      </c>
      <c r="AF938" s="43">
        <f t="shared" si="458"/>
        <v>202.82625000000002</v>
      </c>
      <c r="AG938" s="43">
        <f t="shared" si="459"/>
        <v>5.6340625000000005E-2</v>
      </c>
      <c r="AH938" s="43">
        <f t="shared" si="460"/>
        <v>18.114412806498613</v>
      </c>
      <c r="AI938" s="43">
        <f t="shared" si="461"/>
        <v>4367.5263838191559</v>
      </c>
      <c r="AJ938" s="43">
        <f t="shared" si="462"/>
        <v>198458.72361618085</v>
      </c>
      <c r="AK938" s="43">
        <f t="shared" si="463"/>
        <v>198.45872361618086</v>
      </c>
      <c r="AL938" s="43">
        <f t="shared" si="464"/>
        <v>198458.72361618085</v>
      </c>
      <c r="AM938" s="43">
        <f t="shared" si="465"/>
        <v>198.45872361618086</v>
      </c>
      <c r="AN938" s="43">
        <f t="shared" si="466"/>
        <v>148.84404271213566</v>
      </c>
      <c r="AO938" s="43">
        <f>IF('My Spreedsheet '!AN938&lt; 'Supercapacitor Info'!$F$22,'My Spreedsheet '!AN938,'Supercapacitor Info'!$F$22)</f>
        <v>148.84404271213566</v>
      </c>
    </row>
    <row r="939" spans="2:41" x14ac:dyDescent="0.3">
      <c r="B939" s="8" t="s">
        <v>10</v>
      </c>
      <c r="C939" s="8">
        <v>934</v>
      </c>
      <c r="D939" s="8">
        <v>345</v>
      </c>
      <c r="E939" s="9">
        <v>58.6</v>
      </c>
      <c r="F939" s="52">
        <f t="shared" si="443"/>
        <v>16.277777777777779</v>
      </c>
      <c r="G939" s="18">
        <f t="shared" si="467"/>
        <v>-0.26388888888888867</v>
      </c>
      <c r="H939" s="18">
        <f t="shared" si="468"/>
        <v>-0.94999999999999929</v>
      </c>
      <c r="I939" s="18">
        <f t="shared" si="444"/>
        <v>16.277777777777779</v>
      </c>
      <c r="J939" s="18">
        <f t="shared" si="445"/>
        <v>7281.111111111115</v>
      </c>
      <c r="K939" s="18">
        <f t="shared" si="470"/>
        <v>4186.5833333333294</v>
      </c>
      <c r="L939" s="43">
        <f>'Car Info '!$C$5*'My Spreedsheet '!G939</f>
        <v>-393.19444444444412</v>
      </c>
      <c r="M939" s="43">
        <f t="shared" si="446"/>
        <v>1</v>
      </c>
      <c r="N939" s="43">
        <f>IF(M939=1,'Car Info '!$C$5*9.80665*'Car Info '!$H$5,0)</f>
        <v>160.73099349999998</v>
      </c>
      <c r="O939" s="43">
        <f>0.5*'Car Info '!$G$5*'Car Info '!$I$5*'Car Info '!$D$5*('My Spreedsheet '!F939*'My Spreedsheet '!F939)</f>
        <v>101.18596021659027</v>
      </c>
      <c r="P939" s="43">
        <f t="shared" si="469"/>
        <v>-131.27749072785386</v>
      </c>
      <c r="Q939" s="43">
        <f t="shared" si="447"/>
        <v>-2136.9058212922878</v>
      </c>
      <c r="R939" s="43">
        <f t="shared" si="448"/>
        <v>-2.136905821292288</v>
      </c>
      <c r="S939" s="43">
        <f t="shared" si="449"/>
        <v>4263.4259688311631</v>
      </c>
      <c r="T939" s="43">
        <f t="shared" si="471"/>
        <v>1030857.825840808</v>
      </c>
      <c r="U939" s="43">
        <f t="shared" si="450"/>
        <v>0</v>
      </c>
      <c r="V939" s="43">
        <f t="shared" si="451"/>
        <v>0</v>
      </c>
      <c r="W939" s="43">
        <f t="shared" si="452"/>
        <v>-2.136905821292288</v>
      </c>
      <c r="X939" s="43">
        <f t="shared" si="453"/>
        <v>5.935849503589689E-4</v>
      </c>
      <c r="Y939" s="43">
        <f t="shared" si="441"/>
        <v>3240.7984320188511</v>
      </c>
      <c r="Z939" s="43">
        <f t="shared" si="442"/>
        <v>-1411.0251714984011</v>
      </c>
      <c r="AA939" s="43">
        <f t="shared" si="454"/>
        <v>0.90022178667190311</v>
      </c>
      <c r="AB939" s="43">
        <f t="shared" si="455"/>
        <v>-0.39195143652733361</v>
      </c>
      <c r="AC939" s="43">
        <f t="shared" si="456"/>
        <v>0.39195143652733361</v>
      </c>
      <c r="AD939" s="43">
        <f t="shared" si="457"/>
        <v>0.50827035014456956</v>
      </c>
      <c r="AE939" s="43">
        <f>1/2*(('Car Info '!$C$5)*('My Spreedsheet '!F939)^2)</f>
        <v>197399.70679012345</v>
      </c>
      <c r="AF939" s="43">
        <f t="shared" si="458"/>
        <v>197.39970679012345</v>
      </c>
      <c r="AG939" s="43">
        <f t="shared" si="459"/>
        <v>5.48332518861454E-2</v>
      </c>
      <c r="AH939" s="43">
        <f t="shared" si="460"/>
        <v>18.169246058384758</v>
      </c>
      <c r="AI939" s="43">
        <f t="shared" si="461"/>
        <v>4263.4259688311631</v>
      </c>
      <c r="AJ939" s="43">
        <f t="shared" si="462"/>
        <v>193136.28082129228</v>
      </c>
      <c r="AK939" s="43">
        <f t="shared" si="463"/>
        <v>193.13628082129227</v>
      </c>
      <c r="AL939" s="43">
        <f t="shared" si="464"/>
        <v>193136.28082129228</v>
      </c>
      <c r="AM939" s="43">
        <f t="shared" si="465"/>
        <v>193.13628082129227</v>
      </c>
      <c r="AN939" s="43">
        <f t="shared" si="466"/>
        <v>144.8522106159692</v>
      </c>
      <c r="AO939" s="43">
        <f>IF('My Spreedsheet '!AN939&lt; 'Supercapacitor Info'!$F$22,'My Spreedsheet '!AN939,'Supercapacitor Info'!$F$22)</f>
        <v>144.8522106159692</v>
      </c>
    </row>
    <row r="940" spans="2:41" x14ac:dyDescent="0.3">
      <c r="B940" s="8" t="s">
        <v>10</v>
      </c>
      <c r="C940" s="8">
        <v>935</v>
      </c>
      <c r="D940" s="8">
        <v>346</v>
      </c>
      <c r="E940" s="9">
        <v>57.5</v>
      </c>
      <c r="F940" s="52">
        <f t="shared" si="443"/>
        <v>15.972222222222221</v>
      </c>
      <c r="G940" s="18">
        <f t="shared" si="467"/>
        <v>-0.27777777777777779</v>
      </c>
      <c r="H940" s="18">
        <f t="shared" si="468"/>
        <v>-1</v>
      </c>
      <c r="I940" s="18">
        <f t="shared" si="444"/>
        <v>15.972222222222221</v>
      </c>
      <c r="J940" s="18">
        <f t="shared" si="445"/>
        <v>7297.0833333333376</v>
      </c>
      <c r="K940" s="18">
        <f t="shared" si="470"/>
        <v>4202.555555555552</v>
      </c>
      <c r="L940" s="43">
        <f>'Car Info '!$C$5*'My Spreedsheet '!G940</f>
        <v>-413.88888888888891</v>
      </c>
      <c r="M940" s="43">
        <f t="shared" si="446"/>
        <v>1</v>
      </c>
      <c r="N940" s="43">
        <f>IF(M940=1,'Car Info '!$C$5*9.80665*'Car Info '!$H$5,0)</f>
        <v>160.73099349999998</v>
      </c>
      <c r="O940" s="43">
        <f>0.5*'Car Info '!$G$5*'Car Info '!$I$5*'Car Info '!$D$5*('My Spreedsheet '!F940*'My Spreedsheet '!F940)</f>
        <v>97.422824076605892</v>
      </c>
      <c r="P940" s="43">
        <f t="shared" si="469"/>
        <v>-155.73507131228303</v>
      </c>
      <c r="Q940" s="43">
        <f t="shared" si="447"/>
        <v>-2487.4351667934093</v>
      </c>
      <c r="R940" s="43">
        <f t="shared" si="448"/>
        <v>-2.4874351667934094</v>
      </c>
      <c r="S940" s="43">
        <f t="shared" si="449"/>
        <v>4123.2901418485662</v>
      </c>
      <c r="T940" s="43">
        <f t="shared" si="471"/>
        <v>1034981.1159826566</v>
      </c>
      <c r="U940" s="43">
        <f t="shared" si="450"/>
        <v>0</v>
      </c>
      <c r="V940" s="43">
        <f t="shared" si="451"/>
        <v>0</v>
      </c>
      <c r="W940" s="43">
        <f t="shared" si="452"/>
        <v>-2.4874351667934094</v>
      </c>
      <c r="X940" s="43">
        <f t="shared" si="453"/>
        <v>6.9095421299816926E-4</v>
      </c>
      <c r="Y940" s="43">
        <f t="shared" si="441"/>
        <v>3240.7984320188511</v>
      </c>
      <c r="Z940" s="43">
        <f t="shared" si="442"/>
        <v>-1413.5126066651944</v>
      </c>
      <c r="AA940" s="43">
        <f t="shared" si="454"/>
        <v>0.90022178667190311</v>
      </c>
      <c r="AB940" s="43">
        <f t="shared" si="455"/>
        <v>-0.3926423907403318</v>
      </c>
      <c r="AC940" s="43">
        <f t="shared" si="456"/>
        <v>0.3926423907403318</v>
      </c>
      <c r="AD940" s="43">
        <f t="shared" si="457"/>
        <v>0.50757939593157131</v>
      </c>
      <c r="AE940" s="43">
        <f>1/2*(('Car Info '!$C$5)*('My Spreedsheet '!F940)^2)</f>
        <v>190058.35262345677</v>
      </c>
      <c r="AF940" s="43">
        <f t="shared" si="458"/>
        <v>190.05835262345678</v>
      </c>
      <c r="AG940" s="43">
        <f t="shared" si="459"/>
        <v>5.2793986839849108E-2</v>
      </c>
      <c r="AH940" s="43">
        <f t="shared" si="460"/>
        <v>18.222040045224606</v>
      </c>
      <c r="AI940" s="43">
        <f t="shared" si="461"/>
        <v>4123.2901418485662</v>
      </c>
      <c r="AJ940" s="43">
        <f t="shared" si="462"/>
        <v>185935.06248160821</v>
      </c>
      <c r="AK940" s="43">
        <f t="shared" si="463"/>
        <v>185.93506248160821</v>
      </c>
      <c r="AL940" s="43">
        <f t="shared" si="464"/>
        <v>185935.06248160821</v>
      </c>
      <c r="AM940" s="43">
        <f t="shared" si="465"/>
        <v>185.93506248160821</v>
      </c>
      <c r="AN940" s="43">
        <f t="shared" si="466"/>
        <v>139.45129686120615</v>
      </c>
      <c r="AO940" s="43">
        <f>IF('My Spreedsheet '!AN940&lt; 'Supercapacitor Info'!$F$22,'My Spreedsheet '!AN940,'Supercapacitor Info'!$F$22)</f>
        <v>139.45129686120615</v>
      </c>
    </row>
    <row r="941" spans="2:41" x14ac:dyDescent="0.3">
      <c r="B941" s="8" t="s">
        <v>10</v>
      </c>
      <c r="C941" s="8">
        <v>936</v>
      </c>
      <c r="D941" s="8">
        <v>347</v>
      </c>
      <c r="E941" s="9">
        <v>56.6</v>
      </c>
      <c r="F941" s="52">
        <f t="shared" si="443"/>
        <v>15.722222222222221</v>
      </c>
      <c r="G941" s="18">
        <f t="shared" si="467"/>
        <v>-0.20833333333333331</v>
      </c>
      <c r="H941" s="18">
        <f t="shared" si="468"/>
        <v>-0.75</v>
      </c>
      <c r="I941" s="18">
        <f t="shared" si="444"/>
        <v>15.722222222222221</v>
      </c>
      <c r="J941" s="18">
        <f t="shared" si="445"/>
        <v>7312.8055555555602</v>
      </c>
      <c r="K941" s="18">
        <f t="shared" si="470"/>
        <v>4218.2777777777746</v>
      </c>
      <c r="L941" s="43">
        <f>'Car Info '!$C$5*'My Spreedsheet '!G941</f>
        <v>-310.41666666666663</v>
      </c>
      <c r="M941" s="43">
        <f t="shared" si="446"/>
        <v>1</v>
      </c>
      <c r="N941" s="43">
        <f>IF(M941=1,'Car Info '!$C$5*9.80665*'Car Info '!$H$5,0)</f>
        <v>160.73099349999998</v>
      </c>
      <c r="O941" s="43">
        <f>0.5*'Car Info '!$G$5*'Car Info '!$I$5*'Car Info '!$D$5*('My Spreedsheet '!F941*'My Spreedsheet '!F941)</f>
        <v>94.396933776590274</v>
      </c>
      <c r="P941" s="43">
        <f t="shared" si="469"/>
        <v>-55.288739390076373</v>
      </c>
      <c r="Q941" s="43">
        <f t="shared" si="447"/>
        <v>-869.26184707731181</v>
      </c>
      <c r="R941" s="43">
        <f t="shared" si="448"/>
        <v>-0.8692618470773118</v>
      </c>
      <c r="S941" s="43">
        <f t="shared" si="449"/>
        <v>4011.1779677375021</v>
      </c>
      <c r="T941" s="43">
        <f t="shared" si="471"/>
        <v>1038992.2939503941</v>
      </c>
      <c r="U941" s="43">
        <f t="shared" si="450"/>
        <v>0</v>
      </c>
      <c r="V941" s="43">
        <f t="shared" si="451"/>
        <v>0</v>
      </c>
      <c r="W941" s="43">
        <f t="shared" si="452"/>
        <v>-0.8692618470773118</v>
      </c>
      <c r="X941" s="43">
        <f t="shared" si="453"/>
        <v>2.4146162418814217E-4</v>
      </c>
      <c r="Y941" s="43">
        <f t="shared" si="441"/>
        <v>3240.7984320188511</v>
      </c>
      <c r="Z941" s="43">
        <f t="shared" si="442"/>
        <v>-1414.3818685122717</v>
      </c>
      <c r="AA941" s="43">
        <f t="shared" si="454"/>
        <v>0.90022178667190311</v>
      </c>
      <c r="AB941" s="43">
        <f t="shared" si="455"/>
        <v>-0.39288385236451989</v>
      </c>
      <c r="AC941" s="43">
        <f t="shared" si="456"/>
        <v>0.39288385236451989</v>
      </c>
      <c r="AD941" s="43">
        <f t="shared" si="457"/>
        <v>0.50733793430738316</v>
      </c>
      <c r="AE941" s="43">
        <f>1/2*(('Car Info '!$C$5)*('My Spreedsheet '!F941)^2)</f>
        <v>184155.26234567899</v>
      </c>
      <c r="AF941" s="43">
        <f t="shared" si="458"/>
        <v>184.15526234567901</v>
      </c>
      <c r="AG941" s="43">
        <f t="shared" si="459"/>
        <v>5.1154239540466391E-2</v>
      </c>
      <c r="AH941" s="43">
        <f t="shared" si="460"/>
        <v>18.273194284765072</v>
      </c>
      <c r="AI941" s="43">
        <f t="shared" si="461"/>
        <v>4011.1779677375021</v>
      </c>
      <c r="AJ941" s="43">
        <f t="shared" si="462"/>
        <v>180144.08437794147</v>
      </c>
      <c r="AK941" s="43">
        <f t="shared" si="463"/>
        <v>180.14408437794148</v>
      </c>
      <c r="AL941" s="43">
        <f t="shared" si="464"/>
        <v>180144.08437794147</v>
      </c>
      <c r="AM941" s="43">
        <f t="shared" si="465"/>
        <v>180.14408437794148</v>
      </c>
      <c r="AN941" s="43">
        <f t="shared" si="466"/>
        <v>135.10806328345612</v>
      </c>
      <c r="AO941" s="43">
        <f>IF('My Spreedsheet '!AN941&lt; 'Supercapacitor Info'!$F$22,'My Spreedsheet '!AN941,'Supercapacitor Info'!$F$22)</f>
        <v>135.10806328345612</v>
      </c>
    </row>
    <row r="942" spans="2:41" x14ac:dyDescent="0.3">
      <c r="B942" s="8" t="s">
        <v>10</v>
      </c>
      <c r="C942" s="8">
        <v>937</v>
      </c>
      <c r="D942" s="8">
        <v>348</v>
      </c>
      <c r="E942" s="9">
        <v>56</v>
      </c>
      <c r="F942" s="52">
        <f t="shared" si="443"/>
        <v>15.555555555555555</v>
      </c>
      <c r="G942" s="18">
        <f t="shared" si="467"/>
        <v>-0.15277777777777798</v>
      </c>
      <c r="H942" s="18">
        <f t="shared" si="468"/>
        <v>-0.55000000000000071</v>
      </c>
      <c r="I942" s="18">
        <f t="shared" si="444"/>
        <v>15.555555555555555</v>
      </c>
      <c r="J942" s="18">
        <f t="shared" si="445"/>
        <v>7328.3611111111159</v>
      </c>
      <c r="K942" s="18">
        <f t="shared" si="470"/>
        <v>4233.8333333333303</v>
      </c>
      <c r="L942" s="43">
        <f>'Car Info '!$C$5*'My Spreedsheet '!G942</f>
        <v>-227.6388888888892</v>
      </c>
      <c r="M942" s="43">
        <f t="shared" si="446"/>
        <v>1</v>
      </c>
      <c r="N942" s="43">
        <f>IF(M942=1,'Car Info '!$C$5*9.80665*'Car Info '!$H$5,0)</f>
        <v>160.73099349999998</v>
      </c>
      <c r="O942" s="43">
        <f>0.5*'Car Info '!$G$5*'Car Info '!$I$5*'Car Info '!$D$5*('My Spreedsheet '!F942*'My Spreedsheet '!F942)</f>
        <v>92.406193211111102</v>
      </c>
      <c r="P942" s="43">
        <f t="shared" si="469"/>
        <v>25.498297822221886</v>
      </c>
      <c r="Q942" s="43">
        <f t="shared" si="447"/>
        <v>396.64018834567378</v>
      </c>
      <c r="R942" s="43">
        <f t="shared" si="448"/>
        <v>0.39664018834567377</v>
      </c>
      <c r="S942" s="43">
        <f t="shared" si="449"/>
        <v>3937.6895710617282</v>
      </c>
      <c r="T942" s="43">
        <f t="shared" si="471"/>
        <v>1042929.9835214559</v>
      </c>
      <c r="U942" s="43">
        <f t="shared" si="450"/>
        <v>0.39664018834567377</v>
      </c>
      <c r="V942" s="43">
        <f t="shared" si="451"/>
        <v>1.101778300960205E-4</v>
      </c>
      <c r="W942" s="43">
        <f t="shared" si="452"/>
        <v>0</v>
      </c>
      <c r="X942" s="43">
        <f t="shared" si="453"/>
        <v>0</v>
      </c>
      <c r="Y942" s="43">
        <f t="shared" si="441"/>
        <v>3241.195072207197</v>
      </c>
      <c r="Z942" s="43">
        <f t="shared" si="442"/>
        <v>-1414.3818685122717</v>
      </c>
      <c r="AA942" s="43">
        <f t="shared" si="454"/>
        <v>0.90033196450199915</v>
      </c>
      <c r="AB942" s="43">
        <f t="shared" si="455"/>
        <v>-0.39288385236451989</v>
      </c>
      <c r="AC942" s="43">
        <f t="shared" si="456"/>
        <v>0.39288385236451989</v>
      </c>
      <c r="AD942" s="43">
        <f t="shared" si="457"/>
        <v>0.5074481121374792</v>
      </c>
      <c r="AE942" s="43">
        <f>1/2*(('Car Info '!$C$5)*('My Spreedsheet '!F942)^2)</f>
        <v>180271.6049382716</v>
      </c>
      <c r="AF942" s="43">
        <f t="shared" si="458"/>
        <v>180.27160493827159</v>
      </c>
      <c r="AG942" s="43">
        <f t="shared" si="459"/>
        <v>5.0075445816186552E-2</v>
      </c>
      <c r="AH942" s="43">
        <f t="shared" si="460"/>
        <v>18.323269730581259</v>
      </c>
      <c r="AI942" s="43">
        <f t="shared" si="461"/>
        <v>3937.6895710617282</v>
      </c>
      <c r="AJ942" s="43">
        <f t="shared" si="462"/>
        <v>176333.91536720988</v>
      </c>
      <c r="AK942" s="43">
        <f t="shared" si="463"/>
        <v>176.33391536720987</v>
      </c>
      <c r="AL942" s="43">
        <f t="shared" si="464"/>
        <v>176333.91536720988</v>
      </c>
      <c r="AM942" s="43">
        <f t="shared" si="465"/>
        <v>176.33391536720987</v>
      </c>
      <c r="AN942" s="43">
        <f t="shared" si="466"/>
        <v>132.25043652540742</v>
      </c>
      <c r="AO942" s="43">
        <f>IF('My Spreedsheet '!AN942&lt; 'Supercapacitor Info'!$F$22,'My Spreedsheet '!AN942,'Supercapacitor Info'!$F$22)</f>
        <v>132.25043652540742</v>
      </c>
    </row>
    <row r="943" spans="2:41" x14ac:dyDescent="0.3">
      <c r="B943" s="8" t="s">
        <v>10</v>
      </c>
      <c r="C943" s="8">
        <v>938</v>
      </c>
      <c r="D943" s="8">
        <v>349</v>
      </c>
      <c r="E943" s="9">
        <v>55.5</v>
      </c>
      <c r="F943" s="52">
        <f t="shared" si="443"/>
        <v>15.416666666666666</v>
      </c>
      <c r="G943" s="18">
        <f t="shared" si="467"/>
        <v>-0.1388888888888889</v>
      </c>
      <c r="H943" s="18">
        <f t="shared" si="468"/>
        <v>-0.5</v>
      </c>
      <c r="I943" s="18">
        <f t="shared" si="444"/>
        <v>15.416666666666666</v>
      </c>
      <c r="J943" s="18">
        <f t="shared" si="445"/>
        <v>7343.7777777777828</v>
      </c>
      <c r="K943" s="18">
        <f t="shared" si="470"/>
        <v>4249.2499999999973</v>
      </c>
      <c r="L943" s="43">
        <f>'Car Info '!$C$5*'My Spreedsheet '!G943</f>
        <v>-206.94444444444446</v>
      </c>
      <c r="M943" s="43">
        <f t="shared" si="446"/>
        <v>1</v>
      </c>
      <c r="N943" s="43">
        <f>IF(M943=1,'Car Info '!$C$5*9.80665*'Car Info '!$H$5,0)</f>
        <v>160.73099349999998</v>
      </c>
      <c r="O943" s="43">
        <f>0.5*'Car Info '!$G$5*'Car Info '!$I$5*'Car Info '!$D$5*('My Spreedsheet '!F943*'My Spreedsheet '!F943)</f>
        <v>90.763449183203107</v>
      </c>
      <c r="P943" s="43">
        <f t="shared" si="469"/>
        <v>44.549998238758633</v>
      </c>
      <c r="Q943" s="43">
        <f t="shared" si="447"/>
        <v>686.81247284752885</v>
      </c>
      <c r="R943" s="43">
        <f t="shared" si="448"/>
        <v>0.68681247284752889</v>
      </c>
      <c r="S943" s="43">
        <f t="shared" si="449"/>
        <v>3877.2059913660473</v>
      </c>
      <c r="T943" s="43">
        <f t="shared" si="471"/>
        <v>1046807.189512822</v>
      </c>
      <c r="U943" s="43">
        <f t="shared" si="450"/>
        <v>0.68681247284752889</v>
      </c>
      <c r="V943" s="43">
        <f t="shared" si="451"/>
        <v>1.9078124245764692E-4</v>
      </c>
      <c r="W943" s="43">
        <f t="shared" si="452"/>
        <v>0</v>
      </c>
      <c r="X943" s="43">
        <f t="shared" si="453"/>
        <v>0</v>
      </c>
      <c r="Y943" s="43">
        <f t="shared" si="441"/>
        <v>3241.8818846800445</v>
      </c>
      <c r="Z943" s="43">
        <f t="shared" si="442"/>
        <v>-1414.3818685122717</v>
      </c>
      <c r="AA943" s="43">
        <f t="shared" si="454"/>
        <v>0.90052274574445679</v>
      </c>
      <c r="AB943" s="43">
        <f t="shared" si="455"/>
        <v>-0.39288385236451989</v>
      </c>
      <c r="AC943" s="43">
        <f t="shared" si="456"/>
        <v>0.39288385236451989</v>
      </c>
      <c r="AD943" s="43">
        <f t="shared" si="457"/>
        <v>0.50763889337993695</v>
      </c>
      <c r="AE943" s="43">
        <f>1/2*(('Car Info '!$C$5)*('My Spreedsheet '!F943)^2)</f>
        <v>177066.84027777775</v>
      </c>
      <c r="AF943" s="43">
        <f t="shared" si="458"/>
        <v>177.06684027777774</v>
      </c>
      <c r="AG943" s="43">
        <f t="shared" si="459"/>
        <v>4.9185233410493814E-2</v>
      </c>
      <c r="AH943" s="43">
        <f t="shared" si="460"/>
        <v>18.372454963991753</v>
      </c>
      <c r="AI943" s="43">
        <f t="shared" si="461"/>
        <v>3877.2059913660473</v>
      </c>
      <c r="AJ943" s="43">
        <f t="shared" si="462"/>
        <v>173189.63428641172</v>
      </c>
      <c r="AK943" s="43">
        <f t="shared" si="463"/>
        <v>173.18963428641172</v>
      </c>
      <c r="AL943" s="43">
        <f t="shared" si="464"/>
        <v>173189.63428641172</v>
      </c>
      <c r="AM943" s="43">
        <f t="shared" si="465"/>
        <v>173.18963428641172</v>
      </c>
      <c r="AN943" s="43">
        <f t="shared" si="466"/>
        <v>129.8922257148088</v>
      </c>
      <c r="AO943" s="43">
        <f>IF('My Spreedsheet '!AN943&lt; 'Supercapacitor Info'!$F$22,'My Spreedsheet '!AN943,'Supercapacitor Info'!$F$22)</f>
        <v>129.8922257148088</v>
      </c>
    </row>
    <row r="944" spans="2:41" x14ac:dyDescent="0.3">
      <c r="B944" s="8" t="s">
        <v>10</v>
      </c>
      <c r="C944" s="8">
        <v>939</v>
      </c>
      <c r="D944" s="8">
        <v>350</v>
      </c>
      <c r="E944" s="9">
        <v>55</v>
      </c>
      <c r="F944" s="52">
        <f t="shared" si="443"/>
        <v>15.277777777777777</v>
      </c>
      <c r="G944" s="18">
        <f t="shared" si="467"/>
        <v>-0.15277777777777798</v>
      </c>
      <c r="H944" s="18">
        <f t="shared" si="468"/>
        <v>-0.55000000000000071</v>
      </c>
      <c r="I944" s="18">
        <f t="shared" si="444"/>
        <v>15.277777777777777</v>
      </c>
      <c r="J944" s="18">
        <f t="shared" si="445"/>
        <v>7359.0555555555602</v>
      </c>
      <c r="K944" s="18">
        <f t="shared" si="470"/>
        <v>4264.5277777777746</v>
      </c>
      <c r="L944" s="43">
        <f>'Car Info '!$C$5*'My Spreedsheet '!G944</f>
        <v>-227.6388888888892</v>
      </c>
      <c r="M944" s="43">
        <f t="shared" si="446"/>
        <v>1</v>
      </c>
      <c r="N944" s="43">
        <f>IF(M944=1,'Car Info '!$C$5*9.80665*'Car Info '!$H$5,0)</f>
        <v>160.73099349999998</v>
      </c>
      <c r="O944" s="43">
        <f>0.5*'Car Info '!$G$5*'Car Info '!$I$5*'Car Info '!$D$5*('My Spreedsheet '!F944*'My Spreedsheet '!F944)</f>
        <v>89.135438285590254</v>
      </c>
      <c r="P944" s="43">
        <f t="shared" si="469"/>
        <v>22.227542896701038</v>
      </c>
      <c r="Q944" s="43">
        <f t="shared" si="447"/>
        <v>339.58746092182139</v>
      </c>
      <c r="R944" s="43">
        <f t="shared" si="448"/>
        <v>0.3395874609218214</v>
      </c>
      <c r="S944" s="43">
        <f t="shared" si="449"/>
        <v>3817.4038189465173</v>
      </c>
      <c r="T944" s="43">
        <f t="shared" si="471"/>
        <v>1050624.5933317684</v>
      </c>
      <c r="U944" s="43">
        <f t="shared" si="450"/>
        <v>0.3395874609218214</v>
      </c>
      <c r="V944" s="43">
        <f t="shared" si="451"/>
        <v>9.4329850256061505E-5</v>
      </c>
      <c r="W944" s="43">
        <f t="shared" si="452"/>
        <v>0</v>
      </c>
      <c r="X944" s="43">
        <f t="shared" si="453"/>
        <v>0</v>
      </c>
      <c r="Y944" s="43">
        <f t="shared" si="441"/>
        <v>3242.2214721409664</v>
      </c>
      <c r="Z944" s="43">
        <f t="shared" si="442"/>
        <v>-1414.3818685122717</v>
      </c>
      <c r="AA944" s="43">
        <f t="shared" si="454"/>
        <v>0.90061707559471293</v>
      </c>
      <c r="AB944" s="43">
        <f t="shared" si="455"/>
        <v>-0.39288385236451989</v>
      </c>
      <c r="AC944" s="43">
        <f t="shared" si="456"/>
        <v>0.39288385236451989</v>
      </c>
      <c r="AD944" s="43">
        <f t="shared" si="457"/>
        <v>0.50773322323019299</v>
      </c>
      <c r="AE944" s="43">
        <f>1/2*(('Car Info '!$C$5)*('My Spreedsheet '!F944)^2)</f>
        <v>173890.81790123455</v>
      </c>
      <c r="AF944" s="43">
        <f t="shared" si="458"/>
        <v>173.89081790123456</v>
      </c>
      <c r="AG944" s="43">
        <f t="shared" si="459"/>
        <v>4.8303004972565157E-2</v>
      </c>
      <c r="AH944" s="43">
        <f t="shared" si="460"/>
        <v>18.420757968964317</v>
      </c>
      <c r="AI944" s="43">
        <f t="shared" si="461"/>
        <v>3817.4038189465173</v>
      </c>
      <c r="AJ944" s="43">
        <f t="shared" si="462"/>
        <v>170073.41408228804</v>
      </c>
      <c r="AK944" s="43">
        <f t="shared" si="463"/>
        <v>170.07341408228805</v>
      </c>
      <c r="AL944" s="43">
        <f t="shared" si="464"/>
        <v>170073.41408228804</v>
      </c>
      <c r="AM944" s="43">
        <f t="shared" si="465"/>
        <v>170.07341408228805</v>
      </c>
      <c r="AN944" s="43">
        <f t="shared" si="466"/>
        <v>127.55506056171603</v>
      </c>
      <c r="AO944" s="43">
        <f>IF('My Spreedsheet '!AN944&lt; 'Supercapacitor Info'!$F$22,'My Spreedsheet '!AN944,'Supercapacitor Info'!$F$22)</f>
        <v>127.55506056171603</v>
      </c>
    </row>
    <row r="945" spans="2:41" x14ac:dyDescent="0.3">
      <c r="B945" s="8" t="s">
        <v>10</v>
      </c>
      <c r="C945" s="8">
        <v>940</v>
      </c>
      <c r="D945" s="8">
        <v>351</v>
      </c>
      <c r="E945" s="9">
        <v>54.4</v>
      </c>
      <c r="F945" s="52">
        <f t="shared" si="443"/>
        <v>15.111111111111111</v>
      </c>
      <c r="G945" s="18">
        <f t="shared" si="467"/>
        <v>-0.12499999999999981</v>
      </c>
      <c r="H945" s="18">
        <f t="shared" si="468"/>
        <v>-0.44999999999999929</v>
      </c>
      <c r="I945" s="18">
        <f t="shared" si="444"/>
        <v>15.111111111111111</v>
      </c>
      <c r="J945" s="18">
        <f t="shared" si="445"/>
        <v>7374.1666666666715</v>
      </c>
      <c r="K945" s="18">
        <f t="shared" si="470"/>
        <v>4279.638888888886</v>
      </c>
      <c r="L945" s="43">
        <f>'Car Info '!$C$5*'My Spreedsheet '!G945</f>
        <v>-186.24999999999972</v>
      </c>
      <c r="M945" s="43">
        <f t="shared" si="446"/>
        <v>1</v>
      </c>
      <c r="N945" s="43">
        <f>IF(M945=1,'Car Info '!$C$5*9.80665*'Car Info '!$H$5,0)</f>
        <v>160.73099349999998</v>
      </c>
      <c r="O945" s="43">
        <f>0.5*'Car Info '!$G$5*'Car Info '!$I$5*'Car Info '!$D$5*('My Spreedsheet '!F945*'My Spreedsheet '!F945)</f>
        <v>87.20127294044444</v>
      </c>
      <c r="P945" s="43">
        <f t="shared" si="469"/>
        <v>61.682266440444707</v>
      </c>
      <c r="Q945" s="43">
        <f t="shared" si="447"/>
        <v>932.08758176671995</v>
      </c>
      <c r="R945" s="43">
        <f t="shared" si="448"/>
        <v>0.93208758176672002</v>
      </c>
      <c r="S945" s="43">
        <f t="shared" si="449"/>
        <v>3746.5320262111604</v>
      </c>
      <c r="T945" s="43">
        <f t="shared" si="471"/>
        <v>1054371.1253579797</v>
      </c>
      <c r="U945" s="43">
        <f t="shared" si="450"/>
        <v>0.93208758176672002</v>
      </c>
      <c r="V945" s="43">
        <f t="shared" si="451"/>
        <v>2.5891321715742225E-4</v>
      </c>
      <c r="W945" s="43">
        <f t="shared" si="452"/>
        <v>0</v>
      </c>
      <c r="X945" s="43">
        <f t="shared" si="453"/>
        <v>0</v>
      </c>
      <c r="Y945" s="43">
        <f t="shared" si="441"/>
        <v>3243.153559722733</v>
      </c>
      <c r="Z945" s="43">
        <f t="shared" si="442"/>
        <v>-1414.3818685122717</v>
      </c>
      <c r="AA945" s="43">
        <f t="shared" si="454"/>
        <v>0.90087598881187025</v>
      </c>
      <c r="AB945" s="43">
        <f t="shared" si="455"/>
        <v>-0.39288385236451989</v>
      </c>
      <c r="AC945" s="43">
        <f t="shared" si="456"/>
        <v>0.39288385236451989</v>
      </c>
      <c r="AD945" s="43">
        <f t="shared" si="457"/>
        <v>0.50799213644735031</v>
      </c>
      <c r="AE945" s="43">
        <f>1/2*(('Car Info '!$C$5)*('My Spreedsheet '!F945)^2)</f>
        <v>170117.53086419753</v>
      </c>
      <c r="AF945" s="43">
        <f t="shared" si="458"/>
        <v>170.11753086419753</v>
      </c>
      <c r="AG945" s="43">
        <f t="shared" si="459"/>
        <v>4.7254869684499316E-2</v>
      </c>
      <c r="AH945" s="43">
        <f t="shared" si="460"/>
        <v>18.468012838648818</v>
      </c>
      <c r="AI945" s="43">
        <f t="shared" si="461"/>
        <v>3746.5320262111604</v>
      </c>
      <c r="AJ945" s="43">
        <f t="shared" si="462"/>
        <v>166370.99883798638</v>
      </c>
      <c r="AK945" s="43">
        <f t="shared" si="463"/>
        <v>166.37099883798638</v>
      </c>
      <c r="AL945" s="43">
        <f t="shared" si="464"/>
        <v>166370.99883798638</v>
      </c>
      <c r="AM945" s="43">
        <f t="shared" si="465"/>
        <v>166.37099883798638</v>
      </c>
      <c r="AN945" s="43">
        <f t="shared" si="466"/>
        <v>124.77824912848979</v>
      </c>
      <c r="AO945" s="43">
        <f>IF('My Spreedsheet '!AN945&lt; 'Supercapacitor Info'!$F$22,'My Spreedsheet '!AN945,'Supercapacitor Info'!$F$22)</f>
        <v>124.77824912848979</v>
      </c>
    </row>
    <row r="946" spans="2:41" x14ac:dyDescent="0.3">
      <c r="B946" s="8" t="s">
        <v>10</v>
      </c>
      <c r="C946" s="8">
        <v>941</v>
      </c>
      <c r="D946" s="8">
        <v>352</v>
      </c>
      <c r="E946" s="9">
        <v>54.1</v>
      </c>
      <c r="F946" s="52">
        <f t="shared" si="443"/>
        <v>15.027777777777779</v>
      </c>
      <c r="G946" s="18">
        <f t="shared" si="467"/>
        <v>-5.5555555555555358E-2</v>
      </c>
      <c r="H946" s="18">
        <f t="shared" si="468"/>
        <v>-0.19999999999999929</v>
      </c>
      <c r="I946" s="18">
        <f t="shared" si="444"/>
        <v>15.027777777777779</v>
      </c>
      <c r="J946" s="18">
        <f t="shared" si="445"/>
        <v>7389.1944444444489</v>
      </c>
      <c r="K946" s="18">
        <f t="shared" si="470"/>
        <v>4294.6666666666633</v>
      </c>
      <c r="L946" s="43">
        <f>'Car Info '!$C$5*'My Spreedsheet '!G946</f>
        <v>-82.777777777777487</v>
      </c>
      <c r="M946" s="43">
        <f t="shared" si="446"/>
        <v>1</v>
      </c>
      <c r="N946" s="43">
        <f>IF(M946=1,'Car Info '!$C$5*9.80665*'Car Info '!$H$5,0)</f>
        <v>160.73099349999998</v>
      </c>
      <c r="O946" s="43">
        <f>0.5*'Car Info '!$G$5*'Car Info '!$I$5*'Car Info '!$D$5*('My Spreedsheet '!F946*'My Spreedsheet '!F946)</f>
        <v>86.242146158230909</v>
      </c>
      <c r="P946" s="43">
        <f t="shared" si="469"/>
        <v>164.19536188045339</v>
      </c>
      <c r="Q946" s="43">
        <f t="shared" si="447"/>
        <v>2467.4914104812578</v>
      </c>
      <c r="R946" s="43">
        <f t="shared" si="448"/>
        <v>2.4674914104812578</v>
      </c>
      <c r="S946" s="43">
        <f t="shared" si="449"/>
        <v>3711.4574598639697</v>
      </c>
      <c r="T946" s="43">
        <f t="shared" si="471"/>
        <v>1058082.5828178436</v>
      </c>
      <c r="U946" s="43">
        <f t="shared" si="450"/>
        <v>2.4674914104812578</v>
      </c>
      <c r="V946" s="43">
        <f t="shared" si="451"/>
        <v>6.8541428068923831E-4</v>
      </c>
      <c r="W946" s="43">
        <f t="shared" si="452"/>
        <v>0</v>
      </c>
      <c r="X946" s="43">
        <f t="shared" si="453"/>
        <v>0</v>
      </c>
      <c r="Y946" s="43">
        <f t="shared" si="441"/>
        <v>3245.6210511332142</v>
      </c>
      <c r="Z946" s="43">
        <f t="shared" si="442"/>
        <v>-1414.3818685122717</v>
      </c>
      <c r="AA946" s="43">
        <f t="shared" si="454"/>
        <v>0.9015614030925595</v>
      </c>
      <c r="AB946" s="43">
        <f t="shared" si="455"/>
        <v>-0.39288385236451989</v>
      </c>
      <c r="AC946" s="43">
        <f t="shared" si="456"/>
        <v>0.39288385236451989</v>
      </c>
      <c r="AD946" s="43">
        <f t="shared" si="457"/>
        <v>0.50867755072803966</v>
      </c>
      <c r="AE946" s="43">
        <f>1/2*(('Car Info '!$C$5)*('My Spreedsheet '!F946)^2)</f>
        <v>168246.40817901236</v>
      </c>
      <c r="AF946" s="43">
        <f t="shared" si="458"/>
        <v>168.24640817901238</v>
      </c>
      <c r="AG946" s="43">
        <f t="shared" si="459"/>
        <v>4.6735113383058996E-2</v>
      </c>
      <c r="AH946" s="43">
        <f t="shared" si="460"/>
        <v>18.514747952031875</v>
      </c>
      <c r="AI946" s="43">
        <f t="shared" si="461"/>
        <v>3711.4574598639697</v>
      </c>
      <c r="AJ946" s="43">
        <f t="shared" si="462"/>
        <v>164534.95071914839</v>
      </c>
      <c r="AK946" s="43">
        <f t="shared" si="463"/>
        <v>164.53495071914838</v>
      </c>
      <c r="AL946" s="43">
        <f t="shared" si="464"/>
        <v>164534.95071914839</v>
      </c>
      <c r="AM946" s="43">
        <f t="shared" si="465"/>
        <v>164.53495071914838</v>
      </c>
      <c r="AN946" s="43">
        <f t="shared" si="466"/>
        <v>123.40121303936129</v>
      </c>
      <c r="AO946" s="43">
        <f>IF('My Spreedsheet '!AN946&lt; 'Supercapacitor Info'!$F$22,'My Spreedsheet '!AN946,'Supercapacitor Info'!$F$22)</f>
        <v>123.40121303936129</v>
      </c>
    </row>
    <row r="947" spans="2:41" x14ac:dyDescent="0.3">
      <c r="B947" s="8" t="s">
        <v>10</v>
      </c>
      <c r="C947" s="8">
        <v>942</v>
      </c>
      <c r="D947" s="8">
        <v>353</v>
      </c>
      <c r="E947" s="9">
        <v>54</v>
      </c>
      <c r="F947" s="52">
        <f t="shared" si="443"/>
        <v>15</v>
      </c>
      <c r="G947" s="18">
        <f t="shared" si="467"/>
        <v>-2.7777777777778172E-2</v>
      </c>
      <c r="H947" s="18">
        <f t="shared" si="468"/>
        <v>-0.10000000000000142</v>
      </c>
      <c r="I947" s="18">
        <f t="shared" si="444"/>
        <v>15</v>
      </c>
      <c r="J947" s="18">
        <f t="shared" si="445"/>
        <v>7404.1944444444489</v>
      </c>
      <c r="K947" s="18">
        <f t="shared" si="470"/>
        <v>4309.6666666666633</v>
      </c>
      <c r="L947" s="43">
        <f>'Car Info '!$C$5*'My Spreedsheet '!G947</f>
        <v>-41.388888888889475</v>
      </c>
      <c r="M947" s="43">
        <f t="shared" si="446"/>
        <v>1</v>
      </c>
      <c r="N947" s="43">
        <f>IF(M947=1,'Car Info '!$C$5*9.80665*'Car Info '!$H$5,0)</f>
        <v>160.73099349999998</v>
      </c>
      <c r="O947" s="43">
        <f>0.5*'Car Info '!$G$5*'Car Info '!$I$5*'Car Info '!$D$5*('My Spreedsheet '!F947*'My Spreedsheet '!F947)</f>
        <v>85.923615881250001</v>
      </c>
      <c r="P947" s="43">
        <f t="shared" si="469"/>
        <v>205.26572049236051</v>
      </c>
      <c r="Q947" s="43">
        <f t="shared" si="447"/>
        <v>3078.9858073854075</v>
      </c>
      <c r="R947" s="43">
        <f t="shared" si="448"/>
        <v>3.0789858073854077</v>
      </c>
      <c r="S947" s="43">
        <f t="shared" si="449"/>
        <v>3699.8191407187501</v>
      </c>
      <c r="T947" s="43">
        <f t="shared" si="471"/>
        <v>1061782.4019585624</v>
      </c>
      <c r="U947" s="43">
        <f t="shared" si="450"/>
        <v>3.0789858073854077</v>
      </c>
      <c r="V947" s="43">
        <f t="shared" si="451"/>
        <v>8.5527383538483545E-4</v>
      </c>
      <c r="W947" s="43">
        <f t="shared" si="452"/>
        <v>0</v>
      </c>
      <c r="X947" s="43">
        <f t="shared" si="453"/>
        <v>0</v>
      </c>
      <c r="Y947" s="43">
        <f t="shared" si="441"/>
        <v>3248.7000369405996</v>
      </c>
      <c r="Z947" s="43">
        <f t="shared" si="442"/>
        <v>-1414.3818685122717</v>
      </c>
      <c r="AA947" s="43">
        <f t="shared" si="454"/>
        <v>0.90241667692794436</v>
      </c>
      <c r="AB947" s="43">
        <f t="shared" si="455"/>
        <v>-0.39288385236451989</v>
      </c>
      <c r="AC947" s="43">
        <f t="shared" si="456"/>
        <v>0.39288385236451989</v>
      </c>
      <c r="AD947" s="43">
        <f t="shared" si="457"/>
        <v>0.50953282456342452</v>
      </c>
      <c r="AE947" s="43">
        <f>1/2*(('Car Info '!$C$5)*('My Spreedsheet '!F947)^2)</f>
        <v>167625</v>
      </c>
      <c r="AF947" s="43">
        <f t="shared" si="458"/>
        <v>167.625</v>
      </c>
      <c r="AG947" s="43">
        <f t="shared" si="459"/>
        <v>4.65625E-2</v>
      </c>
      <c r="AH947" s="43">
        <f t="shared" si="460"/>
        <v>18.561310452031876</v>
      </c>
      <c r="AI947" s="43">
        <f t="shared" si="461"/>
        <v>3699.8191407187501</v>
      </c>
      <c r="AJ947" s="43">
        <f t="shared" si="462"/>
        <v>163925.18085928124</v>
      </c>
      <c r="AK947" s="43">
        <f t="shared" si="463"/>
        <v>163.92518085928126</v>
      </c>
      <c r="AL947" s="43">
        <f t="shared" si="464"/>
        <v>163925.18085928124</v>
      </c>
      <c r="AM947" s="43">
        <f t="shared" si="465"/>
        <v>163.92518085928126</v>
      </c>
      <c r="AN947" s="43">
        <f t="shared" si="466"/>
        <v>122.94388564446095</v>
      </c>
      <c r="AO947" s="43">
        <f>IF('My Spreedsheet '!AN947&lt; 'Supercapacitor Info'!$F$22,'My Spreedsheet '!AN947,'Supercapacitor Info'!$F$22)</f>
        <v>122.94388564446095</v>
      </c>
    </row>
    <row r="948" spans="2:41" x14ac:dyDescent="0.3">
      <c r="B948" s="8" t="s">
        <v>10</v>
      </c>
      <c r="C948" s="8">
        <v>943</v>
      </c>
      <c r="D948" s="8">
        <v>354</v>
      </c>
      <c r="E948" s="9">
        <v>53.9</v>
      </c>
      <c r="F948" s="52">
        <f t="shared" si="443"/>
        <v>14.972222222222221</v>
      </c>
      <c r="G948" s="18">
        <f t="shared" si="467"/>
        <v>-1.3888888888889086E-2</v>
      </c>
      <c r="H948" s="18">
        <f t="shared" si="468"/>
        <v>-5.0000000000000711E-2</v>
      </c>
      <c r="I948" s="18">
        <f t="shared" si="444"/>
        <v>14.972222222222221</v>
      </c>
      <c r="J948" s="18">
        <f t="shared" si="445"/>
        <v>7419.1666666666715</v>
      </c>
      <c r="K948" s="18">
        <f t="shared" si="470"/>
        <v>4324.638888888886</v>
      </c>
      <c r="L948" s="43">
        <f>'Car Info '!$C$5*'My Spreedsheet '!G948</f>
        <v>-20.694444444444738</v>
      </c>
      <c r="M948" s="43">
        <f t="shared" si="446"/>
        <v>1</v>
      </c>
      <c r="N948" s="43">
        <f>IF(M948=1,'Car Info '!$C$5*9.80665*'Car Info '!$H$5,0)</f>
        <v>160.73099349999998</v>
      </c>
      <c r="O948" s="43">
        <f>0.5*'Car Info '!$G$5*'Car Info '!$I$5*'Car Info '!$D$5*('My Spreedsheet '!F948*'My Spreedsheet '!F948)</f>
        <v>85.605674929480884</v>
      </c>
      <c r="P948" s="43">
        <f t="shared" si="469"/>
        <v>225.64222398503614</v>
      </c>
      <c r="Q948" s="43">
        <f t="shared" si="447"/>
        <v>3378.3655202204022</v>
      </c>
      <c r="R948" s="43">
        <f t="shared" si="448"/>
        <v>3.3783655202204024</v>
      </c>
      <c r="S948" s="43">
        <f t="shared" si="449"/>
        <v>3688.2073412080608</v>
      </c>
      <c r="T948" s="43">
        <f t="shared" si="471"/>
        <v>1065470.6092997706</v>
      </c>
      <c r="U948" s="43">
        <f t="shared" si="450"/>
        <v>3.3783655202204024</v>
      </c>
      <c r="V948" s="43">
        <f t="shared" si="451"/>
        <v>9.3843486672788958E-4</v>
      </c>
      <c r="W948" s="43">
        <f t="shared" si="452"/>
        <v>0</v>
      </c>
      <c r="X948" s="43">
        <f t="shared" si="453"/>
        <v>0</v>
      </c>
      <c r="Y948" s="43">
        <f t="shared" si="441"/>
        <v>3252.0784024608201</v>
      </c>
      <c r="Z948" s="43">
        <f t="shared" si="442"/>
        <v>-1414.3818685122717</v>
      </c>
      <c r="AA948" s="43">
        <f t="shared" si="454"/>
        <v>0.90335511179467232</v>
      </c>
      <c r="AB948" s="43">
        <f t="shared" si="455"/>
        <v>-0.39288385236451989</v>
      </c>
      <c r="AC948" s="43">
        <f t="shared" si="456"/>
        <v>0.39288385236451989</v>
      </c>
      <c r="AD948" s="43">
        <f t="shared" si="457"/>
        <v>0.51047125943015237</v>
      </c>
      <c r="AE948" s="43">
        <f>1/2*(('Car Info '!$C$5)*('My Spreedsheet '!F948)^2)</f>
        <v>167004.74151234564</v>
      </c>
      <c r="AF948" s="43">
        <f t="shared" si="458"/>
        <v>167.00474151234565</v>
      </c>
      <c r="AG948" s="43">
        <f t="shared" si="459"/>
        <v>4.639020597565157E-2</v>
      </c>
      <c r="AH948" s="43">
        <f t="shared" si="460"/>
        <v>18.607700658007527</v>
      </c>
      <c r="AI948" s="43">
        <f t="shared" si="461"/>
        <v>3688.2073412080608</v>
      </c>
      <c r="AJ948" s="43">
        <f t="shared" si="462"/>
        <v>163316.53417113758</v>
      </c>
      <c r="AK948" s="43">
        <f t="shared" si="463"/>
        <v>163.31653417113759</v>
      </c>
      <c r="AL948" s="43">
        <f t="shared" si="464"/>
        <v>163316.53417113758</v>
      </c>
      <c r="AM948" s="43">
        <f t="shared" si="465"/>
        <v>163.31653417113759</v>
      </c>
      <c r="AN948" s="43">
        <f t="shared" si="466"/>
        <v>122.48740062835319</v>
      </c>
      <c r="AO948" s="43">
        <f>IF('My Spreedsheet '!AN948&lt; 'Supercapacitor Info'!$F$22,'My Spreedsheet '!AN948,'Supercapacitor Info'!$F$22)</f>
        <v>122.48740062835319</v>
      </c>
    </row>
    <row r="949" spans="2:41" x14ac:dyDescent="0.3">
      <c r="B949" s="8" t="s">
        <v>10</v>
      </c>
      <c r="C949" s="8">
        <v>944</v>
      </c>
      <c r="D949" s="8">
        <v>355</v>
      </c>
      <c r="E949" s="9">
        <v>53.9</v>
      </c>
      <c r="F949" s="52">
        <f t="shared" si="443"/>
        <v>14.972222222222221</v>
      </c>
      <c r="G949" s="18">
        <f t="shared" si="467"/>
        <v>1.3888888888889086E-2</v>
      </c>
      <c r="H949" s="18">
        <f t="shared" si="468"/>
        <v>5.0000000000000711E-2</v>
      </c>
      <c r="I949" s="18">
        <f t="shared" si="444"/>
        <v>14.972222222222221</v>
      </c>
      <c r="J949" s="18">
        <f t="shared" si="445"/>
        <v>7434.1388888888941</v>
      </c>
      <c r="K949" s="18">
        <f t="shared" si="470"/>
        <v>4339.6111111111086</v>
      </c>
      <c r="L949" s="43">
        <f>'Car Info '!$C$5*'My Spreedsheet '!G949</f>
        <v>20.694444444444738</v>
      </c>
      <c r="M949" s="43">
        <f t="shared" si="446"/>
        <v>1</v>
      </c>
      <c r="N949" s="43">
        <f>IF(M949=1,'Car Info '!$C$5*9.80665*'Car Info '!$H$5,0)</f>
        <v>160.73099349999998</v>
      </c>
      <c r="O949" s="43">
        <f>0.5*'Car Info '!$G$5*'Car Info '!$I$5*'Car Info '!$D$5*('My Spreedsheet '!F949*'My Spreedsheet '!F949)</f>
        <v>85.605674929480884</v>
      </c>
      <c r="P949" s="43">
        <f t="shared" si="469"/>
        <v>267.03111287392562</v>
      </c>
      <c r="Q949" s="43">
        <f t="shared" si="447"/>
        <v>3998.0491621957194</v>
      </c>
      <c r="R949" s="43">
        <f t="shared" si="448"/>
        <v>3.9980491621957195</v>
      </c>
      <c r="S949" s="43">
        <f t="shared" si="449"/>
        <v>3688.2073412080608</v>
      </c>
      <c r="T949" s="43">
        <f t="shared" si="471"/>
        <v>1069158.8166409787</v>
      </c>
      <c r="U949" s="43">
        <f t="shared" si="450"/>
        <v>3.9980491621957195</v>
      </c>
      <c r="V949" s="43">
        <f t="shared" si="451"/>
        <v>1.1105692117210331E-3</v>
      </c>
      <c r="W949" s="43">
        <f t="shared" si="452"/>
        <v>0</v>
      </c>
      <c r="X949" s="43">
        <f t="shared" si="453"/>
        <v>0</v>
      </c>
      <c r="Y949" s="43">
        <f t="shared" si="441"/>
        <v>3256.0764516230161</v>
      </c>
      <c r="Z949" s="43">
        <f t="shared" si="442"/>
        <v>-1414.3818685122717</v>
      </c>
      <c r="AA949" s="43">
        <f t="shared" si="454"/>
        <v>0.90446568100639335</v>
      </c>
      <c r="AB949" s="43">
        <f t="shared" si="455"/>
        <v>-0.39288385236451989</v>
      </c>
      <c r="AC949" s="43">
        <f t="shared" si="456"/>
        <v>0.39288385236451989</v>
      </c>
      <c r="AD949" s="43">
        <f t="shared" si="457"/>
        <v>0.5115818286418734</v>
      </c>
      <c r="AE949" s="43">
        <f>1/2*(('Car Info '!$C$5)*('My Spreedsheet '!F949)^2)</f>
        <v>167004.74151234564</v>
      </c>
      <c r="AF949" s="43">
        <f t="shared" si="458"/>
        <v>167.00474151234565</v>
      </c>
      <c r="AG949" s="43">
        <f t="shared" si="459"/>
        <v>4.639020597565157E-2</v>
      </c>
      <c r="AH949" s="43">
        <f t="shared" si="460"/>
        <v>18.654090863983178</v>
      </c>
      <c r="AI949" s="43">
        <f t="shared" si="461"/>
        <v>3688.2073412080608</v>
      </c>
      <c r="AJ949" s="43">
        <f t="shared" si="462"/>
        <v>163316.53417113758</v>
      </c>
      <c r="AK949" s="43">
        <f t="shared" si="463"/>
        <v>163.31653417113759</v>
      </c>
      <c r="AL949" s="43">
        <f t="shared" si="464"/>
        <v>0</v>
      </c>
      <c r="AM949" s="43">
        <f t="shared" si="465"/>
        <v>0</v>
      </c>
      <c r="AN949" s="43">
        <f t="shared" si="466"/>
        <v>122.48740062835319</v>
      </c>
      <c r="AO949" s="43">
        <f>IF('My Spreedsheet '!AN949&lt; 'Supercapacitor Info'!$F$22,'My Spreedsheet '!AN949,'Supercapacitor Info'!$F$22)</f>
        <v>122.48740062835319</v>
      </c>
    </row>
    <row r="950" spans="2:41" x14ac:dyDescent="0.3">
      <c r="B950" s="8" t="s">
        <v>10</v>
      </c>
      <c r="C950" s="8">
        <v>945</v>
      </c>
      <c r="D950" s="8">
        <v>356</v>
      </c>
      <c r="E950" s="9">
        <v>54</v>
      </c>
      <c r="F950" s="52">
        <f t="shared" si="443"/>
        <v>15</v>
      </c>
      <c r="G950" s="18">
        <f t="shared" si="467"/>
        <v>4.1666666666667261E-2</v>
      </c>
      <c r="H950" s="18">
        <f t="shared" si="468"/>
        <v>0.15000000000000213</v>
      </c>
      <c r="I950" s="18">
        <f t="shared" si="444"/>
        <v>15</v>
      </c>
      <c r="J950" s="18">
        <f t="shared" si="445"/>
        <v>7449.1388888888941</v>
      </c>
      <c r="K950" s="18">
        <f t="shared" si="470"/>
        <v>4354.6111111111086</v>
      </c>
      <c r="L950" s="43">
        <f>'Car Info '!$C$5*'My Spreedsheet '!G950</f>
        <v>62.083333333334217</v>
      </c>
      <c r="M950" s="43">
        <f t="shared" si="446"/>
        <v>1</v>
      </c>
      <c r="N950" s="43">
        <f>IF(M950=1,'Car Info '!$C$5*9.80665*'Car Info '!$H$5,0)</f>
        <v>160.73099349999998</v>
      </c>
      <c r="O950" s="43">
        <f>0.5*'Car Info '!$G$5*'Car Info '!$I$5*'Car Info '!$D$5*('My Spreedsheet '!F950*'My Spreedsheet '!F950)</f>
        <v>85.923615881250001</v>
      </c>
      <c r="P950" s="43">
        <f t="shared" si="469"/>
        <v>308.73794271458422</v>
      </c>
      <c r="Q950" s="43">
        <f t="shared" si="447"/>
        <v>4631.0691407187633</v>
      </c>
      <c r="R950" s="43">
        <f t="shared" si="448"/>
        <v>4.631069140718763</v>
      </c>
      <c r="S950" s="43">
        <f t="shared" si="449"/>
        <v>3699.8191407187501</v>
      </c>
      <c r="T950" s="43">
        <f t="shared" si="471"/>
        <v>1072858.6357816975</v>
      </c>
      <c r="U950" s="43">
        <f t="shared" si="450"/>
        <v>4.631069140718763</v>
      </c>
      <c r="V950" s="43">
        <f t="shared" si="451"/>
        <v>1.2864080946441009E-3</v>
      </c>
      <c r="W950" s="43">
        <f t="shared" si="452"/>
        <v>0</v>
      </c>
      <c r="X950" s="43">
        <f t="shared" si="453"/>
        <v>0</v>
      </c>
      <c r="Y950" s="43">
        <f t="shared" si="441"/>
        <v>3260.7075207637349</v>
      </c>
      <c r="Z950" s="43">
        <f t="shared" si="442"/>
        <v>-1414.3818685122717</v>
      </c>
      <c r="AA950" s="43">
        <f t="shared" si="454"/>
        <v>0.90575208910103744</v>
      </c>
      <c r="AB950" s="43">
        <f t="shared" si="455"/>
        <v>-0.39288385236451989</v>
      </c>
      <c r="AC950" s="43">
        <f t="shared" si="456"/>
        <v>0.39288385236451989</v>
      </c>
      <c r="AD950" s="43">
        <f t="shared" si="457"/>
        <v>0.5128682367365176</v>
      </c>
      <c r="AE950" s="43">
        <f>1/2*(('Car Info '!$C$5)*('My Spreedsheet '!F950)^2)</f>
        <v>167625</v>
      </c>
      <c r="AF950" s="43">
        <f t="shared" si="458"/>
        <v>167.625</v>
      </c>
      <c r="AG950" s="43">
        <f t="shared" si="459"/>
        <v>4.65625E-2</v>
      </c>
      <c r="AH950" s="43">
        <f t="shared" si="460"/>
        <v>18.700653363983179</v>
      </c>
      <c r="AI950" s="43">
        <f t="shared" si="461"/>
        <v>3699.8191407187501</v>
      </c>
      <c r="AJ950" s="43">
        <f t="shared" si="462"/>
        <v>163925.18085928124</v>
      </c>
      <c r="AK950" s="43">
        <f t="shared" si="463"/>
        <v>163.92518085928126</v>
      </c>
      <c r="AL950" s="43">
        <f t="shared" si="464"/>
        <v>0</v>
      </c>
      <c r="AM950" s="43">
        <f t="shared" si="465"/>
        <v>0</v>
      </c>
      <c r="AN950" s="43">
        <f t="shared" si="466"/>
        <v>122.94388564446095</v>
      </c>
      <c r="AO950" s="43">
        <f>IF('My Spreedsheet '!AN950&lt; 'Supercapacitor Info'!$F$22,'My Spreedsheet '!AN950,'Supercapacitor Info'!$F$22)</f>
        <v>122.94388564446095</v>
      </c>
    </row>
    <row r="951" spans="2:41" x14ac:dyDescent="0.3">
      <c r="B951" s="8" t="s">
        <v>10</v>
      </c>
      <c r="C951" s="8">
        <v>946</v>
      </c>
      <c r="D951" s="8">
        <v>357</v>
      </c>
      <c r="E951" s="9">
        <v>54.2</v>
      </c>
      <c r="F951" s="52">
        <f t="shared" si="443"/>
        <v>15.055555555555555</v>
      </c>
      <c r="G951" s="18">
        <f t="shared" si="467"/>
        <v>0.1388888888888889</v>
      </c>
      <c r="H951" s="18">
        <f t="shared" si="468"/>
        <v>0.5</v>
      </c>
      <c r="I951" s="18">
        <f t="shared" si="444"/>
        <v>15.055555555555555</v>
      </c>
      <c r="J951" s="18">
        <f t="shared" si="445"/>
        <v>7464.1944444444498</v>
      </c>
      <c r="K951" s="18">
        <f t="shared" si="470"/>
        <v>4369.6666666666642</v>
      </c>
      <c r="L951" s="43">
        <f>'Car Info '!$C$5*'My Spreedsheet '!G951</f>
        <v>206.94444444444446</v>
      </c>
      <c r="M951" s="43">
        <f t="shared" si="446"/>
        <v>1</v>
      </c>
      <c r="N951" s="43">
        <f>IF(M951=1,'Car Info '!$C$5*9.80665*'Car Info '!$H$5,0)</f>
        <v>160.73099349999998</v>
      </c>
      <c r="O951" s="43">
        <f>0.5*'Car Info '!$G$5*'Car Info '!$I$5*'Car Info '!$D$5*('My Spreedsheet '!F951*'My Spreedsheet '!F951)</f>
        <v>86.561265760423609</v>
      </c>
      <c r="P951" s="43">
        <f t="shared" si="469"/>
        <v>454.23670370486803</v>
      </c>
      <c r="Q951" s="43">
        <f t="shared" si="447"/>
        <v>6838.7859280010689</v>
      </c>
      <c r="R951" s="43">
        <f t="shared" si="448"/>
        <v>6.8387859280010694</v>
      </c>
      <c r="S951" s="43">
        <f t="shared" si="449"/>
        <v>3723.1223477541548</v>
      </c>
      <c r="T951" s="43">
        <f t="shared" si="471"/>
        <v>1076581.7581294517</v>
      </c>
      <c r="U951" s="43">
        <f t="shared" si="450"/>
        <v>6.8387859280010694</v>
      </c>
      <c r="V951" s="43">
        <f t="shared" si="451"/>
        <v>1.8996627577780748E-3</v>
      </c>
      <c r="W951" s="43">
        <f t="shared" si="452"/>
        <v>0</v>
      </c>
      <c r="X951" s="43">
        <f t="shared" si="453"/>
        <v>0</v>
      </c>
      <c r="Y951" s="43">
        <f t="shared" si="441"/>
        <v>3267.5463066917359</v>
      </c>
      <c r="Z951" s="43">
        <f t="shared" si="442"/>
        <v>-1414.3818685122717</v>
      </c>
      <c r="AA951" s="43">
        <f t="shared" si="454"/>
        <v>0.90765175185881553</v>
      </c>
      <c r="AB951" s="43">
        <f t="shared" si="455"/>
        <v>-0.39288385236451989</v>
      </c>
      <c r="AC951" s="43">
        <f t="shared" si="456"/>
        <v>0.39288385236451989</v>
      </c>
      <c r="AD951" s="43">
        <f t="shared" si="457"/>
        <v>0.51476789949429569</v>
      </c>
      <c r="AE951" s="43">
        <f>1/2*(('Car Info '!$C$5)*('My Spreedsheet '!F951)^2)</f>
        <v>168868.96604938273</v>
      </c>
      <c r="AF951" s="43">
        <f t="shared" si="458"/>
        <v>168.86896604938272</v>
      </c>
      <c r="AG951" s="43">
        <f t="shared" si="459"/>
        <v>4.6908046124828531E-2</v>
      </c>
      <c r="AH951" s="43">
        <f t="shared" si="460"/>
        <v>18.747561410108005</v>
      </c>
      <c r="AI951" s="43">
        <f t="shared" si="461"/>
        <v>3723.1223477541548</v>
      </c>
      <c r="AJ951" s="43">
        <f t="shared" si="462"/>
        <v>165145.84370162856</v>
      </c>
      <c r="AK951" s="43">
        <f t="shared" si="463"/>
        <v>165.14584370162856</v>
      </c>
      <c r="AL951" s="43">
        <f t="shared" si="464"/>
        <v>0</v>
      </c>
      <c r="AM951" s="43">
        <f t="shared" si="465"/>
        <v>0</v>
      </c>
      <c r="AN951" s="43">
        <f t="shared" si="466"/>
        <v>123.85938277622142</v>
      </c>
      <c r="AO951" s="43">
        <f>IF('My Spreedsheet '!AN951&lt; 'Supercapacitor Info'!$F$22,'My Spreedsheet '!AN951,'Supercapacitor Info'!$F$22)</f>
        <v>123.85938277622142</v>
      </c>
    </row>
    <row r="952" spans="2:41" x14ac:dyDescent="0.3">
      <c r="B952" s="8" t="s">
        <v>10</v>
      </c>
      <c r="C952" s="8">
        <v>947</v>
      </c>
      <c r="D952" s="8">
        <v>358</v>
      </c>
      <c r="E952" s="9">
        <v>55</v>
      </c>
      <c r="F952" s="52">
        <f t="shared" si="443"/>
        <v>15.277777777777777</v>
      </c>
      <c r="G952" s="18">
        <f t="shared" si="467"/>
        <v>0.22222222222222143</v>
      </c>
      <c r="H952" s="18">
        <f t="shared" si="468"/>
        <v>0.79999999999999716</v>
      </c>
      <c r="I952" s="18">
        <f t="shared" si="444"/>
        <v>15.277777777777777</v>
      </c>
      <c r="J952" s="18">
        <f t="shared" si="445"/>
        <v>7479.4722222222272</v>
      </c>
      <c r="K952" s="18">
        <f t="shared" si="470"/>
        <v>4384.9444444444416</v>
      </c>
      <c r="L952" s="43">
        <f>'Car Info '!$C$5*'My Spreedsheet '!G952</f>
        <v>331.11111111110995</v>
      </c>
      <c r="M952" s="43">
        <f t="shared" si="446"/>
        <v>1</v>
      </c>
      <c r="N952" s="43">
        <f>IF(M952=1,'Car Info '!$C$5*9.80665*'Car Info '!$H$5,0)</f>
        <v>160.73099349999998</v>
      </c>
      <c r="O952" s="43">
        <f>0.5*'Car Info '!$G$5*'Car Info '!$I$5*'Car Info '!$D$5*('My Spreedsheet '!F952*'My Spreedsheet '!F952)</f>
        <v>89.135438285590254</v>
      </c>
      <c r="P952" s="43">
        <f t="shared" si="469"/>
        <v>580.97754289670013</v>
      </c>
      <c r="Q952" s="43">
        <f t="shared" si="447"/>
        <v>8876.0457942551402</v>
      </c>
      <c r="R952" s="43">
        <f t="shared" si="448"/>
        <v>8.8760457942551412</v>
      </c>
      <c r="S952" s="43">
        <f t="shared" si="449"/>
        <v>3817.4038189465173</v>
      </c>
      <c r="T952" s="43">
        <f t="shared" si="471"/>
        <v>1080399.1619483982</v>
      </c>
      <c r="U952" s="43">
        <f t="shared" si="450"/>
        <v>8.8760457942551412</v>
      </c>
      <c r="V952" s="43">
        <f t="shared" si="451"/>
        <v>2.4655682761819835E-3</v>
      </c>
      <c r="W952" s="43">
        <f t="shared" si="452"/>
        <v>0</v>
      </c>
      <c r="X952" s="43">
        <f t="shared" si="453"/>
        <v>0</v>
      </c>
      <c r="Y952" s="43">
        <f t="shared" si="441"/>
        <v>3276.4223524859913</v>
      </c>
      <c r="Z952" s="43">
        <f t="shared" si="442"/>
        <v>-1414.3818685122717</v>
      </c>
      <c r="AA952" s="43">
        <f t="shared" si="454"/>
        <v>0.91011732013499758</v>
      </c>
      <c r="AB952" s="43">
        <f t="shared" si="455"/>
        <v>-0.39288385236451989</v>
      </c>
      <c r="AC952" s="43">
        <f t="shared" si="456"/>
        <v>0.39288385236451989</v>
      </c>
      <c r="AD952" s="43">
        <f t="shared" si="457"/>
        <v>0.51723346777047774</v>
      </c>
      <c r="AE952" s="43">
        <f>1/2*(('Car Info '!$C$5)*('My Spreedsheet '!F952)^2)</f>
        <v>173890.81790123455</v>
      </c>
      <c r="AF952" s="43">
        <f t="shared" si="458"/>
        <v>173.89081790123456</v>
      </c>
      <c r="AG952" s="43">
        <f t="shared" si="459"/>
        <v>4.8303004972565157E-2</v>
      </c>
      <c r="AH952" s="43">
        <f t="shared" si="460"/>
        <v>18.795864415080569</v>
      </c>
      <c r="AI952" s="43">
        <f t="shared" si="461"/>
        <v>3817.4038189465173</v>
      </c>
      <c r="AJ952" s="43">
        <f t="shared" si="462"/>
        <v>170073.41408228804</v>
      </c>
      <c r="AK952" s="43">
        <f t="shared" si="463"/>
        <v>170.07341408228805</v>
      </c>
      <c r="AL952" s="43">
        <f t="shared" si="464"/>
        <v>0</v>
      </c>
      <c r="AM952" s="43">
        <f t="shared" si="465"/>
        <v>0</v>
      </c>
      <c r="AN952" s="43">
        <f t="shared" si="466"/>
        <v>127.55506056171603</v>
      </c>
      <c r="AO952" s="43">
        <f>IF('My Spreedsheet '!AN952&lt; 'Supercapacitor Info'!$F$22,'My Spreedsheet '!AN952,'Supercapacitor Info'!$F$22)</f>
        <v>127.55506056171603</v>
      </c>
    </row>
    <row r="953" spans="2:41" x14ac:dyDescent="0.3">
      <c r="B953" s="8" t="s">
        <v>10</v>
      </c>
      <c r="C953" s="8">
        <v>948</v>
      </c>
      <c r="D953" s="8">
        <v>359</v>
      </c>
      <c r="E953" s="9">
        <v>55.8</v>
      </c>
      <c r="F953" s="52">
        <f t="shared" si="443"/>
        <v>15.499999999999998</v>
      </c>
      <c r="G953" s="18">
        <f t="shared" si="467"/>
        <v>0.16666666666666705</v>
      </c>
      <c r="H953" s="18">
        <f t="shared" si="468"/>
        <v>0.60000000000000142</v>
      </c>
      <c r="I953" s="18">
        <f t="shared" si="444"/>
        <v>15.499999999999998</v>
      </c>
      <c r="J953" s="18">
        <f t="shared" si="445"/>
        <v>7494.9722222222272</v>
      </c>
      <c r="K953" s="18">
        <f t="shared" si="470"/>
        <v>4400.4444444444416</v>
      </c>
      <c r="L953" s="43">
        <f>'Car Info '!$C$5*'My Spreedsheet '!G953</f>
        <v>248.33333333333391</v>
      </c>
      <c r="M953" s="43">
        <f t="shared" si="446"/>
        <v>1</v>
      </c>
      <c r="N953" s="43">
        <f>IF(M953=1,'Car Info '!$C$5*9.80665*'Car Info '!$H$5,0)</f>
        <v>160.73099349999998</v>
      </c>
      <c r="O953" s="43">
        <f>0.5*'Car Info '!$G$5*'Car Info '!$I$5*'Car Info '!$D$5*('My Spreedsheet '!F953*'My Spreedsheet '!F953)</f>
        <v>91.747327624312476</v>
      </c>
      <c r="P953" s="43">
        <f t="shared" si="469"/>
        <v>500.81165445764634</v>
      </c>
      <c r="Q953" s="43">
        <f t="shared" si="447"/>
        <v>7762.5806440935175</v>
      </c>
      <c r="R953" s="43">
        <f t="shared" si="448"/>
        <v>7.7625806440935179</v>
      </c>
      <c r="S953" s="43">
        <f t="shared" si="449"/>
        <v>3913.4139774268428</v>
      </c>
      <c r="T953" s="43">
        <f t="shared" si="471"/>
        <v>1084312.5759258252</v>
      </c>
      <c r="U953" s="43">
        <f t="shared" si="450"/>
        <v>7.7625806440935179</v>
      </c>
      <c r="V953" s="43">
        <f t="shared" si="451"/>
        <v>2.1562724011370883E-3</v>
      </c>
      <c r="W953" s="43">
        <f t="shared" si="452"/>
        <v>0</v>
      </c>
      <c r="X953" s="43">
        <f t="shared" si="453"/>
        <v>0</v>
      </c>
      <c r="Y953" s="43">
        <f t="shared" si="441"/>
        <v>3284.1849331300846</v>
      </c>
      <c r="Z953" s="43">
        <f t="shared" si="442"/>
        <v>-1414.3818685122717</v>
      </c>
      <c r="AA953" s="43">
        <f t="shared" si="454"/>
        <v>0.9122735925361346</v>
      </c>
      <c r="AB953" s="43">
        <f t="shared" si="455"/>
        <v>-0.39288385236451989</v>
      </c>
      <c r="AC953" s="43">
        <f t="shared" si="456"/>
        <v>0.39288385236451989</v>
      </c>
      <c r="AD953" s="43">
        <f t="shared" si="457"/>
        <v>0.51938974017161477</v>
      </c>
      <c r="AE953" s="43">
        <f>1/2*(('Car Info '!$C$5)*('My Spreedsheet '!F953)^2)</f>
        <v>178986.24999999997</v>
      </c>
      <c r="AF953" s="43">
        <f t="shared" si="458"/>
        <v>178.98624999999998</v>
      </c>
      <c r="AG953" s="43">
        <f t="shared" si="459"/>
        <v>4.9718402777777775E-2</v>
      </c>
      <c r="AH953" s="43">
        <f t="shared" si="460"/>
        <v>18.845582817858347</v>
      </c>
      <c r="AI953" s="43">
        <f t="shared" si="461"/>
        <v>3913.4139774268428</v>
      </c>
      <c r="AJ953" s="43">
        <f t="shared" si="462"/>
        <v>175072.83602257312</v>
      </c>
      <c r="AK953" s="43">
        <f t="shared" si="463"/>
        <v>175.07283602257311</v>
      </c>
      <c r="AL953" s="43">
        <f t="shared" si="464"/>
        <v>0</v>
      </c>
      <c r="AM953" s="43">
        <f t="shared" si="465"/>
        <v>0</v>
      </c>
      <c r="AN953" s="43">
        <f t="shared" si="466"/>
        <v>131.30462701692986</v>
      </c>
      <c r="AO953" s="43">
        <f>IF('My Spreedsheet '!AN953&lt; 'Supercapacitor Info'!$F$22,'My Spreedsheet '!AN953,'Supercapacitor Info'!$F$22)</f>
        <v>131.30462701692986</v>
      </c>
    </row>
    <row r="954" spans="2:41" x14ac:dyDescent="0.3">
      <c r="B954" s="8" t="s">
        <v>10</v>
      </c>
      <c r="C954" s="8">
        <v>949</v>
      </c>
      <c r="D954" s="8">
        <v>360</v>
      </c>
      <c r="E954" s="9">
        <v>56.2</v>
      </c>
      <c r="F954" s="52">
        <f t="shared" si="443"/>
        <v>15.611111111111111</v>
      </c>
      <c r="G954" s="18">
        <f t="shared" si="467"/>
        <v>4.1666666666667261E-2</v>
      </c>
      <c r="H954" s="18">
        <f t="shared" si="468"/>
        <v>0.15000000000000213</v>
      </c>
      <c r="I954" s="18">
        <f t="shared" si="444"/>
        <v>15.611111111111111</v>
      </c>
      <c r="J954" s="18">
        <f t="shared" si="445"/>
        <v>7510.5833333333385</v>
      </c>
      <c r="K954" s="18">
        <f t="shared" si="470"/>
        <v>4416.0555555555529</v>
      </c>
      <c r="L954" s="43">
        <f>'Car Info '!$C$5*'My Spreedsheet '!G954</f>
        <v>62.083333333334217</v>
      </c>
      <c r="M954" s="43">
        <f t="shared" si="446"/>
        <v>1</v>
      </c>
      <c r="N954" s="43">
        <f>IF(M954=1,'Car Info '!$C$5*9.80665*'Car Info '!$H$5,0)</f>
        <v>160.73099349999998</v>
      </c>
      <c r="O954" s="43">
        <f>0.5*'Car Info '!$G$5*'Car Info '!$I$5*'Car Info '!$D$5*('My Spreedsheet '!F954*'My Spreedsheet '!F954)</f>
        <v>93.067416098756937</v>
      </c>
      <c r="P954" s="43">
        <f t="shared" si="469"/>
        <v>315.88174293209113</v>
      </c>
      <c r="Q954" s="43">
        <f t="shared" si="447"/>
        <v>4931.2649868843118</v>
      </c>
      <c r="R954" s="43">
        <f t="shared" si="448"/>
        <v>4.9312649868843117</v>
      </c>
      <c r="S954" s="43">
        <f t="shared" si="449"/>
        <v>3962.0751720694825</v>
      </c>
      <c r="T954" s="43">
        <f t="shared" si="471"/>
        <v>1088274.6510978946</v>
      </c>
      <c r="U954" s="43">
        <f t="shared" si="450"/>
        <v>4.9312649868843117</v>
      </c>
      <c r="V954" s="43">
        <f t="shared" si="451"/>
        <v>1.3697958296900866E-3</v>
      </c>
      <c r="W954" s="43">
        <f t="shared" si="452"/>
        <v>0</v>
      </c>
      <c r="X954" s="43">
        <f t="shared" si="453"/>
        <v>0</v>
      </c>
      <c r="Y954" s="43">
        <f t="shared" si="441"/>
        <v>3289.1161981169689</v>
      </c>
      <c r="Z954" s="43">
        <f t="shared" si="442"/>
        <v>-1414.3818685122717</v>
      </c>
      <c r="AA954" s="43">
        <f t="shared" si="454"/>
        <v>0.9136433883658247</v>
      </c>
      <c r="AB954" s="43">
        <f t="shared" si="455"/>
        <v>-0.39288385236451989</v>
      </c>
      <c r="AC954" s="43">
        <f t="shared" si="456"/>
        <v>0.39288385236451989</v>
      </c>
      <c r="AD954" s="43">
        <f t="shared" si="457"/>
        <v>0.52075953600130487</v>
      </c>
      <c r="AE954" s="43">
        <f>1/2*(('Car Info '!$C$5)*('My Spreedsheet '!F954)^2)</f>
        <v>181561.55864197531</v>
      </c>
      <c r="AF954" s="43">
        <f t="shared" si="458"/>
        <v>181.56155864197532</v>
      </c>
      <c r="AG954" s="43">
        <f t="shared" si="459"/>
        <v>5.043376628943759E-2</v>
      </c>
      <c r="AH954" s="43">
        <f t="shared" si="460"/>
        <v>18.896016584147784</v>
      </c>
      <c r="AI954" s="43">
        <f t="shared" si="461"/>
        <v>3962.0751720694825</v>
      </c>
      <c r="AJ954" s="43">
        <f t="shared" si="462"/>
        <v>177599.48346990583</v>
      </c>
      <c r="AK954" s="43">
        <f t="shared" si="463"/>
        <v>177.59948346990583</v>
      </c>
      <c r="AL954" s="43">
        <f t="shared" si="464"/>
        <v>0</v>
      </c>
      <c r="AM954" s="43">
        <f t="shared" si="465"/>
        <v>0</v>
      </c>
      <c r="AN954" s="43">
        <f t="shared" si="466"/>
        <v>133.19961260242937</v>
      </c>
      <c r="AO954" s="43">
        <f>IF('My Spreedsheet '!AN954&lt; 'Supercapacitor Info'!$F$22,'My Spreedsheet '!AN954,'Supercapacitor Info'!$F$22)</f>
        <v>133.19961260242937</v>
      </c>
    </row>
    <row r="955" spans="2:41" x14ac:dyDescent="0.3">
      <c r="B955" s="8" t="s">
        <v>10</v>
      </c>
      <c r="C955" s="8">
        <v>950</v>
      </c>
      <c r="D955" s="8">
        <v>361</v>
      </c>
      <c r="E955" s="9">
        <v>56.1</v>
      </c>
      <c r="F955" s="52">
        <f t="shared" si="443"/>
        <v>15.583333333333334</v>
      </c>
      <c r="G955" s="18">
        <f t="shared" si="467"/>
        <v>-0.15277777777777798</v>
      </c>
      <c r="H955" s="18">
        <f t="shared" si="468"/>
        <v>-0.55000000000000071</v>
      </c>
      <c r="I955" s="18">
        <f t="shared" si="444"/>
        <v>15.583333333333334</v>
      </c>
      <c r="J955" s="18">
        <f t="shared" si="445"/>
        <v>7526.1666666666715</v>
      </c>
      <c r="K955" s="18">
        <f t="shared" si="470"/>
        <v>4431.638888888886</v>
      </c>
      <c r="L955" s="43">
        <f>'Car Info '!$C$5*'My Spreedsheet '!G955</f>
        <v>-227.6388888888892</v>
      </c>
      <c r="M955" s="43">
        <f t="shared" si="446"/>
        <v>1</v>
      </c>
      <c r="N955" s="43">
        <f>IF(M955=1,'Car Info '!$C$5*9.80665*'Car Info '!$H$5,0)</f>
        <v>160.73099349999998</v>
      </c>
      <c r="O955" s="43">
        <f>0.5*'Car Info '!$G$5*'Car Info '!$I$5*'Car Info '!$D$5*('My Spreedsheet '!F955*'My Spreedsheet '!F955)</f>
        <v>92.736509992328138</v>
      </c>
      <c r="P955" s="43">
        <f t="shared" si="469"/>
        <v>25.828614603438922</v>
      </c>
      <c r="Q955" s="43">
        <f t="shared" si="447"/>
        <v>402.4959109035899</v>
      </c>
      <c r="R955" s="43">
        <f t="shared" si="448"/>
        <v>0.40249591090358994</v>
      </c>
      <c r="S955" s="43">
        <f t="shared" si="449"/>
        <v>3949.8685960887801</v>
      </c>
      <c r="T955" s="43">
        <f t="shared" si="471"/>
        <v>1092224.5196939835</v>
      </c>
      <c r="U955" s="43">
        <f t="shared" si="450"/>
        <v>0.40249591090358994</v>
      </c>
      <c r="V955" s="43">
        <f t="shared" si="451"/>
        <v>1.1180441969544165E-4</v>
      </c>
      <c r="W955" s="43">
        <f t="shared" si="452"/>
        <v>0</v>
      </c>
      <c r="X955" s="43">
        <f t="shared" si="453"/>
        <v>0</v>
      </c>
      <c r="Y955" s="43">
        <f t="shared" si="441"/>
        <v>3289.5186940278727</v>
      </c>
      <c r="Z955" s="43">
        <f t="shared" si="442"/>
        <v>-1414.3818685122717</v>
      </c>
      <c r="AA955" s="43">
        <f t="shared" si="454"/>
        <v>0.9137551927855202</v>
      </c>
      <c r="AB955" s="43">
        <f t="shared" si="455"/>
        <v>-0.39288385236451989</v>
      </c>
      <c r="AC955" s="43">
        <f t="shared" si="456"/>
        <v>0.39288385236451989</v>
      </c>
      <c r="AD955" s="43">
        <f t="shared" si="457"/>
        <v>0.52087134042100036</v>
      </c>
      <c r="AE955" s="43">
        <f>1/2*(('Car Info '!$C$5)*('My Spreedsheet '!F955)^2)</f>
        <v>180916.00694444447</v>
      </c>
      <c r="AF955" s="43">
        <f t="shared" si="458"/>
        <v>180.91600694444446</v>
      </c>
      <c r="AG955" s="43">
        <f t="shared" si="459"/>
        <v>5.0254446373456794E-2</v>
      </c>
      <c r="AH955" s="43">
        <f t="shared" si="460"/>
        <v>18.946271030521242</v>
      </c>
      <c r="AI955" s="43">
        <f t="shared" si="461"/>
        <v>3949.8685960887801</v>
      </c>
      <c r="AJ955" s="43">
        <f t="shared" si="462"/>
        <v>176966.13834835569</v>
      </c>
      <c r="AK955" s="43">
        <f t="shared" si="463"/>
        <v>176.96613834835568</v>
      </c>
      <c r="AL955" s="43">
        <f t="shared" si="464"/>
        <v>176966.13834835569</v>
      </c>
      <c r="AM955" s="43">
        <f t="shared" si="465"/>
        <v>176.96613834835568</v>
      </c>
      <c r="AN955" s="43">
        <f t="shared" si="466"/>
        <v>132.72460376126676</v>
      </c>
      <c r="AO955" s="43">
        <f>IF('My Spreedsheet '!AN955&lt; 'Supercapacitor Info'!$F$22,'My Spreedsheet '!AN955,'Supercapacitor Info'!$F$22)</f>
        <v>132.72460376126676</v>
      </c>
    </row>
    <row r="956" spans="2:41" x14ac:dyDescent="0.3">
      <c r="B956" s="8" t="s">
        <v>10</v>
      </c>
      <c r="C956" s="8">
        <v>951</v>
      </c>
      <c r="D956" s="8">
        <v>362</v>
      </c>
      <c r="E956" s="9">
        <v>55.1</v>
      </c>
      <c r="F956" s="52">
        <f t="shared" si="443"/>
        <v>15.305555555555555</v>
      </c>
      <c r="G956" s="18">
        <f t="shared" si="467"/>
        <v>-0.47222222222222199</v>
      </c>
      <c r="H956" s="18">
        <f t="shared" si="468"/>
        <v>-1.6999999999999993</v>
      </c>
      <c r="I956" s="18">
        <f t="shared" si="444"/>
        <v>15.305555555555555</v>
      </c>
      <c r="J956" s="18">
        <f t="shared" si="445"/>
        <v>7541.4722222222272</v>
      </c>
      <c r="K956" s="18">
        <f t="shared" si="470"/>
        <v>4446.9444444444416</v>
      </c>
      <c r="L956" s="43">
        <f>'Car Info '!$C$5*'My Spreedsheet '!G956</f>
        <v>-703.61111111111074</v>
      </c>
      <c r="M956" s="43">
        <f t="shared" si="446"/>
        <v>1</v>
      </c>
      <c r="N956" s="43">
        <f>IF(M956=1,'Car Info '!$C$5*9.80665*'Car Info '!$H$5,0)</f>
        <v>160.73099349999998</v>
      </c>
      <c r="O956" s="43">
        <f>0.5*'Car Info '!$G$5*'Car Info '!$I$5*'Car Info '!$D$5*('My Spreedsheet '!F956*'My Spreedsheet '!F956)</f>
        <v>89.459861814689233</v>
      </c>
      <c r="P956" s="43">
        <f t="shared" si="469"/>
        <v>-453.42025579642154</v>
      </c>
      <c r="Q956" s="43">
        <f t="shared" si="447"/>
        <v>-6939.8489151063404</v>
      </c>
      <c r="R956" s="43">
        <f t="shared" si="448"/>
        <v>-6.9398489151063405</v>
      </c>
      <c r="S956" s="43">
        <f t="shared" si="449"/>
        <v>3829.3100355109373</v>
      </c>
      <c r="T956" s="43">
        <f t="shared" si="471"/>
        <v>1096053.8297294944</v>
      </c>
      <c r="U956" s="43">
        <f t="shared" si="450"/>
        <v>0</v>
      </c>
      <c r="V956" s="43">
        <f t="shared" si="451"/>
        <v>0</v>
      </c>
      <c r="W956" s="43">
        <f t="shared" si="452"/>
        <v>-6.9398489151063405</v>
      </c>
      <c r="X956" s="43">
        <f t="shared" si="453"/>
        <v>1.9277358097517612E-3</v>
      </c>
      <c r="Y956" s="43">
        <f t="shared" si="441"/>
        <v>3289.5186940278727</v>
      </c>
      <c r="Z956" s="43">
        <f t="shared" si="442"/>
        <v>-1421.321717427378</v>
      </c>
      <c r="AA956" s="43">
        <f t="shared" si="454"/>
        <v>0.9137551927855202</v>
      </c>
      <c r="AB956" s="43">
        <f t="shared" si="455"/>
        <v>-0.39481158817427164</v>
      </c>
      <c r="AC956" s="43">
        <f t="shared" si="456"/>
        <v>0.39481158817427164</v>
      </c>
      <c r="AD956" s="43">
        <f t="shared" si="457"/>
        <v>0.51894360461124855</v>
      </c>
      <c r="AE956" s="43">
        <f>1/2*(('Car Info '!$C$5)*('My Spreedsheet '!F956)^2)</f>
        <v>174523.72299382716</v>
      </c>
      <c r="AF956" s="43">
        <f t="shared" si="458"/>
        <v>174.52372299382716</v>
      </c>
      <c r="AG956" s="43">
        <f t="shared" si="459"/>
        <v>4.8478811942729766E-2</v>
      </c>
      <c r="AH956" s="43">
        <f t="shared" si="460"/>
        <v>18.994749842463971</v>
      </c>
      <c r="AI956" s="43">
        <f t="shared" si="461"/>
        <v>3829.3100355109373</v>
      </c>
      <c r="AJ956" s="43">
        <f t="shared" si="462"/>
        <v>170694.41295831621</v>
      </c>
      <c r="AK956" s="43">
        <f t="shared" si="463"/>
        <v>170.69441295831621</v>
      </c>
      <c r="AL956" s="43">
        <f t="shared" si="464"/>
        <v>170694.41295831621</v>
      </c>
      <c r="AM956" s="43">
        <f t="shared" si="465"/>
        <v>170.69441295831621</v>
      </c>
      <c r="AN956" s="43">
        <f t="shared" si="466"/>
        <v>128.02080971873715</v>
      </c>
      <c r="AO956" s="43">
        <f>IF('My Spreedsheet '!AN956&lt; 'Supercapacitor Info'!$F$22,'My Spreedsheet '!AN956,'Supercapacitor Info'!$F$22)</f>
        <v>128.02080971873715</v>
      </c>
    </row>
    <row r="957" spans="2:41" x14ac:dyDescent="0.3">
      <c r="B957" s="8" t="s">
        <v>10</v>
      </c>
      <c r="C957" s="8">
        <v>952</v>
      </c>
      <c r="D957" s="8">
        <v>363</v>
      </c>
      <c r="E957" s="9">
        <v>52.7</v>
      </c>
      <c r="F957" s="52">
        <f t="shared" si="443"/>
        <v>14.638888888888889</v>
      </c>
      <c r="G957" s="18">
        <f t="shared" si="467"/>
        <v>-0.93055555555555591</v>
      </c>
      <c r="H957" s="18">
        <f t="shared" si="468"/>
        <v>-3.3500000000000014</v>
      </c>
      <c r="I957" s="18">
        <f t="shared" si="444"/>
        <v>14.638888888888889</v>
      </c>
      <c r="J957" s="18">
        <f t="shared" si="445"/>
        <v>7556.1111111111159</v>
      </c>
      <c r="K957" s="18">
        <f t="shared" si="470"/>
        <v>4461.5833333333303</v>
      </c>
      <c r="L957" s="43">
        <f>'Car Info '!$C$5*'My Spreedsheet '!G957</f>
        <v>-1386.5277777777783</v>
      </c>
      <c r="M957" s="43">
        <f t="shared" si="446"/>
        <v>1</v>
      </c>
      <c r="N957" s="43">
        <f>IF(M957=1,'Car Info '!$C$5*9.80665*'Car Info '!$H$5,0)</f>
        <v>160.73099349999998</v>
      </c>
      <c r="O957" s="43">
        <f>0.5*'Car Info '!$G$5*'Car Info '!$I$5*'Car Info '!$D$5*('My Spreedsheet '!F957*'My Spreedsheet '!F957)</f>
        <v>81.836350874772577</v>
      </c>
      <c r="P957" s="43">
        <f t="shared" si="469"/>
        <v>-1143.9604334030057</v>
      </c>
      <c r="Q957" s="43">
        <f t="shared" si="447"/>
        <v>-16746.309677871777</v>
      </c>
      <c r="R957" s="43">
        <f t="shared" si="448"/>
        <v>-16.746309677871778</v>
      </c>
      <c r="S957" s="43">
        <f t="shared" si="449"/>
        <v>3550.9164023751432</v>
      </c>
      <c r="T957" s="43">
        <f t="shared" si="471"/>
        <v>1099604.7461318695</v>
      </c>
      <c r="U957" s="43">
        <f t="shared" si="450"/>
        <v>0</v>
      </c>
      <c r="V957" s="43">
        <f t="shared" si="451"/>
        <v>0</v>
      </c>
      <c r="W957" s="43">
        <f t="shared" si="452"/>
        <v>-16.746309677871778</v>
      </c>
      <c r="X957" s="43">
        <f t="shared" si="453"/>
        <v>4.651752688297716E-3</v>
      </c>
      <c r="Y957" s="43">
        <f t="shared" si="441"/>
        <v>3289.5186940278727</v>
      </c>
      <c r="Z957" s="43">
        <f t="shared" si="442"/>
        <v>-1438.0680271052497</v>
      </c>
      <c r="AA957" s="43">
        <f t="shared" si="454"/>
        <v>0.9137551927855202</v>
      </c>
      <c r="AB957" s="43">
        <f t="shared" si="455"/>
        <v>-0.39946334086256935</v>
      </c>
      <c r="AC957" s="43">
        <f t="shared" si="456"/>
        <v>0.39946334086256935</v>
      </c>
      <c r="AD957" s="43">
        <f t="shared" si="457"/>
        <v>0.5142918519229509</v>
      </c>
      <c r="AE957" s="43">
        <f>1/2*(('Car Info '!$C$5)*('My Spreedsheet '!F957)^2)</f>
        <v>159651.31558641978</v>
      </c>
      <c r="AF957" s="43">
        <f t="shared" si="458"/>
        <v>159.65131558641977</v>
      </c>
      <c r="AG957" s="43">
        <f t="shared" si="459"/>
        <v>4.4347587662894379E-2</v>
      </c>
      <c r="AH957" s="43">
        <f t="shared" si="460"/>
        <v>19.039097430126866</v>
      </c>
      <c r="AI957" s="43">
        <f t="shared" si="461"/>
        <v>3550.9164023751432</v>
      </c>
      <c r="AJ957" s="43">
        <f t="shared" si="462"/>
        <v>156100.39918404463</v>
      </c>
      <c r="AK957" s="43">
        <f t="shared" si="463"/>
        <v>156.10039918404462</v>
      </c>
      <c r="AL957" s="43">
        <f t="shared" si="464"/>
        <v>156100.39918404463</v>
      </c>
      <c r="AM957" s="43">
        <f t="shared" si="465"/>
        <v>156.10039918404462</v>
      </c>
      <c r="AN957" s="43">
        <f t="shared" si="466"/>
        <v>117.07529938803347</v>
      </c>
      <c r="AO957" s="43">
        <f>IF('My Spreedsheet '!AN957&lt; 'Supercapacitor Info'!$F$22,'My Spreedsheet '!AN957,'Supercapacitor Info'!$F$22)</f>
        <v>117.07529938803347</v>
      </c>
    </row>
    <row r="958" spans="2:41" x14ac:dyDescent="0.3">
      <c r="B958" s="8" t="s">
        <v>10</v>
      </c>
      <c r="C958" s="8">
        <v>953</v>
      </c>
      <c r="D958" s="8">
        <v>364</v>
      </c>
      <c r="E958" s="9">
        <v>48.4</v>
      </c>
      <c r="F958" s="52">
        <f t="shared" si="443"/>
        <v>13.444444444444443</v>
      </c>
      <c r="G958" s="18">
        <f t="shared" si="467"/>
        <v>-1.3333333333333335</v>
      </c>
      <c r="H958" s="18">
        <f t="shared" si="468"/>
        <v>-4.8000000000000007</v>
      </c>
      <c r="I958" s="18">
        <f t="shared" si="444"/>
        <v>13.444444444444443</v>
      </c>
      <c r="J958" s="18">
        <f t="shared" si="445"/>
        <v>7569.5555555555602</v>
      </c>
      <c r="K958" s="18">
        <f t="shared" si="470"/>
        <v>4475.0277777777746</v>
      </c>
      <c r="L958" s="43">
        <f>'Car Info '!$C$5*'My Spreedsheet '!G958</f>
        <v>-1986.666666666667</v>
      </c>
      <c r="M958" s="43">
        <f t="shared" si="446"/>
        <v>1</v>
      </c>
      <c r="N958" s="43">
        <f>IF(M958=1,'Car Info '!$C$5*9.80665*'Car Info '!$H$5,0)</f>
        <v>160.73099349999998</v>
      </c>
      <c r="O958" s="43">
        <f>0.5*'Car Info '!$G$5*'Car Info '!$I$5*'Car Info '!$D$5*('My Spreedsheet '!F958*'My Spreedsheet '!F958)</f>
        <v>69.026483408361088</v>
      </c>
      <c r="P958" s="43">
        <f t="shared" si="469"/>
        <v>-1756.9091897583057</v>
      </c>
      <c r="Q958" s="43">
        <f t="shared" si="447"/>
        <v>-23620.66799563944</v>
      </c>
      <c r="R958" s="43">
        <f t="shared" si="448"/>
        <v>-23.62066799563944</v>
      </c>
      <c r="S958" s="43">
        <f t="shared" si="449"/>
        <v>3088.9616339901872</v>
      </c>
      <c r="T958" s="43">
        <f t="shared" si="471"/>
        <v>1102693.7077658598</v>
      </c>
      <c r="U958" s="43">
        <f t="shared" si="450"/>
        <v>0</v>
      </c>
      <c r="V958" s="43">
        <f t="shared" si="451"/>
        <v>0</v>
      </c>
      <c r="W958" s="43">
        <f t="shared" si="452"/>
        <v>-23.62066799563944</v>
      </c>
      <c r="X958" s="43">
        <f t="shared" si="453"/>
        <v>6.5612966654554003E-3</v>
      </c>
      <c r="Y958" s="43">
        <f t="shared" si="441"/>
        <v>3289.5186940278727</v>
      </c>
      <c r="Z958" s="43">
        <f t="shared" si="442"/>
        <v>-1461.6886951008892</v>
      </c>
      <c r="AA958" s="43">
        <f t="shared" si="454"/>
        <v>0.9137551927855202</v>
      </c>
      <c r="AB958" s="43">
        <f t="shared" si="455"/>
        <v>-0.40602463752802476</v>
      </c>
      <c r="AC958" s="43">
        <f t="shared" si="456"/>
        <v>0.40602463752802476</v>
      </c>
      <c r="AD958" s="43">
        <f t="shared" si="457"/>
        <v>0.50773055525749544</v>
      </c>
      <c r="AE958" s="43">
        <f>1/2*(('Car Info '!$C$5)*('My Spreedsheet '!F958)^2)</f>
        <v>134661.04938271601</v>
      </c>
      <c r="AF958" s="43">
        <f t="shared" si="458"/>
        <v>134.66104938271602</v>
      </c>
      <c r="AG958" s="43">
        <f t="shared" si="459"/>
        <v>3.7405847050754448E-2</v>
      </c>
      <c r="AH958" s="43">
        <f t="shared" si="460"/>
        <v>19.076503277177618</v>
      </c>
      <c r="AI958" s="43">
        <f t="shared" si="461"/>
        <v>3088.9616339901872</v>
      </c>
      <c r="AJ958" s="43">
        <f t="shared" si="462"/>
        <v>131572.08774872581</v>
      </c>
      <c r="AK958" s="43">
        <f t="shared" si="463"/>
        <v>131.57208774872581</v>
      </c>
      <c r="AL958" s="43">
        <f t="shared" si="464"/>
        <v>131572.08774872581</v>
      </c>
      <c r="AM958" s="43">
        <f t="shared" si="465"/>
        <v>131.57208774872581</v>
      </c>
      <c r="AN958" s="43">
        <f t="shared" si="466"/>
        <v>98.679065811544362</v>
      </c>
      <c r="AO958" s="43">
        <f>IF('My Spreedsheet '!AN958&lt; 'Supercapacitor Info'!$F$22,'My Spreedsheet '!AN958,'Supercapacitor Info'!$F$22)</f>
        <v>98.679065811544362</v>
      </c>
    </row>
    <row r="959" spans="2:41" x14ac:dyDescent="0.3">
      <c r="B959" s="8" t="s">
        <v>10</v>
      </c>
      <c r="C959" s="8">
        <v>954</v>
      </c>
      <c r="D959" s="8">
        <v>365</v>
      </c>
      <c r="E959" s="9">
        <v>43.1</v>
      </c>
      <c r="F959" s="52">
        <f t="shared" si="443"/>
        <v>11.972222222222223</v>
      </c>
      <c r="G959" s="18">
        <f t="shared" si="467"/>
        <v>-1.4722222222222223</v>
      </c>
      <c r="H959" s="18">
        <f t="shared" si="468"/>
        <v>-5.3000000000000007</v>
      </c>
      <c r="I959" s="18">
        <f t="shared" si="444"/>
        <v>11.972222222222223</v>
      </c>
      <c r="J959" s="18">
        <f t="shared" si="445"/>
        <v>7581.5277777777828</v>
      </c>
      <c r="K959" s="18">
        <f t="shared" si="470"/>
        <v>4486.9999999999973</v>
      </c>
      <c r="L959" s="43">
        <f>'Car Info '!$C$5*'My Spreedsheet '!G959</f>
        <v>-2193.6111111111113</v>
      </c>
      <c r="M959" s="43">
        <f t="shared" si="446"/>
        <v>1</v>
      </c>
      <c r="N959" s="43">
        <f>IF(M959=1,'Car Info '!$C$5*9.80665*'Car Info '!$H$5,0)</f>
        <v>160.73099349999998</v>
      </c>
      <c r="O959" s="43">
        <f>0.5*'Car Info '!$G$5*'Car Info '!$I$5*'Car Info '!$D$5*('My Spreedsheet '!F959*'My Spreedsheet '!F959)</f>
        <v>54.736820335105911</v>
      </c>
      <c r="P959" s="43">
        <f t="shared" si="469"/>
        <v>-1978.1432972760053</v>
      </c>
      <c r="Q959" s="43">
        <f t="shared" si="447"/>
        <v>-23682.771142387734</v>
      </c>
      <c r="R959" s="43">
        <f t="shared" si="448"/>
        <v>-23.682771142387733</v>
      </c>
      <c r="S959" s="43">
        <f t="shared" si="449"/>
        <v>2579.6285489702955</v>
      </c>
      <c r="T959" s="43">
        <f t="shared" si="471"/>
        <v>1105273.33631483</v>
      </c>
      <c r="U959" s="43">
        <f t="shared" si="450"/>
        <v>0</v>
      </c>
      <c r="V959" s="43">
        <f t="shared" si="451"/>
        <v>0</v>
      </c>
      <c r="W959" s="43">
        <f t="shared" si="452"/>
        <v>-23.682771142387733</v>
      </c>
      <c r="X959" s="43">
        <f t="shared" si="453"/>
        <v>6.5785475395521483E-3</v>
      </c>
      <c r="Y959" s="43">
        <f t="shared" si="441"/>
        <v>3289.5186940278727</v>
      </c>
      <c r="Z959" s="43">
        <f t="shared" si="442"/>
        <v>-1485.3714662432769</v>
      </c>
      <c r="AA959" s="43">
        <f t="shared" si="454"/>
        <v>0.9137551927855202</v>
      </c>
      <c r="AB959" s="43">
        <f t="shared" si="455"/>
        <v>-0.41260318506757693</v>
      </c>
      <c r="AC959" s="43">
        <f t="shared" si="456"/>
        <v>0.41260318506757693</v>
      </c>
      <c r="AD959" s="43">
        <f t="shared" si="457"/>
        <v>0.50115200771794322</v>
      </c>
      <c r="AE959" s="43">
        <f>1/2*(('Car Info '!$C$5)*('My Spreedsheet '!F959)^2)</f>
        <v>106783.90817901236</v>
      </c>
      <c r="AF959" s="43">
        <f t="shared" si="458"/>
        <v>106.78390817901236</v>
      </c>
      <c r="AG959" s="43">
        <f t="shared" si="459"/>
        <v>2.9662196716392322E-2</v>
      </c>
      <c r="AH959" s="43">
        <f t="shared" si="460"/>
        <v>19.106165473894009</v>
      </c>
      <c r="AI959" s="43">
        <f t="shared" si="461"/>
        <v>2579.6285489702955</v>
      </c>
      <c r="AJ959" s="43">
        <f t="shared" si="462"/>
        <v>104204.27963004206</v>
      </c>
      <c r="AK959" s="43">
        <f t="shared" si="463"/>
        <v>104.20427963004207</v>
      </c>
      <c r="AL959" s="43">
        <f t="shared" si="464"/>
        <v>104204.27963004206</v>
      </c>
      <c r="AM959" s="43">
        <f t="shared" si="465"/>
        <v>104.20427963004207</v>
      </c>
      <c r="AN959" s="43">
        <f t="shared" si="466"/>
        <v>78.153209722531557</v>
      </c>
      <c r="AO959" s="43">
        <f>IF('My Spreedsheet '!AN959&lt; 'Supercapacitor Info'!$F$22,'My Spreedsheet '!AN959,'Supercapacitor Info'!$F$22)</f>
        <v>78.153209722531557</v>
      </c>
    </row>
    <row r="960" spans="2:41" x14ac:dyDescent="0.3">
      <c r="B960" s="8" t="s">
        <v>10</v>
      </c>
      <c r="C960" s="8">
        <v>955</v>
      </c>
      <c r="D960" s="8">
        <v>366</v>
      </c>
      <c r="E960" s="9">
        <v>37.799999999999997</v>
      </c>
      <c r="F960" s="52">
        <f t="shared" si="443"/>
        <v>10.499999999999998</v>
      </c>
      <c r="G960" s="18">
        <f t="shared" si="467"/>
        <v>-1.4722222222222223</v>
      </c>
      <c r="H960" s="18">
        <f t="shared" si="468"/>
        <v>-5.3000000000000007</v>
      </c>
      <c r="I960" s="18">
        <f t="shared" si="444"/>
        <v>10.499999999999998</v>
      </c>
      <c r="J960" s="18">
        <f t="shared" si="445"/>
        <v>7592.0277777777828</v>
      </c>
      <c r="K960" s="18">
        <f t="shared" si="470"/>
        <v>4497.4999999999973</v>
      </c>
      <c r="L960" s="43">
        <f>'Car Info '!$C$5*'My Spreedsheet '!G960</f>
        <v>-2193.6111111111113</v>
      </c>
      <c r="M960" s="43">
        <f t="shared" si="446"/>
        <v>1</v>
      </c>
      <c r="N960" s="43">
        <f>IF(M960=1,'Car Info '!$C$5*9.80665*'Car Info '!$H$5,0)</f>
        <v>160.73099349999998</v>
      </c>
      <c r="O960" s="43">
        <f>0.5*'Car Info '!$G$5*'Car Info '!$I$5*'Car Info '!$D$5*('My Spreedsheet '!F960*'My Spreedsheet '!F960)</f>
        <v>42.102571781812486</v>
      </c>
      <c r="P960" s="43">
        <f t="shared" si="469"/>
        <v>-1990.7775458292988</v>
      </c>
      <c r="Q960" s="43">
        <f t="shared" si="447"/>
        <v>-20903.164231207633</v>
      </c>
      <c r="R960" s="43">
        <f t="shared" si="448"/>
        <v>-20.903164231207633</v>
      </c>
      <c r="S960" s="43">
        <f t="shared" si="449"/>
        <v>2129.7524354590305</v>
      </c>
      <c r="T960" s="43">
        <f t="shared" si="471"/>
        <v>1107403.0887502891</v>
      </c>
      <c r="U960" s="43">
        <f t="shared" si="450"/>
        <v>0</v>
      </c>
      <c r="V960" s="43">
        <f t="shared" si="451"/>
        <v>0</v>
      </c>
      <c r="W960" s="43">
        <f t="shared" si="452"/>
        <v>-20.903164231207633</v>
      </c>
      <c r="X960" s="43">
        <f t="shared" si="453"/>
        <v>5.8064345086687869E-3</v>
      </c>
      <c r="Y960" s="43">
        <f t="shared" si="441"/>
        <v>3289.5186940278727</v>
      </c>
      <c r="Z960" s="43">
        <f t="shared" si="442"/>
        <v>-1506.2746304744846</v>
      </c>
      <c r="AA960" s="43">
        <f t="shared" si="454"/>
        <v>0.9137551927855202</v>
      </c>
      <c r="AB960" s="43">
        <f t="shared" si="455"/>
        <v>-0.41840961957624573</v>
      </c>
      <c r="AC960" s="43">
        <f t="shared" si="456"/>
        <v>0.41840961957624573</v>
      </c>
      <c r="AD960" s="43">
        <f t="shared" si="457"/>
        <v>0.49534557320927447</v>
      </c>
      <c r="AE960" s="43">
        <f>1/2*(('Car Info '!$C$5)*('My Spreedsheet '!F960)^2)</f>
        <v>82136.249999999971</v>
      </c>
      <c r="AF960" s="43">
        <f t="shared" si="458"/>
        <v>82.136249999999976</v>
      </c>
      <c r="AG960" s="43">
        <f t="shared" si="459"/>
        <v>2.2815624999999992E-2</v>
      </c>
      <c r="AH960" s="43">
        <f t="shared" si="460"/>
        <v>19.128981098894009</v>
      </c>
      <c r="AI960" s="43">
        <f t="shared" si="461"/>
        <v>2129.7524354590305</v>
      </c>
      <c r="AJ960" s="43">
        <f t="shared" si="462"/>
        <v>80006.497564540943</v>
      </c>
      <c r="AK960" s="43">
        <f t="shared" si="463"/>
        <v>80.00649756454095</v>
      </c>
      <c r="AL960" s="43">
        <f t="shared" si="464"/>
        <v>80006.497564540943</v>
      </c>
      <c r="AM960" s="43">
        <f t="shared" si="465"/>
        <v>80.00649756454095</v>
      </c>
      <c r="AN960" s="43">
        <f t="shared" si="466"/>
        <v>60.004873173405706</v>
      </c>
      <c r="AO960" s="43">
        <f>IF('My Spreedsheet '!AN960&lt; 'Supercapacitor Info'!$F$22,'My Spreedsheet '!AN960,'Supercapacitor Info'!$F$22)</f>
        <v>60.004873173405706</v>
      </c>
    </row>
    <row r="961" spans="2:41" x14ac:dyDescent="0.3">
      <c r="B961" s="8" t="s">
        <v>10</v>
      </c>
      <c r="C961" s="8">
        <v>956</v>
      </c>
      <c r="D961" s="8">
        <v>367</v>
      </c>
      <c r="E961" s="9">
        <v>32.5</v>
      </c>
      <c r="F961" s="52">
        <f t="shared" si="443"/>
        <v>9.0277777777777768</v>
      </c>
      <c r="G961" s="18">
        <f t="shared" si="467"/>
        <v>-1.4722222222222219</v>
      </c>
      <c r="H961" s="18">
        <f t="shared" si="468"/>
        <v>-5.2999999999999989</v>
      </c>
      <c r="I961" s="18">
        <f t="shared" si="444"/>
        <v>9.0277777777777768</v>
      </c>
      <c r="J961" s="18">
        <f t="shared" si="445"/>
        <v>7601.0555555555602</v>
      </c>
      <c r="K961" s="18">
        <f t="shared" si="470"/>
        <v>4506.5277777777746</v>
      </c>
      <c r="L961" s="43">
        <f>'Car Info '!$C$5*'My Spreedsheet '!G961</f>
        <v>-2193.6111111111104</v>
      </c>
      <c r="M961" s="43">
        <f t="shared" si="446"/>
        <v>1</v>
      </c>
      <c r="N961" s="43">
        <f>IF(M961=1,'Car Info '!$C$5*9.80665*'Car Info '!$H$5,0)</f>
        <v>160.73099349999998</v>
      </c>
      <c r="O961" s="43">
        <f>0.5*'Car Info '!$G$5*'Car Info '!$I$5*'Car Info '!$D$5*('My Spreedsheet '!F961*'My Spreedsheet '!F961)</f>
        <v>31.123737748480895</v>
      </c>
      <c r="P961" s="43">
        <f t="shared" si="469"/>
        <v>-2001.7563798626295</v>
      </c>
      <c r="Q961" s="43">
        <f t="shared" si="447"/>
        <v>-18071.411762648735</v>
      </c>
      <c r="R961" s="43">
        <f t="shared" si="448"/>
        <v>-18.071411762648736</v>
      </c>
      <c r="S961" s="43">
        <f t="shared" si="449"/>
        <v>1732.0218793265633</v>
      </c>
      <c r="T961" s="43">
        <f t="shared" si="471"/>
        <v>1109135.1106296156</v>
      </c>
      <c r="U961" s="43">
        <f t="shared" si="450"/>
        <v>0</v>
      </c>
      <c r="V961" s="43">
        <f t="shared" si="451"/>
        <v>0</v>
      </c>
      <c r="W961" s="43">
        <f t="shared" si="452"/>
        <v>-18.071411762648736</v>
      </c>
      <c r="X961" s="43">
        <f t="shared" si="453"/>
        <v>5.0198366007357604E-3</v>
      </c>
      <c r="Y961" s="43">
        <f t="shared" si="441"/>
        <v>3289.5186940278727</v>
      </c>
      <c r="Z961" s="43">
        <f t="shared" si="442"/>
        <v>-1524.3460422371334</v>
      </c>
      <c r="AA961" s="43">
        <f t="shared" si="454"/>
        <v>0.9137551927855202</v>
      </c>
      <c r="AB961" s="43">
        <f t="shared" si="455"/>
        <v>-0.42342945617698147</v>
      </c>
      <c r="AC961" s="43">
        <f t="shared" si="456"/>
        <v>0.42342945617698147</v>
      </c>
      <c r="AD961" s="43">
        <f t="shared" si="457"/>
        <v>0.49032573660853873</v>
      </c>
      <c r="AE961" s="43">
        <f>1/2*(('Car Info '!$C$5)*('My Spreedsheet '!F961)^2)</f>
        <v>60718.074845678995</v>
      </c>
      <c r="AF961" s="43">
        <f t="shared" si="458"/>
        <v>60.718074845678998</v>
      </c>
      <c r="AG961" s="43">
        <f t="shared" si="459"/>
        <v>1.68661319015775E-2</v>
      </c>
      <c r="AH961" s="43">
        <f t="shared" si="460"/>
        <v>19.145847230795585</v>
      </c>
      <c r="AI961" s="43">
        <f t="shared" si="461"/>
        <v>1732.0218793265633</v>
      </c>
      <c r="AJ961" s="43">
        <f t="shared" si="462"/>
        <v>58986.052966352428</v>
      </c>
      <c r="AK961" s="43">
        <f t="shared" si="463"/>
        <v>58.986052966352432</v>
      </c>
      <c r="AL961" s="43">
        <f t="shared" si="464"/>
        <v>58986.052966352428</v>
      </c>
      <c r="AM961" s="43">
        <f t="shared" si="465"/>
        <v>58.986052966352432</v>
      </c>
      <c r="AN961" s="43">
        <f t="shared" si="466"/>
        <v>44.23953972476432</v>
      </c>
      <c r="AO961" s="43">
        <f>IF('My Spreedsheet '!AN961&lt; 'Supercapacitor Info'!$F$22,'My Spreedsheet '!AN961,'Supercapacitor Info'!$F$22)</f>
        <v>44.23953972476432</v>
      </c>
    </row>
    <row r="962" spans="2:41" x14ac:dyDescent="0.3">
      <c r="B962" s="8" t="s">
        <v>10</v>
      </c>
      <c r="C962" s="8">
        <v>957</v>
      </c>
      <c r="D962" s="8">
        <v>368</v>
      </c>
      <c r="E962" s="9">
        <v>27.2</v>
      </c>
      <c r="F962" s="52">
        <f t="shared" si="443"/>
        <v>7.5555555555555554</v>
      </c>
      <c r="G962" s="18">
        <f t="shared" si="467"/>
        <v>-1.0277777777777775</v>
      </c>
      <c r="H962" s="18">
        <f t="shared" si="468"/>
        <v>-3.6999999999999993</v>
      </c>
      <c r="I962" s="18">
        <f t="shared" si="444"/>
        <v>7.5555555555555554</v>
      </c>
      <c r="J962" s="18">
        <f t="shared" si="445"/>
        <v>7608.6111111111159</v>
      </c>
      <c r="K962" s="18">
        <f t="shared" si="470"/>
        <v>4514.0833333333303</v>
      </c>
      <c r="L962" s="43">
        <f>'Car Info '!$C$5*'My Spreedsheet '!G962</f>
        <v>-1531.3888888888885</v>
      </c>
      <c r="M962" s="43">
        <f t="shared" si="446"/>
        <v>1</v>
      </c>
      <c r="N962" s="43">
        <f>IF(M962=1,'Car Info '!$C$5*9.80665*'Car Info '!$H$5,0)</f>
        <v>160.73099349999998</v>
      </c>
      <c r="O962" s="43">
        <f>0.5*'Car Info '!$G$5*'Car Info '!$I$5*'Car Info '!$D$5*('My Spreedsheet '!F962*'My Spreedsheet '!F962)</f>
        <v>21.80031823511111</v>
      </c>
      <c r="P962" s="43">
        <f t="shared" si="469"/>
        <v>-1348.8575771537774</v>
      </c>
      <c r="Q962" s="43">
        <f t="shared" si="447"/>
        <v>-10191.368360717428</v>
      </c>
      <c r="R962" s="43">
        <f t="shared" si="448"/>
        <v>-10.191368360717428</v>
      </c>
      <c r="S962" s="43">
        <f t="shared" si="449"/>
        <v>1379.1254664430617</v>
      </c>
      <c r="T962" s="43">
        <f t="shared" si="471"/>
        <v>1110514.2360960587</v>
      </c>
      <c r="U962" s="43">
        <f t="shared" si="450"/>
        <v>0</v>
      </c>
      <c r="V962" s="43">
        <f t="shared" si="451"/>
        <v>0</v>
      </c>
      <c r="W962" s="43">
        <f t="shared" si="452"/>
        <v>-10.191368360717428</v>
      </c>
      <c r="X962" s="43">
        <f t="shared" si="453"/>
        <v>2.8309356557548412E-3</v>
      </c>
      <c r="Y962" s="43">
        <f t="shared" si="441"/>
        <v>3289.5186940278727</v>
      </c>
      <c r="Z962" s="43">
        <f t="shared" si="442"/>
        <v>-1534.5374105978508</v>
      </c>
      <c r="AA962" s="43">
        <f t="shared" si="454"/>
        <v>0.9137551927855202</v>
      </c>
      <c r="AB962" s="43">
        <f t="shared" si="455"/>
        <v>-0.42626039183273634</v>
      </c>
      <c r="AC962" s="43">
        <f t="shared" si="456"/>
        <v>0.42626039183273634</v>
      </c>
      <c r="AD962" s="43">
        <f t="shared" si="457"/>
        <v>0.48749480095278386</v>
      </c>
      <c r="AE962" s="43">
        <f>1/2*(('Car Info '!$C$5)*('My Spreedsheet '!F962)^2)</f>
        <v>42529.382716049382</v>
      </c>
      <c r="AF962" s="43">
        <f t="shared" si="458"/>
        <v>42.529382716049383</v>
      </c>
      <c r="AG962" s="43">
        <f t="shared" si="459"/>
        <v>1.1813717421124829E-2</v>
      </c>
      <c r="AH962" s="43">
        <f t="shared" si="460"/>
        <v>19.157660948216709</v>
      </c>
      <c r="AI962" s="43">
        <f t="shared" si="461"/>
        <v>1379.1254664430617</v>
      </c>
      <c r="AJ962" s="43">
        <f t="shared" si="462"/>
        <v>41150.257249606322</v>
      </c>
      <c r="AK962" s="43">
        <f t="shared" si="463"/>
        <v>41.150257249606319</v>
      </c>
      <c r="AL962" s="43">
        <f t="shared" si="464"/>
        <v>41150.257249606322</v>
      </c>
      <c r="AM962" s="43">
        <f t="shared" si="465"/>
        <v>41.150257249606319</v>
      </c>
      <c r="AN962" s="43">
        <f t="shared" si="466"/>
        <v>30.862692937204741</v>
      </c>
      <c r="AO962" s="43">
        <f>IF('My Spreedsheet '!AN962&lt; 'Supercapacitor Info'!$F$22,'My Spreedsheet '!AN962,'Supercapacitor Info'!$F$22)</f>
        <v>30.862692937204741</v>
      </c>
    </row>
    <row r="963" spans="2:41" x14ac:dyDescent="0.3">
      <c r="B963" s="8" t="s">
        <v>10</v>
      </c>
      <c r="C963" s="8">
        <v>958</v>
      </c>
      <c r="D963" s="8">
        <v>369</v>
      </c>
      <c r="E963" s="9">
        <v>25.1</v>
      </c>
      <c r="F963" s="52">
        <f t="shared" si="443"/>
        <v>6.9722222222222223</v>
      </c>
      <c r="G963" s="18">
        <f t="shared" si="467"/>
        <v>-0.16666666666666657</v>
      </c>
      <c r="H963" s="18">
        <f t="shared" si="468"/>
        <v>-0.59999999999999964</v>
      </c>
      <c r="I963" s="18">
        <f t="shared" si="444"/>
        <v>6.9722222222222223</v>
      </c>
      <c r="J963" s="18">
        <f t="shared" si="445"/>
        <v>7615.5833333333385</v>
      </c>
      <c r="K963" s="18">
        <f t="shared" si="470"/>
        <v>4521.0555555555529</v>
      </c>
      <c r="L963" s="43">
        <f>'Car Info '!$C$5*'My Spreedsheet '!G963</f>
        <v>-248.3333333333332</v>
      </c>
      <c r="M963" s="43">
        <f t="shared" si="446"/>
        <v>1</v>
      </c>
      <c r="N963" s="43">
        <f>IF(M963=1,'Car Info '!$C$5*9.80665*'Car Info '!$H$5,0)</f>
        <v>160.73099349999998</v>
      </c>
      <c r="O963" s="43">
        <f>0.5*'Car Info '!$G$5*'Car Info '!$I$5*'Car Info '!$D$5*('My Spreedsheet '!F963*'My Spreedsheet '!F963)</f>
        <v>18.564038834480904</v>
      </c>
      <c r="P963" s="43">
        <f t="shared" si="469"/>
        <v>-69.038300998852321</v>
      </c>
      <c r="Q963" s="43">
        <f t="shared" si="447"/>
        <v>-481.35037640866483</v>
      </c>
      <c r="R963" s="43">
        <f t="shared" si="448"/>
        <v>-0.48135037640866485</v>
      </c>
      <c r="S963" s="43">
        <f t="shared" si="449"/>
        <v>1250.0848087765196</v>
      </c>
      <c r="T963" s="43">
        <f t="shared" si="471"/>
        <v>1111764.3209048354</v>
      </c>
      <c r="U963" s="43">
        <f t="shared" si="450"/>
        <v>0</v>
      </c>
      <c r="V963" s="43">
        <f t="shared" si="451"/>
        <v>0</v>
      </c>
      <c r="W963" s="43">
        <f t="shared" si="452"/>
        <v>-0.48135037640866485</v>
      </c>
      <c r="X963" s="43">
        <f t="shared" si="453"/>
        <v>1.337084378912958E-4</v>
      </c>
      <c r="Y963" s="43">
        <f t="shared" si="441"/>
        <v>3289.5186940278727</v>
      </c>
      <c r="Z963" s="43">
        <f t="shared" si="442"/>
        <v>-1535.0187609742595</v>
      </c>
      <c r="AA963" s="43">
        <f t="shared" si="454"/>
        <v>0.9137551927855202</v>
      </c>
      <c r="AB963" s="43">
        <f t="shared" si="455"/>
        <v>-0.42639410027062763</v>
      </c>
      <c r="AC963" s="43">
        <f t="shared" si="456"/>
        <v>0.42639410027062763</v>
      </c>
      <c r="AD963" s="43">
        <f t="shared" si="457"/>
        <v>0.48736109251489257</v>
      </c>
      <c r="AE963" s="43">
        <f>1/2*(('Car Info '!$C$5)*('My Spreedsheet '!F963)^2)</f>
        <v>36215.852623456791</v>
      </c>
      <c r="AF963" s="43">
        <f t="shared" si="458"/>
        <v>36.21585262345679</v>
      </c>
      <c r="AG963" s="43">
        <f t="shared" si="459"/>
        <v>1.0059959062071331E-2</v>
      </c>
      <c r="AH963" s="43">
        <f t="shared" si="460"/>
        <v>19.167720907278781</v>
      </c>
      <c r="AI963" s="43">
        <f t="shared" si="461"/>
        <v>1250.0848087765196</v>
      </c>
      <c r="AJ963" s="43">
        <f t="shared" si="462"/>
        <v>34965.767814680272</v>
      </c>
      <c r="AK963" s="43">
        <f t="shared" si="463"/>
        <v>34.96576781468027</v>
      </c>
      <c r="AL963" s="43">
        <f t="shared" si="464"/>
        <v>34965.767814680272</v>
      </c>
      <c r="AM963" s="43">
        <f t="shared" si="465"/>
        <v>34.96576781468027</v>
      </c>
      <c r="AN963" s="43">
        <f t="shared" si="466"/>
        <v>26.224325861010207</v>
      </c>
      <c r="AO963" s="43">
        <f>IF('My Spreedsheet '!AN963&lt; 'Supercapacitor Info'!$F$22,'My Spreedsheet '!AN963,'Supercapacitor Info'!$F$22)</f>
        <v>26.224325861010207</v>
      </c>
    </row>
    <row r="964" spans="2:41" x14ac:dyDescent="0.3">
      <c r="B964" s="8" t="s">
        <v>10</v>
      </c>
      <c r="C964" s="8">
        <v>959</v>
      </c>
      <c r="D964" s="8">
        <v>370</v>
      </c>
      <c r="E964" s="9">
        <v>26</v>
      </c>
      <c r="F964" s="52">
        <f t="shared" si="443"/>
        <v>7.2222222222222223</v>
      </c>
      <c r="G964" s="18">
        <f t="shared" si="467"/>
        <v>0.58333333333333326</v>
      </c>
      <c r="H964" s="18">
        <f t="shared" si="468"/>
        <v>2.0999999999999996</v>
      </c>
      <c r="I964" s="18">
        <f t="shared" si="444"/>
        <v>7.2222222222222223</v>
      </c>
      <c r="J964" s="18">
        <f t="shared" si="445"/>
        <v>7622.8055555555611</v>
      </c>
      <c r="K964" s="18">
        <f t="shared" si="470"/>
        <v>4528.2777777777756</v>
      </c>
      <c r="L964" s="43">
        <f>'Car Info '!$C$5*'My Spreedsheet '!G964</f>
        <v>869.16666666666652</v>
      </c>
      <c r="M964" s="43">
        <f t="shared" si="446"/>
        <v>1</v>
      </c>
      <c r="N964" s="43">
        <f>IF(M964=1,'Car Info '!$C$5*9.80665*'Car Info '!$H$5,0)</f>
        <v>160.73099349999998</v>
      </c>
      <c r="O964" s="43">
        <f>0.5*'Car Info '!$G$5*'Car Info '!$I$5*'Car Info '!$D$5*('My Spreedsheet '!F964*'My Spreedsheet '!F964)</f>
        <v>19.919192159027777</v>
      </c>
      <c r="P964" s="43">
        <f t="shared" si="469"/>
        <v>1049.8168523256943</v>
      </c>
      <c r="Q964" s="43">
        <f t="shared" si="447"/>
        <v>7582.0106001300146</v>
      </c>
      <c r="R964" s="43">
        <f t="shared" si="448"/>
        <v>7.5820106001300145</v>
      </c>
      <c r="S964" s="43">
        <f t="shared" si="449"/>
        <v>1304.6957853152005</v>
      </c>
      <c r="T964" s="43">
        <f t="shared" si="471"/>
        <v>1113069.0166901506</v>
      </c>
      <c r="U964" s="43">
        <f t="shared" si="450"/>
        <v>7.5820106001300145</v>
      </c>
      <c r="V964" s="43">
        <f t="shared" si="451"/>
        <v>2.1061140555916707E-3</v>
      </c>
      <c r="W964" s="43">
        <f t="shared" si="452"/>
        <v>0</v>
      </c>
      <c r="X964" s="43">
        <f t="shared" si="453"/>
        <v>0</v>
      </c>
      <c r="Y964" s="43">
        <f t="shared" si="441"/>
        <v>3297.1007046280029</v>
      </c>
      <c r="Z964" s="43">
        <f t="shared" si="442"/>
        <v>-1535.0187609742595</v>
      </c>
      <c r="AA964" s="43">
        <f t="shared" si="454"/>
        <v>0.91586130684111189</v>
      </c>
      <c r="AB964" s="43">
        <f t="shared" si="455"/>
        <v>-0.42639410027062763</v>
      </c>
      <c r="AC964" s="43">
        <f t="shared" si="456"/>
        <v>0.42639410027062763</v>
      </c>
      <c r="AD964" s="43">
        <f t="shared" si="457"/>
        <v>0.48946720657048426</v>
      </c>
      <c r="AE964" s="43">
        <f>1/2*(('Car Info '!$C$5)*('My Spreedsheet '!F964)^2)</f>
        <v>38859.567901234564</v>
      </c>
      <c r="AF964" s="43">
        <f t="shared" si="458"/>
        <v>38.859567901234563</v>
      </c>
      <c r="AG964" s="43">
        <f t="shared" si="459"/>
        <v>1.0794324417009601E-2</v>
      </c>
      <c r="AH964" s="43">
        <f t="shared" si="460"/>
        <v>19.178515231695791</v>
      </c>
      <c r="AI964" s="43">
        <f t="shared" si="461"/>
        <v>1304.6957853152005</v>
      </c>
      <c r="AJ964" s="43">
        <f t="shared" si="462"/>
        <v>37554.872115919366</v>
      </c>
      <c r="AK964" s="43">
        <f t="shared" si="463"/>
        <v>37.554872115919366</v>
      </c>
      <c r="AL964" s="43">
        <f t="shared" si="464"/>
        <v>0</v>
      </c>
      <c r="AM964" s="43">
        <f t="shared" si="465"/>
        <v>0</v>
      </c>
      <c r="AN964" s="43">
        <f t="shared" si="466"/>
        <v>28.166154086939525</v>
      </c>
      <c r="AO964" s="43">
        <f>IF('My Spreedsheet '!AN964&lt; 'Supercapacitor Info'!$F$22,'My Spreedsheet '!AN964,'Supercapacitor Info'!$F$22)</f>
        <v>28.166154086939525</v>
      </c>
    </row>
    <row r="965" spans="2:41" x14ac:dyDescent="0.3">
      <c r="B965" s="8" t="s">
        <v>10</v>
      </c>
      <c r="C965" s="8">
        <v>960</v>
      </c>
      <c r="D965" s="8">
        <v>371</v>
      </c>
      <c r="E965" s="9">
        <v>29.3</v>
      </c>
      <c r="F965" s="52">
        <f t="shared" si="443"/>
        <v>8.1388888888888893</v>
      </c>
      <c r="G965" s="18">
        <f t="shared" si="467"/>
        <v>1.1944444444444446</v>
      </c>
      <c r="H965" s="18">
        <f t="shared" si="468"/>
        <v>4.3000000000000007</v>
      </c>
      <c r="I965" s="18">
        <f t="shared" si="444"/>
        <v>8.1388888888888893</v>
      </c>
      <c r="J965" s="18">
        <f t="shared" si="445"/>
        <v>7630.9444444444498</v>
      </c>
      <c r="K965" s="18">
        <f t="shared" si="470"/>
        <v>4536.4166666666642</v>
      </c>
      <c r="L965" s="43">
        <f>'Car Info '!$C$5*'My Spreedsheet '!G965</f>
        <v>1779.7222222222226</v>
      </c>
      <c r="M965" s="43">
        <f t="shared" si="446"/>
        <v>1</v>
      </c>
      <c r="N965" s="43">
        <f>IF(M965=1,'Car Info '!$C$5*9.80665*'Car Info '!$H$5,0)</f>
        <v>160.73099349999998</v>
      </c>
      <c r="O965" s="43">
        <f>0.5*'Car Info '!$G$5*'Car Info '!$I$5*'Car Info '!$D$5*('My Spreedsheet '!F965*'My Spreedsheet '!F965)</f>
        <v>25.296490054147569</v>
      </c>
      <c r="P965" s="43">
        <f t="shared" si="469"/>
        <v>1965.7497057763703</v>
      </c>
      <c r="Q965" s="43">
        <f t="shared" si="447"/>
        <v>15999.018438679903</v>
      </c>
      <c r="R965" s="43">
        <f t="shared" si="448"/>
        <v>15.999018438679903</v>
      </c>
      <c r="S965" s="43">
        <f t="shared" si="449"/>
        <v>1514.0570189268121</v>
      </c>
      <c r="T965" s="43">
        <f t="shared" si="471"/>
        <v>1114583.0737090774</v>
      </c>
      <c r="U965" s="43">
        <f t="shared" si="450"/>
        <v>15.999018438679903</v>
      </c>
      <c r="V965" s="43">
        <f t="shared" si="451"/>
        <v>4.4441717885221948E-3</v>
      </c>
      <c r="W965" s="43">
        <f t="shared" si="452"/>
        <v>0</v>
      </c>
      <c r="X965" s="43">
        <f t="shared" si="453"/>
        <v>0</v>
      </c>
      <c r="Y965" s="43">
        <f t="shared" ref="Y965:Y1028" si="472">IF(R965&gt;0,SUM(Y964,R965),Y964)</f>
        <v>3313.0997230666826</v>
      </c>
      <c r="Z965" s="43">
        <f t="shared" ref="Z965:Z1028" si="473">IF(R965&lt;0,SUM(Z964,R965),Z964)</f>
        <v>-1535.0187609742595</v>
      </c>
      <c r="AA965" s="43">
        <f t="shared" si="454"/>
        <v>0.92030547862963408</v>
      </c>
      <c r="AB965" s="43">
        <f t="shared" si="455"/>
        <v>-0.42639410027062763</v>
      </c>
      <c r="AC965" s="43">
        <f t="shared" si="456"/>
        <v>0.42639410027062763</v>
      </c>
      <c r="AD965" s="43">
        <f t="shared" si="457"/>
        <v>0.49391137835900645</v>
      </c>
      <c r="AE965" s="43">
        <f>1/2*(('Car Info '!$C$5)*('My Spreedsheet '!F965)^2)</f>
        <v>49349.926697530864</v>
      </c>
      <c r="AF965" s="43">
        <f t="shared" si="458"/>
        <v>49.349926697530861</v>
      </c>
      <c r="AG965" s="43">
        <f t="shared" si="459"/>
        <v>1.370831297153635E-2</v>
      </c>
      <c r="AH965" s="43">
        <f t="shared" si="460"/>
        <v>19.192223544667328</v>
      </c>
      <c r="AI965" s="43">
        <f t="shared" si="461"/>
        <v>1514.0570189268121</v>
      </c>
      <c r="AJ965" s="43">
        <f t="shared" si="462"/>
        <v>47835.869678604053</v>
      </c>
      <c r="AK965" s="43">
        <f t="shared" si="463"/>
        <v>47.835869678604055</v>
      </c>
      <c r="AL965" s="43">
        <f t="shared" si="464"/>
        <v>0</v>
      </c>
      <c r="AM965" s="43">
        <f t="shared" si="465"/>
        <v>0</v>
      </c>
      <c r="AN965" s="43">
        <f t="shared" si="466"/>
        <v>35.876902258953038</v>
      </c>
      <c r="AO965" s="43">
        <f>IF('My Spreedsheet '!AN965&lt; 'Supercapacitor Info'!$F$22,'My Spreedsheet '!AN965,'Supercapacitor Info'!$F$22)</f>
        <v>35.876902258953038</v>
      </c>
    </row>
    <row r="966" spans="2:41" x14ac:dyDescent="0.3">
      <c r="B966" s="8" t="s">
        <v>10</v>
      </c>
      <c r="C966" s="8">
        <v>961</v>
      </c>
      <c r="D966" s="8">
        <v>372</v>
      </c>
      <c r="E966" s="9">
        <v>34.6</v>
      </c>
      <c r="F966" s="52">
        <f t="shared" ref="F966:F1029" si="474">E966/3.6</f>
        <v>9.6111111111111107</v>
      </c>
      <c r="G966" s="18">
        <f t="shared" si="467"/>
        <v>1.5416666666666663</v>
      </c>
      <c r="H966" s="18">
        <f t="shared" si="468"/>
        <v>5.5499999999999989</v>
      </c>
      <c r="I966" s="18">
        <f t="shared" ref="I966:I1029" si="475">F966</f>
        <v>9.6111111111111107</v>
      </c>
      <c r="J966" s="18">
        <f t="shared" ref="J966:J1029" si="476">SUM(I966,J965)</f>
        <v>7640.5555555555611</v>
      </c>
      <c r="K966" s="18">
        <f t="shared" si="470"/>
        <v>4546.0277777777756</v>
      </c>
      <c r="L966" s="43">
        <f>'Car Info '!$C$5*'My Spreedsheet '!G966</f>
        <v>2297.0833333333326</v>
      </c>
      <c r="M966" s="43">
        <f t="shared" ref="M966:M1029" si="477">IF(F966=0,0,1)</f>
        <v>1</v>
      </c>
      <c r="N966" s="43">
        <f>IF(M966=1,'Car Info '!$C$5*9.80665*'Car Info '!$H$5,0)</f>
        <v>160.73099349999998</v>
      </c>
      <c r="O966" s="43">
        <f>0.5*'Car Info '!$G$5*'Car Info '!$I$5*'Car Info '!$D$5*('My Spreedsheet '!F966*'My Spreedsheet '!F966)</f>
        <v>35.275828528256945</v>
      </c>
      <c r="P966" s="43">
        <f t="shared" si="469"/>
        <v>2493.0901553615895</v>
      </c>
      <c r="Q966" s="43">
        <f t="shared" ref="Q966:Q1029" si="478">P966*F966</f>
        <v>23961.366493197496</v>
      </c>
      <c r="R966" s="43">
        <f t="shared" ref="R966:R1029" si="479">Q966*0.001</f>
        <v>23.961366493197495</v>
      </c>
      <c r="S966" s="43">
        <f t="shared" ref="S966:S1029" si="480">F966*(N966+O966)</f>
        <v>1883.843345049358</v>
      </c>
      <c r="T966" s="43">
        <f t="shared" si="471"/>
        <v>1116466.9170541267</v>
      </c>
      <c r="U966" s="43">
        <f t="shared" ref="U966:U1029" si="481">IF(R966&gt;0,R966,0)</f>
        <v>23.961366493197495</v>
      </c>
      <c r="V966" s="43">
        <f t="shared" ref="V966:V1029" si="482">U966/3600</f>
        <v>6.6559351369993042E-3</v>
      </c>
      <c r="W966" s="43">
        <f t="shared" ref="W966:W1029" si="483">IF(R966&lt;0,R966,0)</f>
        <v>0</v>
      </c>
      <c r="X966" s="43">
        <f t="shared" ref="X966:X1029" si="484">(W966/3600)*-1</f>
        <v>0</v>
      </c>
      <c r="Y966" s="43">
        <f t="shared" si="472"/>
        <v>3337.0610895598802</v>
      </c>
      <c r="Z966" s="43">
        <f t="shared" si="473"/>
        <v>-1535.0187609742595</v>
      </c>
      <c r="AA966" s="43">
        <f t="shared" ref="AA966:AA1029" si="485">Y966/(60*60)</f>
        <v>0.92696141376663344</v>
      </c>
      <c r="AB966" s="43">
        <f t="shared" ref="AB966:AB1029" si="486">Z966/(60*60)</f>
        <v>-0.42639410027062763</v>
      </c>
      <c r="AC966" s="43">
        <f t="shared" ref="AC966:AC1029" si="487">AB966*-1</f>
        <v>0.42639410027062763</v>
      </c>
      <c r="AD966" s="43">
        <f t="shared" ref="AD966:AD1029" si="488">AA966-AC966</f>
        <v>0.50056731349600581</v>
      </c>
      <c r="AE966" s="43">
        <f>1/2*(('Car Info '!$C$5)*('My Spreedsheet '!F966)^2)</f>
        <v>68818.225308641981</v>
      </c>
      <c r="AF966" s="43">
        <f t="shared" ref="AF966:AF1029" si="489">AE966*0.001</f>
        <v>68.818225308641985</v>
      </c>
      <c r="AG966" s="43">
        <f t="shared" ref="AG966:AG1029" si="490">AF966/3600</f>
        <v>1.9116173696844995E-2</v>
      </c>
      <c r="AH966" s="43">
        <f t="shared" ref="AH966:AH1029" si="491">SUM(AG966,AH965)</f>
        <v>19.211339718364172</v>
      </c>
      <c r="AI966" s="43">
        <f t="shared" ref="AI966:AI1029" si="492">I966*(N966+O966)</f>
        <v>1883.843345049358</v>
      </c>
      <c r="AJ966" s="43">
        <f t="shared" ref="AJ966:AJ1029" si="493">AE966-AI966</f>
        <v>66934.381963592619</v>
      </c>
      <c r="AK966" s="43">
        <f t="shared" ref="AK966:AK1029" si="494">AJ966*0.001</f>
        <v>66.934381963592614</v>
      </c>
      <c r="AL966" s="43">
        <f t="shared" ref="AL966:AL1029" si="495">IF(G966&lt;0,AJ966,0)</f>
        <v>0</v>
      </c>
      <c r="AM966" s="43">
        <f t="shared" ref="AM966:AM1029" si="496">AL966*0.001</f>
        <v>0</v>
      </c>
      <c r="AN966" s="43">
        <f t="shared" ref="AN966:AN1029" si="497">(AJ966*0.75)*0.001</f>
        <v>50.200786472694467</v>
      </c>
      <c r="AO966" s="43">
        <f>IF('My Spreedsheet '!AN966&lt; 'Supercapacitor Info'!$F$22,'My Spreedsheet '!AN966,'Supercapacitor Info'!$F$22)</f>
        <v>50.200786472694467</v>
      </c>
    </row>
    <row r="967" spans="2:41" x14ac:dyDescent="0.3">
      <c r="B967" s="8" t="s">
        <v>10</v>
      </c>
      <c r="C967" s="8">
        <v>962</v>
      </c>
      <c r="D967" s="8">
        <v>373</v>
      </c>
      <c r="E967" s="9">
        <v>40.4</v>
      </c>
      <c r="F967" s="52">
        <f t="shared" si="474"/>
        <v>11.222222222222221</v>
      </c>
      <c r="G967" s="18">
        <f t="shared" ref="G967:G1030" si="498">($E968-$E966)/2/3.6</f>
        <v>1.4861111111111105</v>
      </c>
      <c r="H967" s="18">
        <f t="shared" ref="H967:H1030" si="499">($E968-$E966)/2</f>
        <v>5.3499999999999979</v>
      </c>
      <c r="I967" s="18">
        <f t="shared" si="475"/>
        <v>11.222222222222221</v>
      </c>
      <c r="J967" s="18">
        <f t="shared" si="476"/>
        <v>7651.7777777777837</v>
      </c>
      <c r="K967" s="18">
        <f t="shared" si="470"/>
        <v>4557.2499999999982</v>
      </c>
      <c r="L967" s="43">
        <f>'Car Info '!$C$5*'My Spreedsheet '!G967</f>
        <v>2214.3055555555547</v>
      </c>
      <c r="M967" s="43">
        <f t="shared" si="477"/>
        <v>1</v>
      </c>
      <c r="N967" s="43">
        <f>IF(M967=1,'Car Info '!$C$5*9.80665*'Car Info '!$H$5,0)</f>
        <v>160.73099349999998</v>
      </c>
      <c r="O967" s="43">
        <f>0.5*'Car Info '!$G$5*'Car Info '!$I$5*'Car Info '!$D$5*('My Spreedsheet '!F967*'My Spreedsheet '!F967)</f>
        <v>48.093651885027768</v>
      </c>
      <c r="P967" s="43">
        <f t="shared" si="469"/>
        <v>2423.1302009405822</v>
      </c>
      <c r="Q967" s="43">
        <f t="shared" si="478"/>
        <v>27192.905588333197</v>
      </c>
      <c r="R967" s="43">
        <f t="shared" si="479"/>
        <v>27.192905588333197</v>
      </c>
      <c r="S967" s="43">
        <f t="shared" si="480"/>
        <v>2343.4765759875331</v>
      </c>
      <c r="T967" s="43">
        <f t="shared" si="471"/>
        <v>1118810.3936301144</v>
      </c>
      <c r="U967" s="43">
        <f t="shared" si="481"/>
        <v>27.192905588333197</v>
      </c>
      <c r="V967" s="43">
        <f t="shared" si="482"/>
        <v>7.5535848856481099E-3</v>
      </c>
      <c r="W967" s="43">
        <f t="shared" si="483"/>
        <v>0</v>
      </c>
      <c r="X967" s="43">
        <f t="shared" si="484"/>
        <v>0</v>
      </c>
      <c r="Y967" s="43">
        <f t="shared" si="472"/>
        <v>3364.2539951482136</v>
      </c>
      <c r="Z967" s="43">
        <f t="shared" si="473"/>
        <v>-1535.0187609742595</v>
      </c>
      <c r="AA967" s="43">
        <f t="shared" si="485"/>
        <v>0.93451499865228149</v>
      </c>
      <c r="AB967" s="43">
        <f t="shared" si="486"/>
        <v>-0.42639410027062763</v>
      </c>
      <c r="AC967" s="43">
        <f t="shared" si="487"/>
        <v>0.42639410027062763</v>
      </c>
      <c r="AD967" s="43">
        <f t="shared" si="488"/>
        <v>0.50812089838165386</v>
      </c>
      <c r="AE967" s="43">
        <f>1/2*(('Car Info '!$C$5)*('My Spreedsheet '!F967)^2)</f>
        <v>93824.012345679002</v>
      </c>
      <c r="AF967" s="43">
        <f t="shared" si="489"/>
        <v>93.824012345679009</v>
      </c>
      <c r="AG967" s="43">
        <f t="shared" si="490"/>
        <v>2.6062225651577502E-2</v>
      </c>
      <c r="AH967" s="43">
        <f t="shared" si="491"/>
        <v>19.237401944015751</v>
      </c>
      <c r="AI967" s="43">
        <f t="shared" si="492"/>
        <v>2343.4765759875331</v>
      </c>
      <c r="AJ967" s="43">
        <f t="shared" si="493"/>
        <v>91480.535769691473</v>
      </c>
      <c r="AK967" s="43">
        <f t="shared" si="494"/>
        <v>91.480535769691471</v>
      </c>
      <c r="AL967" s="43">
        <f t="shared" si="495"/>
        <v>0</v>
      </c>
      <c r="AM967" s="43">
        <f t="shared" si="496"/>
        <v>0</v>
      </c>
      <c r="AN967" s="43">
        <f t="shared" si="497"/>
        <v>68.610401827268603</v>
      </c>
      <c r="AO967" s="43">
        <f>IF('My Spreedsheet '!AN967&lt; 'Supercapacitor Info'!$F$22,'My Spreedsheet '!AN967,'Supercapacitor Info'!$F$22)</f>
        <v>68.610401827268603</v>
      </c>
    </row>
    <row r="968" spans="2:41" x14ac:dyDescent="0.3">
      <c r="B968" s="8" t="s">
        <v>10</v>
      </c>
      <c r="C968" s="8">
        <v>963</v>
      </c>
      <c r="D968" s="8">
        <v>374</v>
      </c>
      <c r="E968" s="9">
        <v>45.3</v>
      </c>
      <c r="F968" s="52">
        <f t="shared" si="474"/>
        <v>12.583333333333332</v>
      </c>
      <c r="G968" s="18">
        <f t="shared" si="498"/>
        <v>1.1944444444444446</v>
      </c>
      <c r="H968" s="18">
        <f t="shared" si="499"/>
        <v>4.3000000000000007</v>
      </c>
      <c r="I968" s="18">
        <f t="shared" si="475"/>
        <v>12.583333333333332</v>
      </c>
      <c r="J968" s="18">
        <f t="shared" si="476"/>
        <v>7664.3611111111168</v>
      </c>
      <c r="K968" s="18">
        <f t="shared" si="470"/>
        <v>4569.8333333333312</v>
      </c>
      <c r="L968" s="43">
        <f>'Car Info '!$C$5*'My Spreedsheet '!G968</f>
        <v>1779.7222222222226</v>
      </c>
      <c r="M968" s="43">
        <f t="shared" si="477"/>
        <v>1</v>
      </c>
      <c r="N968" s="43">
        <f>IF(M968=1,'Car Info '!$C$5*9.80665*'Car Info '!$H$5,0)</f>
        <v>160.73099349999998</v>
      </c>
      <c r="O968" s="43">
        <f>0.5*'Car Info '!$G$5*'Car Info '!$I$5*'Car Info '!$D$5*('My Spreedsheet '!F968*'My Spreedsheet '!F968)</f>
        <v>60.467418694703113</v>
      </c>
      <c r="P968" s="43">
        <f t="shared" si="469"/>
        <v>2000.9206344169259</v>
      </c>
      <c r="Q968" s="43">
        <f t="shared" si="478"/>
        <v>25178.251316412981</v>
      </c>
      <c r="R968" s="43">
        <f t="shared" si="479"/>
        <v>25.178251316412982</v>
      </c>
      <c r="S968" s="43">
        <f t="shared" si="480"/>
        <v>2783.4133534500138</v>
      </c>
      <c r="T968" s="43">
        <f t="shared" si="471"/>
        <v>1121593.8069835643</v>
      </c>
      <c r="U968" s="43">
        <f t="shared" si="481"/>
        <v>25.178251316412982</v>
      </c>
      <c r="V968" s="43">
        <f t="shared" si="482"/>
        <v>6.9939586990036065E-3</v>
      </c>
      <c r="W968" s="43">
        <f t="shared" si="483"/>
        <v>0</v>
      </c>
      <c r="X968" s="43">
        <f t="shared" si="484"/>
        <v>0</v>
      </c>
      <c r="Y968" s="43">
        <f t="shared" si="472"/>
        <v>3389.4322464646266</v>
      </c>
      <c r="Z968" s="43">
        <f t="shared" si="473"/>
        <v>-1535.0187609742595</v>
      </c>
      <c r="AA968" s="43">
        <f t="shared" si="485"/>
        <v>0.94150895735128515</v>
      </c>
      <c r="AB968" s="43">
        <f t="shared" si="486"/>
        <v>-0.42639410027062763</v>
      </c>
      <c r="AC968" s="43">
        <f t="shared" si="487"/>
        <v>0.42639410027062763</v>
      </c>
      <c r="AD968" s="43">
        <f t="shared" si="488"/>
        <v>0.51511485708065752</v>
      </c>
      <c r="AE968" s="43">
        <f>1/2*(('Car Info '!$C$5)*('My Spreedsheet '!F968)^2)</f>
        <v>117963.50694444442</v>
      </c>
      <c r="AF968" s="43">
        <f t="shared" si="489"/>
        <v>117.96350694444443</v>
      </c>
      <c r="AG968" s="43">
        <f t="shared" si="490"/>
        <v>3.2767640817901234E-2</v>
      </c>
      <c r="AH968" s="43">
        <f t="shared" si="491"/>
        <v>19.270169584833653</v>
      </c>
      <c r="AI968" s="43">
        <f t="shared" si="492"/>
        <v>2783.4133534500138</v>
      </c>
      <c r="AJ968" s="43">
        <f t="shared" si="493"/>
        <v>115180.09359099441</v>
      </c>
      <c r="AK968" s="43">
        <f t="shared" si="494"/>
        <v>115.18009359099442</v>
      </c>
      <c r="AL968" s="43">
        <f t="shared" si="495"/>
        <v>0</v>
      </c>
      <c r="AM968" s="43">
        <f t="shared" si="496"/>
        <v>0</v>
      </c>
      <c r="AN968" s="43">
        <f t="shared" si="497"/>
        <v>86.385070193245809</v>
      </c>
      <c r="AO968" s="43">
        <f>IF('My Spreedsheet '!AN968&lt; 'Supercapacitor Info'!$F$22,'My Spreedsheet '!AN968,'Supercapacitor Info'!$F$22)</f>
        <v>86.385070193245809</v>
      </c>
    </row>
    <row r="969" spans="2:41" x14ac:dyDescent="0.3">
      <c r="B969" s="8" t="s">
        <v>10</v>
      </c>
      <c r="C969" s="8">
        <v>964</v>
      </c>
      <c r="D969" s="8">
        <v>375</v>
      </c>
      <c r="E969" s="9">
        <v>49</v>
      </c>
      <c r="F969" s="52">
        <f t="shared" si="474"/>
        <v>13.611111111111111</v>
      </c>
      <c r="G969" s="18">
        <f t="shared" si="498"/>
        <v>0.80555555555555614</v>
      </c>
      <c r="H969" s="18">
        <f t="shared" si="499"/>
        <v>2.9000000000000021</v>
      </c>
      <c r="I969" s="18">
        <f t="shared" si="475"/>
        <v>13.611111111111111</v>
      </c>
      <c r="J969" s="18">
        <f t="shared" si="476"/>
        <v>7677.9722222222281</v>
      </c>
      <c r="K969" s="18">
        <f t="shared" si="470"/>
        <v>4583.4444444444425</v>
      </c>
      <c r="L969" s="43">
        <f>'Car Info '!$C$5*'My Spreedsheet '!G969</f>
        <v>1200.2777777777787</v>
      </c>
      <c r="M969" s="43">
        <f t="shared" si="477"/>
        <v>1</v>
      </c>
      <c r="N969" s="43">
        <f>IF(M969=1,'Car Info '!$C$5*9.80665*'Car Info '!$H$5,0)</f>
        <v>160.73099349999998</v>
      </c>
      <c r="O969" s="43">
        <f>0.5*'Car Info '!$G$5*'Car Info '!$I$5*'Car Info '!$D$5*('My Spreedsheet '!F969*'My Spreedsheet '!F969)</f>
        <v>70.748491677256936</v>
      </c>
      <c r="P969" s="43">
        <f t="shared" si="469"/>
        <v>1431.7572629550357</v>
      </c>
      <c r="Q969" s="43">
        <f t="shared" si="478"/>
        <v>19487.80719022132</v>
      </c>
      <c r="R969" s="43">
        <f t="shared" si="479"/>
        <v>19.487807190221321</v>
      </c>
      <c r="S969" s="43">
        <f t="shared" si="480"/>
        <v>3150.6929926904413</v>
      </c>
      <c r="T969" s="43">
        <f t="shared" si="471"/>
        <v>1124744.4999762548</v>
      </c>
      <c r="U969" s="43">
        <f t="shared" si="481"/>
        <v>19.487807190221321</v>
      </c>
      <c r="V969" s="43">
        <f t="shared" si="482"/>
        <v>5.4132797750614785E-3</v>
      </c>
      <c r="W969" s="43">
        <f t="shared" si="483"/>
        <v>0</v>
      </c>
      <c r="X969" s="43">
        <f t="shared" si="484"/>
        <v>0</v>
      </c>
      <c r="Y969" s="43">
        <f t="shared" si="472"/>
        <v>3408.9200536548478</v>
      </c>
      <c r="Z969" s="43">
        <f t="shared" si="473"/>
        <v>-1535.0187609742595</v>
      </c>
      <c r="AA969" s="43">
        <f t="shared" si="485"/>
        <v>0.9469222371263466</v>
      </c>
      <c r="AB969" s="43">
        <f t="shared" si="486"/>
        <v>-0.42639410027062763</v>
      </c>
      <c r="AC969" s="43">
        <f t="shared" si="487"/>
        <v>0.42639410027062763</v>
      </c>
      <c r="AD969" s="43">
        <f t="shared" si="488"/>
        <v>0.52052813685571897</v>
      </c>
      <c r="AE969" s="43">
        <f>1/2*(('Car Info '!$C$5)*('My Spreedsheet '!F969)^2)</f>
        <v>138020.44753086418</v>
      </c>
      <c r="AF969" s="43">
        <f t="shared" si="489"/>
        <v>138.02044753086417</v>
      </c>
      <c r="AG969" s="43">
        <f t="shared" si="490"/>
        <v>3.8339013203017823E-2</v>
      </c>
      <c r="AH969" s="43">
        <f t="shared" si="491"/>
        <v>19.308508598036671</v>
      </c>
      <c r="AI969" s="43">
        <f t="shared" si="492"/>
        <v>3150.6929926904413</v>
      </c>
      <c r="AJ969" s="43">
        <f t="shared" si="493"/>
        <v>134869.75453817373</v>
      </c>
      <c r="AK969" s="43">
        <f t="shared" si="494"/>
        <v>134.86975453817374</v>
      </c>
      <c r="AL969" s="43">
        <f t="shared" si="495"/>
        <v>0</v>
      </c>
      <c r="AM969" s="43">
        <f t="shared" si="496"/>
        <v>0</v>
      </c>
      <c r="AN969" s="43">
        <f t="shared" si="497"/>
        <v>101.1523159036303</v>
      </c>
      <c r="AO969" s="43">
        <f>IF('My Spreedsheet '!AN969&lt; 'Supercapacitor Info'!$F$22,'My Spreedsheet '!AN969,'Supercapacitor Info'!$F$22)</f>
        <v>101.1523159036303</v>
      </c>
    </row>
    <row r="970" spans="2:41" x14ac:dyDescent="0.3">
      <c r="B970" s="8" t="s">
        <v>10</v>
      </c>
      <c r="C970" s="8">
        <v>965</v>
      </c>
      <c r="D970" s="8">
        <v>376</v>
      </c>
      <c r="E970" s="9">
        <v>51.1</v>
      </c>
      <c r="F970" s="52">
        <f t="shared" si="474"/>
        <v>14.194444444444445</v>
      </c>
      <c r="G970" s="18">
        <f t="shared" si="498"/>
        <v>0.43055555555555575</v>
      </c>
      <c r="H970" s="18">
        <f t="shared" si="499"/>
        <v>1.5500000000000007</v>
      </c>
      <c r="I970" s="18">
        <f t="shared" si="475"/>
        <v>14.194444444444445</v>
      </c>
      <c r="J970" s="18">
        <f t="shared" si="476"/>
        <v>7692.1666666666724</v>
      </c>
      <c r="K970" s="18">
        <f t="shared" si="470"/>
        <v>4597.6388888888869</v>
      </c>
      <c r="L970" s="43">
        <f>'Car Info '!$C$5*'My Spreedsheet '!G970</f>
        <v>641.52777777777806</v>
      </c>
      <c r="M970" s="43">
        <f t="shared" si="477"/>
        <v>1</v>
      </c>
      <c r="N970" s="43">
        <f>IF(M970=1,'Car Info '!$C$5*9.80665*'Car Info '!$H$5,0)</f>
        <v>160.73099349999998</v>
      </c>
      <c r="O970" s="43">
        <f>0.5*'Car Info '!$G$5*'Car Info '!$I$5*'Car Info '!$D$5*('My Spreedsheet '!F970*'My Spreedsheet '!F970)</f>
        <v>76.942594315939232</v>
      </c>
      <c r="P970" s="43">
        <f t="shared" si="469"/>
        <v>879.20136559371724</v>
      </c>
      <c r="Q970" s="43">
        <f t="shared" si="478"/>
        <v>12479.774939399709</v>
      </c>
      <c r="R970" s="43">
        <f t="shared" si="479"/>
        <v>12.479774939399709</v>
      </c>
      <c r="S970" s="43">
        <f t="shared" si="480"/>
        <v>3373.6445381651374</v>
      </c>
      <c r="T970" s="43">
        <f t="shared" si="471"/>
        <v>1128118.1445144198</v>
      </c>
      <c r="U970" s="43">
        <f t="shared" si="481"/>
        <v>12.479774939399709</v>
      </c>
      <c r="V970" s="43">
        <f t="shared" si="482"/>
        <v>3.4666041498332524E-3</v>
      </c>
      <c r="W970" s="43">
        <f t="shared" si="483"/>
        <v>0</v>
      </c>
      <c r="X970" s="43">
        <f t="shared" si="484"/>
        <v>0</v>
      </c>
      <c r="Y970" s="43">
        <f t="shared" si="472"/>
        <v>3421.3998285942475</v>
      </c>
      <c r="Z970" s="43">
        <f t="shared" si="473"/>
        <v>-1535.0187609742595</v>
      </c>
      <c r="AA970" s="43">
        <f t="shared" si="485"/>
        <v>0.95038884127617984</v>
      </c>
      <c r="AB970" s="43">
        <f t="shared" si="486"/>
        <v>-0.42639410027062763</v>
      </c>
      <c r="AC970" s="43">
        <f t="shared" si="487"/>
        <v>0.42639410027062763</v>
      </c>
      <c r="AD970" s="43">
        <f t="shared" si="488"/>
        <v>0.52399474100555221</v>
      </c>
      <c r="AE970" s="43">
        <f>1/2*(('Car Info '!$C$5)*('My Spreedsheet '!F970)^2)</f>
        <v>150104.27854938273</v>
      </c>
      <c r="AF970" s="43">
        <f t="shared" si="489"/>
        <v>150.10427854938274</v>
      </c>
      <c r="AG970" s="43">
        <f t="shared" si="490"/>
        <v>4.1695632930384093E-2</v>
      </c>
      <c r="AH970" s="43">
        <f t="shared" si="491"/>
        <v>19.350204230967055</v>
      </c>
      <c r="AI970" s="43">
        <f t="shared" si="492"/>
        <v>3373.6445381651374</v>
      </c>
      <c r="AJ970" s="43">
        <f t="shared" si="493"/>
        <v>146730.6340112176</v>
      </c>
      <c r="AK970" s="43">
        <f t="shared" si="494"/>
        <v>146.7306340112176</v>
      </c>
      <c r="AL970" s="43">
        <f t="shared" si="495"/>
        <v>0</v>
      </c>
      <c r="AM970" s="43">
        <f t="shared" si="496"/>
        <v>0</v>
      </c>
      <c r="AN970" s="43">
        <f t="shared" si="497"/>
        <v>110.04797550841319</v>
      </c>
      <c r="AO970" s="43">
        <f>IF('My Spreedsheet '!AN970&lt; 'Supercapacitor Info'!$F$22,'My Spreedsheet '!AN970,'Supercapacitor Info'!$F$22)</f>
        <v>110.04797550841319</v>
      </c>
    </row>
    <row r="971" spans="2:41" x14ac:dyDescent="0.3">
      <c r="B971" s="8" t="s">
        <v>10</v>
      </c>
      <c r="C971" s="8">
        <v>966</v>
      </c>
      <c r="D971" s="8">
        <v>377</v>
      </c>
      <c r="E971" s="9">
        <v>52.1</v>
      </c>
      <c r="F971" s="52">
        <f t="shared" si="474"/>
        <v>14.472222222222221</v>
      </c>
      <c r="G971" s="18">
        <f t="shared" si="498"/>
        <v>0.15277777777777798</v>
      </c>
      <c r="H971" s="18">
        <f t="shared" si="499"/>
        <v>0.55000000000000071</v>
      </c>
      <c r="I971" s="18">
        <f t="shared" si="475"/>
        <v>14.472222222222221</v>
      </c>
      <c r="J971" s="18">
        <f t="shared" si="476"/>
        <v>7706.6388888888951</v>
      </c>
      <c r="K971" s="18">
        <f t="shared" si="470"/>
        <v>4612.1111111111095</v>
      </c>
      <c r="L971" s="43">
        <f>'Car Info '!$C$5*'My Spreedsheet '!G971</f>
        <v>227.6388888888892</v>
      </c>
      <c r="M971" s="43">
        <f t="shared" si="477"/>
        <v>1</v>
      </c>
      <c r="N971" s="43">
        <f>IF(M971=1,'Car Info '!$C$5*9.80665*'Car Info '!$H$5,0)</f>
        <v>160.73099349999998</v>
      </c>
      <c r="O971" s="43">
        <f>0.5*'Car Info '!$G$5*'Car Info '!$I$5*'Car Info '!$D$5*('My Spreedsheet '!F971*'My Spreedsheet '!F971)</f>
        <v>79.983512408855887</v>
      </c>
      <c r="P971" s="43">
        <f t="shared" si="469"/>
        <v>468.35339479774507</v>
      </c>
      <c r="Q971" s="43">
        <f t="shared" si="478"/>
        <v>6778.1144080451431</v>
      </c>
      <c r="R971" s="43">
        <f t="shared" si="479"/>
        <v>6.778114408045143</v>
      </c>
      <c r="S971" s="43">
        <f t="shared" si="480"/>
        <v>3483.6738216253862</v>
      </c>
      <c r="T971" s="43">
        <f t="shared" si="471"/>
        <v>1131601.8183360451</v>
      </c>
      <c r="U971" s="43">
        <f t="shared" si="481"/>
        <v>6.778114408045143</v>
      </c>
      <c r="V971" s="43">
        <f t="shared" si="482"/>
        <v>1.8828095577903175E-3</v>
      </c>
      <c r="W971" s="43">
        <f t="shared" si="483"/>
        <v>0</v>
      </c>
      <c r="X971" s="43">
        <f t="shared" si="484"/>
        <v>0</v>
      </c>
      <c r="Y971" s="43">
        <f t="shared" si="472"/>
        <v>3428.1779430022925</v>
      </c>
      <c r="Z971" s="43">
        <f t="shared" si="473"/>
        <v>-1535.0187609742595</v>
      </c>
      <c r="AA971" s="43">
        <f t="shared" si="485"/>
        <v>0.95227165083397014</v>
      </c>
      <c r="AB971" s="43">
        <f t="shared" si="486"/>
        <v>-0.42639410027062763</v>
      </c>
      <c r="AC971" s="43">
        <f t="shared" si="487"/>
        <v>0.42639410027062763</v>
      </c>
      <c r="AD971" s="43">
        <f t="shared" si="488"/>
        <v>0.52587755056334251</v>
      </c>
      <c r="AE971" s="43">
        <f>1/2*(('Car Info '!$C$5)*('My Spreedsheet '!F971)^2)</f>
        <v>156036.68595679008</v>
      </c>
      <c r="AF971" s="43">
        <f t="shared" si="489"/>
        <v>156.03668595679008</v>
      </c>
      <c r="AG971" s="43">
        <f t="shared" si="490"/>
        <v>4.3343523876886135E-2</v>
      </c>
      <c r="AH971" s="43">
        <f t="shared" si="491"/>
        <v>19.39354775484394</v>
      </c>
      <c r="AI971" s="43">
        <f t="shared" si="492"/>
        <v>3483.6738216253862</v>
      </c>
      <c r="AJ971" s="43">
        <f t="shared" si="493"/>
        <v>152553.0121351647</v>
      </c>
      <c r="AK971" s="43">
        <f t="shared" si="494"/>
        <v>152.55301213516469</v>
      </c>
      <c r="AL971" s="43">
        <f t="shared" si="495"/>
        <v>0</v>
      </c>
      <c r="AM971" s="43">
        <f t="shared" si="496"/>
        <v>0</v>
      </c>
      <c r="AN971" s="43">
        <f t="shared" si="497"/>
        <v>114.41475910137352</v>
      </c>
      <c r="AO971" s="43">
        <f>IF('My Spreedsheet '!AN971&lt; 'Supercapacitor Info'!$F$22,'My Spreedsheet '!AN971,'Supercapacitor Info'!$F$22)</f>
        <v>114.41475910137352</v>
      </c>
    </row>
    <row r="972" spans="2:41" x14ac:dyDescent="0.3">
      <c r="B972" s="8" t="s">
        <v>10</v>
      </c>
      <c r="C972" s="8">
        <v>967</v>
      </c>
      <c r="D972" s="8">
        <v>378</v>
      </c>
      <c r="E972" s="9">
        <v>52.2</v>
      </c>
      <c r="F972" s="52">
        <f t="shared" si="474"/>
        <v>14.5</v>
      </c>
      <c r="G972" s="18">
        <f t="shared" si="498"/>
        <v>0</v>
      </c>
      <c r="H972" s="18">
        <f t="shared" si="499"/>
        <v>0</v>
      </c>
      <c r="I972" s="18">
        <f t="shared" si="475"/>
        <v>14.5</v>
      </c>
      <c r="J972" s="18">
        <f t="shared" si="476"/>
        <v>7721.1388888888951</v>
      </c>
      <c r="K972" s="18">
        <f t="shared" si="470"/>
        <v>4626.6111111111095</v>
      </c>
      <c r="L972" s="43">
        <f>'Car Info '!$C$5*'My Spreedsheet '!G972</f>
        <v>0</v>
      </c>
      <c r="M972" s="43">
        <f t="shared" si="477"/>
        <v>1</v>
      </c>
      <c r="N972" s="43">
        <f>IF(M972=1,'Car Info '!$C$5*9.80665*'Car Info '!$H$5,0)</f>
        <v>160.73099349999998</v>
      </c>
      <c r="O972" s="43">
        <f>0.5*'Car Info '!$G$5*'Car Info '!$I$5*'Car Info '!$D$5*('My Spreedsheet '!F972*'My Spreedsheet '!F972)</f>
        <v>80.290845506812502</v>
      </c>
      <c r="P972" s="43">
        <f t="shared" si="469"/>
        <v>241.02183900681248</v>
      </c>
      <c r="Q972" s="43">
        <f t="shared" si="478"/>
        <v>3494.8166655987811</v>
      </c>
      <c r="R972" s="43">
        <f t="shared" si="479"/>
        <v>3.4948166655987811</v>
      </c>
      <c r="S972" s="43">
        <f t="shared" si="480"/>
        <v>3494.8166655987811</v>
      </c>
      <c r="T972" s="43">
        <f t="shared" si="471"/>
        <v>1135096.635001644</v>
      </c>
      <c r="U972" s="43">
        <f t="shared" si="481"/>
        <v>3.4948166655987811</v>
      </c>
      <c r="V972" s="43">
        <f t="shared" si="482"/>
        <v>9.7078240711077251E-4</v>
      </c>
      <c r="W972" s="43">
        <f t="shared" si="483"/>
        <v>0</v>
      </c>
      <c r="X972" s="43">
        <f t="shared" si="484"/>
        <v>0</v>
      </c>
      <c r="Y972" s="43">
        <f t="shared" si="472"/>
        <v>3431.6727596678911</v>
      </c>
      <c r="Z972" s="43">
        <f t="shared" si="473"/>
        <v>-1535.0187609742595</v>
      </c>
      <c r="AA972" s="43">
        <f t="shared" si="485"/>
        <v>0.95324243324108082</v>
      </c>
      <c r="AB972" s="43">
        <f t="shared" si="486"/>
        <v>-0.42639410027062763</v>
      </c>
      <c r="AC972" s="43">
        <f t="shared" si="487"/>
        <v>0.42639410027062763</v>
      </c>
      <c r="AD972" s="43">
        <f t="shared" si="488"/>
        <v>0.52684833297045319</v>
      </c>
      <c r="AE972" s="43">
        <f>1/2*(('Car Info '!$C$5)*('My Spreedsheet '!F972)^2)</f>
        <v>156636.25</v>
      </c>
      <c r="AF972" s="43">
        <f t="shared" si="489"/>
        <v>156.63624999999999</v>
      </c>
      <c r="AG972" s="43">
        <f t="shared" si="490"/>
        <v>4.3510069444444445E-2</v>
      </c>
      <c r="AH972" s="43">
        <f t="shared" si="491"/>
        <v>19.437057824288384</v>
      </c>
      <c r="AI972" s="43">
        <f t="shared" si="492"/>
        <v>3494.8166655987811</v>
      </c>
      <c r="AJ972" s="43">
        <f t="shared" si="493"/>
        <v>153141.43333440123</v>
      </c>
      <c r="AK972" s="43">
        <f t="shared" si="494"/>
        <v>153.14143333440123</v>
      </c>
      <c r="AL972" s="43">
        <f t="shared" si="495"/>
        <v>0</v>
      </c>
      <c r="AM972" s="43">
        <f t="shared" si="496"/>
        <v>0</v>
      </c>
      <c r="AN972" s="43">
        <f t="shared" si="497"/>
        <v>114.85607500080093</v>
      </c>
      <c r="AO972" s="43">
        <f>IF('My Spreedsheet '!AN972&lt; 'Supercapacitor Info'!$F$22,'My Spreedsheet '!AN972,'Supercapacitor Info'!$F$22)</f>
        <v>114.85607500080093</v>
      </c>
    </row>
    <row r="973" spans="2:41" x14ac:dyDescent="0.3">
      <c r="B973" s="8" t="s">
        <v>10</v>
      </c>
      <c r="C973" s="8">
        <v>968</v>
      </c>
      <c r="D973" s="8">
        <v>379</v>
      </c>
      <c r="E973" s="9">
        <v>52.1</v>
      </c>
      <c r="F973" s="52">
        <f t="shared" si="474"/>
        <v>14.472222222222221</v>
      </c>
      <c r="G973" s="18">
        <f t="shared" si="498"/>
        <v>-6.9444444444444448E-2</v>
      </c>
      <c r="H973" s="18">
        <f t="shared" si="499"/>
        <v>-0.25</v>
      </c>
      <c r="I973" s="18">
        <f t="shared" si="475"/>
        <v>14.472222222222221</v>
      </c>
      <c r="J973" s="18">
        <f t="shared" si="476"/>
        <v>7735.6111111111177</v>
      </c>
      <c r="K973" s="18">
        <f t="shared" si="470"/>
        <v>4641.0833333333321</v>
      </c>
      <c r="L973" s="43">
        <f>'Car Info '!$C$5*'My Spreedsheet '!G973</f>
        <v>-103.47222222222223</v>
      </c>
      <c r="M973" s="43">
        <f t="shared" si="477"/>
        <v>1</v>
      </c>
      <c r="N973" s="43">
        <f>IF(M973=1,'Car Info '!$C$5*9.80665*'Car Info '!$H$5,0)</f>
        <v>160.73099349999998</v>
      </c>
      <c r="O973" s="43">
        <f>0.5*'Car Info '!$G$5*'Car Info '!$I$5*'Car Info '!$D$5*('My Spreedsheet '!F973*'My Spreedsheet '!F973)</f>
        <v>79.983512408855887</v>
      </c>
      <c r="P973" s="43">
        <f t="shared" si="469"/>
        <v>137.24228368663364</v>
      </c>
      <c r="Q973" s="43">
        <f t="shared" si="478"/>
        <v>1986.2008277982256</v>
      </c>
      <c r="R973" s="43">
        <f t="shared" si="479"/>
        <v>1.9862008277982257</v>
      </c>
      <c r="S973" s="43">
        <f t="shared" si="480"/>
        <v>3483.6738216253862</v>
      </c>
      <c r="T973" s="43">
        <f t="shared" si="471"/>
        <v>1138580.3088232693</v>
      </c>
      <c r="U973" s="43">
        <f t="shared" si="481"/>
        <v>1.9862008277982257</v>
      </c>
      <c r="V973" s="43">
        <f t="shared" si="482"/>
        <v>5.5172245216617379E-4</v>
      </c>
      <c r="W973" s="43">
        <f t="shared" si="483"/>
        <v>0</v>
      </c>
      <c r="X973" s="43">
        <f t="shared" si="484"/>
        <v>0</v>
      </c>
      <c r="Y973" s="43">
        <f t="shared" si="472"/>
        <v>3433.6589604956894</v>
      </c>
      <c r="Z973" s="43">
        <f t="shared" si="473"/>
        <v>-1535.0187609742595</v>
      </c>
      <c r="AA973" s="43">
        <f t="shared" si="485"/>
        <v>0.95379415569324699</v>
      </c>
      <c r="AB973" s="43">
        <f t="shared" si="486"/>
        <v>-0.42639410027062763</v>
      </c>
      <c r="AC973" s="43">
        <f t="shared" si="487"/>
        <v>0.42639410027062763</v>
      </c>
      <c r="AD973" s="43">
        <f t="shared" si="488"/>
        <v>0.52740005542261936</v>
      </c>
      <c r="AE973" s="43">
        <f>1/2*(('Car Info '!$C$5)*('My Spreedsheet '!F973)^2)</f>
        <v>156036.68595679008</v>
      </c>
      <c r="AF973" s="43">
        <f t="shared" si="489"/>
        <v>156.03668595679008</v>
      </c>
      <c r="AG973" s="43">
        <f t="shared" si="490"/>
        <v>4.3343523876886135E-2</v>
      </c>
      <c r="AH973" s="43">
        <f t="shared" si="491"/>
        <v>19.48040134816527</v>
      </c>
      <c r="AI973" s="43">
        <f t="shared" si="492"/>
        <v>3483.6738216253862</v>
      </c>
      <c r="AJ973" s="43">
        <f t="shared" si="493"/>
        <v>152553.0121351647</v>
      </c>
      <c r="AK973" s="43">
        <f t="shared" si="494"/>
        <v>152.55301213516469</v>
      </c>
      <c r="AL973" s="43">
        <f t="shared" si="495"/>
        <v>152553.0121351647</v>
      </c>
      <c r="AM973" s="43">
        <f t="shared" si="496"/>
        <v>152.55301213516469</v>
      </c>
      <c r="AN973" s="43">
        <f t="shared" si="497"/>
        <v>114.41475910137352</v>
      </c>
      <c r="AO973" s="43">
        <f>IF('My Spreedsheet '!AN973&lt; 'Supercapacitor Info'!$F$22,'My Spreedsheet '!AN973,'Supercapacitor Info'!$F$22)</f>
        <v>114.41475910137352</v>
      </c>
    </row>
    <row r="974" spans="2:41" x14ac:dyDescent="0.3">
      <c r="B974" s="8" t="s">
        <v>10</v>
      </c>
      <c r="C974" s="8">
        <v>969</v>
      </c>
      <c r="D974" s="8">
        <v>380</v>
      </c>
      <c r="E974" s="9">
        <v>51.7</v>
      </c>
      <c r="F974" s="52">
        <f t="shared" si="474"/>
        <v>14.361111111111111</v>
      </c>
      <c r="G974" s="18">
        <f t="shared" si="498"/>
        <v>-0.16666666666666705</v>
      </c>
      <c r="H974" s="18">
        <f t="shared" si="499"/>
        <v>-0.60000000000000142</v>
      </c>
      <c r="I974" s="18">
        <f t="shared" si="475"/>
        <v>14.361111111111111</v>
      </c>
      <c r="J974" s="18">
        <f t="shared" si="476"/>
        <v>7749.972222222229</v>
      </c>
      <c r="K974" s="18">
        <f t="shared" si="470"/>
        <v>4655.4444444444434</v>
      </c>
      <c r="L974" s="43">
        <f>'Car Info '!$C$5*'My Spreedsheet '!G974</f>
        <v>-248.33333333333391</v>
      </c>
      <c r="M974" s="43">
        <f t="shared" si="477"/>
        <v>1</v>
      </c>
      <c r="N974" s="43">
        <f>IF(M974=1,'Car Info '!$C$5*9.80665*'Car Info '!$H$5,0)</f>
        <v>160.73099349999998</v>
      </c>
      <c r="O974" s="43">
        <f>0.5*'Car Info '!$G$5*'Car Info '!$I$5*'Car Info '!$D$5*('My Spreedsheet '!F974*'My Spreedsheet '!F974)</f>
        <v>78.760073269147568</v>
      </c>
      <c r="P974" s="43">
        <f t="shared" si="469"/>
        <v>-8.8422665641863603</v>
      </c>
      <c r="Q974" s="43">
        <f t="shared" si="478"/>
        <v>-126.984772602343</v>
      </c>
      <c r="R974" s="43">
        <f t="shared" si="479"/>
        <v>-0.126984772602343</v>
      </c>
      <c r="S974" s="43">
        <f t="shared" si="480"/>
        <v>3439.3578199902577</v>
      </c>
      <c r="T974" s="43">
        <f t="shared" si="471"/>
        <v>1142019.6666432596</v>
      </c>
      <c r="U974" s="43">
        <f t="shared" si="481"/>
        <v>0</v>
      </c>
      <c r="V974" s="43">
        <f t="shared" si="482"/>
        <v>0</v>
      </c>
      <c r="W974" s="43">
        <f t="shared" si="483"/>
        <v>-0.126984772602343</v>
      </c>
      <c r="X974" s="43">
        <f t="shared" si="484"/>
        <v>3.5273547945095282E-5</v>
      </c>
      <c r="Y974" s="43">
        <f t="shared" si="472"/>
        <v>3433.6589604956894</v>
      </c>
      <c r="Z974" s="43">
        <f t="shared" si="473"/>
        <v>-1535.1457457468618</v>
      </c>
      <c r="AA974" s="43">
        <f t="shared" si="485"/>
        <v>0.95379415569324699</v>
      </c>
      <c r="AB974" s="43">
        <f t="shared" si="486"/>
        <v>-0.42642937381857271</v>
      </c>
      <c r="AC974" s="43">
        <f t="shared" si="487"/>
        <v>0.42642937381857271</v>
      </c>
      <c r="AD974" s="43">
        <f t="shared" si="488"/>
        <v>0.52736478187467428</v>
      </c>
      <c r="AE974" s="43">
        <f>1/2*(('Car Info '!$C$5)*('My Spreedsheet '!F974)^2)</f>
        <v>153649.92669753087</v>
      </c>
      <c r="AF974" s="43">
        <f t="shared" si="489"/>
        <v>153.64992669753087</v>
      </c>
      <c r="AG974" s="43">
        <f t="shared" si="490"/>
        <v>4.2680535193758577E-2</v>
      </c>
      <c r="AH974" s="43">
        <f t="shared" si="491"/>
        <v>19.52308188335903</v>
      </c>
      <c r="AI974" s="43">
        <f t="shared" si="492"/>
        <v>3439.3578199902577</v>
      </c>
      <c r="AJ974" s="43">
        <f t="shared" si="493"/>
        <v>150210.56887754062</v>
      </c>
      <c r="AK974" s="43">
        <f t="shared" si="494"/>
        <v>150.21056887754062</v>
      </c>
      <c r="AL974" s="43">
        <f t="shared" si="495"/>
        <v>150210.56887754062</v>
      </c>
      <c r="AM974" s="43">
        <f t="shared" si="496"/>
        <v>150.21056887754062</v>
      </c>
      <c r="AN974" s="43">
        <f t="shared" si="497"/>
        <v>112.65792665815546</v>
      </c>
      <c r="AO974" s="43">
        <f>IF('My Spreedsheet '!AN974&lt; 'Supercapacitor Info'!$F$22,'My Spreedsheet '!AN974,'Supercapacitor Info'!$F$22)</f>
        <v>112.65792665815546</v>
      </c>
    </row>
    <row r="975" spans="2:41" x14ac:dyDescent="0.3">
      <c r="B975" s="8" t="s">
        <v>10</v>
      </c>
      <c r="C975" s="8">
        <v>970</v>
      </c>
      <c r="D975" s="8">
        <v>381</v>
      </c>
      <c r="E975" s="9">
        <v>50.9</v>
      </c>
      <c r="F975" s="52">
        <f t="shared" si="474"/>
        <v>14.138888888888888</v>
      </c>
      <c r="G975" s="18">
        <f t="shared" si="498"/>
        <v>-0.34722222222222221</v>
      </c>
      <c r="H975" s="18">
        <f t="shared" si="499"/>
        <v>-1.25</v>
      </c>
      <c r="I975" s="18">
        <f t="shared" si="475"/>
        <v>14.138888888888888</v>
      </c>
      <c r="J975" s="18">
        <f t="shared" si="476"/>
        <v>7764.1111111111177</v>
      </c>
      <c r="K975" s="18">
        <f t="shared" si="470"/>
        <v>4669.5833333333321</v>
      </c>
      <c r="L975" s="43">
        <f>'Car Info '!$C$5*'My Spreedsheet '!G975</f>
        <v>-517.36111111111109</v>
      </c>
      <c r="M975" s="43">
        <f t="shared" si="477"/>
        <v>1</v>
      </c>
      <c r="N975" s="43">
        <f>IF(M975=1,'Car Info '!$C$5*9.80665*'Car Info '!$H$5,0)</f>
        <v>160.73099349999998</v>
      </c>
      <c r="O975" s="43">
        <f>0.5*'Car Info '!$G$5*'Car Info '!$I$5*'Car Info '!$D$5*('My Spreedsheet '!F975*'My Spreedsheet '!F975)</f>
        <v>76.34148259989756</v>
      </c>
      <c r="P975" s="43">
        <f t="shared" si="469"/>
        <v>-280.28863501121356</v>
      </c>
      <c r="Q975" s="43">
        <f t="shared" si="478"/>
        <v>-3962.9698672418804</v>
      </c>
      <c r="R975" s="43">
        <f t="shared" si="479"/>
        <v>-3.9629698672418803</v>
      </c>
      <c r="S975" s="43">
        <f t="shared" si="480"/>
        <v>3351.9413981902176</v>
      </c>
      <c r="T975" s="43">
        <f t="shared" si="471"/>
        <v>1145371.6080414497</v>
      </c>
      <c r="U975" s="43">
        <f t="shared" si="481"/>
        <v>0</v>
      </c>
      <c r="V975" s="43">
        <f t="shared" si="482"/>
        <v>0</v>
      </c>
      <c r="W975" s="43">
        <f t="shared" si="483"/>
        <v>-3.9629698672418803</v>
      </c>
      <c r="X975" s="43">
        <f t="shared" si="484"/>
        <v>1.1008249631227446E-3</v>
      </c>
      <c r="Y975" s="43">
        <f t="shared" si="472"/>
        <v>3433.6589604956894</v>
      </c>
      <c r="Z975" s="43">
        <f t="shared" si="473"/>
        <v>-1539.1087156141036</v>
      </c>
      <c r="AA975" s="43">
        <f t="shared" si="485"/>
        <v>0.95379415569324699</v>
      </c>
      <c r="AB975" s="43">
        <f t="shared" si="486"/>
        <v>-0.42753019878169546</v>
      </c>
      <c r="AC975" s="43">
        <f t="shared" si="487"/>
        <v>0.42753019878169546</v>
      </c>
      <c r="AD975" s="43">
        <f t="shared" si="488"/>
        <v>0.52626395691155148</v>
      </c>
      <c r="AE975" s="43">
        <f>1/2*(('Car Info '!$C$5)*('My Spreedsheet '!F975)^2)</f>
        <v>148931.5933641975</v>
      </c>
      <c r="AF975" s="43">
        <f t="shared" si="489"/>
        <v>148.93159336419751</v>
      </c>
      <c r="AG975" s="43">
        <f t="shared" si="490"/>
        <v>4.1369887045610419E-2</v>
      </c>
      <c r="AH975" s="43">
        <f t="shared" si="491"/>
        <v>19.564451770404641</v>
      </c>
      <c r="AI975" s="43">
        <f t="shared" si="492"/>
        <v>3351.9413981902176</v>
      </c>
      <c r="AJ975" s="43">
        <f t="shared" si="493"/>
        <v>145579.65196600728</v>
      </c>
      <c r="AK975" s="43">
        <f t="shared" si="494"/>
        <v>145.57965196600728</v>
      </c>
      <c r="AL975" s="43">
        <f t="shared" si="495"/>
        <v>145579.65196600728</v>
      </c>
      <c r="AM975" s="43">
        <f t="shared" si="496"/>
        <v>145.57965196600728</v>
      </c>
      <c r="AN975" s="43">
        <f t="shared" si="497"/>
        <v>109.18473897450545</v>
      </c>
      <c r="AO975" s="43">
        <f>IF('My Spreedsheet '!AN975&lt; 'Supercapacitor Info'!$F$22,'My Spreedsheet '!AN975,'Supercapacitor Info'!$F$22)</f>
        <v>109.18473897450545</v>
      </c>
    </row>
    <row r="976" spans="2:41" x14ac:dyDescent="0.3">
      <c r="B976" s="8" t="s">
        <v>10</v>
      </c>
      <c r="C976" s="8">
        <v>971</v>
      </c>
      <c r="D976" s="8">
        <v>382</v>
      </c>
      <c r="E976" s="9">
        <v>49.2</v>
      </c>
      <c r="F976" s="52">
        <f t="shared" si="474"/>
        <v>13.666666666666668</v>
      </c>
      <c r="G976" s="18">
        <f t="shared" si="498"/>
        <v>-0.69444444444444442</v>
      </c>
      <c r="H976" s="18">
        <f t="shared" si="499"/>
        <v>-2.5</v>
      </c>
      <c r="I976" s="18">
        <f t="shared" si="475"/>
        <v>13.666666666666668</v>
      </c>
      <c r="J976" s="18">
        <f t="shared" si="476"/>
        <v>7777.7777777777846</v>
      </c>
      <c r="K976" s="18">
        <f t="shared" si="470"/>
        <v>4683.2499999999991</v>
      </c>
      <c r="L976" s="43">
        <f>'Car Info '!$C$5*'My Spreedsheet '!G976</f>
        <v>-1034.7222222222222</v>
      </c>
      <c r="M976" s="43">
        <f t="shared" si="477"/>
        <v>1</v>
      </c>
      <c r="N976" s="43">
        <f>IF(M976=1,'Car Info '!$C$5*9.80665*'Car Info '!$H$5,0)</f>
        <v>160.73099349999998</v>
      </c>
      <c r="O976" s="43">
        <f>0.5*'Car Info '!$G$5*'Car Info '!$I$5*'Car Info '!$D$5*('My Spreedsheet '!F976*'My Spreedsheet '!F976)</f>
        <v>71.327209035250007</v>
      </c>
      <c r="P976" s="43">
        <f t="shared" si="469"/>
        <v>-802.66401968697221</v>
      </c>
      <c r="Q976" s="43">
        <f t="shared" si="478"/>
        <v>-10969.741602388622</v>
      </c>
      <c r="R976" s="43">
        <f t="shared" si="479"/>
        <v>-10.969741602388622</v>
      </c>
      <c r="S976" s="43">
        <f t="shared" si="480"/>
        <v>3171.4621013150836</v>
      </c>
      <c r="T976" s="43">
        <f t="shared" si="471"/>
        <v>1148543.0701427648</v>
      </c>
      <c r="U976" s="43">
        <f t="shared" si="481"/>
        <v>0</v>
      </c>
      <c r="V976" s="43">
        <f t="shared" si="482"/>
        <v>0</v>
      </c>
      <c r="W976" s="43">
        <f t="shared" si="483"/>
        <v>-10.969741602388622</v>
      </c>
      <c r="X976" s="43">
        <f t="shared" si="484"/>
        <v>3.0471504451079503E-3</v>
      </c>
      <c r="Y976" s="43">
        <f t="shared" si="472"/>
        <v>3433.6589604956894</v>
      </c>
      <c r="Z976" s="43">
        <f t="shared" si="473"/>
        <v>-1550.0784572164923</v>
      </c>
      <c r="AA976" s="43">
        <f t="shared" si="485"/>
        <v>0.95379415569324699</v>
      </c>
      <c r="AB976" s="43">
        <f t="shared" si="486"/>
        <v>-0.43057734922680341</v>
      </c>
      <c r="AC976" s="43">
        <f t="shared" si="487"/>
        <v>0.43057734922680341</v>
      </c>
      <c r="AD976" s="43">
        <f t="shared" si="488"/>
        <v>0.52321680646644353</v>
      </c>
      <c r="AE976" s="43">
        <f>1/2*(('Car Info '!$C$5)*('My Spreedsheet '!F976)^2)</f>
        <v>139149.44444444447</v>
      </c>
      <c r="AF976" s="43">
        <f t="shared" si="489"/>
        <v>139.14944444444447</v>
      </c>
      <c r="AG976" s="43">
        <f t="shared" si="490"/>
        <v>3.8652623456790131E-2</v>
      </c>
      <c r="AH976" s="43">
        <f t="shared" si="491"/>
        <v>19.603104393861432</v>
      </c>
      <c r="AI976" s="43">
        <f t="shared" si="492"/>
        <v>3171.4621013150836</v>
      </c>
      <c r="AJ976" s="43">
        <f t="shared" si="493"/>
        <v>135977.98234312938</v>
      </c>
      <c r="AK976" s="43">
        <f t="shared" si="494"/>
        <v>135.97798234312938</v>
      </c>
      <c r="AL976" s="43">
        <f t="shared" si="495"/>
        <v>135977.98234312938</v>
      </c>
      <c r="AM976" s="43">
        <f t="shared" si="496"/>
        <v>135.97798234312938</v>
      </c>
      <c r="AN976" s="43">
        <f t="shared" si="497"/>
        <v>101.98348675734704</v>
      </c>
      <c r="AO976" s="43">
        <f>IF('My Spreedsheet '!AN976&lt; 'Supercapacitor Info'!$F$22,'My Spreedsheet '!AN976,'Supercapacitor Info'!$F$22)</f>
        <v>101.98348675734704</v>
      </c>
    </row>
    <row r="977" spans="2:41" x14ac:dyDescent="0.3">
      <c r="B977" s="8" t="s">
        <v>10</v>
      </c>
      <c r="C977" s="8">
        <v>972</v>
      </c>
      <c r="D977" s="8">
        <v>383</v>
      </c>
      <c r="E977" s="9">
        <v>45.9</v>
      </c>
      <c r="F977" s="52">
        <f t="shared" si="474"/>
        <v>12.75</v>
      </c>
      <c r="G977" s="18">
        <f t="shared" si="498"/>
        <v>-1.1944444444444446</v>
      </c>
      <c r="H977" s="18">
        <f t="shared" si="499"/>
        <v>-4.3000000000000007</v>
      </c>
      <c r="I977" s="18">
        <f t="shared" si="475"/>
        <v>12.75</v>
      </c>
      <c r="J977" s="18">
        <f t="shared" si="476"/>
        <v>7790.5277777777846</v>
      </c>
      <c r="K977" s="18">
        <f t="shared" si="470"/>
        <v>4695.9999999999991</v>
      </c>
      <c r="L977" s="43">
        <f>'Car Info '!$C$5*'My Spreedsheet '!G977</f>
        <v>-1779.7222222222226</v>
      </c>
      <c r="M977" s="43">
        <f t="shared" si="477"/>
        <v>1</v>
      </c>
      <c r="N977" s="43">
        <f>IF(M977=1,'Car Info '!$C$5*9.80665*'Car Info '!$H$5,0)</f>
        <v>160.73099349999998</v>
      </c>
      <c r="O977" s="43">
        <f>0.5*'Car Info '!$G$5*'Car Info '!$I$5*'Car Info '!$D$5*('My Spreedsheet '!F977*'My Spreedsheet '!F977)</f>
        <v>62.079812474203123</v>
      </c>
      <c r="P977" s="43">
        <f t="shared" ref="P977:P1040" si="500">L977+N977+O977</f>
        <v>-1556.9114162480193</v>
      </c>
      <c r="Q977" s="43">
        <f t="shared" si="478"/>
        <v>-19850.620557162245</v>
      </c>
      <c r="R977" s="43">
        <f t="shared" si="479"/>
        <v>-19.850620557162244</v>
      </c>
      <c r="S977" s="43">
        <f t="shared" si="480"/>
        <v>2840.8377761710894</v>
      </c>
      <c r="T977" s="43">
        <f t="shared" si="471"/>
        <v>1151383.9079189359</v>
      </c>
      <c r="U977" s="43">
        <f t="shared" si="481"/>
        <v>0</v>
      </c>
      <c r="V977" s="43">
        <f t="shared" si="482"/>
        <v>0</v>
      </c>
      <c r="W977" s="43">
        <f t="shared" si="483"/>
        <v>-19.850620557162244</v>
      </c>
      <c r="X977" s="43">
        <f t="shared" si="484"/>
        <v>5.5140612658784015E-3</v>
      </c>
      <c r="Y977" s="43">
        <f t="shared" si="472"/>
        <v>3433.6589604956894</v>
      </c>
      <c r="Z977" s="43">
        <f t="shared" si="473"/>
        <v>-1569.9290777736546</v>
      </c>
      <c r="AA977" s="43">
        <f t="shared" si="485"/>
        <v>0.95379415569324699</v>
      </c>
      <c r="AB977" s="43">
        <f t="shared" si="486"/>
        <v>-0.43609141049268185</v>
      </c>
      <c r="AC977" s="43">
        <f t="shared" si="487"/>
        <v>0.43609141049268185</v>
      </c>
      <c r="AD977" s="43">
        <f t="shared" si="488"/>
        <v>0.51770274520056514</v>
      </c>
      <c r="AE977" s="43">
        <f>1/2*(('Car Info '!$C$5)*('My Spreedsheet '!F977)^2)</f>
        <v>121109.0625</v>
      </c>
      <c r="AF977" s="43">
        <f t="shared" si="489"/>
        <v>121.10906250000001</v>
      </c>
      <c r="AG977" s="43">
        <f t="shared" si="490"/>
        <v>3.3641406250000006E-2</v>
      </c>
      <c r="AH977" s="43">
        <f t="shared" si="491"/>
        <v>19.636745800111431</v>
      </c>
      <c r="AI977" s="43">
        <f t="shared" si="492"/>
        <v>2840.8377761710894</v>
      </c>
      <c r="AJ977" s="43">
        <f t="shared" si="493"/>
        <v>118268.22472382891</v>
      </c>
      <c r="AK977" s="43">
        <f t="shared" si="494"/>
        <v>118.26822472382892</v>
      </c>
      <c r="AL977" s="43">
        <f t="shared" si="495"/>
        <v>118268.22472382891</v>
      </c>
      <c r="AM977" s="43">
        <f t="shared" si="496"/>
        <v>118.26822472382892</v>
      </c>
      <c r="AN977" s="43">
        <f t="shared" si="497"/>
        <v>88.701168542871685</v>
      </c>
      <c r="AO977" s="43">
        <f>IF('My Spreedsheet '!AN977&lt; 'Supercapacitor Info'!$F$22,'My Spreedsheet '!AN977,'Supercapacitor Info'!$F$22)</f>
        <v>88.701168542871685</v>
      </c>
    </row>
    <row r="978" spans="2:41" x14ac:dyDescent="0.3">
      <c r="B978" s="8" t="s">
        <v>10</v>
      </c>
      <c r="C978" s="8">
        <v>973</v>
      </c>
      <c r="D978" s="8">
        <v>384</v>
      </c>
      <c r="E978" s="9">
        <v>40.6</v>
      </c>
      <c r="F978" s="52">
        <f t="shared" si="474"/>
        <v>11.277777777777779</v>
      </c>
      <c r="G978" s="18">
        <f t="shared" si="498"/>
        <v>-1.4722222222222223</v>
      </c>
      <c r="H978" s="18">
        <f t="shared" si="499"/>
        <v>-5.3000000000000007</v>
      </c>
      <c r="I978" s="18">
        <f t="shared" si="475"/>
        <v>11.277777777777779</v>
      </c>
      <c r="J978" s="18">
        <f t="shared" si="476"/>
        <v>7801.805555555562</v>
      </c>
      <c r="K978" s="18">
        <f t="shared" si="470"/>
        <v>4707.2777777777765</v>
      </c>
      <c r="L978" s="43">
        <f>'Car Info '!$C$5*'My Spreedsheet '!G978</f>
        <v>-2193.6111111111113</v>
      </c>
      <c r="M978" s="43">
        <f t="shared" si="477"/>
        <v>1</v>
      </c>
      <c r="N978" s="43">
        <f>IF(M978=1,'Car Info '!$C$5*9.80665*'Car Info '!$H$5,0)</f>
        <v>160.73099349999998</v>
      </c>
      <c r="O978" s="43">
        <f>0.5*'Car Info '!$G$5*'Car Info '!$I$5*'Car Info '!$D$5*('My Spreedsheet '!F978*'My Spreedsheet '!F978)</f>
        <v>48.571005306590287</v>
      </c>
      <c r="P978" s="43">
        <f t="shared" si="500"/>
        <v>-1984.309112304521</v>
      </c>
      <c r="Q978" s="43">
        <f t="shared" si="478"/>
        <v>-22378.597210989876</v>
      </c>
      <c r="R978" s="43">
        <f t="shared" si="479"/>
        <v>-22.378597210989877</v>
      </c>
      <c r="S978" s="43">
        <f t="shared" si="480"/>
        <v>2360.4614309854346</v>
      </c>
      <c r="T978" s="43">
        <f t="shared" si="471"/>
        <v>1153744.3693499214</v>
      </c>
      <c r="U978" s="43">
        <f t="shared" si="481"/>
        <v>0</v>
      </c>
      <c r="V978" s="43">
        <f t="shared" si="482"/>
        <v>0</v>
      </c>
      <c r="W978" s="43">
        <f t="shared" si="483"/>
        <v>-22.378597210989877</v>
      </c>
      <c r="X978" s="43">
        <f t="shared" si="484"/>
        <v>6.2162770030527439E-3</v>
      </c>
      <c r="Y978" s="43">
        <f t="shared" si="472"/>
        <v>3433.6589604956894</v>
      </c>
      <c r="Z978" s="43">
        <f t="shared" si="473"/>
        <v>-1592.3076749846446</v>
      </c>
      <c r="AA978" s="43">
        <f t="shared" si="485"/>
        <v>0.95379415569324699</v>
      </c>
      <c r="AB978" s="43">
        <f t="shared" si="486"/>
        <v>-0.44230768749573462</v>
      </c>
      <c r="AC978" s="43">
        <f t="shared" si="487"/>
        <v>0.44230768749573462</v>
      </c>
      <c r="AD978" s="43">
        <f t="shared" si="488"/>
        <v>0.51148646819751242</v>
      </c>
      <c r="AE978" s="43">
        <f>1/2*(('Car Info '!$C$5)*('My Spreedsheet '!F978)^2)</f>
        <v>94755.262345679032</v>
      </c>
      <c r="AF978" s="43">
        <f t="shared" si="489"/>
        <v>94.755262345679029</v>
      </c>
      <c r="AG978" s="43">
        <f t="shared" si="490"/>
        <v>2.6320906207133062E-2</v>
      </c>
      <c r="AH978" s="43">
        <f t="shared" si="491"/>
        <v>19.663066706318563</v>
      </c>
      <c r="AI978" s="43">
        <f t="shared" si="492"/>
        <v>2360.4614309854346</v>
      </c>
      <c r="AJ978" s="43">
        <f t="shared" si="493"/>
        <v>92394.800914693595</v>
      </c>
      <c r="AK978" s="43">
        <f t="shared" si="494"/>
        <v>92.39480091469359</v>
      </c>
      <c r="AL978" s="43">
        <f t="shared" si="495"/>
        <v>92394.800914693595</v>
      </c>
      <c r="AM978" s="43">
        <f t="shared" si="496"/>
        <v>92.39480091469359</v>
      </c>
      <c r="AN978" s="43">
        <f t="shared" si="497"/>
        <v>69.296100686020196</v>
      </c>
      <c r="AO978" s="43">
        <f>IF('My Spreedsheet '!AN978&lt; 'Supercapacitor Info'!$F$22,'My Spreedsheet '!AN978,'Supercapacitor Info'!$F$22)</f>
        <v>69.296100686020196</v>
      </c>
    </row>
    <row r="979" spans="2:41" x14ac:dyDescent="0.3">
      <c r="B979" s="8" t="s">
        <v>10</v>
      </c>
      <c r="C979" s="8">
        <v>974</v>
      </c>
      <c r="D979" s="8">
        <v>385</v>
      </c>
      <c r="E979" s="9">
        <v>35.299999999999997</v>
      </c>
      <c r="F979" s="52">
        <f t="shared" si="474"/>
        <v>9.8055555555555554</v>
      </c>
      <c r="G979" s="18">
        <f t="shared" si="498"/>
        <v>-1.4722222222222223</v>
      </c>
      <c r="H979" s="18">
        <f t="shared" si="499"/>
        <v>-5.3000000000000007</v>
      </c>
      <c r="I979" s="18">
        <f t="shared" si="475"/>
        <v>9.8055555555555554</v>
      </c>
      <c r="J979" s="18">
        <f t="shared" si="476"/>
        <v>7811.6111111111177</v>
      </c>
      <c r="K979" s="18">
        <f t="shared" si="470"/>
        <v>4717.0833333333321</v>
      </c>
      <c r="L979" s="43">
        <f>'Car Info '!$C$5*'My Spreedsheet '!G979</f>
        <v>-2193.6111111111113</v>
      </c>
      <c r="M979" s="43">
        <f t="shared" si="477"/>
        <v>1</v>
      </c>
      <c r="N979" s="43">
        <f>IF(M979=1,'Car Info '!$C$5*9.80665*'Car Info '!$H$5,0)</f>
        <v>160.73099349999998</v>
      </c>
      <c r="O979" s="43">
        <f>0.5*'Car Info '!$G$5*'Car Info '!$I$5*'Car Info '!$D$5*('My Spreedsheet '!F979*'My Spreedsheet '!F979)</f>
        <v>36.717612658939231</v>
      </c>
      <c r="P979" s="43">
        <f t="shared" si="500"/>
        <v>-1996.162504952172</v>
      </c>
      <c r="Q979" s="43">
        <f t="shared" si="478"/>
        <v>-19573.482340225462</v>
      </c>
      <c r="R979" s="43">
        <f t="shared" si="479"/>
        <v>-19.573482340225464</v>
      </c>
      <c r="S979" s="43">
        <f t="shared" si="480"/>
        <v>1936.0932770584873</v>
      </c>
      <c r="T979" s="43">
        <f t="shared" si="471"/>
        <v>1155680.4626269799</v>
      </c>
      <c r="U979" s="43">
        <f t="shared" si="481"/>
        <v>0</v>
      </c>
      <c r="V979" s="43">
        <f t="shared" si="482"/>
        <v>0</v>
      </c>
      <c r="W979" s="43">
        <f t="shared" si="483"/>
        <v>-19.573482340225464</v>
      </c>
      <c r="X979" s="43">
        <f t="shared" si="484"/>
        <v>5.4370784278404069E-3</v>
      </c>
      <c r="Y979" s="43">
        <f t="shared" si="472"/>
        <v>3433.6589604956894</v>
      </c>
      <c r="Z979" s="43">
        <f t="shared" si="473"/>
        <v>-1611.8811573248699</v>
      </c>
      <c r="AA979" s="43">
        <f t="shared" si="485"/>
        <v>0.95379415569324699</v>
      </c>
      <c r="AB979" s="43">
        <f t="shared" si="486"/>
        <v>-0.44774476592357498</v>
      </c>
      <c r="AC979" s="43">
        <f t="shared" si="487"/>
        <v>0.44774476592357498</v>
      </c>
      <c r="AD979" s="43">
        <f t="shared" si="488"/>
        <v>0.50604938976967206</v>
      </c>
      <c r="AE979" s="43">
        <f>1/2*(('Car Info '!$C$5)*('My Spreedsheet '!F979)^2)</f>
        <v>71630.945216049382</v>
      </c>
      <c r="AF979" s="43">
        <f t="shared" si="489"/>
        <v>71.630945216049383</v>
      </c>
      <c r="AG979" s="43">
        <f t="shared" si="490"/>
        <v>1.9897484782235939E-2</v>
      </c>
      <c r="AH979" s="43">
        <f t="shared" si="491"/>
        <v>19.682964191100798</v>
      </c>
      <c r="AI979" s="43">
        <f t="shared" si="492"/>
        <v>1936.0932770584873</v>
      </c>
      <c r="AJ979" s="43">
        <f t="shared" si="493"/>
        <v>69694.851938990891</v>
      </c>
      <c r="AK979" s="43">
        <f t="shared" si="494"/>
        <v>69.694851938990894</v>
      </c>
      <c r="AL979" s="43">
        <f t="shared" si="495"/>
        <v>69694.851938990891</v>
      </c>
      <c r="AM979" s="43">
        <f t="shared" si="496"/>
        <v>69.694851938990894</v>
      </c>
      <c r="AN979" s="43">
        <f t="shared" si="497"/>
        <v>52.27113895424317</v>
      </c>
      <c r="AO979" s="43">
        <f>IF('My Spreedsheet '!AN979&lt; 'Supercapacitor Info'!$F$22,'My Spreedsheet '!AN979,'Supercapacitor Info'!$F$22)</f>
        <v>52.27113895424317</v>
      </c>
    </row>
    <row r="980" spans="2:41" x14ac:dyDescent="0.3">
      <c r="B980" s="8" t="s">
        <v>10</v>
      </c>
      <c r="C980" s="8">
        <v>975</v>
      </c>
      <c r="D980" s="8">
        <v>386</v>
      </c>
      <c r="E980" s="9">
        <v>30</v>
      </c>
      <c r="F980" s="52">
        <f t="shared" si="474"/>
        <v>8.3333333333333339</v>
      </c>
      <c r="G980" s="18">
        <f t="shared" si="498"/>
        <v>-1.4722222222222219</v>
      </c>
      <c r="H980" s="18">
        <f t="shared" si="499"/>
        <v>-5.2999999999999989</v>
      </c>
      <c r="I980" s="18">
        <f t="shared" si="475"/>
        <v>8.3333333333333339</v>
      </c>
      <c r="J980" s="18">
        <f t="shared" si="476"/>
        <v>7819.9444444444507</v>
      </c>
      <c r="K980" s="18">
        <f t="shared" si="470"/>
        <v>4725.4166666666652</v>
      </c>
      <c r="L980" s="43">
        <f>'Car Info '!$C$5*'My Spreedsheet '!G980</f>
        <v>-2193.6111111111104</v>
      </c>
      <c r="M980" s="43">
        <f t="shared" si="477"/>
        <v>1</v>
      </c>
      <c r="N980" s="43">
        <f>IF(M980=1,'Car Info '!$C$5*9.80665*'Car Info '!$H$5,0)</f>
        <v>160.73099349999998</v>
      </c>
      <c r="O980" s="43">
        <f>0.5*'Car Info '!$G$5*'Car Info '!$I$5*'Car Info '!$D$5*('My Spreedsheet '!F980*'My Spreedsheet '!F980)</f>
        <v>26.519634531250006</v>
      </c>
      <c r="P980" s="43">
        <f t="shared" si="500"/>
        <v>-2006.3604830798604</v>
      </c>
      <c r="Q980" s="43">
        <f t="shared" si="478"/>
        <v>-16719.670692332173</v>
      </c>
      <c r="R980" s="43">
        <f t="shared" si="479"/>
        <v>-16.719670692332173</v>
      </c>
      <c r="S980" s="43">
        <f t="shared" si="480"/>
        <v>1560.4219002604166</v>
      </c>
      <c r="T980" s="43">
        <f t="shared" si="471"/>
        <v>1157240.8845272404</v>
      </c>
      <c r="U980" s="43">
        <f t="shared" si="481"/>
        <v>0</v>
      </c>
      <c r="V980" s="43">
        <f t="shared" si="482"/>
        <v>0</v>
      </c>
      <c r="W980" s="43">
        <f t="shared" si="483"/>
        <v>-16.719670692332173</v>
      </c>
      <c r="X980" s="43">
        <f t="shared" si="484"/>
        <v>4.6443529700922704E-3</v>
      </c>
      <c r="Y980" s="43">
        <f t="shared" si="472"/>
        <v>3433.6589604956894</v>
      </c>
      <c r="Z980" s="43">
        <f t="shared" si="473"/>
        <v>-1628.600828017202</v>
      </c>
      <c r="AA980" s="43">
        <f t="shared" si="485"/>
        <v>0.95379415569324699</v>
      </c>
      <c r="AB980" s="43">
        <f t="shared" si="486"/>
        <v>-0.45238911889366723</v>
      </c>
      <c r="AC980" s="43">
        <f t="shared" si="487"/>
        <v>0.45238911889366723</v>
      </c>
      <c r="AD980" s="43">
        <f t="shared" si="488"/>
        <v>0.50140503679957971</v>
      </c>
      <c r="AE980" s="43">
        <f>1/2*(('Car Info '!$C$5)*('My Spreedsheet '!F980)^2)</f>
        <v>51736.111111111124</v>
      </c>
      <c r="AF980" s="43">
        <f t="shared" si="489"/>
        <v>51.736111111111128</v>
      </c>
      <c r="AG980" s="43">
        <f t="shared" si="490"/>
        <v>1.4371141975308647E-2</v>
      </c>
      <c r="AH980" s="43">
        <f t="shared" si="491"/>
        <v>19.697335333076108</v>
      </c>
      <c r="AI980" s="43">
        <f t="shared" si="492"/>
        <v>1560.4219002604166</v>
      </c>
      <c r="AJ980" s="43">
        <f t="shared" si="493"/>
        <v>50175.689210850709</v>
      </c>
      <c r="AK980" s="43">
        <f t="shared" si="494"/>
        <v>50.175689210850713</v>
      </c>
      <c r="AL980" s="43">
        <f t="shared" si="495"/>
        <v>50175.689210850709</v>
      </c>
      <c r="AM980" s="43">
        <f t="shared" si="496"/>
        <v>50.175689210850713</v>
      </c>
      <c r="AN980" s="43">
        <f t="shared" si="497"/>
        <v>37.631766908138033</v>
      </c>
      <c r="AO980" s="43">
        <f>IF('My Spreedsheet '!AN980&lt; 'Supercapacitor Info'!$F$22,'My Spreedsheet '!AN980,'Supercapacitor Info'!$F$22)</f>
        <v>37.631766908138033</v>
      </c>
    </row>
    <row r="981" spans="2:41" x14ac:dyDescent="0.3">
      <c r="B981" s="8" t="s">
        <v>10</v>
      </c>
      <c r="C981" s="8">
        <v>976</v>
      </c>
      <c r="D981" s="8">
        <v>387</v>
      </c>
      <c r="E981" s="9">
        <v>24.7</v>
      </c>
      <c r="F981" s="52">
        <f t="shared" si="474"/>
        <v>6.8611111111111107</v>
      </c>
      <c r="G981" s="18">
        <f t="shared" si="498"/>
        <v>-1.4861111111111109</v>
      </c>
      <c r="H981" s="18">
        <f t="shared" si="499"/>
        <v>-5.35</v>
      </c>
      <c r="I981" s="18">
        <f t="shared" si="475"/>
        <v>6.8611111111111107</v>
      </c>
      <c r="J981" s="18">
        <f t="shared" si="476"/>
        <v>7826.805555555562</v>
      </c>
      <c r="K981" s="18">
        <f t="shared" ref="K981:K1027" si="501">SUM(I981,K980)</f>
        <v>4732.2777777777765</v>
      </c>
      <c r="L981" s="43">
        <f>'Car Info '!$C$5*'My Spreedsheet '!G981</f>
        <v>-2214.3055555555552</v>
      </c>
      <c r="M981" s="43">
        <f t="shared" si="477"/>
        <v>1</v>
      </c>
      <c r="N981" s="43">
        <f>IF(M981=1,'Car Info '!$C$5*9.80665*'Car Info '!$H$5,0)</f>
        <v>160.73099349999998</v>
      </c>
      <c r="O981" s="43">
        <f>0.5*'Car Info '!$G$5*'Car Info '!$I$5*'Car Info '!$D$5*('My Spreedsheet '!F981*'My Spreedsheet '!F981)</f>
        <v>17.977070923522568</v>
      </c>
      <c r="P981" s="43">
        <f t="shared" si="500"/>
        <v>-2035.5974911320327</v>
      </c>
      <c r="Q981" s="43">
        <f t="shared" si="478"/>
        <v>-13966.46056415589</v>
      </c>
      <c r="R981" s="43">
        <f t="shared" si="479"/>
        <v>-13.96646056415589</v>
      </c>
      <c r="S981" s="43">
        <f t="shared" si="480"/>
        <v>1226.1358864613908</v>
      </c>
      <c r="T981" s="43">
        <f t="shared" ref="T981:T1027" si="502">SUM(S981,T980)</f>
        <v>1158467.0204137019</v>
      </c>
      <c r="U981" s="43">
        <f t="shared" si="481"/>
        <v>0</v>
      </c>
      <c r="V981" s="43">
        <f t="shared" si="482"/>
        <v>0</v>
      </c>
      <c r="W981" s="43">
        <f t="shared" si="483"/>
        <v>-13.96646056415589</v>
      </c>
      <c r="X981" s="43">
        <f t="shared" si="484"/>
        <v>3.8795723789321916E-3</v>
      </c>
      <c r="Y981" s="43">
        <f t="shared" si="472"/>
        <v>3433.6589604956894</v>
      </c>
      <c r="Z981" s="43">
        <f t="shared" si="473"/>
        <v>-1642.5672885813578</v>
      </c>
      <c r="AA981" s="43">
        <f t="shared" si="485"/>
        <v>0.95379415569324699</v>
      </c>
      <c r="AB981" s="43">
        <f t="shared" si="486"/>
        <v>-0.45626869127259939</v>
      </c>
      <c r="AC981" s="43">
        <f t="shared" si="487"/>
        <v>0.45626869127259939</v>
      </c>
      <c r="AD981" s="43">
        <f t="shared" si="488"/>
        <v>0.4975254644206476</v>
      </c>
      <c r="AE981" s="43">
        <f>1/2*(('Car Info '!$C$5)*('My Spreedsheet '!F981)^2)</f>
        <v>35070.760030864192</v>
      </c>
      <c r="AF981" s="43">
        <f t="shared" si="489"/>
        <v>35.070760030864193</v>
      </c>
      <c r="AG981" s="43">
        <f t="shared" si="490"/>
        <v>9.7418777863511642E-3</v>
      </c>
      <c r="AH981" s="43">
        <f t="shared" si="491"/>
        <v>19.707077210862458</v>
      </c>
      <c r="AI981" s="43">
        <f t="shared" si="492"/>
        <v>1226.1358864613908</v>
      </c>
      <c r="AJ981" s="43">
        <f t="shared" si="493"/>
        <v>33844.624144402798</v>
      </c>
      <c r="AK981" s="43">
        <f t="shared" si="494"/>
        <v>33.8446241444028</v>
      </c>
      <c r="AL981" s="43">
        <f t="shared" si="495"/>
        <v>33844.624144402798</v>
      </c>
      <c r="AM981" s="43">
        <f t="shared" si="496"/>
        <v>33.8446241444028</v>
      </c>
      <c r="AN981" s="43">
        <f t="shared" si="497"/>
        <v>25.3834681083021</v>
      </c>
      <c r="AO981" s="43">
        <f>IF('My Spreedsheet '!AN981&lt; 'Supercapacitor Info'!$F$22,'My Spreedsheet '!AN981,'Supercapacitor Info'!$F$22)</f>
        <v>25.3834681083021</v>
      </c>
    </row>
    <row r="982" spans="2:41" x14ac:dyDescent="0.3">
      <c r="B982" s="8" t="s">
        <v>10</v>
      </c>
      <c r="C982" s="8">
        <v>977</v>
      </c>
      <c r="D982" s="8">
        <v>388</v>
      </c>
      <c r="E982" s="9">
        <v>19.3</v>
      </c>
      <c r="F982" s="52">
        <f t="shared" si="474"/>
        <v>5.3611111111111116</v>
      </c>
      <c r="G982" s="18">
        <f t="shared" si="498"/>
        <v>-1.2083333333333333</v>
      </c>
      <c r="H982" s="18">
        <f t="shared" si="499"/>
        <v>-4.3499999999999996</v>
      </c>
      <c r="I982" s="18">
        <f t="shared" si="475"/>
        <v>5.3611111111111116</v>
      </c>
      <c r="J982" s="18">
        <f t="shared" si="476"/>
        <v>7832.1666666666733</v>
      </c>
      <c r="K982" s="18">
        <f t="shared" si="501"/>
        <v>4737.6388888888878</v>
      </c>
      <c r="L982" s="43">
        <f>'Car Info '!$C$5*'My Spreedsheet '!G982</f>
        <v>-1800.4166666666665</v>
      </c>
      <c r="M982" s="43">
        <f t="shared" si="477"/>
        <v>1</v>
      </c>
      <c r="N982" s="43">
        <f>IF(M982=1,'Car Info '!$C$5*9.80665*'Car Info '!$H$5,0)</f>
        <v>160.73099349999998</v>
      </c>
      <c r="O982" s="43">
        <f>0.5*'Car Info '!$G$5*'Car Info '!$I$5*'Car Info '!$D$5*('My Spreedsheet '!F982*'My Spreedsheet '!F982)</f>
        <v>10.975887407272571</v>
      </c>
      <c r="P982" s="43">
        <f t="shared" si="500"/>
        <v>-1628.709785759394</v>
      </c>
      <c r="Q982" s="43">
        <f t="shared" si="478"/>
        <v>-8731.6941292100855</v>
      </c>
      <c r="R982" s="43">
        <f t="shared" si="479"/>
        <v>-8.7316941292100854</v>
      </c>
      <c r="S982" s="43">
        <f t="shared" si="480"/>
        <v>920.53966708621135</v>
      </c>
      <c r="T982" s="43">
        <f t="shared" si="502"/>
        <v>1159387.5600807881</v>
      </c>
      <c r="U982" s="43">
        <f t="shared" si="481"/>
        <v>0</v>
      </c>
      <c r="V982" s="43">
        <f t="shared" si="482"/>
        <v>0</v>
      </c>
      <c r="W982" s="43">
        <f t="shared" si="483"/>
        <v>-8.7316941292100854</v>
      </c>
      <c r="X982" s="43">
        <f t="shared" si="484"/>
        <v>2.4254705914472461E-3</v>
      </c>
      <c r="Y982" s="43">
        <f t="shared" si="472"/>
        <v>3433.6589604956894</v>
      </c>
      <c r="Z982" s="43">
        <f t="shared" si="473"/>
        <v>-1651.298982710568</v>
      </c>
      <c r="AA982" s="43">
        <f t="shared" si="485"/>
        <v>0.95379415569324699</v>
      </c>
      <c r="AB982" s="43">
        <f t="shared" si="486"/>
        <v>-0.45869416186404666</v>
      </c>
      <c r="AC982" s="43">
        <f t="shared" si="487"/>
        <v>0.45869416186404666</v>
      </c>
      <c r="AD982" s="43">
        <f t="shared" si="488"/>
        <v>0.49509999382920034</v>
      </c>
      <c r="AE982" s="43">
        <f>1/2*(('Car Info '!$C$5)*('My Spreedsheet '!F982)^2)</f>
        <v>21412.426697530867</v>
      </c>
      <c r="AF982" s="43">
        <f t="shared" si="489"/>
        <v>21.412426697530869</v>
      </c>
      <c r="AG982" s="43">
        <f t="shared" si="490"/>
        <v>5.9478963048696853E-3</v>
      </c>
      <c r="AH982" s="43">
        <f t="shared" si="491"/>
        <v>19.713025107167329</v>
      </c>
      <c r="AI982" s="43">
        <f t="shared" si="492"/>
        <v>920.53966708621135</v>
      </c>
      <c r="AJ982" s="43">
        <f t="shared" si="493"/>
        <v>20491.887030444657</v>
      </c>
      <c r="AK982" s="43">
        <f t="shared" si="494"/>
        <v>20.491887030444659</v>
      </c>
      <c r="AL982" s="43">
        <f t="shared" si="495"/>
        <v>20491.887030444657</v>
      </c>
      <c r="AM982" s="43">
        <f t="shared" si="496"/>
        <v>20.491887030444659</v>
      </c>
      <c r="AN982" s="43">
        <f t="shared" si="497"/>
        <v>15.368915272833492</v>
      </c>
      <c r="AO982" s="43">
        <f>IF('My Spreedsheet '!AN982&lt; 'Supercapacitor Info'!$F$22,'My Spreedsheet '!AN982,'Supercapacitor Info'!$F$22)</f>
        <v>15.368915272833492</v>
      </c>
    </row>
    <row r="983" spans="2:41" x14ac:dyDescent="0.3">
      <c r="B983" s="8" t="s">
        <v>10</v>
      </c>
      <c r="C983" s="8">
        <v>978</v>
      </c>
      <c r="D983" s="8">
        <v>389</v>
      </c>
      <c r="E983" s="9">
        <v>16</v>
      </c>
      <c r="F983" s="52">
        <f t="shared" si="474"/>
        <v>4.4444444444444446</v>
      </c>
      <c r="G983" s="18">
        <f t="shared" si="498"/>
        <v>-0.84722222222222243</v>
      </c>
      <c r="H983" s="18">
        <f t="shared" si="499"/>
        <v>-3.0500000000000007</v>
      </c>
      <c r="I983" s="18">
        <f t="shared" si="475"/>
        <v>4.4444444444444446</v>
      </c>
      <c r="J983" s="18">
        <f t="shared" si="476"/>
        <v>7836.6111111111177</v>
      </c>
      <c r="K983" s="18">
        <f t="shared" si="501"/>
        <v>4742.0833333333321</v>
      </c>
      <c r="L983" s="43">
        <f>'Car Info '!$C$5*'My Spreedsheet '!G983</f>
        <v>-1262.3611111111113</v>
      </c>
      <c r="M983" s="43">
        <f t="shared" si="477"/>
        <v>1</v>
      </c>
      <c r="N983" s="43">
        <f>IF(M983=1,'Car Info '!$C$5*9.80665*'Car Info '!$H$5,0)</f>
        <v>160.73099349999998</v>
      </c>
      <c r="O983" s="43">
        <f>0.5*'Car Info '!$G$5*'Car Info '!$I$5*'Car Info '!$D$5*('My Spreedsheet '!F983*'My Spreedsheet '!F983)</f>
        <v>7.5433627111111123</v>
      </c>
      <c r="P983" s="43">
        <f t="shared" si="500"/>
        <v>-1094.0867549000002</v>
      </c>
      <c r="Q983" s="43">
        <f t="shared" si="478"/>
        <v>-4862.607799555557</v>
      </c>
      <c r="R983" s="43">
        <f t="shared" si="479"/>
        <v>-4.8626077995555574</v>
      </c>
      <c r="S983" s="43">
        <f t="shared" si="480"/>
        <v>747.88602760493825</v>
      </c>
      <c r="T983" s="43">
        <f t="shared" si="502"/>
        <v>1160135.4461083931</v>
      </c>
      <c r="U983" s="43">
        <f t="shared" si="481"/>
        <v>0</v>
      </c>
      <c r="V983" s="43">
        <f t="shared" si="482"/>
        <v>0</v>
      </c>
      <c r="W983" s="43">
        <f t="shared" si="483"/>
        <v>-4.8626077995555574</v>
      </c>
      <c r="X983" s="43">
        <f t="shared" si="484"/>
        <v>1.3507243887654326E-3</v>
      </c>
      <c r="Y983" s="43">
        <f t="shared" si="472"/>
        <v>3433.6589604956894</v>
      </c>
      <c r="Z983" s="43">
        <f t="shared" si="473"/>
        <v>-1656.1615905101235</v>
      </c>
      <c r="AA983" s="43">
        <f t="shared" si="485"/>
        <v>0.95379415569324699</v>
      </c>
      <c r="AB983" s="43">
        <f t="shared" si="486"/>
        <v>-0.46004488625281209</v>
      </c>
      <c r="AC983" s="43">
        <f t="shared" si="487"/>
        <v>0.46004488625281209</v>
      </c>
      <c r="AD983" s="43">
        <f t="shared" si="488"/>
        <v>0.4937492694404349</v>
      </c>
      <c r="AE983" s="43">
        <f>1/2*(('Car Info '!$C$5)*('My Spreedsheet '!F983)^2)</f>
        <v>14716.049382716052</v>
      </c>
      <c r="AF983" s="43">
        <f t="shared" si="489"/>
        <v>14.716049382716053</v>
      </c>
      <c r="AG983" s="43">
        <f t="shared" si="490"/>
        <v>4.0877914951989031E-3</v>
      </c>
      <c r="AH983" s="43">
        <f t="shared" si="491"/>
        <v>19.717112898662528</v>
      </c>
      <c r="AI983" s="43">
        <f t="shared" si="492"/>
        <v>747.88602760493825</v>
      </c>
      <c r="AJ983" s="43">
        <f t="shared" si="493"/>
        <v>13968.163355111114</v>
      </c>
      <c r="AK983" s="43">
        <f t="shared" si="494"/>
        <v>13.968163355111114</v>
      </c>
      <c r="AL983" s="43">
        <f t="shared" si="495"/>
        <v>13968.163355111114</v>
      </c>
      <c r="AM983" s="43">
        <f t="shared" si="496"/>
        <v>13.968163355111114</v>
      </c>
      <c r="AN983" s="43">
        <f t="shared" si="497"/>
        <v>10.476122516333335</v>
      </c>
      <c r="AO983" s="43">
        <f>IF('My Spreedsheet '!AN983&lt; 'Supercapacitor Info'!$F$22,'My Spreedsheet '!AN983,'Supercapacitor Info'!$F$22)</f>
        <v>10.476122516333335</v>
      </c>
    </row>
    <row r="984" spans="2:41" x14ac:dyDescent="0.3">
      <c r="B984" s="8" t="s">
        <v>10</v>
      </c>
      <c r="C984" s="8">
        <v>979</v>
      </c>
      <c r="D984" s="8">
        <v>390</v>
      </c>
      <c r="E984" s="9">
        <v>13.2</v>
      </c>
      <c r="F984" s="52">
        <f t="shared" si="474"/>
        <v>3.6666666666666665</v>
      </c>
      <c r="G984" s="18">
        <f t="shared" si="498"/>
        <v>-0.73611111111111116</v>
      </c>
      <c r="H984" s="18">
        <f t="shared" si="499"/>
        <v>-2.6500000000000004</v>
      </c>
      <c r="I984" s="18">
        <f t="shared" si="475"/>
        <v>3.6666666666666665</v>
      </c>
      <c r="J984" s="18">
        <f t="shared" si="476"/>
        <v>7840.2777777777846</v>
      </c>
      <c r="K984" s="18">
        <f t="shared" si="501"/>
        <v>4745.7499999999991</v>
      </c>
      <c r="L984" s="43">
        <f>'Car Info '!$C$5*'My Spreedsheet '!G984</f>
        <v>-1096.8055555555557</v>
      </c>
      <c r="M984" s="43">
        <f t="shared" si="477"/>
        <v>1</v>
      </c>
      <c r="N984" s="43">
        <f>IF(M984=1,'Car Info '!$C$5*9.80665*'Car Info '!$H$5,0)</f>
        <v>160.73099349999998</v>
      </c>
      <c r="O984" s="43">
        <f>0.5*'Car Info '!$G$5*'Car Info '!$I$5*'Car Info '!$D$5*('My Spreedsheet '!F984*'My Spreedsheet '!F984)</f>
        <v>5.134201245249999</v>
      </c>
      <c r="P984" s="43">
        <f t="shared" si="500"/>
        <v>-930.94036081030572</v>
      </c>
      <c r="Q984" s="43">
        <f t="shared" si="478"/>
        <v>-3413.4479896377875</v>
      </c>
      <c r="R984" s="43">
        <f t="shared" si="479"/>
        <v>-3.4134479896377874</v>
      </c>
      <c r="S984" s="43">
        <f t="shared" si="480"/>
        <v>608.17238073258329</v>
      </c>
      <c r="T984" s="43">
        <f t="shared" si="502"/>
        <v>1160743.6184891257</v>
      </c>
      <c r="U984" s="43">
        <f t="shared" si="481"/>
        <v>0</v>
      </c>
      <c r="V984" s="43">
        <f t="shared" si="482"/>
        <v>0</v>
      </c>
      <c r="W984" s="43">
        <f t="shared" si="483"/>
        <v>-3.4134479896377874</v>
      </c>
      <c r="X984" s="43">
        <f t="shared" si="484"/>
        <v>9.4817999712160756E-4</v>
      </c>
      <c r="Y984" s="43">
        <f t="shared" si="472"/>
        <v>3433.6589604956894</v>
      </c>
      <c r="Z984" s="43">
        <f t="shared" si="473"/>
        <v>-1659.5750384997611</v>
      </c>
      <c r="AA984" s="43">
        <f t="shared" si="485"/>
        <v>0.95379415569324699</v>
      </c>
      <c r="AB984" s="43">
        <f t="shared" si="486"/>
        <v>-0.46099306624993364</v>
      </c>
      <c r="AC984" s="43">
        <f t="shared" si="487"/>
        <v>0.46099306624993364</v>
      </c>
      <c r="AD984" s="43">
        <f t="shared" si="488"/>
        <v>0.49280108944331336</v>
      </c>
      <c r="AE984" s="43">
        <f>1/2*(('Car Info '!$C$5)*('My Spreedsheet '!F984)^2)</f>
        <v>10016.111111111109</v>
      </c>
      <c r="AF984" s="43">
        <f t="shared" si="489"/>
        <v>10.01611111111111</v>
      </c>
      <c r="AG984" s="43">
        <f t="shared" si="490"/>
        <v>2.7822530864197526E-3</v>
      </c>
      <c r="AH984" s="43">
        <f t="shared" si="491"/>
        <v>19.719895151748947</v>
      </c>
      <c r="AI984" s="43">
        <f t="shared" si="492"/>
        <v>608.17238073258329</v>
      </c>
      <c r="AJ984" s="43">
        <f t="shared" si="493"/>
        <v>9407.9387303785261</v>
      </c>
      <c r="AK984" s="43">
        <f t="shared" si="494"/>
        <v>9.4079387303785271</v>
      </c>
      <c r="AL984" s="43">
        <f t="shared" si="495"/>
        <v>9407.9387303785261</v>
      </c>
      <c r="AM984" s="43">
        <f t="shared" si="496"/>
        <v>9.4079387303785271</v>
      </c>
      <c r="AN984" s="43">
        <f t="shared" si="497"/>
        <v>7.0559540477838949</v>
      </c>
      <c r="AO984" s="43">
        <f>IF('My Spreedsheet '!AN984&lt; 'Supercapacitor Info'!$F$22,'My Spreedsheet '!AN984,'Supercapacitor Info'!$F$22)</f>
        <v>7.0559540477838949</v>
      </c>
    </row>
    <row r="985" spans="2:41" x14ac:dyDescent="0.3">
      <c r="B985" s="8" t="s">
        <v>10</v>
      </c>
      <c r="C985" s="8">
        <v>980</v>
      </c>
      <c r="D985" s="8">
        <v>391</v>
      </c>
      <c r="E985" s="9">
        <v>10.7</v>
      </c>
      <c r="F985" s="52">
        <f t="shared" si="474"/>
        <v>2.9722222222222219</v>
      </c>
      <c r="G985" s="18">
        <f t="shared" si="498"/>
        <v>-0.61111111111111094</v>
      </c>
      <c r="H985" s="18">
        <f t="shared" si="499"/>
        <v>-2.1999999999999993</v>
      </c>
      <c r="I985" s="18">
        <f t="shared" si="475"/>
        <v>2.9722222222222219</v>
      </c>
      <c r="J985" s="18">
        <f t="shared" si="476"/>
        <v>7843.2500000000073</v>
      </c>
      <c r="K985" s="18">
        <f t="shared" si="501"/>
        <v>4748.7222222222217</v>
      </c>
      <c r="L985" s="43">
        <f>'Car Info '!$C$5*'My Spreedsheet '!G985</f>
        <v>-910.55555555555532</v>
      </c>
      <c r="M985" s="43">
        <f t="shared" si="477"/>
        <v>1</v>
      </c>
      <c r="N985" s="43">
        <f>IF(M985=1,'Car Info '!$C$5*9.80665*'Car Info '!$H$5,0)</f>
        <v>160.73099349999998</v>
      </c>
      <c r="O985" s="43">
        <f>0.5*'Car Info '!$G$5*'Car Info '!$I$5*'Car Info '!$D$5*('My Spreedsheet '!F985*'My Spreedsheet '!F985)</f>
        <v>3.3735921749809017</v>
      </c>
      <c r="P985" s="43">
        <f t="shared" si="500"/>
        <v>-746.45096988057446</v>
      </c>
      <c r="Q985" s="43">
        <f t="shared" si="478"/>
        <v>-2218.6181604783737</v>
      </c>
      <c r="R985" s="43">
        <f t="shared" si="479"/>
        <v>-2.2186181604783739</v>
      </c>
      <c r="S985" s="43">
        <f t="shared" si="480"/>
        <v>487.75529631174868</v>
      </c>
      <c r="T985" s="43">
        <f t="shared" si="502"/>
        <v>1161231.3737854376</v>
      </c>
      <c r="U985" s="43">
        <f t="shared" si="481"/>
        <v>0</v>
      </c>
      <c r="V985" s="43">
        <f t="shared" si="482"/>
        <v>0</v>
      </c>
      <c r="W985" s="43">
        <f t="shared" si="483"/>
        <v>-2.2186181604783739</v>
      </c>
      <c r="X985" s="43">
        <f t="shared" si="484"/>
        <v>6.1628282235510383E-4</v>
      </c>
      <c r="Y985" s="43">
        <f t="shared" si="472"/>
        <v>3433.6589604956894</v>
      </c>
      <c r="Z985" s="43">
        <f t="shared" si="473"/>
        <v>-1661.7936566602395</v>
      </c>
      <c r="AA985" s="43">
        <f t="shared" si="485"/>
        <v>0.95379415569324699</v>
      </c>
      <c r="AB985" s="43">
        <f t="shared" si="486"/>
        <v>-0.46160934907228879</v>
      </c>
      <c r="AC985" s="43">
        <f t="shared" si="487"/>
        <v>0.46160934907228879</v>
      </c>
      <c r="AD985" s="43">
        <f t="shared" si="488"/>
        <v>0.4921848066209582</v>
      </c>
      <c r="AE985" s="43">
        <f>1/2*(('Car Info '!$C$5)*('My Spreedsheet '!F985)^2)</f>
        <v>6581.4081790123437</v>
      </c>
      <c r="AF985" s="43">
        <f t="shared" si="489"/>
        <v>6.5814081790123442</v>
      </c>
      <c r="AG985" s="43">
        <f t="shared" si="490"/>
        <v>1.8281689386145401E-3</v>
      </c>
      <c r="AH985" s="43">
        <f t="shared" si="491"/>
        <v>19.721723320687563</v>
      </c>
      <c r="AI985" s="43">
        <f t="shared" si="492"/>
        <v>487.75529631174868</v>
      </c>
      <c r="AJ985" s="43">
        <f t="shared" si="493"/>
        <v>6093.652882700595</v>
      </c>
      <c r="AK985" s="43">
        <f t="shared" si="494"/>
        <v>6.0936528827005949</v>
      </c>
      <c r="AL985" s="43">
        <f t="shared" si="495"/>
        <v>6093.652882700595</v>
      </c>
      <c r="AM985" s="43">
        <f t="shared" si="496"/>
        <v>6.0936528827005949</v>
      </c>
      <c r="AN985" s="43">
        <f t="shared" si="497"/>
        <v>4.570239662025446</v>
      </c>
      <c r="AO985" s="43">
        <f>IF('My Spreedsheet '!AN985&lt; 'Supercapacitor Info'!$F$22,'My Spreedsheet '!AN985,'Supercapacitor Info'!$F$22)</f>
        <v>4.570239662025446</v>
      </c>
    </row>
    <row r="986" spans="2:41" x14ac:dyDescent="0.3">
      <c r="B986" s="8" t="s">
        <v>10</v>
      </c>
      <c r="C986" s="8">
        <v>981</v>
      </c>
      <c r="D986" s="8">
        <v>392</v>
      </c>
      <c r="E986" s="9">
        <v>8.8000000000000007</v>
      </c>
      <c r="F986" s="52">
        <f t="shared" si="474"/>
        <v>2.4444444444444446</v>
      </c>
      <c r="G986" s="18">
        <f t="shared" si="498"/>
        <v>-0.48611111111111099</v>
      </c>
      <c r="H986" s="18">
        <f t="shared" si="499"/>
        <v>-1.7499999999999996</v>
      </c>
      <c r="I986" s="18">
        <f t="shared" si="475"/>
        <v>2.4444444444444446</v>
      </c>
      <c r="J986" s="18">
        <f t="shared" si="476"/>
        <v>7845.6944444444516</v>
      </c>
      <c r="K986" s="18">
        <f t="shared" si="501"/>
        <v>4751.1666666666661</v>
      </c>
      <c r="L986" s="43">
        <f>'Car Info '!$C$5*'My Spreedsheet '!G986</f>
        <v>-724.30555555555543</v>
      </c>
      <c r="M986" s="43">
        <f t="shared" si="477"/>
        <v>1</v>
      </c>
      <c r="N986" s="43">
        <f>IF(M986=1,'Car Info '!$C$5*9.80665*'Car Info '!$H$5,0)</f>
        <v>160.73099349999998</v>
      </c>
      <c r="O986" s="43">
        <f>0.5*'Car Info '!$G$5*'Car Info '!$I$5*'Car Info '!$D$5*('My Spreedsheet '!F986*'My Spreedsheet '!F986)</f>
        <v>2.2818672201111112</v>
      </c>
      <c r="P986" s="43">
        <f t="shared" si="500"/>
        <v>-561.29269483544431</v>
      </c>
      <c r="Q986" s="43">
        <f t="shared" si="478"/>
        <v>-1372.0488095977528</v>
      </c>
      <c r="R986" s="43">
        <f t="shared" si="479"/>
        <v>-1.3720488095977528</v>
      </c>
      <c r="S986" s="43">
        <f t="shared" si="480"/>
        <v>398.47588176027159</v>
      </c>
      <c r="T986" s="43">
        <f t="shared" si="502"/>
        <v>1161629.8496671978</v>
      </c>
      <c r="U986" s="43">
        <f t="shared" si="481"/>
        <v>0</v>
      </c>
      <c r="V986" s="43">
        <f t="shared" si="482"/>
        <v>0</v>
      </c>
      <c r="W986" s="43">
        <f t="shared" si="483"/>
        <v>-1.3720488095977528</v>
      </c>
      <c r="X986" s="43">
        <f t="shared" si="484"/>
        <v>3.811246693327091E-4</v>
      </c>
      <c r="Y986" s="43">
        <f t="shared" si="472"/>
        <v>3433.6589604956894</v>
      </c>
      <c r="Z986" s="43">
        <f t="shared" si="473"/>
        <v>-1663.1657054698373</v>
      </c>
      <c r="AA986" s="43">
        <f t="shared" si="485"/>
        <v>0.95379415569324699</v>
      </c>
      <c r="AB986" s="43">
        <f t="shared" si="486"/>
        <v>-0.4619904737416215</v>
      </c>
      <c r="AC986" s="43">
        <f t="shared" si="487"/>
        <v>0.4619904737416215</v>
      </c>
      <c r="AD986" s="43">
        <f t="shared" si="488"/>
        <v>0.49180368195162549</v>
      </c>
      <c r="AE986" s="43">
        <f>1/2*(('Car Info '!$C$5)*('My Spreedsheet '!F986)^2)</f>
        <v>4451.6049382716055</v>
      </c>
      <c r="AF986" s="43">
        <f t="shared" si="489"/>
        <v>4.4516049382716059</v>
      </c>
      <c r="AG986" s="43">
        <f t="shared" si="490"/>
        <v>1.2365569272976683E-3</v>
      </c>
      <c r="AH986" s="43">
        <f t="shared" si="491"/>
        <v>19.722959877614862</v>
      </c>
      <c r="AI986" s="43">
        <f t="shared" si="492"/>
        <v>398.47588176027159</v>
      </c>
      <c r="AJ986" s="43">
        <f t="shared" si="493"/>
        <v>4053.1290565113341</v>
      </c>
      <c r="AK986" s="43">
        <f t="shared" si="494"/>
        <v>4.0531290565113345</v>
      </c>
      <c r="AL986" s="43">
        <f t="shared" si="495"/>
        <v>4053.1290565113341</v>
      </c>
      <c r="AM986" s="43">
        <f t="shared" si="496"/>
        <v>4.0531290565113345</v>
      </c>
      <c r="AN986" s="43">
        <f t="shared" si="497"/>
        <v>3.0398467923835004</v>
      </c>
      <c r="AO986" s="43">
        <f>IF('My Spreedsheet '!AN986&lt; 'Supercapacitor Info'!$F$22,'My Spreedsheet '!AN986,'Supercapacitor Info'!$F$22)</f>
        <v>3.0398467923835004</v>
      </c>
    </row>
    <row r="987" spans="2:41" x14ac:dyDescent="0.3">
      <c r="B987" s="8" t="s">
        <v>10</v>
      </c>
      <c r="C987" s="8">
        <v>982</v>
      </c>
      <c r="D987" s="8">
        <v>393</v>
      </c>
      <c r="E987" s="9">
        <v>7.2</v>
      </c>
      <c r="F987" s="52">
        <f t="shared" si="474"/>
        <v>2</v>
      </c>
      <c r="G987" s="18">
        <f t="shared" si="498"/>
        <v>-0.45833333333333343</v>
      </c>
      <c r="H987" s="18">
        <f t="shared" si="499"/>
        <v>-1.6500000000000004</v>
      </c>
      <c r="I987" s="18">
        <f t="shared" si="475"/>
        <v>2</v>
      </c>
      <c r="J987" s="18">
        <f t="shared" si="476"/>
        <v>7847.6944444444516</v>
      </c>
      <c r="K987" s="18">
        <f t="shared" si="501"/>
        <v>4753.1666666666661</v>
      </c>
      <c r="L987" s="43">
        <f>'Car Info '!$C$5*'My Spreedsheet '!G987</f>
        <v>-682.91666666666686</v>
      </c>
      <c r="M987" s="43">
        <f t="shared" si="477"/>
        <v>1</v>
      </c>
      <c r="N987" s="43">
        <f>IF(M987=1,'Car Info '!$C$5*9.80665*'Car Info '!$H$5,0)</f>
        <v>160.73099349999998</v>
      </c>
      <c r="O987" s="43">
        <f>0.5*'Car Info '!$G$5*'Car Info '!$I$5*'Car Info '!$D$5*('My Spreedsheet '!F987*'My Spreedsheet '!F987)</f>
        <v>1.527530949</v>
      </c>
      <c r="P987" s="43">
        <f t="shared" si="500"/>
        <v>-520.65814221766686</v>
      </c>
      <c r="Q987" s="43">
        <f t="shared" si="478"/>
        <v>-1041.3162844353337</v>
      </c>
      <c r="R987" s="43">
        <f t="shared" si="479"/>
        <v>-1.0413162844353336</v>
      </c>
      <c r="S987" s="43">
        <f t="shared" si="480"/>
        <v>324.51704889799998</v>
      </c>
      <c r="T987" s="43">
        <f t="shared" si="502"/>
        <v>1161954.3667160957</v>
      </c>
      <c r="U987" s="43">
        <f t="shared" si="481"/>
        <v>0</v>
      </c>
      <c r="V987" s="43">
        <f t="shared" si="482"/>
        <v>0</v>
      </c>
      <c r="W987" s="43">
        <f t="shared" si="483"/>
        <v>-1.0413162844353336</v>
      </c>
      <c r="X987" s="43">
        <f t="shared" si="484"/>
        <v>2.8925452345425934E-4</v>
      </c>
      <c r="Y987" s="43">
        <f t="shared" si="472"/>
        <v>3433.6589604956894</v>
      </c>
      <c r="Z987" s="43">
        <f t="shared" si="473"/>
        <v>-1664.2070217542728</v>
      </c>
      <c r="AA987" s="43">
        <f t="shared" si="485"/>
        <v>0.95379415569324699</v>
      </c>
      <c r="AB987" s="43">
        <f t="shared" si="486"/>
        <v>-0.4622797282650758</v>
      </c>
      <c r="AC987" s="43">
        <f t="shared" si="487"/>
        <v>0.4622797282650758</v>
      </c>
      <c r="AD987" s="43">
        <f t="shared" si="488"/>
        <v>0.4915144274281712</v>
      </c>
      <c r="AE987" s="43">
        <f>1/2*(('Car Info '!$C$5)*('My Spreedsheet '!F987)^2)</f>
        <v>2980</v>
      </c>
      <c r="AF987" s="43">
        <f t="shared" si="489"/>
        <v>2.98</v>
      </c>
      <c r="AG987" s="43">
        <f t="shared" si="490"/>
        <v>8.2777777777777776E-4</v>
      </c>
      <c r="AH987" s="43">
        <f t="shared" si="491"/>
        <v>19.723787655392641</v>
      </c>
      <c r="AI987" s="43">
        <f t="shared" si="492"/>
        <v>324.51704889799998</v>
      </c>
      <c r="AJ987" s="43">
        <f t="shared" si="493"/>
        <v>2655.4829511019998</v>
      </c>
      <c r="AK987" s="43">
        <f t="shared" si="494"/>
        <v>2.6554829511019999</v>
      </c>
      <c r="AL987" s="43">
        <f t="shared" si="495"/>
        <v>2655.4829511019998</v>
      </c>
      <c r="AM987" s="43">
        <f t="shared" si="496"/>
        <v>2.6554829511019999</v>
      </c>
      <c r="AN987" s="43">
        <f t="shared" si="497"/>
        <v>1.9916122133265</v>
      </c>
      <c r="AO987" s="43">
        <f>IF('My Spreedsheet '!AN987&lt; 'Supercapacitor Info'!$F$22,'My Spreedsheet '!AN987,'Supercapacitor Info'!$F$22)</f>
        <v>1.9916122133265</v>
      </c>
    </row>
    <row r="988" spans="2:41" x14ac:dyDescent="0.3">
      <c r="B988" s="8" t="s">
        <v>10</v>
      </c>
      <c r="C988" s="8">
        <v>983</v>
      </c>
      <c r="D988" s="8">
        <v>394</v>
      </c>
      <c r="E988" s="9">
        <v>5.5</v>
      </c>
      <c r="F988" s="52">
        <f t="shared" si="474"/>
        <v>1.5277777777777777</v>
      </c>
      <c r="G988" s="18">
        <f t="shared" si="498"/>
        <v>-0.55555555555555558</v>
      </c>
      <c r="H988" s="18">
        <f t="shared" si="499"/>
        <v>-2</v>
      </c>
      <c r="I988" s="18">
        <f t="shared" si="475"/>
        <v>1.5277777777777777</v>
      </c>
      <c r="J988" s="18">
        <f t="shared" si="476"/>
        <v>7849.222222222229</v>
      </c>
      <c r="K988" s="18">
        <f t="shared" si="501"/>
        <v>4754.6944444444434</v>
      </c>
      <c r="L988" s="43">
        <f>'Car Info '!$C$5*'My Spreedsheet '!G988</f>
        <v>-827.77777777777783</v>
      </c>
      <c r="M988" s="43">
        <f t="shared" si="477"/>
        <v>1</v>
      </c>
      <c r="N988" s="43">
        <f>IF(M988=1,'Car Info '!$C$5*9.80665*'Car Info '!$H$5,0)</f>
        <v>160.73099349999998</v>
      </c>
      <c r="O988" s="43">
        <f>0.5*'Car Info '!$G$5*'Car Info '!$I$5*'Car Info '!$D$5*('My Spreedsheet '!F988*'My Spreedsheet '!F988)</f>
        <v>0.89135438285590274</v>
      </c>
      <c r="P988" s="43">
        <f t="shared" si="500"/>
        <v>-666.15542989492201</v>
      </c>
      <c r="Q988" s="43">
        <f t="shared" si="478"/>
        <v>-1017.7374623394641</v>
      </c>
      <c r="R988" s="43">
        <f t="shared" si="479"/>
        <v>-1.0177374623394642</v>
      </c>
      <c r="S988" s="43">
        <f t="shared" si="480"/>
        <v>246.92303148769645</v>
      </c>
      <c r="T988" s="43">
        <f t="shared" si="502"/>
        <v>1162201.2897475834</v>
      </c>
      <c r="U988" s="43">
        <f t="shared" si="481"/>
        <v>0</v>
      </c>
      <c r="V988" s="43">
        <f t="shared" si="482"/>
        <v>0</v>
      </c>
      <c r="W988" s="43">
        <f t="shared" si="483"/>
        <v>-1.0177374623394642</v>
      </c>
      <c r="X988" s="43">
        <f t="shared" si="484"/>
        <v>2.8270485064985117E-4</v>
      </c>
      <c r="Y988" s="43">
        <f t="shared" si="472"/>
        <v>3433.6589604956894</v>
      </c>
      <c r="Z988" s="43">
        <f t="shared" si="473"/>
        <v>-1665.2247592166123</v>
      </c>
      <c r="AA988" s="43">
        <f t="shared" si="485"/>
        <v>0.95379415569324699</v>
      </c>
      <c r="AB988" s="43">
        <f t="shared" si="486"/>
        <v>-0.46256243311572565</v>
      </c>
      <c r="AC988" s="43">
        <f t="shared" si="487"/>
        <v>0.46256243311572565</v>
      </c>
      <c r="AD988" s="43">
        <f t="shared" si="488"/>
        <v>0.49123172257752135</v>
      </c>
      <c r="AE988" s="43">
        <f>1/2*(('Car Info '!$C$5)*('My Spreedsheet '!F988)^2)</f>
        <v>1738.9081790123455</v>
      </c>
      <c r="AF988" s="43">
        <f t="shared" si="489"/>
        <v>1.7389081790123455</v>
      </c>
      <c r="AG988" s="43">
        <f t="shared" si="490"/>
        <v>4.8303004972565151E-4</v>
      </c>
      <c r="AH988" s="43">
        <f t="shared" si="491"/>
        <v>19.724270685442367</v>
      </c>
      <c r="AI988" s="43">
        <f t="shared" si="492"/>
        <v>246.92303148769645</v>
      </c>
      <c r="AJ988" s="43">
        <f t="shared" si="493"/>
        <v>1491.9851475246492</v>
      </c>
      <c r="AK988" s="43">
        <f t="shared" si="494"/>
        <v>1.4919851475246493</v>
      </c>
      <c r="AL988" s="43">
        <f t="shared" si="495"/>
        <v>1491.9851475246492</v>
      </c>
      <c r="AM988" s="43">
        <f t="shared" si="496"/>
        <v>1.4919851475246493</v>
      </c>
      <c r="AN988" s="43">
        <f t="shared" si="497"/>
        <v>1.118988860643487</v>
      </c>
      <c r="AO988" s="43">
        <f>IF('My Spreedsheet '!AN988&lt; 'Supercapacitor Info'!$F$22,'My Spreedsheet '!AN988,'Supercapacitor Info'!$F$22)</f>
        <v>1.118988860643487</v>
      </c>
    </row>
    <row r="989" spans="2:41" x14ac:dyDescent="0.3">
      <c r="B989" s="8" t="s">
        <v>10</v>
      </c>
      <c r="C989" s="8">
        <v>984</v>
      </c>
      <c r="D989" s="8">
        <v>395</v>
      </c>
      <c r="E989" s="9">
        <v>3.2</v>
      </c>
      <c r="F989" s="52">
        <f t="shared" si="474"/>
        <v>0.88888888888888895</v>
      </c>
      <c r="G989" s="18">
        <f t="shared" si="498"/>
        <v>-0.61111111111111116</v>
      </c>
      <c r="H989" s="18">
        <f t="shared" si="499"/>
        <v>-2.2000000000000002</v>
      </c>
      <c r="I989" s="18">
        <f t="shared" si="475"/>
        <v>0.88888888888888895</v>
      </c>
      <c r="J989" s="18">
        <f t="shared" si="476"/>
        <v>7850.1111111111177</v>
      </c>
      <c r="K989" s="18">
        <f t="shared" si="501"/>
        <v>4755.5833333333321</v>
      </c>
      <c r="L989" s="43">
        <f>'Car Info '!$C$5*'My Spreedsheet '!G989</f>
        <v>-910.55555555555566</v>
      </c>
      <c r="M989" s="43">
        <f t="shared" si="477"/>
        <v>1</v>
      </c>
      <c r="N989" s="43">
        <f>IF(M989=1,'Car Info '!$C$5*9.80665*'Car Info '!$H$5,0)</f>
        <v>160.73099349999998</v>
      </c>
      <c r="O989" s="43">
        <f>0.5*'Car Info '!$G$5*'Car Info '!$I$5*'Car Info '!$D$5*('My Spreedsheet '!F989*'My Spreedsheet '!F989)</f>
        <v>0.30173450844444444</v>
      </c>
      <c r="P989" s="43">
        <f t="shared" si="500"/>
        <v>-749.52282754711121</v>
      </c>
      <c r="Q989" s="43">
        <f t="shared" si="478"/>
        <v>-666.24251337521002</v>
      </c>
      <c r="R989" s="43">
        <f t="shared" si="479"/>
        <v>-0.66624251337521001</v>
      </c>
      <c r="S989" s="43">
        <f t="shared" si="480"/>
        <v>143.14020267417283</v>
      </c>
      <c r="T989" s="43">
        <f t="shared" si="502"/>
        <v>1162344.4299502575</v>
      </c>
      <c r="U989" s="43">
        <f t="shared" si="481"/>
        <v>0</v>
      </c>
      <c r="V989" s="43">
        <f t="shared" si="482"/>
        <v>0</v>
      </c>
      <c r="W989" s="43">
        <f t="shared" si="483"/>
        <v>-0.66624251337521001</v>
      </c>
      <c r="X989" s="43">
        <f t="shared" si="484"/>
        <v>1.8506736482644723E-4</v>
      </c>
      <c r="Y989" s="43">
        <f t="shared" si="472"/>
        <v>3433.6589604956894</v>
      </c>
      <c r="Z989" s="43">
        <f t="shared" si="473"/>
        <v>-1665.8910017299875</v>
      </c>
      <c r="AA989" s="43">
        <f t="shared" si="485"/>
        <v>0.95379415569324699</v>
      </c>
      <c r="AB989" s="43">
        <f t="shared" si="486"/>
        <v>-0.46274750048055208</v>
      </c>
      <c r="AC989" s="43">
        <f t="shared" si="487"/>
        <v>0.46274750048055208</v>
      </c>
      <c r="AD989" s="43">
        <f t="shared" si="488"/>
        <v>0.49104665521269492</v>
      </c>
      <c r="AE989" s="43">
        <f>1/2*(('Car Info '!$C$5)*('My Spreedsheet '!F989)^2)</f>
        <v>588.64197530864203</v>
      </c>
      <c r="AF989" s="43">
        <f t="shared" si="489"/>
        <v>0.58864197530864204</v>
      </c>
      <c r="AG989" s="43">
        <f t="shared" si="490"/>
        <v>1.6351165980795613E-4</v>
      </c>
      <c r="AH989" s="43">
        <f t="shared" si="491"/>
        <v>19.724434197102173</v>
      </c>
      <c r="AI989" s="43">
        <f t="shared" si="492"/>
        <v>143.14020267417283</v>
      </c>
      <c r="AJ989" s="43">
        <f t="shared" si="493"/>
        <v>445.50177263446921</v>
      </c>
      <c r="AK989" s="43">
        <f t="shared" si="494"/>
        <v>0.44550177263446922</v>
      </c>
      <c r="AL989" s="43">
        <f t="shared" si="495"/>
        <v>445.50177263446921</v>
      </c>
      <c r="AM989" s="43">
        <f t="shared" si="496"/>
        <v>0.44550177263446922</v>
      </c>
      <c r="AN989" s="43">
        <f t="shared" si="497"/>
        <v>0.33412632947585191</v>
      </c>
      <c r="AO989" s="43">
        <f>IF('My Spreedsheet '!AN989&lt; 'Supercapacitor Info'!$F$22,'My Spreedsheet '!AN989,'Supercapacitor Info'!$F$22)</f>
        <v>0.33412632947585191</v>
      </c>
    </row>
    <row r="990" spans="2:41" x14ac:dyDescent="0.3">
      <c r="B990" s="8" t="s">
        <v>10</v>
      </c>
      <c r="C990" s="8">
        <v>985</v>
      </c>
      <c r="D990" s="8">
        <v>396</v>
      </c>
      <c r="E990" s="9">
        <v>1.1000000000000001</v>
      </c>
      <c r="F990" s="52">
        <f t="shared" si="474"/>
        <v>0.30555555555555558</v>
      </c>
      <c r="G990" s="18">
        <f t="shared" si="498"/>
        <v>-0.44444444444444448</v>
      </c>
      <c r="H990" s="18">
        <f t="shared" si="499"/>
        <v>-1.6</v>
      </c>
      <c r="I990" s="18">
        <f t="shared" si="475"/>
        <v>0.30555555555555558</v>
      </c>
      <c r="J990" s="18">
        <f t="shared" si="476"/>
        <v>7850.4166666666733</v>
      </c>
      <c r="K990" s="18">
        <f t="shared" si="501"/>
        <v>4755.8888888888878</v>
      </c>
      <c r="L990" s="43">
        <f>'Car Info '!$C$5*'My Spreedsheet '!G990</f>
        <v>-662.22222222222229</v>
      </c>
      <c r="M990" s="43">
        <f t="shared" si="477"/>
        <v>1</v>
      </c>
      <c r="N990" s="43">
        <f>IF(M990=1,'Car Info '!$C$5*9.80665*'Car Info '!$H$5,0)</f>
        <v>160.73099349999998</v>
      </c>
      <c r="O990" s="43">
        <f>0.5*'Car Info '!$G$5*'Car Info '!$I$5*'Car Info '!$D$5*('My Spreedsheet '!F990*'My Spreedsheet '!F990)</f>
        <v>3.5654175314236113E-2</v>
      </c>
      <c r="P990" s="43">
        <f t="shared" si="500"/>
        <v>-501.45557454690811</v>
      </c>
      <c r="Q990" s="43">
        <f t="shared" si="478"/>
        <v>-153.22253666711083</v>
      </c>
      <c r="R990" s="43">
        <f t="shared" si="479"/>
        <v>-0.15322253666711083</v>
      </c>
      <c r="S990" s="43">
        <f t="shared" si="480"/>
        <v>49.123142345234911</v>
      </c>
      <c r="T990" s="43">
        <f t="shared" si="502"/>
        <v>1162393.5530926029</v>
      </c>
      <c r="U990" s="43">
        <f t="shared" si="481"/>
        <v>0</v>
      </c>
      <c r="V990" s="43">
        <f t="shared" si="482"/>
        <v>0</v>
      </c>
      <c r="W990" s="43">
        <f t="shared" si="483"/>
        <v>-0.15322253666711083</v>
      </c>
      <c r="X990" s="43">
        <f t="shared" si="484"/>
        <v>4.2561815740864121E-5</v>
      </c>
      <c r="Y990" s="43">
        <f t="shared" si="472"/>
        <v>3433.6589604956894</v>
      </c>
      <c r="Z990" s="43">
        <f t="shared" si="473"/>
        <v>-1666.0442242666545</v>
      </c>
      <c r="AA990" s="43">
        <f t="shared" si="485"/>
        <v>0.95379415569324699</v>
      </c>
      <c r="AB990" s="43">
        <f t="shared" si="486"/>
        <v>-0.46279006229629294</v>
      </c>
      <c r="AC990" s="43">
        <f t="shared" si="487"/>
        <v>0.46279006229629294</v>
      </c>
      <c r="AD990" s="43">
        <f t="shared" si="488"/>
        <v>0.49100409339695406</v>
      </c>
      <c r="AE990" s="43">
        <f>1/2*(('Car Info '!$C$5)*('My Spreedsheet '!F990)^2)</f>
        <v>69.556327160493836</v>
      </c>
      <c r="AF990" s="43">
        <f t="shared" si="489"/>
        <v>6.9556327160493842E-2</v>
      </c>
      <c r="AG990" s="43">
        <f t="shared" si="490"/>
        <v>1.9321201989026068E-5</v>
      </c>
      <c r="AH990" s="43">
        <f t="shared" si="491"/>
        <v>19.724453518304163</v>
      </c>
      <c r="AI990" s="43">
        <f t="shared" si="492"/>
        <v>49.123142345234911</v>
      </c>
      <c r="AJ990" s="43">
        <f t="shared" si="493"/>
        <v>20.433184815258926</v>
      </c>
      <c r="AK990" s="43">
        <f t="shared" si="494"/>
        <v>2.0433184815258926E-2</v>
      </c>
      <c r="AL990" s="43">
        <f t="shared" si="495"/>
        <v>20.433184815258926</v>
      </c>
      <c r="AM990" s="43">
        <f t="shared" si="496"/>
        <v>2.0433184815258926E-2</v>
      </c>
      <c r="AN990" s="43">
        <f t="shared" si="497"/>
        <v>1.5324888611444194E-2</v>
      </c>
      <c r="AO990" s="43">
        <f>IF('My Spreedsheet '!AN990&lt; 'Supercapacitor Info'!$F$22,'My Spreedsheet '!AN990,'Supercapacitor Info'!$F$22)</f>
        <v>1.5324888611444194E-2</v>
      </c>
    </row>
    <row r="991" spans="2:41" x14ac:dyDescent="0.3">
      <c r="B991" s="8" t="s">
        <v>10</v>
      </c>
      <c r="C991" s="8">
        <v>986</v>
      </c>
      <c r="D991" s="8">
        <v>397</v>
      </c>
      <c r="E991" s="9">
        <v>0</v>
      </c>
      <c r="F991" s="52">
        <f t="shared" si="474"/>
        <v>0</v>
      </c>
      <c r="G991" s="18">
        <f t="shared" si="498"/>
        <v>-0.15277777777777779</v>
      </c>
      <c r="H991" s="18">
        <f t="shared" si="499"/>
        <v>-0.55000000000000004</v>
      </c>
      <c r="I991" s="18">
        <f t="shared" si="475"/>
        <v>0</v>
      </c>
      <c r="J991" s="18">
        <f t="shared" si="476"/>
        <v>7850.4166666666733</v>
      </c>
      <c r="K991" s="18">
        <f t="shared" si="501"/>
        <v>4755.8888888888878</v>
      </c>
      <c r="L991" s="43">
        <f>'Car Info '!$C$5*'My Spreedsheet '!G991</f>
        <v>-227.63888888888891</v>
      </c>
      <c r="M991" s="43">
        <f t="shared" si="477"/>
        <v>0</v>
      </c>
      <c r="N991" s="43">
        <f>IF(M991=1,'Car Info '!$C$5*9.80665*'Car Info '!$H$5,0)</f>
        <v>0</v>
      </c>
      <c r="O991" s="43">
        <f>0.5*'Car Info '!$G$5*'Car Info '!$I$5*'Car Info '!$D$5*('My Spreedsheet '!F991*'My Spreedsheet '!F991)</f>
        <v>0</v>
      </c>
      <c r="P991" s="43">
        <f t="shared" si="500"/>
        <v>-227.63888888888891</v>
      </c>
      <c r="Q991" s="43">
        <f t="shared" si="478"/>
        <v>0</v>
      </c>
      <c r="R991" s="43">
        <f t="shared" si="479"/>
        <v>0</v>
      </c>
      <c r="S991" s="43">
        <f t="shared" si="480"/>
        <v>0</v>
      </c>
      <c r="T991" s="43">
        <f t="shared" si="502"/>
        <v>1162393.5530926029</v>
      </c>
      <c r="U991" s="43">
        <f t="shared" si="481"/>
        <v>0</v>
      </c>
      <c r="V991" s="43">
        <f t="shared" si="482"/>
        <v>0</v>
      </c>
      <c r="W991" s="43">
        <f t="shared" si="483"/>
        <v>0</v>
      </c>
      <c r="X991" s="43">
        <f t="shared" si="484"/>
        <v>0</v>
      </c>
      <c r="Y991" s="43">
        <f t="shared" si="472"/>
        <v>3433.6589604956894</v>
      </c>
      <c r="Z991" s="43">
        <f t="shared" si="473"/>
        <v>-1666.0442242666545</v>
      </c>
      <c r="AA991" s="43">
        <f t="shared" si="485"/>
        <v>0.95379415569324699</v>
      </c>
      <c r="AB991" s="43">
        <f t="shared" si="486"/>
        <v>-0.46279006229629294</v>
      </c>
      <c r="AC991" s="43">
        <f t="shared" si="487"/>
        <v>0.46279006229629294</v>
      </c>
      <c r="AD991" s="43">
        <f t="shared" si="488"/>
        <v>0.49100409339695406</v>
      </c>
      <c r="AE991" s="43">
        <f>1/2*(('Car Info '!$C$5)*('My Spreedsheet '!F991)^2)</f>
        <v>0</v>
      </c>
      <c r="AF991" s="43">
        <f t="shared" si="489"/>
        <v>0</v>
      </c>
      <c r="AG991" s="43">
        <f t="shared" si="490"/>
        <v>0</v>
      </c>
      <c r="AH991" s="43">
        <f t="shared" si="491"/>
        <v>19.724453518304163</v>
      </c>
      <c r="AI991" s="43">
        <f t="shared" si="492"/>
        <v>0</v>
      </c>
      <c r="AJ991" s="43">
        <f t="shared" si="493"/>
        <v>0</v>
      </c>
      <c r="AK991" s="43">
        <f t="shared" si="494"/>
        <v>0</v>
      </c>
      <c r="AL991" s="43">
        <f t="shared" si="495"/>
        <v>0</v>
      </c>
      <c r="AM991" s="43">
        <f t="shared" si="496"/>
        <v>0</v>
      </c>
      <c r="AN991" s="43">
        <f t="shared" si="497"/>
        <v>0</v>
      </c>
      <c r="AO991" s="43">
        <f>IF('My Spreedsheet '!AN991&lt; 'Supercapacitor Info'!$F$22,'My Spreedsheet '!AN991,'Supercapacitor Info'!$F$22)</f>
        <v>0</v>
      </c>
    </row>
    <row r="992" spans="2:41" x14ac:dyDescent="0.3">
      <c r="B992" s="8" t="s">
        <v>10</v>
      </c>
      <c r="C992" s="8">
        <v>987</v>
      </c>
      <c r="D992" s="8">
        <v>398</v>
      </c>
      <c r="E992" s="9">
        <v>0</v>
      </c>
      <c r="F992" s="52">
        <f t="shared" si="474"/>
        <v>0</v>
      </c>
      <c r="G992" s="18">
        <f t="shared" si="498"/>
        <v>0</v>
      </c>
      <c r="H992" s="18">
        <f t="shared" si="499"/>
        <v>0</v>
      </c>
      <c r="I992" s="18">
        <f t="shared" si="475"/>
        <v>0</v>
      </c>
      <c r="J992" s="18">
        <f t="shared" si="476"/>
        <v>7850.4166666666733</v>
      </c>
      <c r="K992" s="18">
        <f t="shared" si="501"/>
        <v>4755.8888888888878</v>
      </c>
      <c r="L992" s="43">
        <f>'Car Info '!$C$5*'My Spreedsheet '!G992</f>
        <v>0</v>
      </c>
      <c r="M992" s="43">
        <f t="shared" si="477"/>
        <v>0</v>
      </c>
      <c r="N992" s="43">
        <f>IF(M992=1,'Car Info '!$C$5*9.80665*'Car Info '!$H$5,0)</f>
        <v>0</v>
      </c>
      <c r="O992" s="43">
        <f>0.5*'Car Info '!$G$5*'Car Info '!$I$5*'Car Info '!$D$5*('My Spreedsheet '!F992*'My Spreedsheet '!F992)</f>
        <v>0</v>
      </c>
      <c r="P992" s="43">
        <f t="shared" si="500"/>
        <v>0</v>
      </c>
      <c r="Q992" s="43">
        <f t="shared" si="478"/>
        <v>0</v>
      </c>
      <c r="R992" s="43">
        <f t="shared" si="479"/>
        <v>0</v>
      </c>
      <c r="S992" s="43">
        <f t="shared" si="480"/>
        <v>0</v>
      </c>
      <c r="T992" s="43">
        <f t="shared" si="502"/>
        <v>1162393.5530926029</v>
      </c>
      <c r="U992" s="43">
        <f t="shared" si="481"/>
        <v>0</v>
      </c>
      <c r="V992" s="43">
        <f t="shared" si="482"/>
        <v>0</v>
      </c>
      <c r="W992" s="43">
        <f t="shared" si="483"/>
        <v>0</v>
      </c>
      <c r="X992" s="43">
        <f t="shared" si="484"/>
        <v>0</v>
      </c>
      <c r="Y992" s="43">
        <f t="shared" si="472"/>
        <v>3433.6589604956894</v>
      </c>
      <c r="Z992" s="43">
        <f t="shared" si="473"/>
        <v>-1666.0442242666545</v>
      </c>
      <c r="AA992" s="43">
        <f t="shared" si="485"/>
        <v>0.95379415569324699</v>
      </c>
      <c r="AB992" s="43">
        <f t="shared" si="486"/>
        <v>-0.46279006229629294</v>
      </c>
      <c r="AC992" s="43">
        <f t="shared" si="487"/>
        <v>0.46279006229629294</v>
      </c>
      <c r="AD992" s="43">
        <f t="shared" si="488"/>
        <v>0.49100409339695406</v>
      </c>
      <c r="AE992" s="43">
        <f>1/2*(('Car Info '!$C$5)*('My Spreedsheet '!F992)^2)</f>
        <v>0</v>
      </c>
      <c r="AF992" s="43">
        <f t="shared" si="489"/>
        <v>0</v>
      </c>
      <c r="AG992" s="43">
        <f t="shared" si="490"/>
        <v>0</v>
      </c>
      <c r="AH992" s="43">
        <f t="shared" si="491"/>
        <v>19.724453518304163</v>
      </c>
      <c r="AI992" s="43">
        <f t="shared" si="492"/>
        <v>0</v>
      </c>
      <c r="AJ992" s="43">
        <f t="shared" si="493"/>
        <v>0</v>
      </c>
      <c r="AK992" s="43">
        <f t="shared" si="494"/>
        <v>0</v>
      </c>
      <c r="AL992" s="43">
        <f t="shared" si="495"/>
        <v>0</v>
      </c>
      <c r="AM992" s="43">
        <f t="shared" si="496"/>
        <v>0</v>
      </c>
      <c r="AN992" s="43">
        <f t="shared" si="497"/>
        <v>0</v>
      </c>
      <c r="AO992" s="43">
        <f>IF('My Spreedsheet '!AN992&lt; 'Supercapacitor Info'!$F$22,'My Spreedsheet '!AN992,'Supercapacitor Info'!$F$22)</f>
        <v>0</v>
      </c>
    </row>
    <row r="993" spans="2:41" x14ac:dyDescent="0.3">
      <c r="B993" s="8" t="s">
        <v>10</v>
      </c>
      <c r="C993" s="8">
        <v>988</v>
      </c>
      <c r="D993" s="8">
        <v>399</v>
      </c>
      <c r="E993" s="9">
        <v>0</v>
      </c>
      <c r="F993" s="52">
        <f t="shared" si="474"/>
        <v>0</v>
      </c>
      <c r="G993" s="18">
        <f t="shared" si="498"/>
        <v>0</v>
      </c>
      <c r="H993" s="18">
        <f t="shared" si="499"/>
        <v>0</v>
      </c>
      <c r="I993" s="18">
        <f t="shared" si="475"/>
        <v>0</v>
      </c>
      <c r="J993" s="18">
        <f t="shared" si="476"/>
        <v>7850.4166666666733</v>
      </c>
      <c r="K993" s="18">
        <f t="shared" si="501"/>
        <v>4755.8888888888878</v>
      </c>
      <c r="L993" s="43">
        <f>'Car Info '!$C$5*'My Spreedsheet '!G993</f>
        <v>0</v>
      </c>
      <c r="M993" s="43">
        <f t="shared" si="477"/>
        <v>0</v>
      </c>
      <c r="N993" s="43">
        <f>IF(M993=1,'Car Info '!$C$5*9.80665*'Car Info '!$H$5,0)</f>
        <v>0</v>
      </c>
      <c r="O993" s="43">
        <f>0.5*'Car Info '!$G$5*'Car Info '!$I$5*'Car Info '!$D$5*('My Spreedsheet '!F993*'My Spreedsheet '!F993)</f>
        <v>0</v>
      </c>
      <c r="P993" s="43">
        <f t="shared" si="500"/>
        <v>0</v>
      </c>
      <c r="Q993" s="43">
        <f t="shared" si="478"/>
        <v>0</v>
      </c>
      <c r="R993" s="43">
        <f t="shared" si="479"/>
        <v>0</v>
      </c>
      <c r="S993" s="43">
        <f t="shared" si="480"/>
        <v>0</v>
      </c>
      <c r="T993" s="43">
        <f t="shared" si="502"/>
        <v>1162393.5530926029</v>
      </c>
      <c r="U993" s="43">
        <f t="shared" si="481"/>
        <v>0</v>
      </c>
      <c r="V993" s="43">
        <f t="shared" si="482"/>
        <v>0</v>
      </c>
      <c r="W993" s="43">
        <f t="shared" si="483"/>
        <v>0</v>
      </c>
      <c r="X993" s="43">
        <f t="shared" si="484"/>
        <v>0</v>
      </c>
      <c r="Y993" s="43">
        <f t="shared" si="472"/>
        <v>3433.6589604956894</v>
      </c>
      <c r="Z993" s="43">
        <f t="shared" si="473"/>
        <v>-1666.0442242666545</v>
      </c>
      <c r="AA993" s="43">
        <f t="shared" si="485"/>
        <v>0.95379415569324699</v>
      </c>
      <c r="AB993" s="43">
        <f t="shared" si="486"/>
        <v>-0.46279006229629294</v>
      </c>
      <c r="AC993" s="43">
        <f t="shared" si="487"/>
        <v>0.46279006229629294</v>
      </c>
      <c r="AD993" s="43">
        <f t="shared" si="488"/>
        <v>0.49100409339695406</v>
      </c>
      <c r="AE993" s="43">
        <f>1/2*(('Car Info '!$C$5)*('My Spreedsheet '!F993)^2)</f>
        <v>0</v>
      </c>
      <c r="AF993" s="43">
        <f t="shared" si="489"/>
        <v>0</v>
      </c>
      <c r="AG993" s="43">
        <f t="shared" si="490"/>
        <v>0</v>
      </c>
      <c r="AH993" s="43">
        <f t="shared" si="491"/>
        <v>19.724453518304163</v>
      </c>
      <c r="AI993" s="43">
        <f t="shared" si="492"/>
        <v>0</v>
      </c>
      <c r="AJ993" s="43">
        <f t="shared" si="493"/>
        <v>0</v>
      </c>
      <c r="AK993" s="43">
        <f t="shared" si="494"/>
        <v>0</v>
      </c>
      <c r="AL993" s="43">
        <f t="shared" si="495"/>
        <v>0</v>
      </c>
      <c r="AM993" s="43">
        <f t="shared" si="496"/>
        <v>0</v>
      </c>
      <c r="AN993" s="43">
        <f t="shared" si="497"/>
        <v>0</v>
      </c>
      <c r="AO993" s="43">
        <f>IF('My Spreedsheet '!AN993&lt; 'Supercapacitor Info'!$F$22,'My Spreedsheet '!AN993,'Supercapacitor Info'!$F$22)</f>
        <v>0</v>
      </c>
    </row>
    <row r="994" spans="2:41" x14ac:dyDescent="0.3">
      <c r="B994" s="8" t="s">
        <v>10</v>
      </c>
      <c r="C994" s="8">
        <v>989</v>
      </c>
      <c r="D994" s="8">
        <v>400</v>
      </c>
      <c r="E994" s="9">
        <v>0</v>
      </c>
      <c r="F994" s="52">
        <f t="shared" si="474"/>
        <v>0</v>
      </c>
      <c r="G994" s="18">
        <f t="shared" si="498"/>
        <v>0</v>
      </c>
      <c r="H994" s="18">
        <f t="shared" si="499"/>
        <v>0</v>
      </c>
      <c r="I994" s="18">
        <f t="shared" si="475"/>
        <v>0</v>
      </c>
      <c r="J994" s="18">
        <f t="shared" si="476"/>
        <v>7850.4166666666733</v>
      </c>
      <c r="K994" s="18">
        <f t="shared" si="501"/>
        <v>4755.8888888888878</v>
      </c>
      <c r="L994" s="43">
        <f>'Car Info '!$C$5*'My Spreedsheet '!G994</f>
        <v>0</v>
      </c>
      <c r="M994" s="43">
        <f t="shared" si="477"/>
        <v>0</v>
      </c>
      <c r="N994" s="43">
        <f>IF(M994=1,'Car Info '!$C$5*9.80665*'Car Info '!$H$5,0)</f>
        <v>0</v>
      </c>
      <c r="O994" s="43">
        <f>0.5*'Car Info '!$G$5*'Car Info '!$I$5*'Car Info '!$D$5*('My Spreedsheet '!F994*'My Spreedsheet '!F994)</f>
        <v>0</v>
      </c>
      <c r="P994" s="43">
        <f t="shared" si="500"/>
        <v>0</v>
      </c>
      <c r="Q994" s="43">
        <f t="shared" si="478"/>
        <v>0</v>
      </c>
      <c r="R994" s="43">
        <f t="shared" si="479"/>
        <v>0</v>
      </c>
      <c r="S994" s="43">
        <f t="shared" si="480"/>
        <v>0</v>
      </c>
      <c r="T994" s="43">
        <f t="shared" si="502"/>
        <v>1162393.5530926029</v>
      </c>
      <c r="U994" s="43">
        <f t="shared" si="481"/>
        <v>0</v>
      </c>
      <c r="V994" s="43">
        <f t="shared" si="482"/>
        <v>0</v>
      </c>
      <c r="W994" s="43">
        <f t="shared" si="483"/>
        <v>0</v>
      </c>
      <c r="X994" s="43">
        <f t="shared" si="484"/>
        <v>0</v>
      </c>
      <c r="Y994" s="43">
        <f t="shared" si="472"/>
        <v>3433.6589604956894</v>
      </c>
      <c r="Z994" s="43">
        <f t="shared" si="473"/>
        <v>-1666.0442242666545</v>
      </c>
      <c r="AA994" s="43">
        <f t="shared" si="485"/>
        <v>0.95379415569324699</v>
      </c>
      <c r="AB994" s="43">
        <f t="shared" si="486"/>
        <v>-0.46279006229629294</v>
      </c>
      <c r="AC994" s="43">
        <f t="shared" si="487"/>
        <v>0.46279006229629294</v>
      </c>
      <c r="AD994" s="43">
        <f t="shared" si="488"/>
        <v>0.49100409339695406</v>
      </c>
      <c r="AE994" s="43">
        <f>1/2*(('Car Info '!$C$5)*('My Spreedsheet '!F994)^2)</f>
        <v>0</v>
      </c>
      <c r="AF994" s="43">
        <f t="shared" si="489"/>
        <v>0</v>
      </c>
      <c r="AG994" s="43">
        <f t="shared" si="490"/>
        <v>0</v>
      </c>
      <c r="AH994" s="43">
        <f t="shared" si="491"/>
        <v>19.724453518304163</v>
      </c>
      <c r="AI994" s="43">
        <f t="shared" si="492"/>
        <v>0</v>
      </c>
      <c r="AJ994" s="43">
        <f t="shared" si="493"/>
        <v>0</v>
      </c>
      <c r="AK994" s="43">
        <f t="shared" si="494"/>
        <v>0</v>
      </c>
      <c r="AL994" s="43">
        <f t="shared" si="495"/>
        <v>0</v>
      </c>
      <c r="AM994" s="43">
        <f t="shared" si="496"/>
        <v>0</v>
      </c>
      <c r="AN994" s="43">
        <f t="shared" si="497"/>
        <v>0</v>
      </c>
      <c r="AO994" s="43">
        <f>IF('My Spreedsheet '!AN994&lt; 'Supercapacitor Info'!$F$22,'My Spreedsheet '!AN994,'Supercapacitor Info'!$F$22)</f>
        <v>0</v>
      </c>
    </row>
    <row r="995" spans="2:41" x14ac:dyDescent="0.3">
      <c r="B995" s="8" t="s">
        <v>10</v>
      </c>
      <c r="C995" s="8">
        <v>990</v>
      </c>
      <c r="D995" s="8">
        <v>401</v>
      </c>
      <c r="E995" s="9">
        <v>0</v>
      </c>
      <c r="F995" s="52">
        <f t="shared" si="474"/>
        <v>0</v>
      </c>
      <c r="G995" s="18">
        <f t="shared" si="498"/>
        <v>0</v>
      </c>
      <c r="H995" s="18">
        <f t="shared" si="499"/>
        <v>0</v>
      </c>
      <c r="I995" s="18">
        <f t="shared" si="475"/>
        <v>0</v>
      </c>
      <c r="J995" s="18">
        <f t="shared" si="476"/>
        <v>7850.4166666666733</v>
      </c>
      <c r="K995" s="18">
        <f t="shared" si="501"/>
        <v>4755.8888888888878</v>
      </c>
      <c r="L995" s="43">
        <f>'Car Info '!$C$5*'My Spreedsheet '!G995</f>
        <v>0</v>
      </c>
      <c r="M995" s="43">
        <f t="shared" si="477"/>
        <v>0</v>
      </c>
      <c r="N995" s="43">
        <f>IF(M995=1,'Car Info '!$C$5*9.80665*'Car Info '!$H$5,0)</f>
        <v>0</v>
      </c>
      <c r="O995" s="43">
        <f>0.5*'Car Info '!$G$5*'Car Info '!$I$5*'Car Info '!$D$5*('My Spreedsheet '!F995*'My Spreedsheet '!F995)</f>
        <v>0</v>
      </c>
      <c r="P995" s="43">
        <f t="shared" si="500"/>
        <v>0</v>
      </c>
      <c r="Q995" s="43">
        <f t="shared" si="478"/>
        <v>0</v>
      </c>
      <c r="R995" s="43">
        <f t="shared" si="479"/>
        <v>0</v>
      </c>
      <c r="S995" s="43">
        <f t="shared" si="480"/>
        <v>0</v>
      </c>
      <c r="T995" s="43">
        <f t="shared" si="502"/>
        <v>1162393.5530926029</v>
      </c>
      <c r="U995" s="43">
        <f t="shared" si="481"/>
        <v>0</v>
      </c>
      <c r="V995" s="43">
        <f t="shared" si="482"/>
        <v>0</v>
      </c>
      <c r="W995" s="43">
        <f t="shared" si="483"/>
        <v>0</v>
      </c>
      <c r="X995" s="43">
        <f t="shared" si="484"/>
        <v>0</v>
      </c>
      <c r="Y995" s="43">
        <f t="shared" si="472"/>
        <v>3433.6589604956894</v>
      </c>
      <c r="Z995" s="43">
        <f t="shared" si="473"/>
        <v>-1666.0442242666545</v>
      </c>
      <c r="AA995" s="43">
        <f t="shared" si="485"/>
        <v>0.95379415569324699</v>
      </c>
      <c r="AB995" s="43">
        <f t="shared" si="486"/>
        <v>-0.46279006229629294</v>
      </c>
      <c r="AC995" s="43">
        <f t="shared" si="487"/>
        <v>0.46279006229629294</v>
      </c>
      <c r="AD995" s="43">
        <f t="shared" si="488"/>
        <v>0.49100409339695406</v>
      </c>
      <c r="AE995" s="43">
        <f>1/2*(('Car Info '!$C$5)*('My Spreedsheet '!F995)^2)</f>
        <v>0</v>
      </c>
      <c r="AF995" s="43">
        <f t="shared" si="489"/>
        <v>0</v>
      </c>
      <c r="AG995" s="43">
        <f t="shared" si="490"/>
        <v>0</v>
      </c>
      <c r="AH995" s="43">
        <f t="shared" si="491"/>
        <v>19.724453518304163</v>
      </c>
      <c r="AI995" s="43">
        <f t="shared" si="492"/>
        <v>0</v>
      </c>
      <c r="AJ995" s="43">
        <f t="shared" si="493"/>
        <v>0</v>
      </c>
      <c r="AK995" s="43">
        <f t="shared" si="494"/>
        <v>0</v>
      </c>
      <c r="AL995" s="43">
        <f t="shared" si="495"/>
        <v>0</v>
      </c>
      <c r="AM995" s="43">
        <f t="shared" si="496"/>
        <v>0</v>
      </c>
      <c r="AN995" s="43">
        <f t="shared" si="497"/>
        <v>0</v>
      </c>
      <c r="AO995" s="43">
        <f>IF('My Spreedsheet '!AN995&lt; 'Supercapacitor Info'!$F$22,'My Spreedsheet '!AN995,'Supercapacitor Info'!$F$22)</f>
        <v>0</v>
      </c>
    </row>
    <row r="996" spans="2:41" x14ac:dyDescent="0.3">
      <c r="B996" s="8" t="s">
        <v>10</v>
      </c>
      <c r="C996" s="8">
        <v>991</v>
      </c>
      <c r="D996" s="8">
        <v>402</v>
      </c>
      <c r="E996" s="9">
        <v>0</v>
      </c>
      <c r="F996" s="52">
        <f t="shared" si="474"/>
        <v>0</v>
      </c>
      <c r="G996" s="18">
        <f t="shared" si="498"/>
        <v>0</v>
      </c>
      <c r="H996" s="18">
        <f t="shared" si="499"/>
        <v>0</v>
      </c>
      <c r="I996" s="18">
        <f t="shared" si="475"/>
        <v>0</v>
      </c>
      <c r="J996" s="18">
        <f t="shared" si="476"/>
        <v>7850.4166666666733</v>
      </c>
      <c r="K996" s="18">
        <f t="shared" si="501"/>
        <v>4755.8888888888878</v>
      </c>
      <c r="L996" s="43">
        <f>'Car Info '!$C$5*'My Spreedsheet '!G996</f>
        <v>0</v>
      </c>
      <c r="M996" s="43">
        <f t="shared" si="477"/>
        <v>0</v>
      </c>
      <c r="N996" s="43">
        <f>IF(M996=1,'Car Info '!$C$5*9.80665*'Car Info '!$H$5,0)</f>
        <v>0</v>
      </c>
      <c r="O996" s="43">
        <f>0.5*'Car Info '!$G$5*'Car Info '!$I$5*'Car Info '!$D$5*('My Spreedsheet '!F996*'My Spreedsheet '!F996)</f>
        <v>0</v>
      </c>
      <c r="P996" s="43">
        <f t="shared" si="500"/>
        <v>0</v>
      </c>
      <c r="Q996" s="43">
        <f t="shared" si="478"/>
        <v>0</v>
      </c>
      <c r="R996" s="43">
        <f t="shared" si="479"/>
        <v>0</v>
      </c>
      <c r="S996" s="43">
        <f t="shared" si="480"/>
        <v>0</v>
      </c>
      <c r="T996" s="43">
        <f t="shared" si="502"/>
        <v>1162393.5530926029</v>
      </c>
      <c r="U996" s="43">
        <f t="shared" si="481"/>
        <v>0</v>
      </c>
      <c r="V996" s="43">
        <f t="shared" si="482"/>
        <v>0</v>
      </c>
      <c r="W996" s="43">
        <f t="shared" si="483"/>
        <v>0</v>
      </c>
      <c r="X996" s="43">
        <f t="shared" si="484"/>
        <v>0</v>
      </c>
      <c r="Y996" s="43">
        <f t="shared" si="472"/>
        <v>3433.6589604956894</v>
      </c>
      <c r="Z996" s="43">
        <f t="shared" si="473"/>
        <v>-1666.0442242666545</v>
      </c>
      <c r="AA996" s="43">
        <f t="shared" si="485"/>
        <v>0.95379415569324699</v>
      </c>
      <c r="AB996" s="43">
        <f t="shared" si="486"/>
        <v>-0.46279006229629294</v>
      </c>
      <c r="AC996" s="43">
        <f t="shared" si="487"/>
        <v>0.46279006229629294</v>
      </c>
      <c r="AD996" s="43">
        <f t="shared" si="488"/>
        <v>0.49100409339695406</v>
      </c>
      <c r="AE996" s="43">
        <f>1/2*(('Car Info '!$C$5)*('My Spreedsheet '!F996)^2)</f>
        <v>0</v>
      </c>
      <c r="AF996" s="43">
        <f t="shared" si="489"/>
        <v>0</v>
      </c>
      <c r="AG996" s="43">
        <f t="shared" si="490"/>
        <v>0</v>
      </c>
      <c r="AH996" s="43">
        <f t="shared" si="491"/>
        <v>19.724453518304163</v>
      </c>
      <c r="AI996" s="43">
        <f t="shared" si="492"/>
        <v>0</v>
      </c>
      <c r="AJ996" s="43">
        <f t="shared" si="493"/>
        <v>0</v>
      </c>
      <c r="AK996" s="43">
        <f t="shared" si="494"/>
        <v>0</v>
      </c>
      <c r="AL996" s="43">
        <f t="shared" si="495"/>
        <v>0</v>
      </c>
      <c r="AM996" s="43">
        <f t="shared" si="496"/>
        <v>0</v>
      </c>
      <c r="AN996" s="43">
        <f t="shared" si="497"/>
        <v>0</v>
      </c>
      <c r="AO996" s="43">
        <f>IF('My Spreedsheet '!AN996&lt; 'Supercapacitor Info'!$F$22,'My Spreedsheet '!AN996,'Supercapacitor Info'!$F$22)</f>
        <v>0</v>
      </c>
    </row>
    <row r="997" spans="2:41" x14ac:dyDescent="0.3">
      <c r="B997" s="8" t="s">
        <v>10</v>
      </c>
      <c r="C997" s="8">
        <v>992</v>
      </c>
      <c r="D997" s="8">
        <v>403</v>
      </c>
      <c r="E997" s="9">
        <v>0</v>
      </c>
      <c r="F997" s="52">
        <f t="shared" si="474"/>
        <v>0</v>
      </c>
      <c r="G997" s="18">
        <f t="shared" si="498"/>
        <v>0</v>
      </c>
      <c r="H997" s="18">
        <f t="shared" si="499"/>
        <v>0</v>
      </c>
      <c r="I997" s="18">
        <f t="shared" si="475"/>
        <v>0</v>
      </c>
      <c r="J997" s="18">
        <f t="shared" si="476"/>
        <v>7850.4166666666733</v>
      </c>
      <c r="K997" s="18">
        <f t="shared" si="501"/>
        <v>4755.8888888888878</v>
      </c>
      <c r="L997" s="43">
        <f>'Car Info '!$C$5*'My Spreedsheet '!G997</f>
        <v>0</v>
      </c>
      <c r="M997" s="43">
        <f t="shared" si="477"/>
        <v>0</v>
      </c>
      <c r="N997" s="43">
        <f>IF(M997=1,'Car Info '!$C$5*9.80665*'Car Info '!$H$5,0)</f>
        <v>0</v>
      </c>
      <c r="O997" s="43">
        <f>0.5*'Car Info '!$G$5*'Car Info '!$I$5*'Car Info '!$D$5*('My Spreedsheet '!F997*'My Spreedsheet '!F997)</f>
        <v>0</v>
      </c>
      <c r="P997" s="43">
        <f t="shared" si="500"/>
        <v>0</v>
      </c>
      <c r="Q997" s="43">
        <f t="shared" si="478"/>
        <v>0</v>
      </c>
      <c r="R997" s="43">
        <f t="shared" si="479"/>
        <v>0</v>
      </c>
      <c r="S997" s="43">
        <f t="shared" si="480"/>
        <v>0</v>
      </c>
      <c r="T997" s="43">
        <f t="shared" si="502"/>
        <v>1162393.5530926029</v>
      </c>
      <c r="U997" s="43">
        <f t="shared" si="481"/>
        <v>0</v>
      </c>
      <c r="V997" s="43">
        <f t="shared" si="482"/>
        <v>0</v>
      </c>
      <c r="W997" s="43">
        <f t="shared" si="483"/>
        <v>0</v>
      </c>
      <c r="X997" s="43">
        <f t="shared" si="484"/>
        <v>0</v>
      </c>
      <c r="Y997" s="43">
        <f t="shared" si="472"/>
        <v>3433.6589604956894</v>
      </c>
      <c r="Z997" s="43">
        <f t="shared" si="473"/>
        <v>-1666.0442242666545</v>
      </c>
      <c r="AA997" s="43">
        <f t="shared" si="485"/>
        <v>0.95379415569324699</v>
      </c>
      <c r="AB997" s="43">
        <f t="shared" si="486"/>
        <v>-0.46279006229629294</v>
      </c>
      <c r="AC997" s="43">
        <f t="shared" si="487"/>
        <v>0.46279006229629294</v>
      </c>
      <c r="AD997" s="43">
        <f t="shared" si="488"/>
        <v>0.49100409339695406</v>
      </c>
      <c r="AE997" s="43">
        <f>1/2*(('Car Info '!$C$5)*('My Spreedsheet '!F997)^2)</f>
        <v>0</v>
      </c>
      <c r="AF997" s="43">
        <f t="shared" si="489"/>
        <v>0</v>
      </c>
      <c r="AG997" s="43">
        <f t="shared" si="490"/>
        <v>0</v>
      </c>
      <c r="AH997" s="43">
        <f t="shared" si="491"/>
        <v>19.724453518304163</v>
      </c>
      <c r="AI997" s="43">
        <f t="shared" si="492"/>
        <v>0</v>
      </c>
      <c r="AJ997" s="43">
        <f t="shared" si="493"/>
        <v>0</v>
      </c>
      <c r="AK997" s="43">
        <f t="shared" si="494"/>
        <v>0</v>
      </c>
      <c r="AL997" s="43">
        <f t="shared" si="495"/>
        <v>0</v>
      </c>
      <c r="AM997" s="43">
        <f t="shared" si="496"/>
        <v>0</v>
      </c>
      <c r="AN997" s="43">
        <f t="shared" si="497"/>
        <v>0</v>
      </c>
      <c r="AO997" s="43">
        <f>IF('My Spreedsheet '!AN997&lt; 'Supercapacitor Info'!$F$22,'My Spreedsheet '!AN997,'Supercapacitor Info'!$F$22)</f>
        <v>0</v>
      </c>
    </row>
    <row r="998" spans="2:41" x14ac:dyDescent="0.3">
      <c r="B998" s="8" t="s">
        <v>10</v>
      </c>
      <c r="C998" s="8">
        <v>993</v>
      </c>
      <c r="D998" s="8">
        <v>404</v>
      </c>
      <c r="E998" s="9">
        <v>0</v>
      </c>
      <c r="F998" s="52">
        <f t="shared" si="474"/>
        <v>0</v>
      </c>
      <c r="G998" s="18">
        <f t="shared" si="498"/>
        <v>0</v>
      </c>
      <c r="H998" s="18">
        <f t="shared" si="499"/>
        <v>0</v>
      </c>
      <c r="I998" s="18">
        <f t="shared" si="475"/>
        <v>0</v>
      </c>
      <c r="J998" s="18">
        <f t="shared" si="476"/>
        <v>7850.4166666666733</v>
      </c>
      <c r="K998" s="18">
        <f t="shared" si="501"/>
        <v>4755.8888888888878</v>
      </c>
      <c r="L998" s="43">
        <f>'Car Info '!$C$5*'My Spreedsheet '!G998</f>
        <v>0</v>
      </c>
      <c r="M998" s="43">
        <f t="shared" si="477"/>
        <v>0</v>
      </c>
      <c r="N998" s="43">
        <f>IF(M998=1,'Car Info '!$C$5*9.80665*'Car Info '!$H$5,0)</f>
        <v>0</v>
      </c>
      <c r="O998" s="43">
        <f>0.5*'Car Info '!$G$5*'Car Info '!$I$5*'Car Info '!$D$5*('My Spreedsheet '!F998*'My Spreedsheet '!F998)</f>
        <v>0</v>
      </c>
      <c r="P998" s="43">
        <f t="shared" si="500"/>
        <v>0</v>
      </c>
      <c r="Q998" s="43">
        <f t="shared" si="478"/>
        <v>0</v>
      </c>
      <c r="R998" s="43">
        <f t="shared" si="479"/>
        <v>0</v>
      </c>
      <c r="S998" s="43">
        <f t="shared" si="480"/>
        <v>0</v>
      </c>
      <c r="T998" s="43">
        <f t="shared" si="502"/>
        <v>1162393.5530926029</v>
      </c>
      <c r="U998" s="43">
        <f t="shared" si="481"/>
        <v>0</v>
      </c>
      <c r="V998" s="43">
        <f t="shared" si="482"/>
        <v>0</v>
      </c>
      <c r="W998" s="43">
        <f t="shared" si="483"/>
        <v>0</v>
      </c>
      <c r="X998" s="43">
        <f t="shared" si="484"/>
        <v>0</v>
      </c>
      <c r="Y998" s="43">
        <f t="shared" si="472"/>
        <v>3433.6589604956894</v>
      </c>
      <c r="Z998" s="43">
        <f t="shared" si="473"/>
        <v>-1666.0442242666545</v>
      </c>
      <c r="AA998" s="43">
        <f t="shared" si="485"/>
        <v>0.95379415569324699</v>
      </c>
      <c r="AB998" s="43">
        <f t="shared" si="486"/>
        <v>-0.46279006229629294</v>
      </c>
      <c r="AC998" s="43">
        <f t="shared" si="487"/>
        <v>0.46279006229629294</v>
      </c>
      <c r="AD998" s="43">
        <f t="shared" si="488"/>
        <v>0.49100409339695406</v>
      </c>
      <c r="AE998" s="43">
        <f>1/2*(('Car Info '!$C$5)*('My Spreedsheet '!F998)^2)</f>
        <v>0</v>
      </c>
      <c r="AF998" s="43">
        <f t="shared" si="489"/>
        <v>0</v>
      </c>
      <c r="AG998" s="43">
        <f t="shared" si="490"/>
        <v>0</v>
      </c>
      <c r="AH998" s="43">
        <f t="shared" si="491"/>
        <v>19.724453518304163</v>
      </c>
      <c r="AI998" s="43">
        <f t="shared" si="492"/>
        <v>0</v>
      </c>
      <c r="AJ998" s="43">
        <f t="shared" si="493"/>
        <v>0</v>
      </c>
      <c r="AK998" s="43">
        <f t="shared" si="494"/>
        <v>0</v>
      </c>
      <c r="AL998" s="43">
        <f t="shared" si="495"/>
        <v>0</v>
      </c>
      <c r="AM998" s="43">
        <f t="shared" si="496"/>
        <v>0</v>
      </c>
      <c r="AN998" s="43">
        <f t="shared" si="497"/>
        <v>0</v>
      </c>
      <c r="AO998" s="43">
        <f>IF('My Spreedsheet '!AN998&lt; 'Supercapacitor Info'!$F$22,'My Spreedsheet '!AN998,'Supercapacitor Info'!$F$22)</f>
        <v>0</v>
      </c>
    </row>
    <row r="999" spans="2:41" x14ac:dyDescent="0.3">
      <c r="B999" s="8" t="s">
        <v>10</v>
      </c>
      <c r="C999" s="8">
        <v>994</v>
      </c>
      <c r="D999" s="8">
        <v>405</v>
      </c>
      <c r="E999" s="9">
        <v>0</v>
      </c>
      <c r="F999" s="52">
        <f t="shared" si="474"/>
        <v>0</v>
      </c>
      <c r="G999" s="18">
        <f t="shared" si="498"/>
        <v>0</v>
      </c>
      <c r="H999" s="18">
        <f t="shared" si="499"/>
        <v>0</v>
      </c>
      <c r="I999" s="18">
        <f t="shared" si="475"/>
        <v>0</v>
      </c>
      <c r="J999" s="18">
        <f t="shared" si="476"/>
        <v>7850.4166666666733</v>
      </c>
      <c r="K999" s="18">
        <f t="shared" si="501"/>
        <v>4755.8888888888878</v>
      </c>
      <c r="L999" s="43">
        <f>'Car Info '!$C$5*'My Spreedsheet '!G999</f>
        <v>0</v>
      </c>
      <c r="M999" s="43">
        <f t="shared" si="477"/>
        <v>0</v>
      </c>
      <c r="N999" s="43">
        <f>IF(M999=1,'Car Info '!$C$5*9.80665*'Car Info '!$H$5,0)</f>
        <v>0</v>
      </c>
      <c r="O999" s="43">
        <f>0.5*'Car Info '!$G$5*'Car Info '!$I$5*'Car Info '!$D$5*('My Spreedsheet '!F999*'My Spreedsheet '!F999)</f>
        <v>0</v>
      </c>
      <c r="P999" s="43">
        <f t="shared" si="500"/>
        <v>0</v>
      </c>
      <c r="Q999" s="43">
        <f t="shared" si="478"/>
        <v>0</v>
      </c>
      <c r="R999" s="43">
        <f t="shared" si="479"/>
        <v>0</v>
      </c>
      <c r="S999" s="43">
        <f t="shared" si="480"/>
        <v>0</v>
      </c>
      <c r="T999" s="43">
        <f t="shared" si="502"/>
        <v>1162393.5530926029</v>
      </c>
      <c r="U999" s="43">
        <f t="shared" si="481"/>
        <v>0</v>
      </c>
      <c r="V999" s="43">
        <f t="shared" si="482"/>
        <v>0</v>
      </c>
      <c r="W999" s="43">
        <f t="shared" si="483"/>
        <v>0</v>
      </c>
      <c r="X999" s="43">
        <f t="shared" si="484"/>
        <v>0</v>
      </c>
      <c r="Y999" s="43">
        <f t="shared" si="472"/>
        <v>3433.6589604956894</v>
      </c>
      <c r="Z999" s="43">
        <f t="shared" si="473"/>
        <v>-1666.0442242666545</v>
      </c>
      <c r="AA999" s="43">
        <f t="shared" si="485"/>
        <v>0.95379415569324699</v>
      </c>
      <c r="AB999" s="43">
        <f t="shared" si="486"/>
        <v>-0.46279006229629294</v>
      </c>
      <c r="AC999" s="43">
        <f t="shared" si="487"/>
        <v>0.46279006229629294</v>
      </c>
      <c r="AD999" s="43">
        <f t="shared" si="488"/>
        <v>0.49100409339695406</v>
      </c>
      <c r="AE999" s="43">
        <f>1/2*(('Car Info '!$C$5)*('My Spreedsheet '!F999)^2)</f>
        <v>0</v>
      </c>
      <c r="AF999" s="43">
        <f t="shared" si="489"/>
        <v>0</v>
      </c>
      <c r="AG999" s="43">
        <f t="shared" si="490"/>
        <v>0</v>
      </c>
      <c r="AH999" s="43">
        <f t="shared" si="491"/>
        <v>19.724453518304163</v>
      </c>
      <c r="AI999" s="43">
        <f t="shared" si="492"/>
        <v>0</v>
      </c>
      <c r="AJ999" s="43">
        <f t="shared" si="493"/>
        <v>0</v>
      </c>
      <c r="AK999" s="43">
        <f t="shared" si="494"/>
        <v>0</v>
      </c>
      <c r="AL999" s="43">
        <f t="shared" si="495"/>
        <v>0</v>
      </c>
      <c r="AM999" s="43">
        <f t="shared" si="496"/>
        <v>0</v>
      </c>
      <c r="AN999" s="43">
        <f t="shared" si="497"/>
        <v>0</v>
      </c>
      <c r="AO999" s="43">
        <f>IF('My Spreedsheet '!AN999&lt; 'Supercapacitor Info'!$F$22,'My Spreedsheet '!AN999,'Supercapacitor Info'!$F$22)</f>
        <v>0</v>
      </c>
    </row>
    <row r="1000" spans="2:41" x14ac:dyDescent="0.3">
      <c r="B1000" s="8" t="s">
        <v>10</v>
      </c>
      <c r="C1000" s="8">
        <v>995</v>
      </c>
      <c r="D1000" s="8">
        <v>406</v>
      </c>
      <c r="E1000" s="9">
        <v>0</v>
      </c>
      <c r="F1000" s="52">
        <f t="shared" si="474"/>
        <v>0</v>
      </c>
      <c r="G1000" s="18">
        <f t="shared" si="498"/>
        <v>0</v>
      </c>
      <c r="H1000" s="18">
        <f t="shared" si="499"/>
        <v>0</v>
      </c>
      <c r="I1000" s="18">
        <f t="shared" si="475"/>
        <v>0</v>
      </c>
      <c r="J1000" s="18">
        <f t="shared" si="476"/>
        <v>7850.4166666666733</v>
      </c>
      <c r="K1000" s="18">
        <f t="shared" si="501"/>
        <v>4755.8888888888878</v>
      </c>
      <c r="L1000" s="43">
        <f>'Car Info '!$C$5*'My Spreedsheet '!G1000</f>
        <v>0</v>
      </c>
      <c r="M1000" s="43">
        <f t="shared" si="477"/>
        <v>0</v>
      </c>
      <c r="N1000" s="43">
        <f>IF(M1000=1,'Car Info '!$C$5*9.80665*'Car Info '!$H$5,0)</f>
        <v>0</v>
      </c>
      <c r="O1000" s="43">
        <f>0.5*'Car Info '!$G$5*'Car Info '!$I$5*'Car Info '!$D$5*('My Spreedsheet '!F1000*'My Spreedsheet '!F1000)</f>
        <v>0</v>
      </c>
      <c r="P1000" s="43">
        <f t="shared" si="500"/>
        <v>0</v>
      </c>
      <c r="Q1000" s="43">
        <f t="shared" si="478"/>
        <v>0</v>
      </c>
      <c r="R1000" s="43">
        <f t="shared" si="479"/>
        <v>0</v>
      </c>
      <c r="S1000" s="43">
        <f t="shared" si="480"/>
        <v>0</v>
      </c>
      <c r="T1000" s="43">
        <f t="shared" si="502"/>
        <v>1162393.5530926029</v>
      </c>
      <c r="U1000" s="43">
        <f t="shared" si="481"/>
        <v>0</v>
      </c>
      <c r="V1000" s="43">
        <f t="shared" si="482"/>
        <v>0</v>
      </c>
      <c r="W1000" s="43">
        <f t="shared" si="483"/>
        <v>0</v>
      </c>
      <c r="X1000" s="43">
        <f t="shared" si="484"/>
        <v>0</v>
      </c>
      <c r="Y1000" s="43">
        <f t="shared" si="472"/>
        <v>3433.6589604956894</v>
      </c>
      <c r="Z1000" s="43">
        <f t="shared" si="473"/>
        <v>-1666.0442242666545</v>
      </c>
      <c r="AA1000" s="43">
        <f t="shared" si="485"/>
        <v>0.95379415569324699</v>
      </c>
      <c r="AB1000" s="43">
        <f t="shared" si="486"/>
        <v>-0.46279006229629294</v>
      </c>
      <c r="AC1000" s="43">
        <f t="shared" si="487"/>
        <v>0.46279006229629294</v>
      </c>
      <c r="AD1000" s="43">
        <f t="shared" si="488"/>
        <v>0.49100409339695406</v>
      </c>
      <c r="AE1000" s="43">
        <f>1/2*(('Car Info '!$C$5)*('My Spreedsheet '!F1000)^2)</f>
        <v>0</v>
      </c>
      <c r="AF1000" s="43">
        <f t="shared" si="489"/>
        <v>0</v>
      </c>
      <c r="AG1000" s="43">
        <f t="shared" si="490"/>
        <v>0</v>
      </c>
      <c r="AH1000" s="43">
        <f t="shared" si="491"/>
        <v>19.724453518304163</v>
      </c>
      <c r="AI1000" s="43">
        <f t="shared" si="492"/>
        <v>0</v>
      </c>
      <c r="AJ1000" s="43">
        <f t="shared" si="493"/>
        <v>0</v>
      </c>
      <c r="AK1000" s="43">
        <f t="shared" si="494"/>
        <v>0</v>
      </c>
      <c r="AL1000" s="43">
        <f t="shared" si="495"/>
        <v>0</v>
      </c>
      <c r="AM1000" s="43">
        <f t="shared" si="496"/>
        <v>0</v>
      </c>
      <c r="AN1000" s="43">
        <f t="shared" si="497"/>
        <v>0</v>
      </c>
      <c r="AO1000" s="43">
        <f>IF('My Spreedsheet '!AN1000&lt; 'Supercapacitor Info'!$F$22,'My Spreedsheet '!AN1000,'Supercapacitor Info'!$F$22)</f>
        <v>0</v>
      </c>
    </row>
    <row r="1001" spans="2:41" x14ac:dyDescent="0.3">
      <c r="B1001" s="8" t="s">
        <v>10</v>
      </c>
      <c r="C1001" s="8">
        <v>996</v>
      </c>
      <c r="D1001" s="8">
        <v>407</v>
      </c>
      <c r="E1001" s="9">
        <v>0</v>
      </c>
      <c r="F1001" s="52">
        <f t="shared" si="474"/>
        <v>0</v>
      </c>
      <c r="G1001" s="18">
        <f t="shared" si="498"/>
        <v>0</v>
      </c>
      <c r="H1001" s="18">
        <f t="shared" si="499"/>
        <v>0</v>
      </c>
      <c r="I1001" s="18">
        <f t="shared" si="475"/>
        <v>0</v>
      </c>
      <c r="J1001" s="18">
        <f t="shared" si="476"/>
        <v>7850.4166666666733</v>
      </c>
      <c r="K1001" s="18">
        <f t="shared" si="501"/>
        <v>4755.8888888888878</v>
      </c>
      <c r="L1001" s="43">
        <f>'Car Info '!$C$5*'My Spreedsheet '!G1001</f>
        <v>0</v>
      </c>
      <c r="M1001" s="43">
        <f t="shared" si="477"/>
        <v>0</v>
      </c>
      <c r="N1001" s="43">
        <f>IF(M1001=1,'Car Info '!$C$5*9.80665*'Car Info '!$H$5,0)</f>
        <v>0</v>
      </c>
      <c r="O1001" s="43">
        <f>0.5*'Car Info '!$G$5*'Car Info '!$I$5*'Car Info '!$D$5*('My Spreedsheet '!F1001*'My Spreedsheet '!F1001)</f>
        <v>0</v>
      </c>
      <c r="P1001" s="43">
        <f t="shared" si="500"/>
        <v>0</v>
      </c>
      <c r="Q1001" s="43">
        <f t="shared" si="478"/>
        <v>0</v>
      </c>
      <c r="R1001" s="43">
        <f t="shared" si="479"/>
        <v>0</v>
      </c>
      <c r="S1001" s="43">
        <f t="shared" si="480"/>
        <v>0</v>
      </c>
      <c r="T1001" s="43">
        <f t="shared" si="502"/>
        <v>1162393.5530926029</v>
      </c>
      <c r="U1001" s="43">
        <f t="shared" si="481"/>
        <v>0</v>
      </c>
      <c r="V1001" s="43">
        <f t="shared" si="482"/>
        <v>0</v>
      </c>
      <c r="W1001" s="43">
        <f t="shared" si="483"/>
        <v>0</v>
      </c>
      <c r="X1001" s="43">
        <f t="shared" si="484"/>
        <v>0</v>
      </c>
      <c r="Y1001" s="43">
        <f t="shared" si="472"/>
        <v>3433.6589604956894</v>
      </c>
      <c r="Z1001" s="43">
        <f t="shared" si="473"/>
        <v>-1666.0442242666545</v>
      </c>
      <c r="AA1001" s="43">
        <f t="shared" si="485"/>
        <v>0.95379415569324699</v>
      </c>
      <c r="AB1001" s="43">
        <f t="shared" si="486"/>
        <v>-0.46279006229629294</v>
      </c>
      <c r="AC1001" s="43">
        <f t="shared" si="487"/>
        <v>0.46279006229629294</v>
      </c>
      <c r="AD1001" s="43">
        <f t="shared" si="488"/>
        <v>0.49100409339695406</v>
      </c>
      <c r="AE1001" s="43">
        <f>1/2*(('Car Info '!$C$5)*('My Spreedsheet '!F1001)^2)</f>
        <v>0</v>
      </c>
      <c r="AF1001" s="43">
        <f t="shared" si="489"/>
        <v>0</v>
      </c>
      <c r="AG1001" s="43">
        <f t="shared" si="490"/>
        <v>0</v>
      </c>
      <c r="AH1001" s="43">
        <f t="shared" si="491"/>
        <v>19.724453518304163</v>
      </c>
      <c r="AI1001" s="43">
        <f t="shared" si="492"/>
        <v>0</v>
      </c>
      <c r="AJ1001" s="43">
        <f t="shared" si="493"/>
        <v>0</v>
      </c>
      <c r="AK1001" s="43">
        <f t="shared" si="494"/>
        <v>0</v>
      </c>
      <c r="AL1001" s="43">
        <f t="shared" si="495"/>
        <v>0</v>
      </c>
      <c r="AM1001" s="43">
        <f t="shared" si="496"/>
        <v>0</v>
      </c>
      <c r="AN1001" s="43">
        <f t="shared" si="497"/>
        <v>0</v>
      </c>
      <c r="AO1001" s="43">
        <f>IF('My Spreedsheet '!AN1001&lt; 'Supercapacitor Info'!$F$22,'My Spreedsheet '!AN1001,'Supercapacitor Info'!$F$22)</f>
        <v>0</v>
      </c>
    </row>
    <row r="1002" spans="2:41" x14ac:dyDescent="0.3">
      <c r="B1002" s="8" t="s">
        <v>10</v>
      </c>
      <c r="C1002" s="8">
        <v>997</v>
      </c>
      <c r="D1002" s="8">
        <v>408</v>
      </c>
      <c r="E1002" s="9">
        <v>0</v>
      </c>
      <c r="F1002" s="52">
        <f t="shared" si="474"/>
        <v>0</v>
      </c>
      <c r="G1002" s="18">
        <f t="shared" si="498"/>
        <v>0</v>
      </c>
      <c r="H1002" s="18">
        <f t="shared" si="499"/>
        <v>0</v>
      </c>
      <c r="I1002" s="18">
        <f t="shared" si="475"/>
        <v>0</v>
      </c>
      <c r="J1002" s="18">
        <f t="shared" si="476"/>
        <v>7850.4166666666733</v>
      </c>
      <c r="K1002" s="18">
        <f t="shared" si="501"/>
        <v>4755.8888888888878</v>
      </c>
      <c r="L1002" s="43">
        <f>'Car Info '!$C$5*'My Spreedsheet '!G1002</f>
        <v>0</v>
      </c>
      <c r="M1002" s="43">
        <f t="shared" si="477"/>
        <v>0</v>
      </c>
      <c r="N1002" s="43">
        <f>IF(M1002=1,'Car Info '!$C$5*9.80665*'Car Info '!$H$5,0)</f>
        <v>0</v>
      </c>
      <c r="O1002" s="43">
        <f>0.5*'Car Info '!$G$5*'Car Info '!$I$5*'Car Info '!$D$5*('My Spreedsheet '!F1002*'My Spreedsheet '!F1002)</f>
        <v>0</v>
      </c>
      <c r="P1002" s="43">
        <f t="shared" si="500"/>
        <v>0</v>
      </c>
      <c r="Q1002" s="43">
        <f t="shared" si="478"/>
        <v>0</v>
      </c>
      <c r="R1002" s="43">
        <f t="shared" si="479"/>
        <v>0</v>
      </c>
      <c r="S1002" s="43">
        <f t="shared" si="480"/>
        <v>0</v>
      </c>
      <c r="T1002" s="43">
        <f t="shared" si="502"/>
        <v>1162393.5530926029</v>
      </c>
      <c r="U1002" s="43">
        <f t="shared" si="481"/>
        <v>0</v>
      </c>
      <c r="V1002" s="43">
        <f t="shared" si="482"/>
        <v>0</v>
      </c>
      <c r="W1002" s="43">
        <f t="shared" si="483"/>
        <v>0</v>
      </c>
      <c r="X1002" s="43">
        <f t="shared" si="484"/>
        <v>0</v>
      </c>
      <c r="Y1002" s="43">
        <f t="shared" si="472"/>
        <v>3433.6589604956894</v>
      </c>
      <c r="Z1002" s="43">
        <f t="shared" si="473"/>
        <v>-1666.0442242666545</v>
      </c>
      <c r="AA1002" s="43">
        <f t="shared" si="485"/>
        <v>0.95379415569324699</v>
      </c>
      <c r="AB1002" s="43">
        <f t="shared" si="486"/>
        <v>-0.46279006229629294</v>
      </c>
      <c r="AC1002" s="43">
        <f t="shared" si="487"/>
        <v>0.46279006229629294</v>
      </c>
      <c r="AD1002" s="43">
        <f t="shared" si="488"/>
        <v>0.49100409339695406</v>
      </c>
      <c r="AE1002" s="43">
        <f>1/2*(('Car Info '!$C$5)*('My Spreedsheet '!F1002)^2)</f>
        <v>0</v>
      </c>
      <c r="AF1002" s="43">
        <f t="shared" si="489"/>
        <v>0</v>
      </c>
      <c r="AG1002" s="43">
        <f t="shared" si="490"/>
        <v>0</v>
      </c>
      <c r="AH1002" s="43">
        <f t="shared" si="491"/>
        <v>19.724453518304163</v>
      </c>
      <c r="AI1002" s="43">
        <f t="shared" si="492"/>
        <v>0</v>
      </c>
      <c r="AJ1002" s="43">
        <f t="shared" si="493"/>
        <v>0</v>
      </c>
      <c r="AK1002" s="43">
        <f t="shared" si="494"/>
        <v>0</v>
      </c>
      <c r="AL1002" s="43">
        <f t="shared" si="495"/>
        <v>0</v>
      </c>
      <c r="AM1002" s="43">
        <f t="shared" si="496"/>
        <v>0</v>
      </c>
      <c r="AN1002" s="43">
        <f t="shared" si="497"/>
        <v>0</v>
      </c>
      <c r="AO1002" s="43">
        <f>IF('My Spreedsheet '!AN1002&lt; 'Supercapacitor Info'!$F$22,'My Spreedsheet '!AN1002,'Supercapacitor Info'!$F$22)</f>
        <v>0</v>
      </c>
    </row>
    <row r="1003" spans="2:41" x14ac:dyDescent="0.3">
      <c r="B1003" s="8" t="s">
        <v>10</v>
      </c>
      <c r="C1003" s="8">
        <v>998</v>
      </c>
      <c r="D1003" s="8">
        <v>409</v>
      </c>
      <c r="E1003" s="9">
        <v>0</v>
      </c>
      <c r="F1003" s="52">
        <f t="shared" si="474"/>
        <v>0</v>
      </c>
      <c r="G1003" s="18">
        <f t="shared" si="498"/>
        <v>0</v>
      </c>
      <c r="H1003" s="18">
        <f t="shared" si="499"/>
        <v>0</v>
      </c>
      <c r="I1003" s="18">
        <f t="shared" si="475"/>
        <v>0</v>
      </c>
      <c r="J1003" s="18">
        <f t="shared" si="476"/>
        <v>7850.4166666666733</v>
      </c>
      <c r="K1003" s="18">
        <f t="shared" si="501"/>
        <v>4755.8888888888878</v>
      </c>
      <c r="L1003" s="43">
        <f>'Car Info '!$C$5*'My Spreedsheet '!G1003</f>
        <v>0</v>
      </c>
      <c r="M1003" s="43">
        <f t="shared" si="477"/>
        <v>0</v>
      </c>
      <c r="N1003" s="43">
        <f>IF(M1003=1,'Car Info '!$C$5*9.80665*'Car Info '!$H$5,0)</f>
        <v>0</v>
      </c>
      <c r="O1003" s="43">
        <f>0.5*'Car Info '!$G$5*'Car Info '!$I$5*'Car Info '!$D$5*('My Spreedsheet '!F1003*'My Spreedsheet '!F1003)</f>
        <v>0</v>
      </c>
      <c r="P1003" s="43">
        <f t="shared" si="500"/>
        <v>0</v>
      </c>
      <c r="Q1003" s="43">
        <f t="shared" si="478"/>
        <v>0</v>
      </c>
      <c r="R1003" s="43">
        <f t="shared" si="479"/>
        <v>0</v>
      </c>
      <c r="S1003" s="43">
        <f t="shared" si="480"/>
        <v>0</v>
      </c>
      <c r="T1003" s="43">
        <f t="shared" si="502"/>
        <v>1162393.5530926029</v>
      </c>
      <c r="U1003" s="43">
        <f t="shared" si="481"/>
        <v>0</v>
      </c>
      <c r="V1003" s="43">
        <f t="shared" si="482"/>
        <v>0</v>
      </c>
      <c r="W1003" s="43">
        <f t="shared" si="483"/>
        <v>0</v>
      </c>
      <c r="X1003" s="43">
        <f t="shared" si="484"/>
        <v>0</v>
      </c>
      <c r="Y1003" s="43">
        <f t="shared" si="472"/>
        <v>3433.6589604956894</v>
      </c>
      <c r="Z1003" s="43">
        <f t="shared" si="473"/>
        <v>-1666.0442242666545</v>
      </c>
      <c r="AA1003" s="43">
        <f t="shared" si="485"/>
        <v>0.95379415569324699</v>
      </c>
      <c r="AB1003" s="43">
        <f t="shared" si="486"/>
        <v>-0.46279006229629294</v>
      </c>
      <c r="AC1003" s="43">
        <f t="shared" si="487"/>
        <v>0.46279006229629294</v>
      </c>
      <c r="AD1003" s="43">
        <f t="shared" si="488"/>
        <v>0.49100409339695406</v>
      </c>
      <c r="AE1003" s="43">
        <f>1/2*(('Car Info '!$C$5)*('My Spreedsheet '!F1003)^2)</f>
        <v>0</v>
      </c>
      <c r="AF1003" s="43">
        <f t="shared" si="489"/>
        <v>0</v>
      </c>
      <c r="AG1003" s="43">
        <f t="shared" si="490"/>
        <v>0</v>
      </c>
      <c r="AH1003" s="43">
        <f t="shared" si="491"/>
        <v>19.724453518304163</v>
      </c>
      <c r="AI1003" s="43">
        <f t="shared" si="492"/>
        <v>0</v>
      </c>
      <c r="AJ1003" s="43">
        <f t="shared" si="493"/>
        <v>0</v>
      </c>
      <c r="AK1003" s="43">
        <f t="shared" si="494"/>
        <v>0</v>
      </c>
      <c r="AL1003" s="43">
        <f t="shared" si="495"/>
        <v>0</v>
      </c>
      <c r="AM1003" s="43">
        <f t="shared" si="496"/>
        <v>0</v>
      </c>
      <c r="AN1003" s="43">
        <f t="shared" si="497"/>
        <v>0</v>
      </c>
      <c r="AO1003" s="43">
        <f>IF('My Spreedsheet '!AN1003&lt; 'Supercapacitor Info'!$F$22,'My Spreedsheet '!AN1003,'Supercapacitor Info'!$F$22)</f>
        <v>0</v>
      </c>
    </row>
    <row r="1004" spans="2:41" x14ac:dyDescent="0.3">
      <c r="B1004" s="8" t="s">
        <v>10</v>
      </c>
      <c r="C1004" s="8">
        <v>999</v>
      </c>
      <c r="D1004" s="8">
        <v>410</v>
      </c>
      <c r="E1004" s="9">
        <v>0</v>
      </c>
      <c r="F1004" s="52">
        <f t="shared" si="474"/>
        <v>0</v>
      </c>
      <c r="G1004" s="18">
        <f t="shared" si="498"/>
        <v>0</v>
      </c>
      <c r="H1004" s="18">
        <f t="shared" si="499"/>
        <v>0</v>
      </c>
      <c r="I1004" s="18">
        <f t="shared" si="475"/>
        <v>0</v>
      </c>
      <c r="J1004" s="18">
        <f t="shared" si="476"/>
        <v>7850.4166666666733</v>
      </c>
      <c r="K1004" s="18">
        <f t="shared" si="501"/>
        <v>4755.8888888888878</v>
      </c>
      <c r="L1004" s="43">
        <f>'Car Info '!$C$5*'My Spreedsheet '!G1004</f>
        <v>0</v>
      </c>
      <c r="M1004" s="43">
        <f t="shared" si="477"/>
        <v>0</v>
      </c>
      <c r="N1004" s="43">
        <f>IF(M1004=1,'Car Info '!$C$5*9.80665*'Car Info '!$H$5,0)</f>
        <v>0</v>
      </c>
      <c r="O1004" s="43">
        <f>0.5*'Car Info '!$G$5*'Car Info '!$I$5*'Car Info '!$D$5*('My Spreedsheet '!F1004*'My Spreedsheet '!F1004)</f>
        <v>0</v>
      </c>
      <c r="P1004" s="43">
        <f t="shared" si="500"/>
        <v>0</v>
      </c>
      <c r="Q1004" s="43">
        <f t="shared" si="478"/>
        <v>0</v>
      </c>
      <c r="R1004" s="43">
        <f t="shared" si="479"/>
        <v>0</v>
      </c>
      <c r="S1004" s="43">
        <f t="shared" si="480"/>
        <v>0</v>
      </c>
      <c r="T1004" s="43">
        <f t="shared" si="502"/>
        <v>1162393.5530926029</v>
      </c>
      <c r="U1004" s="43">
        <f t="shared" si="481"/>
        <v>0</v>
      </c>
      <c r="V1004" s="43">
        <f t="shared" si="482"/>
        <v>0</v>
      </c>
      <c r="W1004" s="43">
        <f t="shared" si="483"/>
        <v>0</v>
      </c>
      <c r="X1004" s="43">
        <f t="shared" si="484"/>
        <v>0</v>
      </c>
      <c r="Y1004" s="43">
        <f t="shared" si="472"/>
        <v>3433.6589604956894</v>
      </c>
      <c r="Z1004" s="43">
        <f t="shared" si="473"/>
        <v>-1666.0442242666545</v>
      </c>
      <c r="AA1004" s="43">
        <f t="shared" si="485"/>
        <v>0.95379415569324699</v>
      </c>
      <c r="AB1004" s="43">
        <f t="shared" si="486"/>
        <v>-0.46279006229629294</v>
      </c>
      <c r="AC1004" s="43">
        <f t="shared" si="487"/>
        <v>0.46279006229629294</v>
      </c>
      <c r="AD1004" s="43">
        <f t="shared" si="488"/>
        <v>0.49100409339695406</v>
      </c>
      <c r="AE1004" s="43">
        <f>1/2*(('Car Info '!$C$5)*('My Spreedsheet '!F1004)^2)</f>
        <v>0</v>
      </c>
      <c r="AF1004" s="43">
        <f t="shared" si="489"/>
        <v>0</v>
      </c>
      <c r="AG1004" s="43">
        <f t="shared" si="490"/>
        <v>0</v>
      </c>
      <c r="AH1004" s="43">
        <f t="shared" si="491"/>
        <v>19.724453518304163</v>
      </c>
      <c r="AI1004" s="43">
        <f t="shared" si="492"/>
        <v>0</v>
      </c>
      <c r="AJ1004" s="43">
        <f t="shared" si="493"/>
        <v>0</v>
      </c>
      <c r="AK1004" s="43">
        <f t="shared" si="494"/>
        <v>0</v>
      </c>
      <c r="AL1004" s="43">
        <f t="shared" si="495"/>
        <v>0</v>
      </c>
      <c r="AM1004" s="43">
        <f t="shared" si="496"/>
        <v>0</v>
      </c>
      <c r="AN1004" s="43">
        <f t="shared" si="497"/>
        <v>0</v>
      </c>
      <c r="AO1004" s="43">
        <f>IF('My Spreedsheet '!AN1004&lt; 'Supercapacitor Info'!$F$22,'My Spreedsheet '!AN1004,'Supercapacitor Info'!$F$22)</f>
        <v>0</v>
      </c>
    </row>
    <row r="1005" spans="2:41" x14ac:dyDescent="0.3">
      <c r="B1005" s="8" t="s">
        <v>10</v>
      </c>
      <c r="C1005" s="8">
        <v>1000</v>
      </c>
      <c r="D1005" s="8">
        <v>411</v>
      </c>
      <c r="E1005" s="9">
        <v>0</v>
      </c>
      <c r="F1005" s="52">
        <f t="shared" si="474"/>
        <v>0</v>
      </c>
      <c r="G1005" s="18">
        <f t="shared" si="498"/>
        <v>0</v>
      </c>
      <c r="H1005" s="18">
        <f t="shared" si="499"/>
        <v>0</v>
      </c>
      <c r="I1005" s="18">
        <f t="shared" si="475"/>
        <v>0</v>
      </c>
      <c r="J1005" s="18">
        <f t="shared" si="476"/>
        <v>7850.4166666666733</v>
      </c>
      <c r="K1005" s="18">
        <f t="shared" si="501"/>
        <v>4755.8888888888878</v>
      </c>
      <c r="L1005" s="43">
        <f>'Car Info '!$C$5*'My Spreedsheet '!G1005</f>
        <v>0</v>
      </c>
      <c r="M1005" s="43">
        <f t="shared" si="477"/>
        <v>0</v>
      </c>
      <c r="N1005" s="43">
        <f>IF(M1005=1,'Car Info '!$C$5*9.80665*'Car Info '!$H$5,0)</f>
        <v>0</v>
      </c>
      <c r="O1005" s="43">
        <f>0.5*'Car Info '!$G$5*'Car Info '!$I$5*'Car Info '!$D$5*('My Spreedsheet '!F1005*'My Spreedsheet '!F1005)</f>
        <v>0</v>
      </c>
      <c r="P1005" s="43">
        <f t="shared" si="500"/>
        <v>0</v>
      </c>
      <c r="Q1005" s="43">
        <f t="shared" si="478"/>
        <v>0</v>
      </c>
      <c r="R1005" s="43">
        <f t="shared" si="479"/>
        <v>0</v>
      </c>
      <c r="S1005" s="43">
        <f t="shared" si="480"/>
        <v>0</v>
      </c>
      <c r="T1005" s="43">
        <f t="shared" si="502"/>
        <v>1162393.5530926029</v>
      </c>
      <c r="U1005" s="43">
        <f t="shared" si="481"/>
        <v>0</v>
      </c>
      <c r="V1005" s="43">
        <f t="shared" si="482"/>
        <v>0</v>
      </c>
      <c r="W1005" s="43">
        <f t="shared" si="483"/>
        <v>0</v>
      </c>
      <c r="X1005" s="43">
        <f t="shared" si="484"/>
        <v>0</v>
      </c>
      <c r="Y1005" s="43">
        <f t="shared" si="472"/>
        <v>3433.6589604956894</v>
      </c>
      <c r="Z1005" s="43">
        <f t="shared" si="473"/>
        <v>-1666.0442242666545</v>
      </c>
      <c r="AA1005" s="43">
        <f t="shared" si="485"/>
        <v>0.95379415569324699</v>
      </c>
      <c r="AB1005" s="43">
        <f t="shared" si="486"/>
        <v>-0.46279006229629294</v>
      </c>
      <c r="AC1005" s="43">
        <f t="shared" si="487"/>
        <v>0.46279006229629294</v>
      </c>
      <c r="AD1005" s="43">
        <f t="shared" si="488"/>
        <v>0.49100409339695406</v>
      </c>
      <c r="AE1005" s="43">
        <f>1/2*(('Car Info '!$C$5)*('My Spreedsheet '!F1005)^2)</f>
        <v>0</v>
      </c>
      <c r="AF1005" s="43">
        <f t="shared" si="489"/>
        <v>0</v>
      </c>
      <c r="AG1005" s="43">
        <f t="shared" si="490"/>
        <v>0</v>
      </c>
      <c r="AH1005" s="43">
        <f t="shared" si="491"/>
        <v>19.724453518304163</v>
      </c>
      <c r="AI1005" s="43">
        <f t="shared" si="492"/>
        <v>0</v>
      </c>
      <c r="AJ1005" s="43">
        <f t="shared" si="493"/>
        <v>0</v>
      </c>
      <c r="AK1005" s="43">
        <f t="shared" si="494"/>
        <v>0</v>
      </c>
      <c r="AL1005" s="43">
        <f t="shared" si="495"/>
        <v>0</v>
      </c>
      <c r="AM1005" s="43">
        <f t="shared" si="496"/>
        <v>0</v>
      </c>
      <c r="AN1005" s="43">
        <f t="shared" si="497"/>
        <v>0</v>
      </c>
      <c r="AO1005" s="43">
        <f>IF('My Spreedsheet '!AN1005&lt; 'Supercapacitor Info'!$F$22,'My Spreedsheet '!AN1005,'Supercapacitor Info'!$F$22)</f>
        <v>0</v>
      </c>
    </row>
    <row r="1006" spans="2:41" x14ac:dyDescent="0.3">
      <c r="B1006" s="8" t="s">
        <v>10</v>
      </c>
      <c r="C1006" s="8">
        <v>1001</v>
      </c>
      <c r="D1006" s="8">
        <v>412</v>
      </c>
      <c r="E1006" s="9">
        <v>0</v>
      </c>
      <c r="F1006" s="52">
        <f t="shared" si="474"/>
        <v>0</v>
      </c>
      <c r="G1006" s="18">
        <f t="shared" si="498"/>
        <v>0</v>
      </c>
      <c r="H1006" s="18">
        <f t="shared" si="499"/>
        <v>0</v>
      </c>
      <c r="I1006" s="18">
        <f t="shared" si="475"/>
        <v>0</v>
      </c>
      <c r="J1006" s="18">
        <f t="shared" si="476"/>
        <v>7850.4166666666733</v>
      </c>
      <c r="K1006" s="18">
        <f t="shared" si="501"/>
        <v>4755.8888888888878</v>
      </c>
      <c r="L1006" s="43">
        <f>'Car Info '!$C$5*'My Spreedsheet '!G1006</f>
        <v>0</v>
      </c>
      <c r="M1006" s="43">
        <f t="shared" si="477"/>
        <v>0</v>
      </c>
      <c r="N1006" s="43">
        <f>IF(M1006=1,'Car Info '!$C$5*9.80665*'Car Info '!$H$5,0)</f>
        <v>0</v>
      </c>
      <c r="O1006" s="43">
        <f>0.5*'Car Info '!$G$5*'Car Info '!$I$5*'Car Info '!$D$5*('My Spreedsheet '!F1006*'My Spreedsheet '!F1006)</f>
        <v>0</v>
      </c>
      <c r="P1006" s="43">
        <f t="shared" si="500"/>
        <v>0</v>
      </c>
      <c r="Q1006" s="43">
        <f t="shared" si="478"/>
        <v>0</v>
      </c>
      <c r="R1006" s="43">
        <f t="shared" si="479"/>
        <v>0</v>
      </c>
      <c r="S1006" s="43">
        <f t="shared" si="480"/>
        <v>0</v>
      </c>
      <c r="T1006" s="43">
        <f t="shared" si="502"/>
        <v>1162393.5530926029</v>
      </c>
      <c r="U1006" s="43">
        <f t="shared" si="481"/>
        <v>0</v>
      </c>
      <c r="V1006" s="43">
        <f t="shared" si="482"/>
        <v>0</v>
      </c>
      <c r="W1006" s="43">
        <f t="shared" si="483"/>
        <v>0</v>
      </c>
      <c r="X1006" s="43">
        <f t="shared" si="484"/>
        <v>0</v>
      </c>
      <c r="Y1006" s="43">
        <f t="shared" si="472"/>
        <v>3433.6589604956894</v>
      </c>
      <c r="Z1006" s="43">
        <f t="shared" si="473"/>
        <v>-1666.0442242666545</v>
      </c>
      <c r="AA1006" s="43">
        <f t="shared" si="485"/>
        <v>0.95379415569324699</v>
      </c>
      <c r="AB1006" s="43">
        <f t="shared" si="486"/>
        <v>-0.46279006229629294</v>
      </c>
      <c r="AC1006" s="43">
        <f t="shared" si="487"/>
        <v>0.46279006229629294</v>
      </c>
      <c r="AD1006" s="43">
        <f t="shared" si="488"/>
        <v>0.49100409339695406</v>
      </c>
      <c r="AE1006" s="43">
        <f>1/2*(('Car Info '!$C$5)*('My Spreedsheet '!F1006)^2)</f>
        <v>0</v>
      </c>
      <c r="AF1006" s="43">
        <f t="shared" si="489"/>
        <v>0</v>
      </c>
      <c r="AG1006" s="43">
        <f t="shared" si="490"/>
        <v>0</v>
      </c>
      <c r="AH1006" s="43">
        <f t="shared" si="491"/>
        <v>19.724453518304163</v>
      </c>
      <c r="AI1006" s="43">
        <f t="shared" si="492"/>
        <v>0</v>
      </c>
      <c r="AJ1006" s="43">
        <f t="shared" si="493"/>
        <v>0</v>
      </c>
      <c r="AK1006" s="43">
        <f t="shared" si="494"/>
        <v>0</v>
      </c>
      <c r="AL1006" s="43">
        <f t="shared" si="495"/>
        <v>0</v>
      </c>
      <c r="AM1006" s="43">
        <f t="shared" si="496"/>
        <v>0</v>
      </c>
      <c r="AN1006" s="43">
        <f t="shared" si="497"/>
        <v>0</v>
      </c>
      <c r="AO1006" s="43">
        <f>IF('My Spreedsheet '!AN1006&lt; 'Supercapacitor Info'!$F$22,'My Spreedsheet '!AN1006,'Supercapacitor Info'!$F$22)</f>
        <v>0</v>
      </c>
    </row>
    <row r="1007" spans="2:41" x14ac:dyDescent="0.3">
      <c r="B1007" s="8" t="s">
        <v>10</v>
      </c>
      <c r="C1007" s="8">
        <v>1002</v>
      </c>
      <c r="D1007" s="8">
        <v>413</v>
      </c>
      <c r="E1007" s="9">
        <v>0</v>
      </c>
      <c r="F1007" s="52">
        <f t="shared" si="474"/>
        <v>0</v>
      </c>
      <c r="G1007" s="18">
        <f t="shared" si="498"/>
        <v>0</v>
      </c>
      <c r="H1007" s="18">
        <f t="shared" si="499"/>
        <v>0</v>
      </c>
      <c r="I1007" s="18">
        <f t="shared" si="475"/>
        <v>0</v>
      </c>
      <c r="J1007" s="18">
        <f t="shared" si="476"/>
        <v>7850.4166666666733</v>
      </c>
      <c r="K1007" s="18">
        <f t="shared" si="501"/>
        <v>4755.8888888888878</v>
      </c>
      <c r="L1007" s="43">
        <f>'Car Info '!$C$5*'My Spreedsheet '!G1007</f>
        <v>0</v>
      </c>
      <c r="M1007" s="43">
        <f t="shared" si="477"/>
        <v>0</v>
      </c>
      <c r="N1007" s="43">
        <f>IF(M1007=1,'Car Info '!$C$5*9.80665*'Car Info '!$H$5,0)</f>
        <v>0</v>
      </c>
      <c r="O1007" s="43">
        <f>0.5*'Car Info '!$G$5*'Car Info '!$I$5*'Car Info '!$D$5*('My Spreedsheet '!F1007*'My Spreedsheet '!F1007)</f>
        <v>0</v>
      </c>
      <c r="P1007" s="43">
        <f t="shared" si="500"/>
        <v>0</v>
      </c>
      <c r="Q1007" s="43">
        <f t="shared" si="478"/>
        <v>0</v>
      </c>
      <c r="R1007" s="43">
        <f t="shared" si="479"/>
        <v>0</v>
      </c>
      <c r="S1007" s="43">
        <f t="shared" si="480"/>
        <v>0</v>
      </c>
      <c r="T1007" s="43">
        <f t="shared" si="502"/>
        <v>1162393.5530926029</v>
      </c>
      <c r="U1007" s="43">
        <f t="shared" si="481"/>
        <v>0</v>
      </c>
      <c r="V1007" s="43">
        <f t="shared" si="482"/>
        <v>0</v>
      </c>
      <c r="W1007" s="43">
        <f t="shared" si="483"/>
        <v>0</v>
      </c>
      <c r="X1007" s="43">
        <f t="shared" si="484"/>
        <v>0</v>
      </c>
      <c r="Y1007" s="43">
        <f t="shared" si="472"/>
        <v>3433.6589604956894</v>
      </c>
      <c r="Z1007" s="43">
        <f t="shared" si="473"/>
        <v>-1666.0442242666545</v>
      </c>
      <c r="AA1007" s="43">
        <f t="shared" si="485"/>
        <v>0.95379415569324699</v>
      </c>
      <c r="AB1007" s="43">
        <f t="shared" si="486"/>
        <v>-0.46279006229629294</v>
      </c>
      <c r="AC1007" s="43">
        <f t="shared" si="487"/>
        <v>0.46279006229629294</v>
      </c>
      <c r="AD1007" s="43">
        <f t="shared" si="488"/>
        <v>0.49100409339695406</v>
      </c>
      <c r="AE1007" s="43">
        <f>1/2*(('Car Info '!$C$5)*('My Spreedsheet '!F1007)^2)</f>
        <v>0</v>
      </c>
      <c r="AF1007" s="43">
        <f t="shared" si="489"/>
        <v>0</v>
      </c>
      <c r="AG1007" s="43">
        <f t="shared" si="490"/>
        <v>0</v>
      </c>
      <c r="AH1007" s="43">
        <f t="shared" si="491"/>
        <v>19.724453518304163</v>
      </c>
      <c r="AI1007" s="43">
        <f t="shared" si="492"/>
        <v>0</v>
      </c>
      <c r="AJ1007" s="43">
        <f t="shared" si="493"/>
        <v>0</v>
      </c>
      <c r="AK1007" s="43">
        <f t="shared" si="494"/>
        <v>0</v>
      </c>
      <c r="AL1007" s="43">
        <f t="shared" si="495"/>
        <v>0</v>
      </c>
      <c r="AM1007" s="43">
        <f t="shared" si="496"/>
        <v>0</v>
      </c>
      <c r="AN1007" s="43">
        <f t="shared" si="497"/>
        <v>0</v>
      </c>
      <c r="AO1007" s="43">
        <f>IF('My Spreedsheet '!AN1007&lt; 'Supercapacitor Info'!$F$22,'My Spreedsheet '!AN1007,'Supercapacitor Info'!$F$22)</f>
        <v>0</v>
      </c>
    </row>
    <row r="1008" spans="2:41" x14ac:dyDescent="0.3">
      <c r="B1008" s="8" t="s">
        <v>10</v>
      </c>
      <c r="C1008" s="8">
        <v>1003</v>
      </c>
      <c r="D1008" s="8">
        <v>414</v>
      </c>
      <c r="E1008" s="9">
        <v>0</v>
      </c>
      <c r="F1008" s="52">
        <f t="shared" si="474"/>
        <v>0</v>
      </c>
      <c r="G1008" s="18">
        <f t="shared" si="498"/>
        <v>0</v>
      </c>
      <c r="H1008" s="18">
        <f t="shared" si="499"/>
        <v>0</v>
      </c>
      <c r="I1008" s="18">
        <f t="shared" si="475"/>
        <v>0</v>
      </c>
      <c r="J1008" s="18">
        <f t="shared" si="476"/>
        <v>7850.4166666666733</v>
      </c>
      <c r="K1008" s="18">
        <f t="shared" si="501"/>
        <v>4755.8888888888878</v>
      </c>
      <c r="L1008" s="43">
        <f>'Car Info '!$C$5*'My Spreedsheet '!G1008</f>
        <v>0</v>
      </c>
      <c r="M1008" s="43">
        <f t="shared" si="477"/>
        <v>0</v>
      </c>
      <c r="N1008" s="43">
        <f>IF(M1008=1,'Car Info '!$C$5*9.80665*'Car Info '!$H$5,0)</f>
        <v>0</v>
      </c>
      <c r="O1008" s="43">
        <f>0.5*'Car Info '!$G$5*'Car Info '!$I$5*'Car Info '!$D$5*('My Spreedsheet '!F1008*'My Spreedsheet '!F1008)</f>
        <v>0</v>
      </c>
      <c r="P1008" s="43">
        <f t="shared" si="500"/>
        <v>0</v>
      </c>
      <c r="Q1008" s="43">
        <f t="shared" si="478"/>
        <v>0</v>
      </c>
      <c r="R1008" s="43">
        <f t="shared" si="479"/>
        <v>0</v>
      </c>
      <c r="S1008" s="43">
        <f t="shared" si="480"/>
        <v>0</v>
      </c>
      <c r="T1008" s="43">
        <f t="shared" si="502"/>
        <v>1162393.5530926029</v>
      </c>
      <c r="U1008" s="43">
        <f t="shared" si="481"/>
        <v>0</v>
      </c>
      <c r="V1008" s="43">
        <f t="shared" si="482"/>
        <v>0</v>
      </c>
      <c r="W1008" s="43">
        <f t="shared" si="483"/>
        <v>0</v>
      </c>
      <c r="X1008" s="43">
        <f t="shared" si="484"/>
        <v>0</v>
      </c>
      <c r="Y1008" s="43">
        <f t="shared" si="472"/>
        <v>3433.6589604956894</v>
      </c>
      <c r="Z1008" s="43">
        <f t="shared" si="473"/>
        <v>-1666.0442242666545</v>
      </c>
      <c r="AA1008" s="43">
        <f t="shared" si="485"/>
        <v>0.95379415569324699</v>
      </c>
      <c r="AB1008" s="43">
        <f t="shared" si="486"/>
        <v>-0.46279006229629294</v>
      </c>
      <c r="AC1008" s="43">
        <f t="shared" si="487"/>
        <v>0.46279006229629294</v>
      </c>
      <c r="AD1008" s="43">
        <f t="shared" si="488"/>
        <v>0.49100409339695406</v>
      </c>
      <c r="AE1008" s="43">
        <f>1/2*(('Car Info '!$C$5)*('My Spreedsheet '!F1008)^2)</f>
        <v>0</v>
      </c>
      <c r="AF1008" s="43">
        <f t="shared" si="489"/>
        <v>0</v>
      </c>
      <c r="AG1008" s="43">
        <f t="shared" si="490"/>
        <v>0</v>
      </c>
      <c r="AH1008" s="43">
        <f t="shared" si="491"/>
        <v>19.724453518304163</v>
      </c>
      <c r="AI1008" s="43">
        <f t="shared" si="492"/>
        <v>0</v>
      </c>
      <c r="AJ1008" s="43">
        <f t="shared" si="493"/>
        <v>0</v>
      </c>
      <c r="AK1008" s="43">
        <f t="shared" si="494"/>
        <v>0</v>
      </c>
      <c r="AL1008" s="43">
        <f t="shared" si="495"/>
        <v>0</v>
      </c>
      <c r="AM1008" s="43">
        <f t="shared" si="496"/>
        <v>0</v>
      </c>
      <c r="AN1008" s="43">
        <f t="shared" si="497"/>
        <v>0</v>
      </c>
      <c r="AO1008" s="43">
        <f>IF('My Spreedsheet '!AN1008&lt; 'Supercapacitor Info'!$F$22,'My Spreedsheet '!AN1008,'Supercapacitor Info'!$F$22)</f>
        <v>0</v>
      </c>
    </row>
    <row r="1009" spans="2:41" x14ac:dyDescent="0.3">
      <c r="B1009" s="8" t="s">
        <v>10</v>
      </c>
      <c r="C1009" s="8">
        <v>1004</v>
      </c>
      <c r="D1009" s="8">
        <v>415</v>
      </c>
      <c r="E1009" s="9">
        <v>0</v>
      </c>
      <c r="F1009" s="52">
        <f t="shared" si="474"/>
        <v>0</v>
      </c>
      <c r="G1009" s="18">
        <f t="shared" si="498"/>
        <v>0</v>
      </c>
      <c r="H1009" s="18">
        <f t="shared" si="499"/>
        <v>0</v>
      </c>
      <c r="I1009" s="18">
        <f t="shared" si="475"/>
        <v>0</v>
      </c>
      <c r="J1009" s="18">
        <f t="shared" si="476"/>
        <v>7850.4166666666733</v>
      </c>
      <c r="K1009" s="18">
        <f t="shared" si="501"/>
        <v>4755.8888888888878</v>
      </c>
      <c r="L1009" s="43">
        <f>'Car Info '!$C$5*'My Spreedsheet '!G1009</f>
        <v>0</v>
      </c>
      <c r="M1009" s="43">
        <f t="shared" si="477"/>
        <v>0</v>
      </c>
      <c r="N1009" s="43">
        <f>IF(M1009=1,'Car Info '!$C$5*9.80665*'Car Info '!$H$5,0)</f>
        <v>0</v>
      </c>
      <c r="O1009" s="43">
        <f>0.5*'Car Info '!$G$5*'Car Info '!$I$5*'Car Info '!$D$5*('My Spreedsheet '!F1009*'My Spreedsheet '!F1009)</f>
        <v>0</v>
      </c>
      <c r="P1009" s="43">
        <f t="shared" si="500"/>
        <v>0</v>
      </c>
      <c r="Q1009" s="43">
        <f t="shared" si="478"/>
        <v>0</v>
      </c>
      <c r="R1009" s="43">
        <f t="shared" si="479"/>
        <v>0</v>
      </c>
      <c r="S1009" s="43">
        <f t="shared" si="480"/>
        <v>0</v>
      </c>
      <c r="T1009" s="43">
        <f t="shared" si="502"/>
        <v>1162393.5530926029</v>
      </c>
      <c r="U1009" s="43">
        <f t="shared" si="481"/>
        <v>0</v>
      </c>
      <c r="V1009" s="43">
        <f t="shared" si="482"/>
        <v>0</v>
      </c>
      <c r="W1009" s="43">
        <f t="shared" si="483"/>
        <v>0</v>
      </c>
      <c r="X1009" s="43">
        <f t="shared" si="484"/>
        <v>0</v>
      </c>
      <c r="Y1009" s="43">
        <f t="shared" si="472"/>
        <v>3433.6589604956894</v>
      </c>
      <c r="Z1009" s="43">
        <f t="shared" si="473"/>
        <v>-1666.0442242666545</v>
      </c>
      <c r="AA1009" s="43">
        <f t="shared" si="485"/>
        <v>0.95379415569324699</v>
      </c>
      <c r="AB1009" s="43">
        <f t="shared" si="486"/>
        <v>-0.46279006229629294</v>
      </c>
      <c r="AC1009" s="43">
        <f t="shared" si="487"/>
        <v>0.46279006229629294</v>
      </c>
      <c r="AD1009" s="43">
        <f t="shared" si="488"/>
        <v>0.49100409339695406</v>
      </c>
      <c r="AE1009" s="43">
        <f>1/2*(('Car Info '!$C$5)*('My Spreedsheet '!F1009)^2)</f>
        <v>0</v>
      </c>
      <c r="AF1009" s="43">
        <f t="shared" si="489"/>
        <v>0</v>
      </c>
      <c r="AG1009" s="43">
        <f t="shared" si="490"/>
        <v>0</v>
      </c>
      <c r="AH1009" s="43">
        <f t="shared" si="491"/>
        <v>19.724453518304163</v>
      </c>
      <c r="AI1009" s="43">
        <f t="shared" si="492"/>
        <v>0</v>
      </c>
      <c r="AJ1009" s="43">
        <f t="shared" si="493"/>
        <v>0</v>
      </c>
      <c r="AK1009" s="43">
        <f t="shared" si="494"/>
        <v>0</v>
      </c>
      <c r="AL1009" s="43">
        <f t="shared" si="495"/>
        <v>0</v>
      </c>
      <c r="AM1009" s="43">
        <f t="shared" si="496"/>
        <v>0</v>
      </c>
      <c r="AN1009" s="43">
        <f t="shared" si="497"/>
        <v>0</v>
      </c>
      <c r="AO1009" s="43">
        <f>IF('My Spreedsheet '!AN1009&lt; 'Supercapacitor Info'!$F$22,'My Spreedsheet '!AN1009,'Supercapacitor Info'!$F$22)</f>
        <v>0</v>
      </c>
    </row>
    <row r="1010" spans="2:41" x14ac:dyDescent="0.3">
      <c r="B1010" s="8" t="s">
        <v>10</v>
      </c>
      <c r="C1010" s="8">
        <v>1005</v>
      </c>
      <c r="D1010" s="8">
        <v>416</v>
      </c>
      <c r="E1010" s="9">
        <v>0</v>
      </c>
      <c r="F1010" s="52">
        <f t="shared" si="474"/>
        <v>0</v>
      </c>
      <c r="G1010" s="18">
        <f t="shared" si="498"/>
        <v>0</v>
      </c>
      <c r="H1010" s="18">
        <f t="shared" si="499"/>
        <v>0</v>
      </c>
      <c r="I1010" s="18">
        <f t="shared" si="475"/>
        <v>0</v>
      </c>
      <c r="J1010" s="18">
        <f t="shared" si="476"/>
        <v>7850.4166666666733</v>
      </c>
      <c r="K1010" s="18">
        <f t="shared" si="501"/>
        <v>4755.8888888888878</v>
      </c>
      <c r="L1010" s="43">
        <f>'Car Info '!$C$5*'My Spreedsheet '!G1010</f>
        <v>0</v>
      </c>
      <c r="M1010" s="43">
        <f t="shared" si="477"/>
        <v>0</v>
      </c>
      <c r="N1010" s="43">
        <f>IF(M1010=1,'Car Info '!$C$5*9.80665*'Car Info '!$H$5,0)</f>
        <v>0</v>
      </c>
      <c r="O1010" s="43">
        <f>0.5*'Car Info '!$G$5*'Car Info '!$I$5*'Car Info '!$D$5*('My Spreedsheet '!F1010*'My Spreedsheet '!F1010)</f>
        <v>0</v>
      </c>
      <c r="P1010" s="43">
        <f t="shared" si="500"/>
        <v>0</v>
      </c>
      <c r="Q1010" s="43">
        <f t="shared" si="478"/>
        <v>0</v>
      </c>
      <c r="R1010" s="43">
        <f t="shared" si="479"/>
        <v>0</v>
      </c>
      <c r="S1010" s="43">
        <f t="shared" si="480"/>
        <v>0</v>
      </c>
      <c r="T1010" s="43">
        <f t="shared" si="502"/>
        <v>1162393.5530926029</v>
      </c>
      <c r="U1010" s="43">
        <f t="shared" si="481"/>
        <v>0</v>
      </c>
      <c r="V1010" s="43">
        <f t="shared" si="482"/>
        <v>0</v>
      </c>
      <c r="W1010" s="43">
        <f t="shared" si="483"/>
        <v>0</v>
      </c>
      <c r="X1010" s="43">
        <f t="shared" si="484"/>
        <v>0</v>
      </c>
      <c r="Y1010" s="43">
        <f t="shared" si="472"/>
        <v>3433.6589604956894</v>
      </c>
      <c r="Z1010" s="43">
        <f t="shared" si="473"/>
        <v>-1666.0442242666545</v>
      </c>
      <c r="AA1010" s="43">
        <f t="shared" si="485"/>
        <v>0.95379415569324699</v>
      </c>
      <c r="AB1010" s="43">
        <f t="shared" si="486"/>
        <v>-0.46279006229629294</v>
      </c>
      <c r="AC1010" s="43">
        <f t="shared" si="487"/>
        <v>0.46279006229629294</v>
      </c>
      <c r="AD1010" s="43">
        <f t="shared" si="488"/>
        <v>0.49100409339695406</v>
      </c>
      <c r="AE1010" s="43">
        <f>1/2*(('Car Info '!$C$5)*('My Spreedsheet '!F1010)^2)</f>
        <v>0</v>
      </c>
      <c r="AF1010" s="43">
        <f t="shared" si="489"/>
        <v>0</v>
      </c>
      <c r="AG1010" s="43">
        <f t="shared" si="490"/>
        <v>0</v>
      </c>
      <c r="AH1010" s="43">
        <f t="shared" si="491"/>
        <v>19.724453518304163</v>
      </c>
      <c r="AI1010" s="43">
        <f t="shared" si="492"/>
        <v>0</v>
      </c>
      <c r="AJ1010" s="43">
        <f t="shared" si="493"/>
        <v>0</v>
      </c>
      <c r="AK1010" s="43">
        <f t="shared" si="494"/>
        <v>0</v>
      </c>
      <c r="AL1010" s="43">
        <f t="shared" si="495"/>
        <v>0</v>
      </c>
      <c r="AM1010" s="43">
        <f t="shared" si="496"/>
        <v>0</v>
      </c>
      <c r="AN1010" s="43">
        <f t="shared" si="497"/>
        <v>0</v>
      </c>
      <c r="AO1010" s="43">
        <f>IF('My Spreedsheet '!AN1010&lt; 'Supercapacitor Info'!$F$22,'My Spreedsheet '!AN1010,'Supercapacitor Info'!$F$22)</f>
        <v>0</v>
      </c>
    </row>
    <row r="1011" spans="2:41" x14ac:dyDescent="0.3">
      <c r="B1011" s="8" t="s">
        <v>10</v>
      </c>
      <c r="C1011" s="8">
        <v>1006</v>
      </c>
      <c r="D1011" s="8">
        <v>417</v>
      </c>
      <c r="E1011" s="9">
        <v>0</v>
      </c>
      <c r="F1011" s="52">
        <f t="shared" si="474"/>
        <v>0</v>
      </c>
      <c r="G1011" s="18">
        <f t="shared" si="498"/>
        <v>0</v>
      </c>
      <c r="H1011" s="18">
        <f t="shared" si="499"/>
        <v>0</v>
      </c>
      <c r="I1011" s="18">
        <f t="shared" si="475"/>
        <v>0</v>
      </c>
      <c r="J1011" s="18">
        <f t="shared" si="476"/>
        <v>7850.4166666666733</v>
      </c>
      <c r="K1011" s="18">
        <f t="shared" si="501"/>
        <v>4755.8888888888878</v>
      </c>
      <c r="L1011" s="43">
        <f>'Car Info '!$C$5*'My Spreedsheet '!G1011</f>
        <v>0</v>
      </c>
      <c r="M1011" s="43">
        <f t="shared" si="477"/>
        <v>0</v>
      </c>
      <c r="N1011" s="43">
        <f>IF(M1011=1,'Car Info '!$C$5*9.80665*'Car Info '!$H$5,0)</f>
        <v>0</v>
      </c>
      <c r="O1011" s="43">
        <f>0.5*'Car Info '!$G$5*'Car Info '!$I$5*'Car Info '!$D$5*('My Spreedsheet '!F1011*'My Spreedsheet '!F1011)</f>
        <v>0</v>
      </c>
      <c r="P1011" s="43">
        <f t="shared" si="500"/>
        <v>0</v>
      </c>
      <c r="Q1011" s="43">
        <f t="shared" si="478"/>
        <v>0</v>
      </c>
      <c r="R1011" s="43">
        <f t="shared" si="479"/>
        <v>0</v>
      </c>
      <c r="S1011" s="43">
        <f t="shared" si="480"/>
        <v>0</v>
      </c>
      <c r="T1011" s="43">
        <f t="shared" si="502"/>
        <v>1162393.5530926029</v>
      </c>
      <c r="U1011" s="43">
        <f t="shared" si="481"/>
        <v>0</v>
      </c>
      <c r="V1011" s="43">
        <f t="shared" si="482"/>
        <v>0</v>
      </c>
      <c r="W1011" s="43">
        <f t="shared" si="483"/>
        <v>0</v>
      </c>
      <c r="X1011" s="43">
        <f t="shared" si="484"/>
        <v>0</v>
      </c>
      <c r="Y1011" s="43">
        <f t="shared" si="472"/>
        <v>3433.6589604956894</v>
      </c>
      <c r="Z1011" s="43">
        <f t="shared" si="473"/>
        <v>-1666.0442242666545</v>
      </c>
      <c r="AA1011" s="43">
        <f t="shared" si="485"/>
        <v>0.95379415569324699</v>
      </c>
      <c r="AB1011" s="43">
        <f t="shared" si="486"/>
        <v>-0.46279006229629294</v>
      </c>
      <c r="AC1011" s="43">
        <f t="shared" si="487"/>
        <v>0.46279006229629294</v>
      </c>
      <c r="AD1011" s="43">
        <f t="shared" si="488"/>
        <v>0.49100409339695406</v>
      </c>
      <c r="AE1011" s="43">
        <f>1/2*(('Car Info '!$C$5)*('My Spreedsheet '!F1011)^2)</f>
        <v>0</v>
      </c>
      <c r="AF1011" s="43">
        <f t="shared" si="489"/>
        <v>0</v>
      </c>
      <c r="AG1011" s="43">
        <f t="shared" si="490"/>
        <v>0</v>
      </c>
      <c r="AH1011" s="43">
        <f t="shared" si="491"/>
        <v>19.724453518304163</v>
      </c>
      <c r="AI1011" s="43">
        <f t="shared" si="492"/>
        <v>0</v>
      </c>
      <c r="AJ1011" s="43">
        <f t="shared" si="493"/>
        <v>0</v>
      </c>
      <c r="AK1011" s="43">
        <f t="shared" si="494"/>
        <v>0</v>
      </c>
      <c r="AL1011" s="43">
        <f t="shared" si="495"/>
        <v>0</v>
      </c>
      <c r="AM1011" s="43">
        <f t="shared" si="496"/>
        <v>0</v>
      </c>
      <c r="AN1011" s="43">
        <f t="shared" si="497"/>
        <v>0</v>
      </c>
      <c r="AO1011" s="43">
        <f>IF('My Spreedsheet '!AN1011&lt; 'Supercapacitor Info'!$F$22,'My Spreedsheet '!AN1011,'Supercapacitor Info'!$F$22)</f>
        <v>0</v>
      </c>
    </row>
    <row r="1012" spans="2:41" x14ac:dyDescent="0.3">
      <c r="B1012" s="8" t="s">
        <v>10</v>
      </c>
      <c r="C1012" s="8">
        <v>1007</v>
      </c>
      <c r="D1012" s="8">
        <v>418</v>
      </c>
      <c r="E1012" s="9">
        <v>0</v>
      </c>
      <c r="F1012" s="52">
        <f t="shared" si="474"/>
        <v>0</v>
      </c>
      <c r="G1012" s="18">
        <f t="shared" si="498"/>
        <v>0</v>
      </c>
      <c r="H1012" s="18">
        <f t="shared" si="499"/>
        <v>0</v>
      </c>
      <c r="I1012" s="18">
        <f t="shared" si="475"/>
        <v>0</v>
      </c>
      <c r="J1012" s="18">
        <f t="shared" si="476"/>
        <v>7850.4166666666733</v>
      </c>
      <c r="K1012" s="18">
        <f t="shared" si="501"/>
        <v>4755.8888888888878</v>
      </c>
      <c r="L1012" s="43">
        <f>'Car Info '!$C$5*'My Spreedsheet '!G1012</f>
        <v>0</v>
      </c>
      <c r="M1012" s="43">
        <f t="shared" si="477"/>
        <v>0</v>
      </c>
      <c r="N1012" s="43">
        <f>IF(M1012=1,'Car Info '!$C$5*9.80665*'Car Info '!$H$5,0)</f>
        <v>0</v>
      </c>
      <c r="O1012" s="43">
        <f>0.5*'Car Info '!$G$5*'Car Info '!$I$5*'Car Info '!$D$5*('My Spreedsheet '!F1012*'My Spreedsheet '!F1012)</f>
        <v>0</v>
      </c>
      <c r="P1012" s="43">
        <f t="shared" si="500"/>
        <v>0</v>
      </c>
      <c r="Q1012" s="43">
        <f t="shared" si="478"/>
        <v>0</v>
      </c>
      <c r="R1012" s="43">
        <f t="shared" si="479"/>
        <v>0</v>
      </c>
      <c r="S1012" s="43">
        <f t="shared" si="480"/>
        <v>0</v>
      </c>
      <c r="T1012" s="43">
        <f t="shared" si="502"/>
        <v>1162393.5530926029</v>
      </c>
      <c r="U1012" s="43">
        <f t="shared" si="481"/>
        <v>0</v>
      </c>
      <c r="V1012" s="43">
        <f t="shared" si="482"/>
        <v>0</v>
      </c>
      <c r="W1012" s="43">
        <f t="shared" si="483"/>
        <v>0</v>
      </c>
      <c r="X1012" s="43">
        <f t="shared" si="484"/>
        <v>0</v>
      </c>
      <c r="Y1012" s="43">
        <f t="shared" si="472"/>
        <v>3433.6589604956894</v>
      </c>
      <c r="Z1012" s="43">
        <f t="shared" si="473"/>
        <v>-1666.0442242666545</v>
      </c>
      <c r="AA1012" s="43">
        <f t="shared" si="485"/>
        <v>0.95379415569324699</v>
      </c>
      <c r="AB1012" s="43">
        <f t="shared" si="486"/>
        <v>-0.46279006229629294</v>
      </c>
      <c r="AC1012" s="43">
        <f t="shared" si="487"/>
        <v>0.46279006229629294</v>
      </c>
      <c r="AD1012" s="43">
        <f t="shared" si="488"/>
        <v>0.49100409339695406</v>
      </c>
      <c r="AE1012" s="43">
        <f>1/2*(('Car Info '!$C$5)*('My Spreedsheet '!F1012)^2)</f>
        <v>0</v>
      </c>
      <c r="AF1012" s="43">
        <f t="shared" si="489"/>
        <v>0</v>
      </c>
      <c r="AG1012" s="43">
        <f t="shared" si="490"/>
        <v>0</v>
      </c>
      <c r="AH1012" s="43">
        <f t="shared" si="491"/>
        <v>19.724453518304163</v>
      </c>
      <c r="AI1012" s="43">
        <f t="shared" si="492"/>
        <v>0</v>
      </c>
      <c r="AJ1012" s="43">
        <f t="shared" si="493"/>
        <v>0</v>
      </c>
      <c r="AK1012" s="43">
        <f t="shared" si="494"/>
        <v>0</v>
      </c>
      <c r="AL1012" s="43">
        <f t="shared" si="495"/>
        <v>0</v>
      </c>
      <c r="AM1012" s="43">
        <f t="shared" si="496"/>
        <v>0</v>
      </c>
      <c r="AN1012" s="43">
        <f t="shared" si="497"/>
        <v>0</v>
      </c>
      <c r="AO1012" s="43">
        <f>IF('My Spreedsheet '!AN1012&lt; 'Supercapacitor Info'!$F$22,'My Spreedsheet '!AN1012,'Supercapacitor Info'!$F$22)</f>
        <v>0</v>
      </c>
    </row>
    <row r="1013" spans="2:41" x14ac:dyDescent="0.3">
      <c r="B1013" s="8" t="s">
        <v>10</v>
      </c>
      <c r="C1013" s="8">
        <v>1008</v>
      </c>
      <c r="D1013" s="8">
        <v>419</v>
      </c>
      <c r="E1013" s="9">
        <v>0</v>
      </c>
      <c r="F1013" s="52">
        <f t="shared" si="474"/>
        <v>0</v>
      </c>
      <c r="G1013" s="18">
        <f t="shared" si="498"/>
        <v>0</v>
      </c>
      <c r="H1013" s="18">
        <f t="shared" si="499"/>
        <v>0</v>
      </c>
      <c r="I1013" s="18">
        <f t="shared" si="475"/>
        <v>0</v>
      </c>
      <c r="J1013" s="18">
        <f t="shared" si="476"/>
        <v>7850.4166666666733</v>
      </c>
      <c r="K1013" s="18">
        <f t="shared" si="501"/>
        <v>4755.8888888888878</v>
      </c>
      <c r="L1013" s="43">
        <f>'Car Info '!$C$5*'My Spreedsheet '!G1013</f>
        <v>0</v>
      </c>
      <c r="M1013" s="43">
        <f t="shared" si="477"/>
        <v>0</v>
      </c>
      <c r="N1013" s="43">
        <f>IF(M1013=1,'Car Info '!$C$5*9.80665*'Car Info '!$H$5,0)</f>
        <v>0</v>
      </c>
      <c r="O1013" s="43">
        <f>0.5*'Car Info '!$G$5*'Car Info '!$I$5*'Car Info '!$D$5*('My Spreedsheet '!F1013*'My Spreedsheet '!F1013)</f>
        <v>0</v>
      </c>
      <c r="P1013" s="43">
        <f t="shared" si="500"/>
        <v>0</v>
      </c>
      <c r="Q1013" s="43">
        <f t="shared" si="478"/>
        <v>0</v>
      </c>
      <c r="R1013" s="43">
        <f t="shared" si="479"/>
        <v>0</v>
      </c>
      <c r="S1013" s="43">
        <f t="shared" si="480"/>
        <v>0</v>
      </c>
      <c r="T1013" s="43">
        <f t="shared" si="502"/>
        <v>1162393.5530926029</v>
      </c>
      <c r="U1013" s="43">
        <f t="shared" si="481"/>
        <v>0</v>
      </c>
      <c r="V1013" s="43">
        <f t="shared" si="482"/>
        <v>0</v>
      </c>
      <c r="W1013" s="43">
        <f t="shared" si="483"/>
        <v>0</v>
      </c>
      <c r="X1013" s="43">
        <f t="shared" si="484"/>
        <v>0</v>
      </c>
      <c r="Y1013" s="43">
        <f t="shared" si="472"/>
        <v>3433.6589604956894</v>
      </c>
      <c r="Z1013" s="43">
        <f t="shared" si="473"/>
        <v>-1666.0442242666545</v>
      </c>
      <c r="AA1013" s="43">
        <f t="shared" si="485"/>
        <v>0.95379415569324699</v>
      </c>
      <c r="AB1013" s="43">
        <f t="shared" si="486"/>
        <v>-0.46279006229629294</v>
      </c>
      <c r="AC1013" s="43">
        <f t="shared" si="487"/>
        <v>0.46279006229629294</v>
      </c>
      <c r="AD1013" s="43">
        <f t="shared" si="488"/>
        <v>0.49100409339695406</v>
      </c>
      <c r="AE1013" s="43">
        <f>1/2*(('Car Info '!$C$5)*('My Spreedsheet '!F1013)^2)</f>
        <v>0</v>
      </c>
      <c r="AF1013" s="43">
        <f t="shared" si="489"/>
        <v>0</v>
      </c>
      <c r="AG1013" s="43">
        <f t="shared" si="490"/>
        <v>0</v>
      </c>
      <c r="AH1013" s="43">
        <f t="shared" si="491"/>
        <v>19.724453518304163</v>
      </c>
      <c r="AI1013" s="43">
        <f t="shared" si="492"/>
        <v>0</v>
      </c>
      <c r="AJ1013" s="43">
        <f t="shared" si="493"/>
        <v>0</v>
      </c>
      <c r="AK1013" s="43">
        <f t="shared" si="494"/>
        <v>0</v>
      </c>
      <c r="AL1013" s="43">
        <f t="shared" si="495"/>
        <v>0</v>
      </c>
      <c r="AM1013" s="43">
        <f t="shared" si="496"/>
        <v>0</v>
      </c>
      <c r="AN1013" s="43">
        <f t="shared" si="497"/>
        <v>0</v>
      </c>
      <c r="AO1013" s="43">
        <f>IF('My Spreedsheet '!AN1013&lt; 'Supercapacitor Info'!$F$22,'My Spreedsheet '!AN1013,'Supercapacitor Info'!$F$22)</f>
        <v>0</v>
      </c>
    </row>
    <row r="1014" spans="2:41" x14ac:dyDescent="0.3">
      <c r="B1014" s="8" t="s">
        <v>10</v>
      </c>
      <c r="C1014" s="8">
        <v>1009</v>
      </c>
      <c r="D1014" s="8">
        <v>420</v>
      </c>
      <c r="E1014" s="9">
        <v>0</v>
      </c>
      <c r="F1014" s="52">
        <f t="shared" si="474"/>
        <v>0</v>
      </c>
      <c r="G1014" s="18">
        <f t="shared" si="498"/>
        <v>0</v>
      </c>
      <c r="H1014" s="18">
        <f t="shared" si="499"/>
        <v>0</v>
      </c>
      <c r="I1014" s="18">
        <f t="shared" si="475"/>
        <v>0</v>
      </c>
      <c r="J1014" s="18">
        <f t="shared" si="476"/>
        <v>7850.4166666666733</v>
      </c>
      <c r="K1014" s="18">
        <f t="shared" si="501"/>
        <v>4755.8888888888878</v>
      </c>
      <c r="L1014" s="43">
        <f>'Car Info '!$C$5*'My Spreedsheet '!G1014</f>
        <v>0</v>
      </c>
      <c r="M1014" s="43">
        <f t="shared" si="477"/>
        <v>0</v>
      </c>
      <c r="N1014" s="43">
        <f>IF(M1014=1,'Car Info '!$C$5*9.80665*'Car Info '!$H$5,0)</f>
        <v>0</v>
      </c>
      <c r="O1014" s="43">
        <f>0.5*'Car Info '!$G$5*'Car Info '!$I$5*'Car Info '!$D$5*('My Spreedsheet '!F1014*'My Spreedsheet '!F1014)</f>
        <v>0</v>
      </c>
      <c r="P1014" s="43">
        <f t="shared" si="500"/>
        <v>0</v>
      </c>
      <c r="Q1014" s="43">
        <f t="shared" si="478"/>
        <v>0</v>
      </c>
      <c r="R1014" s="43">
        <f t="shared" si="479"/>
        <v>0</v>
      </c>
      <c r="S1014" s="43">
        <f t="shared" si="480"/>
        <v>0</v>
      </c>
      <c r="T1014" s="43">
        <f t="shared" si="502"/>
        <v>1162393.5530926029</v>
      </c>
      <c r="U1014" s="43">
        <f t="shared" si="481"/>
        <v>0</v>
      </c>
      <c r="V1014" s="43">
        <f t="shared" si="482"/>
        <v>0</v>
      </c>
      <c r="W1014" s="43">
        <f t="shared" si="483"/>
        <v>0</v>
      </c>
      <c r="X1014" s="43">
        <f t="shared" si="484"/>
        <v>0</v>
      </c>
      <c r="Y1014" s="43">
        <f t="shared" si="472"/>
        <v>3433.6589604956894</v>
      </c>
      <c r="Z1014" s="43">
        <f t="shared" si="473"/>
        <v>-1666.0442242666545</v>
      </c>
      <c r="AA1014" s="43">
        <f t="shared" si="485"/>
        <v>0.95379415569324699</v>
      </c>
      <c r="AB1014" s="43">
        <f t="shared" si="486"/>
        <v>-0.46279006229629294</v>
      </c>
      <c r="AC1014" s="43">
        <f t="shared" si="487"/>
        <v>0.46279006229629294</v>
      </c>
      <c r="AD1014" s="43">
        <f t="shared" si="488"/>
        <v>0.49100409339695406</v>
      </c>
      <c r="AE1014" s="43">
        <f>1/2*(('Car Info '!$C$5)*('My Spreedsheet '!F1014)^2)</f>
        <v>0</v>
      </c>
      <c r="AF1014" s="43">
        <f t="shared" si="489"/>
        <v>0</v>
      </c>
      <c r="AG1014" s="43">
        <f t="shared" si="490"/>
        <v>0</v>
      </c>
      <c r="AH1014" s="43">
        <f t="shared" si="491"/>
        <v>19.724453518304163</v>
      </c>
      <c r="AI1014" s="43">
        <f t="shared" si="492"/>
        <v>0</v>
      </c>
      <c r="AJ1014" s="43">
        <f t="shared" si="493"/>
        <v>0</v>
      </c>
      <c r="AK1014" s="43">
        <f t="shared" si="494"/>
        <v>0</v>
      </c>
      <c r="AL1014" s="43">
        <f t="shared" si="495"/>
        <v>0</v>
      </c>
      <c r="AM1014" s="43">
        <f t="shared" si="496"/>
        <v>0</v>
      </c>
      <c r="AN1014" s="43">
        <f t="shared" si="497"/>
        <v>0</v>
      </c>
      <c r="AO1014" s="43">
        <f>IF('My Spreedsheet '!AN1014&lt; 'Supercapacitor Info'!$F$22,'My Spreedsheet '!AN1014,'Supercapacitor Info'!$F$22)</f>
        <v>0</v>
      </c>
    </row>
    <row r="1015" spans="2:41" x14ac:dyDescent="0.3">
      <c r="B1015" s="8" t="s">
        <v>10</v>
      </c>
      <c r="C1015" s="8">
        <v>1010</v>
      </c>
      <c r="D1015" s="8">
        <v>421</v>
      </c>
      <c r="E1015" s="9">
        <v>0</v>
      </c>
      <c r="F1015" s="52">
        <f t="shared" si="474"/>
        <v>0</v>
      </c>
      <c r="G1015" s="18">
        <f t="shared" si="498"/>
        <v>0</v>
      </c>
      <c r="H1015" s="18">
        <f t="shared" si="499"/>
        <v>0</v>
      </c>
      <c r="I1015" s="18">
        <f t="shared" si="475"/>
        <v>0</v>
      </c>
      <c r="J1015" s="18">
        <f t="shared" si="476"/>
        <v>7850.4166666666733</v>
      </c>
      <c r="K1015" s="18">
        <f t="shared" si="501"/>
        <v>4755.8888888888878</v>
      </c>
      <c r="L1015" s="43">
        <f>'Car Info '!$C$5*'My Spreedsheet '!G1015</f>
        <v>0</v>
      </c>
      <c r="M1015" s="43">
        <f t="shared" si="477"/>
        <v>0</v>
      </c>
      <c r="N1015" s="43">
        <f>IF(M1015=1,'Car Info '!$C$5*9.80665*'Car Info '!$H$5,0)</f>
        <v>0</v>
      </c>
      <c r="O1015" s="43">
        <f>0.5*'Car Info '!$G$5*'Car Info '!$I$5*'Car Info '!$D$5*('My Spreedsheet '!F1015*'My Spreedsheet '!F1015)</f>
        <v>0</v>
      </c>
      <c r="P1015" s="43">
        <f t="shared" si="500"/>
        <v>0</v>
      </c>
      <c r="Q1015" s="43">
        <f t="shared" si="478"/>
        <v>0</v>
      </c>
      <c r="R1015" s="43">
        <f t="shared" si="479"/>
        <v>0</v>
      </c>
      <c r="S1015" s="43">
        <f t="shared" si="480"/>
        <v>0</v>
      </c>
      <c r="T1015" s="43">
        <f t="shared" si="502"/>
        <v>1162393.5530926029</v>
      </c>
      <c r="U1015" s="43">
        <f t="shared" si="481"/>
        <v>0</v>
      </c>
      <c r="V1015" s="43">
        <f t="shared" si="482"/>
        <v>0</v>
      </c>
      <c r="W1015" s="43">
        <f t="shared" si="483"/>
        <v>0</v>
      </c>
      <c r="X1015" s="43">
        <f t="shared" si="484"/>
        <v>0</v>
      </c>
      <c r="Y1015" s="43">
        <f t="shared" si="472"/>
        <v>3433.6589604956894</v>
      </c>
      <c r="Z1015" s="43">
        <f t="shared" si="473"/>
        <v>-1666.0442242666545</v>
      </c>
      <c r="AA1015" s="43">
        <f t="shared" si="485"/>
        <v>0.95379415569324699</v>
      </c>
      <c r="AB1015" s="43">
        <f t="shared" si="486"/>
        <v>-0.46279006229629294</v>
      </c>
      <c r="AC1015" s="43">
        <f t="shared" si="487"/>
        <v>0.46279006229629294</v>
      </c>
      <c r="AD1015" s="43">
        <f t="shared" si="488"/>
        <v>0.49100409339695406</v>
      </c>
      <c r="AE1015" s="43">
        <f>1/2*(('Car Info '!$C$5)*('My Spreedsheet '!F1015)^2)</f>
        <v>0</v>
      </c>
      <c r="AF1015" s="43">
        <f t="shared" si="489"/>
        <v>0</v>
      </c>
      <c r="AG1015" s="43">
        <f t="shared" si="490"/>
        <v>0</v>
      </c>
      <c r="AH1015" s="43">
        <f t="shared" si="491"/>
        <v>19.724453518304163</v>
      </c>
      <c r="AI1015" s="43">
        <f t="shared" si="492"/>
        <v>0</v>
      </c>
      <c r="AJ1015" s="43">
        <f t="shared" si="493"/>
        <v>0</v>
      </c>
      <c r="AK1015" s="43">
        <f t="shared" si="494"/>
        <v>0</v>
      </c>
      <c r="AL1015" s="43">
        <f t="shared" si="495"/>
        <v>0</v>
      </c>
      <c r="AM1015" s="43">
        <f t="shared" si="496"/>
        <v>0</v>
      </c>
      <c r="AN1015" s="43">
        <f t="shared" si="497"/>
        <v>0</v>
      </c>
      <c r="AO1015" s="43">
        <f>IF('My Spreedsheet '!AN1015&lt; 'Supercapacitor Info'!$F$22,'My Spreedsheet '!AN1015,'Supercapacitor Info'!$F$22)</f>
        <v>0</v>
      </c>
    </row>
    <row r="1016" spans="2:41" x14ac:dyDescent="0.3">
      <c r="B1016" s="8" t="s">
        <v>10</v>
      </c>
      <c r="C1016" s="8">
        <v>1011</v>
      </c>
      <c r="D1016" s="8">
        <v>422</v>
      </c>
      <c r="E1016" s="9">
        <v>0</v>
      </c>
      <c r="F1016" s="52">
        <f t="shared" si="474"/>
        <v>0</v>
      </c>
      <c r="G1016" s="18">
        <f t="shared" si="498"/>
        <v>0</v>
      </c>
      <c r="H1016" s="18">
        <f t="shared" si="499"/>
        <v>0</v>
      </c>
      <c r="I1016" s="18">
        <f t="shared" si="475"/>
        <v>0</v>
      </c>
      <c r="J1016" s="18">
        <f t="shared" si="476"/>
        <v>7850.4166666666733</v>
      </c>
      <c r="K1016" s="18">
        <f t="shared" si="501"/>
        <v>4755.8888888888878</v>
      </c>
      <c r="L1016" s="43">
        <f>'Car Info '!$C$5*'My Spreedsheet '!G1016</f>
        <v>0</v>
      </c>
      <c r="M1016" s="43">
        <f t="shared" si="477"/>
        <v>0</v>
      </c>
      <c r="N1016" s="43">
        <f>IF(M1016=1,'Car Info '!$C$5*9.80665*'Car Info '!$H$5,0)</f>
        <v>0</v>
      </c>
      <c r="O1016" s="43">
        <f>0.5*'Car Info '!$G$5*'Car Info '!$I$5*'Car Info '!$D$5*('My Spreedsheet '!F1016*'My Spreedsheet '!F1016)</f>
        <v>0</v>
      </c>
      <c r="P1016" s="43">
        <f t="shared" si="500"/>
        <v>0</v>
      </c>
      <c r="Q1016" s="43">
        <f t="shared" si="478"/>
        <v>0</v>
      </c>
      <c r="R1016" s="43">
        <f t="shared" si="479"/>
        <v>0</v>
      </c>
      <c r="S1016" s="43">
        <f t="shared" si="480"/>
        <v>0</v>
      </c>
      <c r="T1016" s="43">
        <f t="shared" si="502"/>
        <v>1162393.5530926029</v>
      </c>
      <c r="U1016" s="43">
        <f t="shared" si="481"/>
        <v>0</v>
      </c>
      <c r="V1016" s="43">
        <f t="shared" si="482"/>
        <v>0</v>
      </c>
      <c r="W1016" s="43">
        <f t="shared" si="483"/>
        <v>0</v>
      </c>
      <c r="X1016" s="43">
        <f t="shared" si="484"/>
        <v>0</v>
      </c>
      <c r="Y1016" s="43">
        <f t="shared" si="472"/>
        <v>3433.6589604956894</v>
      </c>
      <c r="Z1016" s="43">
        <f t="shared" si="473"/>
        <v>-1666.0442242666545</v>
      </c>
      <c r="AA1016" s="43">
        <f t="shared" si="485"/>
        <v>0.95379415569324699</v>
      </c>
      <c r="AB1016" s="43">
        <f t="shared" si="486"/>
        <v>-0.46279006229629294</v>
      </c>
      <c r="AC1016" s="43">
        <f t="shared" si="487"/>
        <v>0.46279006229629294</v>
      </c>
      <c r="AD1016" s="43">
        <f t="shared" si="488"/>
        <v>0.49100409339695406</v>
      </c>
      <c r="AE1016" s="43">
        <f>1/2*(('Car Info '!$C$5)*('My Spreedsheet '!F1016)^2)</f>
        <v>0</v>
      </c>
      <c r="AF1016" s="43">
        <f t="shared" si="489"/>
        <v>0</v>
      </c>
      <c r="AG1016" s="43">
        <f t="shared" si="490"/>
        <v>0</v>
      </c>
      <c r="AH1016" s="43">
        <f t="shared" si="491"/>
        <v>19.724453518304163</v>
      </c>
      <c r="AI1016" s="43">
        <f t="shared" si="492"/>
        <v>0</v>
      </c>
      <c r="AJ1016" s="43">
        <f t="shared" si="493"/>
        <v>0</v>
      </c>
      <c r="AK1016" s="43">
        <f t="shared" si="494"/>
        <v>0</v>
      </c>
      <c r="AL1016" s="43">
        <f t="shared" si="495"/>
        <v>0</v>
      </c>
      <c r="AM1016" s="43">
        <f t="shared" si="496"/>
        <v>0</v>
      </c>
      <c r="AN1016" s="43">
        <f t="shared" si="497"/>
        <v>0</v>
      </c>
      <c r="AO1016" s="43">
        <f>IF('My Spreedsheet '!AN1016&lt; 'Supercapacitor Info'!$F$22,'My Spreedsheet '!AN1016,'Supercapacitor Info'!$F$22)</f>
        <v>0</v>
      </c>
    </row>
    <row r="1017" spans="2:41" x14ac:dyDescent="0.3">
      <c r="B1017" s="8" t="s">
        <v>10</v>
      </c>
      <c r="C1017" s="8">
        <v>1012</v>
      </c>
      <c r="D1017" s="8">
        <v>423</v>
      </c>
      <c r="E1017" s="9">
        <v>0</v>
      </c>
      <c r="F1017" s="52">
        <f t="shared" si="474"/>
        <v>0</v>
      </c>
      <c r="G1017" s="18">
        <f t="shared" si="498"/>
        <v>0</v>
      </c>
      <c r="H1017" s="18">
        <f t="shared" si="499"/>
        <v>0</v>
      </c>
      <c r="I1017" s="18">
        <f t="shared" si="475"/>
        <v>0</v>
      </c>
      <c r="J1017" s="18">
        <f t="shared" si="476"/>
        <v>7850.4166666666733</v>
      </c>
      <c r="K1017" s="18">
        <f t="shared" si="501"/>
        <v>4755.8888888888878</v>
      </c>
      <c r="L1017" s="43">
        <f>'Car Info '!$C$5*'My Spreedsheet '!G1017</f>
        <v>0</v>
      </c>
      <c r="M1017" s="43">
        <f t="shared" si="477"/>
        <v>0</v>
      </c>
      <c r="N1017" s="43">
        <f>IF(M1017=1,'Car Info '!$C$5*9.80665*'Car Info '!$H$5,0)</f>
        <v>0</v>
      </c>
      <c r="O1017" s="43">
        <f>0.5*'Car Info '!$G$5*'Car Info '!$I$5*'Car Info '!$D$5*('My Spreedsheet '!F1017*'My Spreedsheet '!F1017)</f>
        <v>0</v>
      </c>
      <c r="P1017" s="43">
        <f t="shared" si="500"/>
        <v>0</v>
      </c>
      <c r="Q1017" s="43">
        <f t="shared" si="478"/>
        <v>0</v>
      </c>
      <c r="R1017" s="43">
        <f t="shared" si="479"/>
        <v>0</v>
      </c>
      <c r="S1017" s="43">
        <f t="shared" si="480"/>
        <v>0</v>
      </c>
      <c r="T1017" s="43">
        <f t="shared" si="502"/>
        <v>1162393.5530926029</v>
      </c>
      <c r="U1017" s="43">
        <f t="shared" si="481"/>
        <v>0</v>
      </c>
      <c r="V1017" s="43">
        <f t="shared" si="482"/>
        <v>0</v>
      </c>
      <c r="W1017" s="43">
        <f t="shared" si="483"/>
        <v>0</v>
      </c>
      <c r="X1017" s="43">
        <f t="shared" si="484"/>
        <v>0</v>
      </c>
      <c r="Y1017" s="43">
        <f t="shared" si="472"/>
        <v>3433.6589604956894</v>
      </c>
      <c r="Z1017" s="43">
        <f t="shared" si="473"/>
        <v>-1666.0442242666545</v>
      </c>
      <c r="AA1017" s="43">
        <f t="shared" si="485"/>
        <v>0.95379415569324699</v>
      </c>
      <c r="AB1017" s="43">
        <f t="shared" si="486"/>
        <v>-0.46279006229629294</v>
      </c>
      <c r="AC1017" s="43">
        <f t="shared" si="487"/>
        <v>0.46279006229629294</v>
      </c>
      <c r="AD1017" s="43">
        <f t="shared" si="488"/>
        <v>0.49100409339695406</v>
      </c>
      <c r="AE1017" s="43">
        <f>1/2*(('Car Info '!$C$5)*('My Spreedsheet '!F1017)^2)</f>
        <v>0</v>
      </c>
      <c r="AF1017" s="43">
        <f t="shared" si="489"/>
        <v>0</v>
      </c>
      <c r="AG1017" s="43">
        <f t="shared" si="490"/>
        <v>0</v>
      </c>
      <c r="AH1017" s="43">
        <f t="shared" si="491"/>
        <v>19.724453518304163</v>
      </c>
      <c r="AI1017" s="43">
        <f t="shared" si="492"/>
        <v>0</v>
      </c>
      <c r="AJ1017" s="43">
        <f t="shared" si="493"/>
        <v>0</v>
      </c>
      <c r="AK1017" s="43">
        <f t="shared" si="494"/>
        <v>0</v>
      </c>
      <c r="AL1017" s="43">
        <f t="shared" si="495"/>
        <v>0</v>
      </c>
      <c r="AM1017" s="43">
        <f t="shared" si="496"/>
        <v>0</v>
      </c>
      <c r="AN1017" s="43">
        <f t="shared" si="497"/>
        <v>0</v>
      </c>
      <c r="AO1017" s="43">
        <f>IF('My Spreedsheet '!AN1017&lt; 'Supercapacitor Info'!$F$22,'My Spreedsheet '!AN1017,'Supercapacitor Info'!$F$22)</f>
        <v>0</v>
      </c>
    </row>
    <row r="1018" spans="2:41" x14ac:dyDescent="0.3">
      <c r="B1018" s="8" t="s">
        <v>10</v>
      </c>
      <c r="C1018" s="8">
        <v>1013</v>
      </c>
      <c r="D1018" s="8">
        <v>424</v>
      </c>
      <c r="E1018" s="9">
        <v>0</v>
      </c>
      <c r="F1018" s="52">
        <f t="shared" si="474"/>
        <v>0</v>
      </c>
      <c r="G1018" s="18">
        <f t="shared" si="498"/>
        <v>0</v>
      </c>
      <c r="H1018" s="18">
        <f t="shared" si="499"/>
        <v>0</v>
      </c>
      <c r="I1018" s="18">
        <f t="shared" si="475"/>
        <v>0</v>
      </c>
      <c r="J1018" s="18">
        <f t="shared" si="476"/>
        <v>7850.4166666666733</v>
      </c>
      <c r="K1018" s="18">
        <f t="shared" si="501"/>
        <v>4755.8888888888878</v>
      </c>
      <c r="L1018" s="43">
        <f>'Car Info '!$C$5*'My Spreedsheet '!G1018</f>
        <v>0</v>
      </c>
      <c r="M1018" s="43">
        <f t="shared" si="477"/>
        <v>0</v>
      </c>
      <c r="N1018" s="43">
        <f>IF(M1018=1,'Car Info '!$C$5*9.80665*'Car Info '!$H$5,0)</f>
        <v>0</v>
      </c>
      <c r="O1018" s="43">
        <f>0.5*'Car Info '!$G$5*'Car Info '!$I$5*'Car Info '!$D$5*('My Spreedsheet '!F1018*'My Spreedsheet '!F1018)</f>
        <v>0</v>
      </c>
      <c r="P1018" s="43">
        <f t="shared" si="500"/>
        <v>0</v>
      </c>
      <c r="Q1018" s="43">
        <f t="shared" si="478"/>
        <v>0</v>
      </c>
      <c r="R1018" s="43">
        <f t="shared" si="479"/>
        <v>0</v>
      </c>
      <c r="S1018" s="43">
        <f t="shared" si="480"/>
        <v>0</v>
      </c>
      <c r="T1018" s="43">
        <f t="shared" si="502"/>
        <v>1162393.5530926029</v>
      </c>
      <c r="U1018" s="43">
        <f t="shared" si="481"/>
        <v>0</v>
      </c>
      <c r="V1018" s="43">
        <f t="shared" si="482"/>
        <v>0</v>
      </c>
      <c r="W1018" s="43">
        <f t="shared" si="483"/>
        <v>0</v>
      </c>
      <c r="X1018" s="43">
        <f t="shared" si="484"/>
        <v>0</v>
      </c>
      <c r="Y1018" s="43">
        <f t="shared" si="472"/>
        <v>3433.6589604956894</v>
      </c>
      <c r="Z1018" s="43">
        <f t="shared" si="473"/>
        <v>-1666.0442242666545</v>
      </c>
      <c r="AA1018" s="43">
        <f t="shared" si="485"/>
        <v>0.95379415569324699</v>
      </c>
      <c r="AB1018" s="43">
        <f t="shared" si="486"/>
        <v>-0.46279006229629294</v>
      </c>
      <c r="AC1018" s="43">
        <f t="shared" si="487"/>
        <v>0.46279006229629294</v>
      </c>
      <c r="AD1018" s="43">
        <f t="shared" si="488"/>
        <v>0.49100409339695406</v>
      </c>
      <c r="AE1018" s="43">
        <f>1/2*(('Car Info '!$C$5)*('My Spreedsheet '!F1018)^2)</f>
        <v>0</v>
      </c>
      <c r="AF1018" s="43">
        <f t="shared" si="489"/>
        <v>0</v>
      </c>
      <c r="AG1018" s="43">
        <f t="shared" si="490"/>
        <v>0</v>
      </c>
      <c r="AH1018" s="43">
        <f t="shared" si="491"/>
        <v>19.724453518304163</v>
      </c>
      <c r="AI1018" s="43">
        <f t="shared" si="492"/>
        <v>0</v>
      </c>
      <c r="AJ1018" s="43">
        <f t="shared" si="493"/>
        <v>0</v>
      </c>
      <c r="AK1018" s="43">
        <f t="shared" si="494"/>
        <v>0</v>
      </c>
      <c r="AL1018" s="43">
        <f t="shared" si="495"/>
        <v>0</v>
      </c>
      <c r="AM1018" s="43">
        <f t="shared" si="496"/>
        <v>0</v>
      </c>
      <c r="AN1018" s="43">
        <f t="shared" si="497"/>
        <v>0</v>
      </c>
      <c r="AO1018" s="43">
        <f>IF('My Spreedsheet '!AN1018&lt; 'Supercapacitor Info'!$F$22,'My Spreedsheet '!AN1018,'Supercapacitor Info'!$F$22)</f>
        <v>0</v>
      </c>
    </row>
    <row r="1019" spans="2:41" x14ac:dyDescent="0.3">
      <c r="B1019" s="8" t="s">
        <v>10</v>
      </c>
      <c r="C1019" s="8">
        <v>1014</v>
      </c>
      <c r="D1019" s="8">
        <v>425</v>
      </c>
      <c r="E1019" s="9">
        <v>0</v>
      </c>
      <c r="F1019" s="52">
        <f t="shared" si="474"/>
        <v>0</v>
      </c>
      <c r="G1019" s="18">
        <f t="shared" si="498"/>
        <v>0</v>
      </c>
      <c r="H1019" s="18">
        <f t="shared" si="499"/>
        <v>0</v>
      </c>
      <c r="I1019" s="18">
        <f t="shared" si="475"/>
        <v>0</v>
      </c>
      <c r="J1019" s="18">
        <f t="shared" si="476"/>
        <v>7850.4166666666733</v>
      </c>
      <c r="K1019" s="18">
        <f t="shared" si="501"/>
        <v>4755.8888888888878</v>
      </c>
      <c r="L1019" s="43">
        <f>'Car Info '!$C$5*'My Spreedsheet '!G1019</f>
        <v>0</v>
      </c>
      <c r="M1019" s="43">
        <f t="shared" si="477"/>
        <v>0</v>
      </c>
      <c r="N1019" s="43">
        <f>IF(M1019=1,'Car Info '!$C$5*9.80665*'Car Info '!$H$5,0)</f>
        <v>0</v>
      </c>
      <c r="O1019" s="43">
        <f>0.5*'Car Info '!$G$5*'Car Info '!$I$5*'Car Info '!$D$5*('My Spreedsheet '!F1019*'My Spreedsheet '!F1019)</f>
        <v>0</v>
      </c>
      <c r="P1019" s="43">
        <f t="shared" si="500"/>
        <v>0</v>
      </c>
      <c r="Q1019" s="43">
        <f t="shared" si="478"/>
        <v>0</v>
      </c>
      <c r="R1019" s="43">
        <f t="shared" si="479"/>
        <v>0</v>
      </c>
      <c r="S1019" s="43">
        <f t="shared" si="480"/>
        <v>0</v>
      </c>
      <c r="T1019" s="43">
        <f t="shared" si="502"/>
        <v>1162393.5530926029</v>
      </c>
      <c r="U1019" s="43">
        <f t="shared" si="481"/>
        <v>0</v>
      </c>
      <c r="V1019" s="43">
        <f t="shared" si="482"/>
        <v>0</v>
      </c>
      <c r="W1019" s="43">
        <f t="shared" si="483"/>
        <v>0</v>
      </c>
      <c r="X1019" s="43">
        <f t="shared" si="484"/>
        <v>0</v>
      </c>
      <c r="Y1019" s="43">
        <f t="shared" si="472"/>
        <v>3433.6589604956894</v>
      </c>
      <c r="Z1019" s="43">
        <f t="shared" si="473"/>
        <v>-1666.0442242666545</v>
      </c>
      <c r="AA1019" s="43">
        <f t="shared" si="485"/>
        <v>0.95379415569324699</v>
      </c>
      <c r="AB1019" s="43">
        <f t="shared" si="486"/>
        <v>-0.46279006229629294</v>
      </c>
      <c r="AC1019" s="43">
        <f t="shared" si="487"/>
        <v>0.46279006229629294</v>
      </c>
      <c r="AD1019" s="43">
        <f t="shared" si="488"/>
        <v>0.49100409339695406</v>
      </c>
      <c r="AE1019" s="43">
        <f>1/2*(('Car Info '!$C$5)*('My Spreedsheet '!F1019)^2)</f>
        <v>0</v>
      </c>
      <c r="AF1019" s="43">
        <f t="shared" si="489"/>
        <v>0</v>
      </c>
      <c r="AG1019" s="43">
        <f t="shared" si="490"/>
        <v>0</v>
      </c>
      <c r="AH1019" s="43">
        <f t="shared" si="491"/>
        <v>19.724453518304163</v>
      </c>
      <c r="AI1019" s="43">
        <f t="shared" si="492"/>
        <v>0</v>
      </c>
      <c r="AJ1019" s="43">
        <f t="shared" si="493"/>
        <v>0</v>
      </c>
      <c r="AK1019" s="43">
        <f t="shared" si="494"/>
        <v>0</v>
      </c>
      <c r="AL1019" s="43">
        <f t="shared" si="495"/>
        <v>0</v>
      </c>
      <c r="AM1019" s="43">
        <f t="shared" si="496"/>
        <v>0</v>
      </c>
      <c r="AN1019" s="43">
        <f t="shared" si="497"/>
        <v>0</v>
      </c>
      <c r="AO1019" s="43">
        <f>IF('My Spreedsheet '!AN1019&lt; 'Supercapacitor Info'!$F$22,'My Spreedsheet '!AN1019,'Supercapacitor Info'!$F$22)</f>
        <v>0</v>
      </c>
    </row>
    <row r="1020" spans="2:41" x14ac:dyDescent="0.3">
      <c r="B1020" s="8" t="s">
        <v>10</v>
      </c>
      <c r="C1020" s="8">
        <v>1015</v>
      </c>
      <c r="D1020" s="8">
        <v>426</v>
      </c>
      <c r="E1020" s="9">
        <v>0</v>
      </c>
      <c r="F1020" s="52">
        <f t="shared" si="474"/>
        <v>0</v>
      </c>
      <c r="G1020" s="18">
        <f t="shared" si="498"/>
        <v>0</v>
      </c>
      <c r="H1020" s="18">
        <f t="shared" si="499"/>
        <v>0</v>
      </c>
      <c r="I1020" s="18">
        <f t="shared" si="475"/>
        <v>0</v>
      </c>
      <c r="J1020" s="18">
        <f t="shared" si="476"/>
        <v>7850.4166666666733</v>
      </c>
      <c r="K1020" s="18">
        <f t="shared" si="501"/>
        <v>4755.8888888888878</v>
      </c>
      <c r="L1020" s="43">
        <f>'Car Info '!$C$5*'My Spreedsheet '!G1020</f>
        <v>0</v>
      </c>
      <c r="M1020" s="43">
        <f t="shared" si="477"/>
        <v>0</v>
      </c>
      <c r="N1020" s="43">
        <f>IF(M1020=1,'Car Info '!$C$5*9.80665*'Car Info '!$H$5,0)</f>
        <v>0</v>
      </c>
      <c r="O1020" s="43">
        <f>0.5*'Car Info '!$G$5*'Car Info '!$I$5*'Car Info '!$D$5*('My Spreedsheet '!F1020*'My Spreedsheet '!F1020)</f>
        <v>0</v>
      </c>
      <c r="P1020" s="43">
        <f t="shared" si="500"/>
        <v>0</v>
      </c>
      <c r="Q1020" s="43">
        <f t="shared" si="478"/>
        <v>0</v>
      </c>
      <c r="R1020" s="43">
        <f t="shared" si="479"/>
        <v>0</v>
      </c>
      <c r="S1020" s="43">
        <f t="shared" si="480"/>
        <v>0</v>
      </c>
      <c r="T1020" s="43">
        <f t="shared" si="502"/>
        <v>1162393.5530926029</v>
      </c>
      <c r="U1020" s="43">
        <f t="shared" si="481"/>
        <v>0</v>
      </c>
      <c r="V1020" s="43">
        <f t="shared" si="482"/>
        <v>0</v>
      </c>
      <c r="W1020" s="43">
        <f t="shared" si="483"/>
        <v>0</v>
      </c>
      <c r="X1020" s="43">
        <f t="shared" si="484"/>
        <v>0</v>
      </c>
      <c r="Y1020" s="43">
        <f t="shared" si="472"/>
        <v>3433.6589604956894</v>
      </c>
      <c r="Z1020" s="43">
        <f t="shared" si="473"/>
        <v>-1666.0442242666545</v>
      </c>
      <c r="AA1020" s="43">
        <f t="shared" si="485"/>
        <v>0.95379415569324699</v>
      </c>
      <c r="AB1020" s="43">
        <f t="shared" si="486"/>
        <v>-0.46279006229629294</v>
      </c>
      <c r="AC1020" s="43">
        <f t="shared" si="487"/>
        <v>0.46279006229629294</v>
      </c>
      <c r="AD1020" s="43">
        <f t="shared" si="488"/>
        <v>0.49100409339695406</v>
      </c>
      <c r="AE1020" s="43">
        <f>1/2*(('Car Info '!$C$5)*('My Spreedsheet '!F1020)^2)</f>
        <v>0</v>
      </c>
      <c r="AF1020" s="43">
        <f t="shared" si="489"/>
        <v>0</v>
      </c>
      <c r="AG1020" s="43">
        <f t="shared" si="490"/>
        <v>0</v>
      </c>
      <c r="AH1020" s="43">
        <f t="shared" si="491"/>
        <v>19.724453518304163</v>
      </c>
      <c r="AI1020" s="43">
        <f t="shared" si="492"/>
        <v>0</v>
      </c>
      <c r="AJ1020" s="43">
        <f t="shared" si="493"/>
        <v>0</v>
      </c>
      <c r="AK1020" s="43">
        <f t="shared" si="494"/>
        <v>0</v>
      </c>
      <c r="AL1020" s="43">
        <f t="shared" si="495"/>
        <v>0</v>
      </c>
      <c r="AM1020" s="43">
        <f t="shared" si="496"/>
        <v>0</v>
      </c>
      <c r="AN1020" s="43">
        <f t="shared" si="497"/>
        <v>0</v>
      </c>
      <c r="AO1020" s="43">
        <f>IF('My Spreedsheet '!AN1020&lt; 'Supercapacitor Info'!$F$22,'My Spreedsheet '!AN1020,'Supercapacitor Info'!$F$22)</f>
        <v>0</v>
      </c>
    </row>
    <row r="1021" spans="2:41" x14ac:dyDescent="0.3">
      <c r="B1021" s="8" t="s">
        <v>10</v>
      </c>
      <c r="C1021" s="8">
        <v>1016</v>
      </c>
      <c r="D1021" s="8">
        <v>427</v>
      </c>
      <c r="E1021" s="9">
        <v>0</v>
      </c>
      <c r="F1021" s="52">
        <f t="shared" si="474"/>
        <v>0</v>
      </c>
      <c r="G1021" s="18">
        <f t="shared" si="498"/>
        <v>0</v>
      </c>
      <c r="H1021" s="18">
        <f t="shared" si="499"/>
        <v>0</v>
      </c>
      <c r="I1021" s="18">
        <f t="shared" si="475"/>
        <v>0</v>
      </c>
      <c r="J1021" s="18">
        <f t="shared" si="476"/>
        <v>7850.4166666666733</v>
      </c>
      <c r="K1021" s="18">
        <f t="shared" si="501"/>
        <v>4755.8888888888878</v>
      </c>
      <c r="L1021" s="43">
        <f>'Car Info '!$C$5*'My Spreedsheet '!G1021</f>
        <v>0</v>
      </c>
      <c r="M1021" s="43">
        <f t="shared" si="477"/>
        <v>0</v>
      </c>
      <c r="N1021" s="43">
        <f>IF(M1021=1,'Car Info '!$C$5*9.80665*'Car Info '!$H$5,0)</f>
        <v>0</v>
      </c>
      <c r="O1021" s="43">
        <f>0.5*'Car Info '!$G$5*'Car Info '!$I$5*'Car Info '!$D$5*('My Spreedsheet '!F1021*'My Spreedsheet '!F1021)</f>
        <v>0</v>
      </c>
      <c r="P1021" s="43">
        <f t="shared" si="500"/>
        <v>0</v>
      </c>
      <c r="Q1021" s="43">
        <f t="shared" si="478"/>
        <v>0</v>
      </c>
      <c r="R1021" s="43">
        <f t="shared" si="479"/>
        <v>0</v>
      </c>
      <c r="S1021" s="43">
        <f t="shared" si="480"/>
        <v>0</v>
      </c>
      <c r="T1021" s="43">
        <f t="shared" si="502"/>
        <v>1162393.5530926029</v>
      </c>
      <c r="U1021" s="43">
        <f t="shared" si="481"/>
        <v>0</v>
      </c>
      <c r="V1021" s="43">
        <f t="shared" si="482"/>
        <v>0</v>
      </c>
      <c r="W1021" s="43">
        <f t="shared" si="483"/>
        <v>0</v>
      </c>
      <c r="X1021" s="43">
        <f t="shared" si="484"/>
        <v>0</v>
      </c>
      <c r="Y1021" s="43">
        <f t="shared" si="472"/>
        <v>3433.6589604956894</v>
      </c>
      <c r="Z1021" s="43">
        <f t="shared" si="473"/>
        <v>-1666.0442242666545</v>
      </c>
      <c r="AA1021" s="43">
        <f t="shared" si="485"/>
        <v>0.95379415569324699</v>
      </c>
      <c r="AB1021" s="43">
        <f t="shared" si="486"/>
        <v>-0.46279006229629294</v>
      </c>
      <c r="AC1021" s="43">
        <f t="shared" si="487"/>
        <v>0.46279006229629294</v>
      </c>
      <c r="AD1021" s="43">
        <f t="shared" si="488"/>
        <v>0.49100409339695406</v>
      </c>
      <c r="AE1021" s="43">
        <f>1/2*(('Car Info '!$C$5)*('My Spreedsheet '!F1021)^2)</f>
        <v>0</v>
      </c>
      <c r="AF1021" s="43">
        <f t="shared" si="489"/>
        <v>0</v>
      </c>
      <c r="AG1021" s="43">
        <f t="shared" si="490"/>
        <v>0</v>
      </c>
      <c r="AH1021" s="43">
        <f t="shared" si="491"/>
        <v>19.724453518304163</v>
      </c>
      <c r="AI1021" s="43">
        <f t="shared" si="492"/>
        <v>0</v>
      </c>
      <c r="AJ1021" s="43">
        <f t="shared" si="493"/>
        <v>0</v>
      </c>
      <c r="AK1021" s="43">
        <f t="shared" si="494"/>
        <v>0</v>
      </c>
      <c r="AL1021" s="43">
        <f t="shared" si="495"/>
        <v>0</v>
      </c>
      <c r="AM1021" s="43">
        <f t="shared" si="496"/>
        <v>0</v>
      </c>
      <c r="AN1021" s="43">
        <f t="shared" si="497"/>
        <v>0</v>
      </c>
      <c r="AO1021" s="43">
        <f>IF('My Spreedsheet '!AN1021&lt; 'Supercapacitor Info'!$F$22,'My Spreedsheet '!AN1021,'Supercapacitor Info'!$F$22)</f>
        <v>0</v>
      </c>
    </row>
    <row r="1022" spans="2:41" x14ac:dyDescent="0.3">
      <c r="B1022" s="8" t="s">
        <v>10</v>
      </c>
      <c r="C1022" s="8">
        <v>1017</v>
      </c>
      <c r="D1022" s="8">
        <v>428</v>
      </c>
      <c r="E1022" s="9">
        <v>0</v>
      </c>
      <c r="F1022" s="52">
        <f t="shared" si="474"/>
        <v>0</v>
      </c>
      <c r="G1022" s="18">
        <f t="shared" si="498"/>
        <v>0</v>
      </c>
      <c r="H1022" s="18">
        <f t="shared" si="499"/>
        <v>0</v>
      </c>
      <c r="I1022" s="18">
        <f t="shared" si="475"/>
        <v>0</v>
      </c>
      <c r="J1022" s="18">
        <f t="shared" si="476"/>
        <v>7850.4166666666733</v>
      </c>
      <c r="K1022" s="18">
        <f t="shared" si="501"/>
        <v>4755.8888888888878</v>
      </c>
      <c r="L1022" s="43">
        <f>'Car Info '!$C$5*'My Spreedsheet '!G1022</f>
        <v>0</v>
      </c>
      <c r="M1022" s="43">
        <f t="shared" si="477"/>
        <v>0</v>
      </c>
      <c r="N1022" s="43">
        <f>IF(M1022=1,'Car Info '!$C$5*9.80665*'Car Info '!$H$5,0)</f>
        <v>0</v>
      </c>
      <c r="O1022" s="43">
        <f>0.5*'Car Info '!$G$5*'Car Info '!$I$5*'Car Info '!$D$5*('My Spreedsheet '!F1022*'My Spreedsheet '!F1022)</f>
        <v>0</v>
      </c>
      <c r="P1022" s="43">
        <f t="shared" si="500"/>
        <v>0</v>
      </c>
      <c r="Q1022" s="43">
        <f t="shared" si="478"/>
        <v>0</v>
      </c>
      <c r="R1022" s="43">
        <f t="shared" si="479"/>
        <v>0</v>
      </c>
      <c r="S1022" s="43">
        <f t="shared" si="480"/>
        <v>0</v>
      </c>
      <c r="T1022" s="43">
        <f t="shared" si="502"/>
        <v>1162393.5530926029</v>
      </c>
      <c r="U1022" s="43">
        <f t="shared" si="481"/>
        <v>0</v>
      </c>
      <c r="V1022" s="43">
        <f t="shared" si="482"/>
        <v>0</v>
      </c>
      <c r="W1022" s="43">
        <f t="shared" si="483"/>
        <v>0</v>
      </c>
      <c r="X1022" s="43">
        <f t="shared" si="484"/>
        <v>0</v>
      </c>
      <c r="Y1022" s="43">
        <f t="shared" si="472"/>
        <v>3433.6589604956894</v>
      </c>
      <c r="Z1022" s="43">
        <f t="shared" si="473"/>
        <v>-1666.0442242666545</v>
      </c>
      <c r="AA1022" s="43">
        <f t="shared" si="485"/>
        <v>0.95379415569324699</v>
      </c>
      <c r="AB1022" s="43">
        <f t="shared" si="486"/>
        <v>-0.46279006229629294</v>
      </c>
      <c r="AC1022" s="43">
        <f t="shared" si="487"/>
        <v>0.46279006229629294</v>
      </c>
      <c r="AD1022" s="43">
        <f t="shared" si="488"/>
        <v>0.49100409339695406</v>
      </c>
      <c r="AE1022" s="43">
        <f>1/2*(('Car Info '!$C$5)*('My Spreedsheet '!F1022)^2)</f>
        <v>0</v>
      </c>
      <c r="AF1022" s="43">
        <f t="shared" si="489"/>
        <v>0</v>
      </c>
      <c r="AG1022" s="43">
        <f t="shared" si="490"/>
        <v>0</v>
      </c>
      <c r="AH1022" s="43">
        <f t="shared" si="491"/>
        <v>19.724453518304163</v>
      </c>
      <c r="AI1022" s="43">
        <f t="shared" si="492"/>
        <v>0</v>
      </c>
      <c r="AJ1022" s="43">
        <f t="shared" si="493"/>
        <v>0</v>
      </c>
      <c r="AK1022" s="43">
        <f t="shared" si="494"/>
        <v>0</v>
      </c>
      <c r="AL1022" s="43">
        <f t="shared" si="495"/>
        <v>0</v>
      </c>
      <c r="AM1022" s="43">
        <f t="shared" si="496"/>
        <v>0</v>
      </c>
      <c r="AN1022" s="43">
        <f t="shared" si="497"/>
        <v>0</v>
      </c>
      <c r="AO1022" s="43">
        <f>IF('My Spreedsheet '!AN1022&lt; 'Supercapacitor Info'!$F$22,'My Spreedsheet '!AN1022,'Supercapacitor Info'!$F$22)</f>
        <v>0</v>
      </c>
    </row>
    <row r="1023" spans="2:41" x14ac:dyDescent="0.3">
      <c r="B1023" s="8" t="s">
        <v>10</v>
      </c>
      <c r="C1023" s="8">
        <v>1018</v>
      </c>
      <c r="D1023" s="8">
        <v>429</v>
      </c>
      <c r="E1023" s="9">
        <v>0</v>
      </c>
      <c r="F1023" s="52">
        <f t="shared" si="474"/>
        <v>0</v>
      </c>
      <c r="G1023" s="18">
        <f t="shared" si="498"/>
        <v>0</v>
      </c>
      <c r="H1023" s="18">
        <f t="shared" si="499"/>
        <v>0</v>
      </c>
      <c r="I1023" s="18">
        <f t="shared" si="475"/>
        <v>0</v>
      </c>
      <c r="J1023" s="18">
        <f t="shared" si="476"/>
        <v>7850.4166666666733</v>
      </c>
      <c r="K1023" s="18">
        <f t="shared" si="501"/>
        <v>4755.8888888888878</v>
      </c>
      <c r="L1023" s="43">
        <f>'Car Info '!$C$5*'My Spreedsheet '!G1023</f>
        <v>0</v>
      </c>
      <c r="M1023" s="43">
        <f t="shared" si="477"/>
        <v>0</v>
      </c>
      <c r="N1023" s="43">
        <f>IF(M1023=1,'Car Info '!$C$5*9.80665*'Car Info '!$H$5,0)</f>
        <v>0</v>
      </c>
      <c r="O1023" s="43">
        <f>0.5*'Car Info '!$G$5*'Car Info '!$I$5*'Car Info '!$D$5*('My Spreedsheet '!F1023*'My Spreedsheet '!F1023)</f>
        <v>0</v>
      </c>
      <c r="P1023" s="43">
        <f t="shared" si="500"/>
        <v>0</v>
      </c>
      <c r="Q1023" s="43">
        <f t="shared" si="478"/>
        <v>0</v>
      </c>
      <c r="R1023" s="43">
        <f t="shared" si="479"/>
        <v>0</v>
      </c>
      <c r="S1023" s="43">
        <f t="shared" si="480"/>
        <v>0</v>
      </c>
      <c r="T1023" s="43">
        <f t="shared" si="502"/>
        <v>1162393.5530926029</v>
      </c>
      <c r="U1023" s="43">
        <f t="shared" si="481"/>
        <v>0</v>
      </c>
      <c r="V1023" s="43">
        <f t="shared" si="482"/>
        <v>0</v>
      </c>
      <c r="W1023" s="43">
        <f t="shared" si="483"/>
        <v>0</v>
      </c>
      <c r="X1023" s="43">
        <f t="shared" si="484"/>
        <v>0</v>
      </c>
      <c r="Y1023" s="43">
        <f t="shared" si="472"/>
        <v>3433.6589604956894</v>
      </c>
      <c r="Z1023" s="43">
        <f t="shared" si="473"/>
        <v>-1666.0442242666545</v>
      </c>
      <c r="AA1023" s="43">
        <f t="shared" si="485"/>
        <v>0.95379415569324699</v>
      </c>
      <c r="AB1023" s="43">
        <f t="shared" si="486"/>
        <v>-0.46279006229629294</v>
      </c>
      <c r="AC1023" s="43">
        <f t="shared" si="487"/>
        <v>0.46279006229629294</v>
      </c>
      <c r="AD1023" s="43">
        <f t="shared" si="488"/>
        <v>0.49100409339695406</v>
      </c>
      <c r="AE1023" s="43">
        <f>1/2*(('Car Info '!$C$5)*('My Spreedsheet '!F1023)^2)</f>
        <v>0</v>
      </c>
      <c r="AF1023" s="43">
        <f t="shared" si="489"/>
        <v>0</v>
      </c>
      <c r="AG1023" s="43">
        <f t="shared" si="490"/>
        <v>0</v>
      </c>
      <c r="AH1023" s="43">
        <f t="shared" si="491"/>
        <v>19.724453518304163</v>
      </c>
      <c r="AI1023" s="43">
        <f t="shared" si="492"/>
        <v>0</v>
      </c>
      <c r="AJ1023" s="43">
        <f t="shared" si="493"/>
        <v>0</v>
      </c>
      <c r="AK1023" s="43">
        <f t="shared" si="494"/>
        <v>0</v>
      </c>
      <c r="AL1023" s="43">
        <f t="shared" si="495"/>
        <v>0</v>
      </c>
      <c r="AM1023" s="43">
        <f t="shared" si="496"/>
        <v>0</v>
      </c>
      <c r="AN1023" s="43">
        <f t="shared" si="497"/>
        <v>0</v>
      </c>
      <c r="AO1023" s="43">
        <f>IF('My Spreedsheet '!AN1023&lt; 'Supercapacitor Info'!$F$22,'My Spreedsheet '!AN1023,'Supercapacitor Info'!$F$22)</f>
        <v>0</v>
      </c>
    </row>
    <row r="1024" spans="2:41" x14ac:dyDescent="0.3">
      <c r="B1024" s="8" t="s">
        <v>10</v>
      </c>
      <c r="C1024" s="8">
        <v>1019</v>
      </c>
      <c r="D1024" s="8">
        <v>430</v>
      </c>
      <c r="E1024" s="9">
        <v>0</v>
      </c>
      <c r="F1024" s="52">
        <f t="shared" si="474"/>
        <v>0</v>
      </c>
      <c r="G1024" s="18">
        <f t="shared" si="498"/>
        <v>0</v>
      </c>
      <c r="H1024" s="18">
        <f t="shared" si="499"/>
        <v>0</v>
      </c>
      <c r="I1024" s="18">
        <f t="shared" si="475"/>
        <v>0</v>
      </c>
      <c r="J1024" s="18">
        <f t="shared" si="476"/>
        <v>7850.4166666666733</v>
      </c>
      <c r="K1024" s="18">
        <f t="shared" si="501"/>
        <v>4755.8888888888878</v>
      </c>
      <c r="L1024" s="43">
        <f>'Car Info '!$C$5*'My Spreedsheet '!G1024</f>
        <v>0</v>
      </c>
      <c r="M1024" s="43">
        <f t="shared" si="477"/>
        <v>0</v>
      </c>
      <c r="N1024" s="43">
        <f>IF(M1024=1,'Car Info '!$C$5*9.80665*'Car Info '!$H$5,0)</f>
        <v>0</v>
      </c>
      <c r="O1024" s="43">
        <f>0.5*'Car Info '!$G$5*'Car Info '!$I$5*'Car Info '!$D$5*('My Spreedsheet '!F1024*'My Spreedsheet '!F1024)</f>
        <v>0</v>
      </c>
      <c r="P1024" s="43">
        <f t="shared" si="500"/>
        <v>0</v>
      </c>
      <c r="Q1024" s="43">
        <f t="shared" si="478"/>
        <v>0</v>
      </c>
      <c r="R1024" s="43">
        <f t="shared" si="479"/>
        <v>0</v>
      </c>
      <c r="S1024" s="43">
        <f t="shared" si="480"/>
        <v>0</v>
      </c>
      <c r="T1024" s="43">
        <f t="shared" si="502"/>
        <v>1162393.5530926029</v>
      </c>
      <c r="U1024" s="43">
        <f t="shared" si="481"/>
        <v>0</v>
      </c>
      <c r="V1024" s="43">
        <f t="shared" si="482"/>
        <v>0</v>
      </c>
      <c r="W1024" s="43">
        <f t="shared" si="483"/>
        <v>0</v>
      </c>
      <c r="X1024" s="43">
        <f t="shared" si="484"/>
        <v>0</v>
      </c>
      <c r="Y1024" s="43">
        <f t="shared" si="472"/>
        <v>3433.6589604956894</v>
      </c>
      <c r="Z1024" s="43">
        <f t="shared" si="473"/>
        <v>-1666.0442242666545</v>
      </c>
      <c r="AA1024" s="43">
        <f t="shared" si="485"/>
        <v>0.95379415569324699</v>
      </c>
      <c r="AB1024" s="43">
        <f t="shared" si="486"/>
        <v>-0.46279006229629294</v>
      </c>
      <c r="AC1024" s="43">
        <f t="shared" si="487"/>
        <v>0.46279006229629294</v>
      </c>
      <c r="AD1024" s="43">
        <f t="shared" si="488"/>
        <v>0.49100409339695406</v>
      </c>
      <c r="AE1024" s="43">
        <f>1/2*(('Car Info '!$C$5)*('My Spreedsheet '!F1024)^2)</f>
        <v>0</v>
      </c>
      <c r="AF1024" s="43">
        <f t="shared" si="489"/>
        <v>0</v>
      </c>
      <c r="AG1024" s="43">
        <f t="shared" si="490"/>
        <v>0</v>
      </c>
      <c r="AH1024" s="43">
        <f t="shared" si="491"/>
        <v>19.724453518304163</v>
      </c>
      <c r="AI1024" s="43">
        <f t="shared" si="492"/>
        <v>0</v>
      </c>
      <c r="AJ1024" s="43">
        <f t="shared" si="493"/>
        <v>0</v>
      </c>
      <c r="AK1024" s="43">
        <f t="shared" si="494"/>
        <v>0</v>
      </c>
      <c r="AL1024" s="43">
        <f t="shared" si="495"/>
        <v>0</v>
      </c>
      <c r="AM1024" s="43">
        <f t="shared" si="496"/>
        <v>0</v>
      </c>
      <c r="AN1024" s="43">
        <f t="shared" si="497"/>
        <v>0</v>
      </c>
      <c r="AO1024" s="43">
        <f>IF('My Spreedsheet '!AN1024&lt; 'Supercapacitor Info'!$F$22,'My Spreedsheet '!AN1024,'Supercapacitor Info'!$F$22)</f>
        <v>0</v>
      </c>
    </row>
    <row r="1025" spans="2:41" x14ac:dyDescent="0.3">
      <c r="B1025" s="8" t="s">
        <v>10</v>
      </c>
      <c r="C1025" s="8">
        <v>1020</v>
      </c>
      <c r="D1025" s="8">
        <v>431</v>
      </c>
      <c r="E1025" s="9">
        <v>0</v>
      </c>
      <c r="F1025" s="52">
        <f t="shared" si="474"/>
        <v>0</v>
      </c>
      <c r="G1025" s="18">
        <f t="shared" si="498"/>
        <v>0</v>
      </c>
      <c r="H1025" s="18">
        <f t="shared" si="499"/>
        <v>0</v>
      </c>
      <c r="I1025" s="18">
        <f t="shared" si="475"/>
        <v>0</v>
      </c>
      <c r="J1025" s="18">
        <f t="shared" si="476"/>
        <v>7850.4166666666733</v>
      </c>
      <c r="K1025" s="18">
        <f t="shared" si="501"/>
        <v>4755.8888888888878</v>
      </c>
      <c r="L1025" s="43">
        <f>'Car Info '!$C$5*'My Spreedsheet '!G1025</f>
        <v>0</v>
      </c>
      <c r="M1025" s="43">
        <f t="shared" si="477"/>
        <v>0</v>
      </c>
      <c r="N1025" s="43">
        <f>IF(M1025=1,'Car Info '!$C$5*9.80665*'Car Info '!$H$5,0)</f>
        <v>0</v>
      </c>
      <c r="O1025" s="43">
        <f>0.5*'Car Info '!$G$5*'Car Info '!$I$5*'Car Info '!$D$5*('My Spreedsheet '!F1025*'My Spreedsheet '!F1025)</f>
        <v>0</v>
      </c>
      <c r="P1025" s="43">
        <f t="shared" si="500"/>
        <v>0</v>
      </c>
      <c r="Q1025" s="43">
        <f t="shared" si="478"/>
        <v>0</v>
      </c>
      <c r="R1025" s="43">
        <f t="shared" si="479"/>
        <v>0</v>
      </c>
      <c r="S1025" s="43">
        <f t="shared" si="480"/>
        <v>0</v>
      </c>
      <c r="T1025" s="43">
        <f t="shared" si="502"/>
        <v>1162393.5530926029</v>
      </c>
      <c r="U1025" s="43">
        <f t="shared" si="481"/>
        <v>0</v>
      </c>
      <c r="V1025" s="43">
        <f t="shared" si="482"/>
        <v>0</v>
      </c>
      <c r="W1025" s="43">
        <f t="shared" si="483"/>
        <v>0</v>
      </c>
      <c r="X1025" s="43">
        <f t="shared" si="484"/>
        <v>0</v>
      </c>
      <c r="Y1025" s="43">
        <f t="shared" si="472"/>
        <v>3433.6589604956894</v>
      </c>
      <c r="Z1025" s="43">
        <f t="shared" si="473"/>
        <v>-1666.0442242666545</v>
      </c>
      <c r="AA1025" s="43">
        <f t="shared" si="485"/>
        <v>0.95379415569324699</v>
      </c>
      <c r="AB1025" s="43">
        <f t="shared" si="486"/>
        <v>-0.46279006229629294</v>
      </c>
      <c r="AC1025" s="43">
        <f t="shared" si="487"/>
        <v>0.46279006229629294</v>
      </c>
      <c r="AD1025" s="43">
        <f t="shared" si="488"/>
        <v>0.49100409339695406</v>
      </c>
      <c r="AE1025" s="43">
        <f>1/2*(('Car Info '!$C$5)*('My Spreedsheet '!F1025)^2)</f>
        <v>0</v>
      </c>
      <c r="AF1025" s="43">
        <f t="shared" si="489"/>
        <v>0</v>
      </c>
      <c r="AG1025" s="43">
        <f t="shared" si="490"/>
        <v>0</v>
      </c>
      <c r="AH1025" s="43">
        <f t="shared" si="491"/>
        <v>19.724453518304163</v>
      </c>
      <c r="AI1025" s="43">
        <f t="shared" si="492"/>
        <v>0</v>
      </c>
      <c r="AJ1025" s="43">
        <f t="shared" si="493"/>
        <v>0</v>
      </c>
      <c r="AK1025" s="43">
        <f t="shared" si="494"/>
        <v>0</v>
      </c>
      <c r="AL1025" s="43">
        <f t="shared" si="495"/>
        <v>0</v>
      </c>
      <c r="AM1025" s="43">
        <f t="shared" si="496"/>
        <v>0</v>
      </c>
      <c r="AN1025" s="43">
        <f t="shared" si="497"/>
        <v>0</v>
      </c>
      <c r="AO1025" s="43">
        <f>IF('My Spreedsheet '!AN1025&lt; 'Supercapacitor Info'!$F$22,'My Spreedsheet '!AN1025,'Supercapacitor Info'!$F$22)</f>
        <v>0</v>
      </c>
    </row>
    <row r="1026" spans="2:41" x14ac:dyDescent="0.3">
      <c r="B1026" s="8" t="s">
        <v>10</v>
      </c>
      <c r="C1026" s="8">
        <v>1021</v>
      </c>
      <c r="D1026" s="8">
        <v>432</v>
      </c>
      <c r="E1026" s="9">
        <v>0</v>
      </c>
      <c r="F1026" s="52">
        <f t="shared" si="474"/>
        <v>0</v>
      </c>
      <c r="G1026" s="18">
        <f t="shared" si="498"/>
        <v>0</v>
      </c>
      <c r="H1026" s="18">
        <f t="shared" si="499"/>
        <v>0</v>
      </c>
      <c r="I1026" s="18">
        <f t="shared" si="475"/>
        <v>0</v>
      </c>
      <c r="J1026" s="18">
        <f t="shared" si="476"/>
        <v>7850.4166666666733</v>
      </c>
      <c r="K1026" s="18">
        <f t="shared" si="501"/>
        <v>4755.8888888888878</v>
      </c>
      <c r="L1026" s="43">
        <f>'Car Info '!$C$5*'My Spreedsheet '!G1026</f>
        <v>0</v>
      </c>
      <c r="M1026" s="43">
        <f t="shared" si="477"/>
        <v>0</v>
      </c>
      <c r="N1026" s="43">
        <f>IF(M1026=1,'Car Info '!$C$5*9.80665*'Car Info '!$H$5,0)</f>
        <v>0</v>
      </c>
      <c r="O1026" s="43">
        <f>0.5*'Car Info '!$G$5*'Car Info '!$I$5*'Car Info '!$D$5*('My Spreedsheet '!F1026*'My Spreedsheet '!F1026)</f>
        <v>0</v>
      </c>
      <c r="P1026" s="43">
        <f t="shared" si="500"/>
        <v>0</v>
      </c>
      <c r="Q1026" s="43">
        <f t="shared" si="478"/>
        <v>0</v>
      </c>
      <c r="R1026" s="43">
        <f t="shared" si="479"/>
        <v>0</v>
      </c>
      <c r="S1026" s="43">
        <f t="shared" si="480"/>
        <v>0</v>
      </c>
      <c r="T1026" s="43">
        <f t="shared" si="502"/>
        <v>1162393.5530926029</v>
      </c>
      <c r="U1026" s="43">
        <f t="shared" si="481"/>
        <v>0</v>
      </c>
      <c r="V1026" s="43">
        <f t="shared" si="482"/>
        <v>0</v>
      </c>
      <c r="W1026" s="43">
        <f t="shared" si="483"/>
        <v>0</v>
      </c>
      <c r="X1026" s="43">
        <f t="shared" si="484"/>
        <v>0</v>
      </c>
      <c r="Y1026" s="43">
        <f t="shared" si="472"/>
        <v>3433.6589604956894</v>
      </c>
      <c r="Z1026" s="43">
        <f t="shared" si="473"/>
        <v>-1666.0442242666545</v>
      </c>
      <c r="AA1026" s="43">
        <f t="shared" si="485"/>
        <v>0.95379415569324699</v>
      </c>
      <c r="AB1026" s="43">
        <f t="shared" si="486"/>
        <v>-0.46279006229629294</v>
      </c>
      <c r="AC1026" s="43">
        <f t="shared" si="487"/>
        <v>0.46279006229629294</v>
      </c>
      <c r="AD1026" s="43">
        <f t="shared" si="488"/>
        <v>0.49100409339695406</v>
      </c>
      <c r="AE1026" s="43">
        <f>1/2*(('Car Info '!$C$5)*('My Spreedsheet '!F1026)^2)</f>
        <v>0</v>
      </c>
      <c r="AF1026" s="43">
        <f t="shared" si="489"/>
        <v>0</v>
      </c>
      <c r="AG1026" s="43">
        <f t="shared" si="490"/>
        <v>0</v>
      </c>
      <c r="AH1026" s="43">
        <f t="shared" si="491"/>
        <v>19.724453518304163</v>
      </c>
      <c r="AI1026" s="43">
        <f t="shared" si="492"/>
        <v>0</v>
      </c>
      <c r="AJ1026" s="43">
        <f t="shared" si="493"/>
        <v>0</v>
      </c>
      <c r="AK1026" s="43">
        <f t="shared" si="494"/>
        <v>0</v>
      </c>
      <c r="AL1026" s="43">
        <f t="shared" si="495"/>
        <v>0</v>
      </c>
      <c r="AM1026" s="43">
        <f t="shared" si="496"/>
        <v>0</v>
      </c>
      <c r="AN1026" s="43">
        <f t="shared" si="497"/>
        <v>0</v>
      </c>
      <c r="AO1026" s="43">
        <f>IF('My Spreedsheet '!AN1026&lt; 'Supercapacitor Info'!$F$22,'My Spreedsheet '!AN1026,'Supercapacitor Info'!$F$22)</f>
        <v>0</v>
      </c>
    </row>
    <row r="1027" spans="2:41" x14ac:dyDescent="0.3">
      <c r="B1027" s="8" t="s">
        <v>10</v>
      </c>
      <c r="C1027" s="8">
        <v>1022</v>
      </c>
      <c r="D1027" s="8">
        <v>433</v>
      </c>
      <c r="E1027" s="9">
        <v>0</v>
      </c>
      <c r="F1027" s="52">
        <f t="shared" si="474"/>
        <v>0</v>
      </c>
      <c r="G1027" s="18">
        <f t="shared" si="498"/>
        <v>0</v>
      </c>
      <c r="H1027" s="18">
        <f t="shared" si="499"/>
        <v>0</v>
      </c>
      <c r="I1027" s="18">
        <f t="shared" si="475"/>
        <v>0</v>
      </c>
      <c r="J1027" s="18">
        <f t="shared" si="476"/>
        <v>7850.4166666666733</v>
      </c>
      <c r="K1027" s="18">
        <f t="shared" si="501"/>
        <v>4755.8888888888878</v>
      </c>
      <c r="L1027" s="43">
        <f>'Car Info '!$C$5*'My Spreedsheet '!G1027</f>
        <v>0</v>
      </c>
      <c r="M1027" s="43">
        <f t="shared" si="477"/>
        <v>0</v>
      </c>
      <c r="N1027" s="43">
        <f>IF(M1027=1,'Car Info '!$C$5*9.80665*'Car Info '!$H$5,0)</f>
        <v>0</v>
      </c>
      <c r="O1027" s="43">
        <f>0.5*'Car Info '!$G$5*'Car Info '!$I$5*'Car Info '!$D$5*('My Spreedsheet '!F1027*'My Spreedsheet '!F1027)</f>
        <v>0</v>
      </c>
      <c r="P1027" s="43">
        <f t="shared" si="500"/>
        <v>0</v>
      </c>
      <c r="Q1027" s="43">
        <f t="shared" si="478"/>
        <v>0</v>
      </c>
      <c r="R1027" s="43">
        <f t="shared" si="479"/>
        <v>0</v>
      </c>
      <c r="S1027" s="43">
        <f t="shared" si="480"/>
        <v>0</v>
      </c>
      <c r="T1027" s="43">
        <f t="shared" si="502"/>
        <v>1162393.5530926029</v>
      </c>
      <c r="U1027" s="43">
        <f t="shared" si="481"/>
        <v>0</v>
      </c>
      <c r="V1027" s="43">
        <f t="shared" si="482"/>
        <v>0</v>
      </c>
      <c r="W1027" s="43">
        <f t="shared" si="483"/>
        <v>0</v>
      </c>
      <c r="X1027" s="43">
        <f t="shared" si="484"/>
        <v>0</v>
      </c>
      <c r="Y1027" s="43">
        <f t="shared" si="472"/>
        <v>3433.6589604956894</v>
      </c>
      <c r="Z1027" s="43">
        <f t="shared" si="473"/>
        <v>-1666.0442242666545</v>
      </c>
      <c r="AA1027" s="43">
        <f t="shared" si="485"/>
        <v>0.95379415569324699</v>
      </c>
      <c r="AB1027" s="43">
        <f t="shared" si="486"/>
        <v>-0.46279006229629294</v>
      </c>
      <c r="AC1027" s="43">
        <f t="shared" si="487"/>
        <v>0.46279006229629294</v>
      </c>
      <c r="AD1027" s="43">
        <f t="shared" si="488"/>
        <v>0.49100409339695406</v>
      </c>
      <c r="AE1027" s="43">
        <f>1/2*(('Car Info '!$C$5)*('My Spreedsheet '!F1027)^2)</f>
        <v>0</v>
      </c>
      <c r="AF1027" s="43">
        <f t="shared" si="489"/>
        <v>0</v>
      </c>
      <c r="AG1027" s="43">
        <f t="shared" si="490"/>
        <v>0</v>
      </c>
      <c r="AH1027" s="43">
        <f t="shared" si="491"/>
        <v>19.724453518304163</v>
      </c>
      <c r="AI1027" s="43">
        <f t="shared" si="492"/>
        <v>0</v>
      </c>
      <c r="AJ1027" s="43">
        <f t="shared" si="493"/>
        <v>0</v>
      </c>
      <c r="AK1027" s="43">
        <f t="shared" si="494"/>
        <v>0</v>
      </c>
      <c r="AL1027" s="43">
        <f t="shared" si="495"/>
        <v>0</v>
      </c>
      <c r="AM1027" s="43">
        <f t="shared" si="496"/>
        <v>0</v>
      </c>
      <c r="AN1027" s="43">
        <f t="shared" si="497"/>
        <v>0</v>
      </c>
      <c r="AO1027" s="43">
        <f>IF('My Spreedsheet '!AN1027&lt; 'Supercapacitor Info'!$F$22,'My Spreedsheet '!AN1027,'Supercapacitor Info'!$F$22)</f>
        <v>0</v>
      </c>
    </row>
    <row r="1028" spans="2:41" x14ac:dyDescent="0.3">
      <c r="B1028" s="11" t="s">
        <v>11</v>
      </c>
      <c r="C1028" s="11">
        <v>1023</v>
      </c>
      <c r="D1028" s="11">
        <v>1</v>
      </c>
      <c r="E1028" s="12">
        <v>0</v>
      </c>
      <c r="F1028" s="53">
        <f t="shared" si="474"/>
        <v>0</v>
      </c>
      <c r="G1028" s="19">
        <f t="shared" si="498"/>
        <v>0</v>
      </c>
      <c r="H1028" s="19">
        <f t="shared" si="499"/>
        <v>0</v>
      </c>
      <c r="I1028" s="19">
        <f t="shared" si="475"/>
        <v>0</v>
      </c>
      <c r="J1028" s="19">
        <f t="shared" si="476"/>
        <v>7850.4166666666733</v>
      </c>
      <c r="K1028" s="19">
        <f>SUM(I1028,0)</f>
        <v>0</v>
      </c>
      <c r="L1028" s="44">
        <f>'Car Info '!$C$5*'My Spreedsheet '!G1028</f>
        <v>0</v>
      </c>
      <c r="M1028" s="44">
        <f t="shared" si="477"/>
        <v>0</v>
      </c>
      <c r="N1028" s="44">
        <f>IF(M1028=1,'Car Info '!$C$5*9.80665*'Car Info '!$H$5,0)</f>
        <v>0</v>
      </c>
      <c r="O1028" s="44">
        <f>0.5*'Car Info '!$G$5*'Car Info '!$I$5*'Car Info '!$D$5*('My Spreedsheet '!F1028*'My Spreedsheet '!F1028)</f>
        <v>0</v>
      </c>
      <c r="P1028" s="44">
        <f t="shared" si="500"/>
        <v>0</v>
      </c>
      <c r="Q1028" s="44">
        <f t="shared" si="478"/>
        <v>0</v>
      </c>
      <c r="R1028" s="44">
        <f t="shared" si="479"/>
        <v>0</v>
      </c>
      <c r="S1028" s="44">
        <f t="shared" si="480"/>
        <v>0</v>
      </c>
      <c r="T1028" s="44">
        <f>SUM(S1028,0)</f>
        <v>0</v>
      </c>
      <c r="U1028" s="44">
        <f t="shared" si="481"/>
        <v>0</v>
      </c>
      <c r="V1028" s="44">
        <f t="shared" si="482"/>
        <v>0</v>
      </c>
      <c r="W1028" s="44">
        <f t="shared" si="483"/>
        <v>0</v>
      </c>
      <c r="X1028" s="44">
        <f t="shared" si="484"/>
        <v>0</v>
      </c>
      <c r="Y1028" s="44">
        <f t="shared" si="472"/>
        <v>3433.6589604956894</v>
      </c>
      <c r="Z1028" s="44">
        <f t="shared" si="473"/>
        <v>-1666.0442242666545</v>
      </c>
      <c r="AA1028" s="44">
        <f t="shared" si="485"/>
        <v>0.95379415569324699</v>
      </c>
      <c r="AB1028" s="44">
        <f t="shared" si="486"/>
        <v>-0.46279006229629294</v>
      </c>
      <c r="AC1028" s="44">
        <f t="shared" si="487"/>
        <v>0.46279006229629294</v>
      </c>
      <c r="AD1028" s="44">
        <f t="shared" si="488"/>
        <v>0.49100409339695406</v>
      </c>
      <c r="AE1028" s="44">
        <f>1/2*(('Car Info '!$C$5)*('My Spreedsheet '!F1028)^2)</f>
        <v>0</v>
      </c>
      <c r="AF1028" s="44">
        <f t="shared" si="489"/>
        <v>0</v>
      </c>
      <c r="AG1028" s="44">
        <f t="shared" si="490"/>
        <v>0</v>
      </c>
      <c r="AH1028" s="44">
        <f t="shared" si="491"/>
        <v>19.724453518304163</v>
      </c>
      <c r="AI1028" s="44">
        <f t="shared" si="492"/>
        <v>0</v>
      </c>
      <c r="AJ1028" s="44">
        <f t="shared" si="493"/>
        <v>0</v>
      </c>
      <c r="AK1028" s="44">
        <f t="shared" si="494"/>
        <v>0</v>
      </c>
      <c r="AL1028" s="44">
        <f t="shared" si="495"/>
        <v>0</v>
      </c>
      <c r="AM1028" s="44">
        <f t="shared" si="496"/>
        <v>0</v>
      </c>
      <c r="AN1028" s="44">
        <f t="shared" si="497"/>
        <v>0</v>
      </c>
      <c r="AO1028" s="44">
        <f>IF('My Spreedsheet '!AN1028&lt; 'Supercapacitor Info'!$F$22,'My Spreedsheet '!AN1028,'Supercapacitor Info'!$F$22)</f>
        <v>0</v>
      </c>
    </row>
    <row r="1029" spans="2:41" x14ac:dyDescent="0.3">
      <c r="B1029" s="11" t="s">
        <v>11</v>
      </c>
      <c r="C1029" s="11">
        <v>1024</v>
      </c>
      <c r="D1029" s="11">
        <v>2</v>
      </c>
      <c r="E1029" s="12">
        <v>0</v>
      </c>
      <c r="F1029" s="53">
        <f t="shared" si="474"/>
        <v>0</v>
      </c>
      <c r="G1029" s="19">
        <f t="shared" si="498"/>
        <v>0</v>
      </c>
      <c r="H1029" s="19">
        <f t="shared" si="499"/>
        <v>0</v>
      </c>
      <c r="I1029" s="19">
        <f t="shared" si="475"/>
        <v>0</v>
      </c>
      <c r="J1029" s="19">
        <f t="shared" si="476"/>
        <v>7850.4166666666733</v>
      </c>
      <c r="K1029" s="19">
        <f>SUM(I1029,K1028)</f>
        <v>0</v>
      </c>
      <c r="L1029" s="44">
        <f>'Car Info '!$C$5*'My Spreedsheet '!G1029</f>
        <v>0</v>
      </c>
      <c r="M1029" s="44">
        <f t="shared" si="477"/>
        <v>0</v>
      </c>
      <c r="N1029" s="44">
        <f>IF(M1029=1,'Car Info '!$C$5*9.80665*'Car Info '!$H$5,0)</f>
        <v>0</v>
      </c>
      <c r="O1029" s="44">
        <f>0.5*'Car Info '!$G$5*'Car Info '!$I$5*'Car Info '!$D$5*('My Spreedsheet '!F1029*'My Spreedsheet '!F1029)</f>
        <v>0</v>
      </c>
      <c r="P1029" s="44">
        <f t="shared" si="500"/>
        <v>0</v>
      </c>
      <c r="Q1029" s="44">
        <f t="shared" si="478"/>
        <v>0</v>
      </c>
      <c r="R1029" s="44">
        <f t="shared" si="479"/>
        <v>0</v>
      </c>
      <c r="S1029" s="44">
        <f t="shared" si="480"/>
        <v>0</v>
      </c>
      <c r="T1029" s="44">
        <f>SUM(S1029,T1028)</f>
        <v>0</v>
      </c>
      <c r="U1029" s="44">
        <f t="shared" si="481"/>
        <v>0</v>
      </c>
      <c r="V1029" s="44">
        <f t="shared" si="482"/>
        <v>0</v>
      </c>
      <c r="W1029" s="44">
        <f t="shared" si="483"/>
        <v>0</v>
      </c>
      <c r="X1029" s="44">
        <f t="shared" si="484"/>
        <v>0</v>
      </c>
      <c r="Y1029" s="44">
        <f t="shared" ref="Y1029:Y1092" si="503">IF(R1029&gt;0,SUM(Y1028,R1029),Y1028)</f>
        <v>3433.6589604956894</v>
      </c>
      <c r="Z1029" s="44">
        <f t="shared" ref="Z1029:Z1092" si="504">IF(R1029&lt;0,SUM(Z1028,R1029),Z1028)</f>
        <v>-1666.0442242666545</v>
      </c>
      <c r="AA1029" s="44">
        <f t="shared" si="485"/>
        <v>0.95379415569324699</v>
      </c>
      <c r="AB1029" s="44">
        <f t="shared" si="486"/>
        <v>-0.46279006229629294</v>
      </c>
      <c r="AC1029" s="44">
        <f t="shared" si="487"/>
        <v>0.46279006229629294</v>
      </c>
      <c r="AD1029" s="44">
        <f t="shared" si="488"/>
        <v>0.49100409339695406</v>
      </c>
      <c r="AE1029" s="44">
        <f>1/2*(('Car Info '!$C$5)*('My Spreedsheet '!F1029)^2)</f>
        <v>0</v>
      </c>
      <c r="AF1029" s="44">
        <f t="shared" si="489"/>
        <v>0</v>
      </c>
      <c r="AG1029" s="44">
        <f t="shared" si="490"/>
        <v>0</v>
      </c>
      <c r="AH1029" s="44">
        <f t="shared" si="491"/>
        <v>19.724453518304163</v>
      </c>
      <c r="AI1029" s="44">
        <f t="shared" si="492"/>
        <v>0</v>
      </c>
      <c r="AJ1029" s="44">
        <f t="shared" si="493"/>
        <v>0</v>
      </c>
      <c r="AK1029" s="44">
        <f t="shared" si="494"/>
        <v>0</v>
      </c>
      <c r="AL1029" s="44">
        <f t="shared" si="495"/>
        <v>0</v>
      </c>
      <c r="AM1029" s="44">
        <f t="shared" si="496"/>
        <v>0</v>
      </c>
      <c r="AN1029" s="44">
        <f t="shared" si="497"/>
        <v>0</v>
      </c>
      <c r="AO1029" s="44">
        <f>IF('My Spreedsheet '!AN1029&lt; 'Supercapacitor Info'!$F$22,'My Spreedsheet '!AN1029,'Supercapacitor Info'!$F$22)</f>
        <v>0</v>
      </c>
    </row>
    <row r="1030" spans="2:41" x14ac:dyDescent="0.3">
      <c r="B1030" s="11" t="s">
        <v>11</v>
      </c>
      <c r="C1030" s="11">
        <v>1025</v>
      </c>
      <c r="D1030" s="11">
        <v>3</v>
      </c>
      <c r="E1030" s="12">
        <v>0</v>
      </c>
      <c r="F1030" s="53">
        <f t="shared" ref="F1030:F1093" si="505">E1030/3.6</f>
        <v>0</v>
      </c>
      <c r="G1030" s="19">
        <f t="shared" si="498"/>
        <v>0</v>
      </c>
      <c r="H1030" s="19">
        <f t="shared" si="499"/>
        <v>0</v>
      </c>
      <c r="I1030" s="19">
        <f t="shared" ref="I1030:I1093" si="506">F1030</f>
        <v>0</v>
      </c>
      <c r="J1030" s="19">
        <f t="shared" ref="J1030:J1093" si="507">SUM(I1030,J1029)</f>
        <v>7850.4166666666733</v>
      </c>
      <c r="K1030" s="19">
        <f t="shared" ref="K1030:K1093" si="508">SUM(I1030,K1029)</f>
        <v>0</v>
      </c>
      <c r="L1030" s="44">
        <f>'Car Info '!$C$5*'My Spreedsheet '!G1030</f>
        <v>0</v>
      </c>
      <c r="M1030" s="44">
        <f t="shared" ref="M1030:M1093" si="509">IF(F1030=0,0,1)</f>
        <v>0</v>
      </c>
      <c r="N1030" s="44">
        <f>IF(M1030=1,'Car Info '!$C$5*9.80665*'Car Info '!$H$5,0)</f>
        <v>0</v>
      </c>
      <c r="O1030" s="44">
        <f>0.5*'Car Info '!$G$5*'Car Info '!$I$5*'Car Info '!$D$5*('My Spreedsheet '!F1030*'My Spreedsheet '!F1030)</f>
        <v>0</v>
      </c>
      <c r="P1030" s="44">
        <f t="shared" si="500"/>
        <v>0</v>
      </c>
      <c r="Q1030" s="44">
        <f t="shared" ref="Q1030:Q1093" si="510">P1030*F1030</f>
        <v>0</v>
      </c>
      <c r="R1030" s="44">
        <f t="shared" ref="R1030:R1093" si="511">Q1030*0.001</f>
        <v>0</v>
      </c>
      <c r="S1030" s="44">
        <f t="shared" ref="S1030:S1093" si="512">F1030*(N1030+O1030)</f>
        <v>0</v>
      </c>
      <c r="T1030" s="44">
        <f t="shared" ref="T1030:T1093" si="513">SUM(S1030,T1029)</f>
        <v>0</v>
      </c>
      <c r="U1030" s="44">
        <f t="shared" ref="U1030:U1093" si="514">IF(R1030&gt;0,R1030,0)</f>
        <v>0</v>
      </c>
      <c r="V1030" s="44">
        <f t="shared" ref="V1030:V1093" si="515">U1030/3600</f>
        <v>0</v>
      </c>
      <c r="W1030" s="44">
        <f t="shared" ref="W1030:W1093" si="516">IF(R1030&lt;0,R1030,0)</f>
        <v>0</v>
      </c>
      <c r="X1030" s="44">
        <f t="shared" ref="X1030:X1093" si="517">(W1030/3600)*-1</f>
        <v>0</v>
      </c>
      <c r="Y1030" s="44">
        <f t="shared" si="503"/>
        <v>3433.6589604956894</v>
      </c>
      <c r="Z1030" s="44">
        <f t="shared" si="504"/>
        <v>-1666.0442242666545</v>
      </c>
      <c r="AA1030" s="44">
        <f t="shared" ref="AA1030:AA1093" si="518">Y1030/(60*60)</f>
        <v>0.95379415569324699</v>
      </c>
      <c r="AB1030" s="44">
        <f t="shared" ref="AB1030:AB1093" si="519">Z1030/(60*60)</f>
        <v>-0.46279006229629294</v>
      </c>
      <c r="AC1030" s="44">
        <f t="shared" ref="AC1030:AC1093" si="520">AB1030*-1</f>
        <v>0.46279006229629294</v>
      </c>
      <c r="AD1030" s="44">
        <f t="shared" ref="AD1030:AD1093" si="521">AA1030-AC1030</f>
        <v>0.49100409339695406</v>
      </c>
      <c r="AE1030" s="44">
        <f>1/2*(('Car Info '!$C$5)*('My Spreedsheet '!F1030)^2)</f>
        <v>0</v>
      </c>
      <c r="AF1030" s="44">
        <f t="shared" ref="AF1030:AF1093" si="522">AE1030*0.001</f>
        <v>0</v>
      </c>
      <c r="AG1030" s="44">
        <f t="shared" ref="AG1030:AG1093" si="523">AF1030/3600</f>
        <v>0</v>
      </c>
      <c r="AH1030" s="44">
        <f t="shared" ref="AH1030:AH1093" si="524">SUM(AG1030,AH1029)</f>
        <v>19.724453518304163</v>
      </c>
      <c r="AI1030" s="44">
        <f t="shared" ref="AI1030:AI1093" si="525">I1030*(N1030+O1030)</f>
        <v>0</v>
      </c>
      <c r="AJ1030" s="44">
        <f t="shared" ref="AJ1030:AJ1093" si="526">AE1030-AI1030</f>
        <v>0</v>
      </c>
      <c r="AK1030" s="44">
        <f t="shared" ref="AK1030:AK1093" si="527">AJ1030*0.001</f>
        <v>0</v>
      </c>
      <c r="AL1030" s="44">
        <f t="shared" ref="AL1030:AL1093" si="528">IF(G1030&lt;0,AJ1030,0)</f>
        <v>0</v>
      </c>
      <c r="AM1030" s="44">
        <f t="shared" ref="AM1030:AM1093" si="529">AL1030*0.001</f>
        <v>0</v>
      </c>
      <c r="AN1030" s="44">
        <f t="shared" ref="AN1030:AN1093" si="530">(AJ1030*0.75)*0.001</f>
        <v>0</v>
      </c>
      <c r="AO1030" s="44">
        <f>IF('My Spreedsheet '!AN1030&lt; 'Supercapacitor Info'!$F$22,'My Spreedsheet '!AN1030,'Supercapacitor Info'!$F$22)</f>
        <v>0</v>
      </c>
    </row>
    <row r="1031" spans="2:41" x14ac:dyDescent="0.3">
      <c r="B1031" s="11" t="s">
        <v>11</v>
      </c>
      <c r="C1031" s="11">
        <v>1026</v>
      </c>
      <c r="D1031" s="11">
        <v>4</v>
      </c>
      <c r="E1031" s="12">
        <v>0</v>
      </c>
      <c r="F1031" s="53">
        <f t="shared" si="505"/>
        <v>0</v>
      </c>
      <c r="G1031" s="19">
        <f t="shared" ref="G1031:G1094" si="531">($E1032-$E1030)/2/3.6</f>
        <v>0.11111111111111112</v>
      </c>
      <c r="H1031" s="19">
        <f t="shared" ref="H1031:H1094" si="532">($E1032-$E1030)/2</f>
        <v>0.4</v>
      </c>
      <c r="I1031" s="19">
        <f t="shared" si="506"/>
        <v>0</v>
      </c>
      <c r="J1031" s="19">
        <f t="shared" si="507"/>
        <v>7850.4166666666733</v>
      </c>
      <c r="K1031" s="19">
        <f t="shared" si="508"/>
        <v>0</v>
      </c>
      <c r="L1031" s="44">
        <f>'Car Info '!$C$5*'My Spreedsheet '!G1031</f>
        <v>165.55555555555557</v>
      </c>
      <c r="M1031" s="44">
        <f t="shared" si="509"/>
        <v>0</v>
      </c>
      <c r="N1031" s="44">
        <f>IF(M1031=1,'Car Info '!$C$5*9.80665*'Car Info '!$H$5,0)</f>
        <v>0</v>
      </c>
      <c r="O1031" s="44">
        <f>0.5*'Car Info '!$G$5*'Car Info '!$I$5*'Car Info '!$D$5*('My Spreedsheet '!F1031*'My Spreedsheet '!F1031)</f>
        <v>0</v>
      </c>
      <c r="P1031" s="44">
        <f t="shared" si="500"/>
        <v>165.55555555555557</v>
      </c>
      <c r="Q1031" s="44">
        <f t="shared" si="510"/>
        <v>0</v>
      </c>
      <c r="R1031" s="44">
        <f t="shared" si="511"/>
        <v>0</v>
      </c>
      <c r="S1031" s="44">
        <f t="shared" si="512"/>
        <v>0</v>
      </c>
      <c r="T1031" s="44">
        <f t="shared" si="513"/>
        <v>0</v>
      </c>
      <c r="U1031" s="44">
        <f t="shared" si="514"/>
        <v>0</v>
      </c>
      <c r="V1031" s="44">
        <f t="shared" si="515"/>
        <v>0</v>
      </c>
      <c r="W1031" s="44">
        <f t="shared" si="516"/>
        <v>0</v>
      </c>
      <c r="X1031" s="44">
        <f t="shared" si="517"/>
        <v>0</v>
      </c>
      <c r="Y1031" s="44">
        <f t="shared" si="503"/>
        <v>3433.6589604956894</v>
      </c>
      <c r="Z1031" s="44">
        <f t="shared" si="504"/>
        <v>-1666.0442242666545</v>
      </c>
      <c r="AA1031" s="44">
        <f t="shared" si="518"/>
        <v>0.95379415569324699</v>
      </c>
      <c r="AB1031" s="44">
        <f t="shared" si="519"/>
        <v>-0.46279006229629294</v>
      </c>
      <c r="AC1031" s="44">
        <f t="shared" si="520"/>
        <v>0.46279006229629294</v>
      </c>
      <c r="AD1031" s="44">
        <f t="shared" si="521"/>
        <v>0.49100409339695406</v>
      </c>
      <c r="AE1031" s="44">
        <f>1/2*(('Car Info '!$C$5)*('My Spreedsheet '!F1031)^2)</f>
        <v>0</v>
      </c>
      <c r="AF1031" s="44">
        <f t="shared" si="522"/>
        <v>0</v>
      </c>
      <c r="AG1031" s="44">
        <f t="shared" si="523"/>
        <v>0</v>
      </c>
      <c r="AH1031" s="44">
        <f t="shared" si="524"/>
        <v>19.724453518304163</v>
      </c>
      <c r="AI1031" s="44">
        <f t="shared" si="525"/>
        <v>0</v>
      </c>
      <c r="AJ1031" s="44">
        <f t="shared" si="526"/>
        <v>0</v>
      </c>
      <c r="AK1031" s="44">
        <f t="shared" si="527"/>
        <v>0</v>
      </c>
      <c r="AL1031" s="44">
        <f t="shared" si="528"/>
        <v>0</v>
      </c>
      <c r="AM1031" s="44">
        <f t="shared" si="529"/>
        <v>0</v>
      </c>
      <c r="AN1031" s="44">
        <f t="shared" si="530"/>
        <v>0</v>
      </c>
      <c r="AO1031" s="44">
        <f>IF('My Spreedsheet '!AN1031&lt; 'Supercapacitor Info'!$F$22,'My Spreedsheet '!AN1031,'Supercapacitor Info'!$F$22)</f>
        <v>0</v>
      </c>
    </row>
    <row r="1032" spans="2:41" x14ac:dyDescent="0.3">
      <c r="B1032" s="11" t="s">
        <v>11</v>
      </c>
      <c r="C1032" s="11">
        <v>1027</v>
      </c>
      <c r="D1032" s="11">
        <v>5</v>
      </c>
      <c r="E1032" s="12">
        <v>0.8</v>
      </c>
      <c r="F1032" s="53">
        <f t="shared" si="505"/>
        <v>0.22222222222222224</v>
      </c>
      <c r="G1032" s="19">
        <f t="shared" si="531"/>
        <v>0.5</v>
      </c>
      <c r="H1032" s="19">
        <f t="shared" si="532"/>
        <v>1.8</v>
      </c>
      <c r="I1032" s="19">
        <f t="shared" si="506"/>
        <v>0.22222222222222224</v>
      </c>
      <c r="J1032" s="19">
        <f t="shared" si="507"/>
        <v>7850.638888888896</v>
      </c>
      <c r="K1032" s="19">
        <f t="shared" si="508"/>
        <v>0.22222222222222224</v>
      </c>
      <c r="L1032" s="44">
        <f>'Car Info '!$C$5*'My Spreedsheet '!G1032</f>
        <v>745</v>
      </c>
      <c r="M1032" s="44">
        <f t="shared" si="509"/>
        <v>1</v>
      </c>
      <c r="N1032" s="44">
        <f>IF(M1032=1,'Car Info '!$C$5*9.80665*'Car Info '!$H$5,0)</f>
        <v>160.73099349999998</v>
      </c>
      <c r="O1032" s="44">
        <f>0.5*'Car Info '!$G$5*'Car Info '!$I$5*'Car Info '!$D$5*('My Spreedsheet '!F1032*'My Spreedsheet '!F1032)</f>
        <v>1.8858406777777777E-2</v>
      </c>
      <c r="P1032" s="44">
        <f t="shared" si="500"/>
        <v>905.74985190677774</v>
      </c>
      <c r="Q1032" s="44">
        <f t="shared" si="510"/>
        <v>201.27774486817285</v>
      </c>
      <c r="R1032" s="44">
        <f t="shared" si="511"/>
        <v>0.20127774486817285</v>
      </c>
      <c r="S1032" s="44">
        <f t="shared" si="512"/>
        <v>35.722189312617282</v>
      </c>
      <c r="T1032" s="44">
        <f t="shared" si="513"/>
        <v>35.722189312617282</v>
      </c>
      <c r="U1032" s="44">
        <f t="shared" si="514"/>
        <v>0.20127774486817285</v>
      </c>
      <c r="V1032" s="44">
        <f t="shared" si="515"/>
        <v>5.5910484685603567E-5</v>
      </c>
      <c r="W1032" s="44">
        <f t="shared" si="516"/>
        <v>0</v>
      </c>
      <c r="X1032" s="44">
        <f t="shared" si="517"/>
        <v>0</v>
      </c>
      <c r="Y1032" s="44">
        <f t="shared" si="503"/>
        <v>3433.8602382405575</v>
      </c>
      <c r="Z1032" s="44">
        <f t="shared" si="504"/>
        <v>-1666.0442242666545</v>
      </c>
      <c r="AA1032" s="44">
        <f t="shared" si="518"/>
        <v>0.95385006617793267</v>
      </c>
      <c r="AB1032" s="44">
        <f t="shared" si="519"/>
        <v>-0.46279006229629294</v>
      </c>
      <c r="AC1032" s="44">
        <f t="shared" si="520"/>
        <v>0.46279006229629294</v>
      </c>
      <c r="AD1032" s="44">
        <f t="shared" si="521"/>
        <v>0.49106000388163973</v>
      </c>
      <c r="AE1032" s="44">
        <f>1/2*(('Car Info '!$C$5)*('My Spreedsheet '!F1032)^2)</f>
        <v>36.790123456790127</v>
      </c>
      <c r="AF1032" s="44">
        <f t="shared" si="522"/>
        <v>3.6790123456790128E-2</v>
      </c>
      <c r="AG1032" s="44">
        <f t="shared" si="523"/>
        <v>1.0219478737997258E-5</v>
      </c>
      <c r="AH1032" s="44">
        <f t="shared" si="524"/>
        <v>19.724463737782902</v>
      </c>
      <c r="AI1032" s="44">
        <f t="shared" si="525"/>
        <v>35.722189312617282</v>
      </c>
      <c r="AJ1032" s="44">
        <f t="shared" si="526"/>
        <v>1.0679341441728454</v>
      </c>
      <c r="AK1032" s="44">
        <f t="shared" si="527"/>
        <v>1.0679341441728453E-3</v>
      </c>
      <c r="AL1032" s="44">
        <f t="shared" si="528"/>
        <v>0</v>
      </c>
      <c r="AM1032" s="44">
        <f t="shared" si="529"/>
        <v>0</v>
      </c>
      <c r="AN1032" s="44">
        <f t="shared" si="530"/>
        <v>8.0095060812963403E-4</v>
      </c>
      <c r="AO1032" s="44">
        <f>IF('My Spreedsheet '!AN1032&lt; 'Supercapacitor Info'!$F$22,'My Spreedsheet '!AN1032,'Supercapacitor Info'!$F$22)</f>
        <v>8.0095060812963403E-4</v>
      </c>
    </row>
    <row r="1033" spans="2:41" x14ac:dyDescent="0.3">
      <c r="B1033" s="11" t="s">
        <v>11</v>
      </c>
      <c r="C1033" s="11">
        <v>1028</v>
      </c>
      <c r="D1033" s="11">
        <v>6</v>
      </c>
      <c r="E1033" s="12">
        <v>3.6</v>
      </c>
      <c r="F1033" s="53">
        <f t="shared" si="505"/>
        <v>1</v>
      </c>
      <c r="G1033" s="19">
        <f t="shared" si="531"/>
        <v>1.0833333333333333</v>
      </c>
      <c r="H1033" s="19">
        <f t="shared" si="532"/>
        <v>3.9</v>
      </c>
      <c r="I1033" s="19">
        <f t="shared" si="506"/>
        <v>1</v>
      </c>
      <c r="J1033" s="19">
        <f t="shared" si="507"/>
        <v>7851.638888888896</v>
      </c>
      <c r="K1033" s="19">
        <f t="shared" si="508"/>
        <v>1.2222222222222223</v>
      </c>
      <c r="L1033" s="44">
        <f>'Car Info '!$C$5*'My Spreedsheet '!G1033</f>
        <v>1614.1666666666665</v>
      </c>
      <c r="M1033" s="44">
        <f t="shared" si="509"/>
        <v>1</v>
      </c>
      <c r="N1033" s="44">
        <f>IF(M1033=1,'Car Info '!$C$5*9.80665*'Car Info '!$H$5,0)</f>
        <v>160.73099349999998</v>
      </c>
      <c r="O1033" s="44">
        <f>0.5*'Car Info '!$G$5*'Car Info '!$I$5*'Car Info '!$D$5*('My Spreedsheet '!F1033*'My Spreedsheet '!F1033)</f>
        <v>0.38188273724999999</v>
      </c>
      <c r="P1033" s="44">
        <f t="shared" si="500"/>
        <v>1775.2795429039165</v>
      </c>
      <c r="Q1033" s="44">
        <f>P1033*F1033</f>
        <v>1775.2795429039165</v>
      </c>
      <c r="R1033" s="44">
        <f t="shared" si="511"/>
        <v>1.7752795429039165</v>
      </c>
      <c r="S1033" s="44">
        <f t="shared" si="512"/>
        <v>161.11287623724999</v>
      </c>
      <c r="T1033" s="44">
        <f t="shared" si="513"/>
        <v>196.83506554986727</v>
      </c>
      <c r="U1033" s="44">
        <f t="shared" si="514"/>
        <v>1.7752795429039165</v>
      </c>
      <c r="V1033" s="44">
        <f t="shared" si="515"/>
        <v>4.9313320636219901E-4</v>
      </c>
      <c r="W1033" s="44">
        <f t="shared" si="516"/>
        <v>0</v>
      </c>
      <c r="X1033" s="44">
        <f t="shared" si="517"/>
        <v>0</v>
      </c>
      <c r="Y1033" s="44">
        <f t="shared" si="503"/>
        <v>3435.6355177834612</v>
      </c>
      <c r="Z1033" s="44">
        <f t="shared" si="504"/>
        <v>-1666.0442242666545</v>
      </c>
      <c r="AA1033" s="44">
        <f t="shared" si="518"/>
        <v>0.95434319938429479</v>
      </c>
      <c r="AB1033" s="44">
        <f t="shared" si="519"/>
        <v>-0.46279006229629294</v>
      </c>
      <c r="AC1033" s="44">
        <f t="shared" si="520"/>
        <v>0.46279006229629294</v>
      </c>
      <c r="AD1033" s="44">
        <f t="shared" si="521"/>
        <v>0.49155313708800186</v>
      </c>
      <c r="AE1033" s="44">
        <f>1/2*(('Car Info '!$C$5)*('My Spreedsheet '!F1033)^2)</f>
        <v>745</v>
      </c>
      <c r="AF1033" s="44">
        <f t="shared" si="522"/>
        <v>0.745</v>
      </c>
      <c r="AG1033" s="44">
        <f t="shared" si="523"/>
        <v>2.0694444444444444E-4</v>
      </c>
      <c r="AH1033" s="44">
        <f t="shared" si="524"/>
        <v>19.724670682227345</v>
      </c>
      <c r="AI1033" s="44">
        <f t="shared" si="525"/>
        <v>161.11287623724999</v>
      </c>
      <c r="AJ1033" s="44">
        <f t="shared" si="526"/>
        <v>583.88712376274998</v>
      </c>
      <c r="AK1033" s="44">
        <f t="shared" si="527"/>
        <v>0.58388712376274998</v>
      </c>
      <c r="AL1033" s="44">
        <f t="shared" si="528"/>
        <v>0</v>
      </c>
      <c r="AM1033" s="44">
        <f t="shared" si="529"/>
        <v>0</v>
      </c>
      <c r="AN1033" s="44">
        <f t="shared" si="530"/>
        <v>0.43791534282206251</v>
      </c>
      <c r="AO1033" s="44">
        <f>IF('My Spreedsheet '!AN1033&lt; 'Supercapacitor Info'!$F$22,'My Spreedsheet '!AN1033,'Supercapacitor Info'!$F$22)</f>
        <v>0.43791534282206251</v>
      </c>
    </row>
    <row r="1034" spans="2:41" x14ac:dyDescent="0.3">
      <c r="B1034" s="11" t="s">
        <v>11</v>
      </c>
      <c r="C1034" s="11">
        <v>1029</v>
      </c>
      <c r="D1034" s="11">
        <v>7</v>
      </c>
      <c r="E1034" s="12">
        <v>8.6</v>
      </c>
      <c r="F1034" s="53">
        <f t="shared" si="505"/>
        <v>2.3888888888888888</v>
      </c>
      <c r="G1034" s="19">
        <f t="shared" si="531"/>
        <v>1.5277777777777777</v>
      </c>
      <c r="H1034" s="19">
        <f t="shared" si="532"/>
        <v>5.5</v>
      </c>
      <c r="I1034" s="19">
        <f t="shared" si="506"/>
        <v>2.3888888888888888</v>
      </c>
      <c r="J1034" s="19">
        <f t="shared" si="507"/>
        <v>7854.0277777777846</v>
      </c>
      <c r="K1034" s="19">
        <f t="shared" si="508"/>
        <v>3.6111111111111112</v>
      </c>
      <c r="L1034" s="44">
        <f>'Car Info '!$C$5*'My Spreedsheet '!G1034</f>
        <v>2276.3888888888887</v>
      </c>
      <c r="M1034" s="44">
        <f t="shared" si="509"/>
        <v>1</v>
      </c>
      <c r="N1034" s="44">
        <f>IF(M1034=1,'Car Info '!$C$5*9.80665*'Car Info '!$H$5,0)</f>
        <v>160.73099349999998</v>
      </c>
      <c r="O1034" s="44">
        <f>0.5*'Car Info '!$G$5*'Car Info '!$I$5*'Car Info '!$D$5*('My Spreedsheet '!F1034*'My Spreedsheet '!F1034)</f>
        <v>2.179324633256944</v>
      </c>
      <c r="P1034" s="44">
        <f t="shared" si="500"/>
        <v>2439.2992070221453</v>
      </c>
      <c r="Q1034" s="44">
        <f t="shared" si="510"/>
        <v>5827.2147723306807</v>
      </c>
      <c r="R1034" s="44">
        <f t="shared" si="511"/>
        <v>5.8272147723306809</v>
      </c>
      <c r="S1034" s="44">
        <f t="shared" si="512"/>
        <v>389.17464887389156</v>
      </c>
      <c r="T1034" s="44">
        <f t="shared" si="513"/>
        <v>586.00971442375885</v>
      </c>
      <c r="U1034" s="44">
        <f t="shared" si="514"/>
        <v>5.8272147723306809</v>
      </c>
      <c r="V1034" s="44">
        <f t="shared" si="515"/>
        <v>1.6186707700918557E-3</v>
      </c>
      <c r="W1034" s="44">
        <f t="shared" si="516"/>
        <v>0</v>
      </c>
      <c r="X1034" s="44">
        <f t="shared" si="517"/>
        <v>0</v>
      </c>
      <c r="Y1034" s="44">
        <f t="shared" si="503"/>
        <v>3441.4627325557917</v>
      </c>
      <c r="Z1034" s="44">
        <f t="shared" si="504"/>
        <v>-1666.0442242666545</v>
      </c>
      <c r="AA1034" s="44">
        <f t="shared" si="518"/>
        <v>0.95596187015438661</v>
      </c>
      <c r="AB1034" s="44">
        <f t="shared" si="519"/>
        <v>-0.46279006229629294</v>
      </c>
      <c r="AC1034" s="44">
        <f t="shared" si="520"/>
        <v>0.46279006229629294</v>
      </c>
      <c r="AD1034" s="44">
        <f t="shared" si="521"/>
        <v>0.49317180785809367</v>
      </c>
      <c r="AE1034" s="44">
        <f>1/2*(('Car Info '!$C$5)*('My Spreedsheet '!F1034)^2)</f>
        <v>4251.5586419753081</v>
      </c>
      <c r="AF1034" s="44">
        <f t="shared" si="522"/>
        <v>4.2515586419753078</v>
      </c>
      <c r="AG1034" s="44">
        <f t="shared" si="523"/>
        <v>1.1809885116598076E-3</v>
      </c>
      <c r="AH1034" s="44">
        <f t="shared" si="524"/>
        <v>19.725851670739004</v>
      </c>
      <c r="AI1034" s="44">
        <f t="shared" si="525"/>
        <v>389.17464887389156</v>
      </c>
      <c r="AJ1034" s="44">
        <f t="shared" si="526"/>
        <v>3862.3839931014163</v>
      </c>
      <c r="AK1034" s="44">
        <f t="shared" si="527"/>
        <v>3.8623839931014166</v>
      </c>
      <c r="AL1034" s="44">
        <f t="shared" si="528"/>
        <v>0</v>
      </c>
      <c r="AM1034" s="44">
        <f t="shared" si="529"/>
        <v>0</v>
      </c>
      <c r="AN1034" s="44">
        <f t="shared" si="530"/>
        <v>2.8967879948260626</v>
      </c>
      <c r="AO1034" s="44">
        <f>IF('My Spreedsheet '!AN1034&lt; 'Supercapacitor Info'!$F$22,'My Spreedsheet '!AN1034,'Supercapacitor Info'!$F$22)</f>
        <v>2.8967879948260626</v>
      </c>
    </row>
    <row r="1035" spans="2:41" x14ac:dyDescent="0.3">
      <c r="B1035" s="11" t="s">
        <v>11</v>
      </c>
      <c r="C1035" s="11">
        <v>1030</v>
      </c>
      <c r="D1035" s="11">
        <v>8</v>
      </c>
      <c r="E1035" s="12">
        <v>14.6</v>
      </c>
      <c r="F1035" s="53">
        <f t="shared" si="505"/>
        <v>4.0555555555555554</v>
      </c>
      <c r="G1035" s="19">
        <f t="shared" si="531"/>
        <v>1.5833333333333333</v>
      </c>
      <c r="H1035" s="19">
        <f t="shared" si="532"/>
        <v>5.7</v>
      </c>
      <c r="I1035" s="19">
        <f t="shared" si="506"/>
        <v>4.0555555555555554</v>
      </c>
      <c r="J1035" s="19">
        <f t="shared" si="507"/>
        <v>7858.0833333333403</v>
      </c>
      <c r="K1035" s="19">
        <f t="shared" si="508"/>
        <v>7.6666666666666661</v>
      </c>
      <c r="L1035" s="44">
        <f>'Car Info '!$C$5*'My Spreedsheet '!G1035</f>
        <v>2359.1666666666665</v>
      </c>
      <c r="M1035" s="44">
        <f t="shared" si="509"/>
        <v>1</v>
      </c>
      <c r="N1035" s="44">
        <f>IF(M1035=1,'Car Info '!$C$5*9.80665*'Car Info '!$H$5,0)</f>
        <v>160.73099349999998</v>
      </c>
      <c r="O1035" s="44">
        <f>0.5*'Car Info '!$G$5*'Car Info '!$I$5*'Car Info '!$D$5*('My Spreedsheet '!F1035*'My Spreedsheet '!F1035)</f>
        <v>6.2810281074236096</v>
      </c>
      <c r="P1035" s="44">
        <f t="shared" si="500"/>
        <v>2526.1786882740898</v>
      </c>
      <c r="Q1035" s="44">
        <f t="shared" si="510"/>
        <v>10245.05801355603</v>
      </c>
      <c r="R1035" s="44">
        <f t="shared" si="511"/>
        <v>10.245058013556031</v>
      </c>
      <c r="S1035" s="44">
        <f t="shared" si="512"/>
        <v>677.32653207455121</v>
      </c>
      <c r="T1035" s="44">
        <f t="shared" si="513"/>
        <v>1263.3362464983102</v>
      </c>
      <c r="U1035" s="44">
        <f t="shared" si="514"/>
        <v>10.245058013556031</v>
      </c>
      <c r="V1035" s="44">
        <f t="shared" si="515"/>
        <v>2.8458494482100087E-3</v>
      </c>
      <c r="W1035" s="44">
        <f t="shared" si="516"/>
        <v>0</v>
      </c>
      <c r="X1035" s="44">
        <f t="shared" si="517"/>
        <v>0</v>
      </c>
      <c r="Y1035" s="44">
        <f t="shared" si="503"/>
        <v>3451.7077905693477</v>
      </c>
      <c r="Z1035" s="44">
        <f t="shared" si="504"/>
        <v>-1666.0442242666545</v>
      </c>
      <c r="AA1035" s="44">
        <f t="shared" si="518"/>
        <v>0.95880771960259659</v>
      </c>
      <c r="AB1035" s="44">
        <f t="shared" si="519"/>
        <v>-0.46279006229629294</v>
      </c>
      <c r="AC1035" s="44">
        <f t="shared" si="520"/>
        <v>0.46279006229629294</v>
      </c>
      <c r="AD1035" s="44">
        <f t="shared" si="521"/>
        <v>0.49601765730630365</v>
      </c>
      <c r="AE1035" s="44">
        <f>1/2*(('Car Info '!$C$5)*('My Spreedsheet '!F1035)^2)</f>
        <v>12253.410493827159</v>
      </c>
      <c r="AF1035" s="44">
        <f t="shared" si="522"/>
        <v>12.253410493827159</v>
      </c>
      <c r="AG1035" s="44">
        <f t="shared" si="523"/>
        <v>3.403725137174211E-3</v>
      </c>
      <c r="AH1035" s="44">
        <f t="shared" si="524"/>
        <v>19.72925539587618</v>
      </c>
      <c r="AI1035" s="44">
        <f t="shared" si="525"/>
        <v>677.32653207455121</v>
      </c>
      <c r="AJ1035" s="44">
        <f t="shared" si="526"/>
        <v>11576.083961752609</v>
      </c>
      <c r="AK1035" s="44">
        <f t="shared" si="527"/>
        <v>11.576083961752609</v>
      </c>
      <c r="AL1035" s="44">
        <f t="shared" si="528"/>
        <v>0</v>
      </c>
      <c r="AM1035" s="44">
        <f t="shared" si="529"/>
        <v>0</v>
      </c>
      <c r="AN1035" s="44">
        <f t="shared" si="530"/>
        <v>8.6820629713144566</v>
      </c>
      <c r="AO1035" s="44">
        <f>IF('My Spreedsheet '!AN1035&lt; 'Supercapacitor Info'!$F$22,'My Spreedsheet '!AN1035,'Supercapacitor Info'!$F$22)</f>
        <v>8.6820629713144566</v>
      </c>
    </row>
    <row r="1036" spans="2:41" x14ac:dyDescent="0.3">
      <c r="B1036" s="11" t="s">
        <v>11</v>
      </c>
      <c r="C1036" s="11">
        <v>1031</v>
      </c>
      <c r="D1036" s="11">
        <v>9</v>
      </c>
      <c r="E1036" s="12">
        <v>20</v>
      </c>
      <c r="F1036" s="53">
        <f t="shared" si="505"/>
        <v>5.5555555555555554</v>
      </c>
      <c r="G1036" s="19">
        <f t="shared" si="531"/>
        <v>1.3611111111111109</v>
      </c>
      <c r="H1036" s="19">
        <f t="shared" si="532"/>
        <v>4.8999999999999995</v>
      </c>
      <c r="I1036" s="19">
        <f t="shared" si="506"/>
        <v>5.5555555555555554</v>
      </c>
      <c r="J1036" s="19">
        <f t="shared" si="507"/>
        <v>7863.638888888896</v>
      </c>
      <c r="K1036" s="19">
        <f t="shared" si="508"/>
        <v>13.222222222222221</v>
      </c>
      <c r="L1036" s="44">
        <f>'Car Info '!$C$5*'My Spreedsheet '!G1036</f>
        <v>2028.0555555555552</v>
      </c>
      <c r="M1036" s="44">
        <f t="shared" si="509"/>
        <v>1</v>
      </c>
      <c r="N1036" s="44">
        <f>IF(M1036=1,'Car Info '!$C$5*9.80665*'Car Info '!$H$5,0)</f>
        <v>160.73099349999998</v>
      </c>
      <c r="O1036" s="44">
        <f>0.5*'Car Info '!$G$5*'Car Info '!$I$5*'Car Info '!$D$5*('My Spreedsheet '!F1036*'My Spreedsheet '!F1036)</f>
        <v>11.78650423611111</v>
      </c>
      <c r="P1036" s="44">
        <f t="shared" si="500"/>
        <v>2200.5730532916659</v>
      </c>
      <c r="Q1036" s="44">
        <f t="shared" si="510"/>
        <v>12225.405851620366</v>
      </c>
      <c r="R1036" s="44">
        <f t="shared" si="511"/>
        <v>12.225405851620366</v>
      </c>
      <c r="S1036" s="44">
        <f t="shared" si="512"/>
        <v>958.4305429783949</v>
      </c>
      <c r="T1036" s="44">
        <f t="shared" si="513"/>
        <v>2221.7667894767051</v>
      </c>
      <c r="U1036" s="44">
        <f t="shared" si="514"/>
        <v>12.225405851620366</v>
      </c>
      <c r="V1036" s="44">
        <f t="shared" si="515"/>
        <v>3.3959460698945458E-3</v>
      </c>
      <c r="W1036" s="44">
        <f t="shared" si="516"/>
        <v>0</v>
      </c>
      <c r="X1036" s="44">
        <f t="shared" si="517"/>
        <v>0</v>
      </c>
      <c r="Y1036" s="44">
        <f t="shared" si="503"/>
        <v>3463.9331964209682</v>
      </c>
      <c r="Z1036" s="44">
        <f t="shared" si="504"/>
        <v>-1666.0442242666545</v>
      </c>
      <c r="AA1036" s="44">
        <f t="shared" si="518"/>
        <v>0.96220366567249116</v>
      </c>
      <c r="AB1036" s="44">
        <f t="shared" si="519"/>
        <v>-0.46279006229629294</v>
      </c>
      <c r="AC1036" s="44">
        <f t="shared" si="520"/>
        <v>0.46279006229629294</v>
      </c>
      <c r="AD1036" s="44">
        <f t="shared" si="521"/>
        <v>0.49941360337619822</v>
      </c>
      <c r="AE1036" s="44">
        <f>1/2*(('Car Info '!$C$5)*('My Spreedsheet '!F1036)^2)</f>
        <v>22993.827160493827</v>
      </c>
      <c r="AF1036" s="44">
        <f t="shared" si="522"/>
        <v>22.993827160493829</v>
      </c>
      <c r="AG1036" s="44">
        <f t="shared" si="523"/>
        <v>6.387174211248286E-3</v>
      </c>
      <c r="AH1036" s="44">
        <f t="shared" si="524"/>
        <v>19.735642570087428</v>
      </c>
      <c r="AI1036" s="44">
        <f t="shared" si="525"/>
        <v>958.4305429783949</v>
      </c>
      <c r="AJ1036" s="44">
        <f t="shared" si="526"/>
        <v>22035.396617515431</v>
      </c>
      <c r="AK1036" s="44">
        <f t="shared" si="527"/>
        <v>22.035396617515431</v>
      </c>
      <c r="AL1036" s="44">
        <f t="shared" si="528"/>
        <v>0</v>
      </c>
      <c r="AM1036" s="44">
        <f t="shared" si="529"/>
        <v>0</v>
      </c>
      <c r="AN1036" s="44">
        <f t="shared" si="530"/>
        <v>16.526547463136573</v>
      </c>
      <c r="AO1036" s="44">
        <f>IF('My Spreedsheet '!AN1036&lt; 'Supercapacitor Info'!$F$22,'My Spreedsheet '!AN1036,'Supercapacitor Info'!$F$22)</f>
        <v>16.526547463136573</v>
      </c>
    </row>
    <row r="1037" spans="2:41" x14ac:dyDescent="0.3">
      <c r="B1037" s="11" t="s">
        <v>11</v>
      </c>
      <c r="C1037" s="11">
        <v>1032</v>
      </c>
      <c r="D1037" s="11">
        <v>10</v>
      </c>
      <c r="E1037" s="12">
        <v>24.4</v>
      </c>
      <c r="F1037" s="53">
        <f t="shared" si="505"/>
        <v>6.7777777777777768</v>
      </c>
      <c r="G1037" s="19">
        <f t="shared" si="531"/>
        <v>1.1388888888888888</v>
      </c>
      <c r="H1037" s="19">
        <f t="shared" si="532"/>
        <v>4.0999999999999996</v>
      </c>
      <c r="I1037" s="19">
        <f t="shared" si="506"/>
        <v>6.7777777777777768</v>
      </c>
      <c r="J1037" s="19">
        <f t="shared" si="507"/>
        <v>7870.4166666666733</v>
      </c>
      <c r="K1037" s="19">
        <f t="shared" si="508"/>
        <v>20</v>
      </c>
      <c r="L1037" s="44">
        <f>'Car Info '!$C$5*'My Spreedsheet '!G1037</f>
        <v>1696.9444444444443</v>
      </c>
      <c r="M1037" s="44">
        <f t="shared" si="509"/>
        <v>1</v>
      </c>
      <c r="N1037" s="44">
        <f>IF(M1037=1,'Car Info '!$C$5*9.80665*'Car Info '!$H$5,0)</f>
        <v>160.73099349999998</v>
      </c>
      <c r="O1037" s="44">
        <f>0.5*'Car Info '!$G$5*'Car Info '!$I$5*'Car Info '!$D$5*('My Spreedsheet '!F1037*'My Spreedsheet '!F1037)</f>
        <v>17.543032905027772</v>
      </c>
      <c r="P1037" s="44">
        <f t="shared" si="500"/>
        <v>1875.2184708494722</v>
      </c>
      <c r="Q1037" s="44">
        <f t="shared" si="510"/>
        <v>12709.814080201977</v>
      </c>
      <c r="R1037" s="44">
        <f t="shared" si="511"/>
        <v>12.709814080201978</v>
      </c>
      <c r="S1037" s="44">
        <f t="shared" si="512"/>
        <v>1208.3017345229657</v>
      </c>
      <c r="T1037" s="44">
        <f t="shared" si="513"/>
        <v>3430.068523999671</v>
      </c>
      <c r="U1037" s="44">
        <f t="shared" si="514"/>
        <v>12.709814080201978</v>
      </c>
      <c r="V1037" s="44">
        <f t="shared" si="515"/>
        <v>3.5305039111672163E-3</v>
      </c>
      <c r="W1037" s="44">
        <f t="shared" si="516"/>
        <v>0</v>
      </c>
      <c r="X1037" s="44">
        <f t="shared" si="517"/>
        <v>0</v>
      </c>
      <c r="Y1037" s="44">
        <f t="shared" si="503"/>
        <v>3476.64301050117</v>
      </c>
      <c r="Z1037" s="44">
        <f t="shared" si="504"/>
        <v>-1666.0442242666545</v>
      </c>
      <c r="AA1037" s="44">
        <f t="shared" si="518"/>
        <v>0.96573416958365832</v>
      </c>
      <c r="AB1037" s="44">
        <f t="shared" si="519"/>
        <v>-0.46279006229629294</v>
      </c>
      <c r="AC1037" s="44">
        <f t="shared" si="520"/>
        <v>0.46279006229629294</v>
      </c>
      <c r="AD1037" s="44">
        <f t="shared" si="521"/>
        <v>0.50294410728736538</v>
      </c>
      <c r="AE1037" s="44">
        <f>1/2*(('Car Info '!$C$5)*('My Spreedsheet '!F1037)^2)</f>
        <v>34224.012345679002</v>
      </c>
      <c r="AF1037" s="44">
        <f t="shared" si="522"/>
        <v>34.224012345679</v>
      </c>
      <c r="AG1037" s="44">
        <f t="shared" si="523"/>
        <v>9.5066700960219439E-3</v>
      </c>
      <c r="AH1037" s="44">
        <f t="shared" si="524"/>
        <v>19.745149240183451</v>
      </c>
      <c r="AI1037" s="44">
        <f t="shared" si="525"/>
        <v>1208.3017345229657</v>
      </c>
      <c r="AJ1037" s="44">
        <f t="shared" si="526"/>
        <v>33015.710611156035</v>
      </c>
      <c r="AK1037" s="44">
        <f t="shared" si="527"/>
        <v>33.015710611156038</v>
      </c>
      <c r="AL1037" s="44">
        <f t="shared" si="528"/>
        <v>0</v>
      </c>
      <c r="AM1037" s="44">
        <f t="shared" si="529"/>
        <v>0</v>
      </c>
      <c r="AN1037" s="44">
        <f t="shared" si="530"/>
        <v>24.761782958367025</v>
      </c>
      <c r="AO1037" s="44">
        <f>IF('My Spreedsheet '!AN1037&lt; 'Supercapacitor Info'!$F$22,'My Spreedsheet '!AN1037,'Supercapacitor Info'!$F$22)</f>
        <v>24.761782958367025</v>
      </c>
    </row>
    <row r="1038" spans="2:41" x14ac:dyDescent="0.3">
      <c r="B1038" s="11" t="s">
        <v>11</v>
      </c>
      <c r="C1038" s="11">
        <v>1033</v>
      </c>
      <c r="D1038" s="11">
        <v>11</v>
      </c>
      <c r="E1038" s="12">
        <v>28.2</v>
      </c>
      <c r="F1038" s="53">
        <f t="shared" si="505"/>
        <v>7.833333333333333</v>
      </c>
      <c r="G1038" s="19">
        <f t="shared" si="531"/>
        <v>1.0138888888888891</v>
      </c>
      <c r="H1038" s="19">
        <f t="shared" si="532"/>
        <v>3.6500000000000004</v>
      </c>
      <c r="I1038" s="19">
        <f t="shared" si="506"/>
        <v>7.833333333333333</v>
      </c>
      <c r="J1038" s="19">
        <f t="shared" si="507"/>
        <v>7878.2500000000064</v>
      </c>
      <c r="K1038" s="19">
        <f t="shared" si="508"/>
        <v>27.833333333333332</v>
      </c>
      <c r="L1038" s="44">
        <f>'Car Info '!$C$5*'My Spreedsheet '!G1038</f>
        <v>1510.6944444444448</v>
      </c>
      <c r="M1038" s="44">
        <f t="shared" si="509"/>
        <v>1</v>
      </c>
      <c r="N1038" s="44">
        <f>IF(M1038=1,'Car Info '!$C$5*9.80665*'Car Info '!$H$5,0)</f>
        <v>160.73099349999998</v>
      </c>
      <c r="O1038" s="44">
        <f>0.5*'Car Info '!$G$5*'Car Info '!$I$5*'Car Info '!$D$5*('My Spreedsheet '!F1038*'My Spreedsheet '!F1038)</f>
        <v>23.432749071812498</v>
      </c>
      <c r="P1038" s="44">
        <f t="shared" si="500"/>
        <v>1694.8581870162573</v>
      </c>
      <c r="Q1038" s="44">
        <f t="shared" si="510"/>
        <v>13276.389131627348</v>
      </c>
      <c r="R1038" s="44">
        <f t="shared" si="511"/>
        <v>13.276389131627347</v>
      </c>
      <c r="S1038" s="44">
        <f t="shared" si="512"/>
        <v>1442.6159834791979</v>
      </c>
      <c r="T1038" s="44">
        <f t="shared" si="513"/>
        <v>4872.6845074788689</v>
      </c>
      <c r="U1038" s="44">
        <f t="shared" si="514"/>
        <v>13.276389131627347</v>
      </c>
      <c r="V1038" s="44">
        <f t="shared" si="515"/>
        <v>3.6878858698964853E-3</v>
      </c>
      <c r="W1038" s="44">
        <f t="shared" si="516"/>
        <v>0</v>
      </c>
      <c r="X1038" s="44">
        <f t="shared" si="517"/>
        <v>0</v>
      </c>
      <c r="Y1038" s="44">
        <f t="shared" si="503"/>
        <v>3489.9193996327972</v>
      </c>
      <c r="Z1038" s="44">
        <f t="shared" si="504"/>
        <v>-1666.0442242666545</v>
      </c>
      <c r="AA1038" s="44">
        <f t="shared" si="518"/>
        <v>0.96942205545355475</v>
      </c>
      <c r="AB1038" s="44">
        <f t="shared" si="519"/>
        <v>-0.46279006229629294</v>
      </c>
      <c r="AC1038" s="44">
        <f t="shared" si="520"/>
        <v>0.46279006229629294</v>
      </c>
      <c r="AD1038" s="44">
        <f t="shared" si="521"/>
        <v>0.50663199315726182</v>
      </c>
      <c r="AE1038" s="44">
        <f>1/2*(('Car Info '!$C$5)*('My Spreedsheet '!F1038)^2)</f>
        <v>45714.027777777774</v>
      </c>
      <c r="AF1038" s="44">
        <f t="shared" si="522"/>
        <v>45.714027777777773</v>
      </c>
      <c r="AG1038" s="44">
        <f t="shared" si="523"/>
        <v>1.2698341049382715E-2</v>
      </c>
      <c r="AH1038" s="44">
        <f t="shared" si="524"/>
        <v>19.757847581232834</v>
      </c>
      <c r="AI1038" s="44">
        <f t="shared" si="525"/>
        <v>1442.6159834791979</v>
      </c>
      <c r="AJ1038" s="44">
        <f t="shared" si="526"/>
        <v>44271.411794298576</v>
      </c>
      <c r="AK1038" s="44">
        <f t="shared" si="527"/>
        <v>44.271411794298579</v>
      </c>
      <c r="AL1038" s="44">
        <f t="shared" si="528"/>
        <v>0</v>
      </c>
      <c r="AM1038" s="44">
        <f t="shared" si="529"/>
        <v>0</v>
      </c>
      <c r="AN1038" s="44">
        <f t="shared" si="530"/>
        <v>33.203558845723933</v>
      </c>
      <c r="AO1038" s="44">
        <f>IF('My Spreedsheet '!AN1038&lt; 'Supercapacitor Info'!$F$22,'My Spreedsheet '!AN1038,'Supercapacitor Info'!$F$22)</f>
        <v>33.203558845723933</v>
      </c>
    </row>
    <row r="1039" spans="2:41" x14ac:dyDescent="0.3">
      <c r="B1039" s="11" t="s">
        <v>11</v>
      </c>
      <c r="C1039" s="11">
        <v>1034</v>
      </c>
      <c r="D1039" s="11">
        <v>12</v>
      </c>
      <c r="E1039" s="12">
        <v>31.7</v>
      </c>
      <c r="F1039" s="53">
        <f t="shared" si="505"/>
        <v>8.8055555555555554</v>
      </c>
      <c r="G1039" s="19">
        <f t="shared" si="531"/>
        <v>0.94444444444444453</v>
      </c>
      <c r="H1039" s="19">
        <f t="shared" si="532"/>
        <v>3.4000000000000004</v>
      </c>
      <c r="I1039" s="19">
        <f t="shared" si="506"/>
        <v>8.8055555555555554</v>
      </c>
      <c r="J1039" s="19">
        <f t="shared" si="507"/>
        <v>7887.055555555562</v>
      </c>
      <c r="K1039" s="19">
        <f t="shared" si="508"/>
        <v>36.638888888888886</v>
      </c>
      <c r="L1039" s="44">
        <f>'Car Info '!$C$5*'My Spreedsheet '!G1039</f>
        <v>1407.2222222222224</v>
      </c>
      <c r="M1039" s="44">
        <f t="shared" si="509"/>
        <v>1</v>
      </c>
      <c r="N1039" s="44">
        <f>IF(M1039=1,'Car Info '!$C$5*9.80665*'Car Info '!$H$5,0)</f>
        <v>160.73099349999998</v>
      </c>
      <c r="O1039" s="44">
        <f>0.5*'Car Info '!$G$5*'Car Info '!$I$5*'Car Info '!$D$5*('My Spreedsheet '!F1039*'My Spreedsheet '!F1039)</f>
        <v>29.610350604564232</v>
      </c>
      <c r="P1039" s="44">
        <f t="shared" si="500"/>
        <v>1597.5635663267867</v>
      </c>
      <c r="Q1039" s="44">
        <f t="shared" si="510"/>
        <v>14067.434736821982</v>
      </c>
      <c r="R1039" s="44">
        <f t="shared" si="511"/>
        <v>14.067434736821983</v>
      </c>
      <c r="S1039" s="44">
        <f t="shared" si="512"/>
        <v>1676.061280031857</v>
      </c>
      <c r="T1039" s="44">
        <f t="shared" si="513"/>
        <v>6548.7457875107257</v>
      </c>
      <c r="U1039" s="44">
        <f t="shared" si="514"/>
        <v>14.067434736821983</v>
      </c>
      <c r="V1039" s="44">
        <f t="shared" si="515"/>
        <v>3.9076207602283287E-3</v>
      </c>
      <c r="W1039" s="44">
        <f t="shared" si="516"/>
        <v>0</v>
      </c>
      <c r="X1039" s="44">
        <f t="shared" si="517"/>
        <v>0</v>
      </c>
      <c r="Y1039" s="44">
        <f t="shared" si="503"/>
        <v>3503.9868343696194</v>
      </c>
      <c r="Z1039" s="44">
        <f t="shared" si="504"/>
        <v>-1666.0442242666545</v>
      </c>
      <c r="AA1039" s="44">
        <f t="shared" si="518"/>
        <v>0.97332967621378319</v>
      </c>
      <c r="AB1039" s="44">
        <f t="shared" si="519"/>
        <v>-0.46279006229629294</v>
      </c>
      <c r="AC1039" s="44">
        <f t="shared" si="520"/>
        <v>0.46279006229629294</v>
      </c>
      <c r="AD1039" s="44">
        <f t="shared" si="521"/>
        <v>0.51053961391749025</v>
      </c>
      <c r="AE1039" s="44">
        <f>1/2*(('Car Info '!$C$5)*('My Spreedsheet '!F1039)^2)</f>
        <v>57765.667438271601</v>
      </c>
      <c r="AF1039" s="44">
        <f t="shared" si="522"/>
        <v>57.765667438271599</v>
      </c>
      <c r="AG1039" s="44">
        <f t="shared" si="523"/>
        <v>1.6046018732853221E-2</v>
      </c>
      <c r="AH1039" s="44">
        <f t="shared" si="524"/>
        <v>19.773893599965689</v>
      </c>
      <c r="AI1039" s="44">
        <f t="shared" si="525"/>
        <v>1676.061280031857</v>
      </c>
      <c r="AJ1039" s="44">
        <f t="shared" si="526"/>
        <v>56089.606158239745</v>
      </c>
      <c r="AK1039" s="44">
        <f t="shared" si="527"/>
        <v>56.089606158239746</v>
      </c>
      <c r="AL1039" s="44">
        <f t="shared" si="528"/>
        <v>0</v>
      </c>
      <c r="AM1039" s="44">
        <f t="shared" si="529"/>
        <v>0</v>
      </c>
      <c r="AN1039" s="44">
        <f t="shared" si="530"/>
        <v>42.06720461867981</v>
      </c>
      <c r="AO1039" s="44">
        <f>IF('My Spreedsheet '!AN1039&lt; 'Supercapacitor Info'!$F$22,'My Spreedsheet '!AN1039,'Supercapacitor Info'!$F$22)</f>
        <v>42.06720461867981</v>
      </c>
    </row>
    <row r="1040" spans="2:41" x14ac:dyDescent="0.3">
      <c r="B1040" s="11" t="s">
        <v>11</v>
      </c>
      <c r="C1040" s="11">
        <v>1035</v>
      </c>
      <c r="D1040" s="11">
        <v>13</v>
      </c>
      <c r="E1040" s="12">
        <v>35</v>
      </c>
      <c r="F1040" s="53">
        <f t="shared" si="505"/>
        <v>9.7222222222222214</v>
      </c>
      <c r="G1040" s="19">
        <f t="shared" si="531"/>
        <v>0.81944444444444475</v>
      </c>
      <c r="H1040" s="19">
        <f t="shared" si="532"/>
        <v>2.9500000000000011</v>
      </c>
      <c r="I1040" s="19">
        <f t="shared" si="506"/>
        <v>9.7222222222222214</v>
      </c>
      <c r="J1040" s="19">
        <f t="shared" si="507"/>
        <v>7896.7777777777846</v>
      </c>
      <c r="K1040" s="19">
        <f t="shared" si="508"/>
        <v>46.361111111111107</v>
      </c>
      <c r="L1040" s="44">
        <f>'Car Info '!$C$5*'My Spreedsheet '!G1040</f>
        <v>1220.9722222222226</v>
      </c>
      <c r="M1040" s="44">
        <f t="shared" si="509"/>
        <v>1</v>
      </c>
      <c r="N1040" s="44">
        <f>IF(M1040=1,'Car Info '!$C$5*9.80665*'Car Info '!$H$5,0)</f>
        <v>160.73099349999998</v>
      </c>
      <c r="O1040" s="44">
        <f>0.5*'Car Info '!$G$5*'Car Info '!$I$5*'Car Info '!$D$5*('My Spreedsheet '!F1040*'My Spreedsheet '!F1040)</f>
        <v>36.096169223090271</v>
      </c>
      <c r="P1040" s="44">
        <f t="shared" si="500"/>
        <v>1417.799384945313</v>
      </c>
      <c r="Q1040" s="44">
        <f t="shared" si="510"/>
        <v>13784.16068696832</v>
      </c>
      <c r="R1040" s="44">
        <f t="shared" si="511"/>
        <v>13.78416068696832</v>
      </c>
      <c r="S1040" s="44">
        <f t="shared" si="512"/>
        <v>1913.5974153633774</v>
      </c>
      <c r="T1040" s="44">
        <f t="shared" si="513"/>
        <v>8462.3432028741026</v>
      </c>
      <c r="U1040" s="44">
        <f t="shared" si="514"/>
        <v>13.78416068696832</v>
      </c>
      <c r="V1040" s="44">
        <f t="shared" si="515"/>
        <v>3.8289335241578669E-3</v>
      </c>
      <c r="W1040" s="44">
        <f t="shared" si="516"/>
        <v>0</v>
      </c>
      <c r="X1040" s="44">
        <f t="shared" si="517"/>
        <v>0</v>
      </c>
      <c r="Y1040" s="44">
        <f t="shared" si="503"/>
        <v>3517.7709950565877</v>
      </c>
      <c r="Z1040" s="44">
        <f t="shared" si="504"/>
        <v>-1666.0442242666545</v>
      </c>
      <c r="AA1040" s="44">
        <f t="shared" si="518"/>
        <v>0.977158609737941</v>
      </c>
      <c r="AB1040" s="44">
        <f t="shared" si="519"/>
        <v>-0.46279006229629294</v>
      </c>
      <c r="AC1040" s="44">
        <f t="shared" si="520"/>
        <v>0.46279006229629294</v>
      </c>
      <c r="AD1040" s="44">
        <f t="shared" si="521"/>
        <v>0.51436854744164806</v>
      </c>
      <c r="AE1040" s="44">
        <f>1/2*(('Car Info '!$C$5)*('My Spreedsheet '!F1040)^2)</f>
        <v>70418.595679012331</v>
      </c>
      <c r="AF1040" s="44">
        <f t="shared" si="522"/>
        <v>70.418595679012327</v>
      </c>
      <c r="AG1040" s="44">
        <f t="shared" si="523"/>
        <v>1.956072102194787E-2</v>
      </c>
      <c r="AH1040" s="44">
        <f t="shared" si="524"/>
        <v>19.793454320987635</v>
      </c>
      <c r="AI1040" s="44">
        <f t="shared" si="525"/>
        <v>1913.5974153633774</v>
      </c>
      <c r="AJ1040" s="44">
        <f t="shared" si="526"/>
        <v>68504.998263648959</v>
      </c>
      <c r="AK1040" s="44">
        <f t="shared" si="527"/>
        <v>68.504998263648957</v>
      </c>
      <c r="AL1040" s="44">
        <f t="shared" si="528"/>
        <v>0</v>
      </c>
      <c r="AM1040" s="44">
        <f t="shared" si="529"/>
        <v>0</v>
      </c>
      <c r="AN1040" s="44">
        <f t="shared" si="530"/>
        <v>51.378748697736725</v>
      </c>
      <c r="AO1040" s="44">
        <f>IF('My Spreedsheet '!AN1040&lt; 'Supercapacitor Info'!$F$22,'My Spreedsheet '!AN1040,'Supercapacitor Info'!$F$22)</f>
        <v>51.378748697736725</v>
      </c>
    </row>
    <row r="1041" spans="2:41" x14ac:dyDescent="0.3">
      <c r="B1041" s="11" t="s">
        <v>11</v>
      </c>
      <c r="C1041" s="11">
        <v>1036</v>
      </c>
      <c r="D1041" s="11">
        <v>14</v>
      </c>
      <c r="E1041" s="12">
        <v>37.6</v>
      </c>
      <c r="F1041" s="53">
        <f t="shared" si="505"/>
        <v>10.444444444444445</v>
      </c>
      <c r="G1041" s="19">
        <f t="shared" si="531"/>
        <v>0.65277777777777812</v>
      </c>
      <c r="H1041" s="19">
        <f t="shared" si="532"/>
        <v>2.3500000000000014</v>
      </c>
      <c r="I1041" s="19">
        <f t="shared" si="506"/>
        <v>10.444444444444445</v>
      </c>
      <c r="J1041" s="19">
        <f t="shared" si="507"/>
        <v>7907.222222222229</v>
      </c>
      <c r="K1041" s="19">
        <f t="shared" si="508"/>
        <v>56.80555555555555</v>
      </c>
      <c r="L1041" s="44">
        <f>'Car Info '!$C$5*'My Spreedsheet '!G1041</f>
        <v>972.63888888888937</v>
      </c>
      <c r="M1041" s="44">
        <f t="shared" si="509"/>
        <v>1</v>
      </c>
      <c r="N1041" s="44">
        <f>IF(M1041=1,'Car Info '!$C$5*9.80665*'Car Info '!$H$5,0)</f>
        <v>160.73099349999998</v>
      </c>
      <c r="O1041" s="44">
        <f>0.5*'Car Info '!$G$5*'Car Info '!$I$5*'Car Info '!$D$5*('My Spreedsheet '!F1041*'My Spreedsheet '!F1041)</f>
        <v>41.658220572111112</v>
      </c>
      <c r="P1041" s="44">
        <f t="shared" ref="P1041:P1104" si="533">L1041+N1041+O1041</f>
        <v>1175.0281029610005</v>
      </c>
      <c r="Q1041" s="44">
        <f t="shared" si="510"/>
        <v>12272.515742037116</v>
      </c>
      <c r="R1041" s="44">
        <f t="shared" si="511"/>
        <v>12.272515742037116</v>
      </c>
      <c r="S1041" s="44">
        <f t="shared" si="512"/>
        <v>2113.8429025309379</v>
      </c>
      <c r="T1041" s="44">
        <f t="shared" si="513"/>
        <v>10576.186105405041</v>
      </c>
      <c r="U1041" s="44">
        <f t="shared" si="514"/>
        <v>12.272515742037116</v>
      </c>
      <c r="V1041" s="44">
        <f t="shared" si="515"/>
        <v>3.4090321505658655E-3</v>
      </c>
      <c r="W1041" s="44">
        <f t="shared" si="516"/>
        <v>0</v>
      </c>
      <c r="X1041" s="44">
        <f t="shared" si="517"/>
        <v>0</v>
      </c>
      <c r="Y1041" s="44">
        <f t="shared" si="503"/>
        <v>3530.043510798625</v>
      </c>
      <c r="Z1041" s="44">
        <f t="shared" si="504"/>
        <v>-1666.0442242666545</v>
      </c>
      <c r="AA1041" s="44">
        <f t="shared" si="518"/>
        <v>0.98056764188850698</v>
      </c>
      <c r="AB1041" s="44">
        <f t="shared" si="519"/>
        <v>-0.46279006229629294</v>
      </c>
      <c r="AC1041" s="44">
        <f t="shared" si="520"/>
        <v>0.46279006229629294</v>
      </c>
      <c r="AD1041" s="44">
        <f t="shared" si="521"/>
        <v>0.51777757959221404</v>
      </c>
      <c r="AE1041" s="44">
        <f>1/2*(('Car Info '!$C$5)*('My Spreedsheet '!F1041)^2)</f>
        <v>81269.382716049382</v>
      </c>
      <c r="AF1041" s="44">
        <f t="shared" si="522"/>
        <v>81.269382716049378</v>
      </c>
      <c r="AG1041" s="44">
        <f t="shared" si="523"/>
        <v>2.2574828532235938E-2</v>
      </c>
      <c r="AH1041" s="44">
        <f t="shared" si="524"/>
        <v>19.816029149519871</v>
      </c>
      <c r="AI1041" s="44">
        <f t="shared" si="525"/>
        <v>2113.8429025309379</v>
      </c>
      <c r="AJ1041" s="44">
        <f t="shared" si="526"/>
        <v>79155.539813518437</v>
      </c>
      <c r="AK1041" s="44">
        <f t="shared" si="527"/>
        <v>79.155539813518445</v>
      </c>
      <c r="AL1041" s="44">
        <f t="shared" si="528"/>
        <v>0</v>
      </c>
      <c r="AM1041" s="44">
        <f t="shared" si="529"/>
        <v>0</v>
      </c>
      <c r="AN1041" s="44">
        <f t="shared" si="530"/>
        <v>59.36665486013883</v>
      </c>
      <c r="AO1041" s="44">
        <f>IF('My Spreedsheet '!AN1041&lt; 'Supercapacitor Info'!$F$22,'My Spreedsheet '!AN1041,'Supercapacitor Info'!$F$22)</f>
        <v>59.36665486013883</v>
      </c>
    </row>
    <row r="1042" spans="2:41" x14ac:dyDescent="0.3">
      <c r="B1042" s="11" t="s">
        <v>11</v>
      </c>
      <c r="C1042" s="11">
        <v>1037</v>
      </c>
      <c r="D1042" s="11">
        <v>15</v>
      </c>
      <c r="E1042" s="12">
        <v>39.700000000000003</v>
      </c>
      <c r="F1042" s="53">
        <f t="shared" si="505"/>
        <v>11.027777777777779</v>
      </c>
      <c r="G1042" s="19">
        <f t="shared" si="531"/>
        <v>0.54166666666666641</v>
      </c>
      <c r="H1042" s="19">
        <f t="shared" si="532"/>
        <v>1.9499999999999993</v>
      </c>
      <c r="I1042" s="19">
        <f t="shared" si="506"/>
        <v>11.027777777777779</v>
      </c>
      <c r="J1042" s="19">
        <f t="shared" si="507"/>
        <v>7918.2500000000064</v>
      </c>
      <c r="K1042" s="19">
        <f t="shared" si="508"/>
        <v>67.833333333333329</v>
      </c>
      <c r="L1042" s="44">
        <f>'Car Info '!$C$5*'My Spreedsheet '!G1042</f>
        <v>807.08333333333292</v>
      </c>
      <c r="M1042" s="44">
        <f t="shared" si="509"/>
        <v>1</v>
      </c>
      <c r="N1042" s="44">
        <f>IF(M1042=1,'Car Info '!$C$5*9.80665*'Car Info '!$H$5,0)</f>
        <v>160.73099349999998</v>
      </c>
      <c r="O1042" s="44">
        <f>0.5*'Car Info '!$G$5*'Car Info '!$I$5*'Car Info '!$D$5*('My Spreedsheet '!F1042*'My Spreedsheet '!F1042)</f>
        <v>46.441478653730904</v>
      </c>
      <c r="P1042" s="44">
        <f t="shared" si="533"/>
        <v>1014.2558054870638</v>
      </c>
      <c r="Q1042" s="44">
        <f t="shared" si="510"/>
        <v>11184.987632732344</v>
      </c>
      <c r="R1042" s="44">
        <f t="shared" si="511"/>
        <v>11.184987632732344</v>
      </c>
      <c r="S1042" s="44">
        <f t="shared" si="512"/>
        <v>2284.651984584199</v>
      </c>
      <c r="T1042" s="44">
        <f t="shared" si="513"/>
        <v>12860.83808998924</v>
      </c>
      <c r="U1042" s="44">
        <f t="shared" si="514"/>
        <v>11.184987632732344</v>
      </c>
      <c r="V1042" s="44">
        <f t="shared" si="515"/>
        <v>3.1069410090923178E-3</v>
      </c>
      <c r="W1042" s="44">
        <f t="shared" si="516"/>
        <v>0</v>
      </c>
      <c r="X1042" s="44">
        <f t="shared" si="517"/>
        <v>0</v>
      </c>
      <c r="Y1042" s="44">
        <f t="shared" si="503"/>
        <v>3541.2284984313574</v>
      </c>
      <c r="Z1042" s="44">
        <f t="shared" si="504"/>
        <v>-1666.0442242666545</v>
      </c>
      <c r="AA1042" s="44">
        <f t="shared" si="518"/>
        <v>0.98367458289759924</v>
      </c>
      <c r="AB1042" s="44">
        <f t="shared" si="519"/>
        <v>-0.46279006229629294</v>
      </c>
      <c r="AC1042" s="44">
        <f t="shared" si="520"/>
        <v>0.46279006229629294</v>
      </c>
      <c r="AD1042" s="44">
        <f t="shared" si="521"/>
        <v>0.5208845206013063</v>
      </c>
      <c r="AE1042" s="44">
        <f>1/2*(('Car Info '!$C$5)*('My Spreedsheet '!F1042)^2)</f>
        <v>90600.852623456798</v>
      </c>
      <c r="AF1042" s="44">
        <f t="shared" si="522"/>
        <v>90.600852623456802</v>
      </c>
      <c r="AG1042" s="44">
        <f t="shared" si="523"/>
        <v>2.5166903506515778E-2</v>
      </c>
      <c r="AH1042" s="44">
        <f t="shared" si="524"/>
        <v>19.841196053026387</v>
      </c>
      <c r="AI1042" s="44">
        <f t="shared" si="525"/>
        <v>2284.651984584199</v>
      </c>
      <c r="AJ1042" s="44">
        <f t="shared" si="526"/>
        <v>88316.2006388726</v>
      </c>
      <c r="AK1042" s="44">
        <f t="shared" si="527"/>
        <v>88.316200638872601</v>
      </c>
      <c r="AL1042" s="44">
        <f t="shared" si="528"/>
        <v>0</v>
      </c>
      <c r="AM1042" s="44">
        <f t="shared" si="529"/>
        <v>0</v>
      </c>
      <c r="AN1042" s="44">
        <f t="shared" si="530"/>
        <v>66.237150479154465</v>
      </c>
      <c r="AO1042" s="44">
        <f>IF('My Spreedsheet '!AN1042&lt; 'Supercapacitor Info'!$F$22,'My Spreedsheet '!AN1042,'Supercapacitor Info'!$F$22)</f>
        <v>66.237150479154465</v>
      </c>
    </row>
    <row r="1043" spans="2:41" x14ac:dyDescent="0.3">
      <c r="B1043" s="11" t="s">
        <v>11</v>
      </c>
      <c r="C1043" s="11">
        <v>1038</v>
      </c>
      <c r="D1043" s="11">
        <v>16</v>
      </c>
      <c r="E1043" s="12">
        <v>41.5</v>
      </c>
      <c r="F1043" s="53">
        <f t="shared" si="505"/>
        <v>11.527777777777777</v>
      </c>
      <c r="G1043" s="19">
        <f t="shared" si="531"/>
        <v>0.54166666666666641</v>
      </c>
      <c r="H1043" s="19">
        <f t="shared" si="532"/>
        <v>1.9499999999999993</v>
      </c>
      <c r="I1043" s="19">
        <f t="shared" si="506"/>
        <v>11.527777777777777</v>
      </c>
      <c r="J1043" s="19">
        <f t="shared" si="507"/>
        <v>7929.7777777777837</v>
      </c>
      <c r="K1043" s="19">
        <f t="shared" si="508"/>
        <v>79.3611111111111</v>
      </c>
      <c r="L1043" s="44">
        <f>'Car Info '!$C$5*'My Spreedsheet '!G1043</f>
        <v>807.08333333333292</v>
      </c>
      <c r="M1043" s="44">
        <f t="shared" si="509"/>
        <v>1</v>
      </c>
      <c r="N1043" s="44">
        <f>IF(M1043=1,'Car Info '!$C$5*9.80665*'Car Info '!$H$5,0)</f>
        <v>160.73099349999998</v>
      </c>
      <c r="O1043" s="44">
        <f>0.5*'Car Info '!$G$5*'Car Info '!$I$5*'Car Info '!$D$5*('My Spreedsheet '!F1043*'My Spreedsheet '!F1043)</f>
        <v>50.748267301605892</v>
      </c>
      <c r="P1043" s="44">
        <f t="shared" si="533"/>
        <v>1018.5625941349388</v>
      </c>
      <c r="Q1043" s="44">
        <f t="shared" si="510"/>
        <v>11741.763237944431</v>
      </c>
      <c r="R1043" s="44">
        <f t="shared" si="511"/>
        <v>11.741763237944431</v>
      </c>
      <c r="S1043" s="44">
        <f t="shared" si="512"/>
        <v>2437.8859231296233</v>
      </c>
      <c r="T1043" s="44">
        <f t="shared" si="513"/>
        <v>15298.724013118863</v>
      </c>
      <c r="U1043" s="44">
        <f t="shared" si="514"/>
        <v>11.741763237944431</v>
      </c>
      <c r="V1043" s="44">
        <f t="shared" si="515"/>
        <v>3.2616008994290086E-3</v>
      </c>
      <c r="W1043" s="44">
        <f t="shared" si="516"/>
        <v>0</v>
      </c>
      <c r="X1043" s="44">
        <f t="shared" si="517"/>
        <v>0</v>
      </c>
      <c r="Y1043" s="44">
        <f t="shared" si="503"/>
        <v>3552.9702616693016</v>
      </c>
      <c r="Z1043" s="44">
        <f t="shared" si="504"/>
        <v>-1666.0442242666545</v>
      </c>
      <c r="AA1043" s="44">
        <f t="shared" si="518"/>
        <v>0.98693618379702819</v>
      </c>
      <c r="AB1043" s="44">
        <f t="shared" si="519"/>
        <v>-0.46279006229629294</v>
      </c>
      <c r="AC1043" s="44">
        <f t="shared" si="520"/>
        <v>0.46279006229629294</v>
      </c>
      <c r="AD1043" s="44">
        <f t="shared" si="521"/>
        <v>0.52414612150073525</v>
      </c>
      <c r="AE1043" s="44">
        <f>1/2*(('Car Info '!$C$5)*('My Spreedsheet '!F1043)^2)</f>
        <v>99002.797067901221</v>
      </c>
      <c r="AF1043" s="44">
        <f t="shared" si="522"/>
        <v>99.002797067901227</v>
      </c>
      <c r="AG1043" s="44">
        <f t="shared" si="523"/>
        <v>2.7500776963305898E-2</v>
      </c>
      <c r="AH1043" s="44">
        <f t="shared" si="524"/>
        <v>19.868696829989691</v>
      </c>
      <c r="AI1043" s="44">
        <f t="shared" si="525"/>
        <v>2437.8859231296233</v>
      </c>
      <c r="AJ1043" s="44">
        <f t="shared" si="526"/>
        <v>96564.911144771599</v>
      </c>
      <c r="AK1043" s="44">
        <f t="shared" si="527"/>
        <v>96.5649111447716</v>
      </c>
      <c r="AL1043" s="44">
        <f t="shared" si="528"/>
        <v>0</v>
      </c>
      <c r="AM1043" s="44">
        <f t="shared" si="529"/>
        <v>0</v>
      </c>
      <c r="AN1043" s="44">
        <f t="shared" si="530"/>
        <v>72.4236833585787</v>
      </c>
      <c r="AO1043" s="44">
        <f>IF('My Spreedsheet '!AN1043&lt; 'Supercapacitor Info'!$F$22,'My Spreedsheet '!AN1043,'Supercapacitor Info'!$F$22)</f>
        <v>72.4236833585787</v>
      </c>
    </row>
    <row r="1044" spans="2:41" x14ac:dyDescent="0.3">
      <c r="B1044" s="11" t="s">
        <v>11</v>
      </c>
      <c r="C1044" s="11">
        <v>1039</v>
      </c>
      <c r="D1044" s="11">
        <v>17</v>
      </c>
      <c r="E1044" s="12">
        <v>43.6</v>
      </c>
      <c r="F1044" s="53">
        <f t="shared" si="505"/>
        <v>12.111111111111111</v>
      </c>
      <c r="G1044" s="19">
        <f t="shared" si="531"/>
        <v>0.625</v>
      </c>
      <c r="H1044" s="19">
        <f t="shared" si="532"/>
        <v>2.25</v>
      </c>
      <c r="I1044" s="19">
        <f t="shared" si="506"/>
        <v>12.111111111111111</v>
      </c>
      <c r="J1044" s="19">
        <f t="shared" si="507"/>
        <v>7941.8888888888951</v>
      </c>
      <c r="K1044" s="19">
        <f t="shared" si="508"/>
        <v>91.472222222222214</v>
      </c>
      <c r="L1044" s="44">
        <f>'Car Info '!$C$5*'My Spreedsheet '!G1044</f>
        <v>931.25</v>
      </c>
      <c r="M1044" s="44">
        <f t="shared" si="509"/>
        <v>1</v>
      </c>
      <c r="N1044" s="44">
        <f>IF(M1044=1,'Car Info '!$C$5*9.80665*'Car Info '!$H$5,0)</f>
        <v>160.73099349999998</v>
      </c>
      <c r="O1044" s="44">
        <f>0.5*'Car Info '!$G$5*'Car Info '!$I$5*'Car Info '!$D$5*('My Spreedsheet '!F1044*'My Spreedsheet '!F1044)</f>
        <v>56.01418273169444</v>
      </c>
      <c r="P1044" s="44">
        <f t="shared" si="533"/>
        <v>1147.9951762316946</v>
      </c>
      <c r="Q1044" s="44">
        <f t="shared" si="510"/>
        <v>13903.497134361634</v>
      </c>
      <c r="R1044" s="44">
        <f t="shared" si="511"/>
        <v>13.903497134361634</v>
      </c>
      <c r="S1044" s="44">
        <f t="shared" si="512"/>
        <v>2625.0249121394099</v>
      </c>
      <c r="T1044" s="44">
        <f t="shared" si="513"/>
        <v>17923.748925258275</v>
      </c>
      <c r="U1044" s="44">
        <f t="shared" si="514"/>
        <v>13.903497134361634</v>
      </c>
      <c r="V1044" s="44">
        <f t="shared" si="515"/>
        <v>3.8620825373226761E-3</v>
      </c>
      <c r="W1044" s="44">
        <f t="shared" si="516"/>
        <v>0</v>
      </c>
      <c r="X1044" s="44">
        <f t="shared" si="517"/>
        <v>0</v>
      </c>
      <c r="Y1044" s="44">
        <f t="shared" si="503"/>
        <v>3566.8737588036633</v>
      </c>
      <c r="Z1044" s="44">
        <f t="shared" si="504"/>
        <v>-1666.0442242666545</v>
      </c>
      <c r="AA1044" s="44">
        <f t="shared" si="518"/>
        <v>0.99079826633435097</v>
      </c>
      <c r="AB1044" s="44">
        <f t="shared" si="519"/>
        <v>-0.46279006229629294</v>
      </c>
      <c r="AC1044" s="44">
        <f t="shared" si="520"/>
        <v>0.46279006229629294</v>
      </c>
      <c r="AD1044" s="44">
        <f t="shared" si="521"/>
        <v>0.52800820403805804</v>
      </c>
      <c r="AE1044" s="44">
        <f>1/2*(('Car Info '!$C$5)*('My Spreedsheet '!F1044)^2)</f>
        <v>109275.86419753087</v>
      </c>
      <c r="AF1044" s="44">
        <f t="shared" si="522"/>
        <v>109.27586419753088</v>
      </c>
      <c r="AG1044" s="44">
        <f t="shared" si="523"/>
        <v>3.0354406721536355E-2</v>
      </c>
      <c r="AH1044" s="44">
        <f t="shared" si="524"/>
        <v>19.899051236711227</v>
      </c>
      <c r="AI1044" s="44">
        <f t="shared" si="525"/>
        <v>2625.0249121394099</v>
      </c>
      <c r="AJ1044" s="44">
        <f t="shared" si="526"/>
        <v>106650.83928539146</v>
      </c>
      <c r="AK1044" s="44">
        <f t="shared" si="527"/>
        <v>106.65083928539146</v>
      </c>
      <c r="AL1044" s="44">
        <f t="shared" si="528"/>
        <v>0</v>
      </c>
      <c r="AM1044" s="44">
        <f t="shared" si="529"/>
        <v>0</v>
      </c>
      <c r="AN1044" s="44">
        <f t="shared" si="530"/>
        <v>79.988129464043595</v>
      </c>
      <c r="AO1044" s="44">
        <f>IF('My Spreedsheet '!AN1044&lt; 'Supercapacitor Info'!$F$22,'My Spreedsheet '!AN1044,'Supercapacitor Info'!$F$22)</f>
        <v>79.988129464043595</v>
      </c>
    </row>
    <row r="1045" spans="2:41" x14ac:dyDescent="0.3">
      <c r="B1045" s="11" t="s">
        <v>11</v>
      </c>
      <c r="C1045" s="11">
        <v>1040</v>
      </c>
      <c r="D1045" s="11">
        <v>18</v>
      </c>
      <c r="E1045" s="12">
        <v>46</v>
      </c>
      <c r="F1045" s="53">
        <f t="shared" si="505"/>
        <v>12.777777777777777</v>
      </c>
      <c r="G1045" s="19">
        <f t="shared" si="531"/>
        <v>0.6666666666666663</v>
      </c>
      <c r="H1045" s="19">
        <f t="shared" si="532"/>
        <v>2.3999999999999986</v>
      </c>
      <c r="I1045" s="19">
        <f t="shared" si="506"/>
        <v>12.777777777777777</v>
      </c>
      <c r="J1045" s="19">
        <f t="shared" si="507"/>
        <v>7954.6666666666724</v>
      </c>
      <c r="K1045" s="19">
        <f t="shared" si="508"/>
        <v>104.24999999999999</v>
      </c>
      <c r="L1045" s="44">
        <f>'Car Info '!$C$5*'My Spreedsheet '!G1045</f>
        <v>993.3333333333328</v>
      </c>
      <c r="M1045" s="44">
        <f t="shared" si="509"/>
        <v>1</v>
      </c>
      <c r="N1045" s="44">
        <f>IF(M1045=1,'Car Info '!$C$5*9.80665*'Car Info '!$H$5,0)</f>
        <v>160.73099349999998</v>
      </c>
      <c r="O1045" s="44">
        <f>0.5*'Car Info '!$G$5*'Car Info '!$I$5*'Car Info '!$D$5*('My Spreedsheet '!F1045*'My Spreedsheet '!F1045)</f>
        <v>62.350607409027774</v>
      </c>
      <c r="P1045" s="44">
        <f t="shared" si="533"/>
        <v>1216.4149342423607</v>
      </c>
      <c r="Q1045" s="44">
        <f t="shared" si="510"/>
        <v>15543.079715319052</v>
      </c>
      <c r="R1045" s="44">
        <f t="shared" si="511"/>
        <v>15.543079715319053</v>
      </c>
      <c r="S1045" s="44">
        <f t="shared" si="512"/>
        <v>2850.4871227264657</v>
      </c>
      <c r="T1045" s="44">
        <f t="shared" si="513"/>
        <v>20774.236047984741</v>
      </c>
      <c r="U1045" s="44">
        <f t="shared" si="514"/>
        <v>15.543079715319053</v>
      </c>
      <c r="V1045" s="44">
        <f t="shared" si="515"/>
        <v>4.3175221431441813E-3</v>
      </c>
      <c r="W1045" s="44">
        <f t="shared" si="516"/>
        <v>0</v>
      </c>
      <c r="X1045" s="44">
        <f t="shared" si="517"/>
        <v>0</v>
      </c>
      <c r="Y1045" s="44">
        <f t="shared" si="503"/>
        <v>3582.4168385189823</v>
      </c>
      <c r="Z1045" s="44">
        <f t="shared" si="504"/>
        <v>-1666.0442242666545</v>
      </c>
      <c r="AA1045" s="44">
        <f t="shared" si="518"/>
        <v>0.99511578847749504</v>
      </c>
      <c r="AB1045" s="44">
        <f t="shared" si="519"/>
        <v>-0.46279006229629294</v>
      </c>
      <c r="AC1045" s="44">
        <f t="shared" si="520"/>
        <v>0.46279006229629294</v>
      </c>
      <c r="AD1045" s="44">
        <f t="shared" si="521"/>
        <v>0.53232572618120211</v>
      </c>
      <c r="AE1045" s="44">
        <f>1/2*(('Car Info '!$C$5)*('My Spreedsheet '!F1045)^2)</f>
        <v>121637.34567901233</v>
      </c>
      <c r="AF1045" s="44">
        <f t="shared" si="522"/>
        <v>121.63734567901233</v>
      </c>
      <c r="AG1045" s="44">
        <f t="shared" si="523"/>
        <v>3.3788151577503422E-2</v>
      </c>
      <c r="AH1045" s="44">
        <f t="shared" si="524"/>
        <v>19.93283938828873</v>
      </c>
      <c r="AI1045" s="44">
        <f t="shared" si="525"/>
        <v>2850.4871227264657</v>
      </c>
      <c r="AJ1045" s="44">
        <f t="shared" si="526"/>
        <v>118786.85855628586</v>
      </c>
      <c r="AK1045" s="44">
        <f t="shared" si="527"/>
        <v>118.78685855628586</v>
      </c>
      <c r="AL1045" s="44">
        <f t="shared" si="528"/>
        <v>0</v>
      </c>
      <c r="AM1045" s="44">
        <f t="shared" si="529"/>
        <v>0</v>
      </c>
      <c r="AN1045" s="44">
        <f t="shared" si="530"/>
        <v>89.090143917214405</v>
      </c>
      <c r="AO1045" s="44">
        <f>IF('My Spreedsheet '!AN1045&lt; 'Supercapacitor Info'!$F$22,'My Spreedsheet '!AN1045,'Supercapacitor Info'!$F$22)</f>
        <v>89.090143917214405</v>
      </c>
    </row>
    <row r="1046" spans="2:41" x14ac:dyDescent="0.3">
      <c r="B1046" s="11" t="s">
        <v>11</v>
      </c>
      <c r="C1046" s="11">
        <v>1041</v>
      </c>
      <c r="D1046" s="11">
        <v>19</v>
      </c>
      <c r="E1046" s="12">
        <v>48.4</v>
      </c>
      <c r="F1046" s="53">
        <f t="shared" si="505"/>
        <v>13.444444444444443</v>
      </c>
      <c r="G1046" s="19">
        <f t="shared" si="531"/>
        <v>0.625</v>
      </c>
      <c r="H1046" s="19">
        <f t="shared" si="532"/>
        <v>2.25</v>
      </c>
      <c r="I1046" s="19">
        <f t="shared" si="506"/>
        <v>13.444444444444443</v>
      </c>
      <c r="J1046" s="19">
        <f t="shared" si="507"/>
        <v>7968.1111111111168</v>
      </c>
      <c r="K1046" s="19">
        <f t="shared" si="508"/>
        <v>117.69444444444443</v>
      </c>
      <c r="L1046" s="44">
        <f>'Car Info '!$C$5*'My Spreedsheet '!G1046</f>
        <v>931.25</v>
      </c>
      <c r="M1046" s="44">
        <f t="shared" si="509"/>
        <v>1</v>
      </c>
      <c r="N1046" s="44">
        <f>IF(M1046=1,'Car Info '!$C$5*9.80665*'Car Info '!$H$5,0)</f>
        <v>160.73099349999998</v>
      </c>
      <c r="O1046" s="44">
        <f>0.5*'Car Info '!$G$5*'Car Info '!$I$5*'Car Info '!$D$5*('My Spreedsheet '!F1046*'My Spreedsheet '!F1046)</f>
        <v>69.026483408361088</v>
      </c>
      <c r="P1046" s="44">
        <f t="shared" si="533"/>
        <v>1161.0074769083612</v>
      </c>
      <c r="Q1046" s="44">
        <f t="shared" si="510"/>
        <v>15609.100522879076</v>
      </c>
      <c r="R1046" s="44">
        <f t="shared" si="511"/>
        <v>15.609100522879077</v>
      </c>
      <c r="S1046" s="44">
        <f t="shared" si="512"/>
        <v>3088.9616339901872</v>
      </c>
      <c r="T1046" s="44">
        <f t="shared" si="513"/>
        <v>23863.197681974929</v>
      </c>
      <c r="U1046" s="44">
        <f t="shared" si="514"/>
        <v>15.609100522879077</v>
      </c>
      <c r="V1046" s="44">
        <f t="shared" si="515"/>
        <v>4.3358612563552988E-3</v>
      </c>
      <c r="W1046" s="44">
        <f t="shared" si="516"/>
        <v>0</v>
      </c>
      <c r="X1046" s="44">
        <f t="shared" si="517"/>
        <v>0</v>
      </c>
      <c r="Y1046" s="44">
        <f t="shared" si="503"/>
        <v>3598.0259390418614</v>
      </c>
      <c r="Z1046" s="44">
        <f t="shared" si="504"/>
        <v>-1666.0442242666545</v>
      </c>
      <c r="AA1046" s="44">
        <f t="shared" si="518"/>
        <v>0.99945164973385037</v>
      </c>
      <c r="AB1046" s="44">
        <f t="shared" si="519"/>
        <v>-0.46279006229629294</v>
      </c>
      <c r="AC1046" s="44">
        <f t="shared" si="520"/>
        <v>0.46279006229629294</v>
      </c>
      <c r="AD1046" s="44">
        <f t="shared" si="521"/>
        <v>0.53666158743755743</v>
      </c>
      <c r="AE1046" s="44">
        <f>1/2*(('Car Info '!$C$5)*('My Spreedsheet '!F1046)^2)</f>
        <v>134661.04938271601</v>
      </c>
      <c r="AF1046" s="44">
        <f t="shared" si="522"/>
        <v>134.66104938271602</v>
      </c>
      <c r="AG1046" s="44">
        <f t="shared" si="523"/>
        <v>3.7405847050754448E-2</v>
      </c>
      <c r="AH1046" s="44">
        <f t="shared" si="524"/>
        <v>19.970245235339483</v>
      </c>
      <c r="AI1046" s="44">
        <f t="shared" si="525"/>
        <v>3088.9616339901872</v>
      </c>
      <c r="AJ1046" s="44">
        <f t="shared" si="526"/>
        <v>131572.08774872581</v>
      </c>
      <c r="AK1046" s="44">
        <f t="shared" si="527"/>
        <v>131.57208774872581</v>
      </c>
      <c r="AL1046" s="44">
        <f t="shared" si="528"/>
        <v>0</v>
      </c>
      <c r="AM1046" s="44">
        <f t="shared" si="529"/>
        <v>0</v>
      </c>
      <c r="AN1046" s="44">
        <f t="shared" si="530"/>
        <v>98.679065811544362</v>
      </c>
      <c r="AO1046" s="44">
        <f>IF('My Spreedsheet '!AN1046&lt; 'Supercapacitor Info'!$F$22,'My Spreedsheet '!AN1046,'Supercapacitor Info'!$F$22)</f>
        <v>98.679065811544362</v>
      </c>
    </row>
    <row r="1047" spans="2:41" x14ac:dyDescent="0.3">
      <c r="B1047" s="11" t="s">
        <v>11</v>
      </c>
      <c r="C1047" s="11">
        <v>1042</v>
      </c>
      <c r="D1047" s="11">
        <v>20</v>
      </c>
      <c r="E1047" s="12">
        <v>50.5</v>
      </c>
      <c r="F1047" s="53">
        <f t="shared" si="505"/>
        <v>14.027777777777777</v>
      </c>
      <c r="G1047" s="19">
        <f t="shared" si="531"/>
        <v>0.4861111111111111</v>
      </c>
      <c r="H1047" s="19">
        <f t="shared" si="532"/>
        <v>1.75</v>
      </c>
      <c r="I1047" s="19">
        <f t="shared" si="506"/>
        <v>14.027777777777777</v>
      </c>
      <c r="J1047" s="19">
        <f t="shared" si="507"/>
        <v>7982.1388888888941</v>
      </c>
      <c r="K1047" s="19">
        <f t="shared" si="508"/>
        <v>131.7222222222222</v>
      </c>
      <c r="L1047" s="44">
        <f>'Car Info '!$C$5*'My Spreedsheet '!G1047</f>
        <v>724.30555555555554</v>
      </c>
      <c r="M1047" s="44">
        <f t="shared" si="509"/>
        <v>1</v>
      </c>
      <c r="N1047" s="44">
        <f>IF(M1047=1,'Car Info '!$C$5*9.80665*'Car Info '!$H$5,0)</f>
        <v>160.73099349999998</v>
      </c>
      <c r="O1047" s="44">
        <f>0.5*'Car Info '!$G$5*'Car Info '!$I$5*'Car Info '!$D$5*('My Spreedsheet '!F1047*'My Spreedsheet '!F1047)</f>
        <v>75.146331070355885</v>
      </c>
      <c r="P1047" s="44">
        <f t="shared" si="533"/>
        <v>960.18288012591142</v>
      </c>
      <c r="Q1047" s="44">
        <f t="shared" si="510"/>
        <v>13469.232068432922</v>
      </c>
      <c r="R1047" s="44">
        <f t="shared" si="511"/>
        <v>13.469232068432923</v>
      </c>
      <c r="S1047" s="44">
        <f t="shared" si="512"/>
        <v>3308.8346918897141</v>
      </c>
      <c r="T1047" s="44">
        <f t="shared" si="513"/>
        <v>27172.032373864644</v>
      </c>
      <c r="U1047" s="44">
        <f t="shared" si="514"/>
        <v>13.469232068432923</v>
      </c>
      <c r="V1047" s="44">
        <f t="shared" si="515"/>
        <v>3.7414533523424786E-3</v>
      </c>
      <c r="W1047" s="44">
        <f t="shared" si="516"/>
        <v>0</v>
      </c>
      <c r="X1047" s="44">
        <f t="shared" si="517"/>
        <v>0</v>
      </c>
      <c r="Y1047" s="44">
        <f t="shared" si="503"/>
        <v>3611.4951711102945</v>
      </c>
      <c r="Z1047" s="44">
        <f t="shared" si="504"/>
        <v>-1666.0442242666545</v>
      </c>
      <c r="AA1047" s="44">
        <f t="shared" si="518"/>
        <v>1.0031931030861929</v>
      </c>
      <c r="AB1047" s="44">
        <f t="shared" si="519"/>
        <v>-0.46279006229629294</v>
      </c>
      <c r="AC1047" s="44">
        <f t="shared" si="520"/>
        <v>0.46279006229629294</v>
      </c>
      <c r="AD1047" s="44">
        <f t="shared" si="521"/>
        <v>0.54040304078989998</v>
      </c>
      <c r="AE1047" s="44">
        <f>1/2*(('Car Info '!$C$5)*('My Spreedsheet '!F1047)^2)</f>
        <v>146600.01929012343</v>
      </c>
      <c r="AF1047" s="44">
        <f t="shared" si="522"/>
        <v>146.60001929012344</v>
      </c>
      <c r="AG1047" s="44">
        <f t="shared" si="523"/>
        <v>4.0722227580589847E-2</v>
      </c>
      <c r="AH1047" s="44">
        <f t="shared" si="524"/>
        <v>20.010967462920075</v>
      </c>
      <c r="AI1047" s="44">
        <f t="shared" si="525"/>
        <v>3308.8346918897141</v>
      </c>
      <c r="AJ1047" s="44">
        <f t="shared" si="526"/>
        <v>143291.18459823373</v>
      </c>
      <c r="AK1047" s="44">
        <f t="shared" si="527"/>
        <v>143.29118459823374</v>
      </c>
      <c r="AL1047" s="44">
        <f t="shared" si="528"/>
        <v>0</v>
      </c>
      <c r="AM1047" s="44">
        <f t="shared" si="529"/>
        <v>0</v>
      </c>
      <c r="AN1047" s="44">
        <f t="shared" si="530"/>
        <v>107.4683884486753</v>
      </c>
      <c r="AO1047" s="44">
        <f>IF('My Spreedsheet '!AN1047&lt; 'Supercapacitor Info'!$F$22,'My Spreedsheet '!AN1047,'Supercapacitor Info'!$F$22)</f>
        <v>107.4683884486753</v>
      </c>
    </row>
    <row r="1048" spans="2:41" x14ac:dyDescent="0.3">
      <c r="B1048" s="11" t="s">
        <v>11</v>
      </c>
      <c r="C1048" s="11">
        <v>1043</v>
      </c>
      <c r="D1048" s="11">
        <v>21</v>
      </c>
      <c r="E1048" s="12">
        <v>51.9</v>
      </c>
      <c r="F1048" s="53">
        <f t="shared" si="505"/>
        <v>14.416666666666666</v>
      </c>
      <c r="G1048" s="19">
        <f t="shared" si="531"/>
        <v>0.29166666666666685</v>
      </c>
      <c r="H1048" s="19">
        <f t="shared" si="532"/>
        <v>1.0500000000000007</v>
      </c>
      <c r="I1048" s="19">
        <f t="shared" si="506"/>
        <v>14.416666666666666</v>
      </c>
      <c r="J1048" s="19">
        <f t="shared" si="507"/>
        <v>7996.5555555555611</v>
      </c>
      <c r="K1048" s="19">
        <f t="shared" si="508"/>
        <v>146.13888888888886</v>
      </c>
      <c r="L1048" s="44">
        <f>'Car Info '!$C$5*'My Spreedsheet '!G1048</f>
        <v>434.5833333333336</v>
      </c>
      <c r="M1048" s="44">
        <f t="shared" si="509"/>
        <v>1</v>
      </c>
      <c r="N1048" s="44">
        <f>IF(M1048=1,'Car Info '!$C$5*9.80665*'Car Info '!$H$5,0)</f>
        <v>160.73099349999998</v>
      </c>
      <c r="O1048" s="44">
        <f>0.5*'Car Info '!$G$5*'Car Info '!$I$5*'Car Info '!$D$5*('My Spreedsheet '!F1048*'My Spreedsheet '!F1048)</f>
        <v>79.370614188578116</v>
      </c>
      <c r="P1048" s="44">
        <f t="shared" si="533"/>
        <v>674.68494102191164</v>
      </c>
      <c r="Q1048" s="44">
        <f t="shared" si="510"/>
        <v>9726.7078997325589</v>
      </c>
      <c r="R1048" s="44">
        <f t="shared" si="511"/>
        <v>9.7267078997325598</v>
      </c>
      <c r="S1048" s="44">
        <f t="shared" si="512"/>
        <v>3461.4648441770009</v>
      </c>
      <c r="T1048" s="44">
        <f t="shared" si="513"/>
        <v>30633.497218041644</v>
      </c>
      <c r="U1048" s="44">
        <f t="shared" si="514"/>
        <v>9.7267078997325598</v>
      </c>
      <c r="V1048" s="44">
        <f t="shared" si="515"/>
        <v>2.7018633054812667E-3</v>
      </c>
      <c r="W1048" s="44">
        <f t="shared" si="516"/>
        <v>0</v>
      </c>
      <c r="X1048" s="44">
        <f t="shared" si="517"/>
        <v>0</v>
      </c>
      <c r="Y1048" s="44">
        <f t="shared" si="503"/>
        <v>3621.2218790100269</v>
      </c>
      <c r="Z1048" s="44">
        <f t="shared" si="504"/>
        <v>-1666.0442242666545</v>
      </c>
      <c r="AA1048" s="44">
        <f t="shared" si="518"/>
        <v>1.0058949663916741</v>
      </c>
      <c r="AB1048" s="44">
        <f t="shared" si="519"/>
        <v>-0.46279006229629294</v>
      </c>
      <c r="AC1048" s="44">
        <f t="shared" si="520"/>
        <v>0.46279006229629294</v>
      </c>
      <c r="AD1048" s="44">
        <f t="shared" si="521"/>
        <v>0.54310490409538115</v>
      </c>
      <c r="AE1048" s="44">
        <f>1/2*(('Car Info '!$C$5)*('My Spreedsheet '!F1048)^2)</f>
        <v>154841.00694444444</v>
      </c>
      <c r="AF1048" s="44">
        <f t="shared" si="522"/>
        <v>154.84100694444444</v>
      </c>
      <c r="AG1048" s="44">
        <f t="shared" si="523"/>
        <v>4.3011390817901236E-2</v>
      </c>
      <c r="AH1048" s="44">
        <f t="shared" si="524"/>
        <v>20.053978853737977</v>
      </c>
      <c r="AI1048" s="44">
        <f t="shared" si="525"/>
        <v>3461.4648441770009</v>
      </c>
      <c r="AJ1048" s="44">
        <f t="shared" si="526"/>
        <v>151379.54210026743</v>
      </c>
      <c r="AK1048" s="44">
        <f t="shared" si="527"/>
        <v>151.37954210026743</v>
      </c>
      <c r="AL1048" s="44">
        <f t="shared" si="528"/>
        <v>0</v>
      </c>
      <c r="AM1048" s="44">
        <f t="shared" si="529"/>
        <v>0</v>
      </c>
      <c r="AN1048" s="44">
        <f t="shared" si="530"/>
        <v>113.53465657520057</v>
      </c>
      <c r="AO1048" s="44">
        <f>IF('My Spreedsheet '!AN1048&lt; 'Supercapacitor Info'!$F$22,'My Spreedsheet '!AN1048,'Supercapacitor Info'!$F$22)</f>
        <v>113.53465657520057</v>
      </c>
    </row>
    <row r="1049" spans="2:41" x14ac:dyDescent="0.3">
      <c r="B1049" s="11" t="s">
        <v>11</v>
      </c>
      <c r="C1049" s="11">
        <v>1044</v>
      </c>
      <c r="D1049" s="11">
        <v>22</v>
      </c>
      <c r="E1049" s="12">
        <v>52.6</v>
      </c>
      <c r="F1049" s="53">
        <f t="shared" si="505"/>
        <v>14.611111111111111</v>
      </c>
      <c r="G1049" s="19">
        <f t="shared" si="531"/>
        <v>0.12499999999999981</v>
      </c>
      <c r="H1049" s="19">
        <f t="shared" si="532"/>
        <v>0.44999999999999929</v>
      </c>
      <c r="I1049" s="19">
        <f t="shared" si="506"/>
        <v>14.611111111111111</v>
      </c>
      <c r="J1049" s="19">
        <f t="shared" si="507"/>
        <v>8011.1666666666724</v>
      </c>
      <c r="K1049" s="19">
        <f t="shared" si="508"/>
        <v>160.74999999999997</v>
      </c>
      <c r="L1049" s="44">
        <f>'Car Info '!$C$5*'My Spreedsheet '!G1049</f>
        <v>186.24999999999972</v>
      </c>
      <c r="M1049" s="44">
        <f t="shared" si="509"/>
        <v>1</v>
      </c>
      <c r="N1049" s="44">
        <f>IF(M1049=1,'Car Info '!$C$5*9.80665*'Car Info '!$H$5,0)</f>
        <v>160.73099349999998</v>
      </c>
      <c r="O1049" s="44">
        <f>0.5*'Car Info '!$G$5*'Car Info '!$I$5*'Car Info '!$D$5*('My Spreedsheet '!F1049*'My Spreedsheet '!F1049)</f>
        <v>81.526071150756934</v>
      </c>
      <c r="P1049" s="44">
        <f t="shared" si="533"/>
        <v>428.50706465075666</v>
      </c>
      <c r="Q1049" s="44">
        <f t="shared" si="510"/>
        <v>6260.9643335082774</v>
      </c>
      <c r="R1049" s="44">
        <f t="shared" si="511"/>
        <v>6.2609643335082774</v>
      </c>
      <c r="S1049" s="44">
        <f t="shared" si="512"/>
        <v>3539.6448890638371</v>
      </c>
      <c r="T1049" s="44">
        <f t="shared" si="513"/>
        <v>34173.142107105479</v>
      </c>
      <c r="U1049" s="44">
        <f t="shared" si="514"/>
        <v>6.2609643335082774</v>
      </c>
      <c r="V1049" s="44">
        <f t="shared" si="515"/>
        <v>1.7391567593078548E-3</v>
      </c>
      <c r="W1049" s="44">
        <f t="shared" si="516"/>
        <v>0</v>
      </c>
      <c r="X1049" s="44">
        <f t="shared" si="517"/>
        <v>0</v>
      </c>
      <c r="Y1049" s="44">
        <f t="shared" si="503"/>
        <v>3627.482843343535</v>
      </c>
      <c r="Z1049" s="44">
        <f t="shared" si="504"/>
        <v>-1666.0442242666545</v>
      </c>
      <c r="AA1049" s="44">
        <f t="shared" si="518"/>
        <v>1.007634123150982</v>
      </c>
      <c r="AB1049" s="44">
        <f t="shared" si="519"/>
        <v>-0.46279006229629294</v>
      </c>
      <c r="AC1049" s="44">
        <f t="shared" si="520"/>
        <v>0.46279006229629294</v>
      </c>
      <c r="AD1049" s="44">
        <f t="shared" si="521"/>
        <v>0.54484406085468906</v>
      </c>
      <c r="AE1049" s="44">
        <f>1/2*(('Car Info '!$C$5)*('My Spreedsheet '!F1049)^2)</f>
        <v>159046.00308641975</v>
      </c>
      <c r="AF1049" s="44">
        <f t="shared" si="522"/>
        <v>159.04600308641974</v>
      </c>
      <c r="AG1049" s="44">
        <f t="shared" si="523"/>
        <v>4.4179445301783263E-2</v>
      </c>
      <c r="AH1049" s="44">
        <f t="shared" si="524"/>
        <v>20.09815829903976</v>
      </c>
      <c r="AI1049" s="44">
        <f t="shared" si="525"/>
        <v>3539.6448890638371</v>
      </c>
      <c r="AJ1049" s="44">
        <f t="shared" si="526"/>
        <v>155506.3581973559</v>
      </c>
      <c r="AK1049" s="44">
        <f t="shared" si="527"/>
        <v>155.50635819735589</v>
      </c>
      <c r="AL1049" s="44">
        <f t="shared" si="528"/>
        <v>0</v>
      </c>
      <c r="AM1049" s="44">
        <f t="shared" si="529"/>
        <v>0</v>
      </c>
      <c r="AN1049" s="44">
        <f t="shared" si="530"/>
        <v>116.62976864801693</v>
      </c>
      <c r="AO1049" s="44">
        <f>IF('My Spreedsheet '!AN1049&lt; 'Supercapacitor Info'!$F$22,'My Spreedsheet '!AN1049,'Supercapacitor Info'!$F$22)</f>
        <v>116.62976864801693</v>
      </c>
    </row>
    <row r="1050" spans="2:41" x14ac:dyDescent="0.3">
      <c r="B1050" s="11" t="s">
        <v>11</v>
      </c>
      <c r="C1050" s="11">
        <v>1045</v>
      </c>
      <c r="D1050" s="11">
        <v>23</v>
      </c>
      <c r="E1050" s="12">
        <v>52.8</v>
      </c>
      <c r="F1050" s="53">
        <f t="shared" si="505"/>
        <v>14.666666666666666</v>
      </c>
      <c r="G1050" s="19">
        <f t="shared" si="531"/>
        <v>4.1666666666666269E-2</v>
      </c>
      <c r="H1050" s="19">
        <f t="shared" si="532"/>
        <v>0.14999999999999858</v>
      </c>
      <c r="I1050" s="19">
        <f t="shared" si="506"/>
        <v>14.666666666666666</v>
      </c>
      <c r="J1050" s="19">
        <f t="shared" si="507"/>
        <v>8025.8333333333394</v>
      </c>
      <c r="K1050" s="19">
        <f t="shared" si="508"/>
        <v>175.41666666666663</v>
      </c>
      <c r="L1050" s="44">
        <f>'Car Info '!$C$5*'My Spreedsheet '!G1050</f>
        <v>62.083333333332739</v>
      </c>
      <c r="M1050" s="44">
        <f t="shared" si="509"/>
        <v>1</v>
      </c>
      <c r="N1050" s="44">
        <f>IF(M1050=1,'Car Info '!$C$5*9.80665*'Car Info '!$H$5,0)</f>
        <v>160.73099349999998</v>
      </c>
      <c r="O1050" s="44">
        <f>0.5*'Car Info '!$G$5*'Car Info '!$I$5*'Car Info '!$D$5*('My Spreedsheet '!F1050*'My Spreedsheet '!F1050)</f>
        <v>82.147219923999984</v>
      </c>
      <c r="P1050" s="44">
        <f t="shared" si="533"/>
        <v>304.96154675733271</v>
      </c>
      <c r="Q1050" s="44">
        <f t="shared" si="510"/>
        <v>4472.7693524408796</v>
      </c>
      <c r="R1050" s="44">
        <f t="shared" si="511"/>
        <v>4.4727693524408796</v>
      </c>
      <c r="S1050" s="44">
        <f t="shared" si="512"/>
        <v>3562.2137968853326</v>
      </c>
      <c r="T1050" s="44">
        <f t="shared" si="513"/>
        <v>37735.355903990814</v>
      </c>
      <c r="U1050" s="44">
        <f t="shared" si="514"/>
        <v>4.4727693524408796</v>
      </c>
      <c r="V1050" s="44">
        <f t="shared" si="515"/>
        <v>1.2424359312335777E-3</v>
      </c>
      <c r="W1050" s="44">
        <f t="shared" si="516"/>
        <v>0</v>
      </c>
      <c r="X1050" s="44">
        <f t="shared" si="517"/>
        <v>0</v>
      </c>
      <c r="Y1050" s="44">
        <f t="shared" si="503"/>
        <v>3631.955612695976</v>
      </c>
      <c r="Z1050" s="44">
        <f t="shared" si="504"/>
        <v>-1666.0442242666545</v>
      </c>
      <c r="AA1050" s="44">
        <f t="shared" si="518"/>
        <v>1.0088765590822155</v>
      </c>
      <c r="AB1050" s="44">
        <f t="shared" si="519"/>
        <v>-0.46279006229629294</v>
      </c>
      <c r="AC1050" s="44">
        <f t="shared" si="520"/>
        <v>0.46279006229629294</v>
      </c>
      <c r="AD1050" s="44">
        <f t="shared" si="521"/>
        <v>0.54608649678592258</v>
      </c>
      <c r="AE1050" s="44">
        <f>1/2*(('Car Info '!$C$5)*('My Spreedsheet '!F1050)^2)</f>
        <v>160257.77777777775</v>
      </c>
      <c r="AF1050" s="44">
        <f t="shared" si="522"/>
        <v>160.25777777777776</v>
      </c>
      <c r="AG1050" s="44">
        <f t="shared" si="523"/>
        <v>4.4516049382716041E-2</v>
      </c>
      <c r="AH1050" s="44">
        <f t="shared" si="524"/>
        <v>20.142674348422474</v>
      </c>
      <c r="AI1050" s="44">
        <f t="shared" si="525"/>
        <v>3562.2137968853326</v>
      </c>
      <c r="AJ1050" s="44">
        <f t="shared" si="526"/>
        <v>156695.56398089242</v>
      </c>
      <c r="AK1050" s="44">
        <f t="shared" si="527"/>
        <v>156.69556398089242</v>
      </c>
      <c r="AL1050" s="44">
        <f t="shared" si="528"/>
        <v>0</v>
      </c>
      <c r="AM1050" s="44">
        <f t="shared" si="529"/>
        <v>0</v>
      </c>
      <c r="AN1050" s="44">
        <f t="shared" si="530"/>
        <v>117.52167298566931</v>
      </c>
      <c r="AO1050" s="44">
        <f>IF('My Spreedsheet '!AN1050&lt; 'Supercapacitor Info'!$F$22,'My Spreedsheet '!AN1050,'Supercapacitor Info'!$F$22)</f>
        <v>117.52167298566931</v>
      </c>
    </row>
    <row r="1051" spans="2:41" x14ac:dyDescent="0.3">
      <c r="B1051" s="11" t="s">
        <v>11</v>
      </c>
      <c r="C1051" s="11">
        <v>1046</v>
      </c>
      <c r="D1051" s="11">
        <v>24</v>
      </c>
      <c r="E1051" s="12">
        <v>52.9</v>
      </c>
      <c r="F1051" s="53">
        <f t="shared" si="505"/>
        <v>14.694444444444443</v>
      </c>
      <c r="G1051" s="19">
        <f t="shared" si="531"/>
        <v>4.1666666666667261E-2</v>
      </c>
      <c r="H1051" s="19">
        <f t="shared" si="532"/>
        <v>0.15000000000000213</v>
      </c>
      <c r="I1051" s="19">
        <f t="shared" si="506"/>
        <v>14.694444444444443</v>
      </c>
      <c r="J1051" s="19">
        <f t="shared" si="507"/>
        <v>8040.5277777777837</v>
      </c>
      <c r="K1051" s="19">
        <f t="shared" si="508"/>
        <v>190.11111111111109</v>
      </c>
      <c r="L1051" s="44">
        <f>'Car Info '!$C$5*'My Spreedsheet '!G1051</f>
        <v>62.083333333334217</v>
      </c>
      <c r="M1051" s="44">
        <f t="shared" si="509"/>
        <v>1</v>
      </c>
      <c r="N1051" s="44">
        <f>IF(M1051=1,'Car Info '!$C$5*9.80665*'Car Info '!$H$5,0)</f>
        <v>160.73099349999998</v>
      </c>
      <c r="O1051" s="44">
        <f>0.5*'Car Info '!$G$5*'Car Info '!$I$5*'Car Info '!$D$5*('My Spreedsheet '!F1051*'My Spreedsheet '!F1051)</f>
        <v>82.45867829843921</v>
      </c>
      <c r="P1051" s="44">
        <f t="shared" si="533"/>
        <v>305.2730051317734</v>
      </c>
      <c r="Q1051" s="44">
        <f t="shared" si="510"/>
        <v>4485.8172142974472</v>
      </c>
      <c r="R1051" s="44">
        <f t="shared" si="511"/>
        <v>4.4858172142974473</v>
      </c>
      <c r="S1051" s="44">
        <f t="shared" si="512"/>
        <v>3573.5371217048419</v>
      </c>
      <c r="T1051" s="44">
        <f t="shared" si="513"/>
        <v>41308.893025695659</v>
      </c>
      <c r="U1051" s="44">
        <f t="shared" si="514"/>
        <v>4.4858172142974473</v>
      </c>
      <c r="V1051" s="44">
        <f t="shared" si="515"/>
        <v>1.2460603373048464E-3</v>
      </c>
      <c r="W1051" s="44">
        <f t="shared" si="516"/>
        <v>0</v>
      </c>
      <c r="X1051" s="44">
        <f t="shared" si="517"/>
        <v>0</v>
      </c>
      <c r="Y1051" s="44">
        <f t="shared" si="503"/>
        <v>3636.4414299102737</v>
      </c>
      <c r="Z1051" s="44">
        <f t="shared" si="504"/>
        <v>-1666.0442242666545</v>
      </c>
      <c r="AA1051" s="44">
        <f t="shared" si="518"/>
        <v>1.0101226194195205</v>
      </c>
      <c r="AB1051" s="44">
        <f t="shared" si="519"/>
        <v>-0.46279006229629294</v>
      </c>
      <c r="AC1051" s="44">
        <f t="shared" si="520"/>
        <v>0.46279006229629294</v>
      </c>
      <c r="AD1051" s="44">
        <f t="shared" si="521"/>
        <v>0.54733255712322759</v>
      </c>
      <c r="AE1051" s="44">
        <f>1/2*(('Car Info '!$C$5)*('My Spreedsheet '!F1051)^2)</f>
        <v>160865.38966049379</v>
      </c>
      <c r="AF1051" s="44">
        <f t="shared" si="522"/>
        <v>160.8653896604938</v>
      </c>
      <c r="AG1051" s="44">
        <f t="shared" si="523"/>
        <v>4.4684830461248277E-2</v>
      </c>
      <c r="AH1051" s="44">
        <f t="shared" si="524"/>
        <v>20.187359178883721</v>
      </c>
      <c r="AI1051" s="44">
        <f t="shared" si="525"/>
        <v>3573.5371217048419</v>
      </c>
      <c r="AJ1051" s="44">
        <f t="shared" si="526"/>
        <v>157291.85253878895</v>
      </c>
      <c r="AK1051" s="44">
        <f t="shared" si="527"/>
        <v>157.29185253878896</v>
      </c>
      <c r="AL1051" s="44">
        <f t="shared" si="528"/>
        <v>0</v>
      </c>
      <c r="AM1051" s="44">
        <f t="shared" si="529"/>
        <v>0</v>
      </c>
      <c r="AN1051" s="44">
        <f t="shared" si="530"/>
        <v>117.96888940409173</v>
      </c>
      <c r="AO1051" s="44">
        <f>IF('My Spreedsheet '!AN1051&lt; 'Supercapacitor Info'!$F$22,'My Spreedsheet '!AN1051,'Supercapacitor Info'!$F$22)</f>
        <v>117.96888940409173</v>
      </c>
    </row>
    <row r="1052" spans="2:41" x14ac:dyDescent="0.3">
      <c r="B1052" s="11" t="s">
        <v>11</v>
      </c>
      <c r="C1052" s="11">
        <v>1047</v>
      </c>
      <c r="D1052" s="11">
        <v>25</v>
      </c>
      <c r="E1052" s="12">
        <v>53.1</v>
      </c>
      <c r="F1052" s="53">
        <f t="shared" si="505"/>
        <v>14.75</v>
      </c>
      <c r="G1052" s="19">
        <f t="shared" si="531"/>
        <v>5.5555555555555358E-2</v>
      </c>
      <c r="H1052" s="19">
        <f t="shared" si="532"/>
        <v>0.19999999999999929</v>
      </c>
      <c r="I1052" s="19">
        <f t="shared" si="506"/>
        <v>14.75</v>
      </c>
      <c r="J1052" s="19">
        <f t="shared" si="507"/>
        <v>8055.2777777777837</v>
      </c>
      <c r="K1052" s="19">
        <f t="shared" si="508"/>
        <v>204.86111111111109</v>
      </c>
      <c r="L1052" s="44">
        <f>'Car Info '!$C$5*'My Spreedsheet '!G1052</f>
        <v>82.777777777777487</v>
      </c>
      <c r="M1052" s="44">
        <f t="shared" si="509"/>
        <v>1</v>
      </c>
      <c r="N1052" s="44">
        <f>IF(M1052=1,'Car Info '!$C$5*9.80665*'Car Info '!$H$5,0)</f>
        <v>160.73099349999998</v>
      </c>
      <c r="O1052" s="44">
        <f>0.5*'Car Info '!$G$5*'Car Info '!$I$5*'Car Info '!$D$5*('My Spreedsheet '!F1052*'My Spreedsheet '!F1052)</f>
        <v>83.083363022953122</v>
      </c>
      <c r="P1052" s="44">
        <f t="shared" si="533"/>
        <v>326.59213430073061</v>
      </c>
      <c r="Q1052" s="44">
        <f t="shared" si="510"/>
        <v>4817.2339809357763</v>
      </c>
      <c r="R1052" s="44">
        <f t="shared" si="511"/>
        <v>4.817233980935776</v>
      </c>
      <c r="S1052" s="44">
        <f t="shared" si="512"/>
        <v>3596.2617587135587</v>
      </c>
      <c r="T1052" s="44">
        <f t="shared" si="513"/>
        <v>44905.15478440922</v>
      </c>
      <c r="U1052" s="44">
        <f t="shared" si="514"/>
        <v>4.817233980935776</v>
      </c>
      <c r="V1052" s="44">
        <f t="shared" si="515"/>
        <v>1.3381205502599378E-3</v>
      </c>
      <c r="W1052" s="44">
        <f t="shared" si="516"/>
        <v>0</v>
      </c>
      <c r="X1052" s="44">
        <f t="shared" si="517"/>
        <v>0</v>
      </c>
      <c r="Y1052" s="44">
        <f t="shared" si="503"/>
        <v>3641.2586638912094</v>
      </c>
      <c r="Z1052" s="44">
        <f t="shared" si="504"/>
        <v>-1666.0442242666545</v>
      </c>
      <c r="AA1052" s="44">
        <f t="shared" si="518"/>
        <v>1.0114607399697804</v>
      </c>
      <c r="AB1052" s="44">
        <f t="shared" si="519"/>
        <v>-0.46279006229629294</v>
      </c>
      <c r="AC1052" s="44">
        <f t="shared" si="520"/>
        <v>0.46279006229629294</v>
      </c>
      <c r="AD1052" s="44">
        <f t="shared" si="521"/>
        <v>0.54867067767348743</v>
      </c>
      <c r="AE1052" s="44">
        <f>1/2*(('Car Info '!$C$5)*('My Spreedsheet '!F1052)^2)</f>
        <v>162084.0625</v>
      </c>
      <c r="AF1052" s="44">
        <f t="shared" si="522"/>
        <v>162.08406250000002</v>
      </c>
      <c r="AG1052" s="44">
        <f t="shared" si="523"/>
        <v>4.502335069444445E-2</v>
      </c>
      <c r="AH1052" s="44">
        <f t="shared" si="524"/>
        <v>20.232382529578164</v>
      </c>
      <c r="AI1052" s="44">
        <f t="shared" si="525"/>
        <v>3596.2617587135587</v>
      </c>
      <c r="AJ1052" s="44">
        <f t="shared" si="526"/>
        <v>158487.80074128645</v>
      </c>
      <c r="AK1052" s="44">
        <f t="shared" si="527"/>
        <v>158.48780074128646</v>
      </c>
      <c r="AL1052" s="44">
        <f t="shared" si="528"/>
        <v>0</v>
      </c>
      <c r="AM1052" s="44">
        <f t="shared" si="529"/>
        <v>0</v>
      </c>
      <c r="AN1052" s="44">
        <f t="shared" si="530"/>
        <v>118.86585055596484</v>
      </c>
      <c r="AO1052" s="44">
        <f>IF('My Spreedsheet '!AN1052&lt; 'Supercapacitor Info'!$F$22,'My Spreedsheet '!AN1052,'Supercapacitor Info'!$F$22)</f>
        <v>118.86585055596484</v>
      </c>
    </row>
    <row r="1053" spans="2:41" x14ac:dyDescent="0.3">
      <c r="B1053" s="11" t="s">
        <v>11</v>
      </c>
      <c r="C1053" s="11">
        <v>1048</v>
      </c>
      <c r="D1053" s="11">
        <v>26</v>
      </c>
      <c r="E1053" s="12">
        <v>53.3</v>
      </c>
      <c r="F1053" s="53">
        <f t="shared" si="505"/>
        <v>14.805555555555554</v>
      </c>
      <c r="G1053" s="19">
        <f t="shared" si="531"/>
        <v>0</v>
      </c>
      <c r="H1053" s="19">
        <f t="shared" si="532"/>
        <v>0</v>
      </c>
      <c r="I1053" s="19">
        <f t="shared" si="506"/>
        <v>14.805555555555554</v>
      </c>
      <c r="J1053" s="19">
        <f t="shared" si="507"/>
        <v>8070.0833333333394</v>
      </c>
      <c r="K1053" s="19">
        <f t="shared" si="508"/>
        <v>219.66666666666663</v>
      </c>
      <c r="L1053" s="44">
        <f>'Car Info '!$C$5*'My Spreedsheet '!G1053</f>
        <v>0</v>
      </c>
      <c r="M1053" s="44">
        <f t="shared" si="509"/>
        <v>1</v>
      </c>
      <c r="N1053" s="44">
        <f>IF(M1053=1,'Car Info '!$C$5*9.80665*'Car Info '!$H$5,0)</f>
        <v>160.73099349999998</v>
      </c>
      <c r="O1053" s="44">
        <f>0.5*'Car Info '!$G$5*'Car Info '!$I$5*'Car Info '!$D$5*('My Spreedsheet '!F1053*'My Spreedsheet '!F1053)</f>
        <v>83.710405048314215</v>
      </c>
      <c r="P1053" s="44">
        <f t="shared" si="533"/>
        <v>244.4413985483142</v>
      </c>
      <c r="Q1053" s="44">
        <f t="shared" si="510"/>
        <v>3619.0907062847623</v>
      </c>
      <c r="R1053" s="44">
        <f t="shared" si="511"/>
        <v>3.6190907062847621</v>
      </c>
      <c r="S1053" s="44">
        <f t="shared" si="512"/>
        <v>3619.0907062847623</v>
      </c>
      <c r="T1053" s="44">
        <f t="shared" si="513"/>
        <v>48524.245490693982</v>
      </c>
      <c r="U1053" s="44">
        <f t="shared" si="514"/>
        <v>3.6190907062847621</v>
      </c>
      <c r="V1053" s="44">
        <f t="shared" si="515"/>
        <v>1.0053029739679894E-3</v>
      </c>
      <c r="W1053" s="44">
        <f t="shared" si="516"/>
        <v>0</v>
      </c>
      <c r="X1053" s="44">
        <f t="shared" si="517"/>
        <v>0</v>
      </c>
      <c r="Y1053" s="44">
        <f t="shared" si="503"/>
        <v>3644.877754597494</v>
      </c>
      <c r="Z1053" s="44">
        <f t="shared" si="504"/>
        <v>-1666.0442242666545</v>
      </c>
      <c r="AA1053" s="44">
        <f t="shared" si="518"/>
        <v>1.0124660429437484</v>
      </c>
      <c r="AB1053" s="44">
        <f t="shared" si="519"/>
        <v>-0.46279006229629294</v>
      </c>
      <c r="AC1053" s="44">
        <f t="shared" si="520"/>
        <v>0.46279006229629294</v>
      </c>
      <c r="AD1053" s="44">
        <f t="shared" si="521"/>
        <v>0.54967598064745549</v>
      </c>
      <c r="AE1053" s="44">
        <f>1/2*(('Car Info '!$C$5)*('My Spreedsheet '!F1053)^2)</f>
        <v>163307.33410493823</v>
      </c>
      <c r="AF1053" s="44">
        <f t="shared" si="522"/>
        <v>163.30733410493823</v>
      </c>
      <c r="AG1053" s="44">
        <f t="shared" si="523"/>
        <v>4.5363148362482841E-2</v>
      </c>
      <c r="AH1053" s="44">
        <f t="shared" si="524"/>
        <v>20.277745677940647</v>
      </c>
      <c r="AI1053" s="44">
        <f t="shared" si="525"/>
        <v>3619.0907062847623</v>
      </c>
      <c r="AJ1053" s="44">
        <f t="shared" si="526"/>
        <v>159688.24339865346</v>
      </c>
      <c r="AK1053" s="44">
        <f t="shared" si="527"/>
        <v>159.68824339865347</v>
      </c>
      <c r="AL1053" s="44">
        <f t="shared" si="528"/>
        <v>0</v>
      </c>
      <c r="AM1053" s="44">
        <f t="shared" si="529"/>
        <v>0</v>
      </c>
      <c r="AN1053" s="44">
        <f t="shared" si="530"/>
        <v>119.7661825489901</v>
      </c>
      <c r="AO1053" s="44">
        <f>IF('My Spreedsheet '!AN1053&lt; 'Supercapacitor Info'!$F$22,'My Spreedsheet '!AN1053,'Supercapacitor Info'!$F$22)</f>
        <v>119.7661825489901</v>
      </c>
    </row>
    <row r="1054" spans="2:41" x14ac:dyDescent="0.3">
      <c r="B1054" s="11" t="s">
        <v>11</v>
      </c>
      <c r="C1054" s="11">
        <v>1049</v>
      </c>
      <c r="D1054" s="11">
        <v>27</v>
      </c>
      <c r="E1054" s="12">
        <v>53.1</v>
      </c>
      <c r="F1054" s="53">
        <f t="shared" si="505"/>
        <v>14.75</v>
      </c>
      <c r="G1054" s="19">
        <f t="shared" si="531"/>
        <v>-0.1388888888888889</v>
      </c>
      <c r="H1054" s="19">
        <f t="shared" si="532"/>
        <v>-0.5</v>
      </c>
      <c r="I1054" s="19">
        <f t="shared" si="506"/>
        <v>14.75</v>
      </c>
      <c r="J1054" s="19">
        <f t="shared" si="507"/>
        <v>8084.8333333333394</v>
      </c>
      <c r="K1054" s="19">
        <f t="shared" si="508"/>
        <v>234.41666666666663</v>
      </c>
      <c r="L1054" s="44">
        <f>'Car Info '!$C$5*'My Spreedsheet '!G1054</f>
        <v>-206.94444444444446</v>
      </c>
      <c r="M1054" s="44">
        <f t="shared" si="509"/>
        <v>1</v>
      </c>
      <c r="N1054" s="44">
        <f>IF(M1054=1,'Car Info '!$C$5*9.80665*'Car Info '!$H$5,0)</f>
        <v>160.73099349999998</v>
      </c>
      <c r="O1054" s="44">
        <f>0.5*'Car Info '!$G$5*'Car Info '!$I$5*'Car Info '!$D$5*('My Spreedsheet '!F1054*'My Spreedsheet '!F1054)</f>
        <v>83.083363022953122</v>
      </c>
      <c r="P1054" s="44">
        <f t="shared" si="533"/>
        <v>36.869912078508648</v>
      </c>
      <c r="Q1054" s="44">
        <f t="shared" si="510"/>
        <v>543.83120315800261</v>
      </c>
      <c r="R1054" s="44">
        <f t="shared" si="511"/>
        <v>0.5438312031580026</v>
      </c>
      <c r="S1054" s="44">
        <f t="shared" si="512"/>
        <v>3596.2617587135587</v>
      </c>
      <c r="T1054" s="44">
        <f t="shared" si="513"/>
        <v>52120.507249407543</v>
      </c>
      <c r="U1054" s="44">
        <f t="shared" si="514"/>
        <v>0.5438312031580026</v>
      </c>
      <c r="V1054" s="44">
        <f t="shared" si="515"/>
        <v>1.5106422309944516E-4</v>
      </c>
      <c r="W1054" s="44">
        <f t="shared" si="516"/>
        <v>0</v>
      </c>
      <c r="X1054" s="44">
        <f t="shared" si="517"/>
        <v>0</v>
      </c>
      <c r="Y1054" s="44">
        <f t="shared" si="503"/>
        <v>3645.4215858006519</v>
      </c>
      <c r="Z1054" s="44">
        <f t="shared" si="504"/>
        <v>-1666.0442242666545</v>
      </c>
      <c r="AA1054" s="44">
        <f t="shared" si="518"/>
        <v>1.0126171071668477</v>
      </c>
      <c r="AB1054" s="44">
        <f t="shared" si="519"/>
        <v>-0.46279006229629294</v>
      </c>
      <c r="AC1054" s="44">
        <f t="shared" si="520"/>
        <v>0.46279006229629294</v>
      </c>
      <c r="AD1054" s="44">
        <f t="shared" si="521"/>
        <v>0.54982704487055478</v>
      </c>
      <c r="AE1054" s="44">
        <f>1/2*(('Car Info '!$C$5)*('My Spreedsheet '!F1054)^2)</f>
        <v>162084.0625</v>
      </c>
      <c r="AF1054" s="44">
        <f t="shared" si="522"/>
        <v>162.08406250000002</v>
      </c>
      <c r="AG1054" s="44">
        <f t="shared" si="523"/>
        <v>4.502335069444445E-2</v>
      </c>
      <c r="AH1054" s="44">
        <f t="shared" si="524"/>
        <v>20.32276902863509</v>
      </c>
      <c r="AI1054" s="44">
        <f t="shared" si="525"/>
        <v>3596.2617587135587</v>
      </c>
      <c r="AJ1054" s="44">
        <f t="shared" si="526"/>
        <v>158487.80074128645</v>
      </c>
      <c r="AK1054" s="44">
        <f t="shared" si="527"/>
        <v>158.48780074128646</v>
      </c>
      <c r="AL1054" s="44">
        <f t="shared" si="528"/>
        <v>158487.80074128645</v>
      </c>
      <c r="AM1054" s="44">
        <f t="shared" si="529"/>
        <v>158.48780074128646</v>
      </c>
      <c r="AN1054" s="44">
        <f t="shared" si="530"/>
        <v>118.86585055596484</v>
      </c>
      <c r="AO1054" s="44">
        <f>IF('My Spreedsheet '!AN1054&lt; 'Supercapacitor Info'!$F$22,'My Spreedsheet '!AN1054,'Supercapacitor Info'!$F$22)</f>
        <v>118.86585055596484</v>
      </c>
    </row>
    <row r="1055" spans="2:41" x14ac:dyDescent="0.3">
      <c r="B1055" s="11" t="s">
        <v>11</v>
      </c>
      <c r="C1055" s="11">
        <v>1050</v>
      </c>
      <c r="D1055" s="11">
        <v>28</v>
      </c>
      <c r="E1055" s="12">
        <v>52.3</v>
      </c>
      <c r="F1055" s="53">
        <f t="shared" si="505"/>
        <v>14.527777777777777</v>
      </c>
      <c r="G1055" s="19">
        <f t="shared" si="531"/>
        <v>-0.33333333333333315</v>
      </c>
      <c r="H1055" s="19">
        <f t="shared" si="532"/>
        <v>-1.1999999999999993</v>
      </c>
      <c r="I1055" s="19">
        <f t="shared" si="506"/>
        <v>14.527777777777777</v>
      </c>
      <c r="J1055" s="19">
        <f t="shared" si="507"/>
        <v>8099.3611111111168</v>
      </c>
      <c r="K1055" s="19">
        <f t="shared" si="508"/>
        <v>248.9444444444444</v>
      </c>
      <c r="L1055" s="44">
        <f>'Car Info '!$C$5*'My Spreedsheet '!G1055</f>
        <v>-496.6666666666664</v>
      </c>
      <c r="M1055" s="44">
        <f t="shared" si="509"/>
        <v>1</v>
      </c>
      <c r="N1055" s="44">
        <f>IF(M1055=1,'Car Info '!$C$5*9.80665*'Car Info '!$H$5,0)</f>
        <v>160.73099349999998</v>
      </c>
      <c r="O1055" s="44">
        <f>0.5*'Car Info '!$G$5*'Car Info '!$I$5*'Car Info '!$D$5*('My Spreedsheet '!F1055*'My Spreedsheet '!F1055)</f>
        <v>80.598767929980895</v>
      </c>
      <c r="P1055" s="44">
        <f t="shared" si="533"/>
        <v>-255.33690523668554</v>
      </c>
      <c r="Q1055" s="44">
        <f t="shared" si="510"/>
        <v>-3709.4778177440703</v>
      </c>
      <c r="R1055" s="44">
        <f t="shared" si="511"/>
        <v>-3.7094778177440704</v>
      </c>
      <c r="S1055" s="44">
        <f t="shared" si="512"/>
        <v>3505.9851452188882</v>
      </c>
      <c r="T1055" s="44">
        <f t="shared" si="513"/>
        <v>55626.492394626432</v>
      </c>
      <c r="U1055" s="44">
        <f t="shared" si="514"/>
        <v>0</v>
      </c>
      <c r="V1055" s="44">
        <f t="shared" si="515"/>
        <v>0</v>
      </c>
      <c r="W1055" s="44">
        <f t="shared" si="516"/>
        <v>-3.7094778177440704</v>
      </c>
      <c r="X1055" s="44">
        <f t="shared" si="517"/>
        <v>1.0304105049289084E-3</v>
      </c>
      <c r="Y1055" s="44">
        <f t="shared" si="503"/>
        <v>3645.4215858006519</v>
      </c>
      <c r="Z1055" s="44">
        <f t="shared" si="504"/>
        <v>-1669.7537020843986</v>
      </c>
      <c r="AA1055" s="44">
        <f t="shared" si="518"/>
        <v>1.0126171071668477</v>
      </c>
      <c r="AB1055" s="44">
        <f t="shared" si="519"/>
        <v>-0.46382047280122185</v>
      </c>
      <c r="AC1055" s="44">
        <f t="shared" si="520"/>
        <v>0.46382047280122185</v>
      </c>
      <c r="AD1055" s="44">
        <f t="shared" si="521"/>
        <v>0.54879663436562587</v>
      </c>
      <c r="AE1055" s="44">
        <f>1/2*(('Car Info '!$C$5)*('My Spreedsheet '!F1055)^2)</f>
        <v>157236.96373456786</v>
      </c>
      <c r="AF1055" s="44">
        <f t="shared" si="522"/>
        <v>157.23696373456787</v>
      </c>
      <c r="AG1055" s="44">
        <f t="shared" si="523"/>
        <v>4.3676934370713294E-2</v>
      </c>
      <c r="AH1055" s="44">
        <f t="shared" si="524"/>
        <v>20.366445963005802</v>
      </c>
      <c r="AI1055" s="44">
        <f t="shared" si="525"/>
        <v>3505.9851452188882</v>
      </c>
      <c r="AJ1055" s="44">
        <f t="shared" si="526"/>
        <v>153730.97858934899</v>
      </c>
      <c r="AK1055" s="44">
        <f t="shared" si="527"/>
        <v>153.73097858934898</v>
      </c>
      <c r="AL1055" s="44">
        <f t="shared" si="528"/>
        <v>153730.97858934899</v>
      </c>
      <c r="AM1055" s="44">
        <f t="shared" si="529"/>
        <v>153.73097858934898</v>
      </c>
      <c r="AN1055" s="44">
        <f t="shared" si="530"/>
        <v>115.29823394201175</v>
      </c>
      <c r="AO1055" s="44">
        <f>IF('My Spreedsheet '!AN1055&lt; 'Supercapacitor Info'!$F$22,'My Spreedsheet '!AN1055,'Supercapacitor Info'!$F$22)</f>
        <v>115.29823394201175</v>
      </c>
    </row>
    <row r="1056" spans="2:41" x14ac:dyDescent="0.3">
      <c r="B1056" s="11" t="s">
        <v>11</v>
      </c>
      <c r="C1056" s="11">
        <v>1051</v>
      </c>
      <c r="D1056" s="11">
        <v>29</v>
      </c>
      <c r="E1056" s="12">
        <v>50.7</v>
      </c>
      <c r="F1056" s="53">
        <f t="shared" si="505"/>
        <v>14.083333333333334</v>
      </c>
      <c r="G1056" s="19">
        <f t="shared" si="531"/>
        <v>-0.4861111111111111</v>
      </c>
      <c r="H1056" s="19">
        <f t="shared" si="532"/>
        <v>-1.75</v>
      </c>
      <c r="I1056" s="19">
        <f t="shared" si="506"/>
        <v>14.083333333333334</v>
      </c>
      <c r="J1056" s="19">
        <f t="shared" si="507"/>
        <v>8113.4444444444498</v>
      </c>
      <c r="K1056" s="19">
        <f t="shared" si="508"/>
        <v>263.02777777777771</v>
      </c>
      <c r="L1056" s="44">
        <f>'Car Info '!$C$5*'My Spreedsheet '!G1056</f>
        <v>-724.30555555555554</v>
      </c>
      <c r="M1056" s="44">
        <f t="shared" si="509"/>
        <v>1</v>
      </c>
      <c r="N1056" s="44">
        <f>IF(M1056=1,'Car Info '!$C$5*9.80665*'Car Info '!$H$5,0)</f>
        <v>160.73099349999998</v>
      </c>
      <c r="O1056" s="44">
        <f>0.5*'Car Info '!$G$5*'Car Info '!$I$5*'Car Info '!$D$5*('My Spreedsheet '!F1056*'My Spreedsheet '!F1056)</f>
        <v>75.742728184703125</v>
      </c>
      <c r="P1056" s="44">
        <f t="shared" si="533"/>
        <v>-487.83183387085245</v>
      </c>
      <c r="Q1056" s="44">
        <f t="shared" si="510"/>
        <v>-6870.298327014506</v>
      </c>
      <c r="R1056" s="44">
        <f t="shared" si="511"/>
        <v>-6.8702983270145062</v>
      </c>
      <c r="S1056" s="44">
        <f t="shared" si="512"/>
        <v>3330.3382470595689</v>
      </c>
      <c r="T1056" s="44">
        <f t="shared" si="513"/>
        <v>58956.830641686</v>
      </c>
      <c r="U1056" s="44">
        <f t="shared" si="514"/>
        <v>0</v>
      </c>
      <c r="V1056" s="44">
        <f t="shared" si="515"/>
        <v>0</v>
      </c>
      <c r="W1056" s="44">
        <f t="shared" si="516"/>
        <v>-6.8702983270145062</v>
      </c>
      <c r="X1056" s="44">
        <f t="shared" si="517"/>
        <v>1.908416201948474E-3</v>
      </c>
      <c r="Y1056" s="44">
        <f t="shared" si="503"/>
        <v>3645.4215858006519</v>
      </c>
      <c r="Z1056" s="44">
        <f t="shared" si="504"/>
        <v>-1676.6240004114131</v>
      </c>
      <c r="AA1056" s="44">
        <f t="shared" si="518"/>
        <v>1.0126171071668477</v>
      </c>
      <c r="AB1056" s="44">
        <f t="shared" si="519"/>
        <v>-0.46572888900317033</v>
      </c>
      <c r="AC1056" s="44">
        <f t="shared" si="520"/>
        <v>0.46572888900317033</v>
      </c>
      <c r="AD1056" s="44">
        <f t="shared" si="521"/>
        <v>0.54688821816367739</v>
      </c>
      <c r="AE1056" s="44">
        <f>1/2*(('Car Info '!$C$5)*('My Spreedsheet '!F1056)^2)</f>
        <v>147763.50694444447</v>
      </c>
      <c r="AF1056" s="44">
        <f t="shared" si="522"/>
        <v>147.76350694444446</v>
      </c>
      <c r="AG1056" s="44">
        <f t="shared" si="523"/>
        <v>4.1045418595679013E-2</v>
      </c>
      <c r="AH1056" s="44">
        <f t="shared" si="524"/>
        <v>20.407491381601481</v>
      </c>
      <c r="AI1056" s="44">
        <f t="shared" si="525"/>
        <v>3330.3382470595689</v>
      </c>
      <c r="AJ1056" s="44">
        <f t="shared" si="526"/>
        <v>144433.16869738488</v>
      </c>
      <c r="AK1056" s="44">
        <f t="shared" si="527"/>
        <v>144.4331686973849</v>
      </c>
      <c r="AL1056" s="44">
        <f t="shared" si="528"/>
        <v>144433.16869738488</v>
      </c>
      <c r="AM1056" s="44">
        <f t="shared" si="529"/>
        <v>144.4331686973849</v>
      </c>
      <c r="AN1056" s="44">
        <f t="shared" si="530"/>
        <v>108.32487652303867</v>
      </c>
      <c r="AO1056" s="44">
        <f>IF('My Spreedsheet '!AN1056&lt; 'Supercapacitor Info'!$F$22,'My Spreedsheet '!AN1056,'Supercapacitor Info'!$F$22)</f>
        <v>108.32487652303867</v>
      </c>
    </row>
    <row r="1057" spans="2:41" x14ac:dyDescent="0.3">
      <c r="B1057" s="11" t="s">
        <v>11</v>
      </c>
      <c r="C1057" s="11">
        <v>1052</v>
      </c>
      <c r="D1057" s="11">
        <v>30</v>
      </c>
      <c r="E1057" s="12">
        <v>48.8</v>
      </c>
      <c r="F1057" s="53">
        <f t="shared" si="505"/>
        <v>13.555555555555554</v>
      </c>
      <c r="G1057" s="19">
        <f t="shared" si="531"/>
        <v>-0.5833333333333337</v>
      </c>
      <c r="H1057" s="19">
        <f t="shared" si="532"/>
        <v>-2.1000000000000014</v>
      </c>
      <c r="I1057" s="19">
        <f t="shared" si="506"/>
        <v>13.555555555555554</v>
      </c>
      <c r="J1057" s="19">
        <f t="shared" si="507"/>
        <v>8127.0000000000055</v>
      </c>
      <c r="K1057" s="19">
        <f t="shared" si="508"/>
        <v>276.58333333333326</v>
      </c>
      <c r="L1057" s="44">
        <f>'Car Info '!$C$5*'My Spreedsheet '!G1057</f>
        <v>-869.1666666666672</v>
      </c>
      <c r="M1057" s="44">
        <f t="shared" si="509"/>
        <v>1</v>
      </c>
      <c r="N1057" s="44">
        <f>IF(M1057=1,'Car Info '!$C$5*9.80665*'Car Info '!$H$5,0)</f>
        <v>160.73099349999998</v>
      </c>
      <c r="O1057" s="44">
        <f>0.5*'Car Info '!$G$5*'Car Info '!$I$5*'Car Info '!$D$5*('My Spreedsheet '!F1057*'My Spreedsheet '!F1057)</f>
        <v>70.172131620111088</v>
      </c>
      <c r="P1057" s="44">
        <f t="shared" si="533"/>
        <v>-638.2635415465561</v>
      </c>
      <c r="Q1057" s="44">
        <f t="shared" si="510"/>
        <v>-8652.0168965199809</v>
      </c>
      <c r="R1057" s="44">
        <f t="shared" si="511"/>
        <v>-8.6520168965199815</v>
      </c>
      <c r="S1057" s="44">
        <f t="shared" si="512"/>
        <v>3130.0201405170606</v>
      </c>
      <c r="T1057" s="44">
        <f t="shared" si="513"/>
        <v>62086.850782203059</v>
      </c>
      <c r="U1057" s="44">
        <f t="shared" si="514"/>
        <v>0</v>
      </c>
      <c r="V1057" s="44">
        <f t="shared" si="515"/>
        <v>0</v>
      </c>
      <c r="W1057" s="44">
        <f t="shared" si="516"/>
        <v>-8.6520168965199815</v>
      </c>
      <c r="X1057" s="44">
        <f t="shared" si="517"/>
        <v>2.4033380268111059E-3</v>
      </c>
      <c r="Y1057" s="44">
        <f t="shared" si="503"/>
        <v>3645.4215858006519</v>
      </c>
      <c r="Z1057" s="44">
        <f t="shared" si="504"/>
        <v>-1685.2760173079332</v>
      </c>
      <c r="AA1057" s="44">
        <f t="shared" si="518"/>
        <v>1.0126171071668477</v>
      </c>
      <c r="AB1057" s="44">
        <f t="shared" si="519"/>
        <v>-0.46813222702998147</v>
      </c>
      <c r="AC1057" s="44">
        <f t="shared" si="520"/>
        <v>0.46813222702998147</v>
      </c>
      <c r="AD1057" s="44">
        <f t="shared" si="521"/>
        <v>0.54448488013686624</v>
      </c>
      <c r="AE1057" s="44">
        <f>1/2*(('Car Info '!$C$5)*('My Spreedsheet '!F1057)^2)</f>
        <v>136896.04938271601</v>
      </c>
      <c r="AF1057" s="44">
        <f t="shared" si="522"/>
        <v>136.896049382716</v>
      </c>
      <c r="AG1057" s="44">
        <f t="shared" si="523"/>
        <v>3.8026680384087776E-2</v>
      </c>
      <c r="AH1057" s="44">
        <f t="shared" si="524"/>
        <v>20.44551806198557</v>
      </c>
      <c r="AI1057" s="44">
        <f t="shared" si="525"/>
        <v>3130.0201405170606</v>
      </c>
      <c r="AJ1057" s="44">
        <f t="shared" si="526"/>
        <v>133766.02924219894</v>
      </c>
      <c r="AK1057" s="44">
        <f t="shared" si="527"/>
        <v>133.76602924219895</v>
      </c>
      <c r="AL1057" s="44">
        <f t="shared" si="528"/>
        <v>133766.02924219894</v>
      </c>
      <c r="AM1057" s="44">
        <f t="shared" si="529"/>
        <v>133.76602924219895</v>
      </c>
      <c r="AN1057" s="44">
        <f t="shared" si="530"/>
        <v>100.32452193164922</v>
      </c>
      <c r="AO1057" s="44">
        <f>IF('My Spreedsheet '!AN1057&lt; 'Supercapacitor Info'!$F$22,'My Spreedsheet '!AN1057,'Supercapacitor Info'!$F$22)</f>
        <v>100.32452193164922</v>
      </c>
    </row>
    <row r="1058" spans="2:41" x14ac:dyDescent="0.3">
      <c r="B1058" s="11" t="s">
        <v>11</v>
      </c>
      <c r="C1058" s="11">
        <v>1053</v>
      </c>
      <c r="D1058" s="11">
        <v>31</v>
      </c>
      <c r="E1058" s="12">
        <v>46.5</v>
      </c>
      <c r="F1058" s="53">
        <f t="shared" si="505"/>
        <v>12.916666666666666</v>
      </c>
      <c r="G1058" s="19">
        <f t="shared" si="531"/>
        <v>-0.69444444444444442</v>
      </c>
      <c r="H1058" s="19">
        <f t="shared" si="532"/>
        <v>-2.5</v>
      </c>
      <c r="I1058" s="19">
        <f t="shared" si="506"/>
        <v>12.916666666666666</v>
      </c>
      <c r="J1058" s="19">
        <f t="shared" si="507"/>
        <v>8139.9166666666724</v>
      </c>
      <c r="K1058" s="19">
        <f t="shared" si="508"/>
        <v>289.49999999999994</v>
      </c>
      <c r="L1058" s="44">
        <f>'Car Info '!$C$5*'My Spreedsheet '!G1058</f>
        <v>-1034.7222222222222</v>
      </c>
      <c r="M1058" s="44">
        <f t="shared" si="509"/>
        <v>1</v>
      </c>
      <c r="N1058" s="44">
        <f>IF(M1058=1,'Car Info '!$C$5*9.80665*'Car Info '!$H$5,0)</f>
        <v>160.73099349999998</v>
      </c>
      <c r="O1058" s="44">
        <f>0.5*'Car Info '!$G$5*'Car Info '!$I$5*'Car Info '!$D$5*('My Spreedsheet '!F1058*'My Spreedsheet '!F1058)</f>
        <v>63.713421961328123</v>
      </c>
      <c r="P1058" s="44">
        <f t="shared" si="533"/>
        <v>-810.27780676089412</v>
      </c>
      <c r="Q1058" s="44">
        <f t="shared" si="510"/>
        <v>-10466.088337328216</v>
      </c>
      <c r="R1058" s="44">
        <f t="shared" si="511"/>
        <v>-10.466088337328216</v>
      </c>
      <c r="S1058" s="44">
        <f t="shared" si="512"/>
        <v>2899.0736997088211</v>
      </c>
      <c r="T1058" s="44">
        <f t="shared" si="513"/>
        <v>64985.924481911883</v>
      </c>
      <c r="U1058" s="44">
        <f t="shared" si="514"/>
        <v>0</v>
      </c>
      <c r="V1058" s="44">
        <f t="shared" si="515"/>
        <v>0</v>
      </c>
      <c r="W1058" s="44">
        <f t="shared" si="516"/>
        <v>-10.466088337328216</v>
      </c>
      <c r="X1058" s="44">
        <f t="shared" si="517"/>
        <v>2.9072467603689488E-3</v>
      </c>
      <c r="Y1058" s="44">
        <f t="shared" si="503"/>
        <v>3645.4215858006519</v>
      </c>
      <c r="Z1058" s="44">
        <f t="shared" si="504"/>
        <v>-1695.7421056452615</v>
      </c>
      <c r="AA1058" s="44">
        <f t="shared" si="518"/>
        <v>1.0126171071668477</v>
      </c>
      <c r="AB1058" s="44">
        <f t="shared" si="519"/>
        <v>-0.47103947379035044</v>
      </c>
      <c r="AC1058" s="44">
        <f t="shared" si="520"/>
        <v>0.47103947379035044</v>
      </c>
      <c r="AD1058" s="44">
        <f t="shared" si="521"/>
        <v>0.54157763337649723</v>
      </c>
      <c r="AE1058" s="44">
        <f>1/2*(('Car Info '!$C$5)*('My Spreedsheet '!F1058)^2)</f>
        <v>124296.00694444444</v>
      </c>
      <c r="AF1058" s="44">
        <f t="shared" si="522"/>
        <v>124.29600694444444</v>
      </c>
      <c r="AG1058" s="44">
        <f t="shared" si="523"/>
        <v>3.452666859567901E-2</v>
      </c>
      <c r="AH1058" s="44">
        <f t="shared" si="524"/>
        <v>20.480044730581248</v>
      </c>
      <c r="AI1058" s="44">
        <f t="shared" si="525"/>
        <v>2899.0736997088211</v>
      </c>
      <c r="AJ1058" s="44">
        <f t="shared" si="526"/>
        <v>121396.93324473561</v>
      </c>
      <c r="AK1058" s="44">
        <f t="shared" si="527"/>
        <v>121.39693324473562</v>
      </c>
      <c r="AL1058" s="44">
        <f t="shared" si="528"/>
        <v>121396.93324473561</v>
      </c>
      <c r="AM1058" s="44">
        <f t="shared" si="529"/>
        <v>121.39693324473562</v>
      </c>
      <c r="AN1058" s="44">
        <f t="shared" si="530"/>
        <v>91.047699933551726</v>
      </c>
      <c r="AO1058" s="44">
        <f>IF('My Spreedsheet '!AN1058&lt; 'Supercapacitor Info'!$F$22,'My Spreedsheet '!AN1058,'Supercapacitor Info'!$F$22)</f>
        <v>91.047699933551726</v>
      </c>
    </row>
    <row r="1059" spans="2:41" x14ac:dyDescent="0.3">
      <c r="B1059" s="11" t="s">
        <v>11</v>
      </c>
      <c r="C1059" s="11">
        <v>1054</v>
      </c>
      <c r="D1059" s="11">
        <v>32</v>
      </c>
      <c r="E1059" s="12">
        <v>43.8</v>
      </c>
      <c r="F1059" s="53">
        <f t="shared" si="505"/>
        <v>12.166666666666666</v>
      </c>
      <c r="G1059" s="19">
        <f t="shared" si="531"/>
        <v>-0.86111111111111149</v>
      </c>
      <c r="H1059" s="19">
        <f t="shared" si="532"/>
        <v>-3.1000000000000014</v>
      </c>
      <c r="I1059" s="19">
        <f t="shared" si="506"/>
        <v>12.166666666666666</v>
      </c>
      <c r="J1059" s="19">
        <f t="shared" si="507"/>
        <v>8152.0833333333394</v>
      </c>
      <c r="K1059" s="19">
        <f t="shared" si="508"/>
        <v>301.66666666666663</v>
      </c>
      <c r="L1059" s="44">
        <f>'Car Info '!$C$5*'My Spreedsheet '!G1059</f>
        <v>-1283.0555555555561</v>
      </c>
      <c r="M1059" s="44">
        <f t="shared" si="509"/>
        <v>1</v>
      </c>
      <c r="N1059" s="44">
        <f>IF(M1059=1,'Car Info '!$C$5*9.80665*'Car Info '!$H$5,0)</f>
        <v>160.73099349999998</v>
      </c>
      <c r="O1059" s="44">
        <f>0.5*'Car Info '!$G$5*'Car Info '!$I$5*'Car Info '!$D$5*('My Spreedsheet '!F1059*'My Spreedsheet '!F1059)</f>
        <v>56.5292529668125</v>
      </c>
      <c r="P1059" s="44">
        <f t="shared" si="533"/>
        <v>-1065.7953090887436</v>
      </c>
      <c r="Q1059" s="44">
        <f t="shared" si="510"/>
        <v>-12967.176260579712</v>
      </c>
      <c r="R1059" s="44">
        <f t="shared" si="511"/>
        <v>-12.967176260579713</v>
      </c>
      <c r="S1059" s="44">
        <f t="shared" si="512"/>
        <v>2643.3329986795516</v>
      </c>
      <c r="T1059" s="44">
        <f t="shared" si="513"/>
        <v>67629.257480591434</v>
      </c>
      <c r="U1059" s="44">
        <f t="shared" si="514"/>
        <v>0</v>
      </c>
      <c r="V1059" s="44">
        <f t="shared" si="515"/>
        <v>0</v>
      </c>
      <c r="W1059" s="44">
        <f t="shared" si="516"/>
        <v>-12.967176260579713</v>
      </c>
      <c r="X1059" s="44">
        <f t="shared" si="517"/>
        <v>3.601993405716587E-3</v>
      </c>
      <c r="Y1059" s="44">
        <f t="shared" si="503"/>
        <v>3645.4215858006519</v>
      </c>
      <c r="Z1059" s="44">
        <f t="shared" si="504"/>
        <v>-1708.7092819058412</v>
      </c>
      <c r="AA1059" s="44">
        <f t="shared" si="518"/>
        <v>1.0126171071668477</v>
      </c>
      <c r="AB1059" s="44">
        <f t="shared" si="519"/>
        <v>-0.47464146719606698</v>
      </c>
      <c r="AC1059" s="44">
        <f t="shared" si="520"/>
        <v>0.47464146719606698</v>
      </c>
      <c r="AD1059" s="44">
        <f t="shared" si="521"/>
        <v>0.53797563997078068</v>
      </c>
      <c r="AE1059" s="44">
        <f>1/2*(('Car Info '!$C$5)*('My Spreedsheet '!F1059)^2)</f>
        <v>110280.69444444444</v>
      </c>
      <c r="AF1059" s="44">
        <f t="shared" si="522"/>
        <v>110.28069444444444</v>
      </c>
      <c r="AG1059" s="44">
        <f t="shared" si="523"/>
        <v>3.0633526234567898E-2</v>
      </c>
      <c r="AH1059" s="44">
        <f t="shared" si="524"/>
        <v>20.510678256815815</v>
      </c>
      <c r="AI1059" s="44">
        <f t="shared" si="525"/>
        <v>2643.3329986795516</v>
      </c>
      <c r="AJ1059" s="44">
        <f t="shared" si="526"/>
        <v>107637.36144576488</v>
      </c>
      <c r="AK1059" s="44">
        <f t="shared" si="527"/>
        <v>107.63736144576488</v>
      </c>
      <c r="AL1059" s="44">
        <f t="shared" si="528"/>
        <v>107637.36144576488</v>
      </c>
      <c r="AM1059" s="44">
        <f t="shared" si="529"/>
        <v>107.63736144576488</v>
      </c>
      <c r="AN1059" s="44">
        <f t="shared" si="530"/>
        <v>80.728021084323657</v>
      </c>
      <c r="AO1059" s="44">
        <f>IF('My Spreedsheet '!AN1059&lt; 'Supercapacitor Info'!$F$22,'My Spreedsheet '!AN1059,'Supercapacitor Info'!$F$22)</f>
        <v>80.728021084323657</v>
      </c>
    </row>
    <row r="1060" spans="2:41" x14ac:dyDescent="0.3">
      <c r="B1060" s="11" t="s">
        <v>11</v>
      </c>
      <c r="C1060" s="11">
        <v>1055</v>
      </c>
      <c r="D1060" s="11">
        <v>33</v>
      </c>
      <c r="E1060" s="12">
        <v>40.299999999999997</v>
      </c>
      <c r="F1060" s="53">
        <f t="shared" si="505"/>
        <v>11.194444444444443</v>
      </c>
      <c r="G1060" s="19">
        <f t="shared" si="531"/>
        <v>-1.0833333333333328</v>
      </c>
      <c r="H1060" s="19">
        <f t="shared" si="532"/>
        <v>-3.8999999999999986</v>
      </c>
      <c r="I1060" s="19">
        <f t="shared" si="506"/>
        <v>11.194444444444443</v>
      </c>
      <c r="J1060" s="19">
        <f t="shared" si="507"/>
        <v>8163.2777777777837</v>
      </c>
      <c r="K1060" s="19">
        <f t="shared" si="508"/>
        <v>312.86111111111109</v>
      </c>
      <c r="L1060" s="44">
        <f>'Car Info '!$C$5*'My Spreedsheet '!G1060</f>
        <v>-1614.1666666666658</v>
      </c>
      <c r="M1060" s="44">
        <f t="shared" si="509"/>
        <v>1</v>
      </c>
      <c r="N1060" s="44">
        <f>IF(M1060=1,'Car Info '!$C$5*9.80665*'Car Info '!$H$5,0)</f>
        <v>160.73099349999998</v>
      </c>
      <c r="O1060" s="44">
        <f>0.5*'Car Info '!$G$5*'Car Info '!$I$5*'Car Info '!$D$5*('My Spreedsheet '!F1060*'My Spreedsheet '!F1060)</f>
        <v>47.85585916206422</v>
      </c>
      <c r="P1060" s="44">
        <f t="shared" si="533"/>
        <v>-1405.5798140046015</v>
      </c>
      <c r="Q1060" s="44">
        <f t="shared" si="510"/>
        <v>-15734.685140107065</v>
      </c>
      <c r="R1060" s="44">
        <f t="shared" si="511"/>
        <v>-15.734685140107066</v>
      </c>
      <c r="S1060" s="44">
        <f t="shared" si="512"/>
        <v>2335.0139339669959</v>
      </c>
      <c r="T1060" s="44">
        <f t="shared" si="513"/>
        <v>69964.271414558432</v>
      </c>
      <c r="U1060" s="44">
        <f t="shared" si="514"/>
        <v>0</v>
      </c>
      <c r="V1060" s="44">
        <f t="shared" si="515"/>
        <v>0</v>
      </c>
      <c r="W1060" s="44">
        <f t="shared" si="516"/>
        <v>-15.734685140107066</v>
      </c>
      <c r="X1060" s="44">
        <f t="shared" si="517"/>
        <v>4.370745872251963E-3</v>
      </c>
      <c r="Y1060" s="44">
        <f t="shared" si="503"/>
        <v>3645.4215858006519</v>
      </c>
      <c r="Z1060" s="44">
        <f t="shared" si="504"/>
        <v>-1724.4439670459483</v>
      </c>
      <c r="AA1060" s="44">
        <f t="shared" si="518"/>
        <v>1.0126171071668477</v>
      </c>
      <c r="AB1060" s="44">
        <f t="shared" si="519"/>
        <v>-0.47901221306831898</v>
      </c>
      <c r="AC1060" s="44">
        <f t="shared" si="520"/>
        <v>0.47901221306831898</v>
      </c>
      <c r="AD1060" s="44">
        <f t="shared" si="521"/>
        <v>0.53360489409852874</v>
      </c>
      <c r="AE1060" s="44">
        <f>1/2*(('Car Info '!$C$5)*('My Spreedsheet '!F1060)^2)</f>
        <v>93360.111882716024</v>
      </c>
      <c r="AF1060" s="44">
        <f t="shared" si="522"/>
        <v>93.360111882716026</v>
      </c>
      <c r="AG1060" s="44">
        <f t="shared" si="523"/>
        <v>2.5933364411865563E-2</v>
      </c>
      <c r="AH1060" s="44">
        <f t="shared" si="524"/>
        <v>20.536611621227681</v>
      </c>
      <c r="AI1060" s="44">
        <f t="shared" si="525"/>
        <v>2335.0139339669959</v>
      </c>
      <c r="AJ1060" s="44">
        <f t="shared" si="526"/>
        <v>91025.097948749026</v>
      </c>
      <c r="AK1060" s="44">
        <f t="shared" si="527"/>
        <v>91.025097948749021</v>
      </c>
      <c r="AL1060" s="44">
        <f t="shared" si="528"/>
        <v>91025.097948749026</v>
      </c>
      <c r="AM1060" s="44">
        <f t="shared" si="529"/>
        <v>91.025097948749021</v>
      </c>
      <c r="AN1060" s="44">
        <f t="shared" si="530"/>
        <v>68.268823461561766</v>
      </c>
      <c r="AO1060" s="44">
        <f>IF('My Spreedsheet '!AN1060&lt; 'Supercapacitor Info'!$F$22,'My Spreedsheet '!AN1060,'Supercapacitor Info'!$F$22)</f>
        <v>68.268823461561766</v>
      </c>
    </row>
    <row r="1061" spans="2:41" x14ac:dyDescent="0.3">
      <c r="B1061" s="11" t="s">
        <v>11</v>
      </c>
      <c r="C1061" s="11">
        <v>1056</v>
      </c>
      <c r="D1061" s="11">
        <v>34</v>
      </c>
      <c r="E1061" s="12">
        <v>36</v>
      </c>
      <c r="F1061" s="53">
        <f t="shared" si="505"/>
        <v>10</v>
      </c>
      <c r="G1061" s="19">
        <f t="shared" si="531"/>
        <v>-1.333333333333333</v>
      </c>
      <c r="H1061" s="19">
        <f t="shared" si="532"/>
        <v>-4.7999999999999989</v>
      </c>
      <c r="I1061" s="19">
        <f t="shared" si="506"/>
        <v>10</v>
      </c>
      <c r="J1061" s="19">
        <f t="shared" si="507"/>
        <v>8173.2777777777837</v>
      </c>
      <c r="K1061" s="19">
        <f t="shared" si="508"/>
        <v>322.86111111111109</v>
      </c>
      <c r="L1061" s="44">
        <f>'Car Info '!$C$5*'My Spreedsheet '!G1061</f>
        <v>-1986.6666666666663</v>
      </c>
      <c r="M1061" s="44">
        <f t="shared" si="509"/>
        <v>1</v>
      </c>
      <c r="N1061" s="44">
        <f>IF(M1061=1,'Car Info '!$C$5*9.80665*'Car Info '!$H$5,0)</f>
        <v>160.73099349999998</v>
      </c>
      <c r="O1061" s="44">
        <f>0.5*'Car Info '!$G$5*'Car Info '!$I$5*'Car Info '!$D$5*('My Spreedsheet '!F1061*'My Spreedsheet '!F1061)</f>
        <v>38.188273725000002</v>
      </c>
      <c r="P1061" s="44">
        <f t="shared" si="533"/>
        <v>-1787.7473994416662</v>
      </c>
      <c r="Q1061" s="44">
        <f t="shared" si="510"/>
        <v>-17877.473994416661</v>
      </c>
      <c r="R1061" s="44">
        <f t="shared" si="511"/>
        <v>-17.877473994416661</v>
      </c>
      <c r="S1061" s="44">
        <f t="shared" si="512"/>
        <v>1989.19267225</v>
      </c>
      <c r="T1061" s="44">
        <f t="shared" si="513"/>
        <v>71953.464086808439</v>
      </c>
      <c r="U1061" s="44">
        <f t="shared" si="514"/>
        <v>0</v>
      </c>
      <c r="V1061" s="44">
        <f t="shared" si="515"/>
        <v>0</v>
      </c>
      <c r="W1061" s="44">
        <f t="shared" si="516"/>
        <v>-17.877473994416661</v>
      </c>
      <c r="X1061" s="44">
        <f t="shared" si="517"/>
        <v>4.9659649984490723E-3</v>
      </c>
      <c r="Y1061" s="44">
        <f t="shared" si="503"/>
        <v>3645.4215858006519</v>
      </c>
      <c r="Z1061" s="44">
        <f t="shared" si="504"/>
        <v>-1742.321441040365</v>
      </c>
      <c r="AA1061" s="44">
        <f t="shared" si="518"/>
        <v>1.0126171071668477</v>
      </c>
      <c r="AB1061" s="44">
        <f t="shared" si="519"/>
        <v>-0.48397817806676807</v>
      </c>
      <c r="AC1061" s="44">
        <f t="shared" si="520"/>
        <v>0.48397817806676807</v>
      </c>
      <c r="AD1061" s="44">
        <f t="shared" si="521"/>
        <v>0.5286389291000797</v>
      </c>
      <c r="AE1061" s="44">
        <f>1/2*(('Car Info '!$C$5)*('My Spreedsheet '!F1061)^2)</f>
        <v>74500</v>
      </c>
      <c r="AF1061" s="44">
        <f t="shared" si="522"/>
        <v>74.5</v>
      </c>
      <c r="AG1061" s="44">
        <f t="shared" si="523"/>
        <v>2.0694444444444446E-2</v>
      </c>
      <c r="AH1061" s="44">
        <f t="shared" si="524"/>
        <v>20.557306065672126</v>
      </c>
      <c r="AI1061" s="44">
        <f t="shared" si="525"/>
        <v>1989.19267225</v>
      </c>
      <c r="AJ1061" s="44">
        <f t="shared" si="526"/>
        <v>72510.807327749993</v>
      </c>
      <c r="AK1061" s="44">
        <f t="shared" si="527"/>
        <v>72.510807327750001</v>
      </c>
      <c r="AL1061" s="44">
        <f t="shared" si="528"/>
        <v>72510.807327749993</v>
      </c>
      <c r="AM1061" s="44">
        <f t="shared" si="529"/>
        <v>72.510807327750001</v>
      </c>
      <c r="AN1061" s="44">
        <f t="shared" si="530"/>
        <v>54.383105495812494</v>
      </c>
      <c r="AO1061" s="44">
        <f>IF('My Spreedsheet '!AN1061&lt; 'Supercapacitor Info'!$F$22,'My Spreedsheet '!AN1061,'Supercapacitor Info'!$F$22)</f>
        <v>54.383105495812494</v>
      </c>
    </row>
    <row r="1062" spans="2:41" x14ac:dyDescent="0.3">
      <c r="B1062" s="11" t="s">
        <v>11</v>
      </c>
      <c r="C1062" s="11">
        <v>1057</v>
      </c>
      <c r="D1062" s="11">
        <v>35</v>
      </c>
      <c r="E1062" s="12">
        <v>30.7</v>
      </c>
      <c r="F1062" s="53">
        <f t="shared" si="505"/>
        <v>8.5277777777777768</v>
      </c>
      <c r="G1062" s="19">
        <f t="shared" si="531"/>
        <v>-1.4722222222222223</v>
      </c>
      <c r="H1062" s="19">
        <f t="shared" si="532"/>
        <v>-5.3000000000000007</v>
      </c>
      <c r="I1062" s="19">
        <f t="shared" si="506"/>
        <v>8.5277777777777768</v>
      </c>
      <c r="J1062" s="19">
        <f t="shared" si="507"/>
        <v>8181.8055555555611</v>
      </c>
      <c r="K1062" s="19">
        <f t="shared" si="508"/>
        <v>331.38888888888886</v>
      </c>
      <c r="L1062" s="44">
        <f>'Car Info '!$C$5*'My Spreedsheet '!G1062</f>
        <v>-2193.6111111111113</v>
      </c>
      <c r="M1062" s="44">
        <f t="shared" si="509"/>
        <v>1</v>
      </c>
      <c r="N1062" s="44">
        <f>IF(M1062=1,'Car Info '!$C$5*9.80665*'Car Info '!$H$5,0)</f>
        <v>160.73099349999998</v>
      </c>
      <c r="O1062" s="44">
        <f>0.5*'Car Info '!$G$5*'Car Info '!$I$5*'Car Info '!$D$5*('My Spreedsheet '!F1062*'My Spreedsheet '!F1062)</f>
        <v>27.771655943730895</v>
      </c>
      <c r="P1062" s="44">
        <f t="shared" si="533"/>
        <v>-2005.1084616673804</v>
      </c>
      <c r="Q1062" s="44">
        <f t="shared" si="510"/>
        <v>-17099.119381441269</v>
      </c>
      <c r="R1062" s="44">
        <f t="shared" si="511"/>
        <v>-17.09911938144127</v>
      </c>
      <c r="S1062" s="44">
        <f t="shared" si="512"/>
        <v>1607.5087049784827</v>
      </c>
      <c r="T1062" s="44">
        <f t="shared" si="513"/>
        <v>73560.972791786917</v>
      </c>
      <c r="U1062" s="44">
        <f t="shared" si="514"/>
        <v>0</v>
      </c>
      <c r="V1062" s="44">
        <f t="shared" si="515"/>
        <v>0</v>
      </c>
      <c r="W1062" s="44">
        <f t="shared" si="516"/>
        <v>-17.09911938144127</v>
      </c>
      <c r="X1062" s="44">
        <f t="shared" si="517"/>
        <v>4.7497553837336859E-3</v>
      </c>
      <c r="Y1062" s="44">
        <f t="shared" si="503"/>
        <v>3645.4215858006519</v>
      </c>
      <c r="Z1062" s="44">
        <f t="shared" si="504"/>
        <v>-1759.4205604218064</v>
      </c>
      <c r="AA1062" s="44">
        <f t="shared" si="518"/>
        <v>1.0126171071668477</v>
      </c>
      <c r="AB1062" s="44">
        <f t="shared" si="519"/>
        <v>-0.48872793345050175</v>
      </c>
      <c r="AC1062" s="44">
        <f t="shared" si="520"/>
        <v>0.48872793345050175</v>
      </c>
      <c r="AD1062" s="44">
        <f t="shared" si="521"/>
        <v>0.52388917371634602</v>
      </c>
      <c r="AE1062" s="44">
        <f>1/2*(('Car Info '!$C$5)*('My Spreedsheet '!F1062)^2)</f>
        <v>54178.630401234557</v>
      </c>
      <c r="AF1062" s="44">
        <f t="shared" si="522"/>
        <v>54.178630401234557</v>
      </c>
      <c r="AG1062" s="44">
        <f t="shared" si="523"/>
        <v>1.5049619555898487E-2</v>
      </c>
      <c r="AH1062" s="44">
        <f t="shared" si="524"/>
        <v>20.572355685228025</v>
      </c>
      <c r="AI1062" s="44">
        <f t="shared" si="525"/>
        <v>1607.5087049784827</v>
      </c>
      <c r="AJ1062" s="44">
        <f t="shared" si="526"/>
        <v>52571.121696256072</v>
      </c>
      <c r="AK1062" s="44">
        <f t="shared" si="527"/>
        <v>52.571121696256071</v>
      </c>
      <c r="AL1062" s="44">
        <f t="shared" si="528"/>
        <v>52571.121696256072</v>
      </c>
      <c r="AM1062" s="44">
        <f t="shared" si="529"/>
        <v>52.571121696256071</v>
      </c>
      <c r="AN1062" s="44">
        <f t="shared" si="530"/>
        <v>39.428341272192057</v>
      </c>
      <c r="AO1062" s="44">
        <f>IF('My Spreedsheet '!AN1062&lt; 'Supercapacitor Info'!$F$22,'My Spreedsheet '!AN1062,'Supercapacitor Info'!$F$22)</f>
        <v>39.428341272192057</v>
      </c>
    </row>
    <row r="1063" spans="2:41" x14ac:dyDescent="0.3">
      <c r="B1063" s="11" t="s">
        <v>11</v>
      </c>
      <c r="C1063" s="11">
        <v>1058</v>
      </c>
      <c r="D1063" s="11">
        <v>36</v>
      </c>
      <c r="E1063" s="12">
        <v>25.4</v>
      </c>
      <c r="F1063" s="53">
        <f t="shared" si="505"/>
        <v>7.0555555555555554</v>
      </c>
      <c r="G1063" s="19">
        <f t="shared" si="531"/>
        <v>-1.3472222222222221</v>
      </c>
      <c r="H1063" s="19">
        <f t="shared" si="532"/>
        <v>-4.8499999999999996</v>
      </c>
      <c r="I1063" s="19">
        <f t="shared" si="506"/>
        <v>7.0555555555555554</v>
      </c>
      <c r="J1063" s="19">
        <f t="shared" si="507"/>
        <v>8188.8611111111168</v>
      </c>
      <c r="K1063" s="19">
        <f t="shared" si="508"/>
        <v>338.4444444444444</v>
      </c>
      <c r="L1063" s="44">
        <f>'Car Info '!$C$5*'My Spreedsheet '!G1063</f>
        <v>-2007.3611111111109</v>
      </c>
      <c r="M1063" s="44">
        <f t="shared" si="509"/>
        <v>1</v>
      </c>
      <c r="N1063" s="44">
        <f>IF(M1063=1,'Car Info '!$C$5*9.80665*'Car Info '!$H$5,0)</f>
        <v>160.73099349999998</v>
      </c>
      <c r="O1063" s="44">
        <f>0.5*'Car Info '!$G$5*'Car Info '!$I$5*'Car Info '!$D$5*('My Spreedsheet '!F1063*'My Spreedsheet '!F1063)</f>
        <v>19.010452682423608</v>
      </c>
      <c r="P1063" s="44">
        <f t="shared" si="533"/>
        <v>-1827.6196649286871</v>
      </c>
      <c r="Q1063" s="44">
        <f t="shared" si="510"/>
        <v>-12894.87208033018</v>
      </c>
      <c r="R1063" s="44">
        <f t="shared" si="511"/>
        <v>-12.894872080330181</v>
      </c>
      <c r="S1063" s="44">
        <f t="shared" si="512"/>
        <v>1268.1757591759888</v>
      </c>
      <c r="T1063" s="44">
        <f t="shared" si="513"/>
        <v>74829.148550962913</v>
      </c>
      <c r="U1063" s="44">
        <f t="shared" si="514"/>
        <v>0</v>
      </c>
      <c r="V1063" s="44">
        <f t="shared" si="515"/>
        <v>0</v>
      </c>
      <c r="W1063" s="44">
        <f t="shared" si="516"/>
        <v>-12.894872080330181</v>
      </c>
      <c r="X1063" s="44">
        <f t="shared" si="517"/>
        <v>3.581908911202828E-3</v>
      </c>
      <c r="Y1063" s="44">
        <f t="shared" si="503"/>
        <v>3645.4215858006519</v>
      </c>
      <c r="Z1063" s="44">
        <f t="shared" si="504"/>
        <v>-1772.3154325021367</v>
      </c>
      <c r="AA1063" s="44">
        <f t="shared" si="518"/>
        <v>1.0126171071668477</v>
      </c>
      <c r="AB1063" s="44">
        <f t="shared" si="519"/>
        <v>-0.49230984236170461</v>
      </c>
      <c r="AC1063" s="44">
        <f t="shared" si="520"/>
        <v>0.49230984236170461</v>
      </c>
      <c r="AD1063" s="44">
        <f t="shared" si="521"/>
        <v>0.52030726480514311</v>
      </c>
      <c r="AE1063" s="44">
        <f>1/2*(('Car Info '!$C$5)*('My Spreedsheet '!F1063)^2)</f>
        <v>37086.743827160491</v>
      </c>
      <c r="AF1063" s="44">
        <f t="shared" si="522"/>
        <v>37.08674382716049</v>
      </c>
      <c r="AG1063" s="44">
        <f t="shared" si="523"/>
        <v>1.0301873285322359E-2</v>
      </c>
      <c r="AH1063" s="44">
        <f t="shared" si="524"/>
        <v>20.582657558513347</v>
      </c>
      <c r="AI1063" s="44">
        <f t="shared" si="525"/>
        <v>1268.1757591759888</v>
      </c>
      <c r="AJ1063" s="44">
        <f t="shared" si="526"/>
        <v>35818.568067984503</v>
      </c>
      <c r="AK1063" s="44">
        <f t="shared" si="527"/>
        <v>35.818568067984501</v>
      </c>
      <c r="AL1063" s="44">
        <f t="shared" si="528"/>
        <v>35818.568067984503</v>
      </c>
      <c r="AM1063" s="44">
        <f t="shared" si="529"/>
        <v>35.818568067984501</v>
      </c>
      <c r="AN1063" s="44">
        <f t="shared" si="530"/>
        <v>26.863926050988375</v>
      </c>
      <c r="AO1063" s="44">
        <f>IF('My Spreedsheet '!AN1063&lt; 'Supercapacitor Info'!$F$22,'My Spreedsheet '!AN1063,'Supercapacitor Info'!$F$22)</f>
        <v>26.863926050988375</v>
      </c>
    </row>
    <row r="1064" spans="2:41" x14ac:dyDescent="0.3">
      <c r="B1064" s="11" t="s">
        <v>11</v>
      </c>
      <c r="C1064" s="11">
        <v>1059</v>
      </c>
      <c r="D1064" s="11">
        <v>37</v>
      </c>
      <c r="E1064" s="12">
        <v>21</v>
      </c>
      <c r="F1064" s="53">
        <f t="shared" si="505"/>
        <v>5.833333333333333</v>
      </c>
      <c r="G1064" s="19">
        <f t="shared" si="531"/>
        <v>-1.2083333333333333</v>
      </c>
      <c r="H1064" s="19">
        <f t="shared" si="532"/>
        <v>-4.3499999999999996</v>
      </c>
      <c r="I1064" s="19">
        <f t="shared" si="506"/>
        <v>5.833333333333333</v>
      </c>
      <c r="J1064" s="19">
        <f t="shared" si="507"/>
        <v>8194.6944444444507</v>
      </c>
      <c r="K1064" s="19">
        <f t="shared" si="508"/>
        <v>344.27777777777771</v>
      </c>
      <c r="L1064" s="44">
        <f>'Car Info '!$C$5*'My Spreedsheet '!G1064</f>
        <v>-1800.4166666666665</v>
      </c>
      <c r="M1064" s="44">
        <f t="shared" si="509"/>
        <v>1</v>
      </c>
      <c r="N1064" s="44">
        <f>IF(M1064=1,'Car Info '!$C$5*9.80665*'Car Info '!$H$5,0)</f>
        <v>160.73099349999998</v>
      </c>
      <c r="O1064" s="44">
        <f>0.5*'Car Info '!$G$5*'Car Info '!$I$5*'Car Info '!$D$5*('My Spreedsheet '!F1064*'My Spreedsheet '!F1064)</f>
        <v>12.994620920312498</v>
      </c>
      <c r="P1064" s="44">
        <f t="shared" si="533"/>
        <v>-1626.691052246354</v>
      </c>
      <c r="Q1064" s="44">
        <f t="shared" si="510"/>
        <v>-9489.0311381037318</v>
      </c>
      <c r="R1064" s="44">
        <f t="shared" si="511"/>
        <v>-9.4890311381037318</v>
      </c>
      <c r="S1064" s="44">
        <f t="shared" si="512"/>
        <v>1013.3994174518227</v>
      </c>
      <c r="T1064" s="44">
        <f t="shared" si="513"/>
        <v>75842.547968414729</v>
      </c>
      <c r="U1064" s="44">
        <f t="shared" si="514"/>
        <v>0</v>
      </c>
      <c r="V1064" s="44">
        <f t="shared" si="515"/>
        <v>0</v>
      </c>
      <c r="W1064" s="44">
        <f t="shared" si="516"/>
        <v>-9.4890311381037318</v>
      </c>
      <c r="X1064" s="44">
        <f t="shared" si="517"/>
        <v>2.6358419828065921E-3</v>
      </c>
      <c r="Y1064" s="44">
        <f t="shared" si="503"/>
        <v>3645.4215858006519</v>
      </c>
      <c r="Z1064" s="44">
        <f t="shared" si="504"/>
        <v>-1781.8044636402403</v>
      </c>
      <c r="AA1064" s="44">
        <f t="shared" si="518"/>
        <v>1.0126171071668477</v>
      </c>
      <c r="AB1064" s="44">
        <f t="shared" si="519"/>
        <v>-0.49494568434451119</v>
      </c>
      <c r="AC1064" s="44">
        <f t="shared" si="520"/>
        <v>0.49494568434451119</v>
      </c>
      <c r="AD1064" s="44">
        <f t="shared" si="521"/>
        <v>0.51767142282233647</v>
      </c>
      <c r="AE1064" s="44">
        <f>1/2*(('Car Info '!$C$5)*('My Spreedsheet '!F1064)^2)</f>
        <v>25350.694444444438</v>
      </c>
      <c r="AF1064" s="44">
        <f t="shared" si="522"/>
        <v>25.350694444444439</v>
      </c>
      <c r="AG1064" s="44">
        <f t="shared" si="523"/>
        <v>7.0418595679012331E-3</v>
      </c>
      <c r="AH1064" s="44">
        <f t="shared" si="524"/>
        <v>20.589699418081249</v>
      </c>
      <c r="AI1064" s="44">
        <f t="shared" si="525"/>
        <v>1013.3994174518227</v>
      </c>
      <c r="AJ1064" s="44">
        <f t="shared" si="526"/>
        <v>24337.295026992615</v>
      </c>
      <c r="AK1064" s="44">
        <f t="shared" si="527"/>
        <v>24.337295026992617</v>
      </c>
      <c r="AL1064" s="44">
        <f t="shared" si="528"/>
        <v>24337.295026992615</v>
      </c>
      <c r="AM1064" s="44">
        <f t="shared" si="529"/>
        <v>24.337295026992617</v>
      </c>
      <c r="AN1064" s="44">
        <f t="shared" si="530"/>
        <v>18.252971270244458</v>
      </c>
      <c r="AO1064" s="44">
        <f>IF('My Spreedsheet '!AN1064&lt; 'Supercapacitor Info'!$F$22,'My Spreedsheet '!AN1064,'Supercapacitor Info'!$F$22)</f>
        <v>18.252971270244458</v>
      </c>
    </row>
    <row r="1065" spans="2:41" x14ac:dyDescent="0.3">
      <c r="B1065" s="11" t="s">
        <v>11</v>
      </c>
      <c r="C1065" s="11">
        <v>1060</v>
      </c>
      <c r="D1065" s="11">
        <v>38</v>
      </c>
      <c r="E1065" s="12">
        <v>16.7</v>
      </c>
      <c r="F1065" s="53">
        <f t="shared" si="505"/>
        <v>4.6388888888888884</v>
      </c>
      <c r="G1065" s="19">
        <f t="shared" si="531"/>
        <v>-1.0555555555555556</v>
      </c>
      <c r="H1065" s="19">
        <f t="shared" si="532"/>
        <v>-3.8</v>
      </c>
      <c r="I1065" s="19">
        <f t="shared" si="506"/>
        <v>4.6388888888888884</v>
      </c>
      <c r="J1065" s="19">
        <f t="shared" si="507"/>
        <v>8199.3333333333394</v>
      </c>
      <c r="K1065" s="19">
        <f t="shared" si="508"/>
        <v>348.91666666666663</v>
      </c>
      <c r="L1065" s="44">
        <f>'Car Info '!$C$5*'My Spreedsheet '!G1065</f>
        <v>-1572.7777777777778</v>
      </c>
      <c r="M1065" s="44">
        <f t="shared" si="509"/>
        <v>1</v>
      </c>
      <c r="N1065" s="44">
        <f>IF(M1065=1,'Car Info '!$C$5*9.80665*'Car Info '!$H$5,0)</f>
        <v>160.73099349999998</v>
      </c>
      <c r="O1065" s="44">
        <f>0.5*'Car Info '!$G$5*'Car Info '!$I$5*'Car Info '!$D$5*('My Spreedsheet '!F1065*'My Spreedsheet '!F1065)</f>
        <v>8.2178454160225662</v>
      </c>
      <c r="P1065" s="44">
        <f t="shared" si="533"/>
        <v>-1403.8289388617552</v>
      </c>
      <c r="Q1065" s="44">
        <f t="shared" si="510"/>
        <v>-6512.2064663864749</v>
      </c>
      <c r="R1065" s="44">
        <f t="shared" si="511"/>
        <v>-6.5122064663864752</v>
      </c>
      <c r="S1065" s="44">
        <f t="shared" si="512"/>
        <v>783.73489163821557</v>
      </c>
      <c r="T1065" s="44">
        <f t="shared" si="513"/>
        <v>76626.282860052946</v>
      </c>
      <c r="U1065" s="44">
        <f t="shared" si="514"/>
        <v>0</v>
      </c>
      <c r="V1065" s="44">
        <f t="shared" si="515"/>
        <v>0</v>
      </c>
      <c r="W1065" s="44">
        <f t="shared" si="516"/>
        <v>-6.5122064663864752</v>
      </c>
      <c r="X1065" s="44">
        <f t="shared" si="517"/>
        <v>1.8089462406629098E-3</v>
      </c>
      <c r="Y1065" s="44">
        <f t="shared" si="503"/>
        <v>3645.4215858006519</v>
      </c>
      <c r="Z1065" s="44">
        <f t="shared" si="504"/>
        <v>-1788.3166701066268</v>
      </c>
      <c r="AA1065" s="44">
        <f t="shared" si="518"/>
        <v>1.0126171071668477</v>
      </c>
      <c r="AB1065" s="44">
        <f t="shared" si="519"/>
        <v>-0.49675463058517411</v>
      </c>
      <c r="AC1065" s="44">
        <f t="shared" si="520"/>
        <v>0.49675463058517411</v>
      </c>
      <c r="AD1065" s="44">
        <f t="shared" si="521"/>
        <v>0.51586247658167361</v>
      </c>
      <c r="AE1065" s="44">
        <f>1/2*(('Car Info '!$C$5)*('My Spreedsheet '!F1065)^2)</f>
        <v>16031.871141975304</v>
      </c>
      <c r="AF1065" s="44">
        <f t="shared" si="522"/>
        <v>16.031871141975305</v>
      </c>
      <c r="AG1065" s="44">
        <f t="shared" si="523"/>
        <v>4.453297539437585E-3</v>
      </c>
      <c r="AH1065" s="44">
        <f t="shared" si="524"/>
        <v>20.594152715620687</v>
      </c>
      <c r="AI1065" s="44">
        <f t="shared" si="525"/>
        <v>783.73489163821557</v>
      </c>
      <c r="AJ1065" s="44">
        <f t="shared" si="526"/>
        <v>15248.136250337087</v>
      </c>
      <c r="AK1065" s="44">
        <f t="shared" si="527"/>
        <v>15.248136250337089</v>
      </c>
      <c r="AL1065" s="44">
        <f t="shared" si="528"/>
        <v>15248.136250337087</v>
      </c>
      <c r="AM1065" s="44">
        <f t="shared" si="529"/>
        <v>15.248136250337089</v>
      </c>
      <c r="AN1065" s="44">
        <f t="shared" si="530"/>
        <v>11.436102187752814</v>
      </c>
      <c r="AO1065" s="44">
        <f>IF('My Spreedsheet '!AN1065&lt; 'Supercapacitor Info'!$F$22,'My Spreedsheet '!AN1065,'Supercapacitor Info'!$F$22)</f>
        <v>11.436102187752814</v>
      </c>
    </row>
    <row r="1066" spans="2:41" x14ac:dyDescent="0.3">
      <c r="B1066" s="11" t="s">
        <v>11</v>
      </c>
      <c r="C1066" s="11">
        <v>1061</v>
      </c>
      <c r="D1066" s="11">
        <v>39</v>
      </c>
      <c r="E1066" s="12">
        <v>13.4</v>
      </c>
      <c r="F1066" s="53">
        <f t="shared" si="505"/>
        <v>3.7222222222222223</v>
      </c>
      <c r="G1066" s="19">
        <f t="shared" si="531"/>
        <v>-0.65277777777777768</v>
      </c>
      <c r="H1066" s="19">
        <f t="shared" si="532"/>
        <v>-2.3499999999999996</v>
      </c>
      <c r="I1066" s="19">
        <f t="shared" si="506"/>
        <v>3.7222222222222223</v>
      </c>
      <c r="J1066" s="19">
        <f t="shared" si="507"/>
        <v>8203.055555555562</v>
      </c>
      <c r="K1066" s="19">
        <f t="shared" si="508"/>
        <v>352.63888888888886</v>
      </c>
      <c r="L1066" s="44">
        <f>'Car Info '!$C$5*'My Spreedsheet '!G1066</f>
        <v>-972.63888888888869</v>
      </c>
      <c r="M1066" s="44">
        <f t="shared" si="509"/>
        <v>1</v>
      </c>
      <c r="N1066" s="44">
        <f>IF(M1066=1,'Car Info '!$C$5*9.80665*'Car Info '!$H$5,0)</f>
        <v>160.73099349999998</v>
      </c>
      <c r="O1066" s="44">
        <f>0.5*'Car Info '!$G$5*'Car Info '!$I$5*'Car Info '!$D$5*('My Spreedsheet '!F1066*'My Spreedsheet '!F1066)</f>
        <v>5.2909617515902774</v>
      </c>
      <c r="P1066" s="44">
        <f t="shared" si="533"/>
        <v>-806.61693363729842</v>
      </c>
      <c r="Q1066" s="44">
        <f t="shared" si="510"/>
        <v>-3002.4074752054998</v>
      </c>
      <c r="R1066" s="44">
        <f t="shared" si="511"/>
        <v>-3.0024074752055001</v>
      </c>
      <c r="S1066" s="44">
        <f t="shared" si="512"/>
        <v>617.9706112142527</v>
      </c>
      <c r="T1066" s="44">
        <f t="shared" si="513"/>
        <v>77244.253471267206</v>
      </c>
      <c r="U1066" s="44">
        <f t="shared" si="514"/>
        <v>0</v>
      </c>
      <c r="V1066" s="44">
        <f t="shared" si="515"/>
        <v>0</v>
      </c>
      <c r="W1066" s="44">
        <f t="shared" si="516"/>
        <v>-3.0024074752055001</v>
      </c>
      <c r="X1066" s="44">
        <f t="shared" si="517"/>
        <v>8.340020764459723E-4</v>
      </c>
      <c r="Y1066" s="44">
        <f t="shared" si="503"/>
        <v>3645.4215858006519</v>
      </c>
      <c r="Z1066" s="44">
        <f t="shared" si="504"/>
        <v>-1791.3190775818323</v>
      </c>
      <c r="AA1066" s="44">
        <f t="shared" si="518"/>
        <v>1.0126171071668477</v>
      </c>
      <c r="AB1066" s="44">
        <f t="shared" si="519"/>
        <v>-0.49758863266162007</v>
      </c>
      <c r="AC1066" s="44">
        <f t="shared" si="520"/>
        <v>0.49758863266162007</v>
      </c>
      <c r="AD1066" s="44">
        <f t="shared" si="521"/>
        <v>0.5150284745052276</v>
      </c>
      <c r="AE1066" s="44">
        <f>1/2*(('Car Info '!$C$5)*('My Spreedsheet '!F1066)^2)</f>
        <v>10321.929012345679</v>
      </c>
      <c r="AF1066" s="44">
        <f t="shared" si="522"/>
        <v>10.321929012345679</v>
      </c>
      <c r="AG1066" s="44">
        <f t="shared" si="523"/>
        <v>2.8672025034293552E-3</v>
      </c>
      <c r="AH1066" s="44">
        <f t="shared" si="524"/>
        <v>20.597019918124118</v>
      </c>
      <c r="AI1066" s="44">
        <f t="shared" si="525"/>
        <v>617.9706112142527</v>
      </c>
      <c r="AJ1066" s="44">
        <f t="shared" si="526"/>
        <v>9703.9584011314273</v>
      </c>
      <c r="AK1066" s="44">
        <f t="shared" si="527"/>
        <v>9.7039584011314268</v>
      </c>
      <c r="AL1066" s="44">
        <f t="shared" si="528"/>
        <v>9703.9584011314273</v>
      </c>
      <c r="AM1066" s="44">
        <f t="shared" si="529"/>
        <v>9.7039584011314268</v>
      </c>
      <c r="AN1066" s="44">
        <f t="shared" si="530"/>
        <v>7.2779688008485701</v>
      </c>
      <c r="AO1066" s="44">
        <f>IF('My Spreedsheet '!AN1066&lt; 'Supercapacitor Info'!$F$22,'My Spreedsheet '!AN1066,'Supercapacitor Info'!$F$22)</f>
        <v>7.2779688008485701</v>
      </c>
    </row>
    <row r="1067" spans="2:41" x14ac:dyDescent="0.3">
      <c r="B1067" s="11" t="s">
        <v>11</v>
      </c>
      <c r="C1067" s="11">
        <v>1062</v>
      </c>
      <c r="D1067" s="11">
        <v>40</v>
      </c>
      <c r="E1067" s="12">
        <v>12</v>
      </c>
      <c r="F1067" s="53">
        <f t="shared" si="505"/>
        <v>3.333333333333333</v>
      </c>
      <c r="G1067" s="19">
        <f t="shared" si="531"/>
        <v>-0.18055555555555566</v>
      </c>
      <c r="H1067" s="19">
        <f t="shared" si="532"/>
        <v>-0.65000000000000036</v>
      </c>
      <c r="I1067" s="19">
        <f t="shared" si="506"/>
        <v>3.333333333333333</v>
      </c>
      <c r="J1067" s="19">
        <f t="shared" si="507"/>
        <v>8206.388888888896</v>
      </c>
      <c r="K1067" s="19">
        <f t="shared" si="508"/>
        <v>355.97222222222217</v>
      </c>
      <c r="L1067" s="44">
        <f>'Car Info '!$C$5*'My Spreedsheet '!G1067</f>
        <v>-269.02777777777794</v>
      </c>
      <c r="M1067" s="44">
        <f t="shared" si="509"/>
        <v>1</v>
      </c>
      <c r="N1067" s="44">
        <f>IF(M1067=1,'Car Info '!$C$5*9.80665*'Car Info '!$H$5,0)</f>
        <v>160.73099349999998</v>
      </c>
      <c r="O1067" s="44">
        <f>0.5*'Car Info '!$G$5*'Car Info '!$I$5*'Car Info '!$D$5*('My Spreedsheet '!F1067*'My Spreedsheet '!F1067)</f>
        <v>4.2431415249999995</v>
      </c>
      <c r="P1067" s="44">
        <f t="shared" si="533"/>
        <v>-104.05364275277796</v>
      </c>
      <c r="Q1067" s="44">
        <f t="shared" si="510"/>
        <v>-346.84547584259315</v>
      </c>
      <c r="R1067" s="44">
        <f t="shared" si="511"/>
        <v>-0.34684547584259318</v>
      </c>
      <c r="S1067" s="44">
        <f t="shared" si="512"/>
        <v>549.91378341666655</v>
      </c>
      <c r="T1067" s="44">
        <f t="shared" si="513"/>
        <v>77794.167254683867</v>
      </c>
      <c r="U1067" s="44">
        <f t="shared" si="514"/>
        <v>0</v>
      </c>
      <c r="V1067" s="44">
        <f t="shared" si="515"/>
        <v>0</v>
      </c>
      <c r="W1067" s="44">
        <f t="shared" si="516"/>
        <v>-0.34684547584259318</v>
      </c>
      <c r="X1067" s="44">
        <f t="shared" si="517"/>
        <v>9.6345965511831442E-5</v>
      </c>
      <c r="Y1067" s="44">
        <f t="shared" si="503"/>
        <v>3645.4215858006519</v>
      </c>
      <c r="Z1067" s="44">
        <f t="shared" si="504"/>
        <v>-1791.6659230576749</v>
      </c>
      <c r="AA1067" s="44">
        <f t="shared" si="518"/>
        <v>1.0126171071668477</v>
      </c>
      <c r="AB1067" s="44">
        <f t="shared" si="519"/>
        <v>-0.4976849786271319</v>
      </c>
      <c r="AC1067" s="44">
        <f t="shared" si="520"/>
        <v>0.4976849786271319</v>
      </c>
      <c r="AD1067" s="44">
        <f t="shared" si="521"/>
        <v>0.51493212853971582</v>
      </c>
      <c r="AE1067" s="44">
        <f>1/2*(('Car Info '!$C$5)*('My Spreedsheet '!F1067)^2)</f>
        <v>8277.7777777777756</v>
      </c>
      <c r="AF1067" s="44">
        <f t="shared" si="522"/>
        <v>8.277777777777775</v>
      </c>
      <c r="AG1067" s="44">
        <f t="shared" si="523"/>
        <v>2.2993827160493821E-3</v>
      </c>
      <c r="AH1067" s="44">
        <f t="shared" si="524"/>
        <v>20.599319300840168</v>
      </c>
      <c r="AI1067" s="44">
        <f t="shared" si="525"/>
        <v>549.91378341666655</v>
      </c>
      <c r="AJ1067" s="44">
        <f t="shared" si="526"/>
        <v>7727.8639943611088</v>
      </c>
      <c r="AK1067" s="44">
        <f t="shared" si="527"/>
        <v>7.7278639943611092</v>
      </c>
      <c r="AL1067" s="44">
        <f t="shared" si="528"/>
        <v>7727.8639943611088</v>
      </c>
      <c r="AM1067" s="44">
        <f t="shared" si="529"/>
        <v>7.7278639943611092</v>
      </c>
      <c r="AN1067" s="44">
        <f t="shared" si="530"/>
        <v>5.7958979957708321</v>
      </c>
      <c r="AO1067" s="44">
        <f>IF('My Spreedsheet '!AN1067&lt; 'Supercapacitor Info'!$F$22,'My Spreedsheet '!AN1067,'Supercapacitor Info'!$F$22)</f>
        <v>5.7958979957708321</v>
      </c>
    </row>
    <row r="1068" spans="2:41" x14ac:dyDescent="0.3">
      <c r="B1068" s="11" t="s">
        <v>11</v>
      </c>
      <c r="C1068" s="11">
        <v>1063</v>
      </c>
      <c r="D1068" s="11">
        <v>41</v>
      </c>
      <c r="E1068" s="12">
        <v>12.1</v>
      </c>
      <c r="F1068" s="53">
        <f t="shared" si="505"/>
        <v>3.3611111111111107</v>
      </c>
      <c r="G1068" s="19">
        <f t="shared" si="531"/>
        <v>0.1111111111111112</v>
      </c>
      <c r="H1068" s="19">
        <f t="shared" si="532"/>
        <v>0.40000000000000036</v>
      </c>
      <c r="I1068" s="19">
        <f t="shared" si="506"/>
        <v>3.3611111111111107</v>
      </c>
      <c r="J1068" s="19">
        <f t="shared" si="507"/>
        <v>8209.7500000000073</v>
      </c>
      <c r="K1068" s="19">
        <f t="shared" si="508"/>
        <v>359.33333333333326</v>
      </c>
      <c r="L1068" s="44">
        <f>'Car Info '!$C$5*'My Spreedsheet '!G1068</f>
        <v>165.55555555555569</v>
      </c>
      <c r="M1068" s="44">
        <f t="shared" si="509"/>
        <v>1</v>
      </c>
      <c r="N1068" s="44">
        <f>IF(M1068=1,'Car Info '!$C$5*9.80665*'Car Info '!$H$5,0)</f>
        <v>160.73099349999998</v>
      </c>
      <c r="O1068" s="44">
        <f>0.5*'Car Info '!$G$5*'Car Info '!$I$5*'Car Info '!$D$5*('My Spreedsheet '!F1068*'My Spreedsheet '!F1068)</f>
        <v>4.314155213022568</v>
      </c>
      <c r="P1068" s="44">
        <f t="shared" si="533"/>
        <v>330.60070426857823</v>
      </c>
      <c r="Q1068" s="44">
        <f t="shared" si="510"/>
        <v>1111.1857004582766</v>
      </c>
      <c r="R1068" s="44">
        <f t="shared" si="511"/>
        <v>1.1111857004582766</v>
      </c>
      <c r="S1068" s="44">
        <f t="shared" si="512"/>
        <v>554.73508317432572</v>
      </c>
      <c r="T1068" s="44">
        <f t="shared" si="513"/>
        <v>78348.902337858191</v>
      </c>
      <c r="U1068" s="44">
        <f t="shared" si="514"/>
        <v>1.1111857004582766</v>
      </c>
      <c r="V1068" s="44">
        <f t="shared" si="515"/>
        <v>3.0866269457174351E-4</v>
      </c>
      <c r="W1068" s="44">
        <f t="shared" si="516"/>
        <v>0</v>
      </c>
      <c r="X1068" s="44">
        <f t="shared" si="517"/>
        <v>0</v>
      </c>
      <c r="Y1068" s="44">
        <f t="shared" si="503"/>
        <v>3646.5327715011103</v>
      </c>
      <c r="Z1068" s="44">
        <f t="shared" si="504"/>
        <v>-1791.6659230576749</v>
      </c>
      <c r="AA1068" s="44">
        <f t="shared" si="518"/>
        <v>1.0129257698614196</v>
      </c>
      <c r="AB1068" s="44">
        <f t="shared" si="519"/>
        <v>-0.4976849786271319</v>
      </c>
      <c r="AC1068" s="44">
        <f t="shared" si="520"/>
        <v>0.4976849786271319</v>
      </c>
      <c r="AD1068" s="44">
        <f t="shared" si="521"/>
        <v>0.51524079123428768</v>
      </c>
      <c r="AE1068" s="44">
        <f>1/2*(('Car Info '!$C$5)*('My Spreedsheet '!F1068)^2)</f>
        <v>8416.3155864197506</v>
      </c>
      <c r="AF1068" s="44">
        <f t="shared" si="522"/>
        <v>8.416315586419751</v>
      </c>
      <c r="AG1068" s="44">
        <f t="shared" si="523"/>
        <v>2.337865440672153E-3</v>
      </c>
      <c r="AH1068" s="44">
        <f t="shared" si="524"/>
        <v>20.601657166280841</v>
      </c>
      <c r="AI1068" s="44">
        <f t="shared" si="525"/>
        <v>554.73508317432572</v>
      </c>
      <c r="AJ1068" s="44">
        <f t="shared" si="526"/>
        <v>7861.5805032454246</v>
      </c>
      <c r="AK1068" s="44">
        <f t="shared" si="527"/>
        <v>7.8615805032454249</v>
      </c>
      <c r="AL1068" s="44">
        <f t="shared" si="528"/>
        <v>0</v>
      </c>
      <c r="AM1068" s="44">
        <f t="shared" si="529"/>
        <v>0</v>
      </c>
      <c r="AN1068" s="44">
        <f t="shared" si="530"/>
        <v>5.8961853774340689</v>
      </c>
      <c r="AO1068" s="44">
        <f>IF('My Spreedsheet '!AN1068&lt; 'Supercapacitor Info'!$F$22,'My Spreedsheet '!AN1068,'Supercapacitor Info'!$F$22)</f>
        <v>5.8961853774340689</v>
      </c>
    </row>
    <row r="1069" spans="2:41" x14ac:dyDescent="0.3">
      <c r="B1069" s="11" t="s">
        <v>11</v>
      </c>
      <c r="C1069" s="11">
        <v>1064</v>
      </c>
      <c r="D1069" s="11">
        <v>42</v>
      </c>
      <c r="E1069" s="12">
        <v>12.8</v>
      </c>
      <c r="F1069" s="53">
        <f t="shared" si="505"/>
        <v>3.5555555555555558</v>
      </c>
      <c r="G1069" s="19">
        <f t="shared" si="531"/>
        <v>0.4861111111111111</v>
      </c>
      <c r="H1069" s="19">
        <f t="shared" si="532"/>
        <v>1.75</v>
      </c>
      <c r="I1069" s="19">
        <f t="shared" si="506"/>
        <v>3.5555555555555558</v>
      </c>
      <c r="J1069" s="19">
        <f t="shared" si="507"/>
        <v>8213.305555555562</v>
      </c>
      <c r="K1069" s="19">
        <f t="shared" si="508"/>
        <v>362.8888888888888</v>
      </c>
      <c r="L1069" s="44">
        <f>'Car Info '!$C$5*'My Spreedsheet '!G1069</f>
        <v>724.30555555555554</v>
      </c>
      <c r="M1069" s="44">
        <f t="shared" si="509"/>
        <v>1</v>
      </c>
      <c r="N1069" s="44">
        <f>IF(M1069=1,'Car Info '!$C$5*9.80665*'Car Info '!$H$5,0)</f>
        <v>160.73099349999998</v>
      </c>
      <c r="O1069" s="44">
        <f>0.5*'Car Info '!$G$5*'Car Info '!$I$5*'Car Info '!$D$5*('My Spreedsheet '!F1069*'My Spreedsheet '!F1069)</f>
        <v>4.827752135111111</v>
      </c>
      <c r="P1069" s="44">
        <f t="shared" si="533"/>
        <v>889.86430119066665</v>
      </c>
      <c r="Q1069" s="44">
        <f t="shared" si="510"/>
        <v>3163.9619597890373</v>
      </c>
      <c r="R1069" s="44">
        <f t="shared" si="511"/>
        <v>3.1639619597890376</v>
      </c>
      <c r="S1069" s="44">
        <f t="shared" si="512"/>
        <v>588.65331781372834</v>
      </c>
      <c r="T1069" s="44">
        <f t="shared" si="513"/>
        <v>78937.555655671924</v>
      </c>
      <c r="U1069" s="44">
        <f t="shared" si="514"/>
        <v>3.1639619597890376</v>
      </c>
      <c r="V1069" s="44">
        <f t="shared" si="515"/>
        <v>8.7887832216362156E-4</v>
      </c>
      <c r="W1069" s="44">
        <f t="shared" si="516"/>
        <v>0</v>
      </c>
      <c r="X1069" s="44">
        <f t="shared" si="517"/>
        <v>0</v>
      </c>
      <c r="Y1069" s="44">
        <f t="shared" si="503"/>
        <v>3649.6967334608994</v>
      </c>
      <c r="Z1069" s="44">
        <f t="shared" si="504"/>
        <v>-1791.6659230576749</v>
      </c>
      <c r="AA1069" s="44">
        <f t="shared" si="518"/>
        <v>1.0138046481835832</v>
      </c>
      <c r="AB1069" s="44">
        <f t="shared" si="519"/>
        <v>-0.4976849786271319</v>
      </c>
      <c r="AC1069" s="44">
        <f t="shared" si="520"/>
        <v>0.4976849786271319</v>
      </c>
      <c r="AD1069" s="44">
        <f t="shared" si="521"/>
        <v>0.51611966955645128</v>
      </c>
      <c r="AE1069" s="44">
        <f>1/2*(('Car Info '!$C$5)*('My Spreedsheet '!F1069)^2)</f>
        <v>9418.2716049382725</v>
      </c>
      <c r="AF1069" s="44">
        <f t="shared" si="522"/>
        <v>9.4182716049382726</v>
      </c>
      <c r="AG1069" s="44">
        <f t="shared" si="523"/>
        <v>2.6161865569272981E-3</v>
      </c>
      <c r="AH1069" s="44">
        <f t="shared" si="524"/>
        <v>20.604273352837769</v>
      </c>
      <c r="AI1069" s="44">
        <f t="shared" si="525"/>
        <v>588.65331781372834</v>
      </c>
      <c r="AJ1069" s="44">
        <f t="shared" si="526"/>
        <v>8829.6182871245437</v>
      </c>
      <c r="AK1069" s="44">
        <f t="shared" si="527"/>
        <v>8.8296182871245446</v>
      </c>
      <c r="AL1069" s="44">
        <f t="shared" si="528"/>
        <v>0</v>
      </c>
      <c r="AM1069" s="44">
        <f t="shared" si="529"/>
        <v>0</v>
      </c>
      <c r="AN1069" s="44">
        <f t="shared" si="530"/>
        <v>6.622213715343408</v>
      </c>
      <c r="AO1069" s="44">
        <f>IF('My Spreedsheet '!AN1069&lt; 'Supercapacitor Info'!$F$22,'My Spreedsheet '!AN1069,'Supercapacitor Info'!$F$22)</f>
        <v>6.622213715343408</v>
      </c>
    </row>
    <row r="1070" spans="2:41" x14ac:dyDescent="0.3">
      <c r="B1070" s="11" t="s">
        <v>11</v>
      </c>
      <c r="C1070" s="11">
        <v>1065</v>
      </c>
      <c r="D1070" s="11">
        <v>43</v>
      </c>
      <c r="E1070" s="12">
        <v>15.6</v>
      </c>
      <c r="F1070" s="53">
        <f t="shared" si="505"/>
        <v>4.333333333333333</v>
      </c>
      <c r="G1070" s="19">
        <f t="shared" si="531"/>
        <v>0.98611111111111083</v>
      </c>
      <c r="H1070" s="19">
        <f t="shared" si="532"/>
        <v>3.5499999999999989</v>
      </c>
      <c r="I1070" s="19">
        <f t="shared" si="506"/>
        <v>4.333333333333333</v>
      </c>
      <c r="J1070" s="19">
        <f t="shared" si="507"/>
        <v>8217.638888888896</v>
      </c>
      <c r="K1070" s="19">
        <f t="shared" si="508"/>
        <v>367.22222222222211</v>
      </c>
      <c r="L1070" s="44">
        <f>'Car Info '!$C$5*'My Spreedsheet '!G1070</f>
        <v>1469.3055555555552</v>
      </c>
      <c r="M1070" s="44">
        <f t="shared" si="509"/>
        <v>1</v>
      </c>
      <c r="N1070" s="44">
        <f>IF(M1070=1,'Car Info '!$C$5*9.80665*'Car Info '!$H$5,0)</f>
        <v>160.73099349999998</v>
      </c>
      <c r="O1070" s="44">
        <f>0.5*'Car Info '!$G$5*'Car Info '!$I$5*'Car Info '!$D$5*('My Spreedsheet '!F1070*'My Spreedsheet '!F1070)</f>
        <v>7.1709091772499987</v>
      </c>
      <c r="P1070" s="44">
        <f t="shared" si="533"/>
        <v>1637.2074582328053</v>
      </c>
      <c r="Q1070" s="44">
        <f t="shared" si="510"/>
        <v>7094.5656523421558</v>
      </c>
      <c r="R1070" s="44">
        <f t="shared" si="511"/>
        <v>7.0945656523421556</v>
      </c>
      <c r="S1070" s="44">
        <f t="shared" si="512"/>
        <v>727.57491160141649</v>
      </c>
      <c r="T1070" s="44">
        <f t="shared" si="513"/>
        <v>79665.130567273343</v>
      </c>
      <c r="U1070" s="44">
        <f t="shared" si="514"/>
        <v>7.0945656523421556</v>
      </c>
      <c r="V1070" s="44">
        <f t="shared" si="515"/>
        <v>1.9707126812061543E-3</v>
      </c>
      <c r="W1070" s="44">
        <f t="shared" si="516"/>
        <v>0</v>
      </c>
      <c r="X1070" s="44">
        <f t="shared" si="517"/>
        <v>0</v>
      </c>
      <c r="Y1070" s="44">
        <f t="shared" si="503"/>
        <v>3656.7912991132416</v>
      </c>
      <c r="Z1070" s="44">
        <f t="shared" si="504"/>
        <v>-1791.6659230576749</v>
      </c>
      <c r="AA1070" s="44">
        <f t="shared" si="518"/>
        <v>1.0157753608647893</v>
      </c>
      <c r="AB1070" s="44">
        <f t="shared" si="519"/>
        <v>-0.4976849786271319</v>
      </c>
      <c r="AC1070" s="44">
        <f t="shared" si="520"/>
        <v>0.4976849786271319</v>
      </c>
      <c r="AD1070" s="44">
        <f t="shared" si="521"/>
        <v>0.51809038223765735</v>
      </c>
      <c r="AE1070" s="44">
        <f>1/2*(('Car Info '!$C$5)*('My Spreedsheet '!F1070)^2)</f>
        <v>13989.444444444442</v>
      </c>
      <c r="AF1070" s="44">
        <f t="shared" si="522"/>
        <v>13.989444444444441</v>
      </c>
      <c r="AG1070" s="44">
        <f t="shared" si="523"/>
        <v>3.8859567901234557E-3</v>
      </c>
      <c r="AH1070" s="44">
        <f t="shared" si="524"/>
        <v>20.608159309627894</v>
      </c>
      <c r="AI1070" s="44">
        <f t="shared" si="525"/>
        <v>727.57491160141649</v>
      </c>
      <c r="AJ1070" s="44">
        <f t="shared" si="526"/>
        <v>13261.869532843026</v>
      </c>
      <c r="AK1070" s="44">
        <f t="shared" si="527"/>
        <v>13.261869532843026</v>
      </c>
      <c r="AL1070" s="44">
        <f t="shared" si="528"/>
        <v>0</v>
      </c>
      <c r="AM1070" s="44">
        <f t="shared" si="529"/>
        <v>0</v>
      </c>
      <c r="AN1070" s="44">
        <f t="shared" si="530"/>
        <v>9.9464021496322701</v>
      </c>
      <c r="AO1070" s="44">
        <f>IF('My Spreedsheet '!AN1070&lt; 'Supercapacitor Info'!$F$22,'My Spreedsheet '!AN1070,'Supercapacitor Info'!$F$22)</f>
        <v>9.9464021496322701</v>
      </c>
    </row>
    <row r="1071" spans="2:41" x14ac:dyDescent="0.3">
      <c r="B1071" s="11" t="s">
        <v>11</v>
      </c>
      <c r="C1071" s="11">
        <v>1066</v>
      </c>
      <c r="D1071" s="11">
        <v>44</v>
      </c>
      <c r="E1071" s="12">
        <v>19.899999999999999</v>
      </c>
      <c r="F1071" s="53">
        <f t="shared" si="505"/>
        <v>5.5277777777777777</v>
      </c>
      <c r="G1071" s="19">
        <f t="shared" si="531"/>
        <v>1.0833333333333333</v>
      </c>
      <c r="H1071" s="19">
        <f t="shared" si="532"/>
        <v>3.8999999999999995</v>
      </c>
      <c r="I1071" s="19">
        <f t="shared" si="506"/>
        <v>5.5277777777777777</v>
      </c>
      <c r="J1071" s="19">
        <f t="shared" si="507"/>
        <v>8223.1666666666733</v>
      </c>
      <c r="K1071" s="19">
        <f t="shared" si="508"/>
        <v>372.74999999999989</v>
      </c>
      <c r="L1071" s="44">
        <f>'Car Info '!$C$5*'My Spreedsheet '!G1071</f>
        <v>1614.1666666666665</v>
      </c>
      <c r="M1071" s="44">
        <f t="shared" si="509"/>
        <v>1</v>
      </c>
      <c r="N1071" s="44">
        <f>IF(M1071=1,'Car Info '!$C$5*9.80665*'Car Info '!$H$5,0)</f>
        <v>160.73099349999998</v>
      </c>
      <c r="O1071" s="44">
        <f>0.5*'Car Info '!$G$5*'Car Info '!$I$5*'Car Info '!$D$5*('My Spreedsheet '!F1071*'My Spreedsheet '!F1071)</f>
        <v>11.668933856355903</v>
      </c>
      <c r="P1071" s="44">
        <f t="shared" si="533"/>
        <v>1786.5665940230224</v>
      </c>
      <c r="Q1071" s="44">
        <f t="shared" si="510"/>
        <v>9875.7431169605952</v>
      </c>
      <c r="R1071" s="44">
        <f t="shared" si="511"/>
        <v>9.8757431169605958</v>
      </c>
      <c r="S1071" s="44">
        <f t="shared" si="512"/>
        <v>952.98848733096713</v>
      </c>
      <c r="T1071" s="44">
        <f t="shared" si="513"/>
        <v>80618.119054604307</v>
      </c>
      <c r="U1071" s="44">
        <f t="shared" si="514"/>
        <v>9.8757431169605958</v>
      </c>
      <c r="V1071" s="44">
        <f t="shared" si="515"/>
        <v>2.7432619769334988E-3</v>
      </c>
      <c r="W1071" s="44">
        <f t="shared" si="516"/>
        <v>0</v>
      </c>
      <c r="X1071" s="44">
        <f t="shared" si="517"/>
        <v>0</v>
      </c>
      <c r="Y1071" s="44">
        <f t="shared" si="503"/>
        <v>3666.6670422302022</v>
      </c>
      <c r="Z1071" s="44">
        <f t="shared" si="504"/>
        <v>-1791.6659230576749</v>
      </c>
      <c r="AA1071" s="44">
        <f t="shared" si="518"/>
        <v>1.0185186228417229</v>
      </c>
      <c r="AB1071" s="44">
        <f t="shared" si="519"/>
        <v>-0.4976849786271319</v>
      </c>
      <c r="AC1071" s="44">
        <f t="shared" si="520"/>
        <v>0.4976849786271319</v>
      </c>
      <c r="AD1071" s="44">
        <f t="shared" si="521"/>
        <v>0.520833644214591</v>
      </c>
      <c r="AE1071" s="44">
        <f>1/2*(('Car Info '!$C$5)*('My Spreedsheet '!F1071)^2)</f>
        <v>22764.4637345679</v>
      </c>
      <c r="AF1071" s="44">
        <f t="shared" si="522"/>
        <v>22.764463734567901</v>
      </c>
      <c r="AG1071" s="44">
        <f t="shared" si="523"/>
        <v>6.3234621484910833E-3</v>
      </c>
      <c r="AH1071" s="44">
        <f t="shared" si="524"/>
        <v>20.614482771776384</v>
      </c>
      <c r="AI1071" s="44">
        <f t="shared" si="525"/>
        <v>952.98848733096713</v>
      </c>
      <c r="AJ1071" s="44">
        <f t="shared" si="526"/>
        <v>21811.475247236933</v>
      </c>
      <c r="AK1071" s="44">
        <f t="shared" si="527"/>
        <v>21.811475247236935</v>
      </c>
      <c r="AL1071" s="44">
        <f t="shared" si="528"/>
        <v>0</v>
      </c>
      <c r="AM1071" s="44">
        <f t="shared" si="529"/>
        <v>0</v>
      </c>
      <c r="AN1071" s="44">
        <f t="shared" si="530"/>
        <v>16.358606435427699</v>
      </c>
      <c r="AO1071" s="44">
        <f>IF('My Spreedsheet '!AN1071&lt; 'Supercapacitor Info'!$F$22,'My Spreedsheet '!AN1071,'Supercapacitor Info'!$F$22)</f>
        <v>16.358606435427699</v>
      </c>
    </row>
    <row r="1072" spans="2:41" x14ac:dyDescent="0.3">
      <c r="B1072" s="11" t="s">
        <v>11</v>
      </c>
      <c r="C1072" s="11">
        <v>1067</v>
      </c>
      <c r="D1072" s="11">
        <v>45</v>
      </c>
      <c r="E1072" s="12">
        <v>23.4</v>
      </c>
      <c r="F1072" s="53">
        <f t="shared" si="505"/>
        <v>6.4999999999999991</v>
      </c>
      <c r="G1072" s="19">
        <f t="shared" si="531"/>
        <v>0.65277777777777812</v>
      </c>
      <c r="H1072" s="19">
        <f t="shared" si="532"/>
        <v>2.3500000000000014</v>
      </c>
      <c r="I1072" s="19">
        <f t="shared" si="506"/>
        <v>6.4999999999999991</v>
      </c>
      <c r="J1072" s="19">
        <f t="shared" si="507"/>
        <v>8229.6666666666733</v>
      </c>
      <c r="K1072" s="19">
        <f t="shared" si="508"/>
        <v>379.24999999999989</v>
      </c>
      <c r="L1072" s="44">
        <f>'Car Info '!$C$5*'My Spreedsheet '!G1072</f>
        <v>972.63888888888937</v>
      </c>
      <c r="M1072" s="44">
        <f t="shared" si="509"/>
        <v>1</v>
      </c>
      <c r="N1072" s="44">
        <f>IF(M1072=1,'Car Info '!$C$5*9.80665*'Car Info '!$H$5,0)</f>
        <v>160.73099349999998</v>
      </c>
      <c r="O1072" s="44">
        <f>0.5*'Car Info '!$G$5*'Car Info '!$I$5*'Car Info '!$D$5*('My Spreedsheet '!F1072*'My Spreedsheet '!F1072)</f>
        <v>16.134545648812495</v>
      </c>
      <c r="P1072" s="44">
        <f t="shared" si="533"/>
        <v>1149.5044280377019</v>
      </c>
      <c r="Q1072" s="44">
        <f t="shared" si="510"/>
        <v>7471.7787822450618</v>
      </c>
      <c r="R1072" s="44">
        <f t="shared" si="511"/>
        <v>7.4717787822450621</v>
      </c>
      <c r="S1072" s="44">
        <f t="shared" si="512"/>
        <v>1149.6260044672808</v>
      </c>
      <c r="T1072" s="44">
        <f t="shared" si="513"/>
        <v>81767.745059071589</v>
      </c>
      <c r="U1072" s="44">
        <f t="shared" si="514"/>
        <v>7.4717787822450621</v>
      </c>
      <c r="V1072" s="44">
        <f t="shared" si="515"/>
        <v>2.0754941061791837E-3</v>
      </c>
      <c r="W1072" s="44">
        <f t="shared" si="516"/>
        <v>0</v>
      </c>
      <c r="X1072" s="44">
        <f t="shared" si="517"/>
        <v>0</v>
      </c>
      <c r="Y1072" s="44">
        <f t="shared" si="503"/>
        <v>3674.1388210124474</v>
      </c>
      <c r="Z1072" s="44">
        <f t="shared" si="504"/>
        <v>-1791.6659230576749</v>
      </c>
      <c r="AA1072" s="44">
        <f t="shared" si="518"/>
        <v>1.020594116947902</v>
      </c>
      <c r="AB1072" s="44">
        <f t="shared" si="519"/>
        <v>-0.4976849786271319</v>
      </c>
      <c r="AC1072" s="44">
        <f t="shared" si="520"/>
        <v>0.4976849786271319</v>
      </c>
      <c r="AD1072" s="44">
        <f t="shared" si="521"/>
        <v>0.52290913832077013</v>
      </c>
      <c r="AE1072" s="44">
        <f>1/2*(('Car Info '!$C$5)*('My Spreedsheet '!F1072)^2)</f>
        <v>31476.249999999989</v>
      </c>
      <c r="AF1072" s="44">
        <f t="shared" si="522"/>
        <v>31.47624999999999</v>
      </c>
      <c r="AG1072" s="44">
        <f t="shared" si="523"/>
        <v>8.7434027777777753E-3</v>
      </c>
      <c r="AH1072" s="44">
        <f t="shared" si="524"/>
        <v>20.623226174554162</v>
      </c>
      <c r="AI1072" s="44">
        <f t="shared" si="525"/>
        <v>1149.6260044672808</v>
      </c>
      <c r="AJ1072" s="44">
        <f t="shared" si="526"/>
        <v>30326.623995532707</v>
      </c>
      <c r="AK1072" s="44">
        <f t="shared" si="527"/>
        <v>30.326623995532707</v>
      </c>
      <c r="AL1072" s="44">
        <f t="shared" si="528"/>
        <v>0</v>
      </c>
      <c r="AM1072" s="44">
        <f t="shared" si="529"/>
        <v>0</v>
      </c>
      <c r="AN1072" s="44">
        <f t="shared" si="530"/>
        <v>22.744967996649532</v>
      </c>
      <c r="AO1072" s="44">
        <f>IF('My Spreedsheet '!AN1072&lt; 'Supercapacitor Info'!$F$22,'My Spreedsheet '!AN1072,'Supercapacitor Info'!$F$22)</f>
        <v>22.744967996649532</v>
      </c>
    </row>
    <row r="1073" spans="2:41" x14ac:dyDescent="0.3">
      <c r="B1073" s="11" t="s">
        <v>11</v>
      </c>
      <c r="C1073" s="11">
        <v>1068</v>
      </c>
      <c r="D1073" s="11">
        <v>46</v>
      </c>
      <c r="E1073" s="12">
        <v>24.6</v>
      </c>
      <c r="F1073" s="53">
        <f t="shared" si="505"/>
        <v>6.8333333333333339</v>
      </c>
      <c r="G1073" s="19">
        <f t="shared" si="531"/>
        <v>0.25000000000000011</v>
      </c>
      <c r="H1073" s="19">
        <f t="shared" si="532"/>
        <v>0.90000000000000036</v>
      </c>
      <c r="I1073" s="19">
        <f t="shared" si="506"/>
        <v>6.8333333333333339</v>
      </c>
      <c r="J1073" s="19">
        <f t="shared" si="507"/>
        <v>8236.5000000000073</v>
      </c>
      <c r="K1073" s="19">
        <f t="shared" si="508"/>
        <v>386.0833333333332</v>
      </c>
      <c r="L1073" s="44">
        <f>'Car Info '!$C$5*'My Spreedsheet '!G1073</f>
        <v>372.50000000000017</v>
      </c>
      <c r="M1073" s="44">
        <f t="shared" si="509"/>
        <v>1</v>
      </c>
      <c r="N1073" s="44">
        <f>IF(M1073=1,'Car Info '!$C$5*9.80665*'Car Info '!$H$5,0)</f>
        <v>160.73099349999998</v>
      </c>
      <c r="O1073" s="44">
        <f>0.5*'Car Info '!$G$5*'Car Info '!$I$5*'Car Info '!$D$5*('My Spreedsheet '!F1073*'My Spreedsheet '!F1073)</f>
        <v>17.831802258812502</v>
      </c>
      <c r="P1073" s="44">
        <f t="shared" si="533"/>
        <v>551.06279575881263</v>
      </c>
      <c r="Q1073" s="44">
        <f t="shared" si="510"/>
        <v>3765.5957710185535</v>
      </c>
      <c r="R1073" s="44">
        <f t="shared" si="511"/>
        <v>3.7655957710185537</v>
      </c>
      <c r="S1073" s="44">
        <f t="shared" si="512"/>
        <v>1220.1791043518854</v>
      </c>
      <c r="T1073" s="44">
        <f t="shared" si="513"/>
        <v>82987.924163423479</v>
      </c>
      <c r="U1073" s="44">
        <f t="shared" si="514"/>
        <v>3.7655957710185537</v>
      </c>
      <c r="V1073" s="44">
        <f t="shared" si="515"/>
        <v>1.0459988252829316E-3</v>
      </c>
      <c r="W1073" s="44">
        <f t="shared" si="516"/>
        <v>0</v>
      </c>
      <c r="X1073" s="44">
        <f t="shared" si="517"/>
        <v>0</v>
      </c>
      <c r="Y1073" s="44">
        <f t="shared" si="503"/>
        <v>3677.9044167834659</v>
      </c>
      <c r="Z1073" s="44">
        <f t="shared" si="504"/>
        <v>-1791.6659230576749</v>
      </c>
      <c r="AA1073" s="44">
        <f t="shared" si="518"/>
        <v>1.0216401157731849</v>
      </c>
      <c r="AB1073" s="44">
        <f t="shared" si="519"/>
        <v>-0.4976849786271319</v>
      </c>
      <c r="AC1073" s="44">
        <f t="shared" si="520"/>
        <v>0.4976849786271319</v>
      </c>
      <c r="AD1073" s="44">
        <f t="shared" si="521"/>
        <v>0.52395513714605302</v>
      </c>
      <c r="AE1073" s="44">
        <f>1/2*(('Car Info '!$C$5)*('My Spreedsheet '!F1073)^2)</f>
        <v>34787.361111111117</v>
      </c>
      <c r="AF1073" s="44">
        <f t="shared" si="522"/>
        <v>34.787361111111117</v>
      </c>
      <c r="AG1073" s="44">
        <f t="shared" si="523"/>
        <v>9.6631558641975326E-3</v>
      </c>
      <c r="AH1073" s="44">
        <f t="shared" si="524"/>
        <v>20.632889330418358</v>
      </c>
      <c r="AI1073" s="44">
        <f t="shared" si="525"/>
        <v>1220.1791043518854</v>
      </c>
      <c r="AJ1073" s="44">
        <f t="shared" si="526"/>
        <v>33567.182006759234</v>
      </c>
      <c r="AK1073" s="44">
        <f t="shared" si="527"/>
        <v>33.567182006759232</v>
      </c>
      <c r="AL1073" s="44">
        <f t="shared" si="528"/>
        <v>0</v>
      </c>
      <c r="AM1073" s="44">
        <f t="shared" si="529"/>
        <v>0</v>
      </c>
      <c r="AN1073" s="44">
        <f t="shared" si="530"/>
        <v>25.175386505069426</v>
      </c>
      <c r="AO1073" s="44">
        <f>IF('My Spreedsheet '!AN1073&lt; 'Supercapacitor Info'!$F$22,'My Spreedsheet '!AN1073,'Supercapacitor Info'!$F$22)</f>
        <v>25.175386505069426</v>
      </c>
    </row>
    <row r="1074" spans="2:41" x14ac:dyDescent="0.3">
      <c r="B1074" s="11" t="s">
        <v>11</v>
      </c>
      <c r="C1074" s="11">
        <v>1069</v>
      </c>
      <c r="D1074" s="11">
        <v>47</v>
      </c>
      <c r="E1074" s="12">
        <v>25.2</v>
      </c>
      <c r="F1074" s="53">
        <f t="shared" si="505"/>
        <v>7</v>
      </c>
      <c r="G1074" s="19">
        <f t="shared" si="531"/>
        <v>0.24999999999999961</v>
      </c>
      <c r="H1074" s="19">
        <f t="shared" si="532"/>
        <v>0.89999999999999858</v>
      </c>
      <c r="I1074" s="19">
        <f t="shared" si="506"/>
        <v>7</v>
      </c>
      <c r="J1074" s="19">
        <f t="shared" si="507"/>
        <v>8243.5000000000073</v>
      </c>
      <c r="K1074" s="19">
        <f t="shared" si="508"/>
        <v>393.0833333333332</v>
      </c>
      <c r="L1074" s="44">
        <f>'Car Info '!$C$5*'My Spreedsheet '!G1074</f>
        <v>372.49999999999943</v>
      </c>
      <c r="M1074" s="44">
        <f t="shared" si="509"/>
        <v>1</v>
      </c>
      <c r="N1074" s="44">
        <f>IF(M1074=1,'Car Info '!$C$5*9.80665*'Car Info '!$H$5,0)</f>
        <v>160.73099349999998</v>
      </c>
      <c r="O1074" s="44">
        <f>0.5*'Car Info '!$G$5*'Car Info '!$I$5*'Car Info '!$D$5*('My Spreedsheet '!F1074*'My Spreedsheet '!F1074)</f>
        <v>18.712254125249999</v>
      </c>
      <c r="P1074" s="44">
        <f t="shared" si="533"/>
        <v>551.94324762524934</v>
      </c>
      <c r="Q1074" s="44">
        <f t="shared" si="510"/>
        <v>3863.6027333767452</v>
      </c>
      <c r="R1074" s="44">
        <f t="shared" si="511"/>
        <v>3.8636027333767453</v>
      </c>
      <c r="S1074" s="44">
        <f t="shared" si="512"/>
        <v>1256.1027333767497</v>
      </c>
      <c r="T1074" s="44">
        <f t="shared" si="513"/>
        <v>84244.026896800235</v>
      </c>
      <c r="U1074" s="44">
        <f t="shared" si="514"/>
        <v>3.8636027333767453</v>
      </c>
      <c r="V1074" s="44">
        <f t="shared" si="515"/>
        <v>1.0732229814935403E-3</v>
      </c>
      <c r="W1074" s="44">
        <f t="shared" si="516"/>
        <v>0</v>
      </c>
      <c r="X1074" s="44">
        <f t="shared" si="517"/>
        <v>0</v>
      </c>
      <c r="Y1074" s="44">
        <f t="shared" si="503"/>
        <v>3681.7680195168427</v>
      </c>
      <c r="Z1074" s="44">
        <f t="shared" si="504"/>
        <v>-1791.6659230576749</v>
      </c>
      <c r="AA1074" s="44">
        <f t="shared" si="518"/>
        <v>1.0227133387546785</v>
      </c>
      <c r="AB1074" s="44">
        <f t="shared" si="519"/>
        <v>-0.4976849786271319</v>
      </c>
      <c r="AC1074" s="44">
        <f t="shared" si="520"/>
        <v>0.4976849786271319</v>
      </c>
      <c r="AD1074" s="44">
        <f t="shared" si="521"/>
        <v>0.52502836012754661</v>
      </c>
      <c r="AE1074" s="44">
        <f>1/2*(('Car Info '!$C$5)*('My Spreedsheet '!F1074)^2)</f>
        <v>36505</v>
      </c>
      <c r="AF1074" s="44">
        <f t="shared" si="522"/>
        <v>36.505000000000003</v>
      </c>
      <c r="AG1074" s="44">
        <f t="shared" si="523"/>
        <v>1.0140277777777779E-2</v>
      </c>
      <c r="AH1074" s="44">
        <f t="shared" si="524"/>
        <v>20.643029608196137</v>
      </c>
      <c r="AI1074" s="44">
        <f t="shared" si="525"/>
        <v>1256.1027333767497</v>
      </c>
      <c r="AJ1074" s="44">
        <f t="shared" si="526"/>
        <v>35248.897266623251</v>
      </c>
      <c r="AK1074" s="44">
        <f t="shared" si="527"/>
        <v>35.248897266623253</v>
      </c>
      <c r="AL1074" s="44">
        <f t="shared" si="528"/>
        <v>0</v>
      </c>
      <c r="AM1074" s="44">
        <f t="shared" si="529"/>
        <v>0</v>
      </c>
      <c r="AN1074" s="44">
        <f t="shared" si="530"/>
        <v>26.436672949967441</v>
      </c>
      <c r="AO1074" s="44">
        <f>IF('My Spreedsheet '!AN1074&lt; 'Supercapacitor Info'!$F$22,'My Spreedsheet '!AN1074,'Supercapacitor Info'!$F$22)</f>
        <v>26.436672949967441</v>
      </c>
    </row>
    <row r="1075" spans="2:41" x14ac:dyDescent="0.3">
      <c r="B1075" s="11" t="s">
        <v>11</v>
      </c>
      <c r="C1075" s="11">
        <v>1070</v>
      </c>
      <c r="D1075" s="11">
        <v>48</v>
      </c>
      <c r="E1075" s="12">
        <v>26.4</v>
      </c>
      <c r="F1075" s="53">
        <f t="shared" si="505"/>
        <v>7.333333333333333</v>
      </c>
      <c r="G1075" s="19">
        <f t="shared" si="531"/>
        <v>0.50000000000000022</v>
      </c>
      <c r="H1075" s="19">
        <f t="shared" si="532"/>
        <v>1.8000000000000007</v>
      </c>
      <c r="I1075" s="19">
        <f t="shared" si="506"/>
        <v>7.333333333333333</v>
      </c>
      <c r="J1075" s="19">
        <f t="shared" si="507"/>
        <v>8250.8333333333412</v>
      </c>
      <c r="K1075" s="19">
        <f t="shared" si="508"/>
        <v>400.41666666666652</v>
      </c>
      <c r="L1075" s="44">
        <f>'Car Info '!$C$5*'My Spreedsheet '!G1075</f>
        <v>745.00000000000034</v>
      </c>
      <c r="M1075" s="44">
        <f t="shared" si="509"/>
        <v>1</v>
      </c>
      <c r="N1075" s="44">
        <f>IF(M1075=1,'Car Info '!$C$5*9.80665*'Car Info '!$H$5,0)</f>
        <v>160.73099349999998</v>
      </c>
      <c r="O1075" s="44">
        <f>0.5*'Car Info '!$G$5*'Car Info '!$I$5*'Car Info '!$D$5*('My Spreedsheet '!F1075*'My Spreedsheet '!F1075)</f>
        <v>20.536804980999996</v>
      </c>
      <c r="P1075" s="44">
        <f t="shared" si="533"/>
        <v>926.26779848100034</v>
      </c>
      <c r="Q1075" s="44">
        <f t="shared" si="510"/>
        <v>6792.630522194002</v>
      </c>
      <c r="R1075" s="44">
        <f t="shared" si="511"/>
        <v>6.7926305221940018</v>
      </c>
      <c r="S1075" s="44">
        <f t="shared" si="512"/>
        <v>1329.2971888606664</v>
      </c>
      <c r="T1075" s="44">
        <f t="shared" si="513"/>
        <v>85573.324085660905</v>
      </c>
      <c r="U1075" s="44">
        <f t="shared" si="514"/>
        <v>6.7926305221940018</v>
      </c>
      <c r="V1075" s="44">
        <f t="shared" si="515"/>
        <v>1.886841811720556E-3</v>
      </c>
      <c r="W1075" s="44">
        <f t="shared" si="516"/>
        <v>0</v>
      </c>
      <c r="X1075" s="44">
        <f t="shared" si="517"/>
        <v>0</v>
      </c>
      <c r="Y1075" s="44">
        <f t="shared" si="503"/>
        <v>3688.5606500390368</v>
      </c>
      <c r="Z1075" s="44">
        <f t="shared" si="504"/>
        <v>-1791.6659230576749</v>
      </c>
      <c r="AA1075" s="44">
        <f t="shared" si="518"/>
        <v>1.0246001805663991</v>
      </c>
      <c r="AB1075" s="44">
        <f t="shared" si="519"/>
        <v>-0.4976849786271319</v>
      </c>
      <c r="AC1075" s="44">
        <f t="shared" si="520"/>
        <v>0.4976849786271319</v>
      </c>
      <c r="AD1075" s="44">
        <f t="shared" si="521"/>
        <v>0.52691520193926722</v>
      </c>
      <c r="AE1075" s="44">
        <f>1/2*(('Car Info '!$C$5)*('My Spreedsheet '!F1075)^2)</f>
        <v>40064.444444444438</v>
      </c>
      <c r="AF1075" s="44">
        <f t="shared" si="522"/>
        <v>40.06444444444444</v>
      </c>
      <c r="AG1075" s="44">
        <f t="shared" si="523"/>
        <v>1.112901234567901E-2</v>
      </c>
      <c r="AH1075" s="44">
        <f t="shared" si="524"/>
        <v>20.654158620541818</v>
      </c>
      <c r="AI1075" s="44">
        <f t="shared" si="525"/>
        <v>1329.2971888606664</v>
      </c>
      <c r="AJ1075" s="44">
        <f t="shared" si="526"/>
        <v>38735.147255583768</v>
      </c>
      <c r="AK1075" s="44">
        <f t="shared" si="527"/>
        <v>38.735147255583769</v>
      </c>
      <c r="AL1075" s="44">
        <f t="shared" si="528"/>
        <v>0</v>
      </c>
      <c r="AM1075" s="44">
        <f t="shared" si="529"/>
        <v>0</v>
      </c>
      <c r="AN1075" s="44">
        <f t="shared" si="530"/>
        <v>29.051360441687827</v>
      </c>
      <c r="AO1075" s="44">
        <f>IF('My Spreedsheet '!AN1075&lt; 'Supercapacitor Info'!$F$22,'My Spreedsheet '!AN1075,'Supercapacitor Info'!$F$22)</f>
        <v>29.051360441687827</v>
      </c>
    </row>
    <row r="1076" spans="2:41" x14ac:dyDescent="0.3">
      <c r="B1076" s="11" t="s">
        <v>11</v>
      </c>
      <c r="C1076" s="11">
        <v>1071</v>
      </c>
      <c r="D1076" s="11">
        <v>49</v>
      </c>
      <c r="E1076" s="12">
        <v>28.8</v>
      </c>
      <c r="F1076" s="53">
        <f t="shared" si="505"/>
        <v>8</v>
      </c>
      <c r="G1076" s="19">
        <f t="shared" si="531"/>
        <v>0.75000000000000022</v>
      </c>
      <c r="H1076" s="19">
        <f t="shared" si="532"/>
        <v>2.7000000000000011</v>
      </c>
      <c r="I1076" s="19">
        <f t="shared" si="506"/>
        <v>8</v>
      </c>
      <c r="J1076" s="19">
        <f t="shared" si="507"/>
        <v>8258.8333333333412</v>
      </c>
      <c r="K1076" s="19">
        <f t="shared" si="508"/>
        <v>408.41666666666652</v>
      </c>
      <c r="L1076" s="44">
        <f>'Car Info '!$C$5*'My Spreedsheet '!G1076</f>
        <v>1117.5000000000002</v>
      </c>
      <c r="M1076" s="44">
        <f t="shared" si="509"/>
        <v>1</v>
      </c>
      <c r="N1076" s="44">
        <f>IF(M1076=1,'Car Info '!$C$5*9.80665*'Car Info '!$H$5,0)</f>
        <v>160.73099349999998</v>
      </c>
      <c r="O1076" s="44">
        <f>0.5*'Car Info '!$G$5*'Car Info '!$I$5*'Car Info '!$D$5*('My Spreedsheet '!F1076*'My Spreedsheet '!F1076)</f>
        <v>24.440495184</v>
      </c>
      <c r="P1076" s="44">
        <f t="shared" si="533"/>
        <v>1302.6714886840002</v>
      </c>
      <c r="Q1076" s="44">
        <f t="shared" si="510"/>
        <v>10421.371909472002</v>
      </c>
      <c r="R1076" s="44">
        <f t="shared" si="511"/>
        <v>10.421371909472002</v>
      </c>
      <c r="S1076" s="44">
        <f t="shared" si="512"/>
        <v>1481.371909472</v>
      </c>
      <c r="T1076" s="44">
        <f t="shared" si="513"/>
        <v>87054.695995132904</v>
      </c>
      <c r="U1076" s="44">
        <f t="shared" si="514"/>
        <v>10.421371909472002</v>
      </c>
      <c r="V1076" s="44">
        <f t="shared" si="515"/>
        <v>2.8948255304088897E-3</v>
      </c>
      <c r="W1076" s="44">
        <f t="shared" si="516"/>
        <v>0</v>
      </c>
      <c r="X1076" s="44">
        <f t="shared" si="517"/>
        <v>0</v>
      </c>
      <c r="Y1076" s="44">
        <f t="shared" si="503"/>
        <v>3698.9820219485086</v>
      </c>
      <c r="Z1076" s="44">
        <f t="shared" si="504"/>
        <v>-1791.6659230576749</v>
      </c>
      <c r="AA1076" s="44">
        <f t="shared" si="518"/>
        <v>1.027495006096808</v>
      </c>
      <c r="AB1076" s="44">
        <f t="shared" si="519"/>
        <v>-0.4976849786271319</v>
      </c>
      <c r="AC1076" s="44">
        <f t="shared" si="520"/>
        <v>0.4976849786271319</v>
      </c>
      <c r="AD1076" s="44">
        <f t="shared" si="521"/>
        <v>0.52981002746967609</v>
      </c>
      <c r="AE1076" s="44">
        <f>1/2*(('Car Info '!$C$5)*('My Spreedsheet '!F1076)^2)</f>
        <v>47680</v>
      </c>
      <c r="AF1076" s="44">
        <f t="shared" si="522"/>
        <v>47.68</v>
      </c>
      <c r="AG1076" s="44">
        <f t="shared" si="523"/>
        <v>1.3244444444444444E-2</v>
      </c>
      <c r="AH1076" s="44">
        <f t="shared" si="524"/>
        <v>20.667403064986264</v>
      </c>
      <c r="AI1076" s="44">
        <f t="shared" si="525"/>
        <v>1481.371909472</v>
      </c>
      <c r="AJ1076" s="44">
        <f t="shared" si="526"/>
        <v>46198.628090528</v>
      </c>
      <c r="AK1076" s="44">
        <f t="shared" si="527"/>
        <v>46.198628090528004</v>
      </c>
      <c r="AL1076" s="44">
        <f t="shared" si="528"/>
        <v>0</v>
      </c>
      <c r="AM1076" s="44">
        <f t="shared" si="529"/>
        <v>0</v>
      </c>
      <c r="AN1076" s="44">
        <f t="shared" si="530"/>
        <v>34.648971067895999</v>
      </c>
      <c r="AO1076" s="44">
        <f>IF('My Spreedsheet '!AN1076&lt; 'Supercapacitor Info'!$F$22,'My Spreedsheet '!AN1076,'Supercapacitor Info'!$F$22)</f>
        <v>34.648971067895999</v>
      </c>
    </row>
    <row r="1077" spans="2:41" x14ac:dyDescent="0.3">
      <c r="B1077" s="11" t="s">
        <v>11</v>
      </c>
      <c r="C1077" s="11">
        <v>1072</v>
      </c>
      <c r="D1077" s="11">
        <v>50</v>
      </c>
      <c r="E1077" s="12">
        <v>31.8</v>
      </c>
      <c r="F1077" s="53">
        <f t="shared" si="505"/>
        <v>8.8333333333333339</v>
      </c>
      <c r="G1077" s="19">
        <f t="shared" si="531"/>
        <v>0.90277777777777724</v>
      </c>
      <c r="H1077" s="19">
        <f t="shared" si="532"/>
        <v>3.2499999999999982</v>
      </c>
      <c r="I1077" s="19">
        <f t="shared" si="506"/>
        <v>8.8333333333333339</v>
      </c>
      <c r="J1077" s="19">
        <f t="shared" si="507"/>
        <v>8267.6666666666752</v>
      </c>
      <c r="K1077" s="19">
        <f t="shared" si="508"/>
        <v>417.24999999999983</v>
      </c>
      <c r="L1077" s="44">
        <f>'Car Info '!$C$5*'My Spreedsheet '!G1077</f>
        <v>1345.138888888888</v>
      </c>
      <c r="M1077" s="44">
        <f t="shared" si="509"/>
        <v>1</v>
      </c>
      <c r="N1077" s="44">
        <f>IF(M1077=1,'Car Info '!$C$5*9.80665*'Car Info '!$H$5,0)</f>
        <v>160.73099349999998</v>
      </c>
      <c r="O1077" s="44">
        <f>0.5*'Car Info '!$G$5*'Car Info '!$I$5*'Car Info '!$D$5*('My Spreedsheet '!F1077*'My Spreedsheet '!F1077)</f>
        <v>29.797461359312504</v>
      </c>
      <c r="P1077" s="44">
        <f t="shared" si="533"/>
        <v>1535.6673437482007</v>
      </c>
      <c r="Q1077" s="44">
        <f t="shared" si="510"/>
        <v>13565.061536442439</v>
      </c>
      <c r="R1077" s="44">
        <f t="shared" si="511"/>
        <v>13.565061536442439</v>
      </c>
      <c r="S1077" s="44">
        <f t="shared" si="512"/>
        <v>1683.0013512572605</v>
      </c>
      <c r="T1077" s="44">
        <f t="shared" si="513"/>
        <v>88737.697346390167</v>
      </c>
      <c r="U1077" s="44">
        <f t="shared" si="514"/>
        <v>13.565061536442439</v>
      </c>
      <c r="V1077" s="44">
        <f t="shared" si="515"/>
        <v>3.7680726490117887E-3</v>
      </c>
      <c r="W1077" s="44">
        <f t="shared" si="516"/>
        <v>0</v>
      </c>
      <c r="X1077" s="44">
        <f t="shared" si="517"/>
        <v>0</v>
      </c>
      <c r="Y1077" s="44">
        <f t="shared" si="503"/>
        <v>3712.5470834849511</v>
      </c>
      <c r="Z1077" s="44">
        <f t="shared" si="504"/>
        <v>-1791.6659230576749</v>
      </c>
      <c r="AA1077" s="44">
        <f t="shared" si="518"/>
        <v>1.0312630787458197</v>
      </c>
      <c r="AB1077" s="44">
        <f t="shared" si="519"/>
        <v>-0.4976849786271319</v>
      </c>
      <c r="AC1077" s="44">
        <f t="shared" si="520"/>
        <v>0.4976849786271319</v>
      </c>
      <c r="AD1077" s="44">
        <f t="shared" si="521"/>
        <v>0.53357810011868778</v>
      </c>
      <c r="AE1077" s="44">
        <f>1/2*(('Car Info '!$C$5)*('My Spreedsheet '!F1077)^2)</f>
        <v>58130.694444444453</v>
      </c>
      <c r="AF1077" s="44">
        <f t="shared" si="522"/>
        <v>58.130694444444451</v>
      </c>
      <c r="AG1077" s="44">
        <f t="shared" si="523"/>
        <v>1.6147415123456792E-2</v>
      </c>
      <c r="AH1077" s="44">
        <f t="shared" si="524"/>
        <v>20.683550480109719</v>
      </c>
      <c r="AI1077" s="44">
        <f t="shared" si="525"/>
        <v>1683.0013512572605</v>
      </c>
      <c r="AJ1077" s="44">
        <f t="shared" si="526"/>
        <v>56447.69309318719</v>
      </c>
      <c r="AK1077" s="44">
        <f t="shared" si="527"/>
        <v>56.447693093187191</v>
      </c>
      <c r="AL1077" s="44">
        <f t="shared" si="528"/>
        <v>0</v>
      </c>
      <c r="AM1077" s="44">
        <f t="shared" si="529"/>
        <v>0</v>
      </c>
      <c r="AN1077" s="44">
        <f t="shared" si="530"/>
        <v>42.335769819890395</v>
      </c>
      <c r="AO1077" s="44">
        <f>IF('My Spreedsheet '!AN1077&lt; 'Supercapacitor Info'!$F$22,'My Spreedsheet '!AN1077,'Supercapacitor Info'!$F$22)</f>
        <v>42.335769819890395</v>
      </c>
    </row>
    <row r="1078" spans="2:41" x14ac:dyDescent="0.3">
      <c r="B1078" s="11" t="s">
        <v>11</v>
      </c>
      <c r="C1078" s="11">
        <v>1073</v>
      </c>
      <c r="D1078" s="11">
        <v>51</v>
      </c>
      <c r="E1078" s="12">
        <v>35.299999999999997</v>
      </c>
      <c r="F1078" s="53">
        <f t="shared" si="505"/>
        <v>9.8055555555555554</v>
      </c>
      <c r="G1078" s="19">
        <f t="shared" si="531"/>
        <v>1.0694444444444444</v>
      </c>
      <c r="H1078" s="19">
        <f t="shared" si="532"/>
        <v>3.8499999999999996</v>
      </c>
      <c r="I1078" s="19">
        <f t="shared" si="506"/>
        <v>9.8055555555555554</v>
      </c>
      <c r="J1078" s="19">
        <f t="shared" si="507"/>
        <v>8277.4722222222299</v>
      </c>
      <c r="K1078" s="19">
        <f t="shared" si="508"/>
        <v>427.05555555555537</v>
      </c>
      <c r="L1078" s="44">
        <f>'Car Info '!$C$5*'My Spreedsheet '!G1078</f>
        <v>1593.4722222222222</v>
      </c>
      <c r="M1078" s="44">
        <f t="shared" si="509"/>
        <v>1</v>
      </c>
      <c r="N1078" s="44">
        <f>IF(M1078=1,'Car Info '!$C$5*9.80665*'Car Info '!$H$5,0)</f>
        <v>160.73099349999998</v>
      </c>
      <c r="O1078" s="44">
        <f>0.5*'Car Info '!$G$5*'Car Info '!$I$5*'Car Info '!$D$5*('My Spreedsheet '!F1078*'My Spreedsheet '!F1078)</f>
        <v>36.717612658939231</v>
      </c>
      <c r="P1078" s="44">
        <f t="shared" si="533"/>
        <v>1790.9208283811615</v>
      </c>
      <c r="Q1078" s="44">
        <f t="shared" si="510"/>
        <v>17560.973678293056</v>
      </c>
      <c r="R1078" s="44">
        <f t="shared" si="511"/>
        <v>17.560973678293056</v>
      </c>
      <c r="S1078" s="44">
        <f t="shared" si="512"/>
        <v>1936.0932770584873</v>
      </c>
      <c r="T1078" s="44">
        <f t="shared" si="513"/>
        <v>90673.790623448658</v>
      </c>
      <c r="U1078" s="44">
        <f t="shared" si="514"/>
        <v>17.560973678293056</v>
      </c>
      <c r="V1078" s="44">
        <f t="shared" si="515"/>
        <v>4.878048243970293E-3</v>
      </c>
      <c r="W1078" s="44">
        <f t="shared" si="516"/>
        <v>0</v>
      </c>
      <c r="X1078" s="44">
        <f t="shared" si="517"/>
        <v>0</v>
      </c>
      <c r="Y1078" s="44">
        <f t="shared" si="503"/>
        <v>3730.1080571632442</v>
      </c>
      <c r="Z1078" s="44">
        <f t="shared" si="504"/>
        <v>-1791.6659230576749</v>
      </c>
      <c r="AA1078" s="44">
        <f t="shared" si="518"/>
        <v>1.03614112698979</v>
      </c>
      <c r="AB1078" s="44">
        <f t="shared" si="519"/>
        <v>-0.4976849786271319</v>
      </c>
      <c r="AC1078" s="44">
        <f t="shared" si="520"/>
        <v>0.4976849786271319</v>
      </c>
      <c r="AD1078" s="44">
        <f t="shared" si="521"/>
        <v>0.53845614836265809</v>
      </c>
      <c r="AE1078" s="44">
        <f>1/2*(('Car Info '!$C$5)*('My Spreedsheet '!F1078)^2)</f>
        <v>71630.945216049382</v>
      </c>
      <c r="AF1078" s="44">
        <f t="shared" si="522"/>
        <v>71.630945216049383</v>
      </c>
      <c r="AG1078" s="44">
        <f t="shared" si="523"/>
        <v>1.9897484782235939E-2</v>
      </c>
      <c r="AH1078" s="44">
        <f t="shared" si="524"/>
        <v>20.703447964891954</v>
      </c>
      <c r="AI1078" s="44">
        <f t="shared" si="525"/>
        <v>1936.0932770584873</v>
      </c>
      <c r="AJ1078" s="44">
        <f t="shared" si="526"/>
        <v>69694.851938990891</v>
      </c>
      <c r="AK1078" s="44">
        <f t="shared" si="527"/>
        <v>69.694851938990894</v>
      </c>
      <c r="AL1078" s="44">
        <f t="shared" si="528"/>
        <v>0</v>
      </c>
      <c r="AM1078" s="44">
        <f t="shared" si="529"/>
        <v>0</v>
      </c>
      <c r="AN1078" s="44">
        <f t="shared" si="530"/>
        <v>52.27113895424317</v>
      </c>
      <c r="AO1078" s="44">
        <f>IF('My Spreedsheet '!AN1078&lt; 'Supercapacitor Info'!$F$22,'My Spreedsheet '!AN1078,'Supercapacitor Info'!$F$22)</f>
        <v>52.27113895424317</v>
      </c>
    </row>
    <row r="1079" spans="2:41" x14ac:dyDescent="0.3">
      <c r="B1079" s="11" t="s">
        <v>11</v>
      </c>
      <c r="C1079" s="11">
        <v>1074</v>
      </c>
      <c r="D1079" s="11">
        <v>52</v>
      </c>
      <c r="E1079" s="12">
        <v>39.5</v>
      </c>
      <c r="F1079" s="53">
        <f t="shared" si="505"/>
        <v>10.972222222222221</v>
      </c>
      <c r="G1079" s="19">
        <f t="shared" si="531"/>
        <v>1.2777777777777781</v>
      </c>
      <c r="H1079" s="19">
        <f t="shared" si="532"/>
        <v>4.6000000000000014</v>
      </c>
      <c r="I1079" s="19">
        <f t="shared" si="506"/>
        <v>10.972222222222221</v>
      </c>
      <c r="J1079" s="19">
        <f t="shared" si="507"/>
        <v>8288.4444444444525</v>
      </c>
      <c r="K1079" s="19">
        <f t="shared" si="508"/>
        <v>438.0277777777776</v>
      </c>
      <c r="L1079" s="44">
        <f>'Car Info '!$C$5*'My Spreedsheet '!G1079</f>
        <v>1903.8888888888894</v>
      </c>
      <c r="M1079" s="44">
        <f t="shared" si="509"/>
        <v>1</v>
      </c>
      <c r="N1079" s="44">
        <f>IF(M1079=1,'Car Info '!$C$5*9.80665*'Car Info '!$H$5,0)</f>
        <v>160.73099349999998</v>
      </c>
      <c r="O1079" s="44">
        <f>0.5*'Car Info '!$G$5*'Car Info '!$I$5*'Car Info '!$D$5*('My Spreedsheet '!F1079*'My Spreedsheet '!F1079)</f>
        <v>45.974733085980894</v>
      </c>
      <c r="P1079" s="44">
        <f t="shared" si="533"/>
        <v>2110.5946154748704</v>
      </c>
      <c r="Q1079" s="44">
        <f t="shared" si="510"/>
        <v>23157.913142015936</v>
      </c>
      <c r="R1079" s="44">
        <f t="shared" si="511"/>
        <v>23.157913142015936</v>
      </c>
      <c r="S1079" s="44">
        <f t="shared" si="512"/>
        <v>2268.0211667072899</v>
      </c>
      <c r="T1079" s="44">
        <f t="shared" si="513"/>
        <v>92941.811790155945</v>
      </c>
      <c r="U1079" s="44">
        <f t="shared" si="514"/>
        <v>23.157913142015936</v>
      </c>
      <c r="V1079" s="44">
        <f t="shared" si="515"/>
        <v>6.432753650559982E-3</v>
      </c>
      <c r="W1079" s="44">
        <f t="shared" si="516"/>
        <v>0</v>
      </c>
      <c r="X1079" s="44">
        <f t="shared" si="517"/>
        <v>0</v>
      </c>
      <c r="Y1079" s="44">
        <f t="shared" si="503"/>
        <v>3753.26597030526</v>
      </c>
      <c r="Z1079" s="44">
        <f t="shared" si="504"/>
        <v>-1791.6659230576749</v>
      </c>
      <c r="AA1079" s="44">
        <f t="shared" si="518"/>
        <v>1.0425738806403499</v>
      </c>
      <c r="AB1079" s="44">
        <f t="shared" si="519"/>
        <v>-0.4976849786271319</v>
      </c>
      <c r="AC1079" s="44">
        <f t="shared" si="520"/>
        <v>0.4976849786271319</v>
      </c>
      <c r="AD1079" s="44">
        <f t="shared" si="521"/>
        <v>0.54488890201321805</v>
      </c>
      <c r="AE1079" s="44">
        <f>1/2*(('Car Info '!$C$5)*('My Spreedsheet '!F1079)^2)</f>
        <v>89690.297067901221</v>
      </c>
      <c r="AF1079" s="44">
        <f t="shared" si="522"/>
        <v>89.690297067901227</v>
      </c>
      <c r="AG1079" s="44">
        <f t="shared" si="523"/>
        <v>2.491397140775034E-2</v>
      </c>
      <c r="AH1079" s="44">
        <f t="shared" si="524"/>
        <v>20.728361936299702</v>
      </c>
      <c r="AI1079" s="44">
        <f t="shared" si="525"/>
        <v>2268.0211667072899</v>
      </c>
      <c r="AJ1079" s="44">
        <f t="shared" si="526"/>
        <v>87422.275901193934</v>
      </c>
      <c r="AK1079" s="44">
        <f t="shared" si="527"/>
        <v>87.422275901193942</v>
      </c>
      <c r="AL1079" s="44">
        <f t="shared" si="528"/>
        <v>0</v>
      </c>
      <c r="AM1079" s="44">
        <f t="shared" si="529"/>
        <v>0</v>
      </c>
      <c r="AN1079" s="44">
        <f t="shared" si="530"/>
        <v>65.566706925895446</v>
      </c>
      <c r="AO1079" s="44">
        <f>IF('My Spreedsheet '!AN1079&lt; 'Supercapacitor Info'!$F$22,'My Spreedsheet '!AN1079,'Supercapacitor Info'!$F$22)</f>
        <v>65.566706925895446</v>
      </c>
    </row>
    <row r="1080" spans="2:41" x14ac:dyDescent="0.3">
      <c r="B1080" s="11" t="s">
        <v>11</v>
      </c>
      <c r="C1080" s="11">
        <v>1075</v>
      </c>
      <c r="D1080" s="11">
        <v>53</v>
      </c>
      <c r="E1080" s="12">
        <v>44.5</v>
      </c>
      <c r="F1080" s="53">
        <f t="shared" si="505"/>
        <v>12.361111111111111</v>
      </c>
      <c r="G1080" s="19">
        <f t="shared" si="531"/>
        <v>1.3611111111111107</v>
      </c>
      <c r="H1080" s="19">
        <f t="shared" si="532"/>
        <v>4.8999999999999986</v>
      </c>
      <c r="I1080" s="19">
        <f t="shared" si="506"/>
        <v>12.361111111111111</v>
      </c>
      <c r="J1080" s="19">
        <f t="shared" si="507"/>
        <v>8300.8055555555638</v>
      </c>
      <c r="K1080" s="19">
        <f t="shared" si="508"/>
        <v>450.38888888888869</v>
      </c>
      <c r="L1080" s="44">
        <f>'Car Info '!$C$5*'My Spreedsheet '!G1080</f>
        <v>2028.055555555555</v>
      </c>
      <c r="M1080" s="44">
        <f t="shared" si="509"/>
        <v>1</v>
      </c>
      <c r="N1080" s="44">
        <f>IF(M1080=1,'Car Info '!$C$5*9.80665*'Car Info '!$H$5,0)</f>
        <v>160.73099349999998</v>
      </c>
      <c r="O1080" s="44">
        <f>0.5*'Car Info '!$G$5*'Car Info '!$I$5*'Car Info '!$D$5*('My Spreedsheet '!F1080*'My Spreedsheet '!F1080)</f>
        <v>58.350562533897566</v>
      </c>
      <c r="P1080" s="44">
        <f t="shared" si="533"/>
        <v>2247.1371115894526</v>
      </c>
      <c r="Q1080" s="44">
        <f t="shared" si="510"/>
        <v>27777.111518258509</v>
      </c>
      <c r="R1080" s="44">
        <f t="shared" si="511"/>
        <v>27.777111518258511</v>
      </c>
      <c r="S1080" s="44">
        <f t="shared" si="512"/>
        <v>2708.0914565301223</v>
      </c>
      <c r="T1080" s="44">
        <f t="shared" si="513"/>
        <v>95649.903246686066</v>
      </c>
      <c r="U1080" s="44">
        <f t="shared" si="514"/>
        <v>27.777111518258511</v>
      </c>
      <c r="V1080" s="44">
        <f t="shared" si="515"/>
        <v>7.7158643106273643E-3</v>
      </c>
      <c r="W1080" s="44">
        <f t="shared" si="516"/>
        <v>0</v>
      </c>
      <c r="X1080" s="44">
        <f t="shared" si="517"/>
        <v>0</v>
      </c>
      <c r="Y1080" s="44">
        <f t="shared" si="503"/>
        <v>3781.0430818235186</v>
      </c>
      <c r="Z1080" s="44">
        <f t="shared" si="504"/>
        <v>-1791.6659230576749</v>
      </c>
      <c r="AA1080" s="44">
        <f t="shared" si="518"/>
        <v>1.0502897449509774</v>
      </c>
      <c r="AB1080" s="44">
        <f t="shared" si="519"/>
        <v>-0.4976849786271319</v>
      </c>
      <c r="AC1080" s="44">
        <f t="shared" si="520"/>
        <v>0.4976849786271319</v>
      </c>
      <c r="AD1080" s="44">
        <f t="shared" si="521"/>
        <v>0.55260476632384548</v>
      </c>
      <c r="AE1080" s="44">
        <f>1/2*(('Car Info '!$C$5)*('My Spreedsheet '!F1080)^2)</f>
        <v>113833.81558641975</v>
      </c>
      <c r="AF1080" s="44">
        <f t="shared" si="522"/>
        <v>113.83381558641975</v>
      </c>
      <c r="AG1080" s="44">
        <f t="shared" si="523"/>
        <v>3.1620504329561039E-2</v>
      </c>
      <c r="AH1080" s="44">
        <f t="shared" si="524"/>
        <v>20.759982440629262</v>
      </c>
      <c r="AI1080" s="44">
        <f t="shared" si="525"/>
        <v>2708.0914565301223</v>
      </c>
      <c r="AJ1080" s="44">
        <f t="shared" si="526"/>
        <v>111125.72412988963</v>
      </c>
      <c r="AK1080" s="44">
        <f t="shared" si="527"/>
        <v>111.12572412988963</v>
      </c>
      <c r="AL1080" s="44">
        <f t="shared" si="528"/>
        <v>0</v>
      </c>
      <c r="AM1080" s="44">
        <f t="shared" si="529"/>
        <v>0</v>
      </c>
      <c r="AN1080" s="44">
        <f t="shared" si="530"/>
        <v>83.344293097417221</v>
      </c>
      <c r="AO1080" s="44">
        <f>IF('My Spreedsheet '!AN1080&lt; 'Supercapacitor Info'!$F$22,'My Spreedsheet '!AN1080,'Supercapacitor Info'!$F$22)</f>
        <v>83.344293097417221</v>
      </c>
    </row>
    <row r="1081" spans="2:41" x14ac:dyDescent="0.3">
      <c r="B1081" s="11" t="s">
        <v>11</v>
      </c>
      <c r="C1081" s="11">
        <v>1076</v>
      </c>
      <c r="D1081" s="11">
        <v>54</v>
      </c>
      <c r="E1081" s="12">
        <v>49.3</v>
      </c>
      <c r="F1081" s="53">
        <f t="shared" si="505"/>
        <v>13.694444444444443</v>
      </c>
      <c r="G1081" s="19">
        <f t="shared" si="531"/>
        <v>1.2222222222222219</v>
      </c>
      <c r="H1081" s="19">
        <f t="shared" si="532"/>
        <v>4.3999999999999986</v>
      </c>
      <c r="I1081" s="19">
        <f t="shared" si="506"/>
        <v>13.694444444444443</v>
      </c>
      <c r="J1081" s="19">
        <f t="shared" si="507"/>
        <v>8314.5000000000091</v>
      </c>
      <c r="K1081" s="19">
        <f t="shared" si="508"/>
        <v>464.08333333333314</v>
      </c>
      <c r="L1081" s="44">
        <f>'Car Info '!$C$5*'My Spreedsheet '!G1081</f>
        <v>1821.1111111111106</v>
      </c>
      <c r="M1081" s="44">
        <f t="shared" si="509"/>
        <v>1</v>
      </c>
      <c r="N1081" s="44">
        <f>IF(M1081=1,'Car Info '!$C$5*9.80665*'Car Info '!$H$5,0)</f>
        <v>160.73099349999998</v>
      </c>
      <c r="O1081" s="44">
        <f>0.5*'Car Info '!$G$5*'Car Info '!$I$5*'Car Info '!$D$5*('My Spreedsheet '!F1081*'My Spreedsheet '!F1081)</f>
        <v>71.617451702064216</v>
      </c>
      <c r="P1081" s="44">
        <f t="shared" si="533"/>
        <v>2053.4595563131747</v>
      </c>
      <c r="Q1081" s="44">
        <f t="shared" si="510"/>
        <v>28120.987812844305</v>
      </c>
      <c r="R1081" s="44">
        <f t="shared" si="511"/>
        <v>28.120987812844305</v>
      </c>
      <c r="S1081" s="44">
        <f t="shared" si="512"/>
        <v>3181.8828745727119</v>
      </c>
      <c r="T1081" s="44">
        <f t="shared" si="513"/>
        <v>98831.786121258774</v>
      </c>
      <c r="U1081" s="44">
        <f t="shared" si="514"/>
        <v>28.120987812844305</v>
      </c>
      <c r="V1081" s="44">
        <f t="shared" si="515"/>
        <v>7.8113855035678624E-3</v>
      </c>
      <c r="W1081" s="44">
        <f t="shared" si="516"/>
        <v>0</v>
      </c>
      <c r="X1081" s="44">
        <f t="shared" si="517"/>
        <v>0</v>
      </c>
      <c r="Y1081" s="44">
        <f t="shared" si="503"/>
        <v>3809.1640696363629</v>
      </c>
      <c r="Z1081" s="44">
        <f t="shared" si="504"/>
        <v>-1791.6659230576749</v>
      </c>
      <c r="AA1081" s="44">
        <f t="shared" si="518"/>
        <v>1.0581011304545453</v>
      </c>
      <c r="AB1081" s="44">
        <f t="shared" si="519"/>
        <v>-0.4976849786271319</v>
      </c>
      <c r="AC1081" s="44">
        <f t="shared" si="520"/>
        <v>0.4976849786271319</v>
      </c>
      <c r="AD1081" s="44">
        <f t="shared" si="521"/>
        <v>0.56041615182741344</v>
      </c>
      <c r="AE1081" s="44">
        <f>1/2*(('Car Info '!$C$5)*('My Spreedsheet '!F1081)^2)</f>
        <v>139715.66743827157</v>
      </c>
      <c r="AF1081" s="44">
        <f t="shared" si="522"/>
        <v>139.71566743827157</v>
      </c>
      <c r="AG1081" s="44">
        <f t="shared" si="523"/>
        <v>3.88099076217421E-2</v>
      </c>
      <c r="AH1081" s="44">
        <f t="shared" si="524"/>
        <v>20.798792348251006</v>
      </c>
      <c r="AI1081" s="44">
        <f t="shared" si="525"/>
        <v>3181.8828745727119</v>
      </c>
      <c r="AJ1081" s="44">
        <f t="shared" si="526"/>
        <v>136533.78456369886</v>
      </c>
      <c r="AK1081" s="44">
        <f t="shared" si="527"/>
        <v>136.53378456369887</v>
      </c>
      <c r="AL1081" s="44">
        <f t="shared" si="528"/>
        <v>0</v>
      </c>
      <c r="AM1081" s="44">
        <f t="shared" si="529"/>
        <v>0</v>
      </c>
      <c r="AN1081" s="44">
        <f t="shared" si="530"/>
        <v>102.40033842277415</v>
      </c>
      <c r="AO1081" s="44">
        <f>IF('My Spreedsheet '!AN1081&lt; 'Supercapacitor Info'!$F$22,'My Spreedsheet '!AN1081,'Supercapacitor Info'!$F$22)</f>
        <v>102.40033842277415</v>
      </c>
    </row>
    <row r="1082" spans="2:41" x14ac:dyDescent="0.3">
      <c r="B1082" s="11" t="s">
        <v>11</v>
      </c>
      <c r="C1082" s="11">
        <v>1077</v>
      </c>
      <c r="D1082" s="11">
        <v>55</v>
      </c>
      <c r="E1082" s="12">
        <v>53.3</v>
      </c>
      <c r="F1082" s="53">
        <f t="shared" si="505"/>
        <v>14.805555555555554</v>
      </c>
      <c r="G1082" s="19">
        <f t="shared" si="531"/>
        <v>0.98611111111111127</v>
      </c>
      <c r="H1082" s="19">
        <f t="shared" si="532"/>
        <v>3.5500000000000007</v>
      </c>
      <c r="I1082" s="19">
        <f t="shared" si="506"/>
        <v>14.805555555555554</v>
      </c>
      <c r="J1082" s="19">
        <f t="shared" si="507"/>
        <v>8329.3055555555638</v>
      </c>
      <c r="K1082" s="19">
        <f t="shared" si="508"/>
        <v>478.88888888888869</v>
      </c>
      <c r="L1082" s="44">
        <f>'Car Info '!$C$5*'My Spreedsheet '!G1082</f>
        <v>1469.3055555555559</v>
      </c>
      <c r="M1082" s="44">
        <f t="shared" si="509"/>
        <v>1</v>
      </c>
      <c r="N1082" s="44">
        <f>IF(M1082=1,'Car Info '!$C$5*9.80665*'Car Info '!$H$5,0)</f>
        <v>160.73099349999998</v>
      </c>
      <c r="O1082" s="44">
        <f>0.5*'Car Info '!$G$5*'Car Info '!$I$5*'Car Info '!$D$5*('My Spreedsheet '!F1082*'My Spreedsheet '!F1082)</f>
        <v>83.710405048314215</v>
      </c>
      <c r="P1082" s="44">
        <f t="shared" si="533"/>
        <v>1713.7469541038702</v>
      </c>
      <c r="Q1082" s="44">
        <f t="shared" si="510"/>
        <v>25372.975737148965</v>
      </c>
      <c r="R1082" s="44">
        <f t="shared" si="511"/>
        <v>25.372975737148966</v>
      </c>
      <c r="S1082" s="44">
        <f t="shared" si="512"/>
        <v>3619.0907062847623</v>
      </c>
      <c r="T1082" s="44">
        <f t="shared" si="513"/>
        <v>102450.87682754354</v>
      </c>
      <c r="U1082" s="44">
        <f t="shared" si="514"/>
        <v>25.372975737148966</v>
      </c>
      <c r="V1082" s="44">
        <f t="shared" si="515"/>
        <v>7.0480488158747127E-3</v>
      </c>
      <c r="W1082" s="44">
        <f t="shared" si="516"/>
        <v>0</v>
      </c>
      <c r="X1082" s="44">
        <f t="shared" si="517"/>
        <v>0</v>
      </c>
      <c r="Y1082" s="44">
        <f t="shared" si="503"/>
        <v>3834.5370453735118</v>
      </c>
      <c r="Z1082" s="44">
        <f t="shared" si="504"/>
        <v>-1791.6659230576749</v>
      </c>
      <c r="AA1082" s="44">
        <f t="shared" si="518"/>
        <v>1.06514917927042</v>
      </c>
      <c r="AB1082" s="44">
        <f t="shared" si="519"/>
        <v>-0.4976849786271319</v>
      </c>
      <c r="AC1082" s="44">
        <f t="shared" si="520"/>
        <v>0.4976849786271319</v>
      </c>
      <c r="AD1082" s="44">
        <f t="shared" si="521"/>
        <v>0.56746420064328806</v>
      </c>
      <c r="AE1082" s="44">
        <f>1/2*(('Car Info '!$C$5)*('My Spreedsheet '!F1082)^2)</f>
        <v>163307.33410493823</v>
      </c>
      <c r="AF1082" s="44">
        <f t="shared" si="522"/>
        <v>163.30733410493823</v>
      </c>
      <c r="AG1082" s="44">
        <f t="shared" si="523"/>
        <v>4.5363148362482841E-2</v>
      </c>
      <c r="AH1082" s="44">
        <f t="shared" si="524"/>
        <v>20.844155496613489</v>
      </c>
      <c r="AI1082" s="44">
        <f t="shared" si="525"/>
        <v>3619.0907062847623</v>
      </c>
      <c r="AJ1082" s="44">
        <f t="shared" si="526"/>
        <v>159688.24339865346</v>
      </c>
      <c r="AK1082" s="44">
        <f t="shared" si="527"/>
        <v>159.68824339865347</v>
      </c>
      <c r="AL1082" s="44">
        <f t="shared" si="528"/>
        <v>0</v>
      </c>
      <c r="AM1082" s="44">
        <f t="shared" si="529"/>
        <v>0</v>
      </c>
      <c r="AN1082" s="44">
        <f t="shared" si="530"/>
        <v>119.7661825489901</v>
      </c>
      <c r="AO1082" s="44">
        <f>IF('My Spreedsheet '!AN1082&lt; 'Supercapacitor Info'!$F$22,'My Spreedsheet '!AN1082,'Supercapacitor Info'!$F$22)</f>
        <v>119.7661825489901</v>
      </c>
    </row>
    <row r="1083" spans="2:41" x14ac:dyDescent="0.3">
      <c r="B1083" s="11" t="s">
        <v>11</v>
      </c>
      <c r="C1083" s="11">
        <v>1078</v>
      </c>
      <c r="D1083" s="11">
        <v>56</v>
      </c>
      <c r="E1083" s="12">
        <v>56.4</v>
      </c>
      <c r="F1083" s="53">
        <f t="shared" si="505"/>
        <v>15.666666666666666</v>
      </c>
      <c r="G1083" s="19">
        <f t="shared" si="531"/>
        <v>0.7777777777777779</v>
      </c>
      <c r="H1083" s="19">
        <f t="shared" si="532"/>
        <v>2.8000000000000007</v>
      </c>
      <c r="I1083" s="19">
        <f t="shared" si="506"/>
        <v>15.666666666666666</v>
      </c>
      <c r="J1083" s="19">
        <f t="shared" si="507"/>
        <v>8344.9722222222299</v>
      </c>
      <c r="K1083" s="19">
        <f t="shared" si="508"/>
        <v>494.55555555555537</v>
      </c>
      <c r="L1083" s="44">
        <f>'Car Info '!$C$5*'My Spreedsheet '!G1083</f>
        <v>1158.8888888888891</v>
      </c>
      <c r="M1083" s="44">
        <f t="shared" si="509"/>
        <v>1</v>
      </c>
      <c r="N1083" s="44">
        <f>IF(M1083=1,'Car Info '!$C$5*9.80665*'Car Info '!$H$5,0)</f>
        <v>160.73099349999998</v>
      </c>
      <c r="O1083" s="44">
        <f>0.5*'Car Info '!$G$5*'Car Info '!$I$5*'Car Info '!$D$5*('My Spreedsheet '!F1083*'My Spreedsheet '!F1083)</f>
        <v>93.730996287249994</v>
      </c>
      <c r="P1083" s="44">
        <f t="shared" si="533"/>
        <v>1413.3508786761392</v>
      </c>
      <c r="Q1083" s="44">
        <f t="shared" si="510"/>
        <v>22142.497099259515</v>
      </c>
      <c r="R1083" s="44">
        <f t="shared" si="511"/>
        <v>22.142497099259515</v>
      </c>
      <c r="S1083" s="44">
        <f t="shared" si="512"/>
        <v>3986.5711733335829</v>
      </c>
      <c r="T1083" s="44">
        <f t="shared" si="513"/>
        <v>106437.44800087712</v>
      </c>
      <c r="U1083" s="44">
        <f t="shared" si="514"/>
        <v>22.142497099259515</v>
      </c>
      <c r="V1083" s="44">
        <f t="shared" si="515"/>
        <v>6.1506936386831988E-3</v>
      </c>
      <c r="W1083" s="44">
        <f t="shared" si="516"/>
        <v>0</v>
      </c>
      <c r="X1083" s="44">
        <f t="shared" si="517"/>
        <v>0</v>
      </c>
      <c r="Y1083" s="44">
        <f t="shared" si="503"/>
        <v>3856.6795424727711</v>
      </c>
      <c r="Z1083" s="44">
        <f t="shared" si="504"/>
        <v>-1791.6659230576749</v>
      </c>
      <c r="AA1083" s="44">
        <f t="shared" si="518"/>
        <v>1.071299872909103</v>
      </c>
      <c r="AB1083" s="44">
        <f t="shared" si="519"/>
        <v>-0.4976849786271319</v>
      </c>
      <c r="AC1083" s="44">
        <f t="shared" si="520"/>
        <v>0.4976849786271319</v>
      </c>
      <c r="AD1083" s="44">
        <f t="shared" si="521"/>
        <v>0.5736148942819711</v>
      </c>
      <c r="AE1083" s="44">
        <f>1/2*(('Car Info '!$C$5)*('My Spreedsheet '!F1083)^2)</f>
        <v>182856.11111111109</v>
      </c>
      <c r="AF1083" s="44">
        <f t="shared" si="522"/>
        <v>182.85611111111109</v>
      </c>
      <c r="AG1083" s="44">
        <f t="shared" si="523"/>
        <v>5.079336419753086E-2</v>
      </c>
      <c r="AH1083" s="44">
        <f t="shared" si="524"/>
        <v>20.89494886081102</v>
      </c>
      <c r="AI1083" s="44">
        <f t="shared" si="525"/>
        <v>3986.5711733335829</v>
      </c>
      <c r="AJ1083" s="44">
        <f t="shared" si="526"/>
        <v>178869.5399377775</v>
      </c>
      <c r="AK1083" s="44">
        <f t="shared" si="527"/>
        <v>178.86953993777752</v>
      </c>
      <c r="AL1083" s="44">
        <f t="shared" si="528"/>
        <v>0</v>
      </c>
      <c r="AM1083" s="44">
        <f t="shared" si="529"/>
        <v>0</v>
      </c>
      <c r="AN1083" s="44">
        <f t="shared" si="530"/>
        <v>134.15215495333314</v>
      </c>
      <c r="AO1083" s="44">
        <f>IF('My Spreedsheet '!AN1083&lt; 'Supercapacitor Info'!$F$22,'My Spreedsheet '!AN1083,'Supercapacitor Info'!$F$22)</f>
        <v>134.15215495333314</v>
      </c>
    </row>
    <row r="1084" spans="2:41" x14ac:dyDescent="0.3">
      <c r="B1084" s="11" t="s">
        <v>11</v>
      </c>
      <c r="C1084" s="11">
        <v>1079</v>
      </c>
      <c r="D1084" s="11">
        <v>57</v>
      </c>
      <c r="E1084" s="12">
        <v>58.9</v>
      </c>
      <c r="F1084" s="53">
        <f t="shared" si="505"/>
        <v>16.361111111111111</v>
      </c>
      <c r="G1084" s="19">
        <f t="shared" si="531"/>
        <v>0.6666666666666673</v>
      </c>
      <c r="H1084" s="19">
        <f t="shared" si="532"/>
        <v>2.4000000000000021</v>
      </c>
      <c r="I1084" s="19">
        <f t="shared" si="506"/>
        <v>16.361111111111111</v>
      </c>
      <c r="J1084" s="19">
        <f t="shared" si="507"/>
        <v>8361.3333333333412</v>
      </c>
      <c r="K1084" s="19">
        <f t="shared" si="508"/>
        <v>510.91666666666646</v>
      </c>
      <c r="L1084" s="44">
        <f>'Car Info '!$C$5*'My Spreedsheet '!G1084</f>
        <v>993.33333333333428</v>
      </c>
      <c r="M1084" s="44">
        <f t="shared" si="509"/>
        <v>1</v>
      </c>
      <c r="N1084" s="44">
        <f>IF(M1084=1,'Car Info '!$C$5*9.80665*'Car Info '!$H$5,0)</f>
        <v>160.73099349999998</v>
      </c>
      <c r="O1084" s="44">
        <f>0.5*'Car Info '!$G$5*'Car Info '!$I$5*'Car Info '!$D$5*('My Spreedsheet '!F1084*'My Spreedsheet '!F1084)</f>
        <v>102.22464590239755</v>
      </c>
      <c r="P1084" s="44">
        <f t="shared" si="533"/>
        <v>1256.2889727357317</v>
      </c>
      <c r="Q1084" s="44">
        <f t="shared" si="510"/>
        <v>20554.283470592942</v>
      </c>
      <c r="R1084" s="44">
        <f t="shared" si="511"/>
        <v>20.554283470592942</v>
      </c>
      <c r="S1084" s="44">
        <f t="shared" si="512"/>
        <v>4302.2464335558925</v>
      </c>
      <c r="T1084" s="44">
        <f t="shared" si="513"/>
        <v>110739.69443443301</v>
      </c>
      <c r="U1084" s="44">
        <f t="shared" si="514"/>
        <v>20.554283470592942</v>
      </c>
      <c r="V1084" s="44">
        <f t="shared" si="515"/>
        <v>5.709523186275817E-3</v>
      </c>
      <c r="W1084" s="44">
        <f t="shared" si="516"/>
        <v>0</v>
      </c>
      <c r="X1084" s="44">
        <f t="shared" si="517"/>
        <v>0</v>
      </c>
      <c r="Y1084" s="44">
        <f t="shared" si="503"/>
        <v>3877.2338259433641</v>
      </c>
      <c r="Z1084" s="44">
        <f t="shared" si="504"/>
        <v>-1791.6659230576749</v>
      </c>
      <c r="AA1084" s="44">
        <f t="shared" si="518"/>
        <v>1.0770093960953788</v>
      </c>
      <c r="AB1084" s="44">
        <f t="shared" si="519"/>
        <v>-0.4976849786271319</v>
      </c>
      <c r="AC1084" s="44">
        <f t="shared" si="520"/>
        <v>0.4976849786271319</v>
      </c>
      <c r="AD1084" s="44">
        <f t="shared" si="521"/>
        <v>0.57932441746824692</v>
      </c>
      <c r="AE1084" s="44">
        <f>1/2*(('Car Info '!$C$5)*('My Spreedsheet '!F1084)^2)</f>
        <v>199426.03780864197</v>
      </c>
      <c r="AF1084" s="44">
        <f t="shared" si="522"/>
        <v>199.42603780864198</v>
      </c>
      <c r="AG1084" s="44">
        <f t="shared" si="523"/>
        <v>5.5396121613511658E-2</v>
      </c>
      <c r="AH1084" s="44">
        <f t="shared" si="524"/>
        <v>20.950344982424532</v>
      </c>
      <c r="AI1084" s="44">
        <f t="shared" si="525"/>
        <v>4302.2464335558925</v>
      </c>
      <c r="AJ1084" s="44">
        <f t="shared" si="526"/>
        <v>195123.79137508606</v>
      </c>
      <c r="AK1084" s="44">
        <f t="shared" si="527"/>
        <v>195.12379137508606</v>
      </c>
      <c r="AL1084" s="44">
        <f t="shared" si="528"/>
        <v>0</v>
      </c>
      <c r="AM1084" s="44">
        <f t="shared" si="529"/>
        <v>0</v>
      </c>
      <c r="AN1084" s="44">
        <f t="shared" si="530"/>
        <v>146.34284353131454</v>
      </c>
      <c r="AO1084" s="44">
        <f>IF('My Spreedsheet '!AN1084&lt; 'Supercapacitor Info'!$F$22,'My Spreedsheet '!AN1084,'Supercapacitor Info'!$F$22)</f>
        <v>146.34284353131454</v>
      </c>
    </row>
    <row r="1085" spans="2:41" x14ac:dyDescent="0.3">
      <c r="B1085" s="11" t="s">
        <v>11</v>
      </c>
      <c r="C1085" s="11">
        <v>1080</v>
      </c>
      <c r="D1085" s="11">
        <v>58</v>
      </c>
      <c r="E1085" s="12">
        <v>61.2</v>
      </c>
      <c r="F1085" s="53">
        <f t="shared" si="505"/>
        <v>17</v>
      </c>
      <c r="G1085" s="19">
        <f t="shared" si="531"/>
        <v>0.51388888888888928</v>
      </c>
      <c r="H1085" s="19">
        <f t="shared" si="532"/>
        <v>1.8500000000000014</v>
      </c>
      <c r="I1085" s="19">
        <f t="shared" si="506"/>
        <v>17</v>
      </c>
      <c r="J1085" s="19">
        <f t="shared" si="507"/>
        <v>8378.3333333333412</v>
      </c>
      <c r="K1085" s="19">
        <f t="shared" si="508"/>
        <v>527.91666666666652</v>
      </c>
      <c r="L1085" s="44">
        <f>'Car Info '!$C$5*'My Spreedsheet '!G1085</f>
        <v>765.69444444444503</v>
      </c>
      <c r="M1085" s="44">
        <f t="shared" si="509"/>
        <v>1</v>
      </c>
      <c r="N1085" s="44">
        <f>IF(M1085=1,'Car Info '!$C$5*9.80665*'Car Info '!$H$5,0)</f>
        <v>160.73099349999998</v>
      </c>
      <c r="O1085" s="44">
        <f>0.5*'Car Info '!$G$5*'Car Info '!$I$5*'Car Info '!$D$5*('My Spreedsheet '!F1085*'My Spreedsheet '!F1085)</f>
        <v>110.36411106525</v>
      </c>
      <c r="P1085" s="44">
        <f t="shared" si="533"/>
        <v>1036.7895490096951</v>
      </c>
      <c r="Q1085" s="44">
        <f t="shared" si="510"/>
        <v>17625.422333164817</v>
      </c>
      <c r="R1085" s="44">
        <f t="shared" si="511"/>
        <v>17.625422333164817</v>
      </c>
      <c r="S1085" s="44">
        <f t="shared" si="512"/>
        <v>4608.6167776092498</v>
      </c>
      <c r="T1085" s="44">
        <f t="shared" si="513"/>
        <v>115348.31121204226</v>
      </c>
      <c r="U1085" s="44">
        <f t="shared" si="514"/>
        <v>17.625422333164817</v>
      </c>
      <c r="V1085" s="44">
        <f t="shared" si="515"/>
        <v>4.8959506481013378E-3</v>
      </c>
      <c r="W1085" s="44">
        <f t="shared" si="516"/>
        <v>0</v>
      </c>
      <c r="X1085" s="44">
        <f t="shared" si="517"/>
        <v>0</v>
      </c>
      <c r="Y1085" s="44">
        <f t="shared" si="503"/>
        <v>3894.8592482765289</v>
      </c>
      <c r="Z1085" s="44">
        <f t="shared" si="504"/>
        <v>-1791.6659230576749</v>
      </c>
      <c r="AA1085" s="44">
        <f t="shared" si="518"/>
        <v>1.0819053467434803</v>
      </c>
      <c r="AB1085" s="44">
        <f t="shared" si="519"/>
        <v>-0.4976849786271319</v>
      </c>
      <c r="AC1085" s="44">
        <f t="shared" si="520"/>
        <v>0.4976849786271319</v>
      </c>
      <c r="AD1085" s="44">
        <f t="shared" si="521"/>
        <v>0.58422036811634837</v>
      </c>
      <c r="AE1085" s="44">
        <f>1/2*(('Car Info '!$C$5)*('My Spreedsheet '!F1085)^2)</f>
        <v>215305</v>
      </c>
      <c r="AF1085" s="44">
        <f t="shared" si="522"/>
        <v>215.30500000000001</v>
      </c>
      <c r="AG1085" s="44">
        <f t="shared" si="523"/>
        <v>5.9806944444444447E-2</v>
      </c>
      <c r="AH1085" s="44">
        <f t="shared" si="524"/>
        <v>21.010151926868975</v>
      </c>
      <c r="AI1085" s="44">
        <f t="shared" si="525"/>
        <v>4608.6167776092498</v>
      </c>
      <c r="AJ1085" s="44">
        <f t="shared" si="526"/>
        <v>210696.38322239075</v>
      </c>
      <c r="AK1085" s="44">
        <f t="shared" si="527"/>
        <v>210.69638322239075</v>
      </c>
      <c r="AL1085" s="44">
        <f t="shared" si="528"/>
        <v>0</v>
      </c>
      <c r="AM1085" s="44">
        <f t="shared" si="529"/>
        <v>0</v>
      </c>
      <c r="AN1085" s="44">
        <f t="shared" si="530"/>
        <v>158.02228741679306</v>
      </c>
      <c r="AO1085" s="44">
        <f>IF('My Spreedsheet '!AN1085&lt; 'Supercapacitor Info'!$F$22,'My Spreedsheet '!AN1085,'Supercapacitor Info'!$F$22)</f>
        <v>158.02228741679306</v>
      </c>
    </row>
    <row r="1086" spans="2:41" x14ac:dyDescent="0.3">
      <c r="B1086" s="11" t="s">
        <v>11</v>
      </c>
      <c r="C1086" s="11">
        <v>1081</v>
      </c>
      <c r="D1086" s="11">
        <v>59</v>
      </c>
      <c r="E1086" s="12">
        <v>62.6</v>
      </c>
      <c r="F1086" s="53">
        <f t="shared" si="505"/>
        <v>17.388888888888889</v>
      </c>
      <c r="G1086" s="19">
        <f t="shared" si="531"/>
        <v>0.24999999999999961</v>
      </c>
      <c r="H1086" s="19">
        <f t="shared" si="532"/>
        <v>0.89999999999999858</v>
      </c>
      <c r="I1086" s="19">
        <f t="shared" si="506"/>
        <v>17.388888888888889</v>
      </c>
      <c r="J1086" s="19">
        <f t="shared" si="507"/>
        <v>8395.7222222222299</v>
      </c>
      <c r="K1086" s="19">
        <f t="shared" si="508"/>
        <v>545.30555555555543</v>
      </c>
      <c r="L1086" s="44">
        <f>'Car Info '!$C$5*'My Spreedsheet '!G1086</f>
        <v>372.49999999999943</v>
      </c>
      <c r="M1086" s="44">
        <f t="shared" si="509"/>
        <v>1</v>
      </c>
      <c r="N1086" s="44">
        <f>IF(M1086=1,'Car Info '!$C$5*9.80665*'Car Info '!$H$5,0)</f>
        <v>160.73099349999998</v>
      </c>
      <c r="O1086" s="44">
        <f>0.5*'Car Info '!$G$5*'Car Info '!$I$5*'Car Info '!$D$5*('My Spreedsheet '!F1086*'My Spreedsheet '!F1086)</f>
        <v>115.47120335075695</v>
      </c>
      <c r="P1086" s="44">
        <f t="shared" si="533"/>
        <v>648.70219685075631</v>
      </c>
      <c r="Q1086" s="44">
        <f t="shared" si="510"/>
        <v>11280.210423015929</v>
      </c>
      <c r="R1086" s="44">
        <f t="shared" si="511"/>
        <v>11.28021042301593</v>
      </c>
      <c r="S1086" s="44">
        <f t="shared" si="512"/>
        <v>4802.8493119048289</v>
      </c>
      <c r="T1086" s="44">
        <f t="shared" si="513"/>
        <v>120151.1605239471</v>
      </c>
      <c r="U1086" s="44">
        <f t="shared" si="514"/>
        <v>11.28021042301593</v>
      </c>
      <c r="V1086" s="44">
        <f t="shared" si="515"/>
        <v>3.1333917841710919E-3</v>
      </c>
      <c r="W1086" s="44">
        <f t="shared" si="516"/>
        <v>0</v>
      </c>
      <c r="X1086" s="44">
        <f t="shared" si="517"/>
        <v>0</v>
      </c>
      <c r="Y1086" s="44">
        <f t="shared" si="503"/>
        <v>3906.1394586995448</v>
      </c>
      <c r="Z1086" s="44">
        <f t="shared" si="504"/>
        <v>-1791.6659230576749</v>
      </c>
      <c r="AA1086" s="44">
        <f t="shared" si="518"/>
        <v>1.0850387385276514</v>
      </c>
      <c r="AB1086" s="44">
        <f t="shared" si="519"/>
        <v>-0.4976849786271319</v>
      </c>
      <c r="AC1086" s="44">
        <f t="shared" si="520"/>
        <v>0.4976849786271319</v>
      </c>
      <c r="AD1086" s="44">
        <f t="shared" si="521"/>
        <v>0.58735375990051952</v>
      </c>
      <c r="AE1086" s="44">
        <f>1/2*(('Car Info '!$C$5)*('My Spreedsheet '!F1086)^2)</f>
        <v>225268.225308642</v>
      </c>
      <c r="AF1086" s="44">
        <f t="shared" si="522"/>
        <v>225.268225308642</v>
      </c>
      <c r="AG1086" s="44">
        <f t="shared" si="523"/>
        <v>6.2574507030178333E-2</v>
      </c>
      <c r="AH1086" s="44">
        <f t="shared" si="524"/>
        <v>21.072726433899152</v>
      </c>
      <c r="AI1086" s="44">
        <f t="shared" si="525"/>
        <v>4802.8493119048289</v>
      </c>
      <c r="AJ1086" s="44">
        <f t="shared" si="526"/>
        <v>220465.37599673716</v>
      </c>
      <c r="AK1086" s="44">
        <f t="shared" si="527"/>
        <v>220.46537599673715</v>
      </c>
      <c r="AL1086" s="44">
        <f t="shared" si="528"/>
        <v>0</v>
      </c>
      <c r="AM1086" s="44">
        <f t="shared" si="529"/>
        <v>0</v>
      </c>
      <c r="AN1086" s="44">
        <f t="shared" si="530"/>
        <v>165.34903199755288</v>
      </c>
      <c r="AO1086" s="44">
        <f>IF('My Spreedsheet '!AN1086&lt; 'Supercapacitor Info'!$F$22,'My Spreedsheet '!AN1086,'Supercapacitor Info'!$F$22)</f>
        <v>165.34903199755288</v>
      </c>
    </row>
    <row r="1087" spans="2:41" x14ac:dyDescent="0.3">
      <c r="B1087" s="11" t="s">
        <v>11</v>
      </c>
      <c r="C1087" s="11">
        <v>1082</v>
      </c>
      <c r="D1087" s="11">
        <v>60</v>
      </c>
      <c r="E1087" s="12">
        <v>63</v>
      </c>
      <c r="F1087" s="53">
        <f t="shared" si="505"/>
        <v>17.5</v>
      </c>
      <c r="G1087" s="19">
        <f t="shared" si="531"/>
        <v>-1.3888888888889086E-2</v>
      </c>
      <c r="H1087" s="19">
        <f t="shared" si="532"/>
        <v>-5.0000000000000711E-2</v>
      </c>
      <c r="I1087" s="19">
        <f t="shared" si="506"/>
        <v>17.5</v>
      </c>
      <c r="J1087" s="19">
        <f t="shared" si="507"/>
        <v>8413.2222222222299</v>
      </c>
      <c r="K1087" s="19">
        <f t="shared" si="508"/>
        <v>562.80555555555543</v>
      </c>
      <c r="L1087" s="44">
        <f>'Car Info '!$C$5*'My Spreedsheet '!G1087</f>
        <v>-20.694444444444738</v>
      </c>
      <c r="M1087" s="44">
        <f t="shared" si="509"/>
        <v>1</v>
      </c>
      <c r="N1087" s="44">
        <f>IF(M1087=1,'Car Info '!$C$5*9.80665*'Car Info '!$H$5,0)</f>
        <v>160.73099349999998</v>
      </c>
      <c r="O1087" s="44">
        <f>0.5*'Car Info '!$G$5*'Car Info '!$I$5*'Car Info '!$D$5*('My Spreedsheet '!F1087*'My Spreedsheet '!F1087)</f>
        <v>116.95158828281249</v>
      </c>
      <c r="P1087" s="44">
        <f t="shared" si="533"/>
        <v>256.98813733836772</v>
      </c>
      <c r="Q1087" s="44">
        <f t="shared" si="510"/>
        <v>4497.2924034214348</v>
      </c>
      <c r="R1087" s="44">
        <f t="shared" si="511"/>
        <v>4.4972924034214348</v>
      </c>
      <c r="S1087" s="44">
        <f t="shared" si="512"/>
        <v>4859.4451811992185</v>
      </c>
      <c r="T1087" s="44">
        <f t="shared" si="513"/>
        <v>125010.60570514631</v>
      </c>
      <c r="U1087" s="44">
        <f t="shared" si="514"/>
        <v>4.4972924034214348</v>
      </c>
      <c r="V1087" s="44">
        <f t="shared" si="515"/>
        <v>1.2492478898392875E-3</v>
      </c>
      <c r="W1087" s="44">
        <f t="shared" si="516"/>
        <v>0</v>
      </c>
      <c r="X1087" s="44">
        <f t="shared" si="517"/>
        <v>0</v>
      </c>
      <c r="Y1087" s="44">
        <f t="shared" si="503"/>
        <v>3910.6367511029662</v>
      </c>
      <c r="Z1087" s="44">
        <f t="shared" si="504"/>
        <v>-1791.6659230576749</v>
      </c>
      <c r="AA1087" s="44">
        <f t="shared" si="518"/>
        <v>1.0862879864174906</v>
      </c>
      <c r="AB1087" s="44">
        <f t="shared" si="519"/>
        <v>-0.4976849786271319</v>
      </c>
      <c r="AC1087" s="44">
        <f t="shared" si="520"/>
        <v>0.4976849786271319</v>
      </c>
      <c r="AD1087" s="44">
        <f t="shared" si="521"/>
        <v>0.58860300779035868</v>
      </c>
      <c r="AE1087" s="44">
        <f>1/2*(('Car Info '!$C$5)*('My Spreedsheet '!F1087)^2)</f>
        <v>228156.25</v>
      </c>
      <c r="AF1087" s="44">
        <f t="shared" si="522"/>
        <v>228.15625</v>
      </c>
      <c r="AG1087" s="44">
        <f t="shared" si="523"/>
        <v>6.3376736111111109E-2</v>
      </c>
      <c r="AH1087" s="44">
        <f t="shared" si="524"/>
        <v>21.136103170010262</v>
      </c>
      <c r="AI1087" s="44">
        <f t="shared" si="525"/>
        <v>4859.4451811992185</v>
      </c>
      <c r="AJ1087" s="44">
        <f t="shared" si="526"/>
        <v>223296.80481880077</v>
      </c>
      <c r="AK1087" s="44">
        <f t="shared" si="527"/>
        <v>223.29680481880078</v>
      </c>
      <c r="AL1087" s="44">
        <f t="shared" si="528"/>
        <v>223296.80481880077</v>
      </c>
      <c r="AM1087" s="44">
        <f t="shared" si="529"/>
        <v>223.29680481880078</v>
      </c>
      <c r="AN1087" s="44">
        <f t="shared" si="530"/>
        <v>167.47260361410059</v>
      </c>
      <c r="AO1087" s="44">
        <f>IF('My Spreedsheet '!AN1087&lt; 'Supercapacitor Info'!$F$22,'My Spreedsheet '!AN1087,'Supercapacitor Info'!$F$22)</f>
        <v>167.47260361410059</v>
      </c>
    </row>
    <row r="1088" spans="2:41" x14ac:dyDescent="0.3">
      <c r="B1088" s="11" t="s">
        <v>11</v>
      </c>
      <c r="C1088" s="11">
        <v>1083</v>
      </c>
      <c r="D1088" s="11">
        <v>61</v>
      </c>
      <c r="E1088" s="12">
        <v>62.5</v>
      </c>
      <c r="F1088" s="53">
        <f t="shared" si="505"/>
        <v>17.361111111111111</v>
      </c>
      <c r="G1088" s="19">
        <f t="shared" si="531"/>
        <v>-0.29166666666666685</v>
      </c>
      <c r="H1088" s="19">
        <f t="shared" si="532"/>
        <v>-1.0500000000000007</v>
      </c>
      <c r="I1088" s="19">
        <f t="shared" si="506"/>
        <v>17.361111111111111</v>
      </c>
      <c r="J1088" s="19">
        <f t="shared" si="507"/>
        <v>8430.5833333333412</v>
      </c>
      <c r="K1088" s="19">
        <f t="shared" si="508"/>
        <v>580.16666666666652</v>
      </c>
      <c r="L1088" s="44">
        <f>'Car Info '!$C$5*'My Spreedsheet '!G1088</f>
        <v>-434.5833333333336</v>
      </c>
      <c r="M1088" s="44">
        <f t="shared" si="509"/>
        <v>1</v>
      </c>
      <c r="N1088" s="44">
        <f>IF(M1088=1,'Car Info '!$C$5*9.80665*'Car Info '!$H$5,0)</f>
        <v>160.73099349999998</v>
      </c>
      <c r="O1088" s="44">
        <f>0.5*'Car Info '!$G$5*'Car Info '!$I$5*'Car Info '!$D$5*('My Spreedsheet '!F1088*'My Spreedsheet '!F1088)</f>
        <v>115.10258043077256</v>
      </c>
      <c r="P1088" s="44">
        <f t="shared" si="533"/>
        <v>-158.7497594025611</v>
      </c>
      <c r="Q1088" s="44">
        <f t="shared" si="510"/>
        <v>-2756.0722118500189</v>
      </c>
      <c r="R1088" s="44">
        <f t="shared" si="511"/>
        <v>-2.7560722118500189</v>
      </c>
      <c r="S1088" s="44">
        <f t="shared" si="512"/>
        <v>4788.7773251870231</v>
      </c>
      <c r="T1088" s="44">
        <f t="shared" si="513"/>
        <v>129799.38303033334</v>
      </c>
      <c r="U1088" s="44">
        <f t="shared" si="514"/>
        <v>0</v>
      </c>
      <c r="V1088" s="44">
        <f t="shared" si="515"/>
        <v>0</v>
      </c>
      <c r="W1088" s="44">
        <f t="shared" si="516"/>
        <v>-2.7560722118500189</v>
      </c>
      <c r="X1088" s="44">
        <f t="shared" si="517"/>
        <v>7.6557561440278299E-4</v>
      </c>
      <c r="Y1088" s="44">
        <f t="shared" si="503"/>
        <v>3910.6367511029662</v>
      </c>
      <c r="Z1088" s="44">
        <f t="shared" si="504"/>
        <v>-1794.421995269525</v>
      </c>
      <c r="AA1088" s="44">
        <f t="shared" si="518"/>
        <v>1.0862879864174906</v>
      </c>
      <c r="AB1088" s="44">
        <f t="shared" si="519"/>
        <v>-0.49845055424153473</v>
      </c>
      <c r="AC1088" s="44">
        <f t="shared" si="520"/>
        <v>0.49845055424153473</v>
      </c>
      <c r="AD1088" s="44">
        <f t="shared" si="521"/>
        <v>0.58783743217595585</v>
      </c>
      <c r="AE1088" s="44">
        <f>1/2*(('Car Info '!$C$5)*('My Spreedsheet '!F1088)^2)</f>
        <v>224549.09336419753</v>
      </c>
      <c r="AF1088" s="44">
        <f t="shared" si="522"/>
        <v>224.54909336419755</v>
      </c>
      <c r="AG1088" s="44">
        <f t="shared" si="523"/>
        <v>6.2374748156721539E-2</v>
      </c>
      <c r="AH1088" s="44">
        <f t="shared" si="524"/>
        <v>21.198477918166983</v>
      </c>
      <c r="AI1088" s="44">
        <f t="shared" si="525"/>
        <v>4788.7773251870231</v>
      </c>
      <c r="AJ1088" s="44">
        <f t="shared" si="526"/>
        <v>219760.3160390105</v>
      </c>
      <c r="AK1088" s="44">
        <f t="shared" si="527"/>
        <v>219.76031603901052</v>
      </c>
      <c r="AL1088" s="44">
        <f t="shared" si="528"/>
        <v>219760.3160390105</v>
      </c>
      <c r="AM1088" s="44">
        <f t="shared" si="529"/>
        <v>219.76031603901052</v>
      </c>
      <c r="AN1088" s="44">
        <f t="shared" si="530"/>
        <v>164.82023702925787</v>
      </c>
      <c r="AO1088" s="44">
        <f>IF('My Spreedsheet '!AN1088&lt; 'Supercapacitor Info'!$F$22,'My Spreedsheet '!AN1088,'Supercapacitor Info'!$F$22)</f>
        <v>164.82023702925787</v>
      </c>
    </row>
    <row r="1089" spans="2:41" x14ac:dyDescent="0.3">
      <c r="B1089" s="11" t="s">
        <v>11</v>
      </c>
      <c r="C1089" s="11">
        <v>1084</v>
      </c>
      <c r="D1089" s="11">
        <v>62</v>
      </c>
      <c r="E1089" s="12">
        <v>60.9</v>
      </c>
      <c r="F1089" s="53">
        <f t="shared" si="505"/>
        <v>16.916666666666664</v>
      </c>
      <c r="G1089" s="19">
        <f t="shared" si="531"/>
        <v>-0.44444444444444481</v>
      </c>
      <c r="H1089" s="19">
        <f t="shared" si="532"/>
        <v>-1.6000000000000014</v>
      </c>
      <c r="I1089" s="19">
        <f t="shared" si="506"/>
        <v>16.916666666666664</v>
      </c>
      <c r="J1089" s="19">
        <f t="shared" si="507"/>
        <v>8447.5000000000073</v>
      </c>
      <c r="K1089" s="19">
        <f t="shared" si="508"/>
        <v>597.08333333333314</v>
      </c>
      <c r="L1089" s="44">
        <f>'Car Info '!$C$5*'My Spreedsheet '!G1089</f>
        <v>-662.22222222222274</v>
      </c>
      <c r="M1089" s="44">
        <f t="shared" si="509"/>
        <v>1</v>
      </c>
      <c r="N1089" s="44">
        <f>IF(M1089=1,'Car Info '!$C$5*9.80665*'Car Info '!$H$5,0)</f>
        <v>160.73099349999998</v>
      </c>
      <c r="O1089" s="44">
        <f>0.5*'Car Info '!$G$5*'Car Info '!$I$5*'Car Info '!$D$5*('My Spreedsheet '!F1089*'My Spreedsheet '!F1089)</f>
        <v>109.28476193982809</v>
      </c>
      <c r="P1089" s="44">
        <f t="shared" si="533"/>
        <v>-392.20646678239473</v>
      </c>
      <c r="Q1089" s="44">
        <f t="shared" si="510"/>
        <v>-6634.8260630688428</v>
      </c>
      <c r="R1089" s="44">
        <f t="shared" si="511"/>
        <v>-6.6348260630688429</v>
      </c>
      <c r="S1089" s="44">
        <f t="shared" si="512"/>
        <v>4567.7665295237575</v>
      </c>
      <c r="T1089" s="44">
        <f t="shared" si="513"/>
        <v>134367.14955985709</v>
      </c>
      <c r="U1089" s="44">
        <f t="shared" si="514"/>
        <v>0</v>
      </c>
      <c r="V1089" s="44">
        <f t="shared" si="515"/>
        <v>0</v>
      </c>
      <c r="W1089" s="44">
        <f t="shared" si="516"/>
        <v>-6.6348260630688429</v>
      </c>
      <c r="X1089" s="44">
        <f t="shared" si="517"/>
        <v>1.8430072397413453E-3</v>
      </c>
      <c r="Y1089" s="44">
        <f t="shared" si="503"/>
        <v>3910.6367511029662</v>
      </c>
      <c r="Z1089" s="44">
        <f t="shared" si="504"/>
        <v>-1801.0568213325939</v>
      </c>
      <c r="AA1089" s="44">
        <f t="shared" si="518"/>
        <v>1.0862879864174906</v>
      </c>
      <c r="AB1089" s="44">
        <f t="shared" si="519"/>
        <v>-0.50029356148127613</v>
      </c>
      <c r="AC1089" s="44">
        <f t="shared" si="520"/>
        <v>0.50029356148127613</v>
      </c>
      <c r="AD1089" s="44">
        <f t="shared" si="521"/>
        <v>0.58599442493621445</v>
      </c>
      <c r="AE1089" s="44">
        <f>1/2*(('Car Info '!$C$5)*('My Spreedsheet '!F1089)^2)</f>
        <v>213199.34027777772</v>
      </c>
      <c r="AF1089" s="44">
        <f t="shared" si="522"/>
        <v>213.19934027777774</v>
      </c>
      <c r="AG1089" s="44">
        <f t="shared" si="523"/>
        <v>5.922203896604937E-2</v>
      </c>
      <c r="AH1089" s="44">
        <f t="shared" si="524"/>
        <v>21.257699957133031</v>
      </c>
      <c r="AI1089" s="44">
        <f t="shared" si="525"/>
        <v>4567.7665295237575</v>
      </c>
      <c r="AJ1089" s="44">
        <f t="shared" si="526"/>
        <v>208631.57374825396</v>
      </c>
      <c r="AK1089" s="44">
        <f t="shared" si="527"/>
        <v>208.63157374825397</v>
      </c>
      <c r="AL1089" s="44">
        <f t="shared" si="528"/>
        <v>208631.57374825396</v>
      </c>
      <c r="AM1089" s="44">
        <f t="shared" si="529"/>
        <v>208.63157374825397</v>
      </c>
      <c r="AN1089" s="44">
        <f t="shared" si="530"/>
        <v>156.47368031119046</v>
      </c>
      <c r="AO1089" s="44">
        <f>IF('My Spreedsheet '!AN1089&lt; 'Supercapacitor Info'!$F$22,'My Spreedsheet '!AN1089,'Supercapacitor Info'!$F$22)</f>
        <v>156.47368031119046</v>
      </c>
    </row>
    <row r="1090" spans="2:41" x14ac:dyDescent="0.3">
      <c r="B1090" s="11" t="s">
        <v>11</v>
      </c>
      <c r="C1090" s="11">
        <v>1085</v>
      </c>
      <c r="D1090" s="11">
        <v>63</v>
      </c>
      <c r="E1090" s="12">
        <v>59.3</v>
      </c>
      <c r="F1090" s="53">
        <f t="shared" si="505"/>
        <v>16.472222222222221</v>
      </c>
      <c r="G1090" s="19">
        <f t="shared" si="531"/>
        <v>-0.31944444444444403</v>
      </c>
      <c r="H1090" s="19">
        <f t="shared" si="532"/>
        <v>-1.1499999999999986</v>
      </c>
      <c r="I1090" s="19">
        <f t="shared" si="506"/>
        <v>16.472222222222221</v>
      </c>
      <c r="J1090" s="19">
        <f t="shared" si="507"/>
        <v>8463.9722222222299</v>
      </c>
      <c r="K1090" s="19">
        <f t="shared" si="508"/>
        <v>613.55555555555532</v>
      </c>
      <c r="L1090" s="44">
        <f>'Car Info '!$C$5*'My Spreedsheet '!G1090</f>
        <v>-475.9722222222216</v>
      </c>
      <c r="M1090" s="44">
        <f t="shared" si="509"/>
        <v>1</v>
      </c>
      <c r="N1090" s="44">
        <f>IF(M1090=1,'Car Info '!$C$5*9.80665*'Car Info '!$H$5,0)</f>
        <v>160.73099349999998</v>
      </c>
      <c r="O1090" s="44">
        <f>0.5*'Car Info '!$G$5*'Car Info '!$I$5*'Car Info '!$D$5*('My Spreedsheet '!F1090*'My Spreedsheet '!F1090)</f>
        <v>103.6178107031059</v>
      </c>
      <c r="P1090" s="44">
        <f t="shared" si="533"/>
        <v>-211.62341801911575</v>
      </c>
      <c r="Q1090" s="44">
        <f t="shared" si="510"/>
        <v>-3485.9079690371009</v>
      </c>
      <c r="R1090" s="44">
        <f t="shared" si="511"/>
        <v>-3.4859079690371009</v>
      </c>
      <c r="S1090" s="44">
        <f t="shared" si="512"/>
        <v>4354.412247012272</v>
      </c>
      <c r="T1090" s="44">
        <f t="shared" si="513"/>
        <v>138721.56180686937</v>
      </c>
      <c r="U1090" s="44">
        <f t="shared" si="514"/>
        <v>0</v>
      </c>
      <c r="V1090" s="44">
        <f t="shared" si="515"/>
        <v>0</v>
      </c>
      <c r="W1090" s="44">
        <f t="shared" si="516"/>
        <v>-3.4859079690371009</v>
      </c>
      <c r="X1090" s="44">
        <f t="shared" si="517"/>
        <v>9.6830776917697251E-4</v>
      </c>
      <c r="Y1090" s="44">
        <f t="shared" si="503"/>
        <v>3910.6367511029662</v>
      </c>
      <c r="Z1090" s="44">
        <f t="shared" si="504"/>
        <v>-1804.542729301631</v>
      </c>
      <c r="AA1090" s="44">
        <f t="shared" si="518"/>
        <v>1.0862879864174906</v>
      </c>
      <c r="AB1090" s="44">
        <f t="shared" si="519"/>
        <v>-0.50126186925045302</v>
      </c>
      <c r="AC1090" s="44">
        <f t="shared" si="520"/>
        <v>0.50126186925045302</v>
      </c>
      <c r="AD1090" s="44">
        <f t="shared" si="521"/>
        <v>0.58502611716703756</v>
      </c>
      <c r="AE1090" s="44">
        <f>1/2*(('Car Info '!$C$5)*('My Spreedsheet '!F1090)^2)</f>
        <v>202143.90817901233</v>
      </c>
      <c r="AF1090" s="44">
        <f t="shared" si="522"/>
        <v>202.14390817901233</v>
      </c>
      <c r="AG1090" s="44">
        <f t="shared" si="523"/>
        <v>5.6151085605281204E-2</v>
      </c>
      <c r="AH1090" s="44">
        <f t="shared" si="524"/>
        <v>21.313851042738314</v>
      </c>
      <c r="AI1090" s="44">
        <f t="shared" si="525"/>
        <v>4354.412247012272</v>
      </c>
      <c r="AJ1090" s="44">
        <f t="shared" si="526"/>
        <v>197789.49593200005</v>
      </c>
      <c r="AK1090" s="44">
        <f t="shared" si="527"/>
        <v>197.78949593200005</v>
      </c>
      <c r="AL1090" s="44">
        <f t="shared" si="528"/>
        <v>197789.49593200005</v>
      </c>
      <c r="AM1090" s="44">
        <f t="shared" si="529"/>
        <v>197.78949593200005</v>
      </c>
      <c r="AN1090" s="44">
        <f t="shared" si="530"/>
        <v>148.34212194900005</v>
      </c>
      <c r="AO1090" s="44">
        <f>IF('My Spreedsheet '!AN1090&lt; 'Supercapacitor Info'!$F$22,'My Spreedsheet '!AN1090,'Supercapacitor Info'!$F$22)</f>
        <v>148.34212194900005</v>
      </c>
    </row>
    <row r="1091" spans="2:41" x14ac:dyDescent="0.3">
      <c r="B1091" s="11" t="s">
        <v>11</v>
      </c>
      <c r="C1091" s="11">
        <v>1086</v>
      </c>
      <c r="D1091" s="11">
        <v>64</v>
      </c>
      <c r="E1091" s="12">
        <v>58.6</v>
      </c>
      <c r="F1091" s="53">
        <f t="shared" si="505"/>
        <v>16.277777777777779</v>
      </c>
      <c r="G1091" s="19">
        <f t="shared" si="531"/>
        <v>-9.7222222222221627E-2</v>
      </c>
      <c r="H1091" s="19">
        <f t="shared" si="532"/>
        <v>-0.34999999999999787</v>
      </c>
      <c r="I1091" s="19">
        <f t="shared" si="506"/>
        <v>16.277777777777779</v>
      </c>
      <c r="J1091" s="19">
        <f t="shared" si="507"/>
        <v>8480.2500000000073</v>
      </c>
      <c r="K1091" s="19">
        <f t="shared" si="508"/>
        <v>629.83333333333314</v>
      </c>
      <c r="L1091" s="44">
        <f>'Car Info '!$C$5*'My Spreedsheet '!G1091</f>
        <v>-144.86111111111023</v>
      </c>
      <c r="M1091" s="44">
        <f t="shared" si="509"/>
        <v>1</v>
      </c>
      <c r="N1091" s="44">
        <f>IF(M1091=1,'Car Info '!$C$5*9.80665*'Car Info '!$H$5,0)</f>
        <v>160.73099349999998</v>
      </c>
      <c r="O1091" s="44">
        <f>0.5*'Car Info '!$G$5*'Car Info '!$I$5*'Car Info '!$D$5*('My Spreedsheet '!F1091*'My Spreedsheet '!F1091)</f>
        <v>101.18596021659027</v>
      </c>
      <c r="P1091" s="44">
        <f t="shared" si="533"/>
        <v>117.05584260548002</v>
      </c>
      <c r="Q1091" s="44">
        <f t="shared" si="510"/>
        <v>1905.4089935225361</v>
      </c>
      <c r="R1091" s="44">
        <f t="shared" si="511"/>
        <v>1.9054089935225362</v>
      </c>
      <c r="S1091" s="44">
        <f t="shared" si="512"/>
        <v>4263.4259688311631</v>
      </c>
      <c r="T1091" s="44">
        <f t="shared" si="513"/>
        <v>142984.98777570055</v>
      </c>
      <c r="U1091" s="44">
        <f t="shared" si="514"/>
        <v>1.9054089935225362</v>
      </c>
      <c r="V1091" s="44">
        <f t="shared" si="515"/>
        <v>5.2928027597848228E-4</v>
      </c>
      <c r="W1091" s="44">
        <f t="shared" si="516"/>
        <v>0</v>
      </c>
      <c r="X1091" s="44">
        <f t="shared" si="517"/>
        <v>0</v>
      </c>
      <c r="Y1091" s="44">
        <f t="shared" si="503"/>
        <v>3912.5421600964887</v>
      </c>
      <c r="Z1091" s="44">
        <f t="shared" si="504"/>
        <v>-1804.542729301631</v>
      </c>
      <c r="AA1091" s="44">
        <f t="shared" si="518"/>
        <v>1.086817266693469</v>
      </c>
      <c r="AB1091" s="44">
        <f t="shared" si="519"/>
        <v>-0.50126186925045302</v>
      </c>
      <c r="AC1091" s="44">
        <f t="shared" si="520"/>
        <v>0.50126186925045302</v>
      </c>
      <c r="AD1091" s="44">
        <f t="shared" si="521"/>
        <v>0.58555539744301599</v>
      </c>
      <c r="AE1091" s="44">
        <f>1/2*(('Car Info '!$C$5)*('My Spreedsheet '!F1091)^2)</f>
        <v>197399.70679012345</v>
      </c>
      <c r="AF1091" s="44">
        <f t="shared" si="522"/>
        <v>197.39970679012345</v>
      </c>
      <c r="AG1091" s="44">
        <f t="shared" si="523"/>
        <v>5.48332518861454E-2</v>
      </c>
      <c r="AH1091" s="44">
        <f t="shared" si="524"/>
        <v>21.368684294624458</v>
      </c>
      <c r="AI1091" s="44">
        <f t="shared" si="525"/>
        <v>4263.4259688311631</v>
      </c>
      <c r="AJ1091" s="44">
        <f t="shared" si="526"/>
        <v>193136.28082129228</v>
      </c>
      <c r="AK1091" s="44">
        <f t="shared" si="527"/>
        <v>193.13628082129227</v>
      </c>
      <c r="AL1091" s="44">
        <f t="shared" si="528"/>
        <v>193136.28082129228</v>
      </c>
      <c r="AM1091" s="44">
        <f t="shared" si="529"/>
        <v>193.13628082129227</v>
      </c>
      <c r="AN1091" s="44">
        <f t="shared" si="530"/>
        <v>144.8522106159692</v>
      </c>
      <c r="AO1091" s="44">
        <f>IF('My Spreedsheet '!AN1091&lt; 'Supercapacitor Info'!$F$22,'My Spreedsheet '!AN1091,'Supercapacitor Info'!$F$22)</f>
        <v>144.8522106159692</v>
      </c>
    </row>
    <row r="1092" spans="2:41" x14ac:dyDescent="0.3">
      <c r="B1092" s="11" t="s">
        <v>11</v>
      </c>
      <c r="C1092" s="11">
        <v>1087</v>
      </c>
      <c r="D1092" s="11">
        <v>65</v>
      </c>
      <c r="E1092" s="12">
        <v>58.6</v>
      </c>
      <c r="F1092" s="53">
        <f t="shared" si="505"/>
        <v>16.277777777777779</v>
      </c>
      <c r="G1092" s="19">
        <f t="shared" si="531"/>
        <v>1.3888888888889086E-2</v>
      </c>
      <c r="H1092" s="19">
        <f t="shared" si="532"/>
        <v>5.0000000000000711E-2</v>
      </c>
      <c r="I1092" s="19">
        <f t="shared" si="506"/>
        <v>16.277777777777779</v>
      </c>
      <c r="J1092" s="19">
        <f t="shared" si="507"/>
        <v>8496.5277777777846</v>
      </c>
      <c r="K1092" s="19">
        <f t="shared" si="508"/>
        <v>646.11111111111097</v>
      </c>
      <c r="L1092" s="44">
        <f>'Car Info '!$C$5*'My Spreedsheet '!G1092</f>
        <v>20.694444444444738</v>
      </c>
      <c r="M1092" s="44">
        <f t="shared" si="509"/>
        <v>1</v>
      </c>
      <c r="N1092" s="44">
        <f>IF(M1092=1,'Car Info '!$C$5*9.80665*'Car Info '!$H$5,0)</f>
        <v>160.73099349999998</v>
      </c>
      <c r="O1092" s="44">
        <f>0.5*'Car Info '!$G$5*'Car Info '!$I$5*'Car Info '!$D$5*('My Spreedsheet '!F1092*'My Spreedsheet '!F1092)</f>
        <v>101.18596021659027</v>
      </c>
      <c r="P1092" s="44">
        <f t="shared" si="533"/>
        <v>282.61139816103503</v>
      </c>
      <c r="Q1092" s="44">
        <f t="shared" si="510"/>
        <v>4600.2855367324037</v>
      </c>
      <c r="R1092" s="44">
        <f t="shared" si="511"/>
        <v>4.6002855367324038</v>
      </c>
      <c r="S1092" s="44">
        <f t="shared" si="512"/>
        <v>4263.4259688311631</v>
      </c>
      <c r="T1092" s="44">
        <f t="shared" si="513"/>
        <v>147248.41374453172</v>
      </c>
      <c r="U1092" s="44">
        <f t="shared" si="514"/>
        <v>4.6002855367324038</v>
      </c>
      <c r="V1092" s="44">
        <f t="shared" si="515"/>
        <v>1.2778570935367789E-3</v>
      </c>
      <c r="W1092" s="44">
        <f t="shared" si="516"/>
        <v>0</v>
      </c>
      <c r="X1092" s="44">
        <f t="shared" si="517"/>
        <v>0</v>
      </c>
      <c r="Y1092" s="44">
        <f t="shared" si="503"/>
        <v>3917.1424456332211</v>
      </c>
      <c r="Z1092" s="44">
        <f t="shared" si="504"/>
        <v>-1804.542729301631</v>
      </c>
      <c r="AA1092" s="44">
        <f t="shared" si="518"/>
        <v>1.0880951237870058</v>
      </c>
      <c r="AB1092" s="44">
        <f t="shared" si="519"/>
        <v>-0.50126186925045302</v>
      </c>
      <c r="AC1092" s="44">
        <f t="shared" si="520"/>
        <v>0.50126186925045302</v>
      </c>
      <c r="AD1092" s="44">
        <f t="shared" si="521"/>
        <v>0.58683325453655277</v>
      </c>
      <c r="AE1092" s="44">
        <f>1/2*(('Car Info '!$C$5)*('My Spreedsheet '!F1092)^2)</f>
        <v>197399.70679012345</v>
      </c>
      <c r="AF1092" s="44">
        <f t="shared" si="522"/>
        <v>197.39970679012345</v>
      </c>
      <c r="AG1092" s="44">
        <f t="shared" si="523"/>
        <v>5.48332518861454E-2</v>
      </c>
      <c r="AH1092" s="44">
        <f t="shared" si="524"/>
        <v>21.423517546510602</v>
      </c>
      <c r="AI1092" s="44">
        <f t="shared" si="525"/>
        <v>4263.4259688311631</v>
      </c>
      <c r="AJ1092" s="44">
        <f t="shared" si="526"/>
        <v>193136.28082129228</v>
      </c>
      <c r="AK1092" s="44">
        <f t="shared" si="527"/>
        <v>193.13628082129227</v>
      </c>
      <c r="AL1092" s="44">
        <f t="shared" si="528"/>
        <v>0</v>
      </c>
      <c r="AM1092" s="44">
        <f t="shared" si="529"/>
        <v>0</v>
      </c>
      <c r="AN1092" s="44">
        <f t="shared" si="530"/>
        <v>144.8522106159692</v>
      </c>
      <c r="AO1092" s="44">
        <f>IF('My Spreedsheet '!AN1092&lt; 'Supercapacitor Info'!$F$22,'My Spreedsheet '!AN1092,'Supercapacitor Info'!$F$22)</f>
        <v>144.8522106159692</v>
      </c>
    </row>
    <row r="1093" spans="2:41" x14ac:dyDescent="0.3">
      <c r="B1093" s="11" t="s">
        <v>11</v>
      </c>
      <c r="C1093" s="11">
        <v>1088</v>
      </c>
      <c r="D1093" s="11">
        <v>66</v>
      </c>
      <c r="E1093" s="12">
        <v>58.7</v>
      </c>
      <c r="F1093" s="53">
        <f t="shared" si="505"/>
        <v>16.305555555555557</v>
      </c>
      <c r="G1093" s="19">
        <f t="shared" si="531"/>
        <v>2.7777777777777186E-2</v>
      </c>
      <c r="H1093" s="19">
        <f t="shared" si="532"/>
        <v>9.9999999999997868E-2</v>
      </c>
      <c r="I1093" s="19">
        <f t="shared" si="506"/>
        <v>16.305555555555557</v>
      </c>
      <c r="J1093" s="19">
        <f t="shared" si="507"/>
        <v>8512.8333333333394</v>
      </c>
      <c r="K1093" s="19">
        <f t="shared" si="508"/>
        <v>662.41666666666652</v>
      </c>
      <c r="L1093" s="44">
        <f>'Car Info '!$C$5*'My Spreedsheet '!G1093</f>
        <v>41.388888888888005</v>
      </c>
      <c r="M1093" s="44">
        <f t="shared" si="509"/>
        <v>1</v>
      </c>
      <c r="N1093" s="44">
        <f>IF(M1093=1,'Car Info '!$C$5*9.80665*'Car Info '!$H$5,0)</f>
        <v>160.73099349999998</v>
      </c>
      <c r="O1093" s="44">
        <f>0.5*'Car Info '!$G$5*'Car Info '!$I$5*'Car Info '!$D$5*('My Spreedsheet '!F1093*'My Spreedsheet '!F1093)</f>
        <v>101.53159945331426</v>
      </c>
      <c r="P1093" s="44">
        <f t="shared" si="533"/>
        <v>303.65148184220226</v>
      </c>
      <c r="Q1093" s="44">
        <f t="shared" si="510"/>
        <v>4951.206106704798</v>
      </c>
      <c r="R1093" s="44">
        <f t="shared" si="511"/>
        <v>4.9512061067047979</v>
      </c>
      <c r="S1093" s="44">
        <f t="shared" si="512"/>
        <v>4276.3372795443192</v>
      </c>
      <c r="T1093" s="44">
        <f t="shared" si="513"/>
        <v>151524.75102407605</v>
      </c>
      <c r="U1093" s="44">
        <f t="shared" si="514"/>
        <v>4.9512061067047979</v>
      </c>
      <c r="V1093" s="44">
        <f t="shared" si="515"/>
        <v>1.3753350296402216E-3</v>
      </c>
      <c r="W1093" s="44">
        <f t="shared" si="516"/>
        <v>0</v>
      </c>
      <c r="X1093" s="44">
        <f t="shared" si="517"/>
        <v>0</v>
      </c>
      <c r="Y1093" s="44">
        <f t="shared" ref="Y1093:Y1156" si="534">IF(R1093&gt;0,SUM(Y1092,R1093),Y1092)</f>
        <v>3922.0936517399259</v>
      </c>
      <c r="Z1093" s="44">
        <f t="shared" ref="Z1093:Z1156" si="535">IF(R1093&lt;0,SUM(Z1092,R1093),Z1092)</f>
        <v>-1804.542729301631</v>
      </c>
      <c r="AA1093" s="44">
        <f t="shared" si="518"/>
        <v>1.0894704588166462</v>
      </c>
      <c r="AB1093" s="44">
        <f t="shared" si="519"/>
        <v>-0.50126186925045302</v>
      </c>
      <c r="AC1093" s="44">
        <f t="shared" si="520"/>
        <v>0.50126186925045302</v>
      </c>
      <c r="AD1093" s="44">
        <f t="shared" si="521"/>
        <v>0.58820858956619315</v>
      </c>
      <c r="AE1093" s="44">
        <f>1/2*(('Car Info '!$C$5)*('My Spreedsheet '!F1093)^2)</f>
        <v>198074.000771605</v>
      </c>
      <c r="AF1093" s="44">
        <f t="shared" si="522"/>
        <v>198.074000771605</v>
      </c>
      <c r="AG1093" s="44">
        <f t="shared" si="523"/>
        <v>5.5020555769890275E-2</v>
      </c>
      <c r="AH1093" s="44">
        <f t="shared" si="524"/>
        <v>21.478538102280492</v>
      </c>
      <c r="AI1093" s="44">
        <f t="shared" si="525"/>
        <v>4276.3372795443192</v>
      </c>
      <c r="AJ1093" s="44">
        <f t="shared" si="526"/>
        <v>193797.66349206067</v>
      </c>
      <c r="AK1093" s="44">
        <f t="shared" si="527"/>
        <v>193.79766349206068</v>
      </c>
      <c r="AL1093" s="44">
        <f t="shared" si="528"/>
        <v>0</v>
      </c>
      <c r="AM1093" s="44">
        <f t="shared" si="529"/>
        <v>0</v>
      </c>
      <c r="AN1093" s="44">
        <f t="shared" si="530"/>
        <v>145.34824761904548</v>
      </c>
      <c r="AO1093" s="44">
        <f>IF('My Spreedsheet '!AN1093&lt; 'Supercapacitor Info'!$F$22,'My Spreedsheet '!AN1093,'Supercapacitor Info'!$F$22)</f>
        <v>145.34824761904548</v>
      </c>
    </row>
    <row r="1094" spans="2:41" x14ac:dyDescent="0.3">
      <c r="B1094" s="11" t="s">
        <v>11</v>
      </c>
      <c r="C1094" s="11">
        <v>1089</v>
      </c>
      <c r="D1094" s="11">
        <v>67</v>
      </c>
      <c r="E1094" s="12">
        <v>58.8</v>
      </c>
      <c r="F1094" s="53">
        <f t="shared" ref="F1094:F1157" si="536">E1094/3.6</f>
        <v>16.333333333333332</v>
      </c>
      <c r="G1094" s="19">
        <f t="shared" si="531"/>
        <v>1.3888888888888099E-2</v>
      </c>
      <c r="H1094" s="19">
        <f t="shared" si="532"/>
        <v>4.9999999999997158E-2</v>
      </c>
      <c r="I1094" s="19">
        <f t="shared" ref="I1094:I1157" si="537">F1094</f>
        <v>16.333333333333332</v>
      </c>
      <c r="J1094" s="19">
        <f t="shared" ref="J1094:J1157" si="538">SUM(I1094,J1093)</f>
        <v>8529.1666666666733</v>
      </c>
      <c r="K1094" s="19">
        <f t="shared" ref="K1094:K1157" si="539">SUM(I1094,K1093)</f>
        <v>678.74999999999989</v>
      </c>
      <c r="L1094" s="44">
        <f>'Car Info '!$C$5*'My Spreedsheet '!G1094</f>
        <v>20.694444444443267</v>
      </c>
      <c r="M1094" s="44">
        <f t="shared" ref="M1094:M1157" si="540">IF(F1094=0,0,1)</f>
        <v>1</v>
      </c>
      <c r="N1094" s="44">
        <f>IF(M1094=1,'Car Info '!$C$5*9.80665*'Car Info '!$H$5,0)</f>
        <v>160.73099349999998</v>
      </c>
      <c r="O1094" s="44">
        <f>0.5*'Car Info '!$G$5*'Car Info '!$I$5*'Car Info '!$D$5*('My Spreedsheet '!F1094*'My Spreedsheet '!F1094)</f>
        <v>101.87782801524997</v>
      </c>
      <c r="P1094" s="44">
        <f t="shared" si="533"/>
        <v>283.30326595969325</v>
      </c>
      <c r="Q1094" s="44">
        <f t="shared" ref="Q1094:Q1157" si="541">P1094*F1094</f>
        <v>4627.2866773416563</v>
      </c>
      <c r="R1094" s="44">
        <f t="shared" ref="R1094:R1157" si="542">Q1094*0.001</f>
        <v>4.6272866773416563</v>
      </c>
      <c r="S1094" s="44">
        <f t="shared" ref="S1094:S1157" si="543">F1094*(N1094+O1094)</f>
        <v>4289.2774180824154</v>
      </c>
      <c r="T1094" s="44">
        <f t="shared" ref="T1094:T1157" si="544">SUM(S1094,T1093)</f>
        <v>155814.02844215845</v>
      </c>
      <c r="U1094" s="44">
        <f t="shared" ref="U1094:U1157" si="545">IF(R1094&gt;0,R1094,0)</f>
        <v>4.6272866773416563</v>
      </c>
      <c r="V1094" s="44">
        <f t="shared" ref="V1094:V1157" si="546">U1094/3600</f>
        <v>1.2853574103726822E-3</v>
      </c>
      <c r="W1094" s="44">
        <f t="shared" ref="W1094:W1157" si="547">IF(R1094&lt;0,R1094,0)</f>
        <v>0</v>
      </c>
      <c r="X1094" s="44">
        <f t="shared" ref="X1094:X1157" si="548">(W1094/3600)*-1</f>
        <v>0</v>
      </c>
      <c r="Y1094" s="44">
        <f t="shared" si="534"/>
        <v>3926.7209384172675</v>
      </c>
      <c r="Z1094" s="44">
        <f t="shared" si="535"/>
        <v>-1804.542729301631</v>
      </c>
      <c r="AA1094" s="44">
        <f t="shared" ref="AA1094:AA1157" si="549">Y1094/(60*60)</f>
        <v>1.0907558162270188</v>
      </c>
      <c r="AB1094" s="44">
        <f t="shared" ref="AB1094:AB1157" si="550">Z1094/(60*60)</f>
        <v>-0.50126186925045302</v>
      </c>
      <c r="AC1094" s="44">
        <f t="shared" ref="AC1094:AC1157" si="551">AB1094*-1</f>
        <v>0.50126186925045302</v>
      </c>
      <c r="AD1094" s="44">
        <f t="shared" ref="AD1094:AD1157" si="552">AA1094-AC1094</f>
        <v>0.58949394697656576</v>
      </c>
      <c r="AE1094" s="44">
        <f>1/2*(('Car Info '!$C$5)*('My Spreedsheet '!F1094)^2)</f>
        <v>198749.44444444441</v>
      </c>
      <c r="AF1094" s="44">
        <f t="shared" ref="AF1094:AF1157" si="553">AE1094*0.001</f>
        <v>198.74944444444441</v>
      </c>
      <c r="AG1094" s="44">
        <f t="shared" ref="AG1094:AG1157" si="554">AF1094/3600</f>
        <v>5.5208179012345669E-2</v>
      </c>
      <c r="AH1094" s="44">
        <f t="shared" ref="AH1094:AH1157" si="555">SUM(AG1094,AH1093)</f>
        <v>21.533746281292839</v>
      </c>
      <c r="AI1094" s="44">
        <f t="shared" ref="AI1094:AI1157" si="556">I1094*(N1094+O1094)</f>
        <v>4289.2774180824154</v>
      </c>
      <c r="AJ1094" s="44">
        <f t="shared" ref="AJ1094:AJ1157" si="557">AE1094-AI1094</f>
        <v>194460.167026362</v>
      </c>
      <c r="AK1094" s="44">
        <f t="shared" ref="AK1094:AK1157" si="558">AJ1094*0.001</f>
        <v>194.460167026362</v>
      </c>
      <c r="AL1094" s="44">
        <f t="shared" ref="AL1094:AL1157" si="559">IF(G1094&lt;0,AJ1094,0)</f>
        <v>0</v>
      </c>
      <c r="AM1094" s="44">
        <f t="shared" ref="AM1094:AM1157" si="560">AL1094*0.001</f>
        <v>0</v>
      </c>
      <c r="AN1094" s="44">
        <f t="shared" ref="AN1094:AN1157" si="561">(AJ1094*0.75)*0.001</f>
        <v>145.8451252697715</v>
      </c>
      <c r="AO1094" s="44">
        <f>IF('My Spreedsheet '!AN1094&lt; 'Supercapacitor Info'!$F$22,'My Spreedsheet '!AN1094,'Supercapacitor Info'!$F$22)</f>
        <v>145.8451252697715</v>
      </c>
    </row>
    <row r="1095" spans="2:41" x14ac:dyDescent="0.3">
      <c r="B1095" s="11" t="s">
        <v>11</v>
      </c>
      <c r="C1095" s="11">
        <v>1090</v>
      </c>
      <c r="D1095" s="11">
        <v>68</v>
      </c>
      <c r="E1095" s="12">
        <v>58.8</v>
      </c>
      <c r="F1095" s="53">
        <f t="shared" si="536"/>
        <v>16.333333333333332</v>
      </c>
      <c r="G1095" s="19">
        <f t="shared" ref="G1095:G1158" si="562">($E1096-$E1094)/2/3.6</f>
        <v>0</v>
      </c>
      <c r="H1095" s="19">
        <f t="shared" ref="H1095:H1158" si="563">($E1096-$E1094)/2</f>
        <v>0</v>
      </c>
      <c r="I1095" s="19">
        <f t="shared" si="537"/>
        <v>16.333333333333332</v>
      </c>
      <c r="J1095" s="19">
        <f t="shared" si="538"/>
        <v>8545.5000000000073</v>
      </c>
      <c r="K1095" s="19">
        <f t="shared" si="539"/>
        <v>695.08333333333326</v>
      </c>
      <c r="L1095" s="44">
        <f>'Car Info '!$C$5*'My Spreedsheet '!G1095</f>
        <v>0</v>
      </c>
      <c r="M1095" s="44">
        <f t="shared" si="540"/>
        <v>1</v>
      </c>
      <c r="N1095" s="44">
        <f>IF(M1095=1,'Car Info '!$C$5*9.80665*'Car Info '!$H$5,0)</f>
        <v>160.73099349999998</v>
      </c>
      <c r="O1095" s="44">
        <f>0.5*'Car Info '!$G$5*'Car Info '!$I$5*'Car Info '!$D$5*('My Spreedsheet '!F1095*'My Spreedsheet '!F1095)</f>
        <v>101.87782801524997</v>
      </c>
      <c r="P1095" s="44">
        <f t="shared" si="533"/>
        <v>262.60882151524993</v>
      </c>
      <c r="Q1095" s="44">
        <f t="shared" si="541"/>
        <v>4289.2774180824154</v>
      </c>
      <c r="R1095" s="44">
        <f t="shared" si="542"/>
        <v>4.2892774180824151</v>
      </c>
      <c r="S1095" s="44">
        <f t="shared" si="543"/>
        <v>4289.2774180824154</v>
      </c>
      <c r="T1095" s="44">
        <f t="shared" si="544"/>
        <v>160103.30586024086</v>
      </c>
      <c r="U1095" s="44">
        <f t="shared" si="545"/>
        <v>4.2892774180824151</v>
      </c>
      <c r="V1095" s="44">
        <f t="shared" si="546"/>
        <v>1.1914659494673375E-3</v>
      </c>
      <c r="W1095" s="44">
        <f t="shared" si="547"/>
        <v>0</v>
      </c>
      <c r="X1095" s="44">
        <f t="shared" si="548"/>
        <v>0</v>
      </c>
      <c r="Y1095" s="44">
        <f t="shared" si="534"/>
        <v>3931.0102158353498</v>
      </c>
      <c r="Z1095" s="44">
        <f t="shared" si="535"/>
        <v>-1804.542729301631</v>
      </c>
      <c r="AA1095" s="44">
        <f t="shared" si="549"/>
        <v>1.091947282176486</v>
      </c>
      <c r="AB1095" s="44">
        <f t="shared" si="550"/>
        <v>-0.50126186925045302</v>
      </c>
      <c r="AC1095" s="44">
        <f t="shared" si="551"/>
        <v>0.50126186925045302</v>
      </c>
      <c r="AD1095" s="44">
        <f t="shared" si="552"/>
        <v>0.59068541292603294</v>
      </c>
      <c r="AE1095" s="44">
        <f>1/2*(('Car Info '!$C$5)*('My Spreedsheet '!F1095)^2)</f>
        <v>198749.44444444441</v>
      </c>
      <c r="AF1095" s="44">
        <f t="shared" si="553"/>
        <v>198.74944444444441</v>
      </c>
      <c r="AG1095" s="44">
        <f t="shared" si="554"/>
        <v>5.5208179012345669E-2</v>
      </c>
      <c r="AH1095" s="44">
        <f t="shared" si="555"/>
        <v>21.588954460305185</v>
      </c>
      <c r="AI1095" s="44">
        <f t="shared" si="556"/>
        <v>4289.2774180824154</v>
      </c>
      <c r="AJ1095" s="44">
        <f t="shared" si="557"/>
        <v>194460.167026362</v>
      </c>
      <c r="AK1095" s="44">
        <f t="shared" si="558"/>
        <v>194.460167026362</v>
      </c>
      <c r="AL1095" s="44">
        <f t="shared" si="559"/>
        <v>0</v>
      </c>
      <c r="AM1095" s="44">
        <f t="shared" si="560"/>
        <v>0</v>
      </c>
      <c r="AN1095" s="44">
        <f t="shared" si="561"/>
        <v>145.8451252697715</v>
      </c>
      <c r="AO1095" s="44">
        <f>IF('My Spreedsheet '!AN1095&lt; 'Supercapacitor Info'!$F$22,'My Spreedsheet '!AN1095,'Supercapacitor Info'!$F$22)</f>
        <v>145.8451252697715</v>
      </c>
    </row>
    <row r="1096" spans="2:41" x14ac:dyDescent="0.3">
      <c r="B1096" s="11" t="s">
        <v>11</v>
      </c>
      <c r="C1096" s="11">
        <v>1091</v>
      </c>
      <c r="D1096" s="11">
        <v>69</v>
      </c>
      <c r="E1096" s="12">
        <v>58.8</v>
      </c>
      <c r="F1096" s="53">
        <f t="shared" si="536"/>
        <v>16.333333333333332</v>
      </c>
      <c r="G1096" s="19">
        <f t="shared" si="562"/>
        <v>4.1666666666667261E-2</v>
      </c>
      <c r="H1096" s="19">
        <f t="shared" si="563"/>
        <v>0.15000000000000213</v>
      </c>
      <c r="I1096" s="19">
        <f t="shared" si="537"/>
        <v>16.333333333333332</v>
      </c>
      <c r="J1096" s="19">
        <f t="shared" si="538"/>
        <v>8561.8333333333412</v>
      </c>
      <c r="K1096" s="19">
        <f t="shared" si="539"/>
        <v>711.41666666666663</v>
      </c>
      <c r="L1096" s="44">
        <f>'Car Info '!$C$5*'My Spreedsheet '!G1096</f>
        <v>62.083333333334217</v>
      </c>
      <c r="M1096" s="44">
        <f t="shared" si="540"/>
        <v>1</v>
      </c>
      <c r="N1096" s="44">
        <f>IF(M1096=1,'Car Info '!$C$5*9.80665*'Car Info '!$H$5,0)</f>
        <v>160.73099349999998</v>
      </c>
      <c r="O1096" s="44">
        <f>0.5*'Car Info '!$G$5*'Car Info '!$I$5*'Car Info '!$D$5*('My Spreedsheet '!F1096*'My Spreedsheet '!F1096)</f>
        <v>101.87782801524997</v>
      </c>
      <c r="P1096" s="44">
        <f t="shared" si="533"/>
        <v>324.69215484858421</v>
      </c>
      <c r="Q1096" s="44">
        <f t="shared" si="541"/>
        <v>5303.3051958602082</v>
      </c>
      <c r="R1096" s="44">
        <f t="shared" si="542"/>
        <v>5.303305195860208</v>
      </c>
      <c r="S1096" s="44">
        <f t="shared" si="543"/>
        <v>4289.2774180824154</v>
      </c>
      <c r="T1096" s="44">
        <f t="shared" si="544"/>
        <v>164392.58327832326</v>
      </c>
      <c r="U1096" s="44">
        <f t="shared" si="545"/>
        <v>5.303305195860208</v>
      </c>
      <c r="V1096" s="44">
        <f t="shared" si="546"/>
        <v>1.4731403321833912E-3</v>
      </c>
      <c r="W1096" s="44">
        <f t="shared" si="547"/>
        <v>0</v>
      </c>
      <c r="X1096" s="44">
        <f t="shared" si="548"/>
        <v>0</v>
      </c>
      <c r="Y1096" s="44">
        <f t="shared" si="534"/>
        <v>3936.3135210312098</v>
      </c>
      <c r="Z1096" s="44">
        <f t="shared" si="535"/>
        <v>-1804.542729301631</v>
      </c>
      <c r="AA1096" s="44">
        <f t="shared" si="549"/>
        <v>1.0934204225086694</v>
      </c>
      <c r="AB1096" s="44">
        <f t="shared" si="550"/>
        <v>-0.50126186925045302</v>
      </c>
      <c r="AC1096" s="44">
        <f t="shared" si="551"/>
        <v>0.50126186925045302</v>
      </c>
      <c r="AD1096" s="44">
        <f t="shared" si="552"/>
        <v>0.59215855325821642</v>
      </c>
      <c r="AE1096" s="44">
        <f>1/2*(('Car Info '!$C$5)*('My Spreedsheet '!F1096)^2)</f>
        <v>198749.44444444441</v>
      </c>
      <c r="AF1096" s="44">
        <f t="shared" si="553"/>
        <v>198.74944444444441</v>
      </c>
      <c r="AG1096" s="44">
        <f t="shared" si="554"/>
        <v>5.5208179012345669E-2</v>
      </c>
      <c r="AH1096" s="44">
        <f t="shared" si="555"/>
        <v>21.644162639317532</v>
      </c>
      <c r="AI1096" s="44">
        <f t="shared" si="556"/>
        <v>4289.2774180824154</v>
      </c>
      <c r="AJ1096" s="44">
        <f t="shared" si="557"/>
        <v>194460.167026362</v>
      </c>
      <c r="AK1096" s="44">
        <f t="shared" si="558"/>
        <v>194.460167026362</v>
      </c>
      <c r="AL1096" s="44">
        <f t="shared" si="559"/>
        <v>0</v>
      </c>
      <c r="AM1096" s="44">
        <f t="shared" si="560"/>
        <v>0</v>
      </c>
      <c r="AN1096" s="44">
        <f t="shared" si="561"/>
        <v>145.8451252697715</v>
      </c>
      <c r="AO1096" s="44">
        <f>IF('My Spreedsheet '!AN1096&lt; 'Supercapacitor Info'!$F$22,'My Spreedsheet '!AN1096,'Supercapacitor Info'!$F$22)</f>
        <v>145.8451252697715</v>
      </c>
    </row>
    <row r="1097" spans="2:41" x14ac:dyDescent="0.3">
      <c r="B1097" s="11" t="s">
        <v>11</v>
      </c>
      <c r="C1097" s="11">
        <v>1092</v>
      </c>
      <c r="D1097" s="11">
        <v>70</v>
      </c>
      <c r="E1097" s="12">
        <v>59.1</v>
      </c>
      <c r="F1097" s="53">
        <f t="shared" si="536"/>
        <v>16.416666666666668</v>
      </c>
      <c r="G1097" s="19">
        <f t="shared" si="562"/>
        <v>0.18055555555555614</v>
      </c>
      <c r="H1097" s="19">
        <f t="shared" si="563"/>
        <v>0.65000000000000213</v>
      </c>
      <c r="I1097" s="19">
        <f t="shared" si="537"/>
        <v>16.416666666666668</v>
      </c>
      <c r="J1097" s="19">
        <f t="shared" si="538"/>
        <v>8578.2500000000073</v>
      </c>
      <c r="K1097" s="19">
        <f t="shared" si="539"/>
        <v>727.83333333333326</v>
      </c>
      <c r="L1097" s="44">
        <f>'Car Info '!$C$5*'My Spreedsheet '!G1097</f>
        <v>269.02777777777862</v>
      </c>
      <c r="M1097" s="44">
        <f t="shared" si="540"/>
        <v>1</v>
      </c>
      <c r="N1097" s="44">
        <f>IF(M1097=1,'Car Info '!$C$5*9.80665*'Car Info '!$H$5,0)</f>
        <v>160.73099349999998</v>
      </c>
      <c r="O1097" s="44">
        <f>0.5*'Car Info '!$G$5*'Car Info '!$I$5*'Car Info '!$D$5*('My Spreedsheet '!F1097*'My Spreedsheet '!F1097)</f>
        <v>102.92004965232813</v>
      </c>
      <c r="P1097" s="44">
        <f t="shared" si="533"/>
        <v>532.67882093010667</v>
      </c>
      <c r="Q1097" s="44">
        <f t="shared" si="541"/>
        <v>8744.8106436025846</v>
      </c>
      <c r="R1097" s="44">
        <f t="shared" si="542"/>
        <v>8.7448106436025856</v>
      </c>
      <c r="S1097" s="44">
        <f t="shared" si="543"/>
        <v>4328.2712917507197</v>
      </c>
      <c r="T1097" s="44">
        <f t="shared" si="544"/>
        <v>168720.85457007398</v>
      </c>
      <c r="U1097" s="44">
        <f t="shared" si="545"/>
        <v>8.7448106436025856</v>
      </c>
      <c r="V1097" s="44">
        <f t="shared" si="546"/>
        <v>2.4291140676673847E-3</v>
      </c>
      <c r="W1097" s="44">
        <f t="shared" si="547"/>
        <v>0</v>
      </c>
      <c r="X1097" s="44">
        <f t="shared" si="548"/>
        <v>0</v>
      </c>
      <c r="Y1097" s="44">
        <f t="shared" si="534"/>
        <v>3945.0583316748125</v>
      </c>
      <c r="Z1097" s="44">
        <f t="shared" si="535"/>
        <v>-1804.542729301631</v>
      </c>
      <c r="AA1097" s="44">
        <f t="shared" si="549"/>
        <v>1.0958495365763368</v>
      </c>
      <c r="AB1097" s="44">
        <f t="shared" si="550"/>
        <v>-0.50126186925045302</v>
      </c>
      <c r="AC1097" s="44">
        <f t="shared" si="551"/>
        <v>0.50126186925045302</v>
      </c>
      <c r="AD1097" s="44">
        <f t="shared" si="552"/>
        <v>0.59458766732588375</v>
      </c>
      <c r="AE1097" s="44">
        <f>1/2*(('Car Info '!$C$5)*('My Spreedsheet '!F1097)^2)</f>
        <v>200782.67361111112</v>
      </c>
      <c r="AF1097" s="44">
        <f t="shared" si="553"/>
        <v>200.78267361111114</v>
      </c>
      <c r="AG1097" s="44">
        <f t="shared" si="554"/>
        <v>5.5772964891975314E-2</v>
      </c>
      <c r="AH1097" s="44">
        <f t="shared" si="555"/>
        <v>21.699935604209507</v>
      </c>
      <c r="AI1097" s="44">
        <f t="shared" si="556"/>
        <v>4328.2712917507197</v>
      </c>
      <c r="AJ1097" s="44">
        <f t="shared" si="557"/>
        <v>196454.40231936041</v>
      </c>
      <c r="AK1097" s="44">
        <f t="shared" si="558"/>
        <v>196.45440231936041</v>
      </c>
      <c r="AL1097" s="44">
        <f t="shared" si="559"/>
        <v>0</v>
      </c>
      <c r="AM1097" s="44">
        <f t="shared" si="560"/>
        <v>0</v>
      </c>
      <c r="AN1097" s="44">
        <f t="shared" si="561"/>
        <v>147.34080173952032</v>
      </c>
      <c r="AO1097" s="44">
        <f>IF('My Spreedsheet '!AN1097&lt; 'Supercapacitor Info'!$F$22,'My Spreedsheet '!AN1097,'Supercapacitor Info'!$F$22)</f>
        <v>147.34080173952032</v>
      </c>
    </row>
    <row r="1098" spans="2:41" x14ac:dyDescent="0.3">
      <c r="B1098" s="11" t="s">
        <v>11</v>
      </c>
      <c r="C1098" s="11">
        <v>1093</v>
      </c>
      <c r="D1098" s="11">
        <v>71</v>
      </c>
      <c r="E1098" s="12">
        <v>60.1</v>
      </c>
      <c r="F1098" s="53">
        <f t="shared" si="536"/>
        <v>16.694444444444443</v>
      </c>
      <c r="G1098" s="19">
        <f t="shared" si="562"/>
        <v>0.36111111111111133</v>
      </c>
      <c r="H1098" s="19">
        <f t="shared" si="563"/>
        <v>1.3000000000000007</v>
      </c>
      <c r="I1098" s="19">
        <f t="shared" si="537"/>
        <v>16.694444444444443</v>
      </c>
      <c r="J1098" s="19">
        <f t="shared" si="538"/>
        <v>8594.9444444444525</v>
      </c>
      <c r="K1098" s="19">
        <f t="shared" si="539"/>
        <v>744.52777777777771</v>
      </c>
      <c r="L1098" s="44">
        <f>'Car Info '!$C$5*'My Spreedsheet '!G1098</f>
        <v>538.05555555555588</v>
      </c>
      <c r="M1098" s="44">
        <f t="shared" si="540"/>
        <v>1</v>
      </c>
      <c r="N1098" s="44">
        <f>IF(M1098=1,'Car Info '!$C$5*9.80665*'Car Info '!$H$5,0)</f>
        <v>160.73099349999998</v>
      </c>
      <c r="O1098" s="44">
        <f>0.5*'Car Info '!$G$5*'Car Info '!$I$5*'Car Info '!$D$5*('My Spreedsheet '!F1098*'My Spreedsheet '!F1098)</f>
        <v>106.43242791468921</v>
      </c>
      <c r="P1098" s="44">
        <f t="shared" si="533"/>
        <v>805.21897697024508</v>
      </c>
      <c r="Q1098" s="44">
        <f t="shared" si="541"/>
        <v>13442.683476642145</v>
      </c>
      <c r="R1098" s="44">
        <f t="shared" si="542"/>
        <v>13.442683476642145</v>
      </c>
      <c r="S1098" s="44">
        <f t="shared" si="543"/>
        <v>4460.144896395228</v>
      </c>
      <c r="T1098" s="44">
        <f t="shared" si="544"/>
        <v>173180.99946646922</v>
      </c>
      <c r="U1098" s="44">
        <f t="shared" si="545"/>
        <v>13.442683476642145</v>
      </c>
      <c r="V1098" s="44">
        <f t="shared" si="546"/>
        <v>3.7340787435117071E-3</v>
      </c>
      <c r="W1098" s="44">
        <f t="shared" si="547"/>
        <v>0</v>
      </c>
      <c r="X1098" s="44">
        <f t="shared" si="548"/>
        <v>0</v>
      </c>
      <c r="Y1098" s="44">
        <f t="shared" si="534"/>
        <v>3958.5010151514548</v>
      </c>
      <c r="Z1098" s="44">
        <f t="shared" si="535"/>
        <v>-1804.542729301631</v>
      </c>
      <c r="AA1098" s="44">
        <f t="shared" si="549"/>
        <v>1.0995836153198486</v>
      </c>
      <c r="AB1098" s="44">
        <f t="shared" si="550"/>
        <v>-0.50126186925045302</v>
      </c>
      <c r="AC1098" s="44">
        <f t="shared" si="551"/>
        <v>0.50126186925045302</v>
      </c>
      <c r="AD1098" s="44">
        <f t="shared" si="552"/>
        <v>0.59832174606939559</v>
      </c>
      <c r="AE1098" s="44">
        <f>1/2*(('Car Info '!$C$5)*('My Spreedsheet '!F1098)^2)</f>
        <v>207634.83410493823</v>
      </c>
      <c r="AF1098" s="44">
        <f t="shared" si="553"/>
        <v>207.63483410493822</v>
      </c>
      <c r="AG1098" s="44">
        <f t="shared" si="554"/>
        <v>5.767634280692728E-2</v>
      </c>
      <c r="AH1098" s="44">
        <f t="shared" si="555"/>
        <v>21.757611947016436</v>
      </c>
      <c r="AI1098" s="44">
        <f t="shared" si="556"/>
        <v>4460.144896395228</v>
      </c>
      <c r="AJ1098" s="44">
        <f t="shared" si="557"/>
        <v>203174.68920854299</v>
      </c>
      <c r="AK1098" s="44">
        <f t="shared" si="558"/>
        <v>203.17468920854299</v>
      </c>
      <c r="AL1098" s="44">
        <f t="shared" si="559"/>
        <v>0</v>
      </c>
      <c r="AM1098" s="44">
        <f t="shared" si="560"/>
        <v>0</v>
      </c>
      <c r="AN1098" s="44">
        <f t="shared" si="561"/>
        <v>152.38101690640727</v>
      </c>
      <c r="AO1098" s="44">
        <f>IF('My Spreedsheet '!AN1098&lt; 'Supercapacitor Info'!$F$22,'My Spreedsheet '!AN1098,'Supercapacitor Info'!$F$22)</f>
        <v>152.38101690640727</v>
      </c>
    </row>
    <row r="1099" spans="2:41" x14ac:dyDescent="0.3">
      <c r="B1099" s="11" t="s">
        <v>11</v>
      </c>
      <c r="C1099" s="11">
        <v>1094</v>
      </c>
      <c r="D1099" s="11">
        <v>72</v>
      </c>
      <c r="E1099" s="12">
        <v>61.7</v>
      </c>
      <c r="F1099" s="53">
        <f t="shared" si="536"/>
        <v>17.138888888888889</v>
      </c>
      <c r="G1099" s="19">
        <f t="shared" si="562"/>
        <v>0.40277777777777757</v>
      </c>
      <c r="H1099" s="19">
        <f t="shared" si="563"/>
        <v>1.4499999999999993</v>
      </c>
      <c r="I1099" s="19">
        <f t="shared" si="537"/>
        <v>17.138888888888889</v>
      </c>
      <c r="J1099" s="19">
        <f t="shared" si="538"/>
        <v>8612.0833333333412</v>
      </c>
      <c r="K1099" s="19">
        <f t="shared" si="539"/>
        <v>761.66666666666663</v>
      </c>
      <c r="L1099" s="44">
        <f>'Car Info '!$C$5*'My Spreedsheet '!G1099</f>
        <v>600.13888888888857</v>
      </c>
      <c r="M1099" s="44">
        <f t="shared" si="540"/>
        <v>1</v>
      </c>
      <c r="N1099" s="44">
        <f>IF(M1099=1,'Car Info '!$C$5*9.80665*'Car Info '!$H$5,0)</f>
        <v>160.73099349999998</v>
      </c>
      <c r="O1099" s="44">
        <f>0.5*'Car Info '!$G$5*'Car Info '!$I$5*'Car Info '!$D$5*('My Spreedsheet '!F1099*'My Spreedsheet '!F1099)</f>
        <v>112.17481277852258</v>
      </c>
      <c r="P1099" s="44">
        <f t="shared" si="533"/>
        <v>873.04469516741108</v>
      </c>
      <c r="Q1099" s="44">
        <f t="shared" si="541"/>
        <v>14963.016025508128</v>
      </c>
      <c r="R1099" s="44">
        <f t="shared" si="542"/>
        <v>14.963016025508129</v>
      </c>
      <c r="S1099" s="44">
        <f t="shared" si="543"/>
        <v>4677.3022909402343</v>
      </c>
      <c r="T1099" s="44">
        <f t="shared" si="544"/>
        <v>177858.30175740944</v>
      </c>
      <c r="U1099" s="44">
        <f t="shared" si="545"/>
        <v>14.963016025508129</v>
      </c>
      <c r="V1099" s="44">
        <f t="shared" si="546"/>
        <v>4.1563933404189244E-3</v>
      </c>
      <c r="W1099" s="44">
        <f t="shared" si="547"/>
        <v>0</v>
      </c>
      <c r="X1099" s="44">
        <f t="shared" si="548"/>
        <v>0</v>
      </c>
      <c r="Y1099" s="44">
        <f t="shared" si="534"/>
        <v>3973.4640311769631</v>
      </c>
      <c r="Z1099" s="44">
        <f t="shared" si="535"/>
        <v>-1804.542729301631</v>
      </c>
      <c r="AA1099" s="44">
        <f t="shared" si="549"/>
        <v>1.1037400086602676</v>
      </c>
      <c r="AB1099" s="44">
        <f t="shared" si="550"/>
        <v>-0.50126186925045302</v>
      </c>
      <c r="AC1099" s="44">
        <f t="shared" si="551"/>
        <v>0.50126186925045302</v>
      </c>
      <c r="AD1099" s="44">
        <f t="shared" si="552"/>
        <v>0.60247813940981454</v>
      </c>
      <c r="AE1099" s="44">
        <f>1/2*(('Car Info '!$C$5)*('My Spreedsheet '!F1099)^2)</f>
        <v>218837.4266975309</v>
      </c>
      <c r="AF1099" s="44">
        <f t="shared" si="553"/>
        <v>218.8374266975309</v>
      </c>
      <c r="AG1099" s="44">
        <f t="shared" si="554"/>
        <v>6.0788174082647473E-2</v>
      </c>
      <c r="AH1099" s="44">
        <f t="shared" si="555"/>
        <v>21.818400121099081</v>
      </c>
      <c r="AI1099" s="44">
        <f t="shared" si="556"/>
        <v>4677.3022909402343</v>
      </c>
      <c r="AJ1099" s="44">
        <f t="shared" si="557"/>
        <v>214160.12440659068</v>
      </c>
      <c r="AK1099" s="44">
        <f t="shared" si="558"/>
        <v>214.16012440659068</v>
      </c>
      <c r="AL1099" s="44">
        <f t="shared" si="559"/>
        <v>0</v>
      </c>
      <c r="AM1099" s="44">
        <f t="shared" si="560"/>
        <v>0</v>
      </c>
      <c r="AN1099" s="44">
        <f t="shared" si="561"/>
        <v>160.620093304943</v>
      </c>
      <c r="AO1099" s="44">
        <f>IF('My Spreedsheet '!AN1099&lt; 'Supercapacitor Info'!$F$22,'My Spreedsheet '!AN1099,'Supercapacitor Info'!$F$22)</f>
        <v>160.620093304943</v>
      </c>
    </row>
    <row r="1100" spans="2:41" x14ac:dyDescent="0.3">
      <c r="B1100" s="11" t="s">
        <v>11</v>
      </c>
      <c r="C1100" s="11">
        <v>1095</v>
      </c>
      <c r="D1100" s="11">
        <v>73</v>
      </c>
      <c r="E1100" s="12">
        <v>63</v>
      </c>
      <c r="F1100" s="53">
        <f t="shared" si="536"/>
        <v>17.5</v>
      </c>
      <c r="G1100" s="19">
        <f t="shared" si="562"/>
        <v>0.27777777777777779</v>
      </c>
      <c r="H1100" s="19">
        <f t="shared" si="563"/>
        <v>1</v>
      </c>
      <c r="I1100" s="19">
        <f t="shared" si="537"/>
        <v>17.5</v>
      </c>
      <c r="J1100" s="19">
        <f t="shared" si="538"/>
        <v>8629.5833333333412</v>
      </c>
      <c r="K1100" s="19">
        <f t="shared" si="539"/>
        <v>779.16666666666663</v>
      </c>
      <c r="L1100" s="44">
        <f>'Car Info '!$C$5*'My Spreedsheet '!G1100</f>
        <v>413.88888888888891</v>
      </c>
      <c r="M1100" s="44">
        <f t="shared" si="540"/>
        <v>1</v>
      </c>
      <c r="N1100" s="44">
        <f>IF(M1100=1,'Car Info '!$C$5*9.80665*'Car Info '!$H$5,0)</f>
        <v>160.73099349999998</v>
      </c>
      <c r="O1100" s="44">
        <f>0.5*'Car Info '!$G$5*'Car Info '!$I$5*'Car Info '!$D$5*('My Spreedsheet '!F1100*'My Spreedsheet '!F1100)</f>
        <v>116.95158828281249</v>
      </c>
      <c r="P1100" s="44">
        <f t="shared" si="533"/>
        <v>691.57147067170138</v>
      </c>
      <c r="Q1100" s="44">
        <f t="shared" si="541"/>
        <v>12102.500736754773</v>
      </c>
      <c r="R1100" s="44">
        <f t="shared" si="542"/>
        <v>12.102500736754774</v>
      </c>
      <c r="S1100" s="44">
        <f t="shared" si="543"/>
        <v>4859.4451811992185</v>
      </c>
      <c r="T1100" s="44">
        <f t="shared" si="544"/>
        <v>182717.74693860864</v>
      </c>
      <c r="U1100" s="44">
        <f t="shared" si="545"/>
        <v>12.102500736754774</v>
      </c>
      <c r="V1100" s="44">
        <f t="shared" si="546"/>
        <v>3.3618057602096594E-3</v>
      </c>
      <c r="W1100" s="44">
        <f t="shared" si="547"/>
        <v>0</v>
      </c>
      <c r="X1100" s="44">
        <f t="shared" si="548"/>
        <v>0</v>
      </c>
      <c r="Y1100" s="44">
        <f t="shared" si="534"/>
        <v>3985.5665319137179</v>
      </c>
      <c r="Z1100" s="44">
        <f t="shared" si="535"/>
        <v>-1804.542729301631</v>
      </c>
      <c r="AA1100" s="44">
        <f t="shared" si="549"/>
        <v>1.1071018144204772</v>
      </c>
      <c r="AB1100" s="44">
        <f t="shared" si="550"/>
        <v>-0.50126186925045302</v>
      </c>
      <c r="AC1100" s="44">
        <f t="shared" si="551"/>
        <v>0.50126186925045302</v>
      </c>
      <c r="AD1100" s="44">
        <f t="shared" si="552"/>
        <v>0.60583994517002415</v>
      </c>
      <c r="AE1100" s="44">
        <f>1/2*(('Car Info '!$C$5)*('My Spreedsheet '!F1100)^2)</f>
        <v>228156.25</v>
      </c>
      <c r="AF1100" s="44">
        <f t="shared" si="553"/>
        <v>228.15625</v>
      </c>
      <c r="AG1100" s="44">
        <f t="shared" si="554"/>
        <v>6.3376736111111109E-2</v>
      </c>
      <c r="AH1100" s="44">
        <f t="shared" si="555"/>
        <v>21.881776857210191</v>
      </c>
      <c r="AI1100" s="44">
        <f t="shared" si="556"/>
        <v>4859.4451811992185</v>
      </c>
      <c r="AJ1100" s="44">
        <f t="shared" si="557"/>
        <v>223296.80481880077</v>
      </c>
      <c r="AK1100" s="44">
        <f t="shared" si="558"/>
        <v>223.29680481880078</v>
      </c>
      <c r="AL1100" s="44">
        <f t="shared" si="559"/>
        <v>0</v>
      </c>
      <c r="AM1100" s="44">
        <f t="shared" si="560"/>
        <v>0</v>
      </c>
      <c r="AN1100" s="44">
        <f t="shared" si="561"/>
        <v>167.47260361410059</v>
      </c>
      <c r="AO1100" s="44">
        <f>IF('My Spreedsheet '!AN1100&lt; 'Supercapacitor Info'!$F$22,'My Spreedsheet '!AN1100,'Supercapacitor Info'!$F$22)</f>
        <v>167.47260361410059</v>
      </c>
    </row>
    <row r="1101" spans="2:41" x14ac:dyDescent="0.3">
      <c r="B1101" s="11" t="s">
        <v>11</v>
      </c>
      <c r="C1101" s="11">
        <v>1096</v>
      </c>
      <c r="D1101" s="11">
        <v>74</v>
      </c>
      <c r="E1101" s="12">
        <v>63.7</v>
      </c>
      <c r="F1101" s="53">
        <f t="shared" si="536"/>
        <v>17.694444444444446</v>
      </c>
      <c r="G1101" s="19">
        <f t="shared" si="562"/>
        <v>0.12499999999999981</v>
      </c>
      <c r="H1101" s="19">
        <f t="shared" si="563"/>
        <v>0.44999999999999929</v>
      </c>
      <c r="I1101" s="19">
        <f t="shared" si="537"/>
        <v>17.694444444444446</v>
      </c>
      <c r="J1101" s="19">
        <f t="shared" si="538"/>
        <v>8647.2777777777865</v>
      </c>
      <c r="K1101" s="19">
        <f t="shared" si="539"/>
        <v>796.86111111111109</v>
      </c>
      <c r="L1101" s="44">
        <f>'Car Info '!$C$5*'My Spreedsheet '!G1101</f>
        <v>186.24999999999972</v>
      </c>
      <c r="M1101" s="44">
        <f t="shared" si="540"/>
        <v>1</v>
      </c>
      <c r="N1101" s="44">
        <f>IF(M1101=1,'Car Info '!$C$5*9.80665*'Car Info '!$H$5,0)</f>
        <v>160.73099349999998</v>
      </c>
      <c r="O1101" s="44">
        <f>0.5*'Car Info '!$G$5*'Car Info '!$I$5*'Car Info '!$D$5*('My Spreedsheet '!F1101*'My Spreedsheet '!F1101)</f>
        <v>119.56495093456427</v>
      </c>
      <c r="P1101" s="44">
        <f t="shared" si="533"/>
        <v>466.54594443456398</v>
      </c>
      <c r="Q1101" s="44">
        <f t="shared" si="541"/>
        <v>8255.2712945782587</v>
      </c>
      <c r="R1101" s="44">
        <f t="shared" si="542"/>
        <v>8.2552712945782591</v>
      </c>
      <c r="S1101" s="44">
        <f t="shared" si="543"/>
        <v>4959.6810168004849</v>
      </c>
      <c r="T1101" s="44">
        <f t="shared" si="544"/>
        <v>187677.42795540913</v>
      </c>
      <c r="U1101" s="44">
        <f t="shared" si="545"/>
        <v>8.2552712945782591</v>
      </c>
      <c r="V1101" s="44">
        <f t="shared" si="546"/>
        <v>2.2931309151606274E-3</v>
      </c>
      <c r="W1101" s="44">
        <f t="shared" si="547"/>
        <v>0</v>
      </c>
      <c r="X1101" s="44">
        <f t="shared" si="548"/>
        <v>0</v>
      </c>
      <c r="Y1101" s="44">
        <f t="shared" si="534"/>
        <v>3993.8218032082959</v>
      </c>
      <c r="Z1101" s="44">
        <f t="shared" si="535"/>
        <v>-1804.542729301631</v>
      </c>
      <c r="AA1101" s="44">
        <f t="shared" si="549"/>
        <v>1.1093949453356378</v>
      </c>
      <c r="AB1101" s="44">
        <f t="shared" si="550"/>
        <v>-0.50126186925045302</v>
      </c>
      <c r="AC1101" s="44">
        <f t="shared" si="551"/>
        <v>0.50126186925045302</v>
      </c>
      <c r="AD1101" s="44">
        <f t="shared" si="552"/>
        <v>0.60813307608518474</v>
      </c>
      <c r="AE1101" s="44">
        <f>1/2*(('Car Info '!$C$5)*('My Spreedsheet '!F1101)^2)</f>
        <v>233254.55632716056</v>
      </c>
      <c r="AF1101" s="44">
        <f t="shared" si="553"/>
        <v>233.25455632716057</v>
      </c>
      <c r="AG1101" s="44">
        <f t="shared" si="554"/>
        <v>6.4792932313100154E-2</v>
      </c>
      <c r="AH1101" s="44">
        <f t="shared" si="555"/>
        <v>21.946569789523291</v>
      </c>
      <c r="AI1101" s="44">
        <f t="shared" si="556"/>
        <v>4959.6810168004849</v>
      </c>
      <c r="AJ1101" s="44">
        <f t="shared" si="557"/>
        <v>228294.87531036008</v>
      </c>
      <c r="AK1101" s="44">
        <f t="shared" si="558"/>
        <v>228.29487531036008</v>
      </c>
      <c r="AL1101" s="44">
        <f t="shared" si="559"/>
        <v>0</v>
      </c>
      <c r="AM1101" s="44">
        <f t="shared" si="560"/>
        <v>0</v>
      </c>
      <c r="AN1101" s="44">
        <f t="shared" si="561"/>
        <v>171.22115648277006</v>
      </c>
      <c r="AO1101" s="44">
        <f>IF('My Spreedsheet '!AN1101&lt; 'Supercapacitor Info'!$F$22,'My Spreedsheet '!AN1101,'Supercapacitor Info'!$F$22)</f>
        <v>171.22115648277006</v>
      </c>
    </row>
    <row r="1102" spans="2:41" x14ac:dyDescent="0.3">
      <c r="B1102" s="11" t="s">
        <v>11</v>
      </c>
      <c r="C1102" s="11">
        <v>1097</v>
      </c>
      <c r="D1102" s="11">
        <v>75</v>
      </c>
      <c r="E1102" s="12">
        <v>63.9</v>
      </c>
      <c r="F1102" s="53">
        <f t="shared" si="536"/>
        <v>17.75</v>
      </c>
      <c r="G1102" s="19">
        <f t="shared" si="562"/>
        <v>-2.7777777777778172E-2</v>
      </c>
      <c r="H1102" s="19">
        <f t="shared" si="563"/>
        <v>-0.10000000000000142</v>
      </c>
      <c r="I1102" s="19">
        <f t="shared" si="537"/>
        <v>17.75</v>
      </c>
      <c r="J1102" s="19">
        <f t="shared" si="538"/>
        <v>8665.0277777777865</v>
      </c>
      <c r="K1102" s="19">
        <f t="shared" si="539"/>
        <v>814.61111111111109</v>
      </c>
      <c r="L1102" s="44">
        <f>'Car Info '!$C$5*'My Spreedsheet '!G1102</f>
        <v>-41.388888888889475</v>
      </c>
      <c r="M1102" s="44">
        <f t="shared" si="540"/>
        <v>1</v>
      </c>
      <c r="N1102" s="44">
        <f>IF(M1102=1,'Car Info '!$C$5*9.80665*'Car Info '!$H$5,0)</f>
        <v>160.73099349999998</v>
      </c>
      <c r="O1102" s="44">
        <f>0.5*'Car Info '!$G$5*'Car Info '!$I$5*'Car Info '!$D$5*('My Spreedsheet '!F1102*'My Spreedsheet '!F1102)</f>
        <v>120.31692990482813</v>
      </c>
      <c r="P1102" s="44">
        <f t="shared" si="533"/>
        <v>239.65903451593863</v>
      </c>
      <c r="Q1102" s="44">
        <f t="shared" si="541"/>
        <v>4253.9478626579103</v>
      </c>
      <c r="R1102" s="44">
        <f t="shared" si="542"/>
        <v>4.2539478626579106</v>
      </c>
      <c r="S1102" s="44">
        <f t="shared" si="543"/>
        <v>4988.6006404356986</v>
      </c>
      <c r="T1102" s="44">
        <f t="shared" si="544"/>
        <v>192666.02859584484</v>
      </c>
      <c r="U1102" s="44">
        <f t="shared" si="545"/>
        <v>4.2539478626579106</v>
      </c>
      <c r="V1102" s="44">
        <f t="shared" si="546"/>
        <v>1.1816521840716419E-3</v>
      </c>
      <c r="W1102" s="44">
        <f t="shared" si="547"/>
        <v>0</v>
      </c>
      <c r="X1102" s="44">
        <f t="shared" si="548"/>
        <v>0</v>
      </c>
      <c r="Y1102" s="44">
        <f t="shared" si="534"/>
        <v>3998.0757510709536</v>
      </c>
      <c r="Z1102" s="44">
        <f t="shared" si="535"/>
        <v>-1804.542729301631</v>
      </c>
      <c r="AA1102" s="44">
        <f t="shared" si="549"/>
        <v>1.1105765975197093</v>
      </c>
      <c r="AB1102" s="44">
        <f t="shared" si="550"/>
        <v>-0.50126186925045302</v>
      </c>
      <c r="AC1102" s="44">
        <f t="shared" si="551"/>
        <v>0.50126186925045302</v>
      </c>
      <c r="AD1102" s="44">
        <f t="shared" si="552"/>
        <v>0.60931472826925626</v>
      </c>
      <c r="AE1102" s="44">
        <f>1/2*(('Car Info '!$C$5)*('My Spreedsheet '!F1102)^2)</f>
        <v>234721.5625</v>
      </c>
      <c r="AF1102" s="44">
        <f t="shared" si="553"/>
        <v>234.7215625</v>
      </c>
      <c r="AG1102" s="44">
        <f t="shared" si="554"/>
        <v>6.5200434027777782E-2</v>
      </c>
      <c r="AH1102" s="44">
        <f t="shared" si="555"/>
        <v>22.011770223551068</v>
      </c>
      <c r="AI1102" s="44">
        <f t="shared" si="556"/>
        <v>4988.6006404356986</v>
      </c>
      <c r="AJ1102" s="44">
        <f t="shared" si="557"/>
        <v>229732.9618595643</v>
      </c>
      <c r="AK1102" s="44">
        <f t="shared" si="558"/>
        <v>229.73296185956431</v>
      </c>
      <c r="AL1102" s="44">
        <f t="shared" si="559"/>
        <v>229732.9618595643</v>
      </c>
      <c r="AM1102" s="44">
        <f t="shared" si="560"/>
        <v>229.73296185956431</v>
      </c>
      <c r="AN1102" s="44">
        <f t="shared" si="561"/>
        <v>172.29972139467321</v>
      </c>
      <c r="AO1102" s="44">
        <f>IF('My Spreedsheet '!AN1102&lt; 'Supercapacitor Info'!$F$22,'My Spreedsheet '!AN1102,'Supercapacitor Info'!$F$22)</f>
        <v>172.29972139467321</v>
      </c>
    </row>
    <row r="1103" spans="2:41" x14ac:dyDescent="0.3">
      <c r="B1103" s="11" t="s">
        <v>11</v>
      </c>
      <c r="C1103" s="11">
        <v>1098</v>
      </c>
      <c r="D1103" s="11">
        <v>76</v>
      </c>
      <c r="E1103" s="12">
        <v>63.5</v>
      </c>
      <c r="F1103" s="53">
        <f t="shared" si="536"/>
        <v>17.638888888888889</v>
      </c>
      <c r="G1103" s="19">
        <f t="shared" si="562"/>
        <v>-0.2222222222222224</v>
      </c>
      <c r="H1103" s="19">
        <f t="shared" si="563"/>
        <v>-0.80000000000000071</v>
      </c>
      <c r="I1103" s="19">
        <f t="shared" si="537"/>
        <v>17.638888888888889</v>
      </c>
      <c r="J1103" s="19">
        <f t="shared" si="538"/>
        <v>8682.6666666666752</v>
      </c>
      <c r="K1103" s="19">
        <f t="shared" si="539"/>
        <v>832.25</v>
      </c>
      <c r="L1103" s="44">
        <f>'Car Info '!$C$5*'My Spreedsheet '!G1103</f>
        <v>-331.11111111111137</v>
      </c>
      <c r="M1103" s="44">
        <f t="shared" si="540"/>
        <v>1</v>
      </c>
      <c r="N1103" s="44">
        <f>IF(M1103=1,'Car Info '!$C$5*9.80665*'Car Info '!$H$5,0)</f>
        <v>160.73099349999998</v>
      </c>
      <c r="O1103" s="44">
        <f>0.5*'Car Info '!$G$5*'Car Info '!$I$5*'Car Info '!$D$5*('My Spreedsheet '!F1103*'My Spreedsheet '!F1103)</f>
        <v>118.81532926514757</v>
      </c>
      <c r="P1103" s="44">
        <f t="shared" si="533"/>
        <v>-51.564788345963819</v>
      </c>
      <c r="Q1103" s="44">
        <f t="shared" si="541"/>
        <v>-909.54557221352854</v>
      </c>
      <c r="R1103" s="44">
        <f t="shared" si="542"/>
        <v>-0.90954557221352861</v>
      </c>
      <c r="S1103" s="44">
        <f t="shared" si="543"/>
        <v>4930.8865265519089</v>
      </c>
      <c r="T1103" s="44">
        <f t="shared" si="544"/>
        <v>197596.91512239675</v>
      </c>
      <c r="U1103" s="44">
        <f t="shared" si="545"/>
        <v>0</v>
      </c>
      <c r="V1103" s="44">
        <f t="shared" si="546"/>
        <v>0</v>
      </c>
      <c r="W1103" s="44">
        <f t="shared" si="547"/>
        <v>-0.90954557221352861</v>
      </c>
      <c r="X1103" s="44">
        <f t="shared" si="548"/>
        <v>2.5265154783709129E-4</v>
      </c>
      <c r="Y1103" s="44">
        <f t="shared" si="534"/>
        <v>3998.0757510709536</v>
      </c>
      <c r="Z1103" s="44">
        <f t="shared" si="535"/>
        <v>-1805.4522748738445</v>
      </c>
      <c r="AA1103" s="44">
        <f t="shared" si="549"/>
        <v>1.1105765975197093</v>
      </c>
      <c r="AB1103" s="44">
        <f t="shared" si="550"/>
        <v>-0.50151452079829018</v>
      </c>
      <c r="AC1103" s="44">
        <f t="shared" si="551"/>
        <v>0.50151452079829018</v>
      </c>
      <c r="AD1103" s="44">
        <f t="shared" si="552"/>
        <v>0.6090620767214191</v>
      </c>
      <c r="AE1103" s="44">
        <f>1/2*(('Car Info '!$C$5)*('My Spreedsheet '!F1103)^2)</f>
        <v>231792.14891975309</v>
      </c>
      <c r="AF1103" s="44">
        <f t="shared" si="553"/>
        <v>231.79214891975309</v>
      </c>
      <c r="AG1103" s="44">
        <f t="shared" si="554"/>
        <v>6.4386708033264753E-2</v>
      </c>
      <c r="AH1103" s="44">
        <f t="shared" si="555"/>
        <v>22.076156931584332</v>
      </c>
      <c r="AI1103" s="44">
        <f t="shared" si="556"/>
        <v>4930.8865265519089</v>
      </c>
      <c r="AJ1103" s="44">
        <f t="shared" si="557"/>
        <v>226861.26239320118</v>
      </c>
      <c r="AK1103" s="44">
        <f t="shared" si="558"/>
        <v>226.86126239320117</v>
      </c>
      <c r="AL1103" s="44">
        <f t="shared" si="559"/>
        <v>226861.26239320118</v>
      </c>
      <c r="AM1103" s="44">
        <f t="shared" si="560"/>
        <v>226.86126239320117</v>
      </c>
      <c r="AN1103" s="44">
        <f t="shared" si="561"/>
        <v>170.14594679490088</v>
      </c>
      <c r="AO1103" s="44">
        <f>IF('My Spreedsheet '!AN1103&lt; 'Supercapacitor Info'!$F$22,'My Spreedsheet '!AN1103,'Supercapacitor Info'!$F$22)</f>
        <v>170.14594679490088</v>
      </c>
    </row>
    <row r="1104" spans="2:41" x14ac:dyDescent="0.3">
      <c r="B1104" s="11" t="s">
        <v>11</v>
      </c>
      <c r="C1104" s="11">
        <v>1099</v>
      </c>
      <c r="D1104" s="11">
        <v>77</v>
      </c>
      <c r="E1104" s="12">
        <v>62.3</v>
      </c>
      <c r="F1104" s="53">
        <f t="shared" si="536"/>
        <v>17.305555555555554</v>
      </c>
      <c r="G1104" s="19">
        <f t="shared" si="562"/>
        <v>-0.44444444444444481</v>
      </c>
      <c r="H1104" s="19">
        <f t="shared" si="563"/>
        <v>-1.6000000000000014</v>
      </c>
      <c r="I1104" s="19">
        <f t="shared" si="537"/>
        <v>17.305555555555554</v>
      </c>
      <c r="J1104" s="19">
        <f t="shared" si="538"/>
        <v>8699.9722222222299</v>
      </c>
      <c r="K1104" s="19">
        <f t="shared" si="539"/>
        <v>849.55555555555554</v>
      </c>
      <c r="L1104" s="44">
        <f>'Car Info '!$C$5*'My Spreedsheet '!G1104</f>
        <v>-662.22222222222274</v>
      </c>
      <c r="M1104" s="44">
        <f t="shared" si="540"/>
        <v>1</v>
      </c>
      <c r="N1104" s="44">
        <f>IF(M1104=1,'Car Info '!$C$5*9.80665*'Car Info '!$H$5,0)</f>
        <v>160.73099349999998</v>
      </c>
      <c r="O1104" s="44">
        <f>0.5*'Car Info '!$G$5*'Car Info '!$I$5*'Car Info '!$D$5*('My Spreedsheet '!F1104*'My Spreedsheet '!F1104)</f>
        <v>114.36710256643921</v>
      </c>
      <c r="P1104" s="44">
        <f t="shared" si="533"/>
        <v>-387.12412615578359</v>
      </c>
      <c r="Q1104" s="44">
        <f t="shared" si="541"/>
        <v>-6699.3980720848094</v>
      </c>
      <c r="R1104" s="44">
        <f t="shared" si="542"/>
        <v>-6.6993980720848096</v>
      </c>
      <c r="S1104" s="44">
        <f t="shared" si="543"/>
        <v>4760.7253847053225</v>
      </c>
      <c r="T1104" s="44">
        <f t="shared" si="544"/>
        <v>202357.64050710207</v>
      </c>
      <c r="U1104" s="44">
        <f t="shared" si="545"/>
        <v>0</v>
      </c>
      <c r="V1104" s="44">
        <f t="shared" si="546"/>
        <v>0</v>
      </c>
      <c r="W1104" s="44">
        <f t="shared" si="547"/>
        <v>-6.6993980720848096</v>
      </c>
      <c r="X1104" s="44">
        <f t="shared" si="548"/>
        <v>1.8609439089124471E-3</v>
      </c>
      <c r="Y1104" s="44">
        <f t="shared" si="534"/>
        <v>3998.0757510709536</v>
      </c>
      <c r="Z1104" s="44">
        <f t="shared" si="535"/>
        <v>-1812.1516729459292</v>
      </c>
      <c r="AA1104" s="44">
        <f t="shared" si="549"/>
        <v>1.1105765975197093</v>
      </c>
      <c r="AB1104" s="44">
        <f t="shared" si="550"/>
        <v>-0.50337546470720262</v>
      </c>
      <c r="AC1104" s="44">
        <f t="shared" si="551"/>
        <v>0.50337546470720262</v>
      </c>
      <c r="AD1104" s="44">
        <f t="shared" si="552"/>
        <v>0.60720113281250665</v>
      </c>
      <c r="AE1104" s="44">
        <f>1/2*(('Car Info '!$C$5)*('My Spreedsheet '!F1104)^2)</f>
        <v>223114.27854938267</v>
      </c>
      <c r="AF1104" s="44">
        <f t="shared" si="553"/>
        <v>223.11427854938268</v>
      </c>
      <c r="AG1104" s="44">
        <f t="shared" si="554"/>
        <v>6.197618848593963E-2</v>
      </c>
      <c r="AH1104" s="44">
        <f t="shared" si="555"/>
        <v>22.138133120070272</v>
      </c>
      <c r="AI1104" s="44">
        <f t="shared" si="556"/>
        <v>4760.7253847053225</v>
      </c>
      <c r="AJ1104" s="44">
        <f t="shared" si="557"/>
        <v>218353.55316467735</v>
      </c>
      <c r="AK1104" s="44">
        <f t="shared" si="558"/>
        <v>218.35355316467735</v>
      </c>
      <c r="AL1104" s="44">
        <f t="shared" si="559"/>
        <v>218353.55316467735</v>
      </c>
      <c r="AM1104" s="44">
        <f t="shared" si="560"/>
        <v>218.35355316467735</v>
      </c>
      <c r="AN1104" s="44">
        <f t="shared" si="561"/>
        <v>163.76516487350801</v>
      </c>
      <c r="AO1104" s="44">
        <f>IF('My Spreedsheet '!AN1104&lt; 'Supercapacitor Info'!$F$22,'My Spreedsheet '!AN1104,'Supercapacitor Info'!$F$22)</f>
        <v>163.76516487350801</v>
      </c>
    </row>
    <row r="1105" spans="2:41" x14ac:dyDescent="0.3">
      <c r="B1105" s="11" t="s">
        <v>11</v>
      </c>
      <c r="C1105" s="11">
        <v>1100</v>
      </c>
      <c r="D1105" s="11">
        <v>78</v>
      </c>
      <c r="E1105" s="12">
        <v>60.3</v>
      </c>
      <c r="F1105" s="53">
        <f t="shared" si="536"/>
        <v>16.75</v>
      </c>
      <c r="G1105" s="19">
        <f t="shared" si="562"/>
        <v>-0.47222222222222199</v>
      </c>
      <c r="H1105" s="19">
        <f t="shared" si="563"/>
        <v>-1.6999999999999993</v>
      </c>
      <c r="I1105" s="19">
        <f t="shared" si="537"/>
        <v>16.75</v>
      </c>
      <c r="J1105" s="19">
        <f t="shared" si="538"/>
        <v>8716.7222222222299</v>
      </c>
      <c r="K1105" s="19">
        <f t="shared" si="539"/>
        <v>866.30555555555554</v>
      </c>
      <c r="L1105" s="44">
        <f>'Car Info '!$C$5*'My Spreedsheet '!G1105</f>
        <v>-703.61111111111074</v>
      </c>
      <c r="M1105" s="44">
        <f t="shared" si="540"/>
        <v>1</v>
      </c>
      <c r="N1105" s="44">
        <f>IF(M1105=1,'Car Info '!$C$5*9.80665*'Car Info '!$H$5,0)</f>
        <v>160.73099349999998</v>
      </c>
      <c r="O1105" s="44">
        <f>0.5*'Car Info '!$G$5*'Car Info '!$I$5*'Car Info '!$D$5*('My Spreedsheet '!F1105*'My Spreedsheet '!F1105)</f>
        <v>107.14197546970313</v>
      </c>
      <c r="P1105" s="44">
        <f t="shared" ref="P1105:P1168" si="564">L1105+N1105+O1105</f>
        <v>-435.73814214140765</v>
      </c>
      <c r="Q1105" s="44">
        <f t="shared" si="541"/>
        <v>-7298.6138808685782</v>
      </c>
      <c r="R1105" s="44">
        <f t="shared" si="542"/>
        <v>-7.2986138808685785</v>
      </c>
      <c r="S1105" s="44">
        <f t="shared" si="543"/>
        <v>4486.8722302425267</v>
      </c>
      <c r="T1105" s="44">
        <f t="shared" si="544"/>
        <v>206844.5127373446</v>
      </c>
      <c r="U1105" s="44">
        <f t="shared" si="545"/>
        <v>0</v>
      </c>
      <c r="V1105" s="44">
        <f t="shared" si="546"/>
        <v>0</v>
      </c>
      <c r="W1105" s="44">
        <f t="shared" si="547"/>
        <v>-7.2986138808685785</v>
      </c>
      <c r="X1105" s="44">
        <f t="shared" si="548"/>
        <v>2.0273927446857161E-3</v>
      </c>
      <c r="Y1105" s="44">
        <f t="shared" si="534"/>
        <v>3998.0757510709536</v>
      </c>
      <c r="Z1105" s="44">
        <f t="shared" si="535"/>
        <v>-1819.4502868267978</v>
      </c>
      <c r="AA1105" s="44">
        <f t="shared" si="549"/>
        <v>1.1105765975197093</v>
      </c>
      <c r="AB1105" s="44">
        <f t="shared" si="550"/>
        <v>-0.50540285745188829</v>
      </c>
      <c r="AC1105" s="44">
        <f t="shared" si="551"/>
        <v>0.50540285745188829</v>
      </c>
      <c r="AD1105" s="44">
        <f t="shared" si="552"/>
        <v>0.60517374006782099</v>
      </c>
      <c r="AE1105" s="44">
        <f>1/2*(('Car Info '!$C$5)*('My Spreedsheet '!F1105)^2)</f>
        <v>209019.0625</v>
      </c>
      <c r="AF1105" s="44">
        <f t="shared" si="553"/>
        <v>209.01906250000002</v>
      </c>
      <c r="AG1105" s="44">
        <f t="shared" si="554"/>
        <v>5.8060850694444451E-2</v>
      </c>
      <c r="AH1105" s="44">
        <f t="shared" si="555"/>
        <v>22.196193970764718</v>
      </c>
      <c r="AI1105" s="44">
        <f t="shared" si="556"/>
        <v>4486.8722302425267</v>
      </c>
      <c r="AJ1105" s="44">
        <f t="shared" si="557"/>
        <v>204532.19026975747</v>
      </c>
      <c r="AK1105" s="44">
        <f t="shared" si="558"/>
        <v>204.53219026975748</v>
      </c>
      <c r="AL1105" s="44">
        <f t="shared" si="559"/>
        <v>204532.19026975747</v>
      </c>
      <c r="AM1105" s="44">
        <f t="shared" si="560"/>
        <v>204.53219026975748</v>
      </c>
      <c r="AN1105" s="44">
        <f t="shared" si="561"/>
        <v>153.3991427023181</v>
      </c>
      <c r="AO1105" s="44">
        <f>IF('My Spreedsheet '!AN1105&lt; 'Supercapacitor Info'!$F$22,'My Spreedsheet '!AN1105,'Supercapacitor Info'!$F$22)</f>
        <v>153.3991427023181</v>
      </c>
    </row>
    <row r="1106" spans="2:41" x14ac:dyDescent="0.3">
      <c r="B1106" s="11" t="s">
        <v>11</v>
      </c>
      <c r="C1106" s="11">
        <v>1101</v>
      </c>
      <c r="D1106" s="11">
        <v>79</v>
      </c>
      <c r="E1106" s="12">
        <v>58.9</v>
      </c>
      <c r="F1106" s="53">
        <f t="shared" si="536"/>
        <v>16.361111111111111</v>
      </c>
      <c r="G1106" s="19">
        <f t="shared" si="562"/>
        <v>-0.26388888888888867</v>
      </c>
      <c r="H1106" s="19">
        <f t="shared" si="563"/>
        <v>-0.94999999999999929</v>
      </c>
      <c r="I1106" s="19">
        <f t="shared" si="537"/>
        <v>16.361111111111111</v>
      </c>
      <c r="J1106" s="19">
        <f t="shared" si="538"/>
        <v>8733.0833333333412</v>
      </c>
      <c r="K1106" s="19">
        <f t="shared" si="539"/>
        <v>882.66666666666663</v>
      </c>
      <c r="L1106" s="44">
        <f>'Car Info '!$C$5*'My Spreedsheet '!G1106</f>
        <v>-393.19444444444412</v>
      </c>
      <c r="M1106" s="44">
        <f t="shared" si="540"/>
        <v>1</v>
      </c>
      <c r="N1106" s="44">
        <f>IF(M1106=1,'Car Info '!$C$5*9.80665*'Car Info '!$H$5,0)</f>
        <v>160.73099349999998</v>
      </c>
      <c r="O1106" s="44">
        <f>0.5*'Car Info '!$G$5*'Car Info '!$I$5*'Car Info '!$D$5*('My Spreedsheet '!F1106*'My Spreedsheet '!F1106)</f>
        <v>102.22464590239755</v>
      </c>
      <c r="P1106" s="44">
        <f t="shared" si="564"/>
        <v>-130.23880504204658</v>
      </c>
      <c r="Q1106" s="44">
        <f t="shared" si="541"/>
        <v>-2130.8515602712619</v>
      </c>
      <c r="R1106" s="44">
        <f t="shared" si="542"/>
        <v>-2.1308515602712621</v>
      </c>
      <c r="S1106" s="44">
        <f t="shared" si="543"/>
        <v>4302.2464335558925</v>
      </c>
      <c r="T1106" s="44">
        <f t="shared" si="544"/>
        <v>211146.75917090051</v>
      </c>
      <c r="U1106" s="44">
        <f t="shared" si="545"/>
        <v>0</v>
      </c>
      <c r="V1106" s="44">
        <f t="shared" si="546"/>
        <v>0</v>
      </c>
      <c r="W1106" s="44">
        <f t="shared" si="547"/>
        <v>-2.1308515602712621</v>
      </c>
      <c r="X1106" s="44">
        <f t="shared" si="548"/>
        <v>5.9190321118646172E-4</v>
      </c>
      <c r="Y1106" s="44">
        <f t="shared" si="534"/>
        <v>3998.0757510709536</v>
      </c>
      <c r="Z1106" s="44">
        <f t="shared" si="535"/>
        <v>-1821.5811383870691</v>
      </c>
      <c r="AA1106" s="44">
        <f t="shared" si="549"/>
        <v>1.1105765975197093</v>
      </c>
      <c r="AB1106" s="44">
        <f t="shared" si="550"/>
        <v>-0.50599476066307481</v>
      </c>
      <c r="AC1106" s="44">
        <f t="shared" si="551"/>
        <v>0.50599476066307481</v>
      </c>
      <c r="AD1106" s="44">
        <f t="shared" si="552"/>
        <v>0.60458183685663447</v>
      </c>
      <c r="AE1106" s="44">
        <f>1/2*(('Car Info '!$C$5)*('My Spreedsheet '!F1106)^2)</f>
        <v>199426.03780864197</v>
      </c>
      <c r="AF1106" s="44">
        <f t="shared" si="553"/>
        <v>199.42603780864198</v>
      </c>
      <c r="AG1106" s="44">
        <f t="shared" si="554"/>
        <v>5.5396121613511658E-2</v>
      </c>
      <c r="AH1106" s="44">
        <f t="shared" si="555"/>
        <v>22.25159009237823</v>
      </c>
      <c r="AI1106" s="44">
        <f t="shared" si="556"/>
        <v>4302.2464335558925</v>
      </c>
      <c r="AJ1106" s="44">
        <f t="shared" si="557"/>
        <v>195123.79137508606</v>
      </c>
      <c r="AK1106" s="44">
        <f t="shared" si="558"/>
        <v>195.12379137508606</v>
      </c>
      <c r="AL1106" s="44">
        <f t="shared" si="559"/>
        <v>195123.79137508606</v>
      </c>
      <c r="AM1106" s="44">
        <f t="shared" si="560"/>
        <v>195.12379137508606</v>
      </c>
      <c r="AN1106" s="44">
        <f t="shared" si="561"/>
        <v>146.34284353131454</v>
      </c>
      <c r="AO1106" s="44">
        <f>IF('My Spreedsheet '!AN1106&lt; 'Supercapacitor Info'!$F$22,'My Spreedsheet '!AN1106,'Supercapacitor Info'!$F$22)</f>
        <v>146.34284353131454</v>
      </c>
    </row>
    <row r="1107" spans="2:41" x14ac:dyDescent="0.3">
      <c r="B1107" s="11" t="s">
        <v>11</v>
      </c>
      <c r="C1107" s="11">
        <v>1102</v>
      </c>
      <c r="D1107" s="11">
        <v>80</v>
      </c>
      <c r="E1107" s="12">
        <v>58.4</v>
      </c>
      <c r="F1107" s="53">
        <f t="shared" si="536"/>
        <v>16.222222222222221</v>
      </c>
      <c r="G1107" s="19">
        <f t="shared" si="562"/>
        <v>-1.3888888888889086E-2</v>
      </c>
      <c r="H1107" s="19">
        <f t="shared" si="563"/>
        <v>-5.0000000000000711E-2</v>
      </c>
      <c r="I1107" s="19">
        <f t="shared" si="537"/>
        <v>16.222222222222221</v>
      </c>
      <c r="J1107" s="19">
        <f t="shared" si="538"/>
        <v>8749.3055555555638</v>
      </c>
      <c r="K1107" s="19">
        <f t="shared" si="539"/>
        <v>898.8888888888888</v>
      </c>
      <c r="L1107" s="44">
        <f>'Car Info '!$C$5*'My Spreedsheet '!G1107</f>
        <v>-20.694444444444738</v>
      </c>
      <c r="M1107" s="44">
        <f t="shared" si="540"/>
        <v>1</v>
      </c>
      <c r="N1107" s="44">
        <f>IF(M1107=1,'Car Info '!$C$5*9.80665*'Car Info '!$H$5,0)</f>
        <v>160.73099349999998</v>
      </c>
      <c r="O1107" s="44">
        <f>0.5*'Car Info '!$G$5*'Car Info '!$I$5*'Car Info '!$D$5*('My Spreedsheet '!F1107*'My Spreedsheet '!F1107)</f>
        <v>100.49644971877775</v>
      </c>
      <c r="P1107" s="44">
        <f t="shared" si="564"/>
        <v>240.53299877433301</v>
      </c>
      <c r="Q1107" s="44">
        <f t="shared" si="541"/>
        <v>3901.9797578947355</v>
      </c>
      <c r="R1107" s="44">
        <f t="shared" si="542"/>
        <v>3.9019797578947357</v>
      </c>
      <c r="S1107" s="44">
        <f t="shared" si="543"/>
        <v>4237.6896344379502</v>
      </c>
      <c r="T1107" s="44">
        <f t="shared" si="544"/>
        <v>215384.44880533847</v>
      </c>
      <c r="U1107" s="44">
        <f t="shared" si="545"/>
        <v>3.9019797578947357</v>
      </c>
      <c r="V1107" s="44">
        <f t="shared" si="546"/>
        <v>1.0838832660818711E-3</v>
      </c>
      <c r="W1107" s="44">
        <f t="shared" si="547"/>
        <v>0</v>
      </c>
      <c r="X1107" s="44">
        <f t="shared" si="548"/>
        <v>0</v>
      </c>
      <c r="Y1107" s="44">
        <f t="shared" si="534"/>
        <v>4001.9777308288485</v>
      </c>
      <c r="Z1107" s="44">
        <f t="shared" si="535"/>
        <v>-1821.5811383870691</v>
      </c>
      <c r="AA1107" s="44">
        <f t="shared" si="549"/>
        <v>1.1116604807857913</v>
      </c>
      <c r="AB1107" s="44">
        <f t="shared" si="550"/>
        <v>-0.50599476066307481</v>
      </c>
      <c r="AC1107" s="44">
        <f t="shared" si="551"/>
        <v>0.50599476066307481</v>
      </c>
      <c r="AD1107" s="44">
        <f t="shared" si="552"/>
        <v>0.60566572012271647</v>
      </c>
      <c r="AE1107" s="44">
        <f>1/2*(('Car Info '!$C$5)*('My Spreedsheet '!F1107)^2)</f>
        <v>196054.56790123455</v>
      </c>
      <c r="AF1107" s="44">
        <f t="shared" si="553"/>
        <v>196.05456790123455</v>
      </c>
      <c r="AG1107" s="44">
        <f t="shared" si="554"/>
        <v>5.4459602194787377E-2</v>
      </c>
      <c r="AH1107" s="44">
        <f t="shared" si="555"/>
        <v>22.306049694573016</v>
      </c>
      <c r="AI1107" s="44">
        <f t="shared" si="556"/>
        <v>4237.6896344379502</v>
      </c>
      <c r="AJ1107" s="44">
        <f t="shared" si="557"/>
        <v>191816.87826679659</v>
      </c>
      <c r="AK1107" s="44">
        <f t="shared" si="558"/>
        <v>191.81687826679658</v>
      </c>
      <c r="AL1107" s="44">
        <f t="shared" si="559"/>
        <v>191816.87826679659</v>
      </c>
      <c r="AM1107" s="44">
        <f t="shared" si="560"/>
        <v>191.81687826679658</v>
      </c>
      <c r="AN1107" s="44">
        <f t="shared" si="561"/>
        <v>143.86265870009746</v>
      </c>
      <c r="AO1107" s="44">
        <f>IF('My Spreedsheet '!AN1107&lt; 'Supercapacitor Info'!$F$22,'My Spreedsheet '!AN1107,'Supercapacitor Info'!$F$22)</f>
        <v>143.86265870009746</v>
      </c>
    </row>
    <row r="1108" spans="2:41" x14ac:dyDescent="0.3">
      <c r="B1108" s="11" t="s">
        <v>11</v>
      </c>
      <c r="C1108" s="11">
        <v>1103</v>
      </c>
      <c r="D1108" s="11">
        <v>81</v>
      </c>
      <c r="E1108" s="12">
        <v>58.8</v>
      </c>
      <c r="F1108" s="53">
        <f t="shared" si="536"/>
        <v>16.333333333333332</v>
      </c>
      <c r="G1108" s="19">
        <f t="shared" si="562"/>
        <v>0.25000000000000061</v>
      </c>
      <c r="H1108" s="19">
        <f t="shared" si="563"/>
        <v>0.90000000000000213</v>
      </c>
      <c r="I1108" s="19">
        <f t="shared" si="537"/>
        <v>16.333333333333332</v>
      </c>
      <c r="J1108" s="19">
        <f t="shared" si="538"/>
        <v>8765.6388888888978</v>
      </c>
      <c r="K1108" s="19">
        <f t="shared" si="539"/>
        <v>915.22222222222217</v>
      </c>
      <c r="L1108" s="44">
        <f>'Car Info '!$C$5*'My Spreedsheet '!G1108</f>
        <v>372.50000000000091</v>
      </c>
      <c r="M1108" s="44">
        <f t="shared" si="540"/>
        <v>1</v>
      </c>
      <c r="N1108" s="44">
        <f>IF(M1108=1,'Car Info '!$C$5*9.80665*'Car Info '!$H$5,0)</f>
        <v>160.73099349999998</v>
      </c>
      <c r="O1108" s="44">
        <f>0.5*'Car Info '!$G$5*'Car Info '!$I$5*'Car Info '!$D$5*('My Spreedsheet '!F1108*'My Spreedsheet '!F1108)</f>
        <v>101.87782801524997</v>
      </c>
      <c r="P1108" s="44">
        <f t="shared" si="564"/>
        <v>635.10882151525084</v>
      </c>
      <c r="Q1108" s="44">
        <f t="shared" si="541"/>
        <v>10373.444084749097</v>
      </c>
      <c r="R1108" s="44">
        <f t="shared" si="542"/>
        <v>10.373444084749098</v>
      </c>
      <c r="S1108" s="44">
        <f t="shared" si="543"/>
        <v>4289.2774180824154</v>
      </c>
      <c r="T1108" s="44">
        <f t="shared" si="544"/>
        <v>219673.72622342088</v>
      </c>
      <c r="U1108" s="44">
        <f t="shared" si="545"/>
        <v>10.373444084749098</v>
      </c>
      <c r="V1108" s="44">
        <f t="shared" si="546"/>
        <v>2.8815122457636383E-3</v>
      </c>
      <c r="W1108" s="44">
        <f t="shared" si="547"/>
        <v>0</v>
      </c>
      <c r="X1108" s="44">
        <f t="shared" si="548"/>
        <v>0</v>
      </c>
      <c r="Y1108" s="44">
        <f t="shared" si="534"/>
        <v>4012.3511749135978</v>
      </c>
      <c r="Z1108" s="44">
        <f t="shared" si="535"/>
        <v>-1821.5811383870691</v>
      </c>
      <c r="AA1108" s="44">
        <f t="shared" si="549"/>
        <v>1.114541993031555</v>
      </c>
      <c r="AB1108" s="44">
        <f t="shared" si="550"/>
        <v>-0.50599476066307481</v>
      </c>
      <c r="AC1108" s="44">
        <f t="shared" si="551"/>
        <v>0.50599476066307481</v>
      </c>
      <c r="AD1108" s="44">
        <f t="shared" si="552"/>
        <v>0.60854723236848018</v>
      </c>
      <c r="AE1108" s="44">
        <f>1/2*(('Car Info '!$C$5)*('My Spreedsheet '!F1108)^2)</f>
        <v>198749.44444444441</v>
      </c>
      <c r="AF1108" s="44">
        <f t="shared" si="553"/>
        <v>198.74944444444441</v>
      </c>
      <c r="AG1108" s="44">
        <f t="shared" si="554"/>
        <v>5.5208179012345669E-2</v>
      </c>
      <c r="AH1108" s="44">
        <f t="shared" si="555"/>
        <v>22.361257873585362</v>
      </c>
      <c r="AI1108" s="44">
        <f t="shared" si="556"/>
        <v>4289.2774180824154</v>
      </c>
      <c r="AJ1108" s="44">
        <f t="shared" si="557"/>
        <v>194460.167026362</v>
      </c>
      <c r="AK1108" s="44">
        <f t="shared" si="558"/>
        <v>194.460167026362</v>
      </c>
      <c r="AL1108" s="44">
        <f t="shared" si="559"/>
        <v>0</v>
      </c>
      <c r="AM1108" s="44">
        <f t="shared" si="560"/>
        <v>0</v>
      </c>
      <c r="AN1108" s="44">
        <f t="shared" si="561"/>
        <v>145.8451252697715</v>
      </c>
      <c r="AO1108" s="44">
        <f>IF('My Spreedsheet '!AN1108&lt; 'Supercapacitor Info'!$F$22,'My Spreedsheet '!AN1108,'Supercapacitor Info'!$F$22)</f>
        <v>145.8451252697715</v>
      </c>
    </row>
    <row r="1109" spans="2:41" x14ac:dyDescent="0.3">
      <c r="B1109" s="11" t="s">
        <v>11</v>
      </c>
      <c r="C1109" s="11">
        <v>1104</v>
      </c>
      <c r="D1109" s="11">
        <v>82</v>
      </c>
      <c r="E1109" s="12">
        <v>60.2</v>
      </c>
      <c r="F1109" s="53">
        <f t="shared" si="536"/>
        <v>16.722222222222221</v>
      </c>
      <c r="G1109" s="19">
        <f t="shared" si="562"/>
        <v>0.4861111111111111</v>
      </c>
      <c r="H1109" s="19">
        <f t="shared" si="563"/>
        <v>1.75</v>
      </c>
      <c r="I1109" s="19">
        <f t="shared" si="537"/>
        <v>16.722222222222221</v>
      </c>
      <c r="J1109" s="19">
        <f t="shared" si="538"/>
        <v>8782.3611111111204</v>
      </c>
      <c r="K1109" s="19">
        <f t="shared" si="539"/>
        <v>931.94444444444434</v>
      </c>
      <c r="L1109" s="44">
        <f>'Car Info '!$C$5*'My Spreedsheet '!G1109</f>
        <v>724.30555555555554</v>
      </c>
      <c r="M1109" s="44">
        <f t="shared" si="540"/>
        <v>1</v>
      </c>
      <c r="N1109" s="44">
        <f>IF(M1109=1,'Car Info '!$C$5*9.80665*'Car Info '!$H$5,0)</f>
        <v>160.73099349999998</v>
      </c>
      <c r="O1109" s="44">
        <f>0.5*'Car Info '!$G$5*'Car Info '!$I$5*'Car Info '!$D$5*('My Spreedsheet '!F1109*'My Spreedsheet '!F1109)</f>
        <v>106.78690702959027</v>
      </c>
      <c r="P1109" s="44">
        <f t="shared" si="564"/>
        <v>991.82345608514572</v>
      </c>
      <c r="Q1109" s="44">
        <f t="shared" si="541"/>
        <v>16585.492237868268</v>
      </c>
      <c r="R1109" s="44">
        <f t="shared" si="542"/>
        <v>16.585492237868269</v>
      </c>
      <c r="S1109" s="44">
        <f t="shared" si="543"/>
        <v>4473.4937810781475</v>
      </c>
      <c r="T1109" s="44">
        <f t="shared" si="544"/>
        <v>224147.22000449902</v>
      </c>
      <c r="U1109" s="44">
        <f t="shared" si="545"/>
        <v>16.585492237868269</v>
      </c>
      <c r="V1109" s="44">
        <f t="shared" si="546"/>
        <v>4.6070811771856306E-3</v>
      </c>
      <c r="W1109" s="44">
        <f t="shared" si="547"/>
        <v>0</v>
      </c>
      <c r="X1109" s="44">
        <f t="shared" si="548"/>
        <v>0</v>
      </c>
      <c r="Y1109" s="44">
        <f t="shared" si="534"/>
        <v>4028.9366671514663</v>
      </c>
      <c r="Z1109" s="44">
        <f t="shared" si="535"/>
        <v>-1821.5811383870691</v>
      </c>
      <c r="AA1109" s="44">
        <f t="shared" si="549"/>
        <v>1.1191490742087407</v>
      </c>
      <c r="AB1109" s="44">
        <f t="shared" si="550"/>
        <v>-0.50599476066307481</v>
      </c>
      <c r="AC1109" s="44">
        <f t="shared" si="551"/>
        <v>0.50599476066307481</v>
      </c>
      <c r="AD1109" s="44">
        <f t="shared" si="552"/>
        <v>0.61315431354566585</v>
      </c>
      <c r="AE1109" s="44">
        <f>1/2*(('Car Info '!$C$5)*('My Spreedsheet '!F1109)^2)</f>
        <v>208326.37345679008</v>
      </c>
      <c r="AF1109" s="44">
        <f t="shared" si="553"/>
        <v>208.32637345679009</v>
      </c>
      <c r="AG1109" s="44">
        <f t="shared" si="554"/>
        <v>5.7868437071330582E-2</v>
      </c>
      <c r="AH1109" s="44">
        <f t="shared" si="555"/>
        <v>22.419126310656694</v>
      </c>
      <c r="AI1109" s="44">
        <f t="shared" si="556"/>
        <v>4473.4937810781475</v>
      </c>
      <c r="AJ1109" s="44">
        <f t="shared" si="557"/>
        <v>203852.87967571194</v>
      </c>
      <c r="AK1109" s="44">
        <f t="shared" si="558"/>
        <v>203.85287967571193</v>
      </c>
      <c r="AL1109" s="44">
        <f t="shared" si="559"/>
        <v>0</v>
      </c>
      <c r="AM1109" s="44">
        <f t="shared" si="560"/>
        <v>0</v>
      </c>
      <c r="AN1109" s="44">
        <f t="shared" si="561"/>
        <v>152.88965975678394</v>
      </c>
      <c r="AO1109" s="44">
        <f>IF('My Spreedsheet '!AN1109&lt; 'Supercapacitor Info'!$F$22,'My Spreedsheet '!AN1109,'Supercapacitor Info'!$F$22)</f>
        <v>152.88965975678394</v>
      </c>
    </row>
    <row r="1110" spans="2:41" x14ac:dyDescent="0.3">
      <c r="B1110" s="11" t="s">
        <v>11</v>
      </c>
      <c r="C1110" s="11">
        <v>1105</v>
      </c>
      <c r="D1110" s="11">
        <v>83</v>
      </c>
      <c r="E1110" s="12">
        <v>62.3</v>
      </c>
      <c r="F1110" s="53">
        <f t="shared" si="536"/>
        <v>17.305555555555554</v>
      </c>
      <c r="G1110" s="19">
        <f t="shared" si="562"/>
        <v>0.51388888888888828</v>
      </c>
      <c r="H1110" s="19">
        <f t="shared" si="563"/>
        <v>1.8499999999999979</v>
      </c>
      <c r="I1110" s="19">
        <f t="shared" si="537"/>
        <v>17.305555555555554</v>
      </c>
      <c r="J1110" s="19">
        <f t="shared" si="538"/>
        <v>8799.6666666666752</v>
      </c>
      <c r="K1110" s="19">
        <f t="shared" si="539"/>
        <v>949.24999999999989</v>
      </c>
      <c r="L1110" s="44">
        <f>'Car Info '!$C$5*'My Spreedsheet '!G1110</f>
        <v>765.69444444444355</v>
      </c>
      <c r="M1110" s="44">
        <f t="shared" si="540"/>
        <v>1</v>
      </c>
      <c r="N1110" s="44">
        <f>IF(M1110=1,'Car Info '!$C$5*9.80665*'Car Info '!$H$5,0)</f>
        <v>160.73099349999998</v>
      </c>
      <c r="O1110" s="44">
        <f>0.5*'Car Info '!$G$5*'Car Info '!$I$5*'Car Info '!$D$5*('My Spreedsheet '!F1110*'My Spreedsheet '!F1110)</f>
        <v>114.36710256643921</v>
      </c>
      <c r="P1110" s="44">
        <f t="shared" si="564"/>
        <v>1040.7925405108826</v>
      </c>
      <c r="Q1110" s="44">
        <f t="shared" si="541"/>
        <v>18011.493131618885</v>
      </c>
      <c r="R1110" s="44">
        <f t="shared" si="542"/>
        <v>18.011493131618884</v>
      </c>
      <c r="S1110" s="44">
        <f t="shared" si="543"/>
        <v>4760.7253847053225</v>
      </c>
      <c r="T1110" s="44">
        <f t="shared" si="544"/>
        <v>228907.94538920434</v>
      </c>
      <c r="U1110" s="44">
        <f t="shared" si="545"/>
        <v>18.011493131618884</v>
      </c>
      <c r="V1110" s="44">
        <f t="shared" si="546"/>
        <v>5.0031925365608011E-3</v>
      </c>
      <c r="W1110" s="44">
        <f t="shared" si="547"/>
        <v>0</v>
      </c>
      <c r="X1110" s="44">
        <f t="shared" si="548"/>
        <v>0</v>
      </c>
      <c r="Y1110" s="44">
        <f t="shared" si="534"/>
        <v>4046.9481602830851</v>
      </c>
      <c r="Z1110" s="44">
        <f t="shared" si="535"/>
        <v>-1821.5811383870691</v>
      </c>
      <c r="AA1110" s="44">
        <f t="shared" si="549"/>
        <v>1.1241522667453014</v>
      </c>
      <c r="AB1110" s="44">
        <f t="shared" si="550"/>
        <v>-0.50599476066307481</v>
      </c>
      <c r="AC1110" s="44">
        <f t="shared" si="551"/>
        <v>0.50599476066307481</v>
      </c>
      <c r="AD1110" s="44">
        <f t="shared" si="552"/>
        <v>0.61815750608222664</v>
      </c>
      <c r="AE1110" s="44">
        <f>1/2*(('Car Info '!$C$5)*('My Spreedsheet '!F1110)^2)</f>
        <v>223114.27854938267</v>
      </c>
      <c r="AF1110" s="44">
        <f t="shared" si="553"/>
        <v>223.11427854938268</v>
      </c>
      <c r="AG1110" s="44">
        <f t="shared" si="554"/>
        <v>6.197618848593963E-2</v>
      </c>
      <c r="AH1110" s="44">
        <f t="shared" si="555"/>
        <v>22.481102499142633</v>
      </c>
      <c r="AI1110" s="44">
        <f t="shared" si="556"/>
        <v>4760.7253847053225</v>
      </c>
      <c r="AJ1110" s="44">
        <f t="shared" si="557"/>
        <v>218353.55316467735</v>
      </c>
      <c r="AK1110" s="44">
        <f t="shared" si="558"/>
        <v>218.35355316467735</v>
      </c>
      <c r="AL1110" s="44">
        <f t="shared" si="559"/>
        <v>0</v>
      </c>
      <c r="AM1110" s="44">
        <f t="shared" si="560"/>
        <v>0</v>
      </c>
      <c r="AN1110" s="44">
        <f t="shared" si="561"/>
        <v>163.76516487350801</v>
      </c>
      <c r="AO1110" s="44">
        <f>IF('My Spreedsheet '!AN1110&lt; 'Supercapacitor Info'!$F$22,'My Spreedsheet '!AN1110,'Supercapacitor Info'!$F$22)</f>
        <v>163.76516487350801</v>
      </c>
    </row>
    <row r="1111" spans="2:41" x14ac:dyDescent="0.3">
      <c r="B1111" s="11" t="s">
        <v>11</v>
      </c>
      <c r="C1111" s="11">
        <v>1106</v>
      </c>
      <c r="D1111" s="11">
        <v>84</v>
      </c>
      <c r="E1111" s="12">
        <v>63.9</v>
      </c>
      <c r="F1111" s="53">
        <f t="shared" si="536"/>
        <v>17.75</v>
      </c>
      <c r="G1111" s="19">
        <f t="shared" si="562"/>
        <v>0.30555555555555597</v>
      </c>
      <c r="H1111" s="19">
        <f t="shared" si="563"/>
        <v>1.1000000000000014</v>
      </c>
      <c r="I1111" s="19">
        <f t="shared" si="537"/>
        <v>17.75</v>
      </c>
      <c r="J1111" s="19">
        <f t="shared" si="538"/>
        <v>8817.4166666666752</v>
      </c>
      <c r="K1111" s="19">
        <f t="shared" si="539"/>
        <v>966.99999999999989</v>
      </c>
      <c r="L1111" s="44">
        <f>'Car Info '!$C$5*'My Spreedsheet '!G1111</f>
        <v>455.2777777777784</v>
      </c>
      <c r="M1111" s="44">
        <f t="shared" si="540"/>
        <v>1</v>
      </c>
      <c r="N1111" s="44">
        <f>IF(M1111=1,'Car Info '!$C$5*9.80665*'Car Info '!$H$5,0)</f>
        <v>160.73099349999998</v>
      </c>
      <c r="O1111" s="44">
        <f>0.5*'Car Info '!$G$5*'Car Info '!$I$5*'Car Info '!$D$5*('My Spreedsheet '!F1111*'My Spreedsheet '!F1111)</f>
        <v>120.31692990482813</v>
      </c>
      <c r="P1111" s="44">
        <f t="shared" si="564"/>
        <v>736.32570118260651</v>
      </c>
      <c r="Q1111" s="44">
        <f t="shared" si="541"/>
        <v>13069.781195991265</v>
      </c>
      <c r="R1111" s="44">
        <f t="shared" si="542"/>
        <v>13.069781195991265</v>
      </c>
      <c r="S1111" s="44">
        <f t="shared" si="543"/>
        <v>4988.6006404356986</v>
      </c>
      <c r="T1111" s="44">
        <f t="shared" si="544"/>
        <v>233896.54602964004</v>
      </c>
      <c r="U1111" s="44">
        <f t="shared" si="545"/>
        <v>13.069781195991265</v>
      </c>
      <c r="V1111" s="44">
        <f t="shared" si="546"/>
        <v>3.63049477666424E-3</v>
      </c>
      <c r="W1111" s="44">
        <f t="shared" si="547"/>
        <v>0</v>
      </c>
      <c r="X1111" s="44">
        <f t="shared" si="548"/>
        <v>0</v>
      </c>
      <c r="Y1111" s="44">
        <f t="shared" si="534"/>
        <v>4060.0179414790764</v>
      </c>
      <c r="Z1111" s="44">
        <f t="shared" si="535"/>
        <v>-1821.5811383870691</v>
      </c>
      <c r="AA1111" s="44">
        <f t="shared" si="549"/>
        <v>1.1277827615219658</v>
      </c>
      <c r="AB1111" s="44">
        <f t="shared" si="550"/>
        <v>-0.50599476066307481</v>
      </c>
      <c r="AC1111" s="44">
        <f t="shared" si="551"/>
        <v>0.50599476066307481</v>
      </c>
      <c r="AD1111" s="44">
        <f t="shared" si="552"/>
        <v>0.62178800085889097</v>
      </c>
      <c r="AE1111" s="44">
        <f>1/2*(('Car Info '!$C$5)*('My Spreedsheet '!F1111)^2)</f>
        <v>234721.5625</v>
      </c>
      <c r="AF1111" s="44">
        <f t="shared" si="553"/>
        <v>234.7215625</v>
      </c>
      <c r="AG1111" s="44">
        <f t="shared" si="554"/>
        <v>6.5200434027777782E-2</v>
      </c>
      <c r="AH1111" s="44">
        <f t="shared" si="555"/>
        <v>22.546302933170409</v>
      </c>
      <c r="AI1111" s="44">
        <f t="shared" si="556"/>
        <v>4988.6006404356986</v>
      </c>
      <c r="AJ1111" s="44">
        <f t="shared" si="557"/>
        <v>229732.9618595643</v>
      </c>
      <c r="AK1111" s="44">
        <f t="shared" si="558"/>
        <v>229.73296185956431</v>
      </c>
      <c r="AL1111" s="44">
        <f t="shared" si="559"/>
        <v>0</v>
      </c>
      <c r="AM1111" s="44">
        <f t="shared" si="560"/>
        <v>0</v>
      </c>
      <c r="AN1111" s="44">
        <f t="shared" si="561"/>
        <v>172.29972139467321</v>
      </c>
      <c r="AO1111" s="44">
        <f>IF('My Spreedsheet '!AN1111&lt; 'Supercapacitor Info'!$F$22,'My Spreedsheet '!AN1111,'Supercapacitor Info'!$F$22)</f>
        <v>172.29972139467321</v>
      </c>
    </row>
    <row r="1112" spans="2:41" x14ac:dyDescent="0.3">
      <c r="B1112" s="11" t="s">
        <v>11</v>
      </c>
      <c r="C1112" s="11">
        <v>1107</v>
      </c>
      <c r="D1112" s="11">
        <v>85</v>
      </c>
      <c r="E1112" s="12">
        <v>64.5</v>
      </c>
      <c r="F1112" s="53">
        <f t="shared" si="536"/>
        <v>17.916666666666668</v>
      </c>
      <c r="G1112" s="19">
        <f t="shared" si="562"/>
        <v>6.9444444444445433E-2</v>
      </c>
      <c r="H1112" s="19">
        <f t="shared" si="563"/>
        <v>0.25000000000000355</v>
      </c>
      <c r="I1112" s="19">
        <f t="shared" si="537"/>
        <v>17.916666666666668</v>
      </c>
      <c r="J1112" s="19">
        <f t="shared" si="538"/>
        <v>8835.3333333333412</v>
      </c>
      <c r="K1112" s="19">
        <f t="shared" si="539"/>
        <v>984.91666666666652</v>
      </c>
      <c r="L1112" s="44">
        <f>'Car Info '!$C$5*'My Spreedsheet '!G1112</f>
        <v>103.47222222222369</v>
      </c>
      <c r="M1112" s="44">
        <f t="shared" si="540"/>
        <v>1</v>
      </c>
      <c r="N1112" s="44">
        <f>IF(M1112=1,'Car Info '!$C$5*9.80665*'Car Info '!$H$5,0)</f>
        <v>160.73099349999998</v>
      </c>
      <c r="O1112" s="44">
        <f>0.5*'Car Info '!$G$5*'Car Info '!$I$5*'Car Info '!$D$5*('My Spreedsheet '!F1112*'My Spreedsheet '!F1112)</f>
        <v>122.58701062070315</v>
      </c>
      <c r="P1112" s="44">
        <f t="shared" si="564"/>
        <v>386.79022634292681</v>
      </c>
      <c r="Q1112" s="44">
        <f t="shared" si="541"/>
        <v>6929.9915553107721</v>
      </c>
      <c r="R1112" s="44">
        <f t="shared" si="542"/>
        <v>6.9299915553107727</v>
      </c>
      <c r="S1112" s="44">
        <f t="shared" si="543"/>
        <v>5076.114240495931</v>
      </c>
      <c r="T1112" s="44">
        <f t="shared" si="544"/>
        <v>238972.66027013597</v>
      </c>
      <c r="U1112" s="44">
        <f t="shared" si="545"/>
        <v>6.9299915553107727</v>
      </c>
      <c r="V1112" s="44">
        <f t="shared" si="546"/>
        <v>1.9249976542529924E-3</v>
      </c>
      <c r="W1112" s="44">
        <f t="shared" si="547"/>
        <v>0</v>
      </c>
      <c r="X1112" s="44">
        <f t="shared" si="548"/>
        <v>0</v>
      </c>
      <c r="Y1112" s="44">
        <f t="shared" si="534"/>
        <v>4066.947933034387</v>
      </c>
      <c r="Z1112" s="44">
        <f t="shared" si="535"/>
        <v>-1821.5811383870691</v>
      </c>
      <c r="AA1112" s="44">
        <f t="shared" si="549"/>
        <v>1.1297077591762186</v>
      </c>
      <c r="AB1112" s="44">
        <f t="shared" si="550"/>
        <v>-0.50599476066307481</v>
      </c>
      <c r="AC1112" s="44">
        <f t="shared" si="551"/>
        <v>0.50599476066307481</v>
      </c>
      <c r="AD1112" s="44">
        <f t="shared" si="552"/>
        <v>0.62371299851314377</v>
      </c>
      <c r="AE1112" s="44">
        <f>1/2*(('Car Info '!$C$5)*('My Spreedsheet '!F1112)^2)</f>
        <v>239150.17361111115</v>
      </c>
      <c r="AF1112" s="44">
        <f t="shared" si="553"/>
        <v>239.15017361111117</v>
      </c>
      <c r="AG1112" s="44">
        <f t="shared" si="554"/>
        <v>6.6430603780864211E-2</v>
      </c>
      <c r="AH1112" s="44">
        <f t="shared" si="555"/>
        <v>22.612733536951275</v>
      </c>
      <c r="AI1112" s="44">
        <f t="shared" si="556"/>
        <v>5076.114240495931</v>
      </c>
      <c r="AJ1112" s="44">
        <f t="shared" si="557"/>
        <v>234074.05937061523</v>
      </c>
      <c r="AK1112" s="44">
        <f t="shared" si="558"/>
        <v>234.07405937061523</v>
      </c>
      <c r="AL1112" s="44">
        <f t="shared" si="559"/>
        <v>0</v>
      </c>
      <c r="AM1112" s="44">
        <f t="shared" si="560"/>
        <v>0</v>
      </c>
      <c r="AN1112" s="44">
        <f t="shared" si="561"/>
        <v>175.55554452796142</v>
      </c>
      <c r="AO1112" s="44">
        <f>IF('My Spreedsheet '!AN1112&lt; 'Supercapacitor Info'!$F$22,'My Spreedsheet '!AN1112,'Supercapacitor Info'!$F$22)</f>
        <v>175.55554452796142</v>
      </c>
    </row>
    <row r="1113" spans="2:41" x14ac:dyDescent="0.3">
      <c r="B1113" s="11" t="s">
        <v>11</v>
      </c>
      <c r="C1113" s="11">
        <v>1108</v>
      </c>
      <c r="D1113" s="11">
        <v>86</v>
      </c>
      <c r="E1113" s="12">
        <v>64.400000000000006</v>
      </c>
      <c r="F1113" s="53">
        <f t="shared" si="536"/>
        <v>17.888888888888889</v>
      </c>
      <c r="G1113" s="19">
        <f t="shared" si="562"/>
        <v>-0.1388888888888889</v>
      </c>
      <c r="H1113" s="19">
        <f t="shared" si="563"/>
        <v>-0.5</v>
      </c>
      <c r="I1113" s="19">
        <f t="shared" si="537"/>
        <v>17.888888888888889</v>
      </c>
      <c r="J1113" s="19">
        <f t="shared" si="538"/>
        <v>8853.2222222222299</v>
      </c>
      <c r="K1113" s="19">
        <f t="shared" si="539"/>
        <v>1002.8055555555554</v>
      </c>
      <c r="L1113" s="44">
        <f>'Car Info '!$C$5*'My Spreedsheet '!G1113</f>
        <v>-206.94444444444446</v>
      </c>
      <c r="M1113" s="44">
        <f t="shared" si="540"/>
        <v>1</v>
      </c>
      <c r="N1113" s="44">
        <f>IF(M1113=1,'Car Info '!$C$5*9.80665*'Car Info '!$H$5,0)</f>
        <v>160.73099349999998</v>
      </c>
      <c r="O1113" s="44">
        <f>0.5*'Car Info '!$G$5*'Car Info '!$I$5*'Car Info '!$D$5*('My Spreedsheet '!F1113*'My Spreedsheet '!F1113)</f>
        <v>122.20719052169444</v>
      </c>
      <c r="P1113" s="44">
        <f t="shared" si="564"/>
        <v>75.993739577249968</v>
      </c>
      <c r="Q1113" s="44">
        <f t="shared" si="541"/>
        <v>1359.4435635485827</v>
      </c>
      <c r="R1113" s="44">
        <f t="shared" si="542"/>
        <v>1.3594435635485826</v>
      </c>
      <c r="S1113" s="44">
        <f t="shared" si="543"/>
        <v>5061.4497363880891</v>
      </c>
      <c r="T1113" s="44">
        <f t="shared" si="544"/>
        <v>244034.11000652405</v>
      </c>
      <c r="U1113" s="44">
        <f t="shared" si="545"/>
        <v>1.3594435635485826</v>
      </c>
      <c r="V1113" s="44">
        <f t="shared" si="546"/>
        <v>3.7762321209682849E-4</v>
      </c>
      <c r="W1113" s="44">
        <f t="shared" si="547"/>
        <v>0</v>
      </c>
      <c r="X1113" s="44">
        <f t="shared" si="548"/>
        <v>0</v>
      </c>
      <c r="Y1113" s="44">
        <f t="shared" si="534"/>
        <v>4068.3073765979357</v>
      </c>
      <c r="Z1113" s="44">
        <f t="shared" si="535"/>
        <v>-1821.5811383870691</v>
      </c>
      <c r="AA1113" s="44">
        <f t="shared" si="549"/>
        <v>1.1300853823883155</v>
      </c>
      <c r="AB1113" s="44">
        <f t="shared" si="550"/>
        <v>-0.50599476066307481</v>
      </c>
      <c r="AC1113" s="44">
        <f t="shared" si="551"/>
        <v>0.50599476066307481</v>
      </c>
      <c r="AD1113" s="44">
        <f t="shared" si="552"/>
        <v>0.62409062172524066</v>
      </c>
      <c r="AE1113" s="44">
        <f>1/2*(('Car Info '!$C$5)*('My Spreedsheet '!F1113)^2)</f>
        <v>238409.19753086421</v>
      </c>
      <c r="AF1113" s="44">
        <f t="shared" si="553"/>
        <v>238.40919753086422</v>
      </c>
      <c r="AG1113" s="44">
        <f t="shared" si="554"/>
        <v>6.6224777091906731E-2</v>
      </c>
      <c r="AH1113" s="44">
        <f t="shared" si="555"/>
        <v>22.678958314043182</v>
      </c>
      <c r="AI1113" s="44">
        <f t="shared" si="556"/>
        <v>5061.4497363880891</v>
      </c>
      <c r="AJ1113" s="44">
        <f t="shared" si="557"/>
        <v>233347.74779447613</v>
      </c>
      <c r="AK1113" s="44">
        <f t="shared" si="558"/>
        <v>233.34774779447613</v>
      </c>
      <c r="AL1113" s="44">
        <f t="shared" si="559"/>
        <v>233347.74779447613</v>
      </c>
      <c r="AM1113" s="44">
        <f t="shared" si="560"/>
        <v>233.34774779447613</v>
      </c>
      <c r="AN1113" s="44">
        <f t="shared" si="561"/>
        <v>175.01081084585712</v>
      </c>
      <c r="AO1113" s="44">
        <f>IF('My Spreedsheet '!AN1113&lt; 'Supercapacitor Info'!$F$22,'My Spreedsheet '!AN1113,'Supercapacitor Info'!$F$22)</f>
        <v>175.01081084585712</v>
      </c>
    </row>
    <row r="1114" spans="2:41" x14ac:dyDescent="0.3">
      <c r="B1114" s="11" t="s">
        <v>11</v>
      </c>
      <c r="C1114" s="11">
        <v>1109</v>
      </c>
      <c r="D1114" s="11">
        <v>87</v>
      </c>
      <c r="E1114" s="12">
        <v>63.5</v>
      </c>
      <c r="F1114" s="53">
        <f t="shared" si="536"/>
        <v>17.638888888888889</v>
      </c>
      <c r="G1114" s="19">
        <f t="shared" si="562"/>
        <v>-0.33333333333333409</v>
      </c>
      <c r="H1114" s="19">
        <f t="shared" si="563"/>
        <v>-1.2000000000000028</v>
      </c>
      <c r="I1114" s="19">
        <f t="shared" si="537"/>
        <v>17.638888888888889</v>
      </c>
      <c r="J1114" s="19">
        <f t="shared" si="538"/>
        <v>8870.8611111111186</v>
      </c>
      <c r="K1114" s="19">
        <f t="shared" si="539"/>
        <v>1020.4444444444443</v>
      </c>
      <c r="L1114" s="44">
        <f>'Car Info '!$C$5*'My Spreedsheet '!G1114</f>
        <v>-496.66666666666782</v>
      </c>
      <c r="M1114" s="44">
        <f t="shared" si="540"/>
        <v>1</v>
      </c>
      <c r="N1114" s="44">
        <f>IF(M1114=1,'Car Info '!$C$5*9.80665*'Car Info '!$H$5,0)</f>
        <v>160.73099349999998</v>
      </c>
      <c r="O1114" s="44">
        <f>0.5*'Car Info '!$G$5*'Car Info '!$I$5*'Car Info '!$D$5*('My Spreedsheet '!F1114*'My Spreedsheet '!F1114)</f>
        <v>118.81532926514757</v>
      </c>
      <c r="P1114" s="44">
        <f t="shared" si="564"/>
        <v>-217.12034390152024</v>
      </c>
      <c r="Q1114" s="44">
        <f t="shared" si="541"/>
        <v>-3829.7616215962598</v>
      </c>
      <c r="R1114" s="44">
        <f t="shared" si="542"/>
        <v>-3.8297616215962598</v>
      </c>
      <c r="S1114" s="44">
        <f t="shared" si="543"/>
        <v>4930.8865265519089</v>
      </c>
      <c r="T1114" s="44">
        <f t="shared" si="544"/>
        <v>248964.99653307596</v>
      </c>
      <c r="U1114" s="44">
        <f t="shared" si="545"/>
        <v>0</v>
      </c>
      <c r="V1114" s="44">
        <f t="shared" si="546"/>
        <v>0</v>
      </c>
      <c r="W1114" s="44">
        <f t="shared" si="547"/>
        <v>-3.8297616215962598</v>
      </c>
      <c r="X1114" s="44">
        <f t="shared" si="548"/>
        <v>1.0638226726656277E-3</v>
      </c>
      <c r="Y1114" s="44">
        <f t="shared" si="534"/>
        <v>4068.3073765979357</v>
      </c>
      <c r="Z1114" s="44">
        <f t="shared" si="535"/>
        <v>-1825.4109000086653</v>
      </c>
      <c r="AA1114" s="44">
        <f t="shared" si="549"/>
        <v>1.1300853823883155</v>
      </c>
      <c r="AB1114" s="44">
        <f t="shared" si="550"/>
        <v>-0.50705858333574039</v>
      </c>
      <c r="AC1114" s="44">
        <f t="shared" si="551"/>
        <v>0.50705858333574039</v>
      </c>
      <c r="AD1114" s="44">
        <f t="shared" si="552"/>
        <v>0.62302679905257508</v>
      </c>
      <c r="AE1114" s="44">
        <f>1/2*(('Car Info '!$C$5)*('My Spreedsheet '!F1114)^2)</f>
        <v>231792.14891975309</v>
      </c>
      <c r="AF1114" s="44">
        <f t="shared" si="553"/>
        <v>231.79214891975309</v>
      </c>
      <c r="AG1114" s="44">
        <f t="shared" si="554"/>
        <v>6.4386708033264753E-2</v>
      </c>
      <c r="AH1114" s="44">
        <f t="shared" si="555"/>
        <v>22.743345022076447</v>
      </c>
      <c r="AI1114" s="44">
        <f t="shared" si="556"/>
        <v>4930.8865265519089</v>
      </c>
      <c r="AJ1114" s="44">
        <f t="shared" si="557"/>
        <v>226861.26239320118</v>
      </c>
      <c r="AK1114" s="44">
        <f t="shared" si="558"/>
        <v>226.86126239320117</v>
      </c>
      <c r="AL1114" s="44">
        <f t="shared" si="559"/>
        <v>226861.26239320118</v>
      </c>
      <c r="AM1114" s="44">
        <f t="shared" si="560"/>
        <v>226.86126239320117</v>
      </c>
      <c r="AN1114" s="44">
        <f t="shared" si="561"/>
        <v>170.14594679490088</v>
      </c>
      <c r="AO1114" s="44">
        <f>IF('My Spreedsheet '!AN1114&lt; 'Supercapacitor Info'!$F$22,'My Spreedsheet '!AN1114,'Supercapacitor Info'!$F$22)</f>
        <v>170.14594679490088</v>
      </c>
    </row>
    <row r="1115" spans="2:41" x14ac:dyDescent="0.3">
      <c r="B1115" s="11" t="s">
        <v>11</v>
      </c>
      <c r="C1115" s="11">
        <v>1110</v>
      </c>
      <c r="D1115" s="11">
        <v>88</v>
      </c>
      <c r="E1115" s="12">
        <v>62</v>
      </c>
      <c r="F1115" s="53">
        <f t="shared" si="536"/>
        <v>17.222222222222221</v>
      </c>
      <c r="G1115" s="19">
        <f t="shared" si="562"/>
        <v>-0.31944444444444403</v>
      </c>
      <c r="H1115" s="19">
        <f t="shared" si="563"/>
        <v>-1.1499999999999986</v>
      </c>
      <c r="I1115" s="19">
        <f t="shared" si="537"/>
        <v>17.222222222222221</v>
      </c>
      <c r="J1115" s="19">
        <f t="shared" si="538"/>
        <v>8888.0833333333412</v>
      </c>
      <c r="K1115" s="19">
        <f t="shared" si="539"/>
        <v>1037.6666666666665</v>
      </c>
      <c r="L1115" s="44">
        <f>'Car Info '!$C$5*'My Spreedsheet '!G1115</f>
        <v>-475.9722222222216</v>
      </c>
      <c r="M1115" s="44">
        <f t="shared" si="540"/>
        <v>1</v>
      </c>
      <c r="N1115" s="44">
        <f>IF(M1115=1,'Car Info '!$C$5*9.80665*'Car Info '!$H$5,0)</f>
        <v>160.73099349999998</v>
      </c>
      <c r="O1115" s="44">
        <f>0.5*'Car Info '!$G$5*'Car Info '!$I$5*'Car Info '!$D$5*('My Spreedsheet '!F1115*'My Spreedsheet '!F1115)</f>
        <v>113.26830570902776</v>
      </c>
      <c r="P1115" s="44">
        <f t="shared" si="564"/>
        <v>-201.97292301319391</v>
      </c>
      <c r="Q1115" s="44">
        <f t="shared" si="541"/>
        <v>-3478.4225630050059</v>
      </c>
      <c r="R1115" s="44">
        <f t="shared" si="542"/>
        <v>-3.4784225630050059</v>
      </c>
      <c r="S1115" s="44">
        <f t="shared" si="543"/>
        <v>4718.876819711033</v>
      </c>
      <c r="T1115" s="44">
        <f t="shared" si="544"/>
        <v>253683.87335278699</v>
      </c>
      <c r="U1115" s="44">
        <f t="shared" si="545"/>
        <v>0</v>
      </c>
      <c r="V1115" s="44">
        <f t="shared" si="546"/>
        <v>0</v>
      </c>
      <c r="W1115" s="44">
        <f t="shared" si="547"/>
        <v>-3.4784225630050059</v>
      </c>
      <c r="X1115" s="44">
        <f t="shared" si="548"/>
        <v>9.6622848972361276E-4</v>
      </c>
      <c r="Y1115" s="44">
        <f t="shared" si="534"/>
        <v>4068.3073765979357</v>
      </c>
      <c r="Z1115" s="44">
        <f t="shared" si="535"/>
        <v>-1828.8893225716704</v>
      </c>
      <c r="AA1115" s="44">
        <f t="shared" si="549"/>
        <v>1.1300853823883155</v>
      </c>
      <c r="AB1115" s="44">
        <f t="shared" si="550"/>
        <v>-0.508024811825464</v>
      </c>
      <c r="AC1115" s="44">
        <f t="shared" si="551"/>
        <v>0.508024811825464</v>
      </c>
      <c r="AD1115" s="44">
        <f t="shared" si="552"/>
        <v>0.62206057056285147</v>
      </c>
      <c r="AE1115" s="44">
        <f>1/2*(('Car Info '!$C$5)*('My Spreedsheet '!F1115)^2)</f>
        <v>220970.67901234564</v>
      </c>
      <c r="AF1115" s="44">
        <f t="shared" si="553"/>
        <v>220.97067901234564</v>
      </c>
      <c r="AG1115" s="44">
        <f t="shared" si="554"/>
        <v>6.1380744170096015E-2</v>
      </c>
      <c r="AH1115" s="44">
        <f t="shared" si="555"/>
        <v>22.804725766246545</v>
      </c>
      <c r="AI1115" s="44">
        <f t="shared" si="556"/>
        <v>4718.876819711033</v>
      </c>
      <c r="AJ1115" s="44">
        <f t="shared" si="557"/>
        <v>216251.80219263461</v>
      </c>
      <c r="AK1115" s="44">
        <f t="shared" si="558"/>
        <v>216.25180219263461</v>
      </c>
      <c r="AL1115" s="44">
        <f t="shared" si="559"/>
        <v>216251.80219263461</v>
      </c>
      <c r="AM1115" s="44">
        <f t="shared" si="560"/>
        <v>216.25180219263461</v>
      </c>
      <c r="AN1115" s="44">
        <f t="shared" si="561"/>
        <v>162.18885164447596</v>
      </c>
      <c r="AO1115" s="44">
        <f>IF('My Spreedsheet '!AN1115&lt; 'Supercapacitor Info'!$F$22,'My Spreedsheet '!AN1115,'Supercapacitor Info'!$F$22)</f>
        <v>162.18885164447596</v>
      </c>
    </row>
    <row r="1116" spans="2:41" x14ac:dyDescent="0.3">
      <c r="B1116" s="11" t="s">
        <v>11</v>
      </c>
      <c r="C1116" s="11">
        <v>1111</v>
      </c>
      <c r="D1116" s="11">
        <v>89</v>
      </c>
      <c r="E1116" s="12">
        <v>61.2</v>
      </c>
      <c r="F1116" s="53">
        <f t="shared" si="536"/>
        <v>17</v>
      </c>
      <c r="G1116" s="19">
        <f t="shared" si="562"/>
        <v>-9.7222222222222612E-2</v>
      </c>
      <c r="H1116" s="19">
        <f t="shared" si="563"/>
        <v>-0.35000000000000142</v>
      </c>
      <c r="I1116" s="19">
        <f t="shared" si="537"/>
        <v>17</v>
      </c>
      <c r="J1116" s="19">
        <f t="shared" si="538"/>
        <v>8905.0833333333412</v>
      </c>
      <c r="K1116" s="19">
        <f t="shared" si="539"/>
        <v>1054.6666666666665</v>
      </c>
      <c r="L1116" s="44">
        <f>'Car Info '!$C$5*'My Spreedsheet '!G1116</f>
        <v>-144.86111111111168</v>
      </c>
      <c r="M1116" s="44">
        <f t="shared" si="540"/>
        <v>1</v>
      </c>
      <c r="N1116" s="44">
        <f>IF(M1116=1,'Car Info '!$C$5*9.80665*'Car Info '!$H$5,0)</f>
        <v>160.73099349999998</v>
      </c>
      <c r="O1116" s="44">
        <f>0.5*'Car Info '!$G$5*'Car Info '!$I$5*'Car Info '!$D$5*('My Spreedsheet '!F1116*'My Spreedsheet '!F1116)</f>
        <v>110.36411106525</v>
      </c>
      <c r="P1116" s="44">
        <f t="shared" si="564"/>
        <v>126.2339934541383</v>
      </c>
      <c r="Q1116" s="44">
        <f t="shared" si="541"/>
        <v>2145.9778887203511</v>
      </c>
      <c r="R1116" s="44">
        <f t="shared" si="542"/>
        <v>2.1459778887203513</v>
      </c>
      <c r="S1116" s="44">
        <f t="shared" si="543"/>
        <v>4608.6167776092498</v>
      </c>
      <c r="T1116" s="44">
        <f t="shared" si="544"/>
        <v>258292.49013039624</v>
      </c>
      <c r="U1116" s="44">
        <f t="shared" si="545"/>
        <v>2.1459778887203513</v>
      </c>
      <c r="V1116" s="44">
        <f t="shared" si="546"/>
        <v>5.9610496908898644E-4</v>
      </c>
      <c r="W1116" s="44">
        <f t="shared" si="547"/>
        <v>0</v>
      </c>
      <c r="X1116" s="44">
        <f t="shared" si="548"/>
        <v>0</v>
      </c>
      <c r="Y1116" s="44">
        <f t="shared" si="534"/>
        <v>4070.4533544866558</v>
      </c>
      <c r="Z1116" s="44">
        <f t="shared" si="535"/>
        <v>-1828.8893225716704</v>
      </c>
      <c r="AA1116" s="44">
        <f t="shared" si="549"/>
        <v>1.1306814873574045</v>
      </c>
      <c r="AB1116" s="44">
        <f t="shared" si="550"/>
        <v>-0.508024811825464</v>
      </c>
      <c r="AC1116" s="44">
        <f t="shared" si="551"/>
        <v>0.508024811825464</v>
      </c>
      <c r="AD1116" s="44">
        <f t="shared" si="552"/>
        <v>0.62265667553194048</v>
      </c>
      <c r="AE1116" s="44">
        <f>1/2*(('Car Info '!$C$5)*('My Spreedsheet '!F1116)^2)</f>
        <v>215305</v>
      </c>
      <c r="AF1116" s="44">
        <f t="shared" si="553"/>
        <v>215.30500000000001</v>
      </c>
      <c r="AG1116" s="44">
        <f t="shared" si="554"/>
        <v>5.9806944444444447E-2</v>
      </c>
      <c r="AH1116" s="44">
        <f t="shared" si="555"/>
        <v>22.864532710690987</v>
      </c>
      <c r="AI1116" s="44">
        <f t="shared" si="556"/>
        <v>4608.6167776092498</v>
      </c>
      <c r="AJ1116" s="44">
        <f t="shared" si="557"/>
        <v>210696.38322239075</v>
      </c>
      <c r="AK1116" s="44">
        <f t="shared" si="558"/>
        <v>210.69638322239075</v>
      </c>
      <c r="AL1116" s="44">
        <f t="shared" si="559"/>
        <v>210696.38322239075</v>
      </c>
      <c r="AM1116" s="44">
        <f t="shared" si="560"/>
        <v>210.69638322239075</v>
      </c>
      <c r="AN1116" s="44">
        <f t="shared" si="561"/>
        <v>158.02228741679306</v>
      </c>
      <c r="AO1116" s="44">
        <f>IF('My Spreedsheet '!AN1116&lt; 'Supercapacitor Info'!$F$22,'My Spreedsheet '!AN1116,'Supercapacitor Info'!$F$22)</f>
        <v>158.02228741679306</v>
      </c>
    </row>
    <row r="1117" spans="2:41" x14ac:dyDescent="0.3">
      <c r="B1117" s="11" t="s">
        <v>11</v>
      </c>
      <c r="C1117" s="11">
        <v>1112</v>
      </c>
      <c r="D1117" s="11">
        <v>90</v>
      </c>
      <c r="E1117" s="12">
        <v>61.3</v>
      </c>
      <c r="F1117" s="53">
        <f t="shared" si="536"/>
        <v>17.027777777777775</v>
      </c>
      <c r="G1117" s="19">
        <f t="shared" si="562"/>
        <v>0.19444444444444425</v>
      </c>
      <c r="H1117" s="19">
        <f t="shared" si="563"/>
        <v>0.69999999999999929</v>
      </c>
      <c r="I1117" s="19">
        <f t="shared" si="537"/>
        <v>17.027777777777775</v>
      </c>
      <c r="J1117" s="19">
        <f t="shared" si="538"/>
        <v>8922.1111111111186</v>
      </c>
      <c r="K1117" s="19">
        <f t="shared" si="539"/>
        <v>1071.6944444444443</v>
      </c>
      <c r="L1117" s="44">
        <f>'Car Info '!$C$5*'My Spreedsheet '!G1117</f>
        <v>289.72222222222194</v>
      </c>
      <c r="M1117" s="44">
        <f t="shared" si="540"/>
        <v>1</v>
      </c>
      <c r="N1117" s="44">
        <f>IF(M1117=1,'Car Info '!$C$5*9.80665*'Car Info '!$H$5,0)</f>
        <v>160.73099349999998</v>
      </c>
      <c r="O1117" s="44">
        <f>0.5*'Car Info '!$G$5*'Car Info '!$I$5*'Car Info '!$D$5*('My Spreedsheet '!F1117*'My Spreedsheet '!F1117)</f>
        <v>110.72507275748086</v>
      </c>
      <c r="P1117" s="44">
        <f t="shared" si="564"/>
        <v>561.17828847970281</v>
      </c>
      <c r="Q1117" s="44">
        <f t="shared" si="541"/>
        <v>9555.61918994605</v>
      </c>
      <c r="R1117" s="44">
        <f t="shared" si="542"/>
        <v>9.5556191899460501</v>
      </c>
      <c r="S1117" s="44">
        <f t="shared" si="543"/>
        <v>4622.2935726621045</v>
      </c>
      <c r="T1117" s="44">
        <f t="shared" si="544"/>
        <v>262914.78370305832</v>
      </c>
      <c r="U1117" s="44">
        <f t="shared" si="545"/>
        <v>9.5556191899460501</v>
      </c>
      <c r="V1117" s="44">
        <f t="shared" si="546"/>
        <v>2.6543386638739029E-3</v>
      </c>
      <c r="W1117" s="44">
        <f t="shared" si="547"/>
        <v>0</v>
      </c>
      <c r="X1117" s="44">
        <f t="shared" si="548"/>
        <v>0</v>
      </c>
      <c r="Y1117" s="44">
        <f t="shared" si="534"/>
        <v>4080.0089736766017</v>
      </c>
      <c r="Z1117" s="44">
        <f t="shared" si="535"/>
        <v>-1828.8893225716704</v>
      </c>
      <c r="AA1117" s="44">
        <f t="shared" si="549"/>
        <v>1.1333358260212782</v>
      </c>
      <c r="AB1117" s="44">
        <f t="shared" si="550"/>
        <v>-0.508024811825464</v>
      </c>
      <c r="AC1117" s="44">
        <f t="shared" si="551"/>
        <v>0.508024811825464</v>
      </c>
      <c r="AD1117" s="44">
        <f t="shared" si="552"/>
        <v>0.62531101419581425</v>
      </c>
      <c r="AE1117" s="44">
        <f>1/2*(('Car Info '!$C$5)*('My Spreedsheet '!F1117)^2)</f>
        <v>216009.18595679005</v>
      </c>
      <c r="AF1117" s="44">
        <f t="shared" si="553"/>
        <v>216.00918595679005</v>
      </c>
      <c r="AG1117" s="44">
        <f t="shared" si="554"/>
        <v>6.0002551654663901E-2</v>
      </c>
      <c r="AH1117" s="44">
        <f t="shared" si="555"/>
        <v>22.92453526234565</v>
      </c>
      <c r="AI1117" s="44">
        <f t="shared" si="556"/>
        <v>4622.2935726621045</v>
      </c>
      <c r="AJ1117" s="44">
        <f t="shared" si="557"/>
        <v>211386.89238412795</v>
      </c>
      <c r="AK1117" s="44">
        <f t="shared" si="558"/>
        <v>211.38689238412795</v>
      </c>
      <c r="AL1117" s="44">
        <f t="shared" si="559"/>
        <v>0</v>
      </c>
      <c r="AM1117" s="44">
        <f t="shared" si="560"/>
        <v>0</v>
      </c>
      <c r="AN1117" s="44">
        <f t="shared" si="561"/>
        <v>158.54016928809597</v>
      </c>
      <c r="AO1117" s="44">
        <f>IF('My Spreedsheet '!AN1117&lt; 'Supercapacitor Info'!$F$22,'My Spreedsheet '!AN1117,'Supercapacitor Info'!$F$22)</f>
        <v>158.54016928809597</v>
      </c>
    </row>
    <row r="1118" spans="2:41" x14ac:dyDescent="0.3">
      <c r="B1118" s="11" t="s">
        <v>11</v>
      </c>
      <c r="C1118" s="11">
        <v>1113</v>
      </c>
      <c r="D1118" s="11">
        <v>91</v>
      </c>
      <c r="E1118" s="12">
        <v>62.6</v>
      </c>
      <c r="F1118" s="53">
        <f t="shared" si="536"/>
        <v>17.388888888888889</v>
      </c>
      <c r="G1118" s="19">
        <f t="shared" si="562"/>
        <v>0.55555555555555558</v>
      </c>
      <c r="H1118" s="19">
        <f t="shared" si="563"/>
        <v>2</v>
      </c>
      <c r="I1118" s="19">
        <f t="shared" si="537"/>
        <v>17.388888888888889</v>
      </c>
      <c r="J1118" s="19">
        <f t="shared" si="538"/>
        <v>8939.5000000000073</v>
      </c>
      <c r="K1118" s="19">
        <f t="shared" si="539"/>
        <v>1089.0833333333333</v>
      </c>
      <c r="L1118" s="44">
        <f>'Car Info '!$C$5*'My Spreedsheet '!G1118</f>
        <v>827.77777777777783</v>
      </c>
      <c r="M1118" s="44">
        <f t="shared" si="540"/>
        <v>1</v>
      </c>
      <c r="N1118" s="44">
        <f>IF(M1118=1,'Car Info '!$C$5*9.80665*'Car Info '!$H$5,0)</f>
        <v>160.73099349999998</v>
      </c>
      <c r="O1118" s="44">
        <f>0.5*'Car Info '!$G$5*'Car Info '!$I$5*'Car Info '!$D$5*('My Spreedsheet '!F1118*'My Spreedsheet '!F1118)</f>
        <v>115.47120335075695</v>
      </c>
      <c r="P1118" s="44">
        <f t="shared" si="564"/>
        <v>1103.9799746285348</v>
      </c>
      <c r="Q1118" s="44">
        <f t="shared" si="541"/>
        <v>19196.985114373969</v>
      </c>
      <c r="R1118" s="44">
        <f t="shared" si="542"/>
        <v>19.19698511437397</v>
      </c>
      <c r="S1118" s="44">
        <f t="shared" si="543"/>
        <v>4802.8493119048289</v>
      </c>
      <c r="T1118" s="44">
        <f t="shared" si="544"/>
        <v>267717.63301496312</v>
      </c>
      <c r="U1118" s="44">
        <f t="shared" si="545"/>
        <v>19.19698511437397</v>
      </c>
      <c r="V1118" s="44">
        <f t="shared" si="546"/>
        <v>5.3324958651038805E-3</v>
      </c>
      <c r="W1118" s="44">
        <f t="shared" si="547"/>
        <v>0</v>
      </c>
      <c r="X1118" s="44">
        <f t="shared" si="548"/>
        <v>0</v>
      </c>
      <c r="Y1118" s="44">
        <f t="shared" si="534"/>
        <v>4099.2059587909753</v>
      </c>
      <c r="Z1118" s="44">
        <f t="shared" si="535"/>
        <v>-1828.8893225716704</v>
      </c>
      <c r="AA1118" s="44">
        <f t="shared" si="549"/>
        <v>1.138668321886382</v>
      </c>
      <c r="AB1118" s="44">
        <f t="shared" si="550"/>
        <v>-0.508024811825464</v>
      </c>
      <c r="AC1118" s="44">
        <f t="shared" si="551"/>
        <v>0.508024811825464</v>
      </c>
      <c r="AD1118" s="44">
        <f t="shared" si="552"/>
        <v>0.63064351006091801</v>
      </c>
      <c r="AE1118" s="44">
        <f>1/2*(('Car Info '!$C$5)*('My Spreedsheet '!F1118)^2)</f>
        <v>225268.225308642</v>
      </c>
      <c r="AF1118" s="44">
        <f t="shared" si="553"/>
        <v>225.268225308642</v>
      </c>
      <c r="AG1118" s="44">
        <f t="shared" si="554"/>
        <v>6.2574507030178333E-2</v>
      </c>
      <c r="AH1118" s="44">
        <f t="shared" si="555"/>
        <v>22.987109769375827</v>
      </c>
      <c r="AI1118" s="44">
        <f t="shared" si="556"/>
        <v>4802.8493119048289</v>
      </c>
      <c r="AJ1118" s="44">
        <f t="shared" si="557"/>
        <v>220465.37599673716</v>
      </c>
      <c r="AK1118" s="44">
        <f t="shared" si="558"/>
        <v>220.46537599673715</v>
      </c>
      <c r="AL1118" s="44">
        <f t="shared" si="559"/>
        <v>0</v>
      </c>
      <c r="AM1118" s="44">
        <f t="shared" si="560"/>
        <v>0</v>
      </c>
      <c r="AN1118" s="44">
        <f t="shared" si="561"/>
        <v>165.34903199755288</v>
      </c>
      <c r="AO1118" s="44">
        <f>IF('My Spreedsheet '!AN1118&lt; 'Supercapacitor Info'!$F$22,'My Spreedsheet '!AN1118,'Supercapacitor Info'!$F$22)</f>
        <v>165.34903199755288</v>
      </c>
    </row>
    <row r="1119" spans="2:41" x14ac:dyDescent="0.3">
      <c r="B1119" s="11" t="s">
        <v>11</v>
      </c>
      <c r="C1119" s="11">
        <v>1114</v>
      </c>
      <c r="D1119" s="11">
        <v>92</v>
      </c>
      <c r="E1119" s="12">
        <v>65.3</v>
      </c>
      <c r="F1119" s="53">
        <f t="shared" si="536"/>
        <v>18.138888888888889</v>
      </c>
      <c r="G1119" s="19">
        <f t="shared" si="562"/>
        <v>0.74999999999999978</v>
      </c>
      <c r="H1119" s="19">
        <f t="shared" si="563"/>
        <v>2.6999999999999993</v>
      </c>
      <c r="I1119" s="19">
        <f t="shared" si="537"/>
        <v>18.138888888888889</v>
      </c>
      <c r="J1119" s="19">
        <f t="shared" si="538"/>
        <v>8957.638888888896</v>
      </c>
      <c r="K1119" s="19">
        <f t="shared" si="539"/>
        <v>1107.2222222222222</v>
      </c>
      <c r="L1119" s="44">
        <f>'Car Info '!$C$5*'My Spreedsheet '!G1119</f>
        <v>1117.4999999999998</v>
      </c>
      <c r="M1119" s="44">
        <f t="shared" si="540"/>
        <v>1</v>
      </c>
      <c r="N1119" s="44">
        <f>IF(M1119=1,'Car Info '!$C$5*9.80665*'Car Info '!$H$5,0)</f>
        <v>160.73099349999998</v>
      </c>
      <c r="O1119" s="44">
        <f>0.5*'Car Info '!$G$5*'Car Info '!$I$5*'Car Info '!$D$5*('My Spreedsheet '!F1119*'My Spreedsheet '!F1119)</f>
        <v>125.64678712039758</v>
      </c>
      <c r="P1119" s="44">
        <f t="shared" si="564"/>
        <v>1403.8777806203975</v>
      </c>
      <c r="Q1119" s="44">
        <f t="shared" si="541"/>
        <v>25464.783076253323</v>
      </c>
      <c r="R1119" s="44">
        <f t="shared" si="542"/>
        <v>25.464783076253322</v>
      </c>
      <c r="S1119" s="44">
        <f t="shared" si="543"/>
        <v>5194.5747429199891</v>
      </c>
      <c r="T1119" s="44">
        <f t="shared" si="544"/>
        <v>272912.20775788312</v>
      </c>
      <c r="U1119" s="44">
        <f t="shared" si="545"/>
        <v>25.464783076253322</v>
      </c>
      <c r="V1119" s="44">
        <f t="shared" si="546"/>
        <v>7.0735508545148118E-3</v>
      </c>
      <c r="W1119" s="44">
        <f t="shared" si="547"/>
        <v>0</v>
      </c>
      <c r="X1119" s="44">
        <f t="shared" si="548"/>
        <v>0</v>
      </c>
      <c r="Y1119" s="44">
        <f t="shared" si="534"/>
        <v>4124.6707418672286</v>
      </c>
      <c r="Z1119" s="44">
        <f t="shared" si="535"/>
        <v>-1828.8893225716704</v>
      </c>
      <c r="AA1119" s="44">
        <f t="shared" si="549"/>
        <v>1.1457418727408968</v>
      </c>
      <c r="AB1119" s="44">
        <f t="shared" si="550"/>
        <v>-0.508024811825464</v>
      </c>
      <c r="AC1119" s="44">
        <f t="shared" si="551"/>
        <v>0.508024811825464</v>
      </c>
      <c r="AD1119" s="44">
        <f t="shared" si="552"/>
        <v>0.63771706091543279</v>
      </c>
      <c r="AE1119" s="44">
        <f>1/2*(('Car Info '!$C$5)*('My Spreedsheet '!F1119)^2)</f>
        <v>245119.37114197534</v>
      </c>
      <c r="AF1119" s="44">
        <f t="shared" si="553"/>
        <v>245.11937114197534</v>
      </c>
      <c r="AG1119" s="44">
        <f t="shared" si="554"/>
        <v>6.8088714206104253E-2</v>
      </c>
      <c r="AH1119" s="44">
        <f t="shared" si="555"/>
        <v>23.055198483581933</v>
      </c>
      <c r="AI1119" s="44">
        <f t="shared" si="556"/>
        <v>5194.5747429199891</v>
      </c>
      <c r="AJ1119" s="44">
        <f t="shared" si="557"/>
        <v>239924.79639905534</v>
      </c>
      <c r="AK1119" s="44">
        <f t="shared" si="558"/>
        <v>239.92479639905534</v>
      </c>
      <c r="AL1119" s="44">
        <f t="shared" si="559"/>
        <v>0</v>
      </c>
      <c r="AM1119" s="44">
        <f t="shared" si="560"/>
        <v>0</v>
      </c>
      <c r="AN1119" s="44">
        <f t="shared" si="561"/>
        <v>179.94359729929153</v>
      </c>
      <c r="AO1119" s="44">
        <f>IF('My Spreedsheet '!AN1119&lt; 'Supercapacitor Info'!$F$22,'My Spreedsheet '!AN1119,'Supercapacitor Info'!$F$22)</f>
        <v>179.94359729929153</v>
      </c>
    </row>
    <row r="1120" spans="2:41" x14ac:dyDescent="0.3">
      <c r="B1120" s="11" t="s">
        <v>11</v>
      </c>
      <c r="C1120" s="11">
        <v>1115</v>
      </c>
      <c r="D1120" s="11">
        <v>93</v>
      </c>
      <c r="E1120" s="12">
        <v>68</v>
      </c>
      <c r="F1120" s="53">
        <f t="shared" si="536"/>
        <v>18.888888888888889</v>
      </c>
      <c r="G1120" s="19">
        <f t="shared" si="562"/>
        <v>0.56944444444444564</v>
      </c>
      <c r="H1120" s="19">
        <f t="shared" si="563"/>
        <v>2.0500000000000043</v>
      </c>
      <c r="I1120" s="19">
        <f t="shared" si="537"/>
        <v>18.888888888888889</v>
      </c>
      <c r="J1120" s="19">
        <f t="shared" si="538"/>
        <v>8976.5277777777846</v>
      </c>
      <c r="K1120" s="19">
        <f t="shared" si="539"/>
        <v>1126.1111111111111</v>
      </c>
      <c r="L1120" s="44">
        <f>'Car Info '!$C$5*'My Spreedsheet '!G1120</f>
        <v>848.47222222222399</v>
      </c>
      <c r="M1120" s="44">
        <f t="shared" si="540"/>
        <v>1</v>
      </c>
      <c r="N1120" s="44">
        <f>IF(M1120=1,'Car Info '!$C$5*9.80665*'Car Info '!$H$5,0)</f>
        <v>160.73099349999998</v>
      </c>
      <c r="O1120" s="44">
        <f>0.5*'Car Info '!$G$5*'Car Info '!$I$5*'Car Info '!$D$5*('My Spreedsheet '!F1120*'My Spreedsheet '!F1120)</f>
        <v>136.25198896944445</v>
      </c>
      <c r="P1120" s="44">
        <f t="shared" si="564"/>
        <v>1145.4552046916683</v>
      </c>
      <c r="Q1120" s="44">
        <f t="shared" si="541"/>
        <v>21636.376088620404</v>
      </c>
      <c r="R1120" s="44">
        <f t="shared" si="542"/>
        <v>21.636376088620406</v>
      </c>
      <c r="S1120" s="44">
        <f t="shared" si="543"/>
        <v>5609.6785577561732</v>
      </c>
      <c r="T1120" s="44">
        <f t="shared" si="544"/>
        <v>278521.88631563931</v>
      </c>
      <c r="U1120" s="44">
        <f t="shared" si="545"/>
        <v>21.636376088620406</v>
      </c>
      <c r="V1120" s="44">
        <f t="shared" si="546"/>
        <v>6.0101044690612235E-3</v>
      </c>
      <c r="W1120" s="44">
        <f t="shared" si="547"/>
        <v>0</v>
      </c>
      <c r="X1120" s="44">
        <f t="shared" si="548"/>
        <v>0</v>
      </c>
      <c r="Y1120" s="44">
        <f t="shared" si="534"/>
        <v>4146.3071179558492</v>
      </c>
      <c r="Z1120" s="44">
        <f t="shared" si="535"/>
        <v>-1828.8893225716704</v>
      </c>
      <c r="AA1120" s="44">
        <f t="shared" si="549"/>
        <v>1.151751977209958</v>
      </c>
      <c r="AB1120" s="44">
        <f t="shared" si="550"/>
        <v>-0.508024811825464</v>
      </c>
      <c r="AC1120" s="44">
        <f t="shared" si="551"/>
        <v>0.508024811825464</v>
      </c>
      <c r="AD1120" s="44">
        <f t="shared" si="552"/>
        <v>0.64372716538449404</v>
      </c>
      <c r="AE1120" s="44">
        <f>1/2*(('Car Info '!$C$5)*('My Spreedsheet '!F1120)^2)</f>
        <v>265808.64197530865</v>
      </c>
      <c r="AF1120" s="44">
        <f t="shared" si="553"/>
        <v>265.80864197530866</v>
      </c>
      <c r="AG1120" s="44">
        <f t="shared" si="554"/>
        <v>7.3835733882030186E-2</v>
      </c>
      <c r="AH1120" s="44">
        <f t="shared" si="555"/>
        <v>23.129034217463964</v>
      </c>
      <c r="AI1120" s="44">
        <f t="shared" si="556"/>
        <v>5609.6785577561732</v>
      </c>
      <c r="AJ1120" s="44">
        <f t="shared" si="557"/>
        <v>260198.96341755247</v>
      </c>
      <c r="AK1120" s="44">
        <f t="shared" si="558"/>
        <v>260.19896341755248</v>
      </c>
      <c r="AL1120" s="44">
        <f t="shared" si="559"/>
        <v>0</v>
      </c>
      <c r="AM1120" s="44">
        <f t="shared" si="560"/>
        <v>0</v>
      </c>
      <c r="AN1120" s="44">
        <f t="shared" si="561"/>
        <v>195.14922256316436</v>
      </c>
      <c r="AO1120" s="44">
        <f>IF('My Spreedsheet '!AN1120&lt; 'Supercapacitor Info'!$F$22,'My Spreedsheet '!AN1120,'Supercapacitor Info'!$F$22)</f>
        <v>195.14922256316436</v>
      </c>
    </row>
    <row r="1121" spans="2:41" x14ac:dyDescent="0.3">
      <c r="B1121" s="11" t="s">
        <v>11</v>
      </c>
      <c r="C1121" s="11">
        <v>1116</v>
      </c>
      <c r="D1121" s="11">
        <v>94</v>
      </c>
      <c r="E1121" s="12">
        <v>69.400000000000006</v>
      </c>
      <c r="F1121" s="53">
        <f t="shared" si="536"/>
        <v>19.277777777777779</v>
      </c>
      <c r="G1121" s="19">
        <f t="shared" si="562"/>
        <v>0.23611111111111149</v>
      </c>
      <c r="H1121" s="19">
        <f t="shared" si="563"/>
        <v>0.85000000000000142</v>
      </c>
      <c r="I1121" s="19">
        <f t="shared" si="537"/>
        <v>19.277777777777779</v>
      </c>
      <c r="J1121" s="19">
        <f t="shared" si="538"/>
        <v>8995.805555555562</v>
      </c>
      <c r="K1121" s="19">
        <f t="shared" si="539"/>
        <v>1145.3888888888889</v>
      </c>
      <c r="L1121" s="44">
        <f>'Car Info '!$C$5*'My Spreedsheet '!G1121</f>
        <v>351.80555555555611</v>
      </c>
      <c r="M1121" s="44">
        <f t="shared" si="540"/>
        <v>1</v>
      </c>
      <c r="N1121" s="44">
        <f>IF(M1121=1,'Car Info '!$C$5*9.80665*'Car Info '!$H$5,0)</f>
        <v>160.73099349999998</v>
      </c>
      <c r="O1121" s="44">
        <f>0.5*'Car Info '!$G$5*'Car Info '!$I$5*'Car Info '!$D$5*('My Spreedsheet '!F1121*'My Spreedsheet '!F1121)</f>
        <v>141.92011885659028</v>
      </c>
      <c r="P1121" s="44">
        <f t="shared" si="564"/>
        <v>654.45666791214637</v>
      </c>
      <c r="Q1121" s="44">
        <f t="shared" si="541"/>
        <v>12616.470209195266</v>
      </c>
      <c r="R1121" s="44">
        <f t="shared" si="542"/>
        <v>12.616470209195267</v>
      </c>
      <c r="S1121" s="44">
        <f t="shared" si="543"/>
        <v>5834.4408882076013</v>
      </c>
      <c r="T1121" s="44">
        <f t="shared" si="544"/>
        <v>284356.32720384689</v>
      </c>
      <c r="U1121" s="44">
        <f t="shared" si="545"/>
        <v>12.616470209195267</v>
      </c>
      <c r="V1121" s="44">
        <f t="shared" si="546"/>
        <v>3.5045750581097963E-3</v>
      </c>
      <c r="W1121" s="44">
        <f t="shared" si="547"/>
        <v>0</v>
      </c>
      <c r="X1121" s="44">
        <f t="shared" si="548"/>
        <v>0</v>
      </c>
      <c r="Y1121" s="44">
        <f t="shared" si="534"/>
        <v>4158.9235881650447</v>
      </c>
      <c r="Z1121" s="44">
        <f t="shared" si="535"/>
        <v>-1828.8893225716704</v>
      </c>
      <c r="AA1121" s="44">
        <f t="shared" si="549"/>
        <v>1.155256552268068</v>
      </c>
      <c r="AB1121" s="44">
        <f t="shared" si="550"/>
        <v>-0.508024811825464</v>
      </c>
      <c r="AC1121" s="44">
        <f t="shared" si="551"/>
        <v>0.508024811825464</v>
      </c>
      <c r="AD1121" s="44">
        <f t="shared" si="552"/>
        <v>0.64723174044260401</v>
      </c>
      <c r="AE1121" s="44">
        <f>1/2*(('Car Info '!$C$5)*('My Spreedsheet '!F1121)^2)</f>
        <v>276866.37345679011</v>
      </c>
      <c r="AF1121" s="44">
        <f t="shared" si="553"/>
        <v>276.86637345679014</v>
      </c>
      <c r="AG1121" s="44">
        <f t="shared" si="554"/>
        <v>7.6907325960219486E-2</v>
      </c>
      <c r="AH1121" s="44">
        <f t="shared" si="555"/>
        <v>23.205941543424185</v>
      </c>
      <c r="AI1121" s="44">
        <f t="shared" si="556"/>
        <v>5834.4408882076013</v>
      </c>
      <c r="AJ1121" s="44">
        <f t="shared" si="557"/>
        <v>271031.93256858253</v>
      </c>
      <c r="AK1121" s="44">
        <f t="shared" si="558"/>
        <v>271.03193256858253</v>
      </c>
      <c r="AL1121" s="44">
        <f t="shared" si="559"/>
        <v>0</v>
      </c>
      <c r="AM1121" s="44">
        <f t="shared" si="560"/>
        <v>0</v>
      </c>
      <c r="AN1121" s="44">
        <f t="shared" si="561"/>
        <v>203.27394942643693</v>
      </c>
      <c r="AO1121" s="44">
        <f>IF('My Spreedsheet '!AN1121&lt; 'Supercapacitor Info'!$F$22,'My Spreedsheet '!AN1121,'Supercapacitor Info'!$F$22)</f>
        <v>203.27394942643693</v>
      </c>
    </row>
    <row r="1122" spans="2:41" x14ac:dyDescent="0.3">
      <c r="B1122" s="11" t="s">
        <v>11</v>
      </c>
      <c r="C1122" s="11">
        <v>1117</v>
      </c>
      <c r="D1122" s="11">
        <v>95</v>
      </c>
      <c r="E1122" s="12">
        <v>69.7</v>
      </c>
      <c r="F1122" s="53">
        <f t="shared" si="536"/>
        <v>19.361111111111111</v>
      </c>
      <c r="G1122" s="19">
        <f t="shared" si="562"/>
        <v>-1.3888888888890073E-2</v>
      </c>
      <c r="H1122" s="19">
        <f t="shared" si="563"/>
        <v>-5.0000000000004263E-2</v>
      </c>
      <c r="I1122" s="19">
        <f t="shared" si="537"/>
        <v>19.361111111111111</v>
      </c>
      <c r="J1122" s="19">
        <f t="shared" si="538"/>
        <v>9015.1666666666733</v>
      </c>
      <c r="K1122" s="19">
        <f t="shared" si="539"/>
        <v>1164.75</v>
      </c>
      <c r="L1122" s="44">
        <f>'Car Info '!$C$5*'My Spreedsheet '!G1122</f>
        <v>-20.694444444446209</v>
      </c>
      <c r="M1122" s="44">
        <f t="shared" si="540"/>
        <v>1</v>
      </c>
      <c r="N1122" s="44">
        <f>IF(M1122=1,'Car Info '!$C$5*9.80665*'Car Info '!$H$5,0)</f>
        <v>160.73099349999998</v>
      </c>
      <c r="O1122" s="44">
        <f>0.5*'Car Info '!$G$5*'Car Info '!$I$5*'Car Info '!$D$5*('My Spreedsheet '!F1122*'My Spreedsheet '!F1122)</f>
        <v>143.14974591102256</v>
      </c>
      <c r="P1122" s="44">
        <f t="shared" si="564"/>
        <v>283.18629496657633</v>
      </c>
      <c r="Q1122" s="44">
        <f t="shared" si="541"/>
        <v>5482.8013219917693</v>
      </c>
      <c r="R1122" s="44">
        <f t="shared" si="542"/>
        <v>5.4828013219917695</v>
      </c>
      <c r="S1122" s="44">
        <f t="shared" si="543"/>
        <v>5883.4687602634085</v>
      </c>
      <c r="T1122" s="44">
        <f t="shared" si="544"/>
        <v>290239.79596411029</v>
      </c>
      <c r="U1122" s="44">
        <f t="shared" si="545"/>
        <v>5.4828013219917695</v>
      </c>
      <c r="V1122" s="44">
        <f t="shared" si="546"/>
        <v>1.5230003672199359E-3</v>
      </c>
      <c r="W1122" s="44">
        <f t="shared" si="547"/>
        <v>0</v>
      </c>
      <c r="X1122" s="44">
        <f t="shared" si="548"/>
        <v>0</v>
      </c>
      <c r="Y1122" s="44">
        <f t="shared" si="534"/>
        <v>4164.4063894870369</v>
      </c>
      <c r="Z1122" s="44">
        <f t="shared" si="535"/>
        <v>-1828.8893225716704</v>
      </c>
      <c r="AA1122" s="44">
        <f t="shared" si="549"/>
        <v>1.156779552635288</v>
      </c>
      <c r="AB1122" s="44">
        <f t="shared" si="550"/>
        <v>-0.508024811825464</v>
      </c>
      <c r="AC1122" s="44">
        <f t="shared" si="551"/>
        <v>0.508024811825464</v>
      </c>
      <c r="AD1122" s="44">
        <f t="shared" si="552"/>
        <v>0.64875474080982398</v>
      </c>
      <c r="AE1122" s="44">
        <f>1/2*(('Car Info '!$C$5)*('My Spreedsheet '!F1122)^2)</f>
        <v>279265.20447530865</v>
      </c>
      <c r="AF1122" s="44">
        <f t="shared" si="553"/>
        <v>279.26520447530868</v>
      </c>
      <c r="AG1122" s="44">
        <f t="shared" si="554"/>
        <v>7.7573667909807964E-2</v>
      </c>
      <c r="AH1122" s="44">
        <f t="shared" si="555"/>
        <v>23.283515211333992</v>
      </c>
      <c r="AI1122" s="44">
        <f t="shared" si="556"/>
        <v>5883.4687602634085</v>
      </c>
      <c r="AJ1122" s="44">
        <f t="shared" si="557"/>
        <v>273381.73571504524</v>
      </c>
      <c r="AK1122" s="44">
        <f t="shared" si="558"/>
        <v>273.38173571504524</v>
      </c>
      <c r="AL1122" s="44">
        <f t="shared" si="559"/>
        <v>273381.73571504524</v>
      </c>
      <c r="AM1122" s="44">
        <f t="shared" si="560"/>
        <v>273.38173571504524</v>
      </c>
      <c r="AN1122" s="44">
        <f t="shared" si="561"/>
        <v>205.03630178628393</v>
      </c>
      <c r="AO1122" s="44">
        <f>IF('My Spreedsheet '!AN1122&lt; 'Supercapacitor Info'!$F$22,'My Spreedsheet '!AN1122,'Supercapacitor Info'!$F$22)</f>
        <v>205.03630178628393</v>
      </c>
    </row>
    <row r="1123" spans="2:41" x14ac:dyDescent="0.3">
      <c r="B1123" s="11" t="s">
        <v>11</v>
      </c>
      <c r="C1123" s="11">
        <v>1118</v>
      </c>
      <c r="D1123" s="11">
        <v>96</v>
      </c>
      <c r="E1123" s="12">
        <v>69.3</v>
      </c>
      <c r="F1123" s="53">
        <f t="shared" si="536"/>
        <v>19.25</v>
      </c>
      <c r="G1123" s="19">
        <f t="shared" si="562"/>
        <v>-0.2222222222222234</v>
      </c>
      <c r="H1123" s="19">
        <f t="shared" si="563"/>
        <v>-0.80000000000000426</v>
      </c>
      <c r="I1123" s="19">
        <f t="shared" si="537"/>
        <v>19.25</v>
      </c>
      <c r="J1123" s="19">
        <f t="shared" si="538"/>
        <v>9034.4166666666733</v>
      </c>
      <c r="K1123" s="19">
        <f t="shared" si="539"/>
        <v>1184</v>
      </c>
      <c r="L1123" s="44">
        <f>'Car Info '!$C$5*'My Spreedsheet '!G1123</f>
        <v>-331.11111111111285</v>
      </c>
      <c r="M1123" s="44">
        <f t="shared" si="540"/>
        <v>1</v>
      </c>
      <c r="N1123" s="44">
        <f>IF(M1123=1,'Car Info '!$C$5*9.80665*'Car Info '!$H$5,0)</f>
        <v>160.73099349999998</v>
      </c>
      <c r="O1123" s="44">
        <f>0.5*'Car Info '!$G$5*'Car Info '!$I$5*'Car Info '!$D$5*('My Spreedsheet '!F1123*'My Spreedsheet '!F1123)</f>
        <v>141.51142182220312</v>
      </c>
      <c r="P1123" s="44">
        <f t="shared" si="564"/>
        <v>-28.868695788909747</v>
      </c>
      <c r="Q1123" s="44">
        <f t="shared" si="541"/>
        <v>-555.72239393651262</v>
      </c>
      <c r="R1123" s="44">
        <f t="shared" si="542"/>
        <v>-0.55572239393651268</v>
      </c>
      <c r="S1123" s="44">
        <f t="shared" si="543"/>
        <v>5818.1664949524093</v>
      </c>
      <c r="T1123" s="44">
        <f t="shared" si="544"/>
        <v>296057.96245906269</v>
      </c>
      <c r="U1123" s="44">
        <f t="shared" si="545"/>
        <v>0</v>
      </c>
      <c r="V1123" s="44">
        <f t="shared" si="546"/>
        <v>0</v>
      </c>
      <c r="W1123" s="44">
        <f t="shared" si="547"/>
        <v>-0.55572239393651268</v>
      </c>
      <c r="X1123" s="44">
        <f t="shared" si="548"/>
        <v>1.543673316490313E-4</v>
      </c>
      <c r="Y1123" s="44">
        <f t="shared" si="534"/>
        <v>4164.4063894870369</v>
      </c>
      <c r="Z1123" s="44">
        <f t="shared" si="535"/>
        <v>-1829.4450449656069</v>
      </c>
      <c r="AA1123" s="44">
        <f t="shared" si="549"/>
        <v>1.156779552635288</v>
      </c>
      <c r="AB1123" s="44">
        <f t="shared" si="550"/>
        <v>-0.50817917915711308</v>
      </c>
      <c r="AC1123" s="44">
        <f t="shared" si="551"/>
        <v>0.50817917915711308</v>
      </c>
      <c r="AD1123" s="44">
        <f t="shared" si="552"/>
        <v>0.6486003734781749</v>
      </c>
      <c r="AE1123" s="44">
        <f>1/2*(('Car Info '!$C$5)*('My Spreedsheet '!F1123)^2)</f>
        <v>276069.0625</v>
      </c>
      <c r="AF1123" s="44">
        <f t="shared" si="553"/>
        <v>276.06906250000003</v>
      </c>
      <c r="AG1123" s="44">
        <f t="shared" si="554"/>
        <v>7.6685850694444446E-2</v>
      </c>
      <c r="AH1123" s="44">
        <f t="shared" si="555"/>
        <v>23.360201062028437</v>
      </c>
      <c r="AI1123" s="44">
        <f t="shared" si="556"/>
        <v>5818.1664949524093</v>
      </c>
      <c r="AJ1123" s="44">
        <f t="shared" si="557"/>
        <v>270250.8960050476</v>
      </c>
      <c r="AK1123" s="44">
        <f t="shared" si="558"/>
        <v>270.25089600504759</v>
      </c>
      <c r="AL1123" s="44">
        <f t="shared" si="559"/>
        <v>270250.8960050476</v>
      </c>
      <c r="AM1123" s="44">
        <f t="shared" si="560"/>
        <v>270.25089600504759</v>
      </c>
      <c r="AN1123" s="44">
        <f t="shared" si="561"/>
        <v>202.6881720037857</v>
      </c>
      <c r="AO1123" s="44">
        <f>IF('My Spreedsheet '!AN1123&lt; 'Supercapacitor Info'!$F$22,'My Spreedsheet '!AN1123,'Supercapacitor Info'!$F$22)</f>
        <v>202.6881720037857</v>
      </c>
    </row>
    <row r="1124" spans="2:41" x14ac:dyDescent="0.3">
      <c r="B1124" s="11" t="s">
        <v>11</v>
      </c>
      <c r="C1124" s="11">
        <v>1119</v>
      </c>
      <c r="D1124" s="11">
        <v>97</v>
      </c>
      <c r="E1124" s="12">
        <v>68.099999999999994</v>
      </c>
      <c r="F1124" s="53">
        <f t="shared" si="536"/>
        <v>18.916666666666664</v>
      </c>
      <c r="G1124" s="19">
        <f t="shared" si="562"/>
        <v>-0.33333333333333215</v>
      </c>
      <c r="H1124" s="19">
        <f t="shared" si="563"/>
        <v>-1.1999999999999957</v>
      </c>
      <c r="I1124" s="19">
        <f t="shared" si="537"/>
        <v>18.916666666666664</v>
      </c>
      <c r="J1124" s="19">
        <f t="shared" si="538"/>
        <v>9053.3333333333394</v>
      </c>
      <c r="K1124" s="19">
        <f t="shared" si="539"/>
        <v>1202.9166666666667</v>
      </c>
      <c r="L1124" s="44">
        <f>'Car Info '!$C$5*'My Spreedsheet '!G1124</f>
        <v>-496.66666666666492</v>
      </c>
      <c r="M1124" s="44">
        <f t="shared" si="540"/>
        <v>1</v>
      </c>
      <c r="N1124" s="44">
        <f>IF(M1124=1,'Car Info '!$C$5*9.80665*'Car Info '!$H$5,0)</f>
        <v>160.73099349999998</v>
      </c>
      <c r="O1124" s="44">
        <f>0.5*'Car Info '!$G$5*'Car Info '!$I$5*'Car Info '!$D$5*('My Spreedsheet '!F1124*'My Spreedsheet '!F1124)</f>
        <v>136.6530247760781</v>
      </c>
      <c r="P1124" s="44">
        <f t="shared" si="564"/>
        <v>-199.28264839058687</v>
      </c>
      <c r="Q1124" s="44">
        <f t="shared" si="541"/>
        <v>-3769.7634320552679</v>
      </c>
      <c r="R1124" s="44">
        <f t="shared" si="542"/>
        <v>-3.7697634320552682</v>
      </c>
      <c r="S1124" s="44">
        <f t="shared" si="543"/>
        <v>5625.5143457224767</v>
      </c>
      <c r="T1124" s="44">
        <f t="shared" si="544"/>
        <v>301683.4768047852</v>
      </c>
      <c r="U1124" s="44">
        <f t="shared" si="545"/>
        <v>0</v>
      </c>
      <c r="V1124" s="44">
        <f t="shared" si="546"/>
        <v>0</v>
      </c>
      <c r="W1124" s="44">
        <f t="shared" si="547"/>
        <v>-3.7697634320552682</v>
      </c>
      <c r="X1124" s="44">
        <f t="shared" si="548"/>
        <v>1.0471565089042413E-3</v>
      </c>
      <c r="Y1124" s="44">
        <f t="shared" si="534"/>
        <v>4164.4063894870369</v>
      </c>
      <c r="Z1124" s="44">
        <f t="shared" si="535"/>
        <v>-1833.2148083976622</v>
      </c>
      <c r="AA1124" s="44">
        <f t="shared" si="549"/>
        <v>1.156779552635288</v>
      </c>
      <c r="AB1124" s="44">
        <f t="shared" si="550"/>
        <v>-0.50922633566601727</v>
      </c>
      <c r="AC1124" s="44">
        <f t="shared" si="551"/>
        <v>0.50922633566601727</v>
      </c>
      <c r="AD1124" s="44">
        <f t="shared" si="552"/>
        <v>0.64755321696927071</v>
      </c>
      <c r="AE1124" s="44">
        <f>1/2*(('Car Info '!$C$5)*('My Spreedsheet '!F1124)^2)</f>
        <v>266591.00694444438</v>
      </c>
      <c r="AF1124" s="44">
        <f t="shared" si="553"/>
        <v>266.59100694444436</v>
      </c>
      <c r="AG1124" s="44">
        <f t="shared" si="554"/>
        <v>7.4053057484567877E-2</v>
      </c>
      <c r="AH1124" s="44">
        <f t="shared" si="555"/>
        <v>23.434254119513007</v>
      </c>
      <c r="AI1124" s="44">
        <f t="shared" si="556"/>
        <v>5625.5143457224767</v>
      </c>
      <c r="AJ1124" s="44">
        <f t="shared" si="557"/>
        <v>260965.4925987219</v>
      </c>
      <c r="AK1124" s="44">
        <f t="shared" si="558"/>
        <v>260.96549259872188</v>
      </c>
      <c r="AL1124" s="44">
        <f t="shared" si="559"/>
        <v>260965.4925987219</v>
      </c>
      <c r="AM1124" s="44">
        <f t="shared" si="560"/>
        <v>260.96549259872188</v>
      </c>
      <c r="AN1124" s="44">
        <f t="shared" si="561"/>
        <v>195.72411944904144</v>
      </c>
      <c r="AO1124" s="44">
        <f>IF('My Spreedsheet '!AN1124&lt; 'Supercapacitor Info'!$F$22,'My Spreedsheet '!AN1124,'Supercapacitor Info'!$F$22)</f>
        <v>195.72411944904144</v>
      </c>
    </row>
    <row r="1125" spans="2:41" x14ac:dyDescent="0.3">
      <c r="B1125" s="11" t="s">
        <v>11</v>
      </c>
      <c r="C1125" s="11">
        <v>1120</v>
      </c>
      <c r="D1125" s="11">
        <v>98</v>
      </c>
      <c r="E1125" s="12">
        <v>66.900000000000006</v>
      </c>
      <c r="F1125" s="53">
        <f t="shared" si="536"/>
        <v>18.583333333333336</v>
      </c>
      <c r="G1125" s="19">
        <f t="shared" si="562"/>
        <v>-0.26388888888888767</v>
      </c>
      <c r="H1125" s="19">
        <f t="shared" si="563"/>
        <v>-0.94999999999999574</v>
      </c>
      <c r="I1125" s="19">
        <f t="shared" si="537"/>
        <v>18.583333333333336</v>
      </c>
      <c r="J1125" s="19">
        <f t="shared" si="538"/>
        <v>9071.9166666666733</v>
      </c>
      <c r="K1125" s="19">
        <f t="shared" si="539"/>
        <v>1221.5</v>
      </c>
      <c r="L1125" s="44">
        <f>'Car Info '!$C$5*'My Spreedsheet '!G1125</f>
        <v>-393.19444444444264</v>
      </c>
      <c r="M1125" s="44">
        <f t="shared" si="540"/>
        <v>1</v>
      </c>
      <c r="N1125" s="44">
        <f>IF(M1125=1,'Car Info '!$C$5*9.80665*'Car Info '!$H$5,0)</f>
        <v>160.73099349999998</v>
      </c>
      <c r="O1125" s="44">
        <f>0.5*'Car Info '!$G$5*'Car Info '!$I$5*'Car Info '!$D$5*('My Spreedsheet '!F1125*'My Spreedsheet '!F1125)</f>
        <v>131.87949056045315</v>
      </c>
      <c r="P1125" s="44">
        <f t="shared" si="564"/>
        <v>-100.58396038398951</v>
      </c>
      <c r="Q1125" s="44">
        <f t="shared" si="541"/>
        <v>-1869.1852638024718</v>
      </c>
      <c r="R1125" s="44">
        <f t="shared" si="542"/>
        <v>-1.8691852638024717</v>
      </c>
      <c r="S1125" s="44">
        <f t="shared" si="543"/>
        <v>5437.6781621234213</v>
      </c>
      <c r="T1125" s="44">
        <f t="shared" si="544"/>
        <v>307121.15496690862</v>
      </c>
      <c r="U1125" s="44">
        <f t="shared" si="545"/>
        <v>0</v>
      </c>
      <c r="V1125" s="44">
        <f t="shared" si="546"/>
        <v>0</v>
      </c>
      <c r="W1125" s="44">
        <f t="shared" si="547"/>
        <v>-1.8691852638024717</v>
      </c>
      <c r="X1125" s="44">
        <f t="shared" si="548"/>
        <v>5.1921812883401995E-4</v>
      </c>
      <c r="Y1125" s="44">
        <f t="shared" si="534"/>
        <v>4164.4063894870369</v>
      </c>
      <c r="Z1125" s="44">
        <f t="shared" si="535"/>
        <v>-1835.0839936614645</v>
      </c>
      <c r="AA1125" s="44">
        <f t="shared" si="549"/>
        <v>1.156779552635288</v>
      </c>
      <c r="AB1125" s="44">
        <f t="shared" si="550"/>
        <v>-0.50974555379485131</v>
      </c>
      <c r="AC1125" s="44">
        <f t="shared" si="551"/>
        <v>0.50974555379485131</v>
      </c>
      <c r="AD1125" s="44">
        <f t="shared" si="552"/>
        <v>0.64703399884043666</v>
      </c>
      <c r="AE1125" s="44">
        <f>1/2*(('Car Info '!$C$5)*('My Spreedsheet '!F1125)^2)</f>
        <v>257278.50694444453</v>
      </c>
      <c r="AF1125" s="44">
        <f t="shared" si="553"/>
        <v>257.27850694444453</v>
      </c>
      <c r="AG1125" s="44">
        <f t="shared" si="554"/>
        <v>7.1466251929012375E-2</v>
      </c>
      <c r="AH1125" s="44">
        <f t="shared" si="555"/>
        <v>23.50572037144202</v>
      </c>
      <c r="AI1125" s="44">
        <f t="shared" si="556"/>
        <v>5437.6781621234213</v>
      </c>
      <c r="AJ1125" s="44">
        <f t="shared" si="557"/>
        <v>251840.8287823211</v>
      </c>
      <c r="AK1125" s="44">
        <f t="shared" si="558"/>
        <v>251.8408287823211</v>
      </c>
      <c r="AL1125" s="44">
        <f t="shared" si="559"/>
        <v>251840.8287823211</v>
      </c>
      <c r="AM1125" s="44">
        <f t="shared" si="560"/>
        <v>251.8408287823211</v>
      </c>
      <c r="AN1125" s="44">
        <f t="shared" si="561"/>
        <v>188.88062158674083</v>
      </c>
      <c r="AO1125" s="44">
        <f>IF('My Spreedsheet '!AN1125&lt; 'Supercapacitor Info'!$F$22,'My Spreedsheet '!AN1125,'Supercapacitor Info'!$F$22)</f>
        <v>188.88062158674083</v>
      </c>
    </row>
    <row r="1126" spans="2:41" x14ac:dyDescent="0.3">
      <c r="B1126" s="11" t="s">
        <v>11</v>
      </c>
      <c r="C1126" s="11">
        <v>1121</v>
      </c>
      <c r="D1126" s="11">
        <v>99</v>
      </c>
      <c r="E1126" s="12">
        <v>66.2</v>
      </c>
      <c r="F1126" s="53">
        <f t="shared" si="536"/>
        <v>18.388888888888889</v>
      </c>
      <c r="G1126" s="19">
        <f t="shared" si="562"/>
        <v>-0.16666666666666705</v>
      </c>
      <c r="H1126" s="19">
        <f t="shared" si="563"/>
        <v>-0.60000000000000142</v>
      </c>
      <c r="I1126" s="19">
        <f t="shared" si="537"/>
        <v>18.388888888888889</v>
      </c>
      <c r="J1126" s="19">
        <f t="shared" si="538"/>
        <v>9090.305555555562</v>
      </c>
      <c r="K1126" s="19">
        <f t="shared" si="539"/>
        <v>1239.8888888888889</v>
      </c>
      <c r="L1126" s="44">
        <f>'Car Info '!$C$5*'My Spreedsheet '!G1126</f>
        <v>-248.33333333333391</v>
      </c>
      <c r="M1126" s="44">
        <f t="shared" si="540"/>
        <v>1</v>
      </c>
      <c r="N1126" s="44">
        <f>IF(M1126=1,'Car Info '!$C$5*9.80665*'Car Info '!$H$5,0)</f>
        <v>160.73099349999998</v>
      </c>
      <c r="O1126" s="44">
        <f>0.5*'Car Info '!$G$5*'Car Info '!$I$5*'Car Info '!$D$5*('My Spreedsheet '!F1126*'My Spreedsheet '!F1126)</f>
        <v>129.13411906125697</v>
      </c>
      <c r="P1126" s="44">
        <f t="shared" si="564"/>
        <v>41.531779227923039</v>
      </c>
      <c r="Q1126" s="44">
        <f t="shared" si="541"/>
        <v>763.72327358014036</v>
      </c>
      <c r="R1126" s="44">
        <f t="shared" si="542"/>
        <v>0.76372327358014036</v>
      </c>
      <c r="S1126" s="44">
        <f t="shared" si="543"/>
        <v>5330.2973476542256</v>
      </c>
      <c r="T1126" s="44">
        <f t="shared" si="544"/>
        <v>312451.45231456286</v>
      </c>
      <c r="U1126" s="44">
        <f t="shared" si="545"/>
        <v>0.76372327358014036</v>
      </c>
      <c r="V1126" s="44">
        <f t="shared" si="546"/>
        <v>2.1214535377226122E-4</v>
      </c>
      <c r="W1126" s="44">
        <f t="shared" si="547"/>
        <v>0</v>
      </c>
      <c r="X1126" s="44">
        <f t="shared" si="548"/>
        <v>0</v>
      </c>
      <c r="Y1126" s="44">
        <f t="shared" si="534"/>
        <v>4165.1701127606175</v>
      </c>
      <c r="Z1126" s="44">
        <f t="shared" si="535"/>
        <v>-1835.0839936614645</v>
      </c>
      <c r="AA1126" s="44">
        <f t="shared" si="549"/>
        <v>1.1569916979890604</v>
      </c>
      <c r="AB1126" s="44">
        <f t="shared" si="550"/>
        <v>-0.50974555379485131</v>
      </c>
      <c r="AC1126" s="44">
        <f t="shared" si="551"/>
        <v>0.50974555379485131</v>
      </c>
      <c r="AD1126" s="44">
        <f t="shared" si="552"/>
        <v>0.64724614419420912</v>
      </c>
      <c r="AE1126" s="44">
        <f>1/2*(('Car Info '!$C$5)*('My Spreedsheet '!F1126)^2)</f>
        <v>251922.66975308643</v>
      </c>
      <c r="AF1126" s="44">
        <f t="shared" si="553"/>
        <v>251.92266975308644</v>
      </c>
      <c r="AG1126" s="44">
        <f t="shared" si="554"/>
        <v>6.9978519375857348E-2</v>
      </c>
      <c r="AH1126" s="44">
        <f t="shared" si="555"/>
        <v>23.575698890817879</v>
      </c>
      <c r="AI1126" s="44">
        <f t="shared" si="556"/>
        <v>5330.2973476542256</v>
      </c>
      <c r="AJ1126" s="44">
        <f t="shared" si="557"/>
        <v>246592.37240543219</v>
      </c>
      <c r="AK1126" s="44">
        <f t="shared" si="558"/>
        <v>246.5923724054322</v>
      </c>
      <c r="AL1126" s="44">
        <f t="shared" si="559"/>
        <v>246592.37240543219</v>
      </c>
      <c r="AM1126" s="44">
        <f t="shared" si="560"/>
        <v>246.5923724054322</v>
      </c>
      <c r="AN1126" s="44">
        <f t="shared" si="561"/>
        <v>184.94427930407414</v>
      </c>
      <c r="AO1126" s="44">
        <f>IF('My Spreedsheet '!AN1126&lt; 'Supercapacitor Info'!$F$22,'My Spreedsheet '!AN1126,'Supercapacitor Info'!$F$22)</f>
        <v>184.94427930407414</v>
      </c>
    </row>
    <row r="1127" spans="2:41" x14ac:dyDescent="0.3">
      <c r="B1127" s="11" t="s">
        <v>11</v>
      </c>
      <c r="C1127" s="11">
        <v>1122</v>
      </c>
      <c r="D1127" s="11">
        <v>100</v>
      </c>
      <c r="E1127" s="12">
        <v>65.7</v>
      </c>
      <c r="F1127" s="53">
        <f t="shared" si="536"/>
        <v>18.25</v>
      </c>
      <c r="G1127" s="19">
        <f t="shared" si="562"/>
        <v>-0.18055555555555516</v>
      </c>
      <c r="H1127" s="19">
        <f t="shared" si="563"/>
        <v>-0.64999999999999858</v>
      </c>
      <c r="I1127" s="19">
        <f t="shared" si="537"/>
        <v>18.25</v>
      </c>
      <c r="J1127" s="19">
        <f t="shared" si="538"/>
        <v>9108.555555555562</v>
      </c>
      <c r="K1127" s="19">
        <f t="shared" si="539"/>
        <v>1258.1388888888889</v>
      </c>
      <c r="L1127" s="44">
        <f>'Car Info '!$C$5*'My Spreedsheet '!G1127</f>
        <v>-269.0277777777772</v>
      </c>
      <c r="M1127" s="44">
        <f t="shared" si="540"/>
        <v>1</v>
      </c>
      <c r="N1127" s="44">
        <f>IF(M1127=1,'Car Info '!$C$5*9.80665*'Car Info '!$H$5,0)</f>
        <v>160.73099349999998</v>
      </c>
      <c r="O1127" s="44">
        <f>0.5*'Car Info '!$G$5*'Car Info '!$I$5*'Car Info '!$D$5*('My Spreedsheet '!F1127*'My Spreedsheet '!F1127)</f>
        <v>127.19081917532812</v>
      </c>
      <c r="P1127" s="44">
        <f t="shared" si="564"/>
        <v>18.894034897550895</v>
      </c>
      <c r="Q1127" s="44">
        <f t="shared" si="541"/>
        <v>344.81613688030382</v>
      </c>
      <c r="R1127" s="44">
        <f t="shared" si="542"/>
        <v>0.34481613688030383</v>
      </c>
      <c r="S1127" s="44">
        <f t="shared" si="543"/>
        <v>5254.5730813247383</v>
      </c>
      <c r="T1127" s="44">
        <f t="shared" si="544"/>
        <v>317706.02539588761</v>
      </c>
      <c r="U1127" s="44">
        <f t="shared" si="545"/>
        <v>0.34481613688030383</v>
      </c>
      <c r="V1127" s="44">
        <f t="shared" si="546"/>
        <v>9.5782260244528834E-5</v>
      </c>
      <c r="W1127" s="44">
        <f t="shared" si="547"/>
        <v>0</v>
      </c>
      <c r="X1127" s="44">
        <f t="shared" si="548"/>
        <v>0</v>
      </c>
      <c r="Y1127" s="44">
        <f t="shared" si="534"/>
        <v>4165.5149288974981</v>
      </c>
      <c r="Z1127" s="44">
        <f t="shared" si="535"/>
        <v>-1835.0839936614645</v>
      </c>
      <c r="AA1127" s="44">
        <f t="shared" si="549"/>
        <v>1.157087480249305</v>
      </c>
      <c r="AB1127" s="44">
        <f t="shared" si="550"/>
        <v>-0.50974555379485131</v>
      </c>
      <c r="AC1127" s="44">
        <f t="shared" si="551"/>
        <v>0.50974555379485131</v>
      </c>
      <c r="AD1127" s="44">
        <f t="shared" si="552"/>
        <v>0.64734192645445365</v>
      </c>
      <c r="AE1127" s="44">
        <f>1/2*(('Car Info '!$C$5)*('My Spreedsheet '!F1127)^2)</f>
        <v>248131.5625</v>
      </c>
      <c r="AF1127" s="44">
        <f t="shared" si="553"/>
        <v>248.1315625</v>
      </c>
      <c r="AG1127" s="44">
        <f t="shared" si="554"/>
        <v>6.8925434027777774E-2</v>
      </c>
      <c r="AH1127" s="44">
        <f t="shared" si="555"/>
        <v>23.644624324845658</v>
      </c>
      <c r="AI1127" s="44">
        <f t="shared" si="556"/>
        <v>5254.5730813247383</v>
      </c>
      <c r="AJ1127" s="44">
        <f t="shared" si="557"/>
        <v>242876.98941867525</v>
      </c>
      <c r="AK1127" s="44">
        <f t="shared" si="558"/>
        <v>242.87698941867527</v>
      </c>
      <c r="AL1127" s="44">
        <f t="shared" si="559"/>
        <v>242876.98941867525</v>
      </c>
      <c r="AM1127" s="44">
        <f t="shared" si="560"/>
        <v>242.87698941867527</v>
      </c>
      <c r="AN1127" s="44">
        <f t="shared" si="561"/>
        <v>182.15774206400644</v>
      </c>
      <c r="AO1127" s="44">
        <f>IF('My Spreedsheet '!AN1127&lt; 'Supercapacitor Info'!$F$22,'My Spreedsheet '!AN1127,'Supercapacitor Info'!$F$22)</f>
        <v>182.15774206400644</v>
      </c>
    </row>
    <row r="1128" spans="2:41" x14ac:dyDescent="0.3">
      <c r="B1128" s="11" t="s">
        <v>11</v>
      </c>
      <c r="C1128" s="11">
        <v>1123</v>
      </c>
      <c r="D1128" s="11">
        <v>101</v>
      </c>
      <c r="E1128" s="12">
        <v>64.900000000000006</v>
      </c>
      <c r="F1128" s="53">
        <f t="shared" si="536"/>
        <v>18.027777777777779</v>
      </c>
      <c r="G1128" s="19">
        <f t="shared" si="562"/>
        <v>-0.34722222222222221</v>
      </c>
      <c r="H1128" s="19">
        <f t="shared" si="563"/>
        <v>-1.25</v>
      </c>
      <c r="I1128" s="19">
        <f t="shared" si="537"/>
        <v>18.027777777777779</v>
      </c>
      <c r="J1128" s="19">
        <f t="shared" si="538"/>
        <v>9126.5833333333394</v>
      </c>
      <c r="K1128" s="19">
        <f t="shared" si="539"/>
        <v>1276.1666666666667</v>
      </c>
      <c r="L1128" s="44">
        <f>'Car Info '!$C$5*'My Spreedsheet '!G1128</f>
        <v>-517.36111111111109</v>
      </c>
      <c r="M1128" s="44">
        <f t="shared" si="540"/>
        <v>1</v>
      </c>
      <c r="N1128" s="44">
        <f>IF(M1128=1,'Car Info '!$C$5*9.80665*'Car Info '!$H$5,0)</f>
        <v>160.73099349999998</v>
      </c>
      <c r="O1128" s="44">
        <f>0.5*'Car Info '!$G$5*'Car Info '!$I$5*'Car Info '!$D$5*('My Spreedsheet '!F1128*'My Spreedsheet '!F1128)</f>
        <v>124.1121842688559</v>
      </c>
      <c r="P1128" s="44">
        <f t="shared" si="564"/>
        <v>-232.51793334225522</v>
      </c>
      <c r="Q1128" s="44">
        <f t="shared" si="541"/>
        <v>-4191.7816316423232</v>
      </c>
      <c r="R1128" s="44">
        <f t="shared" si="542"/>
        <v>-4.1917816316423231</v>
      </c>
      <c r="S1128" s="44">
        <f t="shared" si="543"/>
        <v>5135.0895103329849</v>
      </c>
      <c r="T1128" s="44">
        <f t="shared" si="544"/>
        <v>322841.11490622058</v>
      </c>
      <c r="U1128" s="44">
        <f t="shared" si="545"/>
        <v>0</v>
      </c>
      <c r="V1128" s="44">
        <f t="shared" si="546"/>
        <v>0</v>
      </c>
      <c r="W1128" s="44">
        <f t="shared" si="547"/>
        <v>-4.1917816316423231</v>
      </c>
      <c r="X1128" s="44">
        <f t="shared" si="548"/>
        <v>1.1643837865673119E-3</v>
      </c>
      <c r="Y1128" s="44">
        <f t="shared" si="534"/>
        <v>4165.5149288974981</v>
      </c>
      <c r="Z1128" s="44">
        <f t="shared" si="535"/>
        <v>-1839.2757752931068</v>
      </c>
      <c r="AA1128" s="44">
        <f t="shared" si="549"/>
        <v>1.157087480249305</v>
      </c>
      <c r="AB1128" s="44">
        <f t="shared" si="550"/>
        <v>-0.51090993758141856</v>
      </c>
      <c r="AC1128" s="44">
        <f t="shared" si="551"/>
        <v>0.51090993758141856</v>
      </c>
      <c r="AD1128" s="44">
        <f t="shared" si="552"/>
        <v>0.64617754266788641</v>
      </c>
      <c r="AE1128" s="44">
        <f>1/2*(('Car Info '!$C$5)*('My Spreedsheet '!F1128)^2)</f>
        <v>242125.57484567902</v>
      </c>
      <c r="AF1128" s="44">
        <f t="shared" si="553"/>
        <v>242.12557484567901</v>
      </c>
      <c r="AG1128" s="44">
        <f t="shared" si="554"/>
        <v>6.7257104123799719E-2</v>
      </c>
      <c r="AH1128" s="44">
        <f t="shared" si="555"/>
        <v>23.711881428969459</v>
      </c>
      <c r="AI1128" s="44">
        <f t="shared" si="556"/>
        <v>5135.0895103329849</v>
      </c>
      <c r="AJ1128" s="44">
        <f t="shared" si="557"/>
        <v>236990.48533534602</v>
      </c>
      <c r="AK1128" s="44">
        <f t="shared" si="558"/>
        <v>236.99048533534602</v>
      </c>
      <c r="AL1128" s="44">
        <f t="shared" si="559"/>
        <v>236990.48533534602</v>
      </c>
      <c r="AM1128" s="44">
        <f t="shared" si="560"/>
        <v>236.99048533534602</v>
      </c>
      <c r="AN1128" s="44">
        <f t="shared" si="561"/>
        <v>177.7428640015095</v>
      </c>
      <c r="AO1128" s="44">
        <f>IF('My Spreedsheet '!AN1128&lt; 'Supercapacitor Info'!$F$22,'My Spreedsheet '!AN1128,'Supercapacitor Info'!$F$22)</f>
        <v>177.7428640015095</v>
      </c>
    </row>
    <row r="1129" spans="2:41" x14ac:dyDescent="0.3">
      <c r="B1129" s="11" t="s">
        <v>11</v>
      </c>
      <c r="C1129" s="11">
        <v>1124</v>
      </c>
      <c r="D1129" s="11">
        <v>102</v>
      </c>
      <c r="E1129" s="12">
        <v>63.2</v>
      </c>
      <c r="F1129" s="53">
        <f t="shared" si="536"/>
        <v>17.555555555555557</v>
      </c>
      <c r="G1129" s="19">
        <f t="shared" si="562"/>
        <v>-0.63888888888889006</v>
      </c>
      <c r="H1129" s="19">
        <f t="shared" si="563"/>
        <v>-2.3000000000000043</v>
      </c>
      <c r="I1129" s="19">
        <f t="shared" si="537"/>
        <v>17.555555555555557</v>
      </c>
      <c r="J1129" s="19">
        <f t="shared" si="538"/>
        <v>9144.1388888888941</v>
      </c>
      <c r="K1129" s="19">
        <f t="shared" si="539"/>
        <v>1293.7222222222224</v>
      </c>
      <c r="L1129" s="44">
        <f>'Car Info '!$C$5*'My Spreedsheet '!G1129</f>
        <v>-951.94444444444616</v>
      </c>
      <c r="M1129" s="44">
        <f t="shared" si="540"/>
        <v>1</v>
      </c>
      <c r="N1129" s="44">
        <f>IF(M1129=1,'Car Info '!$C$5*9.80665*'Car Info '!$H$5,0)</f>
        <v>160.73099349999998</v>
      </c>
      <c r="O1129" s="44">
        <f>0.5*'Car Info '!$G$5*'Car Info '!$I$5*'Car Info '!$D$5*('My Spreedsheet '!F1129*'My Spreedsheet '!F1129)</f>
        <v>117.69531670011112</v>
      </c>
      <c r="P1129" s="44">
        <f t="shared" si="564"/>
        <v>-673.5181342443351</v>
      </c>
      <c r="Q1129" s="44">
        <f t="shared" si="541"/>
        <v>-11823.98502340055</v>
      </c>
      <c r="R1129" s="44">
        <f t="shared" si="542"/>
        <v>-11.823985023400549</v>
      </c>
      <c r="S1129" s="44">
        <f t="shared" si="543"/>
        <v>4887.9285568463956</v>
      </c>
      <c r="T1129" s="44">
        <f t="shared" si="544"/>
        <v>327729.04346306698</v>
      </c>
      <c r="U1129" s="44">
        <f t="shared" si="545"/>
        <v>0</v>
      </c>
      <c r="V1129" s="44">
        <f t="shared" si="546"/>
        <v>0</v>
      </c>
      <c r="W1129" s="44">
        <f t="shared" si="547"/>
        <v>-11.823985023400549</v>
      </c>
      <c r="X1129" s="44">
        <f t="shared" si="548"/>
        <v>3.2844402842779302E-3</v>
      </c>
      <c r="Y1129" s="44">
        <f t="shared" si="534"/>
        <v>4165.5149288974981</v>
      </c>
      <c r="Z1129" s="44">
        <f t="shared" si="535"/>
        <v>-1851.0997603165074</v>
      </c>
      <c r="AA1129" s="44">
        <f t="shared" si="549"/>
        <v>1.157087480249305</v>
      </c>
      <c r="AB1129" s="44">
        <f t="shared" si="550"/>
        <v>-0.51419437786569655</v>
      </c>
      <c r="AC1129" s="44">
        <f t="shared" si="551"/>
        <v>0.51419437786569655</v>
      </c>
      <c r="AD1129" s="44">
        <f t="shared" si="552"/>
        <v>0.64289310238360842</v>
      </c>
      <c r="AE1129" s="44">
        <f>1/2*(('Car Info '!$C$5)*('My Spreedsheet '!F1129)^2)</f>
        <v>229607.16049382719</v>
      </c>
      <c r="AF1129" s="44">
        <f t="shared" si="553"/>
        <v>229.60716049382719</v>
      </c>
      <c r="AG1129" s="44">
        <f t="shared" si="554"/>
        <v>6.3779766803840884E-2</v>
      </c>
      <c r="AH1129" s="44">
        <f t="shared" si="555"/>
        <v>23.775661195773299</v>
      </c>
      <c r="AI1129" s="44">
        <f t="shared" si="556"/>
        <v>4887.9285568463956</v>
      </c>
      <c r="AJ1129" s="44">
        <f t="shared" si="557"/>
        <v>224719.2319369808</v>
      </c>
      <c r="AK1129" s="44">
        <f t="shared" si="558"/>
        <v>224.7192319369808</v>
      </c>
      <c r="AL1129" s="44">
        <f t="shared" si="559"/>
        <v>224719.2319369808</v>
      </c>
      <c r="AM1129" s="44">
        <f t="shared" si="560"/>
        <v>224.7192319369808</v>
      </c>
      <c r="AN1129" s="44">
        <f t="shared" si="561"/>
        <v>168.5394239527356</v>
      </c>
      <c r="AO1129" s="44">
        <f>IF('My Spreedsheet '!AN1129&lt; 'Supercapacitor Info'!$F$22,'My Spreedsheet '!AN1129,'Supercapacitor Info'!$F$22)</f>
        <v>168.5394239527356</v>
      </c>
    </row>
    <row r="1130" spans="2:41" x14ac:dyDescent="0.3">
      <c r="B1130" s="11" t="s">
        <v>11</v>
      </c>
      <c r="C1130" s="11">
        <v>1125</v>
      </c>
      <c r="D1130" s="11">
        <v>103</v>
      </c>
      <c r="E1130" s="12">
        <v>60.3</v>
      </c>
      <c r="F1130" s="53">
        <f t="shared" si="536"/>
        <v>16.75</v>
      </c>
      <c r="G1130" s="19">
        <f t="shared" si="562"/>
        <v>-1.0277777777777786</v>
      </c>
      <c r="H1130" s="19">
        <f t="shared" si="563"/>
        <v>-3.7000000000000028</v>
      </c>
      <c r="I1130" s="19">
        <f t="shared" si="537"/>
        <v>16.75</v>
      </c>
      <c r="J1130" s="19">
        <f t="shared" si="538"/>
        <v>9160.8888888888941</v>
      </c>
      <c r="K1130" s="19">
        <f t="shared" si="539"/>
        <v>1310.4722222222224</v>
      </c>
      <c r="L1130" s="44">
        <f>'Car Info '!$C$5*'My Spreedsheet '!G1130</f>
        <v>-1531.3888888888901</v>
      </c>
      <c r="M1130" s="44">
        <f t="shared" si="540"/>
        <v>1</v>
      </c>
      <c r="N1130" s="44">
        <f>IF(M1130=1,'Car Info '!$C$5*9.80665*'Car Info '!$H$5,0)</f>
        <v>160.73099349999998</v>
      </c>
      <c r="O1130" s="44">
        <f>0.5*'Car Info '!$G$5*'Car Info '!$I$5*'Car Info '!$D$5*('My Spreedsheet '!F1130*'My Spreedsheet '!F1130)</f>
        <v>107.14197546970313</v>
      </c>
      <c r="P1130" s="44">
        <f t="shared" si="564"/>
        <v>-1263.5159199191869</v>
      </c>
      <c r="Q1130" s="44">
        <f t="shared" si="541"/>
        <v>-21163.891658646382</v>
      </c>
      <c r="R1130" s="44">
        <f t="shared" si="542"/>
        <v>-21.163891658646381</v>
      </c>
      <c r="S1130" s="44">
        <f t="shared" si="543"/>
        <v>4486.8722302425267</v>
      </c>
      <c r="T1130" s="44">
        <f t="shared" si="544"/>
        <v>332215.91569330951</v>
      </c>
      <c r="U1130" s="44">
        <f t="shared" si="545"/>
        <v>0</v>
      </c>
      <c r="V1130" s="44">
        <f t="shared" si="546"/>
        <v>0</v>
      </c>
      <c r="W1130" s="44">
        <f t="shared" si="547"/>
        <v>-21.163891658646381</v>
      </c>
      <c r="X1130" s="44">
        <f t="shared" si="548"/>
        <v>5.8788587940684393E-3</v>
      </c>
      <c r="Y1130" s="44">
        <f t="shared" si="534"/>
        <v>4165.5149288974981</v>
      </c>
      <c r="Z1130" s="44">
        <f t="shared" si="535"/>
        <v>-1872.2636519751538</v>
      </c>
      <c r="AA1130" s="44">
        <f t="shared" si="549"/>
        <v>1.157087480249305</v>
      </c>
      <c r="AB1130" s="44">
        <f t="shared" si="550"/>
        <v>-0.5200732366597649</v>
      </c>
      <c r="AC1130" s="44">
        <f t="shared" si="551"/>
        <v>0.5200732366597649</v>
      </c>
      <c r="AD1130" s="44">
        <f t="shared" si="552"/>
        <v>0.63701424358954006</v>
      </c>
      <c r="AE1130" s="44">
        <f>1/2*(('Car Info '!$C$5)*('My Spreedsheet '!F1130)^2)</f>
        <v>209019.0625</v>
      </c>
      <c r="AF1130" s="44">
        <f t="shared" si="553"/>
        <v>209.01906250000002</v>
      </c>
      <c r="AG1130" s="44">
        <f t="shared" si="554"/>
        <v>5.8060850694444451E-2</v>
      </c>
      <c r="AH1130" s="44">
        <f t="shared" si="555"/>
        <v>23.833722046467745</v>
      </c>
      <c r="AI1130" s="44">
        <f t="shared" si="556"/>
        <v>4486.8722302425267</v>
      </c>
      <c r="AJ1130" s="44">
        <f t="shared" si="557"/>
        <v>204532.19026975747</v>
      </c>
      <c r="AK1130" s="44">
        <f t="shared" si="558"/>
        <v>204.53219026975748</v>
      </c>
      <c r="AL1130" s="44">
        <f t="shared" si="559"/>
        <v>204532.19026975747</v>
      </c>
      <c r="AM1130" s="44">
        <f t="shared" si="560"/>
        <v>204.53219026975748</v>
      </c>
      <c r="AN1130" s="44">
        <f t="shared" si="561"/>
        <v>153.3991427023181</v>
      </c>
      <c r="AO1130" s="44">
        <f>IF('My Spreedsheet '!AN1130&lt; 'Supercapacitor Info'!$F$22,'My Spreedsheet '!AN1130,'Supercapacitor Info'!$F$22)</f>
        <v>153.3991427023181</v>
      </c>
    </row>
    <row r="1131" spans="2:41" x14ac:dyDescent="0.3">
      <c r="B1131" s="11" t="s">
        <v>11</v>
      </c>
      <c r="C1131" s="11">
        <v>1126</v>
      </c>
      <c r="D1131" s="11">
        <v>104</v>
      </c>
      <c r="E1131" s="12">
        <v>55.8</v>
      </c>
      <c r="F1131" s="53">
        <f t="shared" si="536"/>
        <v>15.499999999999998</v>
      </c>
      <c r="G1131" s="19">
        <f t="shared" si="562"/>
        <v>-1.3611111111111107</v>
      </c>
      <c r="H1131" s="19">
        <f t="shared" si="563"/>
        <v>-4.8999999999999986</v>
      </c>
      <c r="I1131" s="19">
        <f t="shared" si="537"/>
        <v>15.499999999999998</v>
      </c>
      <c r="J1131" s="19">
        <f t="shared" si="538"/>
        <v>9176.3888888888941</v>
      </c>
      <c r="K1131" s="19">
        <f t="shared" si="539"/>
        <v>1325.9722222222224</v>
      </c>
      <c r="L1131" s="44">
        <f>'Car Info '!$C$5*'My Spreedsheet '!G1131</f>
        <v>-2028.055555555555</v>
      </c>
      <c r="M1131" s="44">
        <f t="shared" si="540"/>
        <v>1</v>
      </c>
      <c r="N1131" s="44">
        <f>IF(M1131=1,'Car Info '!$C$5*9.80665*'Car Info '!$H$5,0)</f>
        <v>160.73099349999998</v>
      </c>
      <c r="O1131" s="44">
        <f>0.5*'Car Info '!$G$5*'Car Info '!$I$5*'Car Info '!$D$5*('My Spreedsheet '!F1131*'My Spreedsheet '!F1131)</f>
        <v>91.747327624312476</v>
      </c>
      <c r="P1131" s="44">
        <f t="shared" si="564"/>
        <v>-1775.5772344312425</v>
      </c>
      <c r="Q1131" s="44">
        <f t="shared" si="541"/>
        <v>-27521.447133684254</v>
      </c>
      <c r="R1131" s="44">
        <f t="shared" si="542"/>
        <v>-27.521447133684255</v>
      </c>
      <c r="S1131" s="44">
        <f t="shared" si="543"/>
        <v>3913.4139774268428</v>
      </c>
      <c r="T1131" s="44">
        <f t="shared" si="544"/>
        <v>336129.32967073633</v>
      </c>
      <c r="U1131" s="44">
        <f t="shared" si="545"/>
        <v>0</v>
      </c>
      <c r="V1131" s="44">
        <f t="shared" si="546"/>
        <v>0</v>
      </c>
      <c r="W1131" s="44">
        <f t="shared" si="547"/>
        <v>-27.521447133684255</v>
      </c>
      <c r="X1131" s="44">
        <f t="shared" si="548"/>
        <v>7.6448464260234043E-3</v>
      </c>
      <c r="Y1131" s="44">
        <f t="shared" si="534"/>
        <v>4165.5149288974981</v>
      </c>
      <c r="Z1131" s="44">
        <f t="shared" si="535"/>
        <v>-1899.785099108838</v>
      </c>
      <c r="AA1131" s="44">
        <f t="shared" si="549"/>
        <v>1.157087480249305</v>
      </c>
      <c r="AB1131" s="44">
        <f t="shared" si="550"/>
        <v>-0.52771808308578838</v>
      </c>
      <c r="AC1131" s="44">
        <f t="shared" si="551"/>
        <v>0.52771808308578838</v>
      </c>
      <c r="AD1131" s="44">
        <f t="shared" si="552"/>
        <v>0.62936939716351659</v>
      </c>
      <c r="AE1131" s="44">
        <f>1/2*(('Car Info '!$C$5)*('My Spreedsheet '!F1131)^2)</f>
        <v>178986.24999999997</v>
      </c>
      <c r="AF1131" s="44">
        <f t="shared" si="553"/>
        <v>178.98624999999998</v>
      </c>
      <c r="AG1131" s="44">
        <f t="shared" si="554"/>
        <v>4.9718402777777775E-2</v>
      </c>
      <c r="AH1131" s="44">
        <f t="shared" si="555"/>
        <v>23.883440449245523</v>
      </c>
      <c r="AI1131" s="44">
        <f t="shared" si="556"/>
        <v>3913.4139774268428</v>
      </c>
      <c r="AJ1131" s="44">
        <f t="shared" si="557"/>
        <v>175072.83602257312</v>
      </c>
      <c r="AK1131" s="44">
        <f t="shared" si="558"/>
        <v>175.07283602257311</v>
      </c>
      <c r="AL1131" s="44">
        <f t="shared" si="559"/>
        <v>175072.83602257312</v>
      </c>
      <c r="AM1131" s="44">
        <f t="shared" si="560"/>
        <v>175.07283602257311</v>
      </c>
      <c r="AN1131" s="44">
        <f t="shared" si="561"/>
        <v>131.30462701692986</v>
      </c>
      <c r="AO1131" s="44">
        <f>IF('My Spreedsheet '!AN1131&lt; 'Supercapacitor Info'!$F$22,'My Spreedsheet '!AN1131,'Supercapacitor Info'!$F$22)</f>
        <v>131.30462701692986</v>
      </c>
    </row>
    <row r="1132" spans="2:41" x14ac:dyDescent="0.3">
      <c r="B1132" s="11" t="s">
        <v>11</v>
      </c>
      <c r="C1132" s="11">
        <v>1127</v>
      </c>
      <c r="D1132" s="11">
        <v>105</v>
      </c>
      <c r="E1132" s="12">
        <v>50.5</v>
      </c>
      <c r="F1132" s="53">
        <f t="shared" si="536"/>
        <v>14.027777777777777</v>
      </c>
      <c r="G1132" s="19">
        <f t="shared" si="562"/>
        <v>-1.4722222222222214</v>
      </c>
      <c r="H1132" s="19">
        <f t="shared" si="563"/>
        <v>-5.2999999999999972</v>
      </c>
      <c r="I1132" s="19">
        <f t="shared" si="537"/>
        <v>14.027777777777777</v>
      </c>
      <c r="J1132" s="19">
        <f t="shared" si="538"/>
        <v>9190.4166666666715</v>
      </c>
      <c r="K1132" s="19">
        <f t="shared" si="539"/>
        <v>1340.0000000000002</v>
      </c>
      <c r="L1132" s="44">
        <f>'Car Info '!$C$5*'My Spreedsheet '!G1132</f>
        <v>-2193.6111111111099</v>
      </c>
      <c r="M1132" s="44">
        <f t="shared" si="540"/>
        <v>1</v>
      </c>
      <c r="N1132" s="44">
        <f>IF(M1132=1,'Car Info '!$C$5*9.80665*'Car Info '!$H$5,0)</f>
        <v>160.73099349999998</v>
      </c>
      <c r="O1132" s="44">
        <f>0.5*'Car Info '!$G$5*'Car Info '!$I$5*'Car Info '!$D$5*('My Spreedsheet '!F1132*'My Spreedsheet '!F1132)</f>
        <v>75.146331070355885</v>
      </c>
      <c r="P1132" s="44">
        <f t="shared" si="564"/>
        <v>-1957.733786540754</v>
      </c>
      <c r="Q1132" s="44">
        <f t="shared" si="541"/>
        <v>-27462.654505641131</v>
      </c>
      <c r="R1132" s="44">
        <f t="shared" si="542"/>
        <v>-27.46265450564113</v>
      </c>
      <c r="S1132" s="44">
        <f t="shared" si="543"/>
        <v>3308.8346918897141</v>
      </c>
      <c r="T1132" s="44">
        <f t="shared" si="544"/>
        <v>339438.16436262603</v>
      </c>
      <c r="U1132" s="44">
        <f t="shared" si="545"/>
        <v>0</v>
      </c>
      <c r="V1132" s="44">
        <f t="shared" si="546"/>
        <v>0</v>
      </c>
      <c r="W1132" s="44">
        <f t="shared" si="547"/>
        <v>-27.46265450564113</v>
      </c>
      <c r="X1132" s="44">
        <f t="shared" si="548"/>
        <v>7.6285151404558689E-3</v>
      </c>
      <c r="Y1132" s="44">
        <f t="shared" si="534"/>
        <v>4165.5149288974981</v>
      </c>
      <c r="Z1132" s="44">
        <f t="shared" si="535"/>
        <v>-1927.2477536144793</v>
      </c>
      <c r="AA1132" s="44">
        <f t="shared" si="549"/>
        <v>1.157087480249305</v>
      </c>
      <c r="AB1132" s="44">
        <f t="shared" si="550"/>
        <v>-0.5353465982262442</v>
      </c>
      <c r="AC1132" s="44">
        <f t="shared" si="551"/>
        <v>0.5353465982262442</v>
      </c>
      <c r="AD1132" s="44">
        <f t="shared" si="552"/>
        <v>0.62174088202306077</v>
      </c>
      <c r="AE1132" s="44">
        <f>1/2*(('Car Info '!$C$5)*('My Spreedsheet '!F1132)^2)</f>
        <v>146600.01929012343</v>
      </c>
      <c r="AF1132" s="44">
        <f t="shared" si="553"/>
        <v>146.60001929012344</v>
      </c>
      <c r="AG1132" s="44">
        <f t="shared" si="554"/>
        <v>4.0722227580589847E-2</v>
      </c>
      <c r="AH1132" s="44">
        <f t="shared" si="555"/>
        <v>23.924162676826114</v>
      </c>
      <c r="AI1132" s="44">
        <f t="shared" si="556"/>
        <v>3308.8346918897141</v>
      </c>
      <c r="AJ1132" s="44">
        <f t="shared" si="557"/>
        <v>143291.18459823373</v>
      </c>
      <c r="AK1132" s="44">
        <f t="shared" si="558"/>
        <v>143.29118459823374</v>
      </c>
      <c r="AL1132" s="44">
        <f t="shared" si="559"/>
        <v>143291.18459823373</v>
      </c>
      <c r="AM1132" s="44">
        <f t="shared" si="560"/>
        <v>143.29118459823374</v>
      </c>
      <c r="AN1132" s="44">
        <f t="shared" si="561"/>
        <v>107.4683884486753</v>
      </c>
      <c r="AO1132" s="44">
        <f>IF('My Spreedsheet '!AN1132&lt; 'Supercapacitor Info'!$F$22,'My Spreedsheet '!AN1132,'Supercapacitor Info'!$F$22)</f>
        <v>107.4683884486753</v>
      </c>
    </row>
    <row r="1133" spans="2:41" x14ac:dyDescent="0.3">
      <c r="B1133" s="11" t="s">
        <v>11</v>
      </c>
      <c r="C1133" s="11">
        <v>1128</v>
      </c>
      <c r="D1133" s="11">
        <v>106</v>
      </c>
      <c r="E1133" s="12">
        <v>45.2</v>
      </c>
      <c r="F1133" s="53">
        <f t="shared" si="536"/>
        <v>12.555555555555555</v>
      </c>
      <c r="G1133" s="19">
        <f t="shared" si="562"/>
        <v>-1.4444444444444442</v>
      </c>
      <c r="H1133" s="19">
        <f t="shared" si="563"/>
        <v>-5.1999999999999993</v>
      </c>
      <c r="I1133" s="19">
        <f t="shared" si="537"/>
        <v>12.555555555555555</v>
      </c>
      <c r="J1133" s="19">
        <f t="shared" si="538"/>
        <v>9202.9722222222263</v>
      </c>
      <c r="K1133" s="19">
        <f t="shared" si="539"/>
        <v>1352.5555555555559</v>
      </c>
      <c r="L1133" s="44">
        <f>'Car Info '!$C$5*'My Spreedsheet '!G1133</f>
        <v>-2152.2222222222217</v>
      </c>
      <c r="M1133" s="44">
        <f t="shared" si="540"/>
        <v>1</v>
      </c>
      <c r="N1133" s="44">
        <f>IF(M1133=1,'Car Info '!$C$5*9.80665*'Car Info '!$H$5,0)</f>
        <v>160.73099349999998</v>
      </c>
      <c r="O1133" s="44">
        <f>0.5*'Car Info '!$G$5*'Car Info '!$I$5*'Car Info '!$D$5*('My Spreedsheet '!F1133*'My Spreedsheet '!F1133)</f>
        <v>60.20074903636111</v>
      </c>
      <c r="P1133" s="44">
        <f t="shared" si="564"/>
        <v>-1931.2904796858606</v>
      </c>
      <c r="Q1133" s="44">
        <f t="shared" si="541"/>
        <v>-24248.424911611361</v>
      </c>
      <c r="R1133" s="44">
        <f t="shared" si="542"/>
        <v>-24.248424911611362</v>
      </c>
      <c r="S1133" s="44">
        <f t="shared" si="543"/>
        <v>2773.9207674009781</v>
      </c>
      <c r="T1133" s="44">
        <f t="shared" si="544"/>
        <v>342212.08513002703</v>
      </c>
      <c r="U1133" s="44">
        <f t="shared" si="545"/>
        <v>0</v>
      </c>
      <c r="V1133" s="44">
        <f t="shared" si="546"/>
        <v>0</v>
      </c>
      <c r="W1133" s="44">
        <f t="shared" si="547"/>
        <v>-24.248424911611362</v>
      </c>
      <c r="X1133" s="44">
        <f t="shared" si="548"/>
        <v>6.7356735865587115E-3</v>
      </c>
      <c r="Y1133" s="44">
        <f t="shared" si="534"/>
        <v>4165.5149288974981</v>
      </c>
      <c r="Z1133" s="44">
        <f t="shared" si="535"/>
        <v>-1951.4961785260907</v>
      </c>
      <c r="AA1133" s="44">
        <f t="shared" si="549"/>
        <v>1.157087480249305</v>
      </c>
      <c r="AB1133" s="44">
        <f t="shared" si="550"/>
        <v>-0.542082271812803</v>
      </c>
      <c r="AC1133" s="44">
        <f t="shared" si="551"/>
        <v>0.542082271812803</v>
      </c>
      <c r="AD1133" s="44">
        <f t="shared" si="552"/>
        <v>0.61500520843650197</v>
      </c>
      <c r="AE1133" s="44">
        <f>1/2*(('Car Info '!$C$5)*('My Spreedsheet '!F1133)^2)</f>
        <v>117443.27160493827</v>
      </c>
      <c r="AF1133" s="44">
        <f t="shared" si="553"/>
        <v>117.44327160493827</v>
      </c>
      <c r="AG1133" s="44">
        <f t="shared" si="554"/>
        <v>3.2623131001371743E-2</v>
      </c>
      <c r="AH1133" s="44">
        <f t="shared" si="555"/>
        <v>23.956785807827487</v>
      </c>
      <c r="AI1133" s="44">
        <f t="shared" si="556"/>
        <v>2773.9207674009781</v>
      </c>
      <c r="AJ1133" s="44">
        <f t="shared" si="557"/>
        <v>114669.35083753729</v>
      </c>
      <c r="AK1133" s="44">
        <f t="shared" si="558"/>
        <v>114.66935083753729</v>
      </c>
      <c r="AL1133" s="44">
        <f t="shared" si="559"/>
        <v>114669.35083753729</v>
      </c>
      <c r="AM1133" s="44">
        <f t="shared" si="560"/>
        <v>114.66935083753729</v>
      </c>
      <c r="AN1133" s="44">
        <f t="shared" si="561"/>
        <v>86.002013128152967</v>
      </c>
      <c r="AO1133" s="44">
        <f>IF('My Spreedsheet '!AN1133&lt; 'Supercapacitor Info'!$F$22,'My Spreedsheet '!AN1133,'Supercapacitor Info'!$F$22)</f>
        <v>86.002013128152967</v>
      </c>
    </row>
    <row r="1134" spans="2:41" x14ac:dyDescent="0.3">
      <c r="B1134" s="11" t="s">
        <v>11</v>
      </c>
      <c r="C1134" s="11">
        <v>1129</v>
      </c>
      <c r="D1134" s="11">
        <v>107</v>
      </c>
      <c r="E1134" s="12">
        <v>40.1</v>
      </c>
      <c r="F1134" s="53">
        <f t="shared" si="536"/>
        <v>11.138888888888889</v>
      </c>
      <c r="G1134" s="19">
        <f t="shared" si="562"/>
        <v>-1.25</v>
      </c>
      <c r="H1134" s="19">
        <f t="shared" si="563"/>
        <v>-4.5</v>
      </c>
      <c r="I1134" s="19">
        <f t="shared" si="537"/>
        <v>11.138888888888889</v>
      </c>
      <c r="J1134" s="19">
        <f t="shared" si="538"/>
        <v>9214.111111111115</v>
      </c>
      <c r="K1134" s="19">
        <f t="shared" si="539"/>
        <v>1363.6944444444448</v>
      </c>
      <c r="L1134" s="44">
        <f>'Car Info '!$C$5*'My Spreedsheet '!G1134</f>
        <v>-1862.5</v>
      </c>
      <c r="M1134" s="44">
        <f t="shared" si="540"/>
        <v>1</v>
      </c>
      <c r="N1134" s="44">
        <f>IF(M1134=1,'Car Info '!$C$5*9.80665*'Car Info '!$H$5,0)</f>
        <v>160.73099349999998</v>
      </c>
      <c r="O1134" s="44">
        <f>0.5*'Car Info '!$G$5*'Car Info '!$I$5*'Car Info '!$D$5*('My Spreedsheet '!F1134*'My Spreedsheet '!F1134)</f>
        <v>47.382041691772571</v>
      </c>
      <c r="P1134" s="44">
        <f t="shared" si="564"/>
        <v>-1654.3869648082273</v>
      </c>
      <c r="Q1134" s="44">
        <f t="shared" si="541"/>
        <v>-18428.032580224975</v>
      </c>
      <c r="R1134" s="44">
        <f t="shared" si="542"/>
        <v>-18.428032580224976</v>
      </c>
      <c r="S1134" s="44">
        <f t="shared" si="543"/>
        <v>2318.1479753305775</v>
      </c>
      <c r="T1134" s="44">
        <f t="shared" si="544"/>
        <v>344530.23310535762</v>
      </c>
      <c r="U1134" s="44">
        <f t="shared" si="545"/>
        <v>0</v>
      </c>
      <c r="V1134" s="44">
        <f t="shared" si="546"/>
        <v>0</v>
      </c>
      <c r="W1134" s="44">
        <f t="shared" si="547"/>
        <v>-18.428032580224976</v>
      </c>
      <c r="X1134" s="44">
        <f t="shared" si="548"/>
        <v>5.1188979389513818E-3</v>
      </c>
      <c r="Y1134" s="44">
        <f t="shared" si="534"/>
        <v>4165.5149288974981</v>
      </c>
      <c r="Z1134" s="44">
        <f t="shared" si="535"/>
        <v>-1969.9242111063156</v>
      </c>
      <c r="AA1134" s="44">
        <f t="shared" si="549"/>
        <v>1.157087480249305</v>
      </c>
      <c r="AB1134" s="44">
        <f t="shared" si="550"/>
        <v>-0.54720116975175437</v>
      </c>
      <c r="AC1134" s="44">
        <f t="shared" si="551"/>
        <v>0.54720116975175437</v>
      </c>
      <c r="AD1134" s="44">
        <f t="shared" si="552"/>
        <v>0.6098863104975506</v>
      </c>
      <c r="AE1134" s="44">
        <f>1/2*(('Car Info '!$C$5)*('My Spreedsheet '!F1134)^2)</f>
        <v>92435.7600308642</v>
      </c>
      <c r="AF1134" s="44">
        <f t="shared" si="553"/>
        <v>92.435760030864202</v>
      </c>
      <c r="AG1134" s="44">
        <f t="shared" si="554"/>
        <v>2.5676600008573389E-2</v>
      </c>
      <c r="AH1134" s="44">
        <f t="shared" si="555"/>
        <v>23.98246240783606</v>
      </c>
      <c r="AI1134" s="44">
        <f t="shared" si="556"/>
        <v>2318.1479753305775</v>
      </c>
      <c r="AJ1134" s="44">
        <f t="shared" si="557"/>
        <v>90117.612055533624</v>
      </c>
      <c r="AK1134" s="44">
        <f t="shared" si="558"/>
        <v>90.117612055533627</v>
      </c>
      <c r="AL1134" s="44">
        <f t="shared" si="559"/>
        <v>90117.612055533624</v>
      </c>
      <c r="AM1134" s="44">
        <f t="shared" si="560"/>
        <v>90.117612055533627</v>
      </c>
      <c r="AN1134" s="44">
        <f t="shared" si="561"/>
        <v>67.588209041650217</v>
      </c>
      <c r="AO1134" s="44">
        <f>IF('My Spreedsheet '!AN1134&lt; 'Supercapacitor Info'!$F$22,'My Spreedsheet '!AN1134,'Supercapacitor Info'!$F$22)</f>
        <v>67.588209041650217</v>
      </c>
    </row>
    <row r="1135" spans="2:41" x14ac:dyDescent="0.3">
      <c r="B1135" s="11" t="s">
        <v>11</v>
      </c>
      <c r="C1135" s="11">
        <v>1130</v>
      </c>
      <c r="D1135" s="11">
        <v>108</v>
      </c>
      <c r="E1135" s="12">
        <v>36.200000000000003</v>
      </c>
      <c r="F1135" s="53">
        <f t="shared" si="536"/>
        <v>10.055555555555555</v>
      </c>
      <c r="G1135" s="19">
        <f t="shared" si="562"/>
        <v>-1.0000000000000004</v>
      </c>
      <c r="H1135" s="19">
        <f t="shared" si="563"/>
        <v>-3.6000000000000014</v>
      </c>
      <c r="I1135" s="19">
        <f t="shared" si="537"/>
        <v>10.055555555555555</v>
      </c>
      <c r="J1135" s="19">
        <f t="shared" si="538"/>
        <v>9224.1666666666697</v>
      </c>
      <c r="K1135" s="19">
        <f t="shared" si="539"/>
        <v>1373.7500000000005</v>
      </c>
      <c r="L1135" s="44">
        <f>'Car Info '!$C$5*'My Spreedsheet '!G1135</f>
        <v>-1490.0000000000007</v>
      </c>
      <c r="M1135" s="44">
        <f t="shared" si="540"/>
        <v>1</v>
      </c>
      <c r="N1135" s="44">
        <f>IF(M1135=1,'Car Info '!$C$5*9.80665*'Car Info '!$H$5,0)</f>
        <v>160.73099349999998</v>
      </c>
      <c r="O1135" s="44">
        <f>0.5*'Car Info '!$G$5*'Car Info '!$I$5*'Car Info '!$D$5*('My Spreedsheet '!F1135*'My Spreedsheet '!F1135)</f>
        <v>38.613766527923609</v>
      </c>
      <c r="P1135" s="44">
        <f t="shared" si="564"/>
        <v>-1290.655239972077</v>
      </c>
      <c r="Q1135" s="44">
        <f t="shared" si="541"/>
        <v>-12978.255468608108</v>
      </c>
      <c r="R1135" s="44">
        <f t="shared" si="542"/>
        <v>-12.978255468608108</v>
      </c>
      <c r="S1135" s="44">
        <f t="shared" si="543"/>
        <v>2004.5223091696762</v>
      </c>
      <c r="T1135" s="44">
        <f t="shared" si="544"/>
        <v>346534.75541452732</v>
      </c>
      <c r="U1135" s="44">
        <f t="shared" si="545"/>
        <v>0</v>
      </c>
      <c r="V1135" s="44">
        <f t="shared" si="546"/>
        <v>0</v>
      </c>
      <c r="W1135" s="44">
        <f t="shared" si="547"/>
        <v>-12.978255468608108</v>
      </c>
      <c r="X1135" s="44">
        <f t="shared" si="548"/>
        <v>3.6050709635022521E-3</v>
      </c>
      <c r="Y1135" s="44">
        <f t="shared" si="534"/>
        <v>4165.5149288974981</v>
      </c>
      <c r="Z1135" s="44">
        <f t="shared" si="535"/>
        <v>-1982.9024665749237</v>
      </c>
      <c r="AA1135" s="44">
        <f t="shared" si="549"/>
        <v>1.157087480249305</v>
      </c>
      <c r="AB1135" s="44">
        <f t="shared" si="550"/>
        <v>-0.55080624071525652</v>
      </c>
      <c r="AC1135" s="44">
        <f t="shared" si="551"/>
        <v>0.55080624071525652</v>
      </c>
      <c r="AD1135" s="44">
        <f t="shared" si="552"/>
        <v>0.60628123953404844</v>
      </c>
      <c r="AE1135" s="44">
        <f>1/2*(('Car Info '!$C$5)*('My Spreedsheet '!F1135)^2)</f>
        <v>75330.07716049382</v>
      </c>
      <c r="AF1135" s="44">
        <f t="shared" si="553"/>
        <v>75.330077160493815</v>
      </c>
      <c r="AG1135" s="44">
        <f t="shared" si="554"/>
        <v>2.0925021433470505E-2</v>
      </c>
      <c r="AH1135" s="44">
        <f t="shared" si="555"/>
        <v>24.00338742926953</v>
      </c>
      <c r="AI1135" s="44">
        <f t="shared" si="556"/>
        <v>2004.5223091696762</v>
      </c>
      <c r="AJ1135" s="44">
        <f t="shared" si="557"/>
        <v>73325.554851324137</v>
      </c>
      <c r="AK1135" s="44">
        <f t="shared" si="558"/>
        <v>73.325554851324142</v>
      </c>
      <c r="AL1135" s="44">
        <f t="shared" si="559"/>
        <v>73325.554851324137</v>
      </c>
      <c r="AM1135" s="44">
        <f t="shared" si="560"/>
        <v>73.325554851324142</v>
      </c>
      <c r="AN1135" s="44">
        <f t="shared" si="561"/>
        <v>54.994166138493107</v>
      </c>
      <c r="AO1135" s="44">
        <f>IF('My Spreedsheet '!AN1135&lt; 'Supercapacitor Info'!$F$22,'My Spreedsheet '!AN1135,'Supercapacitor Info'!$F$22)</f>
        <v>54.994166138493107</v>
      </c>
    </row>
    <row r="1136" spans="2:41" x14ac:dyDescent="0.3">
      <c r="B1136" s="11" t="s">
        <v>11</v>
      </c>
      <c r="C1136" s="11">
        <v>1131</v>
      </c>
      <c r="D1136" s="11">
        <v>109</v>
      </c>
      <c r="E1136" s="12">
        <v>32.9</v>
      </c>
      <c r="F1136" s="53">
        <f t="shared" si="536"/>
        <v>9.1388888888888875</v>
      </c>
      <c r="G1136" s="19">
        <f t="shared" si="562"/>
        <v>-0.88888888888888917</v>
      </c>
      <c r="H1136" s="19">
        <f t="shared" si="563"/>
        <v>-3.2000000000000011</v>
      </c>
      <c r="I1136" s="19">
        <f t="shared" si="537"/>
        <v>9.1388888888888875</v>
      </c>
      <c r="J1136" s="19">
        <f t="shared" si="538"/>
        <v>9233.3055555555584</v>
      </c>
      <c r="K1136" s="19">
        <f t="shared" si="539"/>
        <v>1382.8888888888894</v>
      </c>
      <c r="L1136" s="44">
        <f>'Car Info '!$C$5*'My Spreedsheet '!G1136</f>
        <v>-1324.4444444444448</v>
      </c>
      <c r="M1136" s="44">
        <f t="shared" si="540"/>
        <v>1</v>
      </c>
      <c r="N1136" s="44">
        <f>IF(M1136=1,'Car Info '!$C$5*9.80665*'Car Info '!$H$5,0)</f>
        <v>160.73099349999998</v>
      </c>
      <c r="O1136" s="44">
        <f>0.5*'Car Info '!$G$5*'Car Info '!$I$5*'Car Info '!$D$5*('My Spreedsheet '!F1136*'My Spreedsheet '!F1136)</f>
        <v>31.894575125522561</v>
      </c>
      <c r="P1136" s="44">
        <f t="shared" si="564"/>
        <v>-1131.8188758189222</v>
      </c>
      <c r="Q1136" s="44">
        <f t="shared" si="541"/>
        <v>-10343.566948456259</v>
      </c>
      <c r="R1136" s="44">
        <f t="shared" si="542"/>
        <v>-10.343566948456258</v>
      </c>
      <c r="S1136" s="44">
        <f t="shared" si="543"/>
        <v>1760.3836688276917</v>
      </c>
      <c r="T1136" s="44">
        <f t="shared" si="544"/>
        <v>348295.13908335502</v>
      </c>
      <c r="U1136" s="44">
        <f t="shared" si="545"/>
        <v>0</v>
      </c>
      <c r="V1136" s="44">
        <f t="shared" si="546"/>
        <v>0</v>
      </c>
      <c r="W1136" s="44">
        <f t="shared" si="547"/>
        <v>-10.343566948456258</v>
      </c>
      <c r="X1136" s="44">
        <f t="shared" si="548"/>
        <v>2.8732130412378494E-3</v>
      </c>
      <c r="Y1136" s="44">
        <f t="shared" si="534"/>
        <v>4165.5149288974981</v>
      </c>
      <c r="Z1136" s="44">
        <f t="shared" si="535"/>
        <v>-1993.24603352338</v>
      </c>
      <c r="AA1136" s="44">
        <f t="shared" si="549"/>
        <v>1.157087480249305</v>
      </c>
      <c r="AB1136" s="44">
        <f t="shared" si="550"/>
        <v>-0.55367945375649441</v>
      </c>
      <c r="AC1136" s="44">
        <f t="shared" si="551"/>
        <v>0.55367945375649441</v>
      </c>
      <c r="AD1136" s="44">
        <f t="shared" si="552"/>
        <v>0.60340802649281056</v>
      </c>
      <c r="AE1136" s="44">
        <f>1/2*(('Car Info '!$C$5)*('My Spreedsheet '!F1136)^2)</f>
        <v>62221.871141975294</v>
      </c>
      <c r="AF1136" s="44">
        <f t="shared" si="553"/>
        <v>62.221871141975299</v>
      </c>
      <c r="AG1136" s="44">
        <f t="shared" si="554"/>
        <v>1.728385309499314E-2</v>
      </c>
      <c r="AH1136" s="44">
        <f t="shared" si="555"/>
        <v>24.020671282364525</v>
      </c>
      <c r="AI1136" s="44">
        <f t="shared" si="556"/>
        <v>1760.3836688276917</v>
      </c>
      <c r="AJ1136" s="44">
        <f t="shared" si="557"/>
        <v>60461.487473147601</v>
      </c>
      <c r="AK1136" s="44">
        <f t="shared" si="558"/>
        <v>60.461487473147599</v>
      </c>
      <c r="AL1136" s="44">
        <f t="shared" si="559"/>
        <v>60461.487473147601</v>
      </c>
      <c r="AM1136" s="44">
        <f t="shared" si="560"/>
        <v>60.461487473147599</v>
      </c>
      <c r="AN1136" s="44">
        <f t="shared" si="561"/>
        <v>45.346115604860699</v>
      </c>
      <c r="AO1136" s="44">
        <f>IF('My Spreedsheet '!AN1136&lt; 'Supercapacitor Info'!$F$22,'My Spreedsheet '!AN1136,'Supercapacitor Info'!$F$22)</f>
        <v>45.346115604860699</v>
      </c>
    </row>
    <row r="1137" spans="2:41" x14ac:dyDescent="0.3">
      <c r="B1137" s="11" t="s">
        <v>11</v>
      </c>
      <c r="C1137" s="11">
        <v>1132</v>
      </c>
      <c r="D1137" s="11">
        <v>110</v>
      </c>
      <c r="E1137" s="12">
        <v>29.8</v>
      </c>
      <c r="F1137" s="53">
        <f t="shared" si="536"/>
        <v>8.2777777777777786</v>
      </c>
      <c r="G1137" s="19">
        <f t="shared" si="562"/>
        <v>-0.87499999999999956</v>
      </c>
      <c r="H1137" s="19">
        <f t="shared" si="563"/>
        <v>-3.1499999999999986</v>
      </c>
      <c r="I1137" s="19">
        <f t="shared" si="537"/>
        <v>8.2777777777777786</v>
      </c>
      <c r="J1137" s="19">
        <f t="shared" si="538"/>
        <v>9241.5833333333358</v>
      </c>
      <c r="K1137" s="19">
        <f t="shared" si="539"/>
        <v>1391.1666666666672</v>
      </c>
      <c r="L1137" s="44">
        <f>'Car Info '!$C$5*'My Spreedsheet '!G1137</f>
        <v>-1303.7499999999993</v>
      </c>
      <c r="M1137" s="44">
        <f t="shared" si="540"/>
        <v>1</v>
      </c>
      <c r="N1137" s="44">
        <f>IF(M1137=1,'Car Info '!$C$5*9.80665*'Car Info '!$H$5,0)</f>
        <v>160.73099349999998</v>
      </c>
      <c r="O1137" s="44">
        <f>0.5*'Car Info '!$G$5*'Car Info '!$I$5*'Car Info '!$D$5*('My Spreedsheet '!F1137*'My Spreedsheet '!F1137)</f>
        <v>26.167218054590283</v>
      </c>
      <c r="P1137" s="44">
        <f t="shared" si="564"/>
        <v>-1116.8517884454091</v>
      </c>
      <c r="Q1137" s="44">
        <f t="shared" si="541"/>
        <v>-9245.0509154647752</v>
      </c>
      <c r="R1137" s="44">
        <f t="shared" si="542"/>
        <v>-9.2450509154647751</v>
      </c>
      <c r="S1137" s="44">
        <f t="shared" si="543"/>
        <v>1547.1018623129974</v>
      </c>
      <c r="T1137" s="44">
        <f t="shared" si="544"/>
        <v>349842.24094566802</v>
      </c>
      <c r="U1137" s="44">
        <f t="shared" si="545"/>
        <v>0</v>
      </c>
      <c r="V1137" s="44">
        <f t="shared" si="546"/>
        <v>0</v>
      </c>
      <c r="W1137" s="44">
        <f t="shared" si="547"/>
        <v>-9.2450509154647751</v>
      </c>
      <c r="X1137" s="44">
        <f t="shared" si="548"/>
        <v>2.5680696987402155E-3</v>
      </c>
      <c r="Y1137" s="44">
        <f t="shared" si="534"/>
        <v>4165.5149288974981</v>
      </c>
      <c r="Z1137" s="44">
        <f t="shared" si="535"/>
        <v>-2002.4910844388448</v>
      </c>
      <c r="AA1137" s="44">
        <f t="shared" si="549"/>
        <v>1.157087480249305</v>
      </c>
      <c r="AB1137" s="44">
        <f t="shared" si="550"/>
        <v>-0.55624752345523465</v>
      </c>
      <c r="AC1137" s="44">
        <f t="shared" si="551"/>
        <v>0.55624752345523465</v>
      </c>
      <c r="AD1137" s="44">
        <f t="shared" si="552"/>
        <v>0.60083995679407032</v>
      </c>
      <c r="AE1137" s="44">
        <f>1/2*(('Car Info '!$C$5)*('My Spreedsheet '!F1137)^2)</f>
        <v>51048.59567901236</v>
      </c>
      <c r="AF1137" s="44">
        <f t="shared" si="553"/>
        <v>51.048595679012358</v>
      </c>
      <c r="AG1137" s="44">
        <f t="shared" si="554"/>
        <v>1.4180165466392322E-2</v>
      </c>
      <c r="AH1137" s="44">
        <f t="shared" si="555"/>
        <v>24.034851447830917</v>
      </c>
      <c r="AI1137" s="44">
        <f t="shared" si="556"/>
        <v>1547.1018623129974</v>
      </c>
      <c r="AJ1137" s="44">
        <f t="shared" si="557"/>
        <v>49501.49381669936</v>
      </c>
      <c r="AK1137" s="44">
        <f t="shared" si="558"/>
        <v>49.501493816699359</v>
      </c>
      <c r="AL1137" s="44">
        <f t="shared" si="559"/>
        <v>49501.49381669936</v>
      </c>
      <c r="AM1137" s="44">
        <f t="shared" si="560"/>
        <v>49.501493816699359</v>
      </c>
      <c r="AN1137" s="44">
        <f t="shared" si="561"/>
        <v>37.126120362524517</v>
      </c>
      <c r="AO1137" s="44">
        <f>IF('My Spreedsheet '!AN1137&lt; 'Supercapacitor Info'!$F$22,'My Spreedsheet '!AN1137,'Supercapacitor Info'!$F$22)</f>
        <v>37.126120362524517</v>
      </c>
    </row>
    <row r="1138" spans="2:41" x14ac:dyDescent="0.3">
      <c r="B1138" s="11" t="s">
        <v>11</v>
      </c>
      <c r="C1138" s="11">
        <v>1133</v>
      </c>
      <c r="D1138" s="11">
        <v>111</v>
      </c>
      <c r="E1138" s="12">
        <v>26.6</v>
      </c>
      <c r="F1138" s="53">
        <f t="shared" si="536"/>
        <v>7.3888888888888893</v>
      </c>
      <c r="G1138" s="19">
        <f t="shared" si="562"/>
        <v>-0.94444444444444453</v>
      </c>
      <c r="H1138" s="19">
        <f t="shared" si="563"/>
        <v>-3.4000000000000004</v>
      </c>
      <c r="I1138" s="19">
        <f t="shared" si="537"/>
        <v>7.3888888888888893</v>
      </c>
      <c r="J1138" s="19">
        <f t="shared" si="538"/>
        <v>9248.9722222222244</v>
      </c>
      <c r="K1138" s="19">
        <f t="shared" si="539"/>
        <v>1398.5555555555561</v>
      </c>
      <c r="L1138" s="44">
        <f>'Car Info '!$C$5*'My Spreedsheet '!G1138</f>
        <v>-1407.2222222222224</v>
      </c>
      <c r="M1138" s="44">
        <f t="shared" si="540"/>
        <v>1</v>
      </c>
      <c r="N1138" s="44">
        <f>IF(M1138=1,'Car Info '!$C$5*9.80665*'Car Info '!$H$5,0)</f>
        <v>160.73099349999998</v>
      </c>
      <c r="O1138" s="44">
        <f>0.5*'Car Info '!$G$5*'Car Info '!$I$5*'Car Info '!$D$5*('My Spreedsheet '!F1138*'My Spreedsheet '!F1138)</f>
        <v>20.849147343256945</v>
      </c>
      <c r="P1138" s="44">
        <f t="shared" si="564"/>
        <v>-1225.6420813789655</v>
      </c>
      <c r="Q1138" s="44">
        <f t="shared" si="541"/>
        <v>-9056.1331568556907</v>
      </c>
      <c r="R1138" s="44">
        <f t="shared" si="542"/>
        <v>-9.0561331568556902</v>
      </c>
      <c r="S1138" s="44">
        <f t="shared" si="543"/>
        <v>1341.6754851196206</v>
      </c>
      <c r="T1138" s="44">
        <f t="shared" si="544"/>
        <v>351183.91643078765</v>
      </c>
      <c r="U1138" s="44">
        <f t="shared" si="545"/>
        <v>0</v>
      </c>
      <c r="V1138" s="44">
        <f t="shared" si="546"/>
        <v>0</v>
      </c>
      <c r="W1138" s="44">
        <f t="shared" si="547"/>
        <v>-9.0561331568556902</v>
      </c>
      <c r="X1138" s="44">
        <f t="shared" si="548"/>
        <v>2.5155925435710251E-3</v>
      </c>
      <c r="Y1138" s="44">
        <f t="shared" si="534"/>
        <v>4165.5149288974981</v>
      </c>
      <c r="Z1138" s="44">
        <f t="shared" si="535"/>
        <v>-2011.5472175957004</v>
      </c>
      <c r="AA1138" s="44">
        <f t="shared" si="549"/>
        <v>1.157087480249305</v>
      </c>
      <c r="AB1138" s="44">
        <f t="shared" si="550"/>
        <v>-0.55876311599880568</v>
      </c>
      <c r="AC1138" s="44">
        <f t="shared" si="551"/>
        <v>0.55876311599880568</v>
      </c>
      <c r="AD1138" s="44">
        <f t="shared" si="552"/>
        <v>0.59832436425049929</v>
      </c>
      <c r="AE1138" s="44">
        <f>1/2*(('Car Info '!$C$5)*('My Spreedsheet '!F1138)^2)</f>
        <v>40673.780864197535</v>
      </c>
      <c r="AF1138" s="44">
        <f t="shared" si="553"/>
        <v>40.673780864197539</v>
      </c>
      <c r="AG1138" s="44">
        <f t="shared" si="554"/>
        <v>1.1298272462277095E-2</v>
      </c>
      <c r="AH1138" s="44">
        <f t="shared" si="555"/>
        <v>24.046149720293194</v>
      </c>
      <c r="AI1138" s="44">
        <f t="shared" si="556"/>
        <v>1341.6754851196206</v>
      </c>
      <c r="AJ1138" s="44">
        <f t="shared" si="557"/>
        <v>39332.105379077911</v>
      </c>
      <c r="AK1138" s="44">
        <f t="shared" si="558"/>
        <v>39.332105379077909</v>
      </c>
      <c r="AL1138" s="44">
        <f t="shared" si="559"/>
        <v>39332.105379077911</v>
      </c>
      <c r="AM1138" s="44">
        <f t="shared" si="560"/>
        <v>39.332105379077909</v>
      </c>
      <c r="AN1138" s="44">
        <f t="shared" si="561"/>
        <v>29.499079034308433</v>
      </c>
      <c r="AO1138" s="44">
        <f>IF('My Spreedsheet '!AN1138&lt; 'Supercapacitor Info'!$F$22,'My Spreedsheet '!AN1138,'Supercapacitor Info'!$F$22)</f>
        <v>29.499079034308433</v>
      </c>
    </row>
    <row r="1139" spans="2:41" x14ac:dyDescent="0.3">
      <c r="B1139" s="11" t="s">
        <v>11</v>
      </c>
      <c r="C1139" s="11">
        <v>1134</v>
      </c>
      <c r="D1139" s="11">
        <v>112</v>
      </c>
      <c r="E1139" s="12">
        <v>23</v>
      </c>
      <c r="F1139" s="53">
        <f t="shared" si="536"/>
        <v>6.3888888888888884</v>
      </c>
      <c r="G1139" s="19">
        <f t="shared" si="562"/>
        <v>-1.0000000000000004</v>
      </c>
      <c r="H1139" s="19">
        <f t="shared" si="563"/>
        <v>-3.6000000000000014</v>
      </c>
      <c r="I1139" s="19">
        <f t="shared" si="537"/>
        <v>6.3888888888888884</v>
      </c>
      <c r="J1139" s="19">
        <f t="shared" si="538"/>
        <v>9255.3611111111131</v>
      </c>
      <c r="K1139" s="19">
        <f t="shared" si="539"/>
        <v>1404.944444444445</v>
      </c>
      <c r="L1139" s="44">
        <f>'Car Info '!$C$5*'My Spreedsheet '!G1139</f>
        <v>-1490.0000000000007</v>
      </c>
      <c r="M1139" s="44">
        <f t="shared" si="540"/>
        <v>1</v>
      </c>
      <c r="N1139" s="44">
        <f>IF(M1139=1,'Car Info '!$C$5*9.80665*'Car Info '!$H$5,0)</f>
        <v>160.73099349999998</v>
      </c>
      <c r="O1139" s="44">
        <f>0.5*'Car Info '!$G$5*'Car Info '!$I$5*'Car Info '!$D$5*('My Spreedsheet '!F1139*'My Spreedsheet '!F1139)</f>
        <v>15.587651852256943</v>
      </c>
      <c r="P1139" s="44">
        <f t="shared" si="564"/>
        <v>-1313.6813546477438</v>
      </c>
      <c r="Q1139" s="44">
        <f t="shared" si="541"/>
        <v>-8392.9642102494727</v>
      </c>
      <c r="R1139" s="44">
        <f t="shared" si="542"/>
        <v>-8.3929642102494721</v>
      </c>
      <c r="S1139" s="44">
        <f t="shared" si="543"/>
        <v>1126.4802341949749</v>
      </c>
      <c r="T1139" s="44">
        <f t="shared" si="544"/>
        <v>352310.3966649826</v>
      </c>
      <c r="U1139" s="44">
        <f t="shared" si="545"/>
        <v>0</v>
      </c>
      <c r="V1139" s="44">
        <f t="shared" si="546"/>
        <v>0</v>
      </c>
      <c r="W1139" s="44">
        <f t="shared" si="547"/>
        <v>-8.3929642102494721</v>
      </c>
      <c r="X1139" s="44">
        <f t="shared" si="548"/>
        <v>2.3313789472915202E-3</v>
      </c>
      <c r="Y1139" s="44">
        <f t="shared" si="534"/>
        <v>4165.5149288974981</v>
      </c>
      <c r="Z1139" s="44">
        <f t="shared" si="535"/>
        <v>-2019.9401818059498</v>
      </c>
      <c r="AA1139" s="44">
        <f t="shared" si="549"/>
        <v>1.157087480249305</v>
      </c>
      <c r="AB1139" s="44">
        <f t="shared" si="550"/>
        <v>-0.5610944949460972</v>
      </c>
      <c r="AC1139" s="44">
        <f t="shared" si="551"/>
        <v>0.5610944949460972</v>
      </c>
      <c r="AD1139" s="44">
        <f t="shared" si="552"/>
        <v>0.59599298530320777</v>
      </c>
      <c r="AE1139" s="44">
        <f>1/2*(('Car Info '!$C$5)*('My Spreedsheet '!F1139)^2)</f>
        <v>30409.336419753083</v>
      </c>
      <c r="AF1139" s="44">
        <f t="shared" si="553"/>
        <v>30.409336419753082</v>
      </c>
      <c r="AG1139" s="44">
        <f t="shared" si="554"/>
        <v>8.4470378943758556E-3</v>
      </c>
      <c r="AH1139" s="44">
        <f t="shared" si="555"/>
        <v>24.054596758187568</v>
      </c>
      <c r="AI1139" s="44">
        <f t="shared" si="556"/>
        <v>1126.4802341949749</v>
      </c>
      <c r="AJ1139" s="44">
        <f t="shared" si="557"/>
        <v>29282.856185558107</v>
      </c>
      <c r="AK1139" s="44">
        <f t="shared" si="558"/>
        <v>29.282856185558106</v>
      </c>
      <c r="AL1139" s="44">
        <f t="shared" si="559"/>
        <v>29282.856185558107</v>
      </c>
      <c r="AM1139" s="44">
        <f t="shared" si="560"/>
        <v>29.282856185558106</v>
      </c>
      <c r="AN1139" s="44">
        <f t="shared" si="561"/>
        <v>21.962142139168581</v>
      </c>
      <c r="AO1139" s="44">
        <f>IF('My Spreedsheet '!AN1139&lt; 'Supercapacitor Info'!$F$22,'My Spreedsheet '!AN1139,'Supercapacitor Info'!$F$22)</f>
        <v>21.962142139168581</v>
      </c>
    </row>
    <row r="1140" spans="2:41" x14ac:dyDescent="0.3">
      <c r="B1140" s="11" t="s">
        <v>11</v>
      </c>
      <c r="C1140" s="11">
        <v>1135</v>
      </c>
      <c r="D1140" s="11">
        <v>113</v>
      </c>
      <c r="E1140" s="12">
        <v>19.399999999999999</v>
      </c>
      <c r="F1140" s="53">
        <f t="shared" si="536"/>
        <v>5.3888888888888884</v>
      </c>
      <c r="G1140" s="19">
        <f t="shared" si="562"/>
        <v>-0.93055555555555547</v>
      </c>
      <c r="H1140" s="19">
        <f t="shared" si="563"/>
        <v>-3.3499999999999996</v>
      </c>
      <c r="I1140" s="19">
        <f t="shared" si="537"/>
        <v>5.3888888888888884</v>
      </c>
      <c r="J1140" s="19">
        <f t="shared" si="538"/>
        <v>9260.7500000000018</v>
      </c>
      <c r="K1140" s="19">
        <f t="shared" si="539"/>
        <v>1410.3333333333339</v>
      </c>
      <c r="L1140" s="44">
        <f>'Car Info '!$C$5*'My Spreedsheet '!G1140</f>
        <v>-1386.5277777777776</v>
      </c>
      <c r="M1140" s="44">
        <f t="shared" si="540"/>
        <v>1</v>
      </c>
      <c r="N1140" s="44">
        <f>IF(M1140=1,'Car Info '!$C$5*9.80665*'Car Info '!$H$5,0)</f>
        <v>160.73099349999998</v>
      </c>
      <c r="O1140" s="44">
        <f>0.5*'Car Info '!$G$5*'Car Info '!$I$5*'Car Info '!$D$5*('My Spreedsheet '!F1140*'My Spreedsheet '!F1140)</f>
        <v>11.089921835756943</v>
      </c>
      <c r="P1140" s="44">
        <f t="shared" si="564"/>
        <v>-1214.7068624420206</v>
      </c>
      <c r="Q1140" s="44">
        <f t="shared" si="541"/>
        <v>-6545.9203142708884</v>
      </c>
      <c r="R1140" s="44">
        <f t="shared" si="542"/>
        <v>-6.5459203142708882</v>
      </c>
      <c r="S1140" s="44">
        <f t="shared" si="543"/>
        <v>925.92382153157894</v>
      </c>
      <c r="T1140" s="44">
        <f t="shared" si="544"/>
        <v>353236.32048651419</v>
      </c>
      <c r="U1140" s="44">
        <f t="shared" si="545"/>
        <v>0</v>
      </c>
      <c r="V1140" s="44">
        <f t="shared" si="546"/>
        <v>0</v>
      </c>
      <c r="W1140" s="44">
        <f t="shared" si="547"/>
        <v>-6.5459203142708882</v>
      </c>
      <c r="X1140" s="44">
        <f t="shared" si="548"/>
        <v>1.8183111984085801E-3</v>
      </c>
      <c r="Y1140" s="44">
        <f t="shared" si="534"/>
        <v>4165.5149288974981</v>
      </c>
      <c r="Z1140" s="44">
        <f t="shared" si="535"/>
        <v>-2026.4861021202207</v>
      </c>
      <c r="AA1140" s="44">
        <f t="shared" si="549"/>
        <v>1.157087480249305</v>
      </c>
      <c r="AB1140" s="44">
        <f t="shared" si="550"/>
        <v>-0.56291280614450578</v>
      </c>
      <c r="AC1140" s="44">
        <f t="shared" si="551"/>
        <v>0.56291280614450578</v>
      </c>
      <c r="AD1140" s="44">
        <f t="shared" si="552"/>
        <v>0.59417467410479918</v>
      </c>
      <c r="AE1140" s="44">
        <f>1/2*(('Car Info '!$C$5)*('My Spreedsheet '!F1140)^2)</f>
        <v>21634.891975308637</v>
      </c>
      <c r="AF1140" s="44">
        <f t="shared" si="553"/>
        <v>21.634891975308637</v>
      </c>
      <c r="AG1140" s="44">
        <f t="shared" si="554"/>
        <v>6.0096922153635105E-3</v>
      </c>
      <c r="AH1140" s="44">
        <f t="shared" si="555"/>
        <v>24.060606450402933</v>
      </c>
      <c r="AI1140" s="44">
        <f t="shared" si="556"/>
        <v>925.92382153157894</v>
      </c>
      <c r="AJ1140" s="44">
        <f t="shared" si="557"/>
        <v>20708.968153777059</v>
      </c>
      <c r="AK1140" s="44">
        <f t="shared" si="558"/>
        <v>20.708968153777061</v>
      </c>
      <c r="AL1140" s="44">
        <f t="shared" si="559"/>
        <v>20708.968153777059</v>
      </c>
      <c r="AM1140" s="44">
        <f t="shared" si="560"/>
        <v>20.708968153777061</v>
      </c>
      <c r="AN1140" s="44">
        <f t="shared" si="561"/>
        <v>15.531726115332795</v>
      </c>
      <c r="AO1140" s="44">
        <f>IF('My Spreedsheet '!AN1140&lt; 'Supercapacitor Info'!$F$22,'My Spreedsheet '!AN1140,'Supercapacitor Info'!$F$22)</f>
        <v>15.531726115332795</v>
      </c>
    </row>
    <row r="1141" spans="2:41" x14ac:dyDescent="0.3">
      <c r="B1141" s="11" t="s">
        <v>11</v>
      </c>
      <c r="C1141" s="11">
        <v>1136</v>
      </c>
      <c r="D1141" s="11">
        <v>114</v>
      </c>
      <c r="E1141" s="12">
        <v>16.3</v>
      </c>
      <c r="F1141" s="53">
        <f t="shared" si="536"/>
        <v>4.5277777777777777</v>
      </c>
      <c r="G1141" s="19">
        <f t="shared" si="562"/>
        <v>-0.66666666666666652</v>
      </c>
      <c r="H1141" s="19">
        <f t="shared" si="563"/>
        <v>-2.3999999999999995</v>
      </c>
      <c r="I1141" s="19">
        <f t="shared" si="537"/>
        <v>4.5277777777777777</v>
      </c>
      <c r="J1141" s="19">
        <f t="shared" si="538"/>
        <v>9265.2777777777792</v>
      </c>
      <c r="K1141" s="19">
        <f t="shared" si="539"/>
        <v>1414.8611111111118</v>
      </c>
      <c r="L1141" s="44">
        <f>'Car Info '!$C$5*'My Spreedsheet '!G1141</f>
        <v>-993.33333333333314</v>
      </c>
      <c r="M1141" s="44">
        <f t="shared" si="540"/>
        <v>1</v>
      </c>
      <c r="N1141" s="44">
        <f>IF(M1141=1,'Car Info '!$C$5*9.80665*'Car Info '!$H$5,0)</f>
        <v>160.73099349999998</v>
      </c>
      <c r="O1141" s="44">
        <f>0.5*'Car Info '!$G$5*'Car Info '!$I$5*'Car Info '!$D$5*('My Spreedsheet '!F1141*'My Spreedsheet '!F1141)</f>
        <v>7.828890776230903</v>
      </c>
      <c r="P1141" s="44">
        <f t="shared" si="564"/>
        <v>-824.77344905710231</v>
      </c>
      <c r="Q1141" s="44">
        <f t="shared" si="541"/>
        <v>-3734.3908943418796</v>
      </c>
      <c r="R1141" s="44">
        <f t="shared" si="542"/>
        <v>-3.7343908943418795</v>
      </c>
      <c r="S1141" s="44">
        <f t="shared" si="543"/>
        <v>763.20169825071207</v>
      </c>
      <c r="T1141" s="44">
        <f t="shared" si="544"/>
        <v>353999.52218476491</v>
      </c>
      <c r="U1141" s="44">
        <f t="shared" si="545"/>
        <v>0</v>
      </c>
      <c r="V1141" s="44">
        <f t="shared" si="546"/>
        <v>0</v>
      </c>
      <c r="W1141" s="44">
        <f t="shared" si="547"/>
        <v>-3.7343908943418795</v>
      </c>
      <c r="X1141" s="44">
        <f t="shared" si="548"/>
        <v>1.0373308039838553E-3</v>
      </c>
      <c r="Y1141" s="44">
        <f t="shared" si="534"/>
        <v>4165.5149288974981</v>
      </c>
      <c r="Z1141" s="44">
        <f t="shared" si="535"/>
        <v>-2030.2204930145626</v>
      </c>
      <c r="AA1141" s="44">
        <f t="shared" si="549"/>
        <v>1.157087480249305</v>
      </c>
      <c r="AB1141" s="44">
        <f t="shared" si="550"/>
        <v>-0.56395013694848961</v>
      </c>
      <c r="AC1141" s="44">
        <f t="shared" si="551"/>
        <v>0.56395013694848961</v>
      </c>
      <c r="AD1141" s="44">
        <f t="shared" si="552"/>
        <v>0.59313734330081536</v>
      </c>
      <c r="AE1141" s="44">
        <f>1/2*(('Car Info '!$C$5)*('My Spreedsheet '!F1141)^2)</f>
        <v>15273.074845679013</v>
      </c>
      <c r="AF1141" s="44">
        <f t="shared" si="553"/>
        <v>15.273074845679014</v>
      </c>
      <c r="AG1141" s="44">
        <f t="shared" si="554"/>
        <v>4.2425207904663925E-3</v>
      </c>
      <c r="AH1141" s="44">
        <f t="shared" si="555"/>
        <v>24.064848971193399</v>
      </c>
      <c r="AI1141" s="44">
        <f t="shared" si="556"/>
        <v>763.20169825071207</v>
      </c>
      <c r="AJ1141" s="44">
        <f t="shared" si="557"/>
        <v>14509.873147428301</v>
      </c>
      <c r="AK1141" s="44">
        <f t="shared" si="558"/>
        <v>14.509873147428301</v>
      </c>
      <c r="AL1141" s="44">
        <f t="shared" si="559"/>
        <v>14509.873147428301</v>
      </c>
      <c r="AM1141" s="44">
        <f t="shared" si="560"/>
        <v>14.509873147428301</v>
      </c>
      <c r="AN1141" s="44">
        <f t="shared" si="561"/>
        <v>10.882404860571228</v>
      </c>
      <c r="AO1141" s="44">
        <f>IF('My Spreedsheet '!AN1141&lt; 'Supercapacitor Info'!$F$22,'My Spreedsheet '!AN1141,'Supercapacitor Info'!$F$22)</f>
        <v>10.882404860571228</v>
      </c>
    </row>
    <row r="1142" spans="2:41" x14ac:dyDescent="0.3">
      <c r="B1142" s="11" t="s">
        <v>11</v>
      </c>
      <c r="C1142" s="11">
        <v>1137</v>
      </c>
      <c r="D1142" s="11">
        <v>115</v>
      </c>
      <c r="E1142" s="12">
        <v>14.6</v>
      </c>
      <c r="F1142" s="53">
        <f t="shared" si="536"/>
        <v>4.0555555555555554</v>
      </c>
      <c r="G1142" s="19">
        <f t="shared" si="562"/>
        <v>-0.29166666666666685</v>
      </c>
      <c r="H1142" s="19">
        <f t="shared" si="563"/>
        <v>-1.0500000000000007</v>
      </c>
      <c r="I1142" s="19">
        <f t="shared" si="537"/>
        <v>4.0555555555555554</v>
      </c>
      <c r="J1142" s="19">
        <f t="shared" si="538"/>
        <v>9269.3333333333339</v>
      </c>
      <c r="K1142" s="19">
        <f t="shared" si="539"/>
        <v>1418.9166666666674</v>
      </c>
      <c r="L1142" s="44">
        <f>'Car Info '!$C$5*'My Spreedsheet '!G1142</f>
        <v>-434.5833333333336</v>
      </c>
      <c r="M1142" s="44">
        <f t="shared" si="540"/>
        <v>1</v>
      </c>
      <c r="N1142" s="44">
        <f>IF(M1142=1,'Car Info '!$C$5*9.80665*'Car Info '!$H$5,0)</f>
        <v>160.73099349999998</v>
      </c>
      <c r="O1142" s="44">
        <f>0.5*'Car Info '!$G$5*'Car Info '!$I$5*'Car Info '!$D$5*('My Spreedsheet '!F1142*'My Spreedsheet '!F1142)</f>
        <v>6.2810281074236096</v>
      </c>
      <c r="P1142" s="44">
        <f t="shared" si="564"/>
        <v>-267.57131172591005</v>
      </c>
      <c r="Q1142" s="44">
        <f t="shared" si="541"/>
        <v>-1085.1503197773018</v>
      </c>
      <c r="R1142" s="44">
        <f t="shared" si="542"/>
        <v>-1.0851503197773018</v>
      </c>
      <c r="S1142" s="44">
        <f t="shared" si="543"/>
        <v>677.32653207455121</v>
      </c>
      <c r="T1142" s="44">
        <f t="shared" si="544"/>
        <v>354676.84871683945</v>
      </c>
      <c r="U1142" s="44">
        <f t="shared" si="545"/>
        <v>0</v>
      </c>
      <c r="V1142" s="44">
        <f t="shared" si="546"/>
        <v>0</v>
      </c>
      <c r="W1142" s="44">
        <f t="shared" si="547"/>
        <v>-1.0851503197773018</v>
      </c>
      <c r="X1142" s="44">
        <f t="shared" si="548"/>
        <v>3.0143064438258385E-4</v>
      </c>
      <c r="Y1142" s="44">
        <f t="shared" si="534"/>
        <v>4165.5149288974981</v>
      </c>
      <c r="Z1142" s="44">
        <f t="shared" si="535"/>
        <v>-2031.3056433343399</v>
      </c>
      <c r="AA1142" s="44">
        <f t="shared" si="549"/>
        <v>1.157087480249305</v>
      </c>
      <c r="AB1142" s="44">
        <f t="shared" si="550"/>
        <v>-0.56425156759287221</v>
      </c>
      <c r="AC1142" s="44">
        <f t="shared" si="551"/>
        <v>0.56425156759287221</v>
      </c>
      <c r="AD1142" s="44">
        <f t="shared" si="552"/>
        <v>0.59283591265643276</v>
      </c>
      <c r="AE1142" s="44">
        <f>1/2*(('Car Info '!$C$5)*('My Spreedsheet '!F1142)^2)</f>
        <v>12253.410493827159</v>
      </c>
      <c r="AF1142" s="44">
        <f t="shared" si="553"/>
        <v>12.253410493827159</v>
      </c>
      <c r="AG1142" s="44">
        <f t="shared" si="554"/>
        <v>3.403725137174211E-3</v>
      </c>
      <c r="AH1142" s="44">
        <f t="shared" si="555"/>
        <v>24.068252696330575</v>
      </c>
      <c r="AI1142" s="44">
        <f t="shared" si="556"/>
        <v>677.32653207455121</v>
      </c>
      <c r="AJ1142" s="44">
        <f t="shared" si="557"/>
        <v>11576.083961752609</v>
      </c>
      <c r="AK1142" s="44">
        <f t="shared" si="558"/>
        <v>11.576083961752609</v>
      </c>
      <c r="AL1142" s="44">
        <f t="shared" si="559"/>
        <v>11576.083961752609</v>
      </c>
      <c r="AM1142" s="44">
        <f t="shared" si="560"/>
        <v>11.576083961752609</v>
      </c>
      <c r="AN1142" s="44">
        <f t="shared" si="561"/>
        <v>8.6820629713144566</v>
      </c>
      <c r="AO1142" s="44">
        <f>IF('My Spreedsheet '!AN1142&lt; 'Supercapacitor Info'!$F$22,'My Spreedsheet '!AN1142,'Supercapacitor Info'!$F$22)</f>
        <v>8.6820629713144566</v>
      </c>
    </row>
    <row r="1143" spans="2:41" x14ac:dyDescent="0.3">
      <c r="B1143" s="11" t="s">
        <v>11</v>
      </c>
      <c r="C1143" s="11">
        <v>1138</v>
      </c>
      <c r="D1143" s="11">
        <v>116</v>
      </c>
      <c r="E1143" s="12">
        <v>14.2</v>
      </c>
      <c r="F1143" s="53">
        <f t="shared" si="536"/>
        <v>3.9444444444444442</v>
      </c>
      <c r="G1143" s="19">
        <f t="shared" si="562"/>
        <v>-4.1666666666666519E-2</v>
      </c>
      <c r="H1143" s="19">
        <f t="shared" si="563"/>
        <v>-0.14999999999999947</v>
      </c>
      <c r="I1143" s="19">
        <f t="shared" si="537"/>
        <v>3.9444444444444442</v>
      </c>
      <c r="J1143" s="19">
        <f t="shared" si="538"/>
        <v>9273.2777777777792</v>
      </c>
      <c r="K1143" s="19">
        <f t="shared" si="539"/>
        <v>1422.8611111111118</v>
      </c>
      <c r="L1143" s="44">
        <f>'Car Info '!$C$5*'My Spreedsheet '!G1143</f>
        <v>-62.083333333333115</v>
      </c>
      <c r="M1143" s="44">
        <f t="shared" si="540"/>
        <v>1</v>
      </c>
      <c r="N1143" s="44">
        <f>IF(M1143=1,'Car Info '!$C$5*9.80665*'Car Info '!$H$5,0)</f>
        <v>160.73099349999998</v>
      </c>
      <c r="O1143" s="44">
        <f>0.5*'Car Info '!$G$5*'Car Info '!$I$5*'Car Info '!$D$5*('My Spreedsheet '!F1143*'My Spreedsheet '!F1143)</f>
        <v>5.9415767854236101</v>
      </c>
      <c r="P1143" s="44">
        <f t="shared" si="564"/>
        <v>104.58923695209047</v>
      </c>
      <c r="Q1143" s="44">
        <f t="shared" si="541"/>
        <v>412.54643464435685</v>
      </c>
      <c r="R1143" s="44">
        <f t="shared" si="542"/>
        <v>0.41254643464435686</v>
      </c>
      <c r="S1143" s="44">
        <f t="shared" si="543"/>
        <v>657.43069390361529</v>
      </c>
      <c r="T1143" s="44">
        <f t="shared" si="544"/>
        <v>355334.27941074304</v>
      </c>
      <c r="U1143" s="44">
        <f t="shared" si="545"/>
        <v>0.41254643464435686</v>
      </c>
      <c r="V1143" s="44">
        <f t="shared" si="546"/>
        <v>1.1459623184565468E-4</v>
      </c>
      <c r="W1143" s="44">
        <f t="shared" si="547"/>
        <v>0</v>
      </c>
      <c r="X1143" s="44">
        <f t="shared" si="548"/>
        <v>0</v>
      </c>
      <c r="Y1143" s="44">
        <f t="shared" si="534"/>
        <v>4165.9274753321424</v>
      </c>
      <c r="Z1143" s="44">
        <f t="shared" si="535"/>
        <v>-2031.3056433343399</v>
      </c>
      <c r="AA1143" s="44">
        <f t="shared" si="549"/>
        <v>1.1572020764811506</v>
      </c>
      <c r="AB1143" s="44">
        <f t="shared" si="550"/>
        <v>-0.56425156759287221</v>
      </c>
      <c r="AC1143" s="44">
        <f t="shared" si="551"/>
        <v>0.56425156759287221</v>
      </c>
      <c r="AD1143" s="44">
        <f t="shared" si="552"/>
        <v>0.59295050888827838</v>
      </c>
      <c r="AE1143" s="44">
        <f>1/2*(('Car Info '!$C$5)*('My Spreedsheet '!F1143)^2)</f>
        <v>11591.188271604937</v>
      </c>
      <c r="AF1143" s="44">
        <f t="shared" si="553"/>
        <v>11.591188271604937</v>
      </c>
      <c r="AG1143" s="44">
        <f t="shared" si="554"/>
        <v>3.2197745198902601E-3</v>
      </c>
      <c r="AH1143" s="44">
        <f t="shared" si="555"/>
        <v>24.071472470850466</v>
      </c>
      <c r="AI1143" s="44">
        <f t="shared" si="556"/>
        <v>657.43069390361529</v>
      </c>
      <c r="AJ1143" s="44">
        <f t="shared" si="557"/>
        <v>10933.757577701321</v>
      </c>
      <c r="AK1143" s="44">
        <f t="shared" si="558"/>
        <v>10.933757577701321</v>
      </c>
      <c r="AL1143" s="44">
        <f t="shared" si="559"/>
        <v>10933.757577701321</v>
      </c>
      <c r="AM1143" s="44">
        <f t="shared" si="560"/>
        <v>10.933757577701321</v>
      </c>
      <c r="AN1143" s="44">
        <f t="shared" si="561"/>
        <v>8.200318183275991</v>
      </c>
      <c r="AO1143" s="44">
        <f>IF('My Spreedsheet '!AN1143&lt; 'Supercapacitor Info'!$F$22,'My Spreedsheet '!AN1143,'Supercapacitor Info'!$F$22)</f>
        <v>8.200318183275991</v>
      </c>
    </row>
    <row r="1144" spans="2:41" x14ac:dyDescent="0.3">
      <c r="B1144" s="11" t="s">
        <v>11</v>
      </c>
      <c r="C1144" s="11">
        <v>1139</v>
      </c>
      <c r="D1144" s="11">
        <v>117</v>
      </c>
      <c r="E1144" s="12">
        <v>14.3</v>
      </c>
      <c r="F1144" s="53">
        <f t="shared" si="536"/>
        <v>3.9722222222222223</v>
      </c>
      <c r="G1144" s="19">
        <f t="shared" si="562"/>
        <v>5.5555555555555601E-2</v>
      </c>
      <c r="H1144" s="19">
        <f t="shared" si="563"/>
        <v>0.20000000000000018</v>
      </c>
      <c r="I1144" s="19">
        <f t="shared" si="537"/>
        <v>3.9722222222222223</v>
      </c>
      <c r="J1144" s="19">
        <f t="shared" si="538"/>
        <v>9277.2500000000018</v>
      </c>
      <c r="K1144" s="19">
        <f t="shared" si="539"/>
        <v>1426.8333333333339</v>
      </c>
      <c r="L1144" s="44">
        <f>'Car Info '!$C$5*'My Spreedsheet '!G1144</f>
        <v>82.777777777777843</v>
      </c>
      <c r="M1144" s="44">
        <f t="shared" si="540"/>
        <v>1</v>
      </c>
      <c r="N1144" s="44">
        <f>IF(M1144=1,'Car Info '!$C$5*9.80665*'Car Info '!$H$5,0)</f>
        <v>160.73099349999998</v>
      </c>
      <c r="O1144" s="44">
        <f>0.5*'Car Info '!$G$5*'Car Info '!$I$5*'Car Info '!$D$5*('My Spreedsheet '!F1144*'My Spreedsheet '!F1144)</f>
        <v>6.0255556281059031</v>
      </c>
      <c r="P1144" s="44">
        <f t="shared" si="564"/>
        <v>249.53432690588374</v>
      </c>
      <c r="Q1144" s="44">
        <f t="shared" si="541"/>
        <v>991.20579854281596</v>
      </c>
      <c r="R1144" s="44">
        <f t="shared" si="542"/>
        <v>0.99120579854281599</v>
      </c>
      <c r="S1144" s="44">
        <f t="shared" si="543"/>
        <v>662.39407014775395</v>
      </c>
      <c r="T1144" s="44">
        <f t="shared" si="544"/>
        <v>355996.67348089081</v>
      </c>
      <c r="U1144" s="44">
        <f t="shared" si="545"/>
        <v>0.99120579854281599</v>
      </c>
      <c r="V1144" s="44">
        <f t="shared" si="546"/>
        <v>2.7533494403967111E-4</v>
      </c>
      <c r="W1144" s="44">
        <f t="shared" si="547"/>
        <v>0</v>
      </c>
      <c r="X1144" s="44">
        <f t="shared" si="548"/>
        <v>0</v>
      </c>
      <c r="Y1144" s="44">
        <f t="shared" si="534"/>
        <v>4166.9186811306854</v>
      </c>
      <c r="Z1144" s="44">
        <f t="shared" si="535"/>
        <v>-2031.3056433343399</v>
      </c>
      <c r="AA1144" s="44">
        <f t="shared" si="549"/>
        <v>1.1574774114251904</v>
      </c>
      <c r="AB1144" s="44">
        <f t="shared" si="550"/>
        <v>-0.56425156759287221</v>
      </c>
      <c r="AC1144" s="44">
        <f t="shared" si="551"/>
        <v>0.56425156759287221</v>
      </c>
      <c r="AD1144" s="44">
        <f t="shared" si="552"/>
        <v>0.59322584383231824</v>
      </c>
      <c r="AE1144" s="44">
        <f>1/2*(('Car Info '!$C$5)*('My Spreedsheet '!F1144)^2)</f>
        <v>11755.019290123459</v>
      </c>
      <c r="AF1144" s="44">
        <f t="shared" si="553"/>
        <v>11.755019290123458</v>
      </c>
      <c r="AG1144" s="44">
        <f t="shared" si="554"/>
        <v>3.2652831361454052E-3</v>
      </c>
      <c r="AH1144" s="44">
        <f t="shared" si="555"/>
        <v>24.074737753986611</v>
      </c>
      <c r="AI1144" s="44">
        <f t="shared" si="556"/>
        <v>662.39407014775395</v>
      </c>
      <c r="AJ1144" s="44">
        <f t="shared" si="557"/>
        <v>11092.625219975705</v>
      </c>
      <c r="AK1144" s="44">
        <f t="shared" si="558"/>
        <v>11.092625219975705</v>
      </c>
      <c r="AL1144" s="44">
        <f t="shared" si="559"/>
        <v>0</v>
      </c>
      <c r="AM1144" s="44">
        <f t="shared" si="560"/>
        <v>0</v>
      </c>
      <c r="AN1144" s="44">
        <f t="shared" si="561"/>
        <v>8.319468914981778</v>
      </c>
      <c r="AO1144" s="44">
        <f>IF('My Spreedsheet '!AN1144&lt; 'Supercapacitor Info'!$F$22,'My Spreedsheet '!AN1144,'Supercapacitor Info'!$F$22)</f>
        <v>8.319468914981778</v>
      </c>
    </row>
    <row r="1145" spans="2:41" x14ac:dyDescent="0.3">
      <c r="B1145" s="11" t="s">
        <v>11</v>
      </c>
      <c r="C1145" s="11">
        <v>1140</v>
      </c>
      <c r="D1145" s="11">
        <v>118</v>
      </c>
      <c r="E1145" s="12">
        <v>14.6</v>
      </c>
      <c r="F1145" s="53">
        <f t="shared" si="536"/>
        <v>4.0555555555555554</v>
      </c>
      <c r="G1145" s="19">
        <f t="shared" si="562"/>
        <v>0.11111111111111097</v>
      </c>
      <c r="H1145" s="19">
        <f t="shared" si="563"/>
        <v>0.39999999999999947</v>
      </c>
      <c r="I1145" s="19">
        <f t="shared" si="537"/>
        <v>4.0555555555555554</v>
      </c>
      <c r="J1145" s="19">
        <f t="shared" si="538"/>
        <v>9281.3055555555566</v>
      </c>
      <c r="K1145" s="19">
        <f t="shared" si="539"/>
        <v>1430.8888888888896</v>
      </c>
      <c r="L1145" s="44">
        <f>'Car Info '!$C$5*'My Spreedsheet '!G1145</f>
        <v>165.55555555555534</v>
      </c>
      <c r="M1145" s="44">
        <f t="shared" si="540"/>
        <v>1</v>
      </c>
      <c r="N1145" s="44">
        <f>IF(M1145=1,'Car Info '!$C$5*9.80665*'Car Info '!$H$5,0)</f>
        <v>160.73099349999998</v>
      </c>
      <c r="O1145" s="44">
        <f>0.5*'Car Info '!$G$5*'Car Info '!$I$5*'Car Info '!$D$5*('My Spreedsheet '!F1145*'My Spreedsheet '!F1145)</f>
        <v>6.2810281074236096</v>
      </c>
      <c r="P1145" s="44">
        <f t="shared" si="564"/>
        <v>332.56757716297892</v>
      </c>
      <c r="Q1145" s="44">
        <f t="shared" si="541"/>
        <v>1348.74628516097</v>
      </c>
      <c r="R1145" s="44">
        <f t="shared" si="542"/>
        <v>1.3487462851609702</v>
      </c>
      <c r="S1145" s="44">
        <f t="shared" si="543"/>
        <v>677.32653207455121</v>
      </c>
      <c r="T1145" s="44">
        <f t="shared" si="544"/>
        <v>356674.00001296535</v>
      </c>
      <c r="U1145" s="44">
        <f t="shared" si="545"/>
        <v>1.3487462851609702</v>
      </c>
      <c r="V1145" s="44">
        <f t="shared" si="546"/>
        <v>3.7465174587804725E-4</v>
      </c>
      <c r="W1145" s="44">
        <f t="shared" si="547"/>
        <v>0</v>
      </c>
      <c r="X1145" s="44">
        <f t="shared" si="548"/>
        <v>0</v>
      </c>
      <c r="Y1145" s="44">
        <f t="shared" si="534"/>
        <v>4168.2674274158462</v>
      </c>
      <c r="Z1145" s="44">
        <f t="shared" si="535"/>
        <v>-2031.3056433343399</v>
      </c>
      <c r="AA1145" s="44">
        <f t="shared" si="549"/>
        <v>1.1578520631710685</v>
      </c>
      <c r="AB1145" s="44">
        <f t="shared" si="550"/>
        <v>-0.56425156759287221</v>
      </c>
      <c r="AC1145" s="44">
        <f t="shared" si="551"/>
        <v>0.56425156759287221</v>
      </c>
      <c r="AD1145" s="44">
        <f t="shared" si="552"/>
        <v>0.59360049557819627</v>
      </c>
      <c r="AE1145" s="44">
        <f>1/2*(('Car Info '!$C$5)*('My Spreedsheet '!F1145)^2)</f>
        <v>12253.410493827159</v>
      </c>
      <c r="AF1145" s="44">
        <f t="shared" si="553"/>
        <v>12.253410493827159</v>
      </c>
      <c r="AG1145" s="44">
        <f t="shared" si="554"/>
        <v>3.403725137174211E-3</v>
      </c>
      <c r="AH1145" s="44">
        <f t="shared" si="555"/>
        <v>24.078141479123786</v>
      </c>
      <c r="AI1145" s="44">
        <f t="shared" si="556"/>
        <v>677.32653207455121</v>
      </c>
      <c r="AJ1145" s="44">
        <f t="shared" si="557"/>
        <v>11576.083961752609</v>
      </c>
      <c r="AK1145" s="44">
        <f t="shared" si="558"/>
        <v>11.576083961752609</v>
      </c>
      <c r="AL1145" s="44">
        <f t="shared" si="559"/>
        <v>0</v>
      </c>
      <c r="AM1145" s="44">
        <f t="shared" si="560"/>
        <v>0</v>
      </c>
      <c r="AN1145" s="44">
        <f t="shared" si="561"/>
        <v>8.6820629713144566</v>
      </c>
      <c r="AO1145" s="44">
        <f>IF('My Spreedsheet '!AN1145&lt; 'Supercapacitor Info'!$F$22,'My Spreedsheet '!AN1145,'Supercapacitor Info'!$F$22)</f>
        <v>8.6820629713144566</v>
      </c>
    </row>
    <row r="1146" spans="2:41" x14ac:dyDescent="0.3">
      <c r="B1146" s="11" t="s">
        <v>11</v>
      </c>
      <c r="C1146" s="11">
        <v>1141</v>
      </c>
      <c r="D1146" s="11">
        <v>119</v>
      </c>
      <c r="E1146" s="12">
        <v>15.1</v>
      </c>
      <c r="F1146" s="53">
        <f t="shared" si="536"/>
        <v>4.1944444444444446</v>
      </c>
      <c r="G1146" s="19">
        <f t="shared" si="562"/>
        <v>0.24999999999999983</v>
      </c>
      <c r="H1146" s="19">
        <f t="shared" si="563"/>
        <v>0.89999999999999947</v>
      </c>
      <c r="I1146" s="19">
        <f t="shared" si="537"/>
        <v>4.1944444444444446</v>
      </c>
      <c r="J1146" s="19">
        <f t="shared" si="538"/>
        <v>9285.5000000000018</v>
      </c>
      <c r="K1146" s="19">
        <f t="shared" si="539"/>
        <v>1435.0833333333339</v>
      </c>
      <c r="L1146" s="44">
        <f>'Car Info '!$C$5*'My Spreedsheet '!G1146</f>
        <v>372.49999999999977</v>
      </c>
      <c r="M1146" s="44">
        <f t="shared" si="540"/>
        <v>1</v>
      </c>
      <c r="N1146" s="44">
        <f>IF(M1146=1,'Car Info '!$C$5*9.80665*'Car Info '!$H$5,0)</f>
        <v>160.73099349999998</v>
      </c>
      <c r="O1146" s="44">
        <f>0.5*'Car Info '!$G$5*'Car Info '!$I$5*'Car Info '!$D$5*('My Spreedsheet '!F1146*'My Spreedsheet '!F1146)</f>
        <v>6.718602077189237</v>
      </c>
      <c r="P1146" s="44">
        <f t="shared" si="564"/>
        <v>539.94959557718892</v>
      </c>
      <c r="Q1146" s="44">
        <f t="shared" si="541"/>
        <v>2264.7885814487649</v>
      </c>
      <c r="R1146" s="44">
        <f t="shared" si="542"/>
        <v>2.2647885814487649</v>
      </c>
      <c r="S1146" s="44">
        <f t="shared" si="543"/>
        <v>702.35802589321042</v>
      </c>
      <c r="T1146" s="44">
        <f t="shared" si="544"/>
        <v>357376.35803885857</v>
      </c>
      <c r="U1146" s="44">
        <f t="shared" si="545"/>
        <v>2.2647885814487649</v>
      </c>
      <c r="V1146" s="44">
        <f t="shared" si="546"/>
        <v>6.291079392913236E-4</v>
      </c>
      <c r="W1146" s="44">
        <f t="shared" si="547"/>
        <v>0</v>
      </c>
      <c r="X1146" s="44">
        <f t="shared" si="548"/>
        <v>0</v>
      </c>
      <c r="Y1146" s="44">
        <f t="shared" si="534"/>
        <v>4170.5322159972948</v>
      </c>
      <c r="Z1146" s="44">
        <f t="shared" si="535"/>
        <v>-2031.3056433343399</v>
      </c>
      <c r="AA1146" s="44">
        <f t="shared" si="549"/>
        <v>1.1584811711103598</v>
      </c>
      <c r="AB1146" s="44">
        <f t="shared" si="550"/>
        <v>-0.56425156759287221</v>
      </c>
      <c r="AC1146" s="44">
        <f t="shared" si="551"/>
        <v>0.56425156759287221</v>
      </c>
      <c r="AD1146" s="44">
        <f t="shared" si="552"/>
        <v>0.59422960351748755</v>
      </c>
      <c r="AE1146" s="44">
        <f>1/2*(('Car Info '!$C$5)*('My Spreedsheet '!F1146)^2)</f>
        <v>13107.056327160497</v>
      </c>
      <c r="AF1146" s="44">
        <f t="shared" si="553"/>
        <v>13.107056327160498</v>
      </c>
      <c r="AG1146" s="44">
        <f t="shared" si="554"/>
        <v>3.6408489797668049E-3</v>
      </c>
      <c r="AH1146" s="44">
        <f t="shared" si="555"/>
        <v>24.081782328103554</v>
      </c>
      <c r="AI1146" s="44">
        <f t="shared" si="556"/>
        <v>702.35802589321042</v>
      </c>
      <c r="AJ1146" s="44">
        <f t="shared" si="557"/>
        <v>12404.698301267286</v>
      </c>
      <c r="AK1146" s="44">
        <f t="shared" si="558"/>
        <v>12.404698301267286</v>
      </c>
      <c r="AL1146" s="44">
        <f t="shared" si="559"/>
        <v>0</v>
      </c>
      <c r="AM1146" s="44">
        <f t="shared" si="560"/>
        <v>0</v>
      </c>
      <c r="AN1146" s="44">
        <f t="shared" si="561"/>
        <v>9.3035237259504644</v>
      </c>
      <c r="AO1146" s="44">
        <f>IF('My Spreedsheet '!AN1146&lt; 'Supercapacitor Info'!$F$22,'My Spreedsheet '!AN1146,'Supercapacitor Info'!$F$22)</f>
        <v>9.3035237259504644</v>
      </c>
    </row>
    <row r="1147" spans="2:41" x14ac:dyDescent="0.3">
      <c r="B1147" s="11" t="s">
        <v>11</v>
      </c>
      <c r="C1147" s="11">
        <v>1142</v>
      </c>
      <c r="D1147" s="11">
        <v>120</v>
      </c>
      <c r="E1147" s="12">
        <v>16.399999999999999</v>
      </c>
      <c r="F1147" s="53">
        <f t="shared" si="536"/>
        <v>4.5555555555555554</v>
      </c>
      <c r="G1147" s="19">
        <f t="shared" si="562"/>
        <v>0.5555555555555558</v>
      </c>
      <c r="H1147" s="19">
        <f t="shared" si="563"/>
        <v>2.0000000000000009</v>
      </c>
      <c r="I1147" s="19">
        <f t="shared" si="537"/>
        <v>4.5555555555555554</v>
      </c>
      <c r="J1147" s="19">
        <f t="shared" si="538"/>
        <v>9290.0555555555566</v>
      </c>
      <c r="K1147" s="19">
        <f t="shared" si="539"/>
        <v>1439.6388888888896</v>
      </c>
      <c r="L1147" s="44">
        <f>'Car Info '!$C$5*'My Spreedsheet '!G1147</f>
        <v>827.77777777777817</v>
      </c>
      <c r="M1147" s="44">
        <f t="shared" si="540"/>
        <v>1</v>
      </c>
      <c r="N1147" s="44">
        <f>IF(M1147=1,'Car Info '!$C$5*9.80665*'Car Info '!$H$5,0)</f>
        <v>160.73099349999998</v>
      </c>
      <c r="O1147" s="44">
        <f>0.5*'Car Info '!$G$5*'Car Info '!$I$5*'Car Info '!$D$5*('My Spreedsheet '!F1147*'My Spreedsheet '!F1147)</f>
        <v>7.9252454483611103</v>
      </c>
      <c r="P1147" s="44">
        <f t="shared" si="564"/>
        <v>996.43401672613925</v>
      </c>
      <c r="Q1147" s="44">
        <f t="shared" si="541"/>
        <v>4539.3105206413011</v>
      </c>
      <c r="R1147" s="44">
        <f t="shared" si="542"/>
        <v>4.5393105206413011</v>
      </c>
      <c r="S1147" s="44">
        <f t="shared" si="543"/>
        <v>768.3228663203115</v>
      </c>
      <c r="T1147" s="44">
        <f t="shared" si="544"/>
        <v>358144.68090517889</v>
      </c>
      <c r="U1147" s="44">
        <f t="shared" si="545"/>
        <v>4.5393105206413011</v>
      </c>
      <c r="V1147" s="44">
        <f t="shared" si="546"/>
        <v>1.2609195890670281E-3</v>
      </c>
      <c r="W1147" s="44">
        <f t="shared" si="547"/>
        <v>0</v>
      </c>
      <c r="X1147" s="44">
        <f t="shared" si="548"/>
        <v>0</v>
      </c>
      <c r="Y1147" s="44">
        <f t="shared" si="534"/>
        <v>4175.071526517936</v>
      </c>
      <c r="Z1147" s="44">
        <f t="shared" si="535"/>
        <v>-2031.3056433343399</v>
      </c>
      <c r="AA1147" s="44">
        <f t="shared" si="549"/>
        <v>1.1597420906994267</v>
      </c>
      <c r="AB1147" s="44">
        <f t="shared" si="550"/>
        <v>-0.56425156759287221</v>
      </c>
      <c r="AC1147" s="44">
        <f t="shared" si="551"/>
        <v>0.56425156759287221</v>
      </c>
      <c r="AD1147" s="44">
        <f t="shared" si="552"/>
        <v>0.59549052310655448</v>
      </c>
      <c r="AE1147" s="44">
        <f>1/2*(('Car Info '!$C$5)*('My Spreedsheet '!F1147)^2)</f>
        <v>15461.049382716048</v>
      </c>
      <c r="AF1147" s="44">
        <f t="shared" si="553"/>
        <v>15.461049382716048</v>
      </c>
      <c r="AG1147" s="44">
        <f t="shared" si="554"/>
        <v>4.2947359396433467E-3</v>
      </c>
      <c r="AH1147" s="44">
        <f t="shared" si="555"/>
        <v>24.086077064043199</v>
      </c>
      <c r="AI1147" s="44">
        <f t="shared" si="556"/>
        <v>768.3228663203115</v>
      </c>
      <c r="AJ1147" s="44">
        <f t="shared" si="557"/>
        <v>14692.726516395736</v>
      </c>
      <c r="AK1147" s="44">
        <f t="shared" si="558"/>
        <v>14.692726516395737</v>
      </c>
      <c r="AL1147" s="44">
        <f t="shared" si="559"/>
        <v>0</v>
      </c>
      <c r="AM1147" s="44">
        <f t="shared" si="560"/>
        <v>0</v>
      </c>
      <c r="AN1147" s="44">
        <f t="shared" si="561"/>
        <v>11.019544887296803</v>
      </c>
      <c r="AO1147" s="44">
        <f>IF('My Spreedsheet '!AN1147&lt; 'Supercapacitor Info'!$F$22,'My Spreedsheet '!AN1147,'Supercapacitor Info'!$F$22)</f>
        <v>11.019544887296803</v>
      </c>
    </row>
    <row r="1148" spans="2:41" x14ac:dyDescent="0.3">
      <c r="B1148" s="11" t="s">
        <v>11</v>
      </c>
      <c r="C1148" s="11">
        <v>1143</v>
      </c>
      <c r="D1148" s="11">
        <v>121</v>
      </c>
      <c r="E1148" s="12">
        <v>19.100000000000001</v>
      </c>
      <c r="F1148" s="53">
        <f t="shared" si="536"/>
        <v>5.3055555555555562</v>
      </c>
      <c r="G1148" s="19">
        <f t="shared" si="562"/>
        <v>0.84722222222222243</v>
      </c>
      <c r="H1148" s="19">
        <f t="shared" si="563"/>
        <v>3.0500000000000007</v>
      </c>
      <c r="I1148" s="19">
        <f t="shared" si="537"/>
        <v>5.3055555555555562</v>
      </c>
      <c r="J1148" s="19">
        <f t="shared" si="538"/>
        <v>9295.3611111111113</v>
      </c>
      <c r="K1148" s="19">
        <f t="shared" si="539"/>
        <v>1444.9444444444453</v>
      </c>
      <c r="L1148" s="44">
        <f>'Car Info '!$C$5*'My Spreedsheet '!G1148</f>
        <v>1262.3611111111113</v>
      </c>
      <c r="M1148" s="44">
        <f t="shared" si="540"/>
        <v>1</v>
      </c>
      <c r="N1148" s="44">
        <f>IF(M1148=1,'Car Info '!$C$5*9.80665*'Car Info '!$H$5,0)</f>
        <v>160.73099349999998</v>
      </c>
      <c r="O1148" s="44">
        <f>0.5*'Car Info '!$G$5*'Car Info '!$I$5*'Car Info '!$D$5*('My Spreedsheet '!F1148*'My Spreedsheet '!F1148)</f>
        <v>10.74958652593924</v>
      </c>
      <c r="P1148" s="44">
        <f t="shared" si="564"/>
        <v>1433.8416911370507</v>
      </c>
      <c r="Q1148" s="44">
        <f t="shared" si="541"/>
        <v>7607.3267501993532</v>
      </c>
      <c r="R1148" s="44">
        <f t="shared" si="542"/>
        <v>7.6073267501993538</v>
      </c>
      <c r="S1148" s="44">
        <f t="shared" si="543"/>
        <v>909.79974402651101</v>
      </c>
      <c r="T1148" s="44">
        <f t="shared" si="544"/>
        <v>359054.48064920539</v>
      </c>
      <c r="U1148" s="44">
        <f t="shared" si="545"/>
        <v>7.6073267501993538</v>
      </c>
      <c r="V1148" s="44">
        <f t="shared" si="546"/>
        <v>2.1131463194998205E-3</v>
      </c>
      <c r="W1148" s="44">
        <f t="shared" si="547"/>
        <v>0</v>
      </c>
      <c r="X1148" s="44">
        <f t="shared" si="548"/>
        <v>0</v>
      </c>
      <c r="Y1148" s="44">
        <f t="shared" si="534"/>
        <v>4182.6788532681358</v>
      </c>
      <c r="Z1148" s="44">
        <f t="shared" si="535"/>
        <v>-2031.3056433343399</v>
      </c>
      <c r="AA1148" s="44">
        <f t="shared" si="549"/>
        <v>1.1618552370189266</v>
      </c>
      <c r="AB1148" s="44">
        <f t="shared" si="550"/>
        <v>-0.56425156759287221</v>
      </c>
      <c r="AC1148" s="44">
        <f t="shared" si="551"/>
        <v>0.56425156759287221</v>
      </c>
      <c r="AD1148" s="44">
        <f t="shared" si="552"/>
        <v>0.59760366942605436</v>
      </c>
      <c r="AE1148" s="44">
        <f>1/2*(('Car Info '!$C$5)*('My Spreedsheet '!F1148)^2)</f>
        <v>20970.945216049389</v>
      </c>
      <c r="AF1148" s="44">
        <f t="shared" si="553"/>
        <v>20.97094521604939</v>
      </c>
      <c r="AG1148" s="44">
        <f t="shared" si="554"/>
        <v>5.8252625600137197E-3</v>
      </c>
      <c r="AH1148" s="44">
        <f t="shared" si="555"/>
        <v>24.091902326603211</v>
      </c>
      <c r="AI1148" s="44">
        <f t="shared" si="556"/>
        <v>909.79974402651101</v>
      </c>
      <c r="AJ1148" s="44">
        <f t="shared" si="557"/>
        <v>20061.145472022879</v>
      </c>
      <c r="AK1148" s="44">
        <f t="shared" si="558"/>
        <v>20.061145472022879</v>
      </c>
      <c r="AL1148" s="44">
        <f t="shared" si="559"/>
        <v>0</v>
      </c>
      <c r="AM1148" s="44">
        <f t="shared" si="560"/>
        <v>0</v>
      </c>
      <c r="AN1148" s="44">
        <f t="shared" si="561"/>
        <v>15.045859104017159</v>
      </c>
      <c r="AO1148" s="44">
        <f>IF('My Spreedsheet '!AN1148&lt; 'Supercapacitor Info'!$F$22,'My Spreedsheet '!AN1148,'Supercapacitor Info'!$F$22)</f>
        <v>15.045859104017159</v>
      </c>
    </row>
    <row r="1149" spans="2:41" x14ac:dyDescent="0.3">
      <c r="B1149" s="11" t="s">
        <v>11</v>
      </c>
      <c r="C1149" s="11">
        <v>1144</v>
      </c>
      <c r="D1149" s="11">
        <v>122</v>
      </c>
      <c r="E1149" s="12">
        <v>22.5</v>
      </c>
      <c r="F1149" s="53">
        <f t="shared" si="536"/>
        <v>6.25</v>
      </c>
      <c r="G1149" s="19">
        <f t="shared" si="562"/>
        <v>0.73611111111111072</v>
      </c>
      <c r="H1149" s="19">
        <f t="shared" si="563"/>
        <v>2.6499999999999986</v>
      </c>
      <c r="I1149" s="19">
        <f t="shared" si="537"/>
        <v>6.25</v>
      </c>
      <c r="J1149" s="19">
        <f t="shared" si="538"/>
        <v>9301.6111111111113</v>
      </c>
      <c r="K1149" s="19">
        <f t="shared" si="539"/>
        <v>1451.1944444444453</v>
      </c>
      <c r="L1149" s="44">
        <f>'Car Info '!$C$5*'My Spreedsheet '!G1149</f>
        <v>1096.805555555555</v>
      </c>
      <c r="M1149" s="44">
        <f t="shared" si="540"/>
        <v>1</v>
      </c>
      <c r="N1149" s="44">
        <f>IF(M1149=1,'Car Info '!$C$5*9.80665*'Car Info '!$H$5,0)</f>
        <v>160.73099349999998</v>
      </c>
      <c r="O1149" s="44">
        <f>0.5*'Car Info '!$G$5*'Car Info '!$I$5*'Car Info '!$D$5*('My Spreedsheet '!F1149*'My Spreedsheet '!F1149)</f>
        <v>14.917294423828125</v>
      </c>
      <c r="P1149" s="44">
        <f t="shared" si="564"/>
        <v>1272.4538434793831</v>
      </c>
      <c r="Q1149" s="44">
        <f t="shared" si="541"/>
        <v>7952.8365217461442</v>
      </c>
      <c r="R1149" s="44">
        <f t="shared" si="542"/>
        <v>7.9528365217461445</v>
      </c>
      <c r="S1149" s="44">
        <f t="shared" si="543"/>
        <v>1097.8017995239256</v>
      </c>
      <c r="T1149" s="44">
        <f t="shared" si="544"/>
        <v>360152.28244872933</v>
      </c>
      <c r="U1149" s="44">
        <f t="shared" si="545"/>
        <v>7.9528365217461445</v>
      </c>
      <c r="V1149" s="44">
        <f t="shared" si="546"/>
        <v>2.2091212560405955E-3</v>
      </c>
      <c r="W1149" s="44">
        <f t="shared" si="547"/>
        <v>0</v>
      </c>
      <c r="X1149" s="44">
        <f t="shared" si="548"/>
        <v>0</v>
      </c>
      <c r="Y1149" s="44">
        <f t="shared" si="534"/>
        <v>4190.6316897898823</v>
      </c>
      <c r="Z1149" s="44">
        <f t="shared" si="535"/>
        <v>-2031.3056433343399</v>
      </c>
      <c r="AA1149" s="44">
        <f t="shared" si="549"/>
        <v>1.1640643582749672</v>
      </c>
      <c r="AB1149" s="44">
        <f t="shared" si="550"/>
        <v>-0.56425156759287221</v>
      </c>
      <c r="AC1149" s="44">
        <f t="shared" si="551"/>
        <v>0.56425156759287221</v>
      </c>
      <c r="AD1149" s="44">
        <f t="shared" si="552"/>
        <v>0.59981279068209503</v>
      </c>
      <c r="AE1149" s="44">
        <f>1/2*(('Car Info '!$C$5)*('My Spreedsheet '!F1149)^2)</f>
        <v>29101.5625</v>
      </c>
      <c r="AF1149" s="44">
        <f t="shared" si="553"/>
        <v>29.1015625</v>
      </c>
      <c r="AG1149" s="44">
        <f t="shared" si="554"/>
        <v>8.0837673611111119E-3</v>
      </c>
      <c r="AH1149" s="44">
        <f t="shared" si="555"/>
        <v>24.099986093964322</v>
      </c>
      <c r="AI1149" s="44">
        <f t="shared" si="556"/>
        <v>1097.8017995239256</v>
      </c>
      <c r="AJ1149" s="44">
        <f t="shared" si="557"/>
        <v>28003.760700476076</v>
      </c>
      <c r="AK1149" s="44">
        <f t="shared" si="558"/>
        <v>28.003760700476075</v>
      </c>
      <c r="AL1149" s="44">
        <f t="shared" si="559"/>
        <v>0</v>
      </c>
      <c r="AM1149" s="44">
        <f t="shared" si="560"/>
        <v>0</v>
      </c>
      <c r="AN1149" s="44">
        <f t="shared" si="561"/>
        <v>21.002820525357055</v>
      </c>
      <c r="AO1149" s="44">
        <f>IF('My Spreedsheet '!AN1149&lt; 'Supercapacitor Info'!$F$22,'My Spreedsheet '!AN1149,'Supercapacitor Info'!$F$22)</f>
        <v>21.002820525357055</v>
      </c>
    </row>
    <row r="1150" spans="2:41" x14ac:dyDescent="0.3">
      <c r="B1150" s="11" t="s">
        <v>11</v>
      </c>
      <c r="C1150" s="11">
        <v>1145</v>
      </c>
      <c r="D1150" s="11">
        <v>123</v>
      </c>
      <c r="E1150" s="12">
        <v>24.4</v>
      </c>
      <c r="F1150" s="53">
        <f t="shared" si="536"/>
        <v>6.7777777777777768</v>
      </c>
      <c r="G1150" s="19">
        <f t="shared" si="562"/>
        <v>0.31944444444444453</v>
      </c>
      <c r="H1150" s="19">
        <f t="shared" si="563"/>
        <v>1.1500000000000004</v>
      </c>
      <c r="I1150" s="19">
        <f t="shared" si="537"/>
        <v>6.7777777777777768</v>
      </c>
      <c r="J1150" s="19">
        <f t="shared" si="538"/>
        <v>9308.3888888888887</v>
      </c>
      <c r="K1150" s="19">
        <f t="shared" si="539"/>
        <v>1457.9722222222231</v>
      </c>
      <c r="L1150" s="44">
        <f>'Car Info '!$C$5*'My Spreedsheet '!G1150</f>
        <v>475.97222222222234</v>
      </c>
      <c r="M1150" s="44">
        <f t="shared" si="540"/>
        <v>1</v>
      </c>
      <c r="N1150" s="44">
        <f>IF(M1150=1,'Car Info '!$C$5*9.80665*'Car Info '!$H$5,0)</f>
        <v>160.73099349999998</v>
      </c>
      <c r="O1150" s="44">
        <f>0.5*'Car Info '!$G$5*'Car Info '!$I$5*'Car Info '!$D$5*('My Spreedsheet '!F1150*'My Spreedsheet '!F1150)</f>
        <v>17.543032905027772</v>
      </c>
      <c r="P1150" s="44">
        <f t="shared" si="564"/>
        <v>654.24624862725011</v>
      </c>
      <c r="Q1150" s="44">
        <f t="shared" si="541"/>
        <v>4434.3356851402505</v>
      </c>
      <c r="R1150" s="44">
        <f t="shared" si="542"/>
        <v>4.4343356851402502</v>
      </c>
      <c r="S1150" s="44">
        <f t="shared" si="543"/>
        <v>1208.3017345229657</v>
      </c>
      <c r="T1150" s="44">
        <f t="shared" si="544"/>
        <v>361360.5841832523</v>
      </c>
      <c r="U1150" s="44">
        <f t="shared" si="545"/>
        <v>4.4343356851402502</v>
      </c>
      <c r="V1150" s="44">
        <f t="shared" si="546"/>
        <v>1.2317599125389585E-3</v>
      </c>
      <c r="W1150" s="44">
        <f t="shared" si="547"/>
        <v>0</v>
      </c>
      <c r="X1150" s="44">
        <f t="shared" si="548"/>
        <v>0</v>
      </c>
      <c r="Y1150" s="44">
        <f t="shared" si="534"/>
        <v>4195.0660254750228</v>
      </c>
      <c r="Z1150" s="44">
        <f t="shared" si="535"/>
        <v>-2031.3056433343399</v>
      </c>
      <c r="AA1150" s="44">
        <f t="shared" si="549"/>
        <v>1.1652961181875063</v>
      </c>
      <c r="AB1150" s="44">
        <f t="shared" si="550"/>
        <v>-0.56425156759287221</v>
      </c>
      <c r="AC1150" s="44">
        <f t="shared" si="551"/>
        <v>0.56425156759287221</v>
      </c>
      <c r="AD1150" s="44">
        <f t="shared" si="552"/>
        <v>0.60104455059463413</v>
      </c>
      <c r="AE1150" s="44">
        <f>1/2*(('Car Info '!$C$5)*('My Spreedsheet '!F1150)^2)</f>
        <v>34224.012345679002</v>
      </c>
      <c r="AF1150" s="44">
        <f t="shared" si="553"/>
        <v>34.224012345679</v>
      </c>
      <c r="AG1150" s="44">
        <f t="shared" si="554"/>
        <v>9.5066700960219439E-3</v>
      </c>
      <c r="AH1150" s="44">
        <f t="shared" si="555"/>
        <v>24.109492764060345</v>
      </c>
      <c r="AI1150" s="44">
        <f t="shared" si="556"/>
        <v>1208.3017345229657</v>
      </c>
      <c r="AJ1150" s="44">
        <f t="shared" si="557"/>
        <v>33015.710611156035</v>
      </c>
      <c r="AK1150" s="44">
        <f t="shared" si="558"/>
        <v>33.015710611156038</v>
      </c>
      <c r="AL1150" s="44">
        <f t="shared" si="559"/>
        <v>0</v>
      </c>
      <c r="AM1150" s="44">
        <f t="shared" si="560"/>
        <v>0</v>
      </c>
      <c r="AN1150" s="44">
        <f t="shared" si="561"/>
        <v>24.761782958367025</v>
      </c>
      <c r="AO1150" s="44">
        <f>IF('My Spreedsheet '!AN1150&lt; 'Supercapacitor Info'!$F$22,'My Spreedsheet '!AN1150,'Supercapacitor Info'!$F$22)</f>
        <v>24.761782958367025</v>
      </c>
    </row>
    <row r="1151" spans="2:41" x14ac:dyDescent="0.3">
      <c r="B1151" s="11" t="s">
        <v>11</v>
      </c>
      <c r="C1151" s="11">
        <v>1146</v>
      </c>
      <c r="D1151" s="11">
        <v>124</v>
      </c>
      <c r="E1151" s="12">
        <v>24.8</v>
      </c>
      <c r="F1151" s="53">
        <f t="shared" si="536"/>
        <v>6.8888888888888893</v>
      </c>
      <c r="G1151" s="19">
        <f t="shared" si="562"/>
        <v>-0.23611111111111099</v>
      </c>
      <c r="H1151" s="19">
        <f t="shared" si="563"/>
        <v>-0.84999999999999964</v>
      </c>
      <c r="I1151" s="19">
        <f t="shared" si="537"/>
        <v>6.8888888888888893</v>
      </c>
      <c r="J1151" s="19">
        <f t="shared" si="538"/>
        <v>9315.2777777777774</v>
      </c>
      <c r="K1151" s="19">
        <f t="shared" si="539"/>
        <v>1464.861111111112</v>
      </c>
      <c r="L1151" s="44">
        <f>'Car Info '!$C$5*'My Spreedsheet '!G1151</f>
        <v>-351.80555555555537</v>
      </c>
      <c r="M1151" s="44">
        <f t="shared" si="540"/>
        <v>1</v>
      </c>
      <c r="N1151" s="44">
        <f>IF(M1151=1,'Car Info '!$C$5*9.80665*'Car Info '!$H$5,0)</f>
        <v>160.73099349999998</v>
      </c>
      <c r="O1151" s="44">
        <f>0.5*'Car Info '!$G$5*'Car Info '!$I$5*'Car Info '!$D$5*('My Spreedsheet '!F1151*'My Spreedsheet '!F1151)</f>
        <v>18.122928913444447</v>
      </c>
      <c r="P1151" s="44">
        <f t="shared" si="564"/>
        <v>-172.95163314211095</v>
      </c>
      <c r="Q1151" s="44">
        <f t="shared" si="541"/>
        <v>-1191.4445838678755</v>
      </c>
      <c r="R1151" s="44">
        <f t="shared" si="542"/>
        <v>-1.1914445838678756</v>
      </c>
      <c r="S1151" s="44">
        <f t="shared" si="543"/>
        <v>1232.1047988481728</v>
      </c>
      <c r="T1151" s="44">
        <f t="shared" si="544"/>
        <v>362592.68898210046</v>
      </c>
      <c r="U1151" s="44">
        <f t="shared" si="545"/>
        <v>0</v>
      </c>
      <c r="V1151" s="44">
        <f t="shared" si="546"/>
        <v>0</v>
      </c>
      <c r="W1151" s="44">
        <f t="shared" si="547"/>
        <v>-1.1914445838678756</v>
      </c>
      <c r="X1151" s="44">
        <f t="shared" si="548"/>
        <v>3.3095682885218766E-4</v>
      </c>
      <c r="Y1151" s="44">
        <f t="shared" si="534"/>
        <v>4195.0660254750228</v>
      </c>
      <c r="Z1151" s="44">
        <f t="shared" si="535"/>
        <v>-2032.4970879182079</v>
      </c>
      <c r="AA1151" s="44">
        <f t="shared" si="549"/>
        <v>1.1652961181875063</v>
      </c>
      <c r="AB1151" s="44">
        <f t="shared" si="550"/>
        <v>-0.56458252442172441</v>
      </c>
      <c r="AC1151" s="44">
        <f t="shared" si="551"/>
        <v>0.56458252442172441</v>
      </c>
      <c r="AD1151" s="44">
        <f t="shared" si="552"/>
        <v>0.60071359376578193</v>
      </c>
      <c r="AE1151" s="44">
        <f>1/2*(('Car Info '!$C$5)*('My Spreedsheet '!F1151)^2)</f>
        <v>35355.308641975316</v>
      </c>
      <c r="AF1151" s="44">
        <f t="shared" si="553"/>
        <v>35.35530864197532</v>
      </c>
      <c r="AG1151" s="44">
        <f t="shared" si="554"/>
        <v>9.8209190672153661E-3</v>
      </c>
      <c r="AH1151" s="44">
        <f t="shared" si="555"/>
        <v>24.119313683127562</v>
      </c>
      <c r="AI1151" s="44">
        <f t="shared" si="556"/>
        <v>1232.1047988481728</v>
      </c>
      <c r="AJ1151" s="44">
        <f t="shared" si="557"/>
        <v>34123.203843127143</v>
      </c>
      <c r="AK1151" s="44">
        <f t="shared" si="558"/>
        <v>34.123203843127143</v>
      </c>
      <c r="AL1151" s="44">
        <f t="shared" si="559"/>
        <v>34123.203843127143</v>
      </c>
      <c r="AM1151" s="44">
        <f t="shared" si="560"/>
        <v>34.123203843127143</v>
      </c>
      <c r="AN1151" s="44">
        <f t="shared" si="561"/>
        <v>25.592402882345358</v>
      </c>
      <c r="AO1151" s="44">
        <f>IF('My Spreedsheet '!AN1151&lt; 'Supercapacitor Info'!$F$22,'My Spreedsheet '!AN1151,'Supercapacitor Info'!$F$22)</f>
        <v>25.592402882345358</v>
      </c>
    </row>
    <row r="1152" spans="2:41" x14ac:dyDescent="0.3">
      <c r="B1152" s="11" t="s">
        <v>11</v>
      </c>
      <c r="C1152" s="11">
        <v>1147</v>
      </c>
      <c r="D1152" s="11">
        <v>125</v>
      </c>
      <c r="E1152" s="12">
        <v>22.7</v>
      </c>
      <c r="F1152" s="53">
        <f t="shared" si="536"/>
        <v>6.3055555555555554</v>
      </c>
      <c r="G1152" s="19">
        <f t="shared" si="562"/>
        <v>-1.0277777777777781</v>
      </c>
      <c r="H1152" s="19">
        <f t="shared" si="563"/>
        <v>-3.7000000000000011</v>
      </c>
      <c r="I1152" s="19">
        <f t="shared" si="537"/>
        <v>6.3055555555555554</v>
      </c>
      <c r="J1152" s="19">
        <f t="shared" si="538"/>
        <v>9321.5833333333321</v>
      </c>
      <c r="K1152" s="19">
        <f t="shared" si="539"/>
        <v>1471.1666666666677</v>
      </c>
      <c r="L1152" s="44">
        <f>'Car Info '!$C$5*'My Spreedsheet '!G1152</f>
        <v>-1531.3888888888894</v>
      </c>
      <c r="M1152" s="44">
        <f t="shared" si="540"/>
        <v>1</v>
      </c>
      <c r="N1152" s="44">
        <f>IF(M1152=1,'Car Info '!$C$5*9.80665*'Car Info '!$H$5,0)</f>
        <v>160.73099349999998</v>
      </c>
      <c r="O1152" s="44">
        <f>0.5*'Car Info '!$G$5*'Car Info '!$I$5*'Car Info '!$D$5*('My Spreedsheet '!F1152*'My Spreedsheet '!F1152)</f>
        <v>15.183669419564236</v>
      </c>
      <c r="P1152" s="44">
        <f t="shared" si="564"/>
        <v>-1355.4742259693251</v>
      </c>
      <c r="Q1152" s="44">
        <f t="shared" si="541"/>
        <v>-8547.018035973244</v>
      </c>
      <c r="R1152" s="44">
        <f t="shared" si="542"/>
        <v>-8.5470180359732435</v>
      </c>
      <c r="S1152" s="44">
        <f t="shared" si="543"/>
        <v>1109.239680076141</v>
      </c>
      <c r="T1152" s="44">
        <f t="shared" si="544"/>
        <v>363701.92866217659</v>
      </c>
      <c r="U1152" s="44">
        <f t="shared" si="545"/>
        <v>0</v>
      </c>
      <c r="V1152" s="44">
        <f t="shared" si="546"/>
        <v>0</v>
      </c>
      <c r="W1152" s="44">
        <f t="shared" si="547"/>
        <v>-8.5470180359732435</v>
      </c>
      <c r="X1152" s="44">
        <f t="shared" si="548"/>
        <v>2.3741716766592343E-3</v>
      </c>
      <c r="Y1152" s="44">
        <f t="shared" si="534"/>
        <v>4195.0660254750228</v>
      </c>
      <c r="Z1152" s="44">
        <f t="shared" si="535"/>
        <v>-2041.0441059541811</v>
      </c>
      <c r="AA1152" s="44">
        <f t="shared" si="549"/>
        <v>1.1652961181875063</v>
      </c>
      <c r="AB1152" s="44">
        <f t="shared" si="550"/>
        <v>-0.56695669609838362</v>
      </c>
      <c r="AC1152" s="44">
        <f t="shared" si="551"/>
        <v>0.56695669609838362</v>
      </c>
      <c r="AD1152" s="44">
        <f t="shared" si="552"/>
        <v>0.59833942208912272</v>
      </c>
      <c r="AE1152" s="44">
        <f>1/2*(('Car Info '!$C$5)*('My Spreedsheet '!F1152)^2)</f>
        <v>29621.222993827159</v>
      </c>
      <c r="AF1152" s="44">
        <f t="shared" si="553"/>
        <v>29.621222993827161</v>
      </c>
      <c r="AG1152" s="44">
        <f t="shared" si="554"/>
        <v>8.2281174982853228E-3</v>
      </c>
      <c r="AH1152" s="44">
        <f t="shared" si="555"/>
        <v>24.127541800625846</v>
      </c>
      <c r="AI1152" s="44">
        <f t="shared" si="556"/>
        <v>1109.239680076141</v>
      </c>
      <c r="AJ1152" s="44">
        <f t="shared" si="557"/>
        <v>28511.983313751018</v>
      </c>
      <c r="AK1152" s="44">
        <f t="shared" si="558"/>
        <v>28.511983313751017</v>
      </c>
      <c r="AL1152" s="44">
        <f t="shared" si="559"/>
        <v>28511.983313751018</v>
      </c>
      <c r="AM1152" s="44">
        <f t="shared" si="560"/>
        <v>28.511983313751017</v>
      </c>
      <c r="AN1152" s="44">
        <f t="shared" si="561"/>
        <v>21.383987485313266</v>
      </c>
      <c r="AO1152" s="44">
        <f>IF('My Spreedsheet '!AN1152&lt; 'Supercapacitor Info'!$F$22,'My Spreedsheet '!AN1152,'Supercapacitor Info'!$F$22)</f>
        <v>21.383987485313266</v>
      </c>
    </row>
    <row r="1153" spans="2:41" x14ac:dyDescent="0.3">
      <c r="B1153" s="11" t="s">
        <v>11</v>
      </c>
      <c r="C1153" s="11">
        <v>1148</v>
      </c>
      <c r="D1153" s="11">
        <v>126</v>
      </c>
      <c r="E1153" s="12">
        <v>17.399999999999999</v>
      </c>
      <c r="F1153" s="53">
        <f t="shared" si="536"/>
        <v>4.833333333333333</v>
      </c>
      <c r="G1153" s="19">
        <f t="shared" si="562"/>
        <v>-1.2361111111111109</v>
      </c>
      <c r="H1153" s="19">
        <f t="shared" si="563"/>
        <v>-4.4499999999999993</v>
      </c>
      <c r="I1153" s="19">
        <f t="shared" si="537"/>
        <v>4.833333333333333</v>
      </c>
      <c r="J1153" s="19">
        <f t="shared" si="538"/>
        <v>9326.4166666666661</v>
      </c>
      <c r="K1153" s="19">
        <f t="shared" si="539"/>
        <v>1476.0000000000009</v>
      </c>
      <c r="L1153" s="44">
        <f>'Car Info '!$C$5*'My Spreedsheet '!G1153</f>
        <v>-1841.8055555555552</v>
      </c>
      <c r="M1153" s="44">
        <f t="shared" si="540"/>
        <v>1</v>
      </c>
      <c r="N1153" s="44">
        <f>IF(M1153=1,'Car Info '!$C$5*9.80665*'Car Info '!$H$5,0)</f>
        <v>160.73099349999998</v>
      </c>
      <c r="O1153" s="44">
        <f>0.5*'Car Info '!$G$5*'Car Info '!$I$5*'Car Info '!$D$5*('My Spreedsheet '!F1153*'My Spreedsheet '!F1153)</f>
        <v>8.9212050563124983</v>
      </c>
      <c r="P1153" s="44">
        <f t="shared" si="564"/>
        <v>-1672.1533569992425</v>
      </c>
      <c r="Q1153" s="44">
        <f t="shared" si="541"/>
        <v>-8082.0745588296713</v>
      </c>
      <c r="R1153" s="44">
        <f t="shared" si="542"/>
        <v>-8.082074558829671</v>
      </c>
      <c r="S1153" s="44">
        <f t="shared" si="543"/>
        <v>819.98562635551025</v>
      </c>
      <c r="T1153" s="44">
        <f t="shared" si="544"/>
        <v>364521.91428853211</v>
      </c>
      <c r="U1153" s="44">
        <f t="shared" si="545"/>
        <v>0</v>
      </c>
      <c r="V1153" s="44">
        <f t="shared" si="546"/>
        <v>0</v>
      </c>
      <c r="W1153" s="44">
        <f t="shared" si="547"/>
        <v>-8.082074558829671</v>
      </c>
      <c r="X1153" s="44">
        <f t="shared" si="548"/>
        <v>2.2450207107860198E-3</v>
      </c>
      <c r="Y1153" s="44">
        <f t="shared" si="534"/>
        <v>4195.0660254750228</v>
      </c>
      <c r="Z1153" s="44">
        <f t="shared" si="535"/>
        <v>-2049.1261805130107</v>
      </c>
      <c r="AA1153" s="44">
        <f t="shared" si="549"/>
        <v>1.1652961181875063</v>
      </c>
      <c r="AB1153" s="44">
        <f t="shared" si="550"/>
        <v>-0.56920171680916964</v>
      </c>
      <c r="AC1153" s="44">
        <f t="shared" si="551"/>
        <v>0.56920171680916964</v>
      </c>
      <c r="AD1153" s="44">
        <f t="shared" si="552"/>
        <v>0.59609440137833669</v>
      </c>
      <c r="AE1153" s="44">
        <f>1/2*(('Car Info '!$C$5)*('My Spreedsheet '!F1153)^2)</f>
        <v>17404.027777777774</v>
      </c>
      <c r="AF1153" s="44">
        <f t="shared" si="553"/>
        <v>17.404027777777774</v>
      </c>
      <c r="AG1153" s="44">
        <f t="shared" si="554"/>
        <v>4.8344521604938261E-3</v>
      </c>
      <c r="AH1153" s="44">
        <f t="shared" si="555"/>
        <v>24.13237625278634</v>
      </c>
      <c r="AI1153" s="44">
        <f t="shared" si="556"/>
        <v>819.98562635551025</v>
      </c>
      <c r="AJ1153" s="44">
        <f t="shared" si="557"/>
        <v>16584.042151422262</v>
      </c>
      <c r="AK1153" s="44">
        <f t="shared" si="558"/>
        <v>16.584042151422263</v>
      </c>
      <c r="AL1153" s="44">
        <f t="shared" si="559"/>
        <v>16584.042151422262</v>
      </c>
      <c r="AM1153" s="44">
        <f t="shared" si="560"/>
        <v>16.584042151422263</v>
      </c>
      <c r="AN1153" s="44">
        <f t="shared" si="561"/>
        <v>12.438031613566697</v>
      </c>
      <c r="AO1153" s="44">
        <f>IF('My Spreedsheet '!AN1153&lt; 'Supercapacitor Info'!$F$22,'My Spreedsheet '!AN1153,'Supercapacitor Info'!$F$22)</f>
        <v>12.438031613566697</v>
      </c>
    </row>
    <row r="1154" spans="2:41" x14ac:dyDescent="0.3">
      <c r="B1154" s="11" t="s">
        <v>11</v>
      </c>
      <c r="C1154" s="11">
        <v>1149</v>
      </c>
      <c r="D1154" s="11">
        <v>127</v>
      </c>
      <c r="E1154" s="12">
        <v>13.8</v>
      </c>
      <c r="F1154" s="53">
        <f t="shared" si="536"/>
        <v>3.8333333333333335</v>
      </c>
      <c r="G1154" s="19">
        <f t="shared" si="562"/>
        <v>-0.74999999999999978</v>
      </c>
      <c r="H1154" s="19">
        <f t="shared" si="563"/>
        <v>-2.6999999999999993</v>
      </c>
      <c r="I1154" s="19">
        <f t="shared" si="537"/>
        <v>3.8333333333333335</v>
      </c>
      <c r="J1154" s="19">
        <f t="shared" si="538"/>
        <v>9330.25</v>
      </c>
      <c r="K1154" s="19">
        <f t="shared" si="539"/>
        <v>1479.8333333333342</v>
      </c>
      <c r="L1154" s="44">
        <f>'Car Info '!$C$5*'My Spreedsheet '!G1154</f>
        <v>-1117.4999999999998</v>
      </c>
      <c r="M1154" s="44">
        <f t="shared" si="540"/>
        <v>1</v>
      </c>
      <c r="N1154" s="44">
        <f>IF(M1154=1,'Car Info '!$C$5*9.80665*'Car Info '!$H$5,0)</f>
        <v>160.73099349999998</v>
      </c>
      <c r="O1154" s="44">
        <f>0.5*'Car Info '!$G$5*'Car Info '!$I$5*'Car Info '!$D$5*('My Spreedsheet '!F1154*'My Spreedsheet '!F1154)</f>
        <v>5.6115546668125003</v>
      </c>
      <c r="P1154" s="44">
        <f t="shared" si="564"/>
        <v>-951.15745183318734</v>
      </c>
      <c r="Q1154" s="44">
        <f t="shared" si="541"/>
        <v>-3646.1035653605518</v>
      </c>
      <c r="R1154" s="44">
        <f t="shared" si="542"/>
        <v>-3.6461035653605518</v>
      </c>
      <c r="S1154" s="44">
        <f t="shared" si="543"/>
        <v>637.64643463944788</v>
      </c>
      <c r="T1154" s="44">
        <f t="shared" si="544"/>
        <v>365159.56072317157</v>
      </c>
      <c r="U1154" s="44">
        <f t="shared" si="545"/>
        <v>0</v>
      </c>
      <c r="V1154" s="44">
        <f t="shared" si="546"/>
        <v>0</v>
      </c>
      <c r="W1154" s="44">
        <f t="shared" si="547"/>
        <v>-3.6461035653605518</v>
      </c>
      <c r="X1154" s="44">
        <f t="shared" si="548"/>
        <v>1.0128065459334866E-3</v>
      </c>
      <c r="Y1154" s="44">
        <f t="shared" si="534"/>
        <v>4195.0660254750228</v>
      </c>
      <c r="Z1154" s="44">
        <f t="shared" si="535"/>
        <v>-2052.7722840783713</v>
      </c>
      <c r="AA1154" s="44">
        <f t="shared" si="549"/>
        <v>1.1652961181875063</v>
      </c>
      <c r="AB1154" s="44">
        <f t="shared" si="550"/>
        <v>-0.57021452335510314</v>
      </c>
      <c r="AC1154" s="44">
        <f t="shared" si="551"/>
        <v>0.57021452335510314</v>
      </c>
      <c r="AD1154" s="44">
        <f t="shared" si="552"/>
        <v>0.59508159483240319</v>
      </c>
      <c r="AE1154" s="44">
        <f>1/2*(('Car Info '!$C$5)*('My Spreedsheet '!F1154)^2)</f>
        <v>10947.361111111113</v>
      </c>
      <c r="AF1154" s="44">
        <f t="shared" si="553"/>
        <v>10.947361111111114</v>
      </c>
      <c r="AG1154" s="44">
        <f t="shared" si="554"/>
        <v>3.0409336419753093E-3</v>
      </c>
      <c r="AH1154" s="44">
        <f t="shared" si="555"/>
        <v>24.135417186428317</v>
      </c>
      <c r="AI1154" s="44">
        <f t="shared" si="556"/>
        <v>637.64643463944788</v>
      </c>
      <c r="AJ1154" s="44">
        <f t="shared" si="557"/>
        <v>10309.714676471665</v>
      </c>
      <c r="AK1154" s="44">
        <f t="shared" si="558"/>
        <v>10.309714676471666</v>
      </c>
      <c r="AL1154" s="44">
        <f t="shared" si="559"/>
        <v>10309.714676471665</v>
      </c>
      <c r="AM1154" s="44">
        <f t="shared" si="560"/>
        <v>10.309714676471666</v>
      </c>
      <c r="AN1154" s="44">
        <f t="shared" si="561"/>
        <v>7.7322860073537489</v>
      </c>
      <c r="AO1154" s="44">
        <f>IF('My Spreedsheet '!AN1154&lt; 'Supercapacitor Info'!$F$22,'My Spreedsheet '!AN1154,'Supercapacitor Info'!$F$22)</f>
        <v>7.7322860073537489</v>
      </c>
    </row>
    <row r="1155" spans="2:41" x14ac:dyDescent="0.3">
      <c r="B1155" s="11" t="s">
        <v>11</v>
      </c>
      <c r="C1155" s="11">
        <v>1150</v>
      </c>
      <c r="D1155" s="11">
        <v>128</v>
      </c>
      <c r="E1155" s="12">
        <v>12</v>
      </c>
      <c r="F1155" s="53">
        <f t="shared" si="536"/>
        <v>3.333333333333333</v>
      </c>
      <c r="G1155" s="19">
        <f t="shared" si="562"/>
        <v>-0.25000000000000011</v>
      </c>
      <c r="H1155" s="19">
        <f t="shared" si="563"/>
        <v>-0.90000000000000036</v>
      </c>
      <c r="I1155" s="19">
        <f t="shared" si="537"/>
        <v>3.333333333333333</v>
      </c>
      <c r="J1155" s="19">
        <f t="shared" si="538"/>
        <v>9333.5833333333339</v>
      </c>
      <c r="K1155" s="19">
        <f t="shared" si="539"/>
        <v>1483.1666666666674</v>
      </c>
      <c r="L1155" s="44">
        <f>'Car Info '!$C$5*'My Spreedsheet '!G1155</f>
        <v>-372.50000000000017</v>
      </c>
      <c r="M1155" s="44">
        <f t="shared" si="540"/>
        <v>1</v>
      </c>
      <c r="N1155" s="44">
        <f>IF(M1155=1,'Car Info '!$C$5*9.80665*'Car Info '!$H$5,0)</f>
        <v>160.73099349999998</v>
      </c>
      <c r="O1155" s="44">
        <f>0.5*'Car Info '!$G$5*'Car Info '!$I$5*'Car Info '!$D$5*('My Spreedsheet '!F1155*'My Spreedsheet '!F1155)</f>
        <v>4.2431415249999995</v>
      </c>
      <c r="P1155" s="44">
        <f t="shared" si="564"/>
        <v>-207.52586497500019</v>
      </c>
      <c r="Q1155" s="44">
        <f t="shared" si="541"/>
        <v>-691.75288325000054</v>
      </c>
      <c r="R1155" s="44">
        <f t="shared" si="542"/>
        <v>-0.69175288325000051</v>
      </c>
      <c r="S1155" s="44">
        <f t="shared" si="543"/>
        <v>549.91378341666655</v>
      </c>
      <c r="T1155" s="44">
        <f t="shared" si="544"/>
        <v>365709.47450658825</v>
      </c>
      <c r="U1155" s="44">
        <f t="shared" si="545"/>
        <v>0</v>
      </c>
      <c r="V1155" s="44">
        <f t="shared" si="546"/>
        <v>0</v>
      </c>
      <c r="W1155" s="44">
        <f t="shared" si="547"/>
        <v>-0.69175288325000051</v>
      </c>
      <c r="X1155" s="44">
        <f t="shared" si="548"/>
        <v>1.9215357868055571E-4</v>
      </c>
      <c r="Y1155" s="44">
        <f t="shared" si="534"/>
        <v>4195.0660254750228</v>
      </c>
      <c r="Z1155" s="44">
        <f t="shared" si="535"/>
        <v>-2053.4640369616213</v>
      </c>
      <c r="AA1155" s="44">
        <f t="shared" si="549"/>
        <v>1.1652961181875063</v>
      </c>
      <c r="AB1155" s="44">
        <f t="shared" si="550"/>
        <v>-0.57040667693378366</v>
      </c>
      <c r="AC1155" s="44">
        <f t="shared" si="551"/>
        <v>0.57040667693378366</v>
      </c>
      <c r="AD1155" s="44">
        <f t="shared" si="552"/>
        <v>0.59488944125372267</v>
      </c>
      <c r="AE1155" s="44">
        <f>1/2*(('Car Info '!$C$5)*('My Spreedsheet '!F1155)^2)</f>
        <v>8277.7777777777756</v>
      </c>
      <c r="AF1155" s="44">
        <f t="shared" si="553"/>
        <v>8.277777777777775</v>
      </c>
      <c r="AG1155" s="44">
        <f t="shared" si="554"/>
        <v>2.2993827160493821E-3</v>
      </c>
      <c r="AH1155" s="44">
        <f t="shared" si="555"/>
        <v>24.137716569144366</v>
      </c>
      <c r="AI1155" s="44">
        <f t="shared" si="556"/>
        <v>549.91378341666655</v>
      </c>
      <c r="AJ1155" s="44">
        <f t="shared" si="557"/>
        <v>7727.8639943611088</v>
      </c>
      <c r="AK1155" s="44">
        <f t="shared" si="558"/>
        <v>7.7278639943611092</v>
      </c>
      <c r="AL1155" s="44">
        <f t="shared" si="559"/>
        <v>7727.8639943611088</v>
      </c>
      <c r="AM1155" s="44">
        <f t="shared" si="560"/>
        <v>7.7278639943611092</v>
      </c>
      <c r="AN1155" s="44">
        <f t="shared" si="561"/>
        <v>5.7958979957708321</v>
      </c>
      <c r="AO1155" s="44">
        <f>IF('My Spreedsheet '!AN1155&lt; 'Supercapacitor Info'!$F$22,'My Spreedsheet '!AN1155,'Supercapacitor Info'!$F$22)</f>
        <v>5.7958979957708321</v>
      </c>
    </row>
    <row r="1156" spans="2:41" x14ac:dyDescent="0.3">
      <c r="B1156" s="11" t="s">
        <v>11</v>
      </c>
      <c r="C1156" s="11">
        <v>1151</v>
      </c>
      <c r="D1156" s="11">
        <v>129</v>
      </c>
      <c r="E1156" s="12">
        <v>12</v>
      </c>
      <c r="F1156" s="53">
        <f t="shared" si="536"/>
        <v>3.333333333333333</v>
      </c>
      <c r="G1156" s="19">
        <f t="shared" si="562"/>
        <v>0</v>
      </c>
      <c r="H1156" s="19">
        <f t="shared" si="563"/>
        <v>0</v>
      </c>
      <c r="I1156" s="19">
        <f t="shared" si="537"/>
        <v>3.333333333333333</v>
      </c>
      <c r="J1156" s="19">
        <f t="shared" si="538"/>
        <v>9336.9166666666679</v>
      </c>
      <c r="K1156" s="19">
        <f t="shared" si="539"/>
        <v>1486.5000000000007</v>
      </c>
      <c r="L1156" s="44">
        <f>'Car Info '!$C$5*'My Spreedsheet '!G1156</f>
        <v>0</v>
      </c>
      <c r="M1156" s="44">
        <f t="shared" si="540"/>
        <v>1</v>
      </c>
      <c r="N1156" s="44">
        <f>IF(M1156=1,'Car Info '!$C$5*9.80665*'Car Info '!$H$5,0)</f>
        <v>160.73099349999998</v>
      </c>
      <c r="O1156" s="44">
        <f>0.5*'Car Info '!$G$5*'Car Info '!$I$5*'Car Info '!$D$5*('My Spreedsheet '!F1156*'My Spreedsheet '!F1156)</f>
        <v>4.2431415249999995</v>
      </c>
      <c r="P1156" s="44">
        <f t="shared" si="564"/>
        <v>164.97413502499998</v>
      </c>
      <c r="Q1156" s="44">
        <f t="shared" si="541"/>
        <v>549.91378341666655</v>
      </c>
      <c r="R1156" s="44">
        <f t="shared" si="542"/>
        <v>0.54991378341666652</v>
      </c>
      <c r="S1156" s="44">
        <f t="shared" si="543"/>
        <v>549.91378341666655</v>
      </c>
      <c r="T1156" s="44">
        <f t="shared" si="544"/>
        <v>366259.38829000492</v>
      </c>
      <c r="U1156" s="44">
        <f t="shared" si="545"/>
        <v>0.54991378341666652</v>
      </c>
      <c r="V1156" s="44">
        <f t="shared" si="546"/>
        <v>1.5275382872685181E-4</v>
      </c>
      <c r="W1156" s="44">
        <f t="shared" si="547"/>
        <v>0</v>
      </c>
      <c r="X1156" s="44">
        <f t="shared" si="548"/>
        <v>0</v>
      </c>
      <c r="Y1156" s="44">
        <f t="shared" si="534"/>
        <v>4195.6159392584395</v>
      </c>
      <c r="Z1156" s="44">
        <f t="shared" si="535"/>
        <v>-2053.4640369616213</v>
      </c>
      <c r="AA1156" s="44">
        <f t="shared" si="549"/>
        <v>1.1654488720162333</v>
      </c>
      <c r="AB1156" s="44">
        <f t="shared" si="550"/>
        <v>-0.57040667693378366</v>
      </c>
      <c r="AC1156" s="44">
        <f t="shared" si="551"/>
        <v>0.57040667693378366</v>
      </c>
      <c r="AD1156" s="44">
        <f t="shared" si="552"/>
        <v>0.5950421950824496</v>
      </c>
      <c r="AE1156" s="44">
        <f>1/2*(('Car Info '!$C$5)*('My Spreedsheet '!F1156)^2)</f>
        <v>8277.7777777777756</v>
      </c>
      <c r="AF1156" s="44">
        <f t="shared" si="553"/>
        <v>8.277777777777775</v>
      </c>
      <c r="AG1156" s="44">
        <f t="shared" si="554"/>
        <v>2.2993827160493821E-3</v>
      </c>
      <c r="AH1156" s="44">
        <f t="shared" si="555"/>
        <v>24.140015951860416</v>
      </c>
      <c r="AI1156" s="44">
        <f t="shared" si="556"/>
        <v>549.91378341666655</v>
      </c>
      <c r="AJ1156" s="44">
        <f t="shared" si="557"/>
        <v>7727.8639943611088</v>
      </c>
      <c r="AK1156" s="44">
        <f t="shared" si="558"/>
        <v>7.7278639943611092</v>
      </c>
      <c r="AL1156" s="44">
        <f t="shared" si="559"/>
        <v>0</v>
      </c>
      <c r="AM1156" s="44">
        <f t="shared" si="560"/>
        <v>0</v>
      </c>
      <c r="AN1156" s="44">
        <f t="shared" si="561"/>
        <v>5.7958979957708321</v>
      </c>
      <c r="AO1156" s="44">
        <f>IF('My Spreedsheet '!AN1156&lt; 'Supercapacitor Info'!$F$22,'My Spreedsheet '!AN1156,'Supercapacitor Info'!$F$22)</f>
        <v>5.7958979957708321</v>
      </c>
    </row>
    <row r="1157" spans="2:41" x14ac:dyDescent="0.3">
      <c r="B1157" s="11" t="s">
        <v>11</v>
      </c>
      <c r="C1157" s="11">
        <v>1152</v>
      </c>
      <c r="D1157" s="11">
        <v>130</v>
      </c>
      <c r="E1157" s="12">
        <v>12</v>
      </c>
      <c r="F1157" s="53">
        <f t="shared" si="536"/>
        <v>3.333333333333333</v>
      </c>
      <c r="G1157" s="19">
        <f t="shared" si="562"/>
        <v>0.26388888888888895</v>
      </c>
      <c r="H1157" s="19">
        <f t="shared" si="563"/>
        <v>0.95000000000000018</v>
      </c>
      <c r="I1157" s="19">
        <f t="shared" si="537"/>
        <v>3.333333333333333</v>
      </c>
      <c r="J1157" s="19">
        <f t="shared" si="538"/>
        <v>9340.2500000000018</v>
      </c>
      <c r="K1157" s="19">
        <f t="shared" si="539"/>
        <v>1489.8333333333339</v>
      </c>
      <c r="L1157" s="44">
        <f>'Car Info '!$C$5*'My Spreedsheet '!G1157</f>
        <v>393.19444444444451</v>
      </c>
      <c r="M1157" s="44">
        <f t="shared" si="540"/>
        <v>1</v>
      </c>
      <c r="N1157" s="44">
        <f>IF(M1157=1,'Car Info '!$C$5*9.80665*'Car Info '!$H$5,0)</f>
        <v>160.73099349999998</v>
      </c>
      <c r="O1157" s="44">
        <f>0.5*'Car Info '!$G$5*'Car Info '!$I$5*'Car Info '!$D$5*('My Spreedsheet '!F1157*'My Spreedsheet '!F1157)</f>
        <v>4.2431415249999995</v>
      </c>
      <c r="P1157" s="44">
        <f t="shared" si="564"/>
        <v>558.16857946944458</v>
      </c>
      <c r="Q1157" s="44">
        <f t="shared" si="541"/>
        <v>1860.561931564815</v>
      </c>
      <c r="R1157" s="44">
        <f t="shared" si="542"/>
        <v>1.860561931564815</v>
      </c>
      <c r="S1157" s="44">
        <f t="shared" si="543"/>
        <v>549.91378341666655</v>
      </c>
      <c r="T1157" s="44">
        <f t="shared" si="544"/>
        <v>366809.3020734216</v>
      </c>
      <c r="U1157" s="44">
        <f t="shared" si="545"/>
        <v>1.860561931564815</v>
      </c>
      <c r="V1157" s="44">
        <f t="shared" si="546"/>
        <v>5.1682275876800416E-4</v>
      </c>
      <c r="W1157" s="44">
        <f t="shared" si="547"/>
        <v>0</v>
      </c>
      <c r="X1157" s="44">
        <f t="shared" si="548"/>
        <v>0</v>
      </c>
      <c r="Y1157" s="44">
        <f t="shared" ref="Y1157:Y1220" si="565">IF(R1157&gt;0,SUM(Y1156,R1157),Y1156)</f>
        <v>4197.4765011900045</v>
      </c>
      <c r="Z1157" s="44">
        <f t="shared" ref="Z1157:Z1220" si="566">IF(R1157&lt;0,SUM(Z1156,R1157),Z1156)</f>
        <v>-2053.4640369616213</v>
      </c>
      <c r="AA1157" s="44">
        <f t="shared" si="549"/>
        <v>1.1659656947750012</v>
      </c>
      <c r="AB1157" s="44">
        <f t="shared" si="550"/>
        <v>-0.57040667693378366</v>
      </c>
      <c r="AC1157" s="44">
        <f t="shared" si="551"/>
        <v>0.57040667693378366</v>
      </c>
      <c r="AD1157" s="44">
        <f t="shared" si="552"/>
        <v>0.59555901784121756</v>
      </c>
      <c r="AE1157" s="44">
        <f>1/2*(('Car Info '!$C$5)*('My Spreedsheet '!F1157)^2)</f>
        <v>8277.7777777777756</v>
      </c>
      <c r="AF1157" s="44">
        <f t="shared" si="553"/>
        <v>8.277777777777775</v>
      </c>
      <c r="AG1157" s="44">
        <f t="shared" si="554"/>
        <v>2.2993827160493821E-3</v>
      </c>
      <c r="AH1157" s="44">
        <f t="shared" si="555"/>
        <v>24.142315334576466</v>
      </c>
      <c r="AI1157" s="44">
        <f t="shared" si="556"/>
        <v>549.91378341666655</v>
      </c>
      <c r="AJ1157" s="44">
        <f t="shared" si="557"/>
        <v>7727.8639943611088</v>
      </c>
      <c r="AK1157" s="44">
        <f t="shared" si="558"/>
        <v>7.7278639943611092</v>
      </c>
      <c r="AL1157" s="44">
        <f t="shared" si="559"/>
        <v>0</v>
      </c>
      <c r="AM1157" s="44">
        <f t="shared" si="560"/>
        <v>0</v>
      </c>
      <c r="AN1157" s="44">
        <f t="shared" si="561"/>
        <v>5.7958979957708321</v>
      </c>
      <c r="AO1157" s="44">
        <f>IF('My Spreedsheet '!AN1157&lt; 'Supercapacitor Info'!$F$22,'My Spreedsheet '!AN1157,'Supercapacitor Info'!$F$22)</f>
        <v>5.7958979957708321</v>
      </c>
    </row>
    <row r="1158" spans="2:41" x14ac:dyDescent="0.3">
      <c r="B1158" s="11" t="s">
        <v>11</v>
      </c>
      <c r="C1158" s="11">
        <v>1153</v>
      </c>
      <c r="D1158" s="11">
        <v>131</v>
      </c>
      <c r="E1158" s="12">
        <v>13.9</v>
      </c>
      <c r="F1158" s="53">
        <f t="shared" ref="F1158:F1221" si="567">E1158/3.6</f>
        <v>3.8611111111111112</v>
      </c>
      <c r="G1158" s="19">
        <f t="shared" si="562"/>
        <v>0.94444444444444453</v>
      </c>
      <c r="H1158" s="19">
        <f t="shared" si="563"/>
        <v>3.4000000000000004</v>
      </c>
      <c r="I1158" s="19">
        <f t="shared" ref="I1158:I1221" si="568">F1158</f>
        <v>3.8611111111111112</v>
      </c>
      <c r="J1158" s="19">
        <f t="shared" ref="J1158:J1221" si="569">SUM(I1158,J1157)</f>
        <v>9344.1111111111131</v>
      </c>
      <c r="K1158" s="19">
        <f t="shared" ref="K1158:K1221" si="570">SUM(I1158,K1157)</f>
        <v>1493.694444444445</v>
      </c>
      <c r="L1158" s="44">
        <f>'Car Info '!$C$5*'My Spreedsheet '!G1158</f>
        <v>1407.2222222222224</v>
      </c>
      <c r="M1158" s="44">
        <f t="shared" ref="M1158:M1221" si="571">IF(F1158=0,0,1)</f>
        <v>1</v>
      </c>
      <c r="N1158" s="44">
        <f>IF(M1158=1,'Car Info '!$C$5*9.80665*'Car Info '!$H$5,0)</f>
        <v>160.73099349999998</v>
      </c>
      <c r="O1158" s="44">
        <f>0.5*'Car Info '!$G$5*'Car Info '!$I$5*'Car Info '!$D$5*('My Spreedsheet '!F1158*'My Spreedsheet '!F1158)</f>
        <v>5.6931762086475697</v>
      </c>
      <c r="P1158" s="44">
        <f t="shared" si="564"/>
        <v>1573.6463919308701</v>
      </c>
      <c r="Q1158" s="44">
        <f t="shared" ref="Q1158:Q1221" si="572">P1158*F1158</f>
        <v>6076.0235688441926</v>
      </c>
      <c r="R1158" s="44">
        <f t="shared" ref="R1158:R1221" si="573">Q1158*0.001</f>
        <v>6.0760235688441924</v>
      </c>
      <c r="S1158" s="44">
        <f t="shared" ref="S1158:S1221" si="574">F1158*(N1158+O1158)</f>
        <v>642.58221081950023</v>
      </c>
      <c r="T1158" s="44">
        <f t="shared" ref="T1158:T1221" si="575">SUM(S1158,T1157)</f>
        <v>367451.88428424112</v>
      </c>
      <c r="U1158" s="44">
        <f t="shared" ref="U1158:U1221" si="576">IF(R1158&gt;0,R1158,0)</f>
        <v>6.0760235688441924</v>
      </c>
      <c r="V1158" s="44">
        <f t="shared" ref="V1158:V1221" si="577">U1158/3600</f>
        <v>1.6877843246789423E-3</v>
      </c>
      <c r="W1158" s="44">
        <f t="shared" ref="W1158:W1221" si="578">IF(R1158&lt;0,R1158,0)</f>
        <v>0</v>
      </c>
      <c r="X1158" s="44">
        <f t="shared" ref="X1158:X1221" si="579">(W1158/3600)*-1</f>
        <v>0</v>
      </c>
      <c r="Y1158" s="44">
        <f t="shared" si="565"/>
        <v>4203.5525247588484</v>
      </c>
      <c r="Z1158" s="44">
        <f t="shared" si="566"/>
        <v>-2053.4640369616213</v>
      </c>
      <c r="AA1158" s="44">
        <f t="shared" ref="AA1158:AA1221" si="580">Y1158/(60*60)</f>
        <v>1.1676534790996802</v>
      </c>
      <c r="AB1158" s="44">
        <f t="shared" ref="AB1158:AB1221" si="581">Z1158/(60*60)</f>
        <v>-0.57040667693378366</v>
      </c>
      <c r="AC1158" s="44">
        <f t="shared" ref="AC1158:AC1221" si="582">AB1158*-1</f>
        <v>0.57040667693378366</v>
      </c>
      <c r="AD1158" s="44">
        <f t="shared" ref="AD1158:AD1221" si="583">AA1158-AC1158</f>
        <v>0.59724680216589654</v>
      </c>
      <c r="AE1158" s="44">
        <f>1/2*(('Car Info '!$C$5)*('My Spreedsheet '!F1158)^2)</f>
        <v>11106.59336419753</v>
      </c>
      <c r="AF1158" s="44">
        <f t="shared" ref="AF1158:AF1221" si="584">AE1158*0.001</f>
        <v>11.106593364197529</v>
      </c>
      <c r="AG1158" s="44">
        <f t="shared" ref="AG1158:AG1221" si="585">AF1158/3600</f>
        <v>3.0851648233882027E-3</v>
      </c>
      <c r="AH1158" s="44">
        <f t="shared" ref="AH1158:AH1221" si="586">SUM(AG1158,AH1157)</f>
        <v>24.145400499399855</v>
      </c>
      <c r="AI1158" s="44">
        <f t="shared" ref="AI1158:AI1221" si="587">I1158*(N1158+O1158)</f>
        <v>642.58221081950023</v>
      </c>
      <c r="AJ1158" s="44">
        <f t="shared" ref="AJ1158:AJ1221" si="588">AE1158-AI1158</f>
        <v>10464.011153378029</v>
      </c>
      <c r="AK1158" s="44">
        <f t="shared" ref="AK1158:AK1221" si="589">AJ1158*0.001</f>
        <v>10.46401115337803</v>
      </c>
      <c r="AL1158" s="44">
        <f t="shared" ref="AL1158:AL1221" si="590">IF(G1158&lt;0,AJ1158,0)</f>
        <v>0</v>
      </c>
      <c r="AM1158" s="44">
        <f t="shared" ref="AM1158:AM1221" si="591">AL1158*0.001</f>
        <v>0</v>
      </c>
      <c r="AN1158" s="44">
        <f t="shared" ref="AN1158:AN1221" si="592">(AJ1158*0.75)*0.001</f>
        <v>7.8480083650335217</v>
      </c>
      <c r="AO1158" s="44">
        <f>IF('My Spreedsheet '!AN1158&lt; 'Supercapacitor Info'!$F$22,'My Spreedsheet '!AN1158,'Supercapacitor Info'!$F$22)</f>
        <v>7.8480083650335217</v>
      </c>
    </row>
    <row r="1159" spans="2:41" x14ac:dyDescent="0.3">
      <c r="B1159" s="11" t="s">
        <v>11</v>
      </c>
      <c r="C1159" s="11">
        <v>1154</v>
      </c>
      <c r="D1159" s="11">
        <v>132</v>
      </c>
      <c r="E1159" s="12">
        <v>18.8</v>
      </c>
      <c r="F1159" s="53">
        <f t="shared" si="567"/>
        <v>5.2222222222222223</v>
      </c>
      <c r="G1159" s="19">
        <f t="shared" ref="G1159:G1222" si="593">($E1160-$E1158)/2/3.6</f>
        <v>1.5555555555555556</v>
      </c>
      <c r="H1159" s="19">
        <f t="shared" ref="H1159:H1222" si="594">($E1160-$E1158)/2</f>
        <v>5.6000000000000005</v>
      </c>
      <c r="I1159" s="19">
        <f t="shared" si="568"/>
        <v>5.2222222222222223</v>
      </c>
      <c r="J1159" s="19">
        <f t="shared" si="569"/>
        <v>9349.3333333333358</v>
      </c>
      <c r="K1159" s="19">
        <f t="shared" si="570"/>
        <v>1498.9166666666672</v>
      </c>
      <c r="L1159" s="44">
        <f>'Car Info '!$C$5*'My Spreedsheet '!G1159</f>
        <v>2317.7777777777778</v>
      </c>
      <c r="M1159" s="44">
        <f t="shared" si="571"/>
        <v>1</v>
      </c>
      <c r="N1159" s="44">
        <f>IF(M1159=1,'Car Info '!$C$5*9.80665*'Car Info '!$H$5,0)</f>
        <v>160.73099349999998</v>
      </c>
      <c r="O1159" s="44">
        <f>0.5*'Car Info '!$G$5*'Car Info '!$I$5*'Car Info '!$D$5*('My Spreedsheet '!F1159*'My Spreedsheet '!F1159)</f>
        <v>10.414555143027778</v>
      </c>
      <c r="P1159" s="44">
        <f t="shared" si="564"/>
        <v>2488.9233264208056</v>
      </c>
      <c r="Q1159" s="44">
        <f t="shared" si="572"/>
        <v>12997.710704641984</v>
      </c>
      <c r="R1159" s="44">
        <f t="shared" si="573"/>
        <v>12.997710704641985</v>
      </c>
      <c r="S1159" s="44">
        <f t="shared" si="574"/>
        <v>893.76008735803384</v>
      </c>
      <c r="T1159" s="44">
        <f t="shared" si="575"/>
        <v>368345.64437159913</v>
      </c>
      <c r="U1159" s="44">
        <f t="shared" si="576"/>
        <v>12.997710704641985</v>
      </c>
      <c r="V1159" s="44">
        <f t="shared" si="577"/>
        <v>3.610475195733885E-3</v>
      </c>
      <c r="W1159" s="44">
        <f t="shared" si="578"/>
        <v>0</v>
      </c>
      <c r="X1159" s="44">
        <f t="shared" si="579"/>
        <v>0</v>
      </c>
      <c r="Y1159" s="44">
        <f t="shared" si="565"/>
        <v>4216.55023546349</v>
      </c>
      <c r="Z1159" s="44">
        <f t="shared" si="566"/>
        <v>-2053.4640369616213</v>
      </c>
      <c r="AA1159" s="44">
        <f t="shared" si="580"/>
        <v>1.171263954295414</v>
      </c>
      <c r="AB1159" s="44">
        <f t="shared" si="581"/>
        <v>-0.57040667693378366</v>
      </c>
      <c r="AC1159" s="44">
        <f t="shared" si="582"/>
        <v>0.57040667693378366</v>
      </c>
      <c r="AD1159" s="44">
        <f t="shared" si="583"/>
        <v>0.6008572773616303</v>
      </c>
      <c r="AE1159" s="44">
        <f>1/2*(('Car Info '!$C$5)*('My Spreedsheet '!F1159)^2)</f>
        <v>20317.345679012345</v>
      </c>
      <c r="AF1159" s="44">
        <f t="shared" si="584"/>
        <v>20.317345679012345</v>
      </c>
      <c r="AG1159" s="44">
        <f t="shared" si="585"/>
        <v>5.6437071330589844E-3</v>
      </c>
      <c r="AH1159" s="44">
        <f t="shared" si="586"/>
        <v>24.151044206532916</v>
      </c>
      <c r="AI1159" s="44">
        <f t="shared" si="587"/>
        <v>893.76008735803384</v>
      </c>
      <c r="AJ1159" s="44">
        <f t="shared" si="588"/>
        <v>19423.585591654311</v>
      </c>
      <c r="AK1159" s="44">
        <f t="shared" si="589"/>
        <v>19.423585591654312</v>
      </c>
      <c r="AL1159" s="44">
        <f t="shared" si="590"/>
        <v>0</v>
      </c>
      <c r="AM1159" s="44">
        <f t="shared" si="591"/>
        <v>0</v>
      </c>
      <c r="AN1159" s="44">
        <f t="shared" si="592"/>
        <v>14.567689193740735</v>
      </c>
      <c r="AO1159" s="44">
        <f>IF('My Spreedsheet '!AN1159&lt; 'Supercapacitor Info'!$F$22,'My Spreedsheet '!AN1159,'Supercapacitor Info'!$F$22)</f>
        <v>14.567689193740735</v>
      </c>
    </row>
    <row r="1160" spans="2:41" x14ac:dyDescent="0.3">
      <c r="B1160" s="11" t="s">
        <v>11</v>
      </c>
      <c r="C1160" s="11">
        <v>1155</v>
      </c>
      <c r="D1160" s="11">
        <v>133</v>
      </c>
      <c r="E1160" s="12">
        <v>25.1</v>
      </c>
      <c r="F1160" s="53">
        <f t="shared" si="567"/>
        <v>6.9722222222222223</v>
      </c>
      <c r="G1160" s="19">
        <f t="shared" si="593"/>
        <v>1.5277777777777777</v>
      </c>
      <c r="H1160" s="19">
        <f t="shared" si="594"/>
        <v>5.5</v>
      </c>
      <c r="I1160" s="19">
        <f t="shared" si="568"/>
        <v>6.9722222222222223</v>
      </c>
      <c r="J1160" s="19">
        <f t="shared" si="569"/>
        <v>9356.3055555555584</v>
      </c>
      <c r="K1160" s="19">
        <f t="shared" si="570"/>
        <v>1505.8888888888894</v>
      </c>
      <c r="L1160" s="44">
        <f>'Car Info '!$C$5*'My Spreedsheet '!G1160</f>
        <v>2276.3888888888887</v>
      </c>
      <c r="M1160" s="44">
        <f t="shared" si="571"/>
        <v>1</v>
      </c>
      <c r="N1160" s="44">
        <f>IF(M1160=1,'Car Info '!$C$5*9.80665*'Car Info '!$H$5,0)</f>
        <v>160.73099349999998</v>
      </c>
      <c r="O1160" s="44">
        <f>0.5*'Car Info '!$G$5*'Car Info '!$I$5*'Car Info '!$D$5*('My Spreedsheet '!F1160*'My Spreedsheet '!F1160)</f>
        <v>18.564038834480904</v>
      </c>
      <c r="P1160" s="44">
        <f t="shared" si="564"/>
        <v>2455.6839212233695</v>
      </c>
      <c r="Q1160" s="44">
        <f t="shared" si="572"/>
        <v>17121.574006307383</v>
      </c>
      <c r="R1160" s="44">
        <f t="shared" si="573"/>
        <v>17.121574006307384</v>
      </c>
      <c r="S1160" s="44">
        <f t="shared" si="574"/>
        <v>1250.0848087765196</v>
      </c>
      <c r="T1160" s="44">
        <f t="shared" si="575"/>
        <v>369595.72918037564</v>
      </c>
      <c r="U1160" s="44">
        <f t="shared" si="576"/>
        <v>17.121574006307384</v>
      </c>
      <c r="V1160" s="44">
        <f t="shared" si="577"/>
        <v>4.7559927795298293E-3</v>
      </c>
      <c r="W1160" s="44">
        <f t="shared" si="578"/>
        <v>0</v>
      </c>
      <c r="X1160" s="44">
        <f t="shared" si="579"/>
        <v>0</v>
      </c>
      <c r="Y1160" s="44">
        <f t="shared" si="565"/>
        <v>4233.6718094697972</v>
      </c>
      <c r="Z1160" s="44">
        <f t="shared" si="566"/>
        <v>-2053.4640369616213</v>
      </c>
      <c r="AA1160" s="44">
        <f t="shared" si="580"/>
        <v>1.1760199470749437</v>
      </c>
      <c r="AB1160" s="44">
        <f t="shared" si="581"/>
        <v>-0.57040667693378366</v>
      </c>
      <c r="AC1160" s="44">
        <f t="shared" si="582"/>
        <v>0.57040667693378366</v>
      </c>
      <c r="AD1160" s="44">
        <f t="shared" si="583"/>
        <v>0.60561327014116006</v>
      </c>
      <c r="AE1160" s="44">
        <f>1/2*(('Car Info '!$C$5)*('My Spreedsheet '!F1160)^2)</f>
        <v>36215.852623456791</v>
      </c>
      <c r="AF1160" s="44">
        <f t="shared" si="584"/>
        <v>36.21585262345679</v>
      </c>
      <c r="AG1160" s="44">
        <f t="shared" si="585"/>
        <v>1.0059959062071331E-2</v>
      </c>
      <c r="AH1160" s="44">
        <f t="shared" si="586"/>
        <v>24.161104165594988</v>
      </c>
      <c r="AI1160" s="44">
        <f t="shared" si="587"/>
        <v>1250.0848087765196</v>
      </c>
      <c r="AJ1160" s="44">
        <f t="shared" si="588"/>
        <v>34965.767814680272</v>
      </c>
      <c r="AK1160" s="44">
        <f t="shared" si="589"/>
        <v>34.96576781468027</v>
      </c>
      <c r="AL1160" s="44">
        <f t="shared" si="590"/>
        <v>0</v>
      </c>
      <c r="AM1160" s="44">
        <f t="shared" si="591"/>
        <v>0</v>
      </c>
      <c r="AN1160" s="44">
        <f t="shared" si="592"/>
        <v>26.224325861010207</v>
      </c>
      <c r="AO1160" s="44">
        <f>IF('My Spreedsheet '!AN1160&lt; 'Supercapacitor Info'!$F$22,'My Spreedsheet '!AN1160,'Supercapacitor Info'!$F$22)</f>
        <v>26.224325861010207</v>
      </c>
    </row>
    <row r="1161" spans="2:41" x14ac:dyDescent="0.3">
      <c r="B1161" s="11" t="s">
        <v>11</v>
      </c>
      <c r="C1161" s="11">
        <v>1156</v>
      </c>
      <c r="D1161" s="11">
        <v>134</v>
      </c>
      <c r="E1161" s="12">
        <v>29.8</v>
      </c>
      <c r="F1161" s="53">
        <f t="shared" si="567"/>
        <v>8.2777777777777786</v>
      </c>
      <c r="G1161" s="19">
        <f t="shared" si="593"/>
        <v>1.2083333333333328</v>
      </c>
      <c r="H1161" s="19">
        <f t="shared" si="594"/>
        <v>4.3499999999999979</v>
      </c>
      <c r="I1161" s="19">
        <f t="shared" si="568"/>
        <v>8.2777777777777786</v>
      </c>
      <c r="J1161" s="19">
        <f t="shared" si="569"/>
        <v>9364.5833333333358</v>
      </c>
      <c r="K1161" s="19">
        <f t="shared" si="570"/>
        <v>1514.1666666666672</v>
      </c>
      <c r="L1161" s="44">
        <f>'Car Info '!$C$5*'My Spreedsheet '!G1161</f>
        <v>1800.4166666666658</v>
      </c>
      <c r="M1161" s="44">
        <f t="shared" si="571"/>
        <v>1</v>
      </c>
      <c r="N1161" s="44">
        <f>IF(M1161=1,'Car Info '!$C$5*9.80665*'Car Info '!$H$5,0)</f>
        <v>160.73099349999998</v>
      </c>
      <c r="O1161" s="44">
        <f>0.5*'Car Info '!$G$5*'Car Info '!$I$5*'Car Info '!$D$5*('My Spreedsheet '!F1161*'My Spreedsheet '!F1161)</f>
        <v>26.167218054590283</v>
      </c>
      <c r="P1161" s="44">
        <f t="shared" si="564"/>
        <v>1987.3148782212561</v>
      </c>
      <c r="Q1161" s="44">
        <f t="shared" si="572"/>
        <v>16450.550936387066</v>
      </c>
      <c r="R1161" s="44">
        <f t="shared" si="573"/>
        <v>16.450550936387067</v>
      </c>
      <c r="S1161" s="44">
        <f t="shared" si="574"/>
        <v>1547.1018623129974</v>
      </c>
      <c r="T1161" s="44">
        <f t="shared" si="575"/>
        <v>371142.83104268863</v>
      </c>
      <c r="U1161" s="44">
        <f t="shared" si="576"/>
        <v>16.450550936387067</v>
      </c>
      <c r="V1161" s="44">
        <f t="shared" si="577"/>
        <v>4.5695974823297411E-3</v>
      </c>
      <c r="W1161" s="44">
        <f t="shared" si="578"/>
        <v>0</v>
      </c>
      <c r="X1161" s="44">
        <f t="shared" si="579"/>
        <v>0</v>
      </c>
      <c r="Y1161" s="44">
        <f t="shared" si="565"/>
        <v>4250.1223604061843</v>
      </c>
      <c r="Z1161" s="44">
        <f t="shared" si="566"/>
        <v>-2053.4640369616213</v>
      </c>
      <c r="AA1161" s="44">
        <f t="shared" si="580"/>
        <v>1.1805895445572734</v>
      </c>
      <c r="AB1161" s="44">
        <f t="shared" si="581"/>
        <v>-0.57040667693378366</v>
      </c>
      <c r="AC1161" s="44">
        <f t="shared" si="582"/>
        <v>0.57040667693378366</v>
      </c>
      <c r="AD1161" s="44">
        <f t="shared" si="583"/>
        <v>0.61018286762348972</v>
      </c>
      <c r="AE1161" s="44">
        <f>1/2*(('Car Info '!$C$5)*('My Spreedsheet '!F1161)^2)</f>
        <v>51048.59567901236</v>
      </c>
      <c r="AF1161" s="44">
        <f t="shared" si="584"/>
        <v>51.048595679012358</v>
      </c>
      <c r="AG1161" s="44">
        <f t="shared" si="585"/>
        <v>1.4180165466392322E-2</v>
      </c>
      <c r="AH1161" s="44">
        <f t="shared" si="586"/>
        <v>24.175284331061381</v>
      </c>
      <c r="AI1161" s="44">
        <f t="shared" si="587"/>
        <v>1547.1018623129974</v>
      </c>
      <c r="AJ1161" s="44">
        <f t="shared" si="588"/>
        <v>49501.49381669936</v>
      </c>
      <c r="AK1161" s="44">
        <f t="shared" si="589"/>
        <v>49.501493816699359</v>
      </c>
      <c r="AL1161" s="44">
        <f t="shared" si="590"/>
        <v>0</v>
      </c>
      <c r="AM1161" s="44">
        <f t="shared" si="591"/>
        <v>0</v>
      </c>
      <c r="AN1161" s="44">
        <f t="shared" si="592"/>
        <v>37.126120362524517</v>
      </c>
      <c r="AO1161" s="44">
        <f>IF('My Spreedsheet '!AN1161&lt; 'Supercapacitor Info'!$F$22,'My Spreedsheet '!AN1161,'Supercapacitor Info'!$F$22)</f>
        <v>37.126120362524517</v>
      </c>
    </row>
    <row r="1162" spans="2:41" x14ac:dyDescent="0.3">
      <c r="B1162" s="11" t="s">
        <v>11</v>
      </c>
      <c r="C1162" s="11">
        <v>1157</v>
      </c>
      <c r="D1162" s="11">
        <v>135</v>
      </c>
      <c r="E1162" s="12">
        <v>33.799999999999997</v>
      </c>
      <c r="F1162" s="53">
        <f t="shared" si="567"/>
        <v>9.3888888888888875</v>
      </c>
      <c r="G1162" s="19">
        <f t="shared" si="593"/>
        <v>1.166666666666667</v>
      </c>
      <c r="H1162" s="19">
        <f t="shared" si="594"/>
        <v>4.2000000000000011</v>
      </c>
      <c r="I1162" s="19">
        <f t="shared" si="568"/>
        <v>9.3888888888888875</v>
      </c>
      <c r="J1162" s="19">
        <f t="shared" si="569"/>
        <v>9373.9722222222244</v>
      </c>
      <c r="K1162" s="19">
        <f t="shared" si="570"/>
        <v>1523.5555555555561</v>
      </c>
      <c r="L1162" s="44">
        <f>'Car Info '!$C$5*'My Spreedsheet '!G1162</f>
        <v>1738.3333333333337</v>
      </c>
      <c r="M1162" s="44">
        <f t="shared" si="571"/>
        <v>1</v>
      </c>
      <c r="N1162" s="44">
        <f>IF(M1162=1,'Car Info '!$C$5*9.80665*'Car Info '!$H$5,0)</f>
        <v>160.73099349999998</v>
      </c>
      <c r="O1162" s="44">
        <f>0.5*'Car Info '!$G$5*'Car Info '!$I$5*'Car Info '!$D$5*('My Spreedsheet '!F1162*'My Spreedsheet '!F1162)</f>
        <v>33.663434748756934</v>
      </c>
      <c r="P1162" s="44">
        <f t="shared" si="564"/>
        <v>1932.7277615820908</v>
      </c>
      <c r="Q1162" s="44">
        <f t="shared" si="572"/>
        <v>18146.166205965183</v>
      </c>
      <c r="R1162" s="44">
        <f t="shared" si="573"/>
        <v>18.146166205965184</v>
      </c>
      <c r="S1162" s="44">
        <f t="shared" si="574"/>
        <v>1825.1476874466618</v>
      </c>
      <c r="T1162" s="44">
        <f t="shared" si="575"/>
        <v>372967.97873013531</v>
      </c>
      <c r="U1162" s="44">
        <f t="shared" si="576"/>
        <v>18.146166205965184</v>
      </c>
      <c r="V1162" s="44">
        <f t="shared" si="577"/>
        <v>5.0406017238792174E-3</v>
      </c>
      <c r="W1162" s="44">
        <f t="shared" si="578"/>
        <v>0</v>
      </c>
      <c r="X1162" s="44">
        <f t="shared" si="579"/>
        <v>0</v>
      </c>
      <c r="Y1162" s="44">
        <f t="shared" si="565"/>
        <v>4268.2685266121498</v>
      </c>
      <c r="Z1162" s="44">
        <f t="shared" si="566"/>
        <v>-2053.4640369616213</v>
      </c>
      <c r="AA1162" s="44">
        <f t="shared" si="580"/>
        <v>1.1856301462811527</v>
      </c>
      <c r="AB1162" s="44">
        <f t="shared" si="581"/>
        <v>-0.57040667693378366</v>
      </c>
      <c r="AC1162" s="44">
        <f t="shared" si="582"/>
        <v>0.57040667693378366</v>
      </c>
      <c r="AD1162" s="44">
        <f t="shared" si="583"/>
        <v>0.61522346934736905</v>
      </c>
      <c r="AE1162" s="44">
        <f>1/2*(('Car Info '!$C$5)*('My Spreedsheet '!F1162)^2)</f>
        <v>65672.669753086404</v>
      </c>
      <c r="AF1162" s="44">
        <f t="shared" si="584"/>
        <v>65.67266975308641</v>
      </c>
      <c r="AG1162" s="44">
        <f t="shared" si="585"/>
        <v>1.8242408264746227E-2</v>
      </c>
      <c r="AH1162" s="44">
        <f t="shared" si="586"/>
        <v>24.193526739326128</v>
      </c>
      <c r="AI1162" s="44">
        <f t="shared" si="587"/>
        <v>1825.1476874466618</v>
      </c>
      <c r="AJ1162" s="44">
        <f t="shared" si="588"/>
        <v>63847.522065639743</v>
      </c>
      <c r="AK1162" s="44">
        <f t="shared" si="589"/>
        <v>63.847522065639744</v>
      </c>
      <c r="AL1162" s="44">
        <f t="shared" si="590"/>
        <v>0</v>
      </c>
      <c r="AM1162" s="44">
        <f t="shared" si="591"/>
        <v>0</v>
      </c>
      <c r="AN1162" s="44">
        <f t="shared" si="592"/>
        <v>47.88564154922981</v>
      </c>
      <c r="AO1162" s="44">
        <f>IF('My Spreedsheet '!AN1162&lt; 'Supercapacitor Info'!$F$22,'My Spreedsheet '!AN1162,'Supercapacitor Info'!$F$22)</f>
        <v>47.88564154922981</v>
      </c>
    </row>
    <row r="1163" spans="2:41" x14ac:dyDescent="0.3">
      <c r="B1163" s="11" t="s">
        <v>11</v>
      </c>
      <c r="C1163" s="11">
        <v>1158</v>
      </c>
      <c r="D1163" s="11">
        <v>136</v>
      </c>
      <c r="E1163" s="12">
        <v>38.200000000000003</v>
      </c>
      <c r="F1163" s="53">
        <f t="shared" si="567"/>
        <v>10.611111111111112</v>
      </c>
      <c r="G1163" s="19">
        <f t="shared" si="593"/>
        <v>1.3333333333333335</v>
      </c>
      <c r="H1163" s="19">
        <f t="shared" si="594"/>
        <v>4.8000000000000007</v>
      </c>
      <c r="I1163" s="19">
        <f t="shared" si="568"/>
        <v>10.611111111111112</v>
      </c>
      <c r="J1163" s="19">
        <f t="shared" si="569"/>
        <v>9384.5833333333358</v>
      </c>
      <c r="K1163" s="19">
        <f t="shared" si="570"/>
        <v>1534.1666666666672</v>
      </c>
      <c r="L1163" s="44">
        <f>'Car Info '!$C$5*'My Spreedsheet '!G1163</f>
        <v>1986.666666666667</v>
      </c>
      <c r="M1163" s="44">
        <f t="shared" si="571"/>
        <v>1</v>
      </c>
      <c r="N1163" s="44">
        <f>IF(M1163=1,'Car Info '!$C$5*9.80665*'Car Info '!$H$5,0)</f>
        <v>160.73099349999998</v>
      </c>
      <c r="O1163" s="44">
        <f>0.5*'Car Info '!$G$5*'Car Info '!$I$5*'Car Info '!$D$5*('My Spreedsheet '!F1163*'My Spreedsheet '!F1163)</f>
        <v>42.998346103756958</v>
      </c>
      <c r="P1163" s="44">
        <f t="shared" si="564"/>
        <v>2190.3960062704236</v>
      </c>
      <c r="Q1163" s="44">
        <f t="shared" si="572"/>
        <v>23242.535399869499</v>
      </c>
      <c r="R1163" s="44">
        <f t="shared" si="573"/>
        <v>23.242535399869499</v>
      </c>
      <c r="S1163" s="44">
        <f t="shared" si="574"/>
        <v>2161.7946591287546</v>
      </c>
      <c r="T1163" s="44">
        <f t="shared" si="575"/>
        <v>375129.77338926407</v>
      </c>
      <c r="U1163" s="44">
        <f t="shared" si="576"/>
        <v>23.242535399869499</v>
      </c>
      <c r="V1163" s="44">
        <f t="shared" si="577"/>
        <v>6.456259833297083E-3</v>
      </c>
      <c r="W1163" s="44">
        <f t="shared" si="578"/>
        <v>0</v>
      </c>
      <c r="X1163" s="44">
        <f t="shared" si="579"/>
        <v>0</v>
      </c>
      <c r="Y1163" s="44">
        <f t="shared" si="565"/>
        <v>4291.5110620120195</v>
      </c>
      <c r="Z1163" s="44">
        <f t="shared" si="566"/>
        <v>-2053.4640369616213</v>
      </c>
      <c r="AA1163" s="44">
        <f t="shared" si="580"/>
        <v>1.1920864061144498</v>
      </c>
      <c r="AB1163" s="44">
        <f t="shared" si="581"/>
        <v>-0.57040667693378366</v>
      </c>
      <c r="AC1163" s="44">
        <f t="shared" si="582"/>
        <v>0.57040667693378366</v>
      </c>
      <c r="AD1163" s="44">
        <f t="shared" si="583"/>
        <v>0.62167972918066616</v>
      </c>
      <c r="AE1163" s="44">
        <f>1/2*(('Car Info '!$C$5)*('My Spreedsheet '!F1163)^2)</f>
        <v>83883.780864197557</v>
      </c>
      <c r="AF1163" s="44">
        <f t="shared" si="584"/>
        <v>83.883780864197561</v>
      </c>
      <c r="AG1163" s="44">
        <f t="shared" si="585"/>
        <v>2.3301050240054879E-2</v>
      </c>
      <c r="AH1163" s="44">
        <f t="shared" si="586"/>
        <v>24.216827789566182</v>
      </c>
      <c r="AI1163" s="44">
        <f t="shared" si="587"/>
        <v>2161.7946591287546</v>
      </c>
      <c r="AJ1163" s="44">
        <f t="shared" si="588"/>
        <v>81721.986205068795</v>
      </c>
      <c r="AK1163" s="44">
        <f t="shared" si="589"/>
        <v>81.721986205068802</v>
      </c>
      <c r="AL1163" s="44">
        <f t="shared" si="590"/>
        <v>0</v>
      </c>
      <c r="AM1163" s="44">
        <f t="shared" si="591"/>
        <v>0</v>
      </c>
      <c r="AN1163" s="44">
        <f t="shared" si="592"/>
        <v>61.291489653801598</v>
      </c>
      <c r="AO1163" s="44">
        <f>IF('My Spreedsheet '!AN1163&lt; 'Supercapacitor Info'!$F$22,'My Spreedsheet '!AN1163,'Supercapacitor Info'!$F$22)</f>
        <v>61.291489653801598</v>
      </c>
    </row>
    <row r="1164" spans="2:41" x14ac:dyDescent="0.3">
      <c r="B1164" s="11" t="s">
        <v>11</v>
      </c>
      <c r="C1164" s="11">
        <v>1159</v>
      </c>
      <c r="D1164" s="11">
        <v>137</v>
      </c>
      <c r="E1164" s="12">
        <v>43.4</v>
      </c>
      <c r="F1164" s="53">
        <f t="shared" si="567"/>
        <v>12.055555555555555</v>
      </c>
      <c r="G1164" s="19">
        <f t="shared" si="593"/>
        <v>1.4861111111111105</v>
      </c>
      <c r="H1164" s="19">
        <f t="shared" si="594"/>
        <v>5.3499999999999979</v>
      </c>
      <c r="I1164" s="19">
        <f t="shared" si="568"/>
        <v>12.055555555555555</v>
      </c>
      <c r="J1164" s="19">
        <f t="shared" si="569"/>
        <v>9396.6388888888905</v>
      </c>
      <c r="K1164" s="19">
        <f t="shared" si="570"/>
        <v>1546.2222222222229</v>
      </c>
      <c r="L1164" s="44">
        <f>'Car Info '!$C$5*'My Spreedsheet '!G1164</f>
        <v>2214.3055555555547</v>
      </c>
      <c r="M1164" s="44">
        <f t="shared" si="571"/>
        <v>1</v>
      </c>
      <c r="N1164" s="44">
        <f>IF(M1164=1,'Car Info '!$C$5*9.80665*'Car Info '!$H$5,0)</f>
        <v>160.73099349999998</v>
      </c>
      <c r="O1164" s="44">
        <f>0.5*'Car Info '!$G$5*'Car Info '!$I$5*'Car Info '!$D$5*('My Spreedsheet '!F1164*'My Spreedsheet '!F1164)</f>
        <v>55.501469797423603</v>
      </c>
      <c r="P1164" s="44">
        <f t="shared" si="564"/>
        <v>2430.538018852978</v>
      </c>
      <c r="Q1164" s="44">
        <f t="shared" si="572"/>
        <v>29301.486116172011</v>
      </c>
      <c r="R1164" s="44">
        <f t="shared" si="573"/>
        <v>29.301486116172011</v>
      </c>
      <c r="S1164" s="44">
        <f t="shared" si="574"/>
        <v>2606.8024741967174</v>
      </c>
      <c r="T1164" s="44">
        <f t="shared" si="575"/>
        <v>377736.57586346078</v>
      </c>
      <c r="U1164" s="44">
        <f t="shared" si="576"/>
        <v>29.301486116172011</v>
      </c>
      <c r="V1164" s="44">
        <f t="shared" si="577"/>
        <v>8.1393016989366705E-3</v>
      </c>
      <c r="W1164" s="44">
        <f t="shared" si="578"/>
        <v>0</v>
      </c>
      <c r="X1164" s="44">
        <f t="shared" si="579"/>
        <v>0</v>
      </c>
      <c r="Y1164" s="44">
        <f t="shared" si="565"/>
        <v>4320.8125481281913</v>
      </c>
      <c r="Z1164" s="44">
        <f t="shared" si="566"/>
        <v>-2053.4640369616213</v>
      </c>
      <c r="AA1164" s="44">
        <f t="shared" si="580"/>
        <v>1.2002257078133864</v>
      </c>
      <c r="AB1164" s="44">
        <f t="shared" si="581"/>
        <v>-0.57040667693378366</v>
      </c>
      <c r="AC1164" s="44">
        <f t="shared" si="582"/>
        <v>0.57040667693378366</v>
      </c>
      <c r="AD1164" s="44">
        <f t="shared" si="583"/>
        <v>0.62981903087960278</v>
      </c>
      <c r="AE1164" s="44">
        <f>1/2*(('Car Info '!$C$5)*('My Spreedsheet '!F1164)^2)</f>
        <v>108275.63271604937</v>
      </c>
      <c r="AF1164" s="44">
        <f t="shared" si="584"/>
        <v>108.27563271604937</v>
      </c>
      <c r="AG1164" s="44">
        <f t="shared" si="585"/>
        <v>3.0076564643347049E-2</v>
      </c>
      <c r="AH1164" s="44">
        <f t="shared" si="586"/>
        <v>24.24690435420953</v>
      </c>
      <c r="AI1164" s="44">
        <f t="shared" si="587"/>
        <v>2606.8024741967174</v>
      </c>
      <c r="AJ1164" s="44">
        <f t="shared" si="588"/>
        <v>105668.83024185264</v>
      </c>
      <c r="AK1164" s="44">
        <f t="shared" si="589"/>
        <v>105.66883024185265</v>
      </c>
      <c r="AL1164" s="44">
        <f t="shared" si="590"/>
        <v>0</v>
      </c>
      <c r="AM1164" s="44">
        <f t="shared" si="591"/>
        <v>0</v>
      </c>
      <c r="AN1164" s="44">
        <f t="shared" si="592"/>
        <v>79.251622681389478</v>
      </c>
      <c r="AO1164" s="44">
        <f>IF('My Spreedsheet '!AN1164&lt; 'Supercapacitor Info'!$F$22,'My Spreedsheet '!AN1164,'Supercapacitor Info'!$F$22)</f>
        <v>79.251622681389478</v>
      </c>
    </row>
    <row r="1165" spans="2:41" x14ac:dyDescent="0.3">
      <c r="B1165" s="11" t="s">
        <v>11</v>
      </c>
      <c r="C1165" s="11">
        <v>1160</v>
      </c>
      <c r="D1165" s="11">
        <v>138</v>
      </c>
      <c r="E1165" s="12">
        <v>48.9</v>
      </c>
      <c r="F1165" s="53">
        <f t="shared" si="567"/>
        <v>13.583333333333332</v>
      </c>
      <c r="G1165" s="19">
        <f t="shared" si="593"/>
        <v>1.4444444444444442</v>
      </c>
      <c r="H1165" s="19">
        <f t="shared" si="594"/>
        <v>5.1999999999999993</v>
      </c>
      <c r="I1165" s="19">
        <f t="shared" si="568"/>
        <v>13.583333333333332</v>
      </c>
      <c r="J1165" s="19">
        <f t="shared" si="569"/>
        <v>9410.2222222222244</v>
      </c>
      <c r="K1165" s="19">
        <f t="shared" si="570"/>
        <v>1559.8055555555561</v>
      </c>
      <c r="L1165" s="44">
        <f>'Car Info '!$C$5*'My Spreedsheet '!G1165</f>
        <v>2152.2222222222217</v>
      </c>
      <c r="M1165" s="44">
        <f t="shared" si="571"/>
        <v>1</v>
      </c>
      <c r="N1165" s="44">
        <f>IF(M1165=1,'Car Info '!$C$5*9.80665*'Car Info '!$H$5,0)</f>
        <v>160.73099349999998</v>
      </c>
      <c r="O1165" s="44">
        <f>0.5*'Car Info '!$G$5*'Car Info '!$I$5*'Car Info '!$D$5*('My Spreedsheet '!F1165*'My Spreedsheet '!F1165)</f>
        <v>70.460016986078102</v>
      </c>
      <c r="P1165" s="44">
        <f t="shared" si="564"/>
        <v>2383.4132327082998</v>
      </c>
      <c r="Q1165" s="44">
        <f t="shared" si="572"/>
        <v>32374.696410954402</v>
      </c>
      <c r="R1165" s="44">
        <f t="shared" si="573"/>
        <v>32.3746964109544</v>
      </c>
      <c r="S1165" s="44">
        <f t="shared" si="574"/>
        <v>3140.3445591025602</v>
      </c>
      <c r="T1165" s="44">
        <f t="shared" si="575"/>
        <v>380876.92042256333</v>
      </c>
      <c r="U1165" s="44">
        <f t="shared" si="576"/>
        <v>32.3746964109544</v>
      </c>
      <c r="V1165" s="44">
        <f t="shared" si="577"/>
        <v>8.992971225265111E-3</v>
      </c>
      <c r="W1165" s="44">
        <f t="shared" si="578"/>
        <v>0</v>
      </c>
      <c r="X1165" s="44">
        <f t="shared" si="579"/>
        <v>0</v>
      </c>
      <c r="Y1165" s="44">
        <f t="shared" si="565"/>
        <v>4353.1872445391455</v>
      </c>
      <c r="Z1165" s="44">
        <f t="shared" si="566"/>
        <v>-2053.4640369616213</v>
      </c>
      <c r="AA1165" s="44">
        <f t="shared" si="580"/>
        <v>1.2092186790386514</v>
      </c>
      <c r="AB1165" s="44">
        <f t="shared" si="581"/>
        <v>-0.57040667693378366</v>
      </c>
      <c r="AC1165" s="44">
        <f t="shared" si="582"/>
        <v>0.57040667693378366</v>
      </c>
      <c r="AD1165" s="44">
        <f t="shared" si="583"/>
        <v>0.63881200210486777</v>
      </c>
      <c r="AE1165" s="44">
        <f>1/2*(('Car Info '!$C$5)*('My Spreedsheet '!F1165)^2)</f>
        <v>137457.67361111107</v>
      </c>
      <c r="AF1165" s="44">
        <f t="shared" si="584"/>
        <v>137.45767361111106</v>
      </c>
      <c r="AG1165" s="44">
        <f t="shared" si="585"/>
        <v>3.8182687114197519E-2</v>
      </c>
      <c r="AH1165" s="44">
        <f t="shared" si="586"/>
        <v>24.285087041323727</v>
      </c>
      <c r="AI1165" s="44">
        <f t="shared" si="587"/>
        <v>3140.3445591025602</v>
      </c>
      <c r="AJ1165" s="44">
        <f t="shared" si="588"/>
        <v>134317.32905200851</v>
      </c>
      <c r="AK1165" s="44">
        <f t="shared" si="589"/>
        <v>134.31732905200852</v>
      </c>
      <c r="AL1165" s="44">
        <f t="shared" si="590"/>
        <v>0</v>
      </c>
      <c r="AM1165" s="44">
        <f t="shared" si="591"/>
        <v>0</v>
      </c>
      <c r="AN1165" s="44">
        <f t="shared" si="592"/>
        <v>100.73799678900639</v>
      </c>
      <c r="AO1165" s="44">
        <f>IF('My Spreedsheet '!AN1165&lt; 'Supercapacitor Info'!$F$22,'My Spreedsheet '!AN1165,'Supercapacitor Info'!$F$22)</f>
        <v>100.73799678900639</v>
      </c>
    </row>
    <row r="1166" spans="2:41" x14ac:dyDescent="0.3">
      <c r="B1166" s="11" t="s">
        <v>11</v>
      </c>
      <c r="C1166" s="11">
        <v>1161</v>
      </c>
      <c r="D1166" s="11">
        <v>139</v>
      </c>
      <c r="E1166" s="12">
        <v>53.8</v>
      </c>
      <c r="F1166" s="53">
        <f t="shared" si="567"/>
        <v>14.944444444444443</v>
      </c>
      <c r="G1166" s="19">
        <f t="shared" si="593"/>
        <v>1.2361111111111109</v>
      </c>
      <c r="H1166" s="19">
        <f t="shared" si="594"/>
        <v>4.4499999999999993</v>
      </c>
      <c r="I1166" s="19">
        <f t="shared" si="568"/>
        <v>14.944444444444443</v>
      </c>
      <c r="J1166" s="19">
        <f t="shared" si="569"/>
        <v>9425.1666666666697</v>
      </c>
      <c r="K1166" s="19">
        <f t="shared" si="570"/>
        <v>1574.7500000000005</v>
      </c>
      <c r="L1166" s="44">
        <f>'Car Info '!$C$5*'My Spreedsheet '!G1166</f>
        <v>1841.8055555555552</v>
      </c>
      <c r="M1166" s="44">
        <f t="shared" si="571"/>
        <v>1</v>
      </c>
      <c r="N1166" s="44">
        <f>IF(M1166=1,'Car Info '!$C$5*9.80665*'Car Info '!$H$5,0)</f>
        <v>160.73099349999998</v>
      </c>
      <c r="O1166" s="44">
        <f>0.5*'Car Info '!$G$5*'Car Info '!$I$5*'Car Info '!$D$5*('My Spreedsheet '!F1166*'My Spreedsheet '!F1166)</f>
        <v>85.288323302923587</v>
      </c>
      <c r="P1166" s="44">
        <f t="shared" si="564"/>
        <v>2087.8248723584788</v>
      </c>
      <c r="Q1166" s="44">
        <f t="shared" si="572"/>
        <v>31201.382814690598</v>
      </c>
      <c r="R1166" s="44">
        <f t="shared" si="573"/>
        <v>31.2013828146906</v>
      </c>
      <c r="S1166" s="44">
        <f t="shared" si="574"/>
        <v>3676.6220122214686</v>
      </c>
      <c r="T1166" s="44">
        <f t="shared" si="575"/>
        <v>384553.54243478482</v>
      </c>
      <c r="U1166" s="44">
        <f t="shared" si="576"/>
        <v>31.2013828146906</v>
      </c>
      <c r="V1166" s="44">
        <f t="shared" si="577"/>
        <v>8.6670507818585006E-3</v>
      </c>
      <c r="W1166" s="44">
        <f t="shared" si="578"/>
        <v>0</v>
      </c>
      <c r="X1166" s="44">
        <f t="shared" si="579"/>
        <v>0</v>
      </c>
      <c r="Y1166" s="44">
        <f t="shared" si="565"/>
        <v>4384.3886273538365</v>
      </c>
      <c r="Z1166" s="44">
        <f t="shared" si="566"/>
        <v>-2053.4640369616213</v>
      </c>
      <c r="AA1166" s="44">
        <f t="shared" si="580"/>
        <v>1.2178857298205101</v>
      </c>
      <c r="AB1166" s="44">
        <f t="shared" si="581"/>
        <v>-0.57040667693378366</v>
      </c>
      <c r="AC1166" s="44">
        <f t="shared" si="582"/>
        <v>0.57040667693378366</v>
      </c>
      <c r="AD1166" s="44">
        <f t="shared" si="583"/>
        <v>0.64747905288672647</v>
      </c>
      <c r="AE1166" s="44">
        <f>1/2*(('Car Info '!$C$5)*('My Spreedsheet '!F1166)^2)</f>
        <v>166385.63271604935</v>
      </c>
      <c r="AF1166" s="44">
        <f t="shared" si="584"/>
        <v>166.38563271604934</v>
      </c>
      <c r="AG1166" s="44">
        <f t="shared" si="585"/>
        <v>4.6218231310013708E-2</v>
      </c>
      <c r="AH1166" s="44">
        <f t="shared" si="586"/>
        <v>24.331305272633742</v>
      </c>
      <c r="AI1166" s="44">
        <f t="shared" si="587"/>
        <v>3676.6220122214686</v>
      </c>
      <c r="AJ1166" s="44">
        <f t="shared" si="588"/>
        <v>162709.01070382789</v>
      </c>
      <c r="AK1166" s="44">
        <f t="shared" si="589"/>
        <v>162.70901070382789</v>
      </c>
      <c r="AL1166" s="44">
        <f t="shared" si="590"/>
        <v>0</v>
      </c>
      <c r="AM1166" s="44">
        <f t="shared" si="591"/>
        <v>0</v>
      </c>
      <c r="AN1166" s="44">
        <f t="shared" si="592"/>
        <v>122.03175802787092</v>
      </c>
      <c r="AO1166" s="44">
        <f>IF('My Spreedsheet '!AN1166&lt; 'Supercapacitor Info'!$F$22,'My Spreedsheet '!AN1166,'Supercapacitor Info'!$F$22)</f>
        <v>122.03175802787092</v>
      </c>
    </row>
    <row r="1167" spans="2:41" x14ac:dyDescent="0.3">
      <c r="B1167" s="11" t="s">
        <v>11</v>
      </c>
      <c r="C1167" s="11">
        <v>1162</v>
      </c>
      <c r="D1167" s="11">
        <v>140</v>
      </c>
      <c r="E1167" s="12">
        <v>57.8</v>
      </c>
      <c r="F1167" s="53">
        <f t="shared" si="567"/>
        <v>16.055555555555554</v>
      </c>
      <c r="G1167" s="19">
        <f t="shared" si="593"/>
        <v>1.0694444444444449</v>
      </c>
      <c r="H1167" s="19">
        <f t="shared" si="594"/>
        <v>3.8500000000000014</v>
      </c>
      <c r="I1167" s="19">
        <f t="shared" si="568"/>
        <v>16.055555555555554</v>
      </c>
      <c r="J1167" s="19">
        <f t="shared" si="569"/>
        <v>9441.2222222222244</v>
      </c>
      <c r="K1167" s="19">
        <f t="shared" si="570"/>
        <v>1590.8055555555561</v>
      </c>
      <c r="L1167" s="44">
        <f>'Car Info '!$C$5*'My Spreedsheet '!G1167</f>
        <v>1593.4722222222229</v>
      </c>
      <c r="M1167" s="44">
        <f t="shared" si="571"/>
        <v>1</v>
      </c>
      <c r="N1167" s="44">
        <f>IF(M1167=1,'Car Info '!$C$5*9.80665*'Car Info '!$H$5,0)</f>
        <v>160.73099349999998</v>
      </c>
      <c r="O1167" s="44">
        <f>0.5*'Car Info '!$G$5*'Car Info '!$I$5*'Car Info '!$D$5*('My Spreedsheet '!F1167*'My Spreedsheet '!F1167)</f>
        <v>98.442062030423571</v>
      </c>
      <c r="P1167" s="44">
        <f t="shared" si="564"/>
        <v>1852.6452777526465</v>
      </c>
      <c r="Q1167" s="44">
        <f t="shared" si="572"/>
        <v>29745.249181695264</v>
      </c>
      <c r="R1167" s="44">
        <f t="shared" si="573"/>
        <v>29.745249181695264</v>
      </c>
      <c r="S1167" s="44">
        <f t="shared" si="574"/>
        <v>4161.1673915717993</v>
      </c>
      <c r="T1167" s="44">
        <f t="shared" si="575"/>
        <v>388714.70982635661</v>
      </c>
      <c r="U1167" s="44">
        <f t="shared" si="576"/>
        <v>29.745249181695264</v>
      </c>
      <c r="V1167" s="44">
        <f t="shared" si="577"/>
        <v>8.2625692171375727E-3</v>
      </c>
      <c r="W1167" s="44">
        <f t="shared" si="578"/>
        <v>0</v>
      </c>
      <c r="X1167" s="44">
        <f t="shared" si="579"/>
        <v>0</v>
      </c>
      <c r="Y1167" s="44">
        <f t="shared" si="565"/>
        <v>4414.1338765355313</v>
      </c>
      <c r="Z1167" s="44">
        <f t="shared" si="566"/>
        <v>-2053.4640369616213</v>
      </c>
      <c r="AA1167" s="44">
        <f t="shared" si="580"/>
        <v>1.2261482990376475</v>
      </c>
      <c r="AB1167" s="44">
        <f t="shared" si="581"/>
        <v>-0.57040667693378366</v>
      </c>
      <c r="AC1167" s="44">
        <f t="shared" si="582"/>
        <v>0.57040667693378366</v>
      </c>
      <c r="AD1167" s="44">
        <f t="shared" si="583"/>
        <v>0.65574162210386389</v>
      </c>
      <c r="AE1167" s="44">
        <f>1/2*(('Car Info '!$C$5)*('My Spreedsheet '!F1167)^2)</f>
        <v>192046.74382716042</v>
      </c>
      <c r="AF1167" s="44">
        <f t="shared" si="584"/>
        <v>192.04674382716041</v>
      </c>
      <c r="AG1167" s="44">
        <f t="shared" si="585"/>
        <v>5.3346317729766779E-2</v>
      </c>
      <c r="AH1167" s="44">
        <f t="shared" si="586"/>
        <v>24.384651590363507</v>
      </c>
      <c r="AI1167" s="44">
        <f t="shared" si="587"/>
        <v>4161.1673915717993</v>
      </c>
      <c r="AJ1167" s="44">
        <f t="shared" si="588"/>
        <v>187885.57643558862</v>
      </c>
      <c r="AK1167" s="44">
        <f t="shared" si="589"/>
        <v>187.88557643558863</v>
      </c>
      <c r="AL1167" s="44">
        <f t="shared" si="590"/>
        <v>0</v>
      </c>
      <c r="AM1167" s="44">
        <f t="shared" si="591"/>
        <v>0</v>
      </c>
      <c r="AN1167" s="44">
        <f t="shared" si="592"/>
        <v>140.91418232669147</v>
      </c>
      <c r="AO1167" s="44">
        <f>IF('My Spreedsheet '!AN1167&lt; 'Supercapacitor Info'!$F$22,'My Spreedsheet '!AN1167,'Supercapacitor Info'!$F$22)</f>
        <v>140.91418232669147</v>
      </c>
    </row>
    <row r="1168" spans="2:41" x14ac:dyDescent="0.3">
      <c r="B1168" s="11" t="s">
        <v>11</v>
      </c>
      <c r="C1168" s="11">
        <v>1163</v>
      </c>
      <c r="D1168" s="11">
        <v>141</v>
      </c>
      <c r="E1168" s="12">
        <v>61.5</v>
      </c>
      <c r="F1168" s="53">
        <f t="shared" si="567"/>
        <v>17.083333333333332</v>
      </c>
      <c r="G1168" s="19">
        <f t="shared" si="593"/>
        <v>1.0000000000000004</v>
      </c>
      <c r="H1168" s="19">
        <f t="shared" si="594"/>
        <v>3.6000000000000014</v>
      </c>
      <c r="I1168" s="19">
        <f t="shared" si="568"/>
        <v>17.083333333333332</v>
      </c>
      <c r="J1168" s="19">
        <f t="shared" si="569"/>
        <v>9458.3055555555584</v>
      </c>
      <c r="K1168" s="19">
        <f t="shared" si="570"/>
        <v>1607.8888888888894</v>
      </c>
      <c r="L1168" s="44">
        <f>'Car Info '!$C$5*'My Spreedsheet '!G1168</f>
        <v>1490.0000000000007</v>
      </c>
      <c r="M1168" s="44">
        <f t="shared" si="571"/>
        <v>1</v>
      </c>
      <c r="N1168" s="44">
        <f>IF(M1168=1,'Car Info '!$C$5*9.80665*'Car Info '!$H$5,0)</f>
        <v>160.73099349999998</v>
      </c>
      <c r="O1168" s="44">
        <f>0.5*'Car Info '!$G$5*'Car Info '!$I$5*'Car Info '!$D$5*('My Spreedsheet '!F1168*'My Spreedsheet '!F1168)</f>
        <v>111.44876411757809</v>
      </c>
      <c r="P1168" s="44">
        <f t="shared" si="564"/>
        <v>1762.1797576175788</v>
      </c>
      <c r="Q1168" s="44">
        <f t="shared" si="572"/>
        <v>30103.904192633636</v>
      </c>
      <c r="R1168" s="44">
        <f t="shared" si="573"/>
        <v>30.103904192633635</v>
      </c>
      <c r="S1168" s="44">
        <f t="shared" si="574"/>
        <v>4649.7375259669579</v>
      </c>
      <c r="T1168" s="44">
        <f t="shared" si="575"/>
        <v>393364.44735232356</v>
      </c>
      <c r="U1168" s="44">
        <f t="shared" si="576"/>
        <v>30.103904192633635</v>
      </c>
      <c r="V1168" s="44">
        <f t="shared" si="577"/>
        <v>8.3621956090648986E-3</v>
      </c>
      <c r="W1168" s="44">
        <f t="shared" si="578"/>
        <v>0</v>
      </c>
      <c r="X1168" s="44">
        <f t="shared" si="579"/>
        <v>0</v>
      </c>
      <c r="Y1168" s="44">
        <f t="shared" si="565"/>
        <v>4444.2377807281646</v>
      </c>
      <c r="Z1168" s="44">
        <f t="shared" si="566"/>
        <v>-2053.4640369616213</v>
      </c>
      <c r="AA1168" s="44">
        <f t="shared" si="580"/>
        <v>1.2345104946467125</v>
      </c>
      <c r="AB1168" s="44">
        <f t="shared" si="581"/>
        <v>-0.57040667693378366</v>
      </c>
      <c r="AC1168" s="44">
        <f t="shared" si="582"/>
        <v>0.57040667693378366</v>
      </c>
      <c r="AD1168" s="44">
        <f t="shared" si="583"/>
        <v>0.66410381771292881</v>
      </c>
      <c r="AE1168" s="44">
        <f>1/2*(('Car Info '!$C$5)*('My Spreedsheet '!F1168)^2)</f>
        <v>217421.00694444441</v>
      </c>
      <c r="AF1168" s="44">
        <f t="shared" si="584"/>
        <v>217.4210069444444</v>
      </c>
      <c r="AG1168" s="44">
        <f t="shared" si="585"/>
        <v>6.0394724151234556E-2</v>
      </c>
      <c r="AH1168" s="44">
        <f t="shared" si="586"/>
        <v>24.445046314514741</v>
      </c>
      <c r="AI1168" s="44">
        <f t="shared" si="587"/>
        <v>4649.7375259669579</v>
      </c>
      <c r="AJ1168" s="44">
        <f t="shared" si="588"/>
        <v>212771.26941847746</v>
      </c>
      <c r="AK1168" s="44">
        <f t="shared" si="589"/>
        <v>212.77126941847746</v>
      </c>
      <c r="AL1168" s="44">
        <f t="shared" si="590"/>
        <v>0</v>
      </c>
      <c r="AM1168" s="44">
        <f t="shared" si="591"/>
        <v>0</v>
      </c>
      <c r="AN1168" s="44">
        <f t="shared" si="592"/>
        <v>159.57845206385809</v>
      </c>
      <c r="AO1168" s="44">
        <f>IF('My Spreedsheet '!AN1168&lt; 'Supercapacitor Info'!$F$22,'My Spreedsheet '!AN1168,'Supercapacitor Info'!$F$22)</f>
        <v>159.57845206385809</v>
      </c>
    </row>
    <row r="1169" spans="2:41" x14ac:dyDescent="0.3">
      <c r="B1169" s="11" t="s">
        <v>11</v>
      </c>
      <c r="C1169" s="11">
        <v>1164</v>
      </c>
      <c r="D1169" s="11">
        <v>142</v>
      </c>
      <c r="E1169" s="12">
        <v>65</v>
      </c>
      <c r="F1169" s="53">
        <f t="shared" si="567"/>
        <v>18.055555555555554</v>
      </c>
      <c r="G1169" s="19">
        <f t="shared" si="593"/>
        <v>0.95833333333333415</v>
      </c>
      <c r="H1169" s="19">
        <f t="shared" si="594"/>
        <v>3.4500000000000028</v>
      </c>
      <c r="I1169" s="19">
        <f t="shared" si="568"/>
        <v>18.055555555555554</v>
      </c>
      <c r="J1169" s="19">
        <f t="shared" si="569"/>
        <v>9476.3611111111131</v>
      </c>
      <c r="K1169" s="19">
        <f t="shared" si="570"/>
        <v>1625.944444444445</v>
      </c>
      <c r="L1169" s="44">
        <f>'Car Info '!$C$5*'My Spreedsheet '!G1169</f>
        <v>1427.9166666666679</v>
      </c>
      <c r="M1169" s="44">
        <f t="shared" si="571"/>
        <v>1</v>
      </c>
      <c r="N1169" s="44">
        <f>IF(M1169=1,'Car Info '!$C$5*9.80665*'Car Info '!$H$5,0)</f>
        <v>160.73099349999998</v>
      </c>
      <c r="O1169" s="44">
        <f>0.5*'Car Info '!$G$5*'Car Info '!$I$5*'Car Info '!$D$5*('My Spreedsheet '!F1169*'My Spreedsheet '!F1169)</f>
        <v>124.49495099392358</v>
      </c>
      <c r="P1169" s="44">
        <f t="shared" ref="P1169:P1232" si="595">L1169+N1169+O1169</f>
        <v>1713.1426111605915</v>
      </c>
      <c r="Q1169" s="44">
        <f t="shared" si="572"/>
        <v>30931.741590399564</v>
      </c>
      <c r="R1169" s="44">
        <f t="shared" si="573"/>
        <v>30.931741590399565</v>
      </c>
      <c r="S1169" s="44">
        <f t="shared" si="574"/>
        <v>5149.9128866958417</v>
      </c>
      <c r="T1169" s="44">
        <f t="shared" si="575"/>
        <v>398514.36023901938</v>
      </c>
      <c r="U1169" s="44">
        <f t="shared" si="576"/>
        <v>30.931741590399565</v>
      </c>
      <c r="V1169" s="44">
        <f t="shared" si="577"/>
        <v>8.5921504417776576E-3</v>
      </c>
      <c r="W1169" s="44">
        <f t="shared" si="578"/>
        <v>0</v>
      </c>
      <c r="X1169" s="44">
        <f t="shared" si="579"/>
        <v>0</v>
      </c>
      <c r="Y1169" s="44">
        <f t="shared" si="565"/>
        <v>4475.1695223185643</v>
      </c>
      <c r="Z1169" s="44">
        <f t="shared" si="566"/>
        <v>-2053.4640369616213</v>
      </c>
      <c r="AA1169" s="44">
        <f t="shared" si="580"/>
        <v>1.2431026450884901</v>
      </c>
      <c r="AB1169" s="44">
        <f t="shared" si="581"/>
        <v>-0.57040667693378366</v>
      </c>
      <c r="AC1169" s="44">
        <f t="shared" si="582"/>
        <v>0.57040667693378366</v>
      </c>
      <c r="AD1169" s="44">
        <f t="shared" si="583"/>
        <v>0.67269596815470645</v>
      </c>
      <c r="AE1169" s="44">
        <f>1/2*(('Car Info '!$C$5)*('My Spreedsheet '!F1169)^2)</f>
        <v>242872.29938271598</v>
      </c>
      <c r="AF1169" s="44">
        <f t="shared" si="584"/>
        <v>242.87229938271599</v>
      </c>
      <c r="AG1169" s="44">
        <f t="shared" si="585"/>
        <v>6.7464527606309999E-2</v>
      </c>
      <c r="AH1169" s="44">
        <f t="shared" si="586"/>
        <v>24.512510842121053</v>
      </c>
      <c r="AI1169" s="44">
        <f t="shared" si="587"/>
        <v>5149.9128866958417</v>
      </c>
      <c r="AJ1169" s="44">
        <f t="shared" si="588"/>
        <v>237722.38649602013</v>
      </c>
      <c r="AK1169" s="44">
        <f t="shared" si="589"/>
        <v>237.72238649602014</v>
      </c>
      <c r="AL1169" s="44">
        <f t="shared" si="590"/>
        <v>0</v>
      </c>
      <c r="AM1169" s="44">
        <f t="shared" si="591"/>
        <v>0</v>
      </c>
      <c r="AN1169" s="44">
        <f t="shared" si="592"/>
        <v>178.2917898720151</v>
      </c>
      <c r="AO1169" s="44">
        <f>IF('My Spreedsheet '!AN1169&lt; 'Supercapacitor Info'!$F$22,'My Spreedsheet '!AN1169,'Supercapacitor Info'!$F$22)</f>
        <v>178.2917898720151</v>
      </c>
    </row>
    <row r="1170" spans="2:41" x14ac:dyDescent="0.3">
      <c r="B1170" s="11" t="s">
        <v>11</v>
      </c>
      <c r="C1170" s="11">
        <v>1165</v>
      </c>
      <c r="D1170" s="11">
        <v>143</v>
      </c>
      <c r="E1170" s="12">
        <v>68.400000000000006</v>
      </c>
      <c r="F1170" s="53">
        <f t="shared" si="567"/>
        <v>19</v>
      </c>
      <c r="G1170" s="19">
        <f t="shared" si="593"/>
        <v>0.91666666666666585</v>
      </c>
      <c r="H1170" s="19">
        <f t="shared" si="594"/>
        <v>3.2999999999999972</v>
      </c>
      <c r="I1170" s="19">
        <f t="shared" si="568"/>
        <v>19</v>
      </c>
      <c r="J1170" s="19">
        <f t="shared" si="569"/>
        <v>9495.3611111111131</v>
      </c>
      <c r="K1170" s="19">
        <f t="shared" si="570"/>
        <v>1644.944444444445</v>
      </c>
      <c r="L1170" s="44">
        <f>'Car Info '!$C$5*'My Spreedsheet '!G1170</f>
        <v>1365.8333333333321</v>
      </c>
      <c r="M1170" s="44">
        <f t="shared" si="571"/>
        <v>1</v>
      </c>
      <c r="N1170" s="44">
        <f>IF(M1170=1,'Car Info '!$C$5*9.80665*'Car Info '!$H$5,0)</f>
        <v>160.73099349999998</v>
      </c>
      <c r="O1170" s="44">
        <f>0.5*'Car Info '!$G$5*'Car Info '!$I$5*'Car Info '!$D$5*('My Spreedsheet '!F1170*'My Spreedsheet '!F1170)</f>
        <v>137.85966814725001</v>
      </c>
      <c r="P1170" s="44">
        <f t="shared" si="595"/>
        <v>1664.4239949805822</v>
      </c>
      <c r="Q1170" s="44">
        <f t="shared" si="572"/>
        <v>31624.055904631063</v>
      </c>
      <c r="R1170" s="44">
        <f t="shared" si="573"/>
        <v>31.624055904631064</v>
      </c>
      <c r="S1170" s="44">
        <f t="shared" si="574"/>
        <v>5673.2225712977497</v>
      </c>
      <c r="T1170" s="44">
        <f t="shared" si="575"/>
        <v>404187.58281031711</v>
      </c>
      <c r="U1170" s="44">
        <f t="shared" si="576"/>
        <v>31.624055904631064</v>
      </c>
      <c r="V1170" s="44">
        <f t="shared" si="577"/>
        <v>8.7844599735086293E-3</v>
      </c>
      <c r="W1170" s="44">
        <f t="shared" si="578"/>
        <v>0</v>
      </c>
      <c r="X1170" s="44">
        <f t="shared" si="579"/>
        <v>0</v>
      </c>
      <c r="Y1170" s="44">
        <f t="shared" si="565"/>
        <v>4506.7935782231953</v>
      </c>
      <c r="Z1170" s="44">
        <f t="shared" si="566"/>
        <v>-2053.4640369616213</v>
      </c>
      <c r="AA1170" s="44">
        <f t="shared" si="580"/>
        <v>1.2518871050619986</v>
      </c>
      <c r="AB1170" s="44">
        <f t="shared" si="581"/>
        <v>-0.57040667693378366</v>
      </c>
      <c r="AC1170" s="44">
        <f t="shared" si="582"/>
        <v>0.57040667693378366</v>
      </c>
      <c r="AD1170" s="44">
        <f t="shared" si="583"/>
        <v>0.68148042812821497</v>
      </c>
      <c r="AE1170" s="44">
        <f>1/2*(('Car Info '!$C$5)*('My Spreedsheet '!F1170)^2)</f>
        <v>268945</v>
      </c>
      <c r="AF1170" s="44">
        <f t="shared" si="584"/>
        <v>268.94499999999999</v>
      </c>
      <c r="AG1170" s="44">
        <f t="shared" si="585"/>
        <v>7.4706944444444437E-2</v>
      </c>
      <c r="AH1170" s="44">
        <f t="shared" si="586"/>
        <v>24.587217786565496</v>
      </c>
      <c r="AI1170" s="44">
        <f t="shared" si="587"/>
        <v>5673.2225712977497</v>
      </c>
      <c r="AJ1170" s="44">
        <f t="shared" si="588"/>
        <v>263271.77742870228</v>
      </c>
      <c r="AK1170" s="44">
        <f t="shared" si="589"/>
        <v>263.27177742870231</v>
      </c>
      <c r="AL1170" s="44">
        <f t="shared" si="590"/>
        <v>0</v>
      </c>
      <c r="AM1170" s="44">
        <f t="shared" si="591"/>
        <v>0</v>
      </c>
      <c r="AN1170" s="44">
        <f t="shared" si="592"/>
        <v>197.45383307152673</v>
      </c>
      <c r="AO1170" s="44">
        <f>IF('My Spreedsheet '!AN1170&lt; 'Supercapacitor Info'!$F$22,'My Spreedsheet '!AN1170,'Supercapacitor Info'!$F$22)</f>
        <v>197.45383307152673</v>
      </c>
    </row>
    <row r="1171" spans="2:41" x14ac:dyDescent="0.3">
      <c r="B1171" s="11" t="s">
        <v>11</v>
      </c>
      <c r="C1171" s="11">
        <v>1166</v>
      </c>
      <c r="D1171" s="11">
        <v>144</v>
      </c>
      <c r="E1171" s="12">
        <v>71.599999999999994</v>
      </c>
      <c r="F1171" s="53">
        <f t="shared" si="567"/>
        <v>19.888888888888886</v>
      </c>
      <c r="G1171" s="19">
        <f t="shared" si="593"/>
        <v>0.63888888888888806</v>
      </c>
      <c r="H1171" s="19">
        <f t="shared" si="594"/>
        <v>2.2999999999999972</v>
      </c>
      <c r="I1171" s="19">
        <f t="shared" si="568"/>
        <v>19.888888888888886</v>
      </c>
      <c r="J1171" s="19">
        <f t="shared" si="569"/>
        <v>9515.2500000000018</v>
      </c>
      <c r="K1171" s="19">
        <f t="shared" si="570"/>
        <v>1664.8333333333339</v>
      </c>
      <c r="L1171" s="44">
        <f>'Car Info '!$C$5*'My Spreedsheet '!G1171</f>
        <v>951.94444444444321</v>
      </c>
      <c r="M1171" s="44">
        <f t="shared" si="571"/>
        <v>1</v>
      </c>
      <c r="N1171" s="44">
        <f>IF(M1171=1,'Car Info '!$C$5*9.80665*'Car Info '!$H$5,0)</f>
        <v>160.73099349999998</v>
      </c>
      <c r="O1171" s="44">
        <f>0.5*'Car Info '!$G$5*'Car Info '!$I$5*'Car Info '!$D$5*('My Spreedsheet '!F1171*'My Spreedsheet '!F1171)</f>
        <v>151.06055289169439</v>
      </c>
      <c r="P1171" s="44">
        <f t="shared" si="595"/>
        <v>1263.7359908361377</v>
      </c>
      <c r="Q1171" s="44">
        <f t="shared" si="572"/>
        <v>25134.304706629846</v>
      </c>
      <c r="R1171" s="44">
        <f t="shared" si="573"/>
        <v>25.134304706629848</v>
      </c>
      <c r="S1171" s="44">
        <f t="shared" si="574"/>
        <v>6201.1874226792543</v>
      </c>
      <c r="T1171" s="44">
        <f t="shared" si="575"/>
        <v>410388.77023299638</v>
      </c>
      <c r="U1171" s="44">
        <f t="shared" si="576"/>
        <v>25.134304706629848</v>
      </c>
      <c r="V1171" s="44">
        <f t="shared" si="577"/>
        <v>6.9817513073971802E-3</v>
      </c>
      <c r="W1171" s="44">
        <f t="shared" si="578"/>
        <v>0</v>
      </c>
      <c r="X1171" s="44">
        <f t="shared" si="579"/>
        <v>0</v>
      </c>
      <c r="Y1171" s="44">
        <f t="shared" si="565"/>
        <v>4531.9278829298255</v>
      </c>
      <c r="Z1171" s="44">
        <f t="shared" si="566"/>
        <v>-2053.4640369616213</v>
      </c>
      <c r="AA1171" s="44">
        <f t="shared" si="580"/>
        <v>1.2588688563693959</v>
      </c>
      <c r="AB1171" s="44">
        <f t="shared" si="581"/>
        <v>-0.57040667693378366</v>
      </c>
      <c r="AC1171" s="44">
        <f t="shared" si="582"/>
        <v>0.57040667693378366</v>
      </c>
      <c r="AD1171" s="44">
        <f t="shared" si="583"/>
        <v>0.68846217943561228</v>
      </c>
      <c r="AE1171" s="44">
        <f>1/2*(('Car Info '!$C$5)*('My Spreedsheet '!F1171)^2)</f>
        <v>294698.08641975297</v>
      </c>
      <c r="AF1171" s="44">
        <f t="shared" si="584"/>
        <v>294.698086419753</v>
      </c>
      <c r="AG1171" s="44">
        <f t="shared" si="585"/>
        <v>8.1860579561042493E-2</v>
      </c>
      <c r="AH1171" s="44">
        <f t="shared" si="586"/>
        <v>24.669078366126538</v>
      </c>
      <c r="AI1171" s="44">
        <f t="shared" si="587"/>
        <v>6201.1874226792543</v>
      </c>
      <c r="AJ1171" s="44">
        <f t="shared" si="588"/>
        <v>288496.8989970737</v>
      </c>
      <c r="AK1171" s="44">
        <f t="shared" si="589"/>
        <v>288.49689899707369</v>
      </c>
      <c r="AL1171" s="44">
        <f t="shared" si="590"/>
        <v>0</v>
      </c>
      <c r="AM1171" s="44">
        <f t="shared" si="591"/>
        <v>0</v>
      </c>
      <c r="AN1171" s="44">
        <f t="shared" si="592"/>
        <v>216.37267424780526</v>
      </c>
      <c r="AO1171" s="44">
        <f>IF('My Spreedsheet '!AN1171&lt; 'Supercapacitor Info'!$F$22,'My Spreedsheet '!AN1171,'Supercapacitor Info'!$F$22)</f>
        <v>216.37267424780526</v>
      </c>
    </row>
    <row r="1172" spans="2:41" x14ac:dyDescent="0.3">
      <c r="B1172" s="11" t="s">
        <v>11</v>
      </c>
      <c r="C1172" s="11">
        <v>1167</v>
      </c>
      <c r="D1172" s="11">
        <v>145</v>
      </c>
      <c r="E1172" s="12">
        <v>73</v>
      </c>
      <c r="F1172" s="53">
        <f t="shared" si="567"/>
        <v>20.277777777777779</v>
      </c>
      <c r="G1172" s="19">
        <f t="shared" si="593"/>
        <v>0.37500000000000039</v>
      </c>
      <c r="H1172" s="19">
        <f t="shared" si="594"/>
        <v>1.3500000000000014</v>
      </c>
      <c r="I1172" s="19">
        <f t="shared" si="568"/>
        <v>20.277777777777779</v>
      </c>
      <c r="J1172" s="19">
        <f t="shared" si="569"/>
        <v>9535.5277777777792</v>
      </c>
      <c r="K1172" s="19">
        <f t="shared" si="570"/>
        <v>1685.1111111111118</v>
      </c>
      <c r="L1172" s="44">
        <f>'Car Info '!$C$5*'My Spreedsheet '!G1172</f>
        <v>558.75000000000057</v>
      </c>
      <c r="M1172" s="44">
        <f t="shared" si="571"/>
        <v>1</v>
      </c>
      <c r="N1172" s="44">
        <f>IF(M1172=1,'Car Info '!$C$5*9.80665*'Car Info '!$H$5,0)</f>
        <v>160.73099349999998</v>
      </c>
      <c r="O1172" s="44">
        <f>0.5*'Car Info '!$G$5*'Car Info '!$I$5*'Car Info '!$D$5*('My Spreedsheet '!F1172*'My Spreedsheet '!F1172)</f>
        <v>157.02570268559029</v>
      </c>
      <c r="P1172" s="44">
        <f t="shared" si="595"/>
        <v>876.50669618559084</v>
      </c>
      <c r="Q1172" s="44">
        <f t="shared" si="572"/>
        <v>17773.608005985592</v>
      </c>
      <c r="R1172" s="44">
        <f t="shared" si="573"/>
        <v>17.773608005985594</v>
      </c>
      <c r="S1172" s="44">
        <f t="shared" si="574"/>
        <v>6443.3996726522473</v>
      </c>
      <c r="T1172" s="44">
        <f t="shared" si="575"/>
        <v>416832.16990564862</v>
      </c>
      <c r="U1172" s="44">
        <f t="shared" si="576"/>
        <v>17.773608005985594</v>
      </c>
      <c r="V1172" s="44">
        <f t="shared" si="577"/>
        <v>4.9371133349959979E-3</v>
      </c>
      <c r="W1172" s="44">
        <f t="shared" si="578"/>
        <v>0</v>
      </c>
      <c r="X1172" s="44">
        <f t="shared" si="579"/>
        <v>0</v>
      </c>
      <c r="Y1172" s="44">
        <f t="shared" si="565"/>
        <v>4549.7014909358113</v>
      </c>
      <c r="Z1172" s="44">
        <f t="shared" si="566"/>
        <v>-2053.4640369616213</v>
      </c>
      <c r="AA1172" s="44">
        <f t="shared" si="580"/>
        <v>1.263805969704392</v>
      </c>
      <c r="AB1172" s="44">
        <f t="shared" si="581"/>
        <v>-0.57040667693378366</v>
      </c>
      <c r="AC1172" s="44">
        <f t="shared" si="582"/>
        <v>0.57040667693378366</v>
      </c>
      <c r="AD1172" s="44">
        <f t="shared" si="583"/>
        <v>0.6933992927706083</v>
      </c>
      <c r="AE1172" s="44">
        <f>1/2*(('Car Info '!$C$5)*('My Spreedsheet '!F1172)^2)</f>
        <v>306335.26234567905</v>
      </c>
      <c r="AF1172" s="44">
        <f t="shared" si="584"/>
        <v>306.33526234567904</v>
      </c>
      <c r="AG1172" s="44">
        <f t="shared" si="585"/>
        <v>8.5093128429355291E-2</v>
      </c>
      <c r="AH1172" s="44">
        <f t="shared" si="586"/>
        <v>24.754171494555894</v>
      </c>
      <c r="AI1172" s="44">
        <f t="shared" si="587"/>
        <v>6443.3996726522473</v>
      </c>
      <c r="AJ1172" s="44">
        <f t="shared" si="588"/>
        <v>299891.8626730268</v>
      </c>
      <c r="AK1172" s="44">
        <f t="shared" si="589"/>
        <v>299.89186267302682</v>
      </c>
      <c r="AL1172" s="44">
        <f t="shared" si="590"/>
        <v>0</v>
      </c>
      <c r="AM1172" s="44">
        <f t="shared" si="591"/>
        <v>0</v>
      </c>
      <c r="AN1172" s="44">
        <f t="shared" si="592"/>
        <v>224.91889700477012</v>
      </c>
      <c r="AO1172" s="44">
        <f>IF('My Spreedsheet '!AN1172&lt; 'Supercapacitor Info'!$F$22,'My Spreedsheet '!AN1172,'Supercapacitor Info'!$F$22)</f>
        <v>224.91889700477012</v>
      </c>
    </row>
    <row r="1173" spans="2:41" x14ac:dyDescent="0.3">
      <c r="B1173" s="11" t="s">
        <v>11</v>
      </c>
      <c r="C1173" s="11">
        <v>1168</v>
      </c>
      <c r="D1173" s="11">
        <v>146</v>
      </c>
      <c r="E1173" s="12">
        <v>74.3</v>
      </c>
      <c r="F1173" s="53">
        <f t="shared" si="567"/>
        <v>20.638888888888889</v>
      </c>
      <c r="G1173" s="19">
        <f t="shared" si="593"/>
        <v>0.44444444444444481</v>
      </c>
      <c r="H1173" s="19">
        <f t="shared" si="594"/>
        <v>1.6000000000000014</v>
      </c>
      <c r="I1173" s="19">
        <f t="shared" si="568"/>
        <v>20.638888888888889</v>
      </c>
      <c r="J1173" s="19">
        <f t="shared" si="569"/>
        <v>9556.1666666666679</v>
      </c>
      <c r="K1173" s="19">
        <f t="shared" si="570"/>
        <v>1705.7500000000007</v>
      </c>
      <c r="L1173" s="44">
        <f>'Car Info '!$C$5*'My Spreedsheet '!G1173</f>
        <v>662.22222222222274</v>
      </c>
      <c r="M1173" s="44">
        <f t="shared" si="571"/>
        <v>1</v>
      </c>
      <c r="N1173" s="44">
        <f>IF(M1173=1,'Car Info '!$C$5*9.80665*'Car Info '!$H$5,0)</f>
        <v>160.73099349999998</v>
      </c>
      <c r="O1173" s="44">
        <f>0.5*'Car Info '!$G$5*'Car Info '!$I$5*'Car Info '!$D$5*('My Spreedsheet '!F1173*'My Spreedsheet '!F1173)</f>
        <v>162.66819692602257</v>
      </c>
      <c r="P1173" s="44">
        <f t="shared" si="595"/>
        <v>985.62141264824527</v>
      </c>
      <c r="Q1173" s="44">
        <f t="shared" si="572"/>
        <v>20342.13082215684</v>
      </c>
      <c r="R1173" s="44">
        <f t="shared" si="573"/>
        <v>20.34213082215684</v>
      </c>
      <c r="S1173" s="44">
        <f t="shared" si="574"/>
        <v>6674.5999579592981</v>
      </c>
      <c r="T1173" s="44">
        <f t="shared" si="575"/>
        <v>423506.76986360794</v>
      </c>
      <c r="U1173" s="44">
        <f t="shared" si="576"/>
        <v>20.34213082215684</v>
      </c>
      <c r="V1173" s="44">
        <f t="shared" si="577"/>
        <v>5.6505918950435661E-3</v>
      </c>
      <c r="W1173" s="44">
        <f t="shared" si="578"/>
        <v>0</v>
      </c>
      <c r="X1173" s="44">
        <f t="shared" si="579"/>
        <v>0</v>
      </c>
      <c r="Y1173" s="44">
        <f t="shared" si="565"/>
        <v>4570.0436217579681</v>
      </c>
      <c r="Z1173" s="44">
        <f t="shared" si="566"/>
        <v>-2053.4640369616213</v>
      </c>
      <c r="AA1173" s="44">
        <f t="shared" si="580"/>
        <v>1.2694565615994355</v>
      </c>
      <c r="AB1173" s="44">
        <f t="shared" si="581"/>
        <v>-0.57040667693378366</v>
      </c>
      <c r="AC1173" s="44">
        <f t="shared" si="582"/>
        <v>0.57040667693378366</v>
      </c>
      <c r="AD1173" s="44">
        <f t="shared" si="583"/>
        <v>0.69904988466565188</v>
      </c>
      <c r="AE1173" s="44">
        <f>1/2*(('Car Info '!$C$5)*('My Spreedsheet '!F1173)^2)</f>
        <v>317342.98225308646</v>
      </c>
      <c r="AF1173" s="44">
        <f t="shared" si="584"/>
        <v>317.34298225308646</v>
      </c>
      <c r="AG1173" s="44">
        <f t="shared" si="585"/>
        <v>8.8150828403635126E-2</v>
      </c>
      <c r="AH1173" s="44">
        <f t="shared" si="586"/>
        <v>24.842322322959529</v>
      </c>
      <c r="AI1173" s="44">
        <f t="shared" si="587"/>
        <v>6674.5999579592981</v>
      </c>
      <c r="AJ1173" s="44">
        <f t="shared" si="588"/>
        <v>310668.38229512714</v>
      </c>
      <c r="AK1173" s="44">
        <f t="shared" si="589"/>
        <v>310.66838229512717</v>
      </c>
      <c r="AL1173" s="44">
        <f t="shared" si="590"/>
        <v>0</v>
      </c>
      <c r="AM1173" s="44">
        <f t="shared" si="591"/>
        <v>0</v>
      </c>
      <c r="AN1173" s="44">
        <f t="shared" si="592"/>
        <v>233.00128672134537</v>
      </c>
      <c r="AO1173" s="44">
        <f>IF('My Spreedsheet '!AN1173&lt; 'Supercapacitor Info'!$F$22,'My Spreedsheet '!AN1173,'Supercapacitor Info'!$F$22)</f>
        <v>233.00128672134537</v>
      </c>
    </row>
    <row r="1174" spans="2:41" x14ac:dyDescent="0.3">
      <c r="B1174" s="11" t="s">
        <v>11</v>
      </c>
      <c r="C1174" s="11">
        <v>1169</v>
      </c>
      <c r="D1174" s="11">
        <v>147</v>
      </c>
      <c r="E1174" s="12">
        <v>76.2</v>
      </c>
      <c r="F1174" s="53">
        <f t="shared" si="567"/>
        <v>21.166666666666668</v>
      </c>
      <c r="G1174" s="19">
        <f t="shared" si="593"/>
        <v>0.50000000000000122</v>
      </c>
      <c r="H1174" s="19">
        <f t="shared" si="594"/>
        <v>1.8000000000000043</v>
      </c>
      <c r="I1174" s="19">
        <f t="shared" si="568"/>
        <v>21.166666666666668</v>
      </c>
      <c r="J1174" s="19">
        <f t="shared" si="569"/>
        <v>9577.3333333333339</v>
      </c>
      <c r="K1174" s="19">
        <f t="shared" si="570"/>
        <v>1726.9166666666674</v>
      </c>
      <c r="L1174" s="44">
        <f>'Car Info '!$C$5*'My Spreedsheet '!G1174</f>
        <v>745.00000000000182</v>
      </c>
      <c r="M1174" s="44">
        <f t="shared" si="571"/>
        <v>1</v>
      </c>
      <c r="N1174" s="44">
        <f>IF(M1174=1,'Car Info '!$C$5*9.80665*'Car Info '!$H$5,0)</f>
        <v>160.73099349999998</v>
      </c>
      <c r="O1174" s="44">
        <f>0.5*'Car Info '!$G$5*'Car Info '!$I$5*'Car Info '!$D$5*('My Spreedsheet '!F1174*'My Spreedsheet '!F1174)</f>
        <v>171.09407414181251</v>
      </c>
      <c r="P1174" s="44">
        <f t="shared" si="595"/>
        <v>1076.8250676418143</v>
      </c>
      <c r="Q1174" s="44">
        <f t="shared" si="572"/>
        <v>22792.797265085068</v>
      </c>
      <c r="R1174" s="44">
        <f t="shared" si="573"/>
        <v>22.792797265085067</v>
      </c>
      <c r="S1174" s="44">
        <f t="shared" si="574"/>
        <v>7023.6305984183646</v>
      </c>
      <c r="T1174" s="44">
        <f t="shared" si="575"/>
        <v>430530.4004620263</v>
      </c>
      <c r="U1174" s="44">
        <f t="shared" si="576"/>
        <v>22.792797265085067</v>
      </c>
      <c r="V1174" s="44">
        <f t="shared" si="577"/>
        <v>6.3313325736347407E-3</v>
      </c>
      <c r="W1174" s="44">
        <f t="shared" si="578"/>
        <v>0</v>
      </c>
      <c r="X1174" s="44">
        <f t="shared" si="579"/>
        <v>0</v>
      </c>
      <c r="Y1174" s="44">
        <f t="shared" si="565"/>
        <v>4592.8364190230532</v>
      </c>
      <c r="Z1174" s="44">
        <f t="shared" si="566"/>
        <v>-2053.4640369616213</v>
      </c>
      <c r="AA1174" s="44">
        <f t="shared" si="580"/>
        <v>1.2757878941730703</v>
      </c>
      <c r="AB1174" s="44">
        <f t="shared" si="581"/>
        <v>-0.57040667693378366</v>
      </c>
      <c r="AC1174" s="44">
        <f t="shared" si="582"/>
        <v>0.57040667693378366</v>
      </c>
      <c r="AD1174" s="44">
        <f t="shared" si="583"/>
        <v>0.7053812172392866</v>
      </c>
      <c r="AE1174" s="44">
        <f>1/2*(('Car Info '!$C$5)*('My Spreedsheet '!F1174)^2)</f>
        <v>333780.6944444445</v>
      </c>
      <c r="AF1174" s="44">
        <f t="shared" si="584"/>
        <v>333.78069444444452</v>
      </c>
      <c r="AG1174" s="44">
        <f t="shared" si="585"/>
        <v>9.2716859567901252E-2</v>
      </c>
      <c r="AH1174" s="44">
        <f t="shared" si="586"/>
        <v>24.935039182527429</v>
      </c>
      <c r="AI1174" s="44">
        <f t="shared" si="587"/>
        <v>7023.6305984183646</v>
      </c>
      <c r="AJ1174" s="44">
        <f t="shared" si="588"/>
        <v>326757.06384602614</v>
      </c>
      <c r="AK1174" s="44">
        <f t="shared" si="589"/>
        <v>326.75706384602614</v>
      </c>
      <c r="AL1174" s="44">
        <f t="shared" si="590"/>
        <v>0</v>
      </c>
      <c r="AM1174" s="44">
        <f t="shared" si="591"/>
        <v>0</v>
      </c>
      <c r="AN1174" s="44">
        <f t="shared" si="592"/>
        <v>245.06779788451962</v>
      </c>
      <c r="AO1174" s="44">
        <f>IF('My Spreedsheet '!AN1174&lt; 'Supercapacitor Info'!$F$22,'My Spreedsheet '!AN1174,'Supercapacitor Info'!$F$22)</f>
        <v>245.06779788451962</v>
      </c>
    </row>
    <row r="1175" spans="2:41" x14ac:dyDescent="0.3">
      <c r="B1175" s="11" t="s">
        <v>11</v>
      </c>
      <c r="C1175" s="11">
        <v>1170</v>
      </c>
      <c r="D1175" s="11">
        <v>148</v>
      </c>
      <c r="E1175" s="12">
        <v>77.900000000000006</v>
      </c>
      <c r="F1175" s="53">
        <f t="shared" si="567"/>
        <v>21.638888888888889</v>
      </c>
      <c r="G1175" s="19">
        <f t="shared" si="593"/>
        <v>0.45833333333333293</v>
      </c>
      <c r="H1175" s="19">
        <f t="shared" si="594"/>
        <v>1.6499999999999986</v>
      </c>
      <c r="I1175" s="19">
        <f t="shared" si="568"/>
        <v>21.638888888888889</v>
      </c>
      <c r="J1175" s="19">
        <f t="shared" si="569"/>
        <v>9598.9722222222226</v>
      </c>
      <c r="K1175" s="19">
        <f t="shared" si="570"/>
        <v>1748.5555555555563</v>
      </c>
      <c r="L1175" s="44">
        <f>'Car Info '!$C$5*'My Spreedsheet '!G1175</f>
        <v>682.91666666666606</v>
      </c>
      <c r="M1175" s="44">
        <f t="shared" si="571"/>
        <v>1</v>
      </c>
      <c r="N1175" s="44">
        <f>IF(M1175=1,'Car Info '!$C$5*9.80665*'Car Info '!$H$5,0)</f>
        <v>160.73099349999998</v>
      </c>
      <c r="O1175" s="44">
        <f>0.5*'Car Info '!$G$5*'Car Info '!$I$5*'Car Info '!$D$5*('My Spreedsheet '!F1175*'My Spreedsheet '!F1175)</f>
        <v>178.81335042864757</v>
      </c>
      <c r="P1175" s="44">
        <f t="shared" si="595"/>
        <v>1022.4610105953136</v>
      </c>
      <c r="Q1175" s="44">
        <f t="shared" si="572"/>
        <v>22124.920201493038</v>
      </c>
      <c r="R1175" s="44">
        <f t="shared" si="573"/>
        <v>22.124920201493037</v>
      </c>
      <c r="S1175" s="44">
        <f t="shared" si="574"/>
        <v>7347.3623311226793</v>
      </c>
      <c r="T1175" s="44">
        <f t="shared" si="575"/>
        <v>437877.76279314898</v>
      </c>
      <c r="U1175" s="44">
        <f t="shared" si="576"/>
        <v>22.124920201493037</v>
      </c>
      <c r="V1175" s="44">
        <f t="shared" si="577"/>
        <v>6.1458111670813992E-3</v>
      </c>
      <c r="W1175" s="44">
        <f t="shared" si="578"/>
        <v>0</v>
      </c>
      <c r="X1175" s="44">
        <f t="shared" si="579"/>
        <v>0</v>
      </c>
      <c r="Y1175" s="44">
        <f t="shared" si="565"/>
        <v>4614.9613392245465</v>
      </c>
      <c r="Z1175" s="44">
        <f t="shared" si="566"/>
        <v>-2053.4640369616213</v>
      </c>
      <c r="AA1175" s="44">
        <f t="shared" si="580"/>
        <v>1.2819337053401518</v>
      </c>
      <c r="AB1175" s="44">
        <f t="shared" si="581"/>
        <v>-0.57040667693378366</v>
      </c>
      <c r="AC1175" s="44">
        <f t="shared" si="582"/>
        <v>0.57040667693378366</v>
      </c>
      <c r="AD1175" s="44">
        <f t="shared" si="583"/>
        <v>0.71152702840636817</v>
      </c>
      <c r="AE1175" s="44">
        <f>1/2*(('Car Info '!$C$5)*('My Spreedsheet '!F1175)^2)</f>
        <v>348839.9266975309</v>
      </c>
      <c r="AF1175" s="44">
        <f t="shared" si="584"/>
        <v>348.83992669753093</v>
      </c>
      <c r="AG1175" s="44">
        <f t="shared" si="585"/>
        <v>9.6899979638203029E-2</v>
      </c>
      <c r="AH1175" s="44">
        <f t="shared" si="586"/>
        <v>25.031939162165632</v>
      </c>
      <c r="AI1175" s="44">
        <f t="shared" si="587"/>
        <v>7347.3623311226793</v>
      </c>
      <c r="AJ1175" s="44">
        <f t="shared" si="588"/>
        <v>341492.56436640822</v>
      </c>
      <c r="AK1175" s="44">
        <f t="shared" si="589"/>
        <v>341.4925643664082</v>
      </c>
      <c r="AL1175" s="44">
        <f t="shared" si="590"/>
        <v>0</v>
      </c>
      <c r="AM1175" s="44">
        <f t="shared" si="591"/>
        <v>0</v>
      </c>
      <c r="AN1175" s="44">
        <f t="shared" si="592"/>
        <v>256.11942327480619</v>
      </c>
      <c r="AO1175" s="44">
        <f>IF('My Spreedsheet '!AN1175&lt; 'Supercapacitor Info'!$F$22,'My Spreedsheet '!AN1175,'Supercapacitor Info'!$F$22)</f>
        <v>256.11942327480619</v>
      </c>
    </row>
    <row r="1176" spans="2:41" x14ac:dyDescent="0.3">
      <c r="B1176" s="11" t="s">
        <v>11</v>
      </c>
      <c r="C1176" s="11">
        <v>1171</v>
      </c>
      <c r="D1176" s="11">
        <v>149</v>
      </c>
      <c r="E1176" s="12">
        <v>79.5</v>
      </c>
      <c r="F1176" s="53">
        <f t="shared" si="567"/>
        <v>22.083333333333332</v>
      </c>
      <c r="G1176" s="19">
        <f t="shared" si="593"/>
        <v>0.43055555555555475</v>
      </c>
      <c r="H1176" s="19">
        <f t="shared" si="594"/>
        <v>1.5499999999999972</v>
      </c>
      <c r="I1176" s="19">
        <f t="shared" si="568"/>
        <v>22.083333333333332</v>
      </c>
      <c r="J1176" s="19">
        <f t="shared" si="569"/>
        <v>9621.0555555555566</v>
      </c>
      <c r="K1176" s="19">
        <f t="shared" si="570"/>
        <v>1770.6388888888896</v>
      </c>
      <c r="L1176" s="44">
        <f>'Car Info '!$C$5*'My Spreedsheet '!G1176</f>
        <v>641.52777777777658</v>
      </c>
      <c r="M1176" s="44">
        <f t="shared" si="571"/>
        <v>1</v>
      </c>
      <c r="N1176" s="44">
        <f>IF(M1176=1,'Car Info '!$C$5*9.80665*'Car Info '!$H$5,0)</f>
        <v>160.73099349999998</v>
      </c>
      <c r="O1176" s="44">
        <f>0.5*'Car Info '!$G$5*'Car Info '!$I$5*'Car Info '!$D$5*('My Spreedsheet '!F1176*'My Spreedsheet '!F1176)</f>
        <v>186.23413349570311</v>
      </c>
      <c r="P1176" s="44">
        <f t="shared" si="595"/>
        <v>988.49290477347961</v>
      </c>
      <c r="Q1176" s="44">
        <f t="shared" si="572"/>
        <v>21829.218313747675</v>
      </c>
      <c r="R1176" s="44">
        <f t="shared" si="573"/>
        <v>21.829218313747674</v>
      </c>
      <c r="S1176" s="44">
        <f t="shared" si="574"/>
        <v>7662.1465544884431</v>
      </c>
      <c r="T1176" s="44">
        <f t="shared" si="575"/>
        <v>445539.90934763744</v>
      </c>
      <c r="U1176" s="44">
        <f t="shared" si="576"/>
        <v>21.829218313747674</v>
      </c>
      <c r="V1176" s="44">
        <f t="shared" si="577"/>
        <v>6.0636717538187987E-3</v>
      </c>
      <c r="W1176" s="44">
        <f t="shared" si="578"/>
        <v>0</v>
      </c>
      <c r="X1176" s="44">
        <f t="shared" si="579"/>
        <v>0</v>
      </c>
      <c r="Y1176" s="44">
        <f t="shared" si="565"/>
        <v>4636.7905575382938</v>
      </c>
      <c r="Z1176" s="44">
        <f t="shared" si="566"/>
        <v>-2053.4640369616213</v>
      </c>
      <c r="AA1176" s="44">
        <f t="shared" si="580"/>
        <v>1.2879973770939706</v>
      </c>
      <c r="AB1176" s="44">
        <f t="shared" si="581"/>
        <v>-0.57040667693378366</v>
      </c>
      <c r="AC1176" s="44">
        <f t="shared" si="582"/>
        <v>0.57040667693378366</v>
      </c>
      <c r="AD1176" s="44">
        <f t="shared" si="583"/>
        <v>0.71759070016018689</v>
      </c>
      <c r="AE1176" s="44">
        <f>1/2*(('Car Info '!$C$5)*('My Spreedsheet '!F1176)^2)</f>
        <v>363316.84027777775</v>
      </c>
      <c r="AF1176" s="44">
        <f t="shared" si="584"/>
        <v>363.31684027777777</v>
      </c>
      <c r="AG1176" s="44">
        <f t="shared" si="585"/>
        <v>0.10092134452160494</v>
      </c>
      <c r="AH1176" s="44">
        <f t="shared" si="586"/>
        <v>25.132860506687237</v>
      </c>
      <c r="AI1176" s="44">
        <f t="shared" si="587"/>
        <v>7662.1465544884431</v>
      </c>
      <c r="AJ1176" s="44">
        <f t="shared" si="588"/>
        <v>355654.6937232893</v>
      </c>
      <c r="AK1176" s="44">
        <f t="shared" si="589"/>
        <v>355.65469372328931</v>
      </c>
      <c r="AL1176" s="44">
        <f t="shared" si="590"/>
        <v>0</v>
      </c>
      <c r="AM1176" s="44">
        <f t="shared" si="591"/>
        <v>0</v>
      </c>
      <c r="AN1176" s="44">
        <f t="shared" si="592"/>
        <v>266.741020292467</v>
      </c>
      <c r="AO1176" s="44">
        <f>IF('My Spreedsheet '!AN1176&lt; 'Supercapacitor Info'!$F$22,'My Spreedsheet '!AN1176,'Supercapacitor Info'!$F$22)</f>
        <v>266.741020292467</v>
      </c>
    </row>
    <row r="1177" spans="2:41" x14ac:dyDescent="0.3">
      <c r="B1177" s="11" t="s">
        <v>11</v>
      </c>
      <c r="C1177" s="11">
        <v>1172</v>
      </c>
      <c r="D1177" s="11">
        <v>150</v>
      </c>
      <c r="E1177" s="12">
        <v>81</v>
      </c>
      <c r="F1177" s="53">
        <f t="shared" si="567"/>
        <v>22.5</v>
      </c>
      <c r="G1177" s="19">
        <f t="shared" si="593"/>
        <v>0.38888888888888851</v>
      </c>
      <c r="H1177" s="19">
        <f t="shared" si="594"/>
        <v>1.3999999999999986</v>
      </c>
      <c r="I1177" s="19">
        <f t="shared" si="568"/>
        <v>22.5</v>
      </c>
      <c r="J1177" s="19">
        <f t="shared" si="569"/>
        <v>9643.5555555555566</v>
      </c>
      <c r="K1177" s="19">
        <f t="shared" si="570"/>
        <v>1793.1388888888896</v>
      </c>
      <c r="L1177" s="44">
        <f>'Car Info '!$C$5*'My Spreedsheet '!G1177</f>
        <v>579.44444444444389</v>
      </c>
      <c r="M1177" s="44">
        <f t="shared" si="571"/>
        <v>1</v>
      </c>
      <c r="N1177" s="44">
        <f>IF(M1177=1,'Car Info '!$C$5*9.80665*'Car Info '!$H$5,0)</f>
        <v>160.73099349999998</v>
      </c>
      <c r="O1177" s="44">
        <f>0.5*'Car Info '!$G$5*'Car Info '!$I$5*'Car Info '!$D$5*('My Spreedsheet '!F1177*'My Spreedsheet '!F1177)</f>
        <v>193.32813573281248</v>
      </c>
      <c r="P1177" s="44">
        <f t="shared" si="595"/>
        <v>933.50357367725633</v>
      </c>
      <c r="Q1177" s="44">
        <f t="shared" si="572"/>
        <v>21003.830407738267</v>
      </c>
      <c r="R1177" s="44">
        <f t="shared" si="573"/>
        <v>21.003830407738267</v>
      </c>
      <c r="S1177" s="44">
        <f t="shared" si="574"/>
        <v>7966.33040773828</v>
      </c>
      <c r="T1177" s="44">
        <f t="shared" si="575"/>
        <v>453506.23975537572</v>
      </c>
      <c r="U1177" s="44">
        <f t="shared" si="576"/>
        <v>21.003830407738267</v>
      </c>
      <c r="V1177" s="44">
        <f t="shared" si="577"/>
        <v>5.8343973354828523E-3</v>
      </c>
      <c r="W1177" s="44">
        <f t="shared" si="578"/>
        <v>0</v>
      </c>
      <c r="X1177" s="44">
        <f t="shared" si="579"/>
        <v>0</v>
      </c>
      <c r="Y1177" s="44">
        <f t="shared" si="565"/>
        <v>4657.7943879460317</v>
      </c>
      <c r="Z1177" s="44">
        <f t="shared" si="566"/>
        <v>-2053.4640369616213</v>
      </c>
      <c r="AA1177" s="44">
        <f t="shared" si="580"/>
        <v>1.2938317744294532</v>
      </c>
      <c r="AB1177" s="44">
        <f t="shared" si="581"/>
        <v>-0.57040667693378366</v>
      </c>
      <c r="AC1177" s="44">
        <f t="shared" si="582"/>
        <v>0.57040667693378366</v>
      </c>
      <c r="AD1177" s="44">
        <f t="shared" si="583"/>
        <v>0.72342509749566952</v>
      </c>
      <c r="AE1177" s="44">
        <f>1/2*(('Car Info '!$C$5)*('My Spreedsheet '!F1177)^2)</f>
        <v>377156.25</v>
      </c>
      <c r="AF1177" s="44">
        <f t="shared" si="584"/>
        <v>377.15625</v>
      </c>
      <c r="AG1177" s="44">
        <f t="shared" si="585"/>
        <v>0.104765625</v>
      </c>
      <c r="AH1177" s="44">
        <f t="shared" si="586"/>
        <v>25.237626131687236</v>
      </c>
      <c r="AI1177" s="44">
        <f t="shared" si="587"/>
        <v>7966.33040773828</v>
      </c>
      <c r="AJ1177" s="44">
        <f t="shared" si="588"/>
        <v>369189.91959226172</v>
      </c>
      <c r="AK1177" s="44">
        <f t="shared" si="589"/>
        <v>369.18991959226173</v>
      </c>
      <c r="AL1177" s="44">
        <f t="shared" si="590"/>
        <v>0</v>
      </c>
      <c r="AM1177" s="44">
        <f t="shared" si="591"/>
        <v>0</v>
      </c>
      <c r="AN1177" s="44">
        <f t="shared" si="592"/>
        <v>276.8924396941963</v>
      </c>
      <c r="AO1177" s="44">
        <f>IF('My Spreedsheet '!AN1177&lt; 'Supercapacitor Info'!$F$22,'My Spreedsheet '!AN1177,'Supercapacitor Info'!$F$22)</f>
        <v>276.8924396941963</v>
      </c>
    </row>
    <row r="1178" spans="2:41" x14ac:dyDescent="0.3">
      <c r="B1178" s="11" t="s">
        <v>11</v>
      </c>
      <c r="C1178" s="11">
        <v>1173</v>
      </c>
      <c r="D1178" s="11">
        <v>151</v>
      </c>
      <c r="E1178" s="12">
        <v>82.3</v>
      </c>
      <c r="F1178" s="53">
        <f t="shared" si="567"/>
        <v>22.861111111111111</v>
      </c>
      <c r="G1178" s="19">
        <f t="shared" si="593"/>
        <v>0.34722222222222221</v>
      </c>
      <c r="H1178" s="19">
        <f t="shared" si="594"/>
        <v>1.25</v>
      </c>
      <c r="I1178" s="19">
        <f t="shared" si="568"/>
        <v>22.861111111111111</v>
      </c>
      <c r="J1178" s="19">
        <f t="shared" si="569"/>
        <v>9666.4166666666679</v>
      </c>
      <c r="K1178" s="19">
        <f t="shared" si="570"/>
        <v>1816.0000000000007</v>
      </c>
      <c r="L1178" s="44">
        <f>'Car Info '!$C$5*'My Spreedsheet '!G1178</f>
        <v>517.36111111111109</v>
      </c>
      <c r="M1178" s="44">
        <f t="shared" si="571"/>
        <v>1</v>
      </c>
      <c r="N1178" s="44">
        <f>IF(M1178=1,'Car Info '!$C$5*9.80665*'Car Info '!$H$5,0)</f>
        <v>160.73099349999998</v>
      </c>
      <c r="O1178" s="44">
        <f>0.5*'Car Info '!$G$5*'Car Info '!$I$5*'Car Info '!$D$5*('My Spreedsheet '!F1178*'My Spreedsheet '!F1178)</f>
        <v>199.58352819352257</v>
      </c>
      <c r="P1178" s="44">
        <f t="shared" si="595"/>
        <v>877.67563280463355</v>
      </c>
      <c r="Q1178" s="44">
        <f t="shared" si="572"/>
        <v>20064.640161061485</v>
      </c>
      <c r="R1178" s="44">
        <f t="shared" si="573"/>
        <v>20.064640161061487</v>
      </c>
      <c r="S1178" s="44">
        <f t="shared" si="574"/>
        <v>8237.1903153824751</v>
      </c>
      <c r="T1178" s="44">
        <f t="shared" si="575"/>
        <v>461743.43007075822</v>
      </c>
      <c r="U1178" s="44">
        <f t="shared" si="576"/>
        <v>20.064640161061487</v>
      </c>
      <c r="V1178" s="44">
        <f t="shared" si="577"/>
        <v>5.573511155850413E-3</v>
      </c>
      <c r="W1178" s="44">
        <f t="shared" si="578"/>
        <v>0</v>
      </c>
      <c r="X1178" s="44">
        <f t="shared" si="579"/>
        <v>0</v>
      </c>
      <c r="Y1178" s="44">
        <f t="shared" si="565"/>
        <v>4677.8590281070929</v>
      </c>
      <c r="Z1178" s="44">
        <f t="shared" si="566"/>
        <v>-2053.4640369616213</v>
      </c>
      <c r="AA1178" s="44">
        <f t="shared" si="580"/>
        <v>1.2994052855853035</v>
      </c>
      <c r="AB1178" s="44">
        <f t="shared" si="581"/>
        <v>-0.57040667693378366</v>
      </c>
      <c r="AC1178" s="44">
        <f t="shared" si="582"/>
        <v>0.57040667693378366</v>
      </c>
      <c r="AD1178" s="44">
        <f t="shared" si="583"/>
        <v>0.72899860865151989</v>
      </c>
      <c r="AE1178" s="44">
        <f>1/2*(('Car Info '!$C$5)*('My Spreedsheet '!F1178)^2)</f>
        <v>389359.64891975309</v>
      </c>
      <c r="AF1178" s="44">
        <f t="shared" si="584"/>
        <v>389.35964891975311</v>
      </c>
      <c r="AG1178" s="44">
        <f t="shared" si="585"/>
        <v>0.10815545803326475</v>
      </c>
      <c r="AH1178" s="44">
        <f t="shared" si="586"/>
        <v>25.345781589720502</v>
      </c>
      <c r="AI1178" s="44">
        <f t="shared" si="587"/>
        <v>8237.1903153824751</v>
      </c>
      <c r="AJ1178" s="44">
        <f t="shared" si="588"/>
        <v>381122.45860437059</v>
      </c>
      <c r="AK1178" s="44">
        <f t="shared" si="589"/>
        <v>381.12245860437059</v>
      </c>
      <c r="AL1178" s="44">
        <f t="shared" si="590"/>
        <v>0</v>
      </c>
      <c r="AM1178" s="44">
        <f t="shared" si="591"/>
        <v>0</v>
      </c>
      <c r="AN1178" s="44">
        <f t="shared" si="592"/>
        <v>285.84184395327793</v>
      </c>
      <c r="AO1178" s="44">
        <f>IF('My Spreedsheet '!AN1178&lt; 'Supercapacitor Info'!$F$22,'My Spreedsheet '!AN1178,'Supercapacitor Info'!$F$22)</f>
        <v>285.84184395327793</v>
      </c>
    </row>
    <row r="1179" spans="2:41" x14ac:dyDescent="0.3">
      <c r="B1179" s="11" t="s">
        <v>11</v>
      </c>
      <c r="C1179" s="11">
        <v>1174</v>
      </c>
      <c r="D1179" s="11">
        <v>152</v>
      </c>
      <c r="E1179" s="12">
        <v>83.5</v>
      </c>
      <c r="F1179" s="53">
        <f t="shared" si="567"/>
        <v>23.194444444444443</v>
      </c>
      <c r="G1179" s="19">
        <f t="shared" si="593"/>
        <v>0.31944444444444403</v>
      </c>
      <c r="H1179" s="19">
        <f t="shared" si="594"/>
        <v>1.1499999999999986</v>
      </c>
      <c r="I1179" s="19">
        <f t="shared" si="568"/>
        <v>23.194444444444443</v>
      </c>
      <c r="J1179" s="19">
        <f t="shared" si="569"/>
        <v>9689.6111111111131</v>
      </c>
      <c r="K1179" s="19">
        <f t="shared" si="570"/>
        <v>1839.194444444445</v>
      </c>
      <c r="L1179" s="44">
        <f>'Car Info '!$C$5*'My Spreedsheet '!G1179</f>
        <v>475.9722222222216</v>
      </c>
      <c r="M1179" s="44">
        <f t="shared" si="571"/>
        <v>1</v>
      </c>
      <c r="N1179" s="44">
        <f>IF(M1179=1,'Car Info '!$C$5*9.80665*'Car Info '!$H$5,0)</f>
        <v>160.73099349999998</v>
      </c>
      <c r="O1179" s="44">
        <f>0.5*'Car Info '!$G$5*'Car Info '!$I$5*'Car Info '!$D$5*('My Spreedsheet '!F1179*'My Spreedsheet '!F1179)</f>
        <v>205.44613540056417</v>
      </c>
      <c r="P1179" s="44">
        <f t="shared" si="595"/>
        <v>842.14935112278567</v>
      </c>
      <c r="Q1179" s="44">
        <f t="shared" si="572"/>
        <v>19533.186338542389</v>
      </c>
      <c r="R1179" s="44">
        <f t="shared" si="573"/>
        <v>19.533186338542389</v>
      </c>
      <c r="S1179" s="44">
        <f t="shared" si="574"/>
        <v>8493.2750731103079</v>
      </c>
      <c r="T1179" s="44">
        <f t="shared" si="575"/>
        <v>470236.70514386852</v>
      </c>
      <c r="U1179" s="44">
        <f t="shared" si="576"/>
        <v>19.533186338542389</v>
      </c>
      <c r="V1179" s="44">
        <f t="shared" si="577"/>
        <v>5.4258850940395523E-3</v>
      </c>
      <c r="W1179" s="44">
        <f t="shared" si="578"/>
        <v>0</v>
      </c>
      <c r="X1179" s="44">
        <f t="shared" si="579"/>
        <v>0</v>
      </c>
      <c r="Y1179" s="44">
        <f t="shared" si="565"/>
        <v>4697.3922144456355</v>
      </c>
      <c r="Z1179" s="44">
        <f t="shared" si="566"/>
        <v>-2053.4640369616213</v>
      </c>
      <c r="AA1179" s="44">
        <f t="shared" si="580"/>
        <v>1.3048311706793432</v>
      </c>
      <c r="AB1179" s="44">
        <f t="shared" si="581"/>
        <v>-0.57040667693378366</v>
      </c>
      <c r="AC1179" s="44">
        <f t="shared" si="582"/>
        <v>0.57040667693378366</v>
      </c>
      <c r="AD1179" s="44">
        <f t="shared" si="583"/>
        <v>0.73442449374555951</v>
      </c>
      <c r="AE1179" s="44">
        <f>1/2*(('Car Info '!$C$5)*('My Spreedsheet '!F1179)^2)</f>
        <v>400796.77854938264</v>
      </c>
      <c r="AF1179" s="44">
        <f t="shared" si="584"/>
        <v>400.79677854938262</v>
      </c>
      <c r="AG1179" s="44">
        <f t="shared" si="585"/>
        <v>0.11133243848593961</v>
      </c>
      <c r="AH1179" s="44">
        <f t="shared" si="586"/>
        <v>25.457114028206441</v>
      </c>
      <c r="AI1179" s="44">
        <f t="shared" si="587"/>
        <v>8493.2750731103079</v>
      </c>
      <c r="AJ1179" s="44">
        <f t="shared" si="588"/>
        <v>392303.50347627234</v>
      </c>
      <c r="AK1179" s="44">
        <f t="shared" si="589"/>
        <v>392.30350347627234</v>
      </c>
      <c r="AL1179" s="44">
        <f t="shared" si="590"/>
        <v>0</v>
      </c>
      <c r="AM1179" s="44">
        <f t="shared" si="591"/>
        <v>0</v>
      </c>
      <c r="AN1179" s="44">
        <f t="shared" si="592"/>
        <v>294.22762760720428</v>
      </c>
      <c r="AO1179" s="44">
        <f>IF('My Spreedsheet '!AN1179&lt; 'Supercapacitor Info'!$F$22,'My Spreedsheet '!AN1179,'Supercapacitor Info'!$F$22)</f>
        <v>294.22762760720428</v>
      </c>
    </row>
    <row r="1180" spans="2:41" x14ac:dyDescent="0.3">
      <c r="B1180" s="11" t="s">
        <v>11</v>
      </c>
      <c r="C1180" s="11">
        <v>1175</v>
      </c>
      <c r="D1180" s="11">
        <v>153</v>
      </c>
      <c r="E1180" s="12">
        <v>84.6</v>
      </c>
      <c r="F1180" s="53">
        <f t="shared" si="567"/>
        <v>23.499999999999996</v>
      </c>
      <c r="G1180" s="19">
        <f t="shared" si="593"/>
        <v>0.27777777777777779</v>
      </c>
      <c r="H1180" s="19">
        <f t="shared" si="594"/>
        <v>1</v>
      </c>
      <c r="I1180" s="19">
        <f t="shared" si="568"/>
        <v>23.499999999999996</v>
      </c>
      <c r="J1180" s="19">
        <f t="shared" si="569"/>
        <v>9713.1111111111131</v>
      </c>
      <c r="K1180" s="19">
        <f t="shared" si="570"/>
        <v>1862.694444444445</v>
      </c>
      <c r="L1180" s="44">
        <f>'Car Info '!$C$5*'My Spreedsheet '!G1180</f>
        <v>413.88888888888891</v>
      </c>
      <c r="M1180" s="44">
        <f t="shared" si="571"/>
        <v>1</v>
      </c>
      <c r="N1180" s="44">
        <f>IF(M1180=1,'Car Info '!$C$5*9.80665*'Car Info '!$H$5,0)</f>
        <v>160.73099349999998</v>
      </c>
      <c r="O1180" s="44">
        <f>0.5*'Car Info '!$G$5*'Car Info '!$I$5*'Car Info '!$D$5*('My Spreedsheet '!F1180*'My Spreedsheet '!F1180)</f>
        <v>210.89474164631244</v>
      </c>
      <c r="P1180" s="44">
        <f t="shared" si="595"/>
        <v>785.51462403520134</v>
      </c>
      <c r="Q1180" s="44">
        <f t="shared" si="572"/>
        <v>18459.593664827229</v>
      </c>
      <c r="R1180" s="44">
        <f t="shared" si="573"/>
        <v>18.459593664827228</v>
      </c>
      <c r="S1180" s="44">
        <f t="shared" si="574"/>
        <v>8733.2047759383404</v>
      </c>
      <c r="T1180" s="44">
        <f t="shared" si="575"/>
        <v>478969.90991980687</v>
      </c>
      <c r="U1180" s="44">
        <f t="shared" si="576"/>
        <v>18.459593664827228</v>
      </c>
      <c r="V1180" s="44">
        <f t="shared" si="577"/>
        <v>5.1276649068964526E-3</v>
      </c>
      <c r="W1180" s="44">
        <f t="shared" si="578"/>
        <v>0</v>
      </c>
      <c r="X1180" s="44">
        <f t="shared" si="579"/>
        <v>0</v>
      </c>
      <c r="Y1180" s="44">
        <f t="shared" si="565"/>
        <v>4715.851808110463</v>
      </c>
      <c r="Z1180" s="44">
        <f t="shared" si="566"/>
        <v>-2053.4640369616213</v>
      </c>
      <c r="AA1180" s="44">
        <f t="shared" si="580"/>
        <v>1.3099588355862397</v>
      </c>
      <c r="AB1180" s="44">
        <f t="shared" si="581"/>
        <v>-0.57040667693378366</v>
      </c>
      <c r="AC1180" s="44">
        <f t="shared" si="582"/>
        <v>0.57040667693378366</v>
      </c>
      <c r="AD1180" s="44">
        <f t="shared" si="583"/>
        <v>0.73955215865245605</v>
      </c>
      <c r="AE1180" s="44">
        <f>1/2*(('Car Info '!$C$5)*('My Spreedsheet '!F1180)^2)</f>
        <v>411426.24999999994</v>
      </c>
      <c r="AF1180" s="44">
        <f t="shared" si="584"/>
        <v>411.42624999999992</v>
      </c>
      <c r="AG1180" s="44">
        <f t="shared" si="585"/>
        <v>0.11428506944444443</v>
      </c>
      <c r="AH1180" s="44">
        <f t="shared" si="586"/>
        <v>25.571399097650886</v>
      </c>
      <c r="AI1180" s="44">
        <f t="shared" si="587"/>
        <v>8733.2047759383404</v>
      </c>
      <c r="AJ1180" s="44">
        <f t="shared" si="588"/>
        <v>402693.04522406159</v>
      </c>
      <c r="AK1180" s="44">
        <f t="shared" si="589"/>
        <v>402.69304522406162</v>
      </c>
      <c r="AL1180" s="44">
        <f t="shared" si="590"/>
        <v>0</v>
      </c>
      <c r="AM1180" s="44">
        <f t="shared" si="591"/>
        <v>0</v>
      </c>
      <c r="AN1180" s="44">
        <f t="shared" si="592"/>
        <v>302.01978391804619</v>
      </c>
      <c r="AO1180" s="44">
        <f>IF('My Spreedsheet '!AN1180&lt; 'Supercapacitor Info'!$F$22,'My Spreedsheet '!AN1180,'Supercapacitor Info'!$F$22)</f>
        <v>302.01978391804619</v>
      </c>
    </row>
    <row r="1181" spans="2:41" x14ac:dyDescent="0.3">
      <c r="B1181" s="11" t="s">
        <v>11</v>
      </c>
      <c r="C1181" s="11">
        <v>1176</v>
      </c>
      <c r="D1181" s="11">
        <v>154</v>
      </c>
      <c r="E1181" s="12">
        <v>85.5</v>
      </c>
      <c r="F1181" s="53">
        <f t="shared" si="567"/>
        <v>23.75</v>
      </c>
      <c r="G1181" s="19">
        <f t="shared" si="593"/>
        <v>0.23611111111111149</v>
      </c>
      <c r="H1181" s="19">
        <f t="shared" si="594"/>
        <v>0.85000000000000142</v>
      </c>
      <c r="I1181" s="19">
        <f t="shared" si="568"/>
        <v>23.75</v>
      </c>
      <c r="J1181" s="19">
        <f t="shared" si="569"/>
        <v>9736.8611111111131</v>
      </c>
      <c r="K1181" s="19">
        <f t="shared" si="570"/>
        <v>1886.444444444445</v>
      </c>
      <c r="L1181" s="44">
        <f>'Car Info '!$C$5*'My Spreedsheet '!G1181</f>
        <v>351.80555555555611</v>
      </c>
      <c r="M1181" s="44">
        <f t="shared" si="571"/>
        <v>1</v>
      </c>
      <c r="N1181" s="44">
        <f>IF(M1181=1,'Car Info '!$C$5*9.80665*'Car Info '!$H$5,0)</f>
        <v>160.73099349999998</v>
      </c>
      <c r="O1181" s="44">
        <f>0.5*'Car Info '!$G$5*'Car Info '!$I$5*'Car Info '!$D$5*('My Spreedsheet '!F1181*'My Spreedsheet '!F1181)</f>
        <v>215.40573148007812</v>
      </c>
      <c r="P1181" s="44">
        <f t="shared" si="595"/>
        <v>727.94228053563415</v>
      </c>
      <c r="Q1181" s="44">
        <f t="shared" si="572"/>
        <v>17288.62916272131</v>
      </c>
      <c r="R1181" s="44">
        <f t="shared" si="573"/>
        <v>17.28862916272131</v>
      </c>
      <c r="S1181" s="44">
        <f t="shared" si="574"/>
        <v>8933.2472182768543</v>
      </c>
      <c r="T1181" s="44">
        <f t="shared" si="575"/>
        <v>487903.15713808371</v>
      </c>
      <c r="U1181" s="44">
        <f t="shared" si="576"/>
        <v>17.28862916272131</v>
      </c>
      <c r="V1181" s="44">
        <f t="shared" si="577"/>
        <v>4.8023969896448084E-3</v>
      </c>
      <c r="W1181" s="44">
        <f t="shared" si="578"/>
        <v>0</v>
      </c>
      <c r="X1181" s="44">
        <f t="shared" si="579"/>
        <v>0</v>
      </c>
      <c r="Y1181" s="44">
        <f t="shared" si="565"/>
        <v>4733.140437273184</v>
      </c>
      <c r="Z1181" s="44">
        <f t="shared" si="566"/>
        <v>-2053.4640369616213</v>
      </c>
      <c r="AA1181" s="44">
        <f t="shared" si="580"/>
        <v>1.3147612325758844</v>
      </c>
      <c r="AB1181" s="44">
        <f t="shared" si="581"/>
        <v>-0.57040667693378366</v>
      </c>
      <c r="AC1181" s="44">
        <f t="shared" si="582"/>
        <v>0.57040667693378366</v>
      </c>
      <c r="AD1181" s="44">
        <f t="shared" si="583"/>
        <v>0.74435455564210073</v>
      </c>
      <c r="AE1181" s="44">
        <f>1/2*(('Car Info '!$C$5)*('My Spreedsheet '!F1181)^2)</f>
        <v>420226.5625</v>
      </c>
      <c r="AF1181" s="44">
        <f t="shared" si="584"/>
        <v>420.2265625</v>
      </c>
      <c r="AG1181" s="44">
        <f t="shared" si="585"/>
        <v>0.11672960069444445</v>
      </c>
      <c r="AH1181" s="44">
        <f t="shared" si="586"/>
        <v>25.688128698345331</v>
      </c>
      <c r="AI1181" s="44">
        <f t="shared" si="587"/>
        <v>8933.2472182768543</v>
      </c>
      <c r="AJ1181" s="44">
        <f t="shared" si="588"/>
        <v>411293.31528172316</v>
      </c>
      <c r="AK1181" s="44">
        <f t="shared" si="589"/>
        <v>411.29331528172315</v>
      </c>
      <c r="AL1181" s="44">
        <f t="shared" si="590"/>
        <v>0</v>
      </c>
      <c r="AM1181" s="44">
        <f t="shared" si="591"/>
        <v>0</v>
      </c>
      <c r="AN1181" s="44">
        <f t="shared" si="592"/>
        <v>308.46998646129236</v>
      </c>
      <c r="AO1181" s="44">
        <f>IF('My Spreedsheet '!AN1181&lt; 'Supercapacitor Info'!$F$22,'My Spreedsheet '!AN1181,'Supercapacitor Info'!$F$22)</f>
        <v>308.46998646129236</v>
      </c>
    </row>
    <row r="1182" spans="2:41" x14ac:dyDescent="0.3">
      <c r="B1182" s="11" t="s">
        <v>11</v>
      </c>
      <c r="C1182" s="11">
        <v>1177</v>
      </c>
      <c r="D1182" s="11">
        <v>155</v>
      </c>
      <c r="E1182" s="12">
        <v>86.3</v>
      </c>
      <c r="F1182" s="53">
        <f t="shared" si="567"/>
        <v>23.972222222222221</v>
      </c>
      <c r="G1182" s="19">
        <f t="shared" si="593"/>
        <v>0.22222222222222143</v>
      </c>
      <c r="H1182" s="19">
        <f t="shared" si="594"/>
        <v>0.79999999999999716</v>
      </c>
      <c r="I1182" s="19">
        <f t="shared" si="568"/>
        <v>23.972222222222221</v>
      </c>
      <c r="J1182" s="19">
        <f t="shared" si="569"/>
        <v>9760.8333333333358</v>
      </c>
      <c r="K1182" s="19">
        <f t="shared" si="570"/>
        <v>1910.4166666666672</v>
      </c>
      <c r="L1182" s="44">
        <f>'Car Info '!$C$5*'My Spreedsheet '!G1182</f>
        <v>331.11111111110995</v>
      </c>
      <c r="M1182" s="44">
        <f t="shared" si="571"/>
        <v>1</v>
      </c>
      <c r="N1182" s="44">
        <f>IF(M1182=1,'Car Info '!$C$5*9.80665*'Car Info '!$H$5,0)</f>
        <v>160.73099349999998</v>
      </c>
      <c r="O1182" s="44">
        <f>0.5*'Car Info '!$G$5*'Car Info '!$I$5*'Car Info '!$D$5*('My Spreedsheet '!F1182*'My Spreedsheet '!F1182)</f>
        <v>219.45557433560586</v>
      </c>
      <c r="P1182" s="44">
        <f t="shared" si="595"/>
        <v>711.29767894671579</v>
      </c>
      <c r="Q1182" s="44">
        <f t="shared" si="572"/>
        <v>17051.386025861546</v>
      </c>
      <c r="R1182" s="44">
        <f t="shared" si="573"/>
        <v>17.051386025861547</v>
      </c>
      <c r="S1182" s="44">
        <f t="shared" si="574"/>
        <v>9113.9168900591067</v>
      </c>
      <c r="T1182" s="44">
        <f t="shared" si="575"/>
        <v>497017.07402814284</v>
      </c>
      <c r="U1182" s="44">
        <f t="shared" si="576"/>
        <v>17.051386025861547</v>
      </c>
      <c r="V1182" s="44">
        <f t="shared" si="577"/>
        <v>4.7364961182948737E-3</v>
      </c>
      <c r="W1182" s="44">
        <f t="shared" si="578"/>
        <v>0</v>
      </c>
      <c r="X1182" s="44">
        <f t="shared" si="579"/>
        <v>0</v>
      </c>
      <c r="Y1182" s="44">
        <f t="shared" si="565"/>
        <v>4750.1918232990456</v>
      </c>
      <c r="Z1182" s="44">
        <f t="shared" si="566"/>
        <v>-2053.4640369616213</v>
      </c>
      <c r="AA1182" s="44">
        <f t="shared" si="580"/>
        <v>1.3194977286941794</v>
      </c>
      <c r="AB1182" s="44">
        <f t="shared" si="581"/>
        <v>-0.57040667693378366</v>
      </c>
      <c r="AC1182" s="44">
        <f t="shared" si="582"/>
        <v>0.57040667693378366</v>
      </c>
      <c r="AD1182" s="44">
        <f t="shared" si="583"/>
        <v>0.7490910517603957</v>
      </c>
      <c r="AE1182" s="44">
        <f>1/2*(('Car Info '!$C$5)*('My Spreedsheet '!F1182)^2)</f>
        <v>428127.24151234562</v>
      </c>
      <c r="AF1182" s="44">
        <f t="shared" si="584"/>
        <v>428.12724151234562</v>
      </c>
      <c r="AG1182" s="44">
        <f t="shared" si="585"/>
        <v>0.11892423375342934</v>
      </c>
      <c r="AH1182" s="44">
        <f t="shared" si="586"/>
        <v>25.80705293209876</v>
      </c>
      <c r="AI1182" s="44">
        <f t="shared" si="587"/>
        <v>9113.9168900591067</v>
      </c>
      <c r="AJ1182" s="44">
        <f t="shared" si="588"/>
        <v>419013.32462228648</v>
      </c>
      <c r="AK1182" s="44">
        <f t="shared" si="589"/>
        <v>419.01332462228652</v>
      </c>
      <c r="AL1182" s="44">
        <f t="shared" si="590"/>
        <v>0</v>
      </c>
      <c r="AM1182" s="44">
        <f t="shared" si="591"/>
        <v>0</v>
      </c>
      <c r="AN1182" s="44">
        <f t="shared" si="592"/>
        <v>314.25999346671489</v>
      </c>
      <c r="AO1182" s="44">
        <f>IF('My Spreedsheet '!AN1182&lt; 'Supercapacitor Info'!$F$22,'My Spreedsheet '!AN1182,'Supercapacitor Info'!$F$22)</f>
        <v>314.25999346671489</v>
      </c>
    </row>
    <row r="1183" spans="2:41" x14ac:dyDescent="0.3">
      <c r="B1183" s="11" t="s">
        <v>11</v>
      </c>
      <c r="C1183" s="11">
        <v>1178</v>
      </c>
      <c r="D1183" s="11">
        <v>156</v>
      </c>
      <c r="E1183" s="12">
        <v>87.1</v>
      </c>
      <c r="F1183" s="53">
        <f t="shared" si="567"/>
        <v>24.194444444444443</v>
      </c>
      <c r="G1183" s="19">
        <f t="shared" si="593"/>
        <v>0.24999999999999961</v>
      </c>
      <c r="H1183" s="19">
        <f t="shared" si="594"/>
        <v>0.89999999999999858</v>
      </c>
      <c r="I1183" s="19">
        <f t="shared" si="568"/>
        <v>24.194444444444443</v>
      </c>
      <c r="J1183" s="19">
        <f t="shared" si="569"/>
        <v>9785.027777777781</v>
      </c>
      <c r="K1183" s="19">
        <f t="shared" si="570"/>
        <v>1934.6111111111115</v>
      </c>
      <c r="L1183" s="44">
        <f>'Car Info '!$C$5*'My Spreedsheet '!G1183</f>
        <v>372.49999999999943</v>
      </c>
      <c r="M1183" s="44">
        <f t="shared" si="571"/>
        <v>1</v>
      </c>
      <c r="N1183" s="44">
        <f>IF(M1183=1,'Car Info '!$C$5*9.80665*'Car Info '!$H$5,0)</f>
        <v>160.73099349999998</v>
      </c>
      <c r="O1183" s="44">
        <f>0.5*'Car Info '!$G$5*'Car Info '!$I$5*'Car Info '!$D$5*('My Spreedsheet '!F1183*'My Spreedsheet '!F1183)</f>
        <v>223.54313400468919</v>
      </c>
      <c r="P1183" s="44">
        <f t="shared" si="595"/>
        <v>756.77412750468852</v>
      </c>
      <c r="Q1183" s="44">
        <f t="shared" si="572"/>
        <v>18309.729584905101</v>
      </c>
      <c r="R1183" s="44">
        <f t="shared" si="573"/>
        <v>18.309729584905099</v>
      </c>
      <c r="S1183" s="44">
        <f t="shared" si="574"/>
        <v>9297.2990293495641</v>
      </c>
      <c r="T1183" s="44">
        <f t="shared" si="575"/>
        <v>506314.37305749243</v>
      </c>
      <c r="U1183" s="44">
        <f t="shared" si="576"/>
        <v>18.309729584905099</v>
      </c>
      <c r="V1183" s="44">
        <f t="shared" si="577"/>
        <v>5.0860359958069716E-3</v>
      </c>
      <c r="W1183" s="44">
        <f t="shared" si="578"/>
        <v>0</v>
      </c>
      <c r="X1183" s="44">
        <f t="shared" si="579"/>
        <v>0</v>
      </c>
      <c r="Y1183" s="44">
        <f t="shared" si="565"/>
        <v>4768.5015528839504</v>
      </c>
      <c r="Z1183" s="44">
        <f t="shared" si="566"/>
        <v>-2053.4640369616213</v>
      </c>
      <c r="AA1183" s="44">
        <f t="shared" si="580"/>
        <v>1.3245837646899863</v>
      </c>
      <c r="AB1183" s="44">
        <f t="shared" si="581"/>
        <v>-0.57040667693378366</v>
      </c>
      <c r="AC1183" s="44">
        <f t="shared" si="582"/>
        <v>0.57040667693378366</v>
      </c>
      <c r="AD1183" s="44">
        <f t="shared" si="583"/>
        <v>0.75417708775620262</v>
      </c>
      <c r="AE1183" s="44">
        <f>1/2*(('Car Info '!$C$5)*('My Spreedsheet '!F1183)^2)</f>
        <v>436101.50077160489</v>
      </c>
      <c r="AF1183" s="44">
        <f t="shared" si="584"/>
        <v>436.10150077160489</v>
      </c>
      <c r="AG1183" s="44">
        <f t="shared" si="585"/>
        <v>0.12113930576989025</v>
      </c>
      <c r="AH1183" s="44">
        <f t="shared" si="586"/>
        <v>25.92819223786865</v>
      </c>
      <c r="AI1183" s="44">
        <f t="shared" si="587"/>
        <v>9297.2990293495641</v>
      </c>
      <c r="AJ1183" s="44">
        <f t="shared" si="588"/>
        <v>426804.2017422553</v>
      </c>
      <c r="AK1183" s="44">
        <f t="shared" si="589"/>
        <v>426.80420174225532</v>
      </c>
      <c r="AL1183" s="44">
        <f t="shared" si="590"/>
        <v>0</v>
      </c>
      <c r="AM1183" s="44">
        <f t="shared" si="591"/>
        <v>0</v>
      </c>
      <c r="AN1183" s="44">
        <f t="shared" si="592"/>
        <v>320.10315130669147</v>
      </c>
      <c r="AO1183" s="44">
        <f>IF('My Spreedsheet '!AN1183&lt; 'Supercapacitor Info'!$F$22,'My Spreedsheet '!AN1183,'Supercapacitor Info'!$F$22)</f>
        <v>320.10315130669147</v>
      </c>
    </row>
    <row r="1184" spans="2:41" x14ac:dyDescent="0.3">
      <c r="B1184" s="11" t="s">
        <v>11</v>
      </c>
      <c r="C1184" s="11">
        <v>1179</v>
      </c>
      <c r="D1184" s="11">
        <v>157</v>
      </c>
      <c r="E1184" s="12">
        <v>88.1</v>
      </c>
      <c r="F1184" s="53">
        <f t="shared" si="567"/>
        <v>24.472222222222221</v>
      </c>
      <c r="G1184" s="19">
        <f t="shared" si="593"/>
        <v>0.27777777777777779</v>
      </c>
      <c r="H1184" s="19">
        <f t="shared" si="594"/>
        <v>1</v>
      </c>
      <c r="I1184" s="19">
        <f t="shared" si="568"/>
        <v>24.472222222222221</v>
      </c>
      <c r="J1184" s="19">
        <f t="shared" si="569"/>
        <v>9809.5000000000036</v>
      </c>
      <c r="K1184" s="19">
        <f t="shared" si="570"/>
        <v>1959.0833333333337</v>
      </c>
      <c r="L1184" s="44">
        <f>'Car Info '!$C$5*'My Spreedsheet '!G1184</f>
        <v>413.88888888888891</v>
      </c>
      <c r="M1184" s="44">
        <f t="shared" si="571"/>
        <v>1</v>
      </c>
      <c r="N1184" s="44">
        <f>IF(M1184=1,'Car Info '!$C$5*9.80665*'Car Info '!$H$5,0)</f>
        <v>160.73099349999998</v>
      </c>
      <c r="O1184" s="44">
        <f>0.5*'Car Info '!$G$5*'Car Info '!$I$5*'Car Info '!$D$5*('My Spreedsheet '!F1184*'My Spreedsheet '!F1184)</f>
        <v>228.70562286010588</v>
      </c>
      <c r="P1184" s="44">
        <f t="shared" si="595"/>
        <v>803.32550524899477</v>
      </c>
      <c r="Q1184" s="44">
        <f t="shared" si="572"/>
        <v>19659.160281232344</v>
      </c>
      <c r="R1184" s="44">
        <f t="shared" si="573"/>
        <v>19.659160281232342</v>
      </c>
      <c r="S1184" s="44">
        <f t="shared" si="574"/>
        <v>9530.3794170348119</v>
      </c>
      <c r="T1184" s="44">
        <f t="shared" si="575"/>
        <v>515844.75247452722</v>
      </c>
      <c r="U1184" s="44">
        <f t="shared" si="576"/>
        <v>19.659160281232342</v>
      </c>
      <c r="V1184" s="44">
        <f t="shared" si="577"/>
        <v>5.4608778558978728E-3</v>
      </c>
      <c r="W1184" s="44">
        <f t="shared" si="578"/>
        <v>0</v>
      </c>
      <c r="X1184" s="44">
        <f t="shared" si="579"/>
        <v>0</v>
      </c>
      <c r="Y1184" s="44">
        <f t="shared" si="565"/>
        <v>4788.1607131651826</v>
      </c>
      <c r="Z1184" s="44">
        <f t="shared" si="566"/>
        <v>-2053.4640369616213</v>
      </c>
      <c r="AA1184" s="44">
        <f t="shared" si="580"/>
        <v>1.3300446425458841</v>
      </c>
      <c r="AB1184" s="44">
        <f t="shared" si="581"/>
        <v>-0.57040667693378366</v>
      </c>
      <c r="AC1184" s="44">
        <f t="shared" si="582"/>
        <v>0.57040667693378366</v>
      </c>
      <c r="AD1184" s="44">
        <f t="shared" si="583"/>
        <v>0.7596379656121004</v>
      </c>
      <c r="AE1184" s="44">
        <f>1/2*(('Car Info '!$C$5)*('My Spreedsheet '!F1184)^2)</f>
        <v>446172.79706790124</v>
      </c>
      <c r="AF1184" s="44">
        <f t="shared" si="584"/>
        <v>446.17279706790123</v>
      </c>
      <c r="AG1184" s="44">
        <f t="shared" si="585"/>
        <v>0.12393688807441701</v>
      </c>
      <c r="AH1184" s="44">
        <f t="shared" si="586"/>
        <v>26.052129125943068</v>
      </c>
      <c r="AI1184" s="44">
        <f t="shared" si="587"/>
        <v>9530.3794170348119</v>
      </c>
      <c r="AJ1184" s="44">
        <f t="shared" si="588"/>
        <v>436642.41765086644</v>
      </c>
      <c r="AK1184" s="44">
        <f t="shared" si="589"/>
        <v>436.64241765086643</v>
      </c>
      <c r="AL1184" s="44">
        <f t="shared" si="590"/>
        <v>0</v>
      </c>
      <c r="AM1184" s="44">
        <f t="shared" si="591"/>
        <v>0</v>
      </c>
      <c r="AN1184" s="44">
        <f t="shared" si="592"/>
        <v>327.48181323814987</v>
      </c>
      <c r="AO1184" s="44">
        <f>IF('My Spreedsheet '!AN1184&lt; 'Supercapacitor Info'!$F$22,'My Spreedsheet '!AN1184,'Supercapacitor Info'!$F$22)</f>
        <v>327.48181323814987</v>
      </c>
    </row>
    <row r="1185" spans="2:41" x14ac:dyDescent="0.3">
      <c r="B1185" s="11" t="s">
        <v>11</v>
      </c>
      <c r="C1185" s="11">
        <v>1180</v>
      </c>
      <c r="D1185" s="11">
        <v>158</v>
      </c>
      <c r="E1185" s="12">
        <v>89.1</v>
      </c>
      <c r="F1185" s="53">
        <f t="shared" si="567"/>
        <v>24.749999999999996</v>
      </c>
      <c r="G1185" s="19">
        <f t="shared" si="593"/>
        <v>0.27777777777777779</v>
      </c>
      <c r="H1185" s="19">
        <f t="shared" si="594"/>
        <v>1</v>
      </c>
      <c r="I1185" s="19">
        <f t="shared" si="568"/>
        <v>24.749999999999996</v>
      </c>
      <c r="J1185" s="19">
        <f t="shared" si="569"/>
        <v>9834.2500000000036</v>
      </c>
      <c r="K1185" s="19">
        <f t="shared" si="570"/>
        <v>1983.8333333333337</v>
      </c>
      <c r="L1185" s="44">
        <f>'Car Info '!$C$5*'My Spreedsheet '!G1185</f>
        <v>413.88888888888891</v>
      </c>
      <c r="M1185" s="44">
        <f t="shared" si="571"/>
        <v>1</v>
      </c>
      <c r="N1185" s="44">
        <f>IF(M1185=1,'Car Info '!$C$5*9.80665*'Car Info '!$H$5,0)</f>
        <v>160.73099349999998</v>
      </c>
      <c r="O1185" s="44">
        <f>0.5*'Car Info '!$G$5*'Car Info '!$I$5*'Car Info '!$D$5*('My Spreedsheet '!F1185*'My Spreedsheet '!F1185)</f>
        <v>233.92704423670304</v>
      </c>
      <c r="P1185" s="44">
        <f t="shared" si="595"/>
        <v>808.54692662559194</v>
      </c>
      <c r="Q1185" s="44">
        <f t="shared" si="572"/>
        <v>20011.536433983398</v>
      </c>
      <c r="R1185" s="44">
        <f t="shared" si="573"/>
        <v>20.011536433983398</v>
      </c>
      <c r="S1185" s="44">
        <f t="shared" si="574"/>
        <v>9767.7864339833977</v>
      </c>
      <c r="T1185" s="44">
        <f t="shared" si="575"/>
        <v>525612.53890851059</v>
      </c>
      <c r="U1185" s="44">
        <f t="shared" si="576"/>
        <v>20.011536433983398</v>
      </c>
      <c r="V1185" s="44">
        <f t="shared" si="577"/>
        <v>5.5587601205509436E-3</v>
      </c>
      <c r="W1185" s="44">
        <f t="shared" si="578"/>
        <v>0</v>
      </c>
      <c r="X1185" s="44">
        <f t="shared" si="579"/>
        <v>0</v>
      </c>
      <c r="Y1185" s="44">
        <f t="shared" si="565"/>
        <v>4808.1722495991662</v>
      </c>
      <c r="Z1185" s="44">
        <f t="shared" si="566"/>
        <v>-2053.4640369616213</v>
      </c>
      <c r="AA1185" s="44">
        <f t="shared" si="580"/>
        <v>1.335603402666435</v>
      </c>
      <c r="AB1185" s="44">
        <f t="shared" si="581"/>
        <v>-0.57040667693378366</v>
      </c>
      <c r="AC1185" s="44">
        <f t="shared" si="582"/>
        <v>0.57040667693378366</v>
      </c>
      <c r="AD1185" s="44">
        <f t="shared" si="583"/>
        <v>0.7651967257326513</v>
      </c>
      <c r="AE1185" s="44">
        <f>1/2*(('Car Info '!$C$5)*('My Spreedsheet '!F1185)^2)</f>
        <v>456359.06249999983</v>
      </c>
      <c r="AF1185" s="44">
        <f t="shared" si="584"/>
        <v>456.35906249999982</v>
      </c>
      <c r="AG1185" s="44">
        <f t="shared" si="585"/>
        <v>0.12676640624999996</v>
      </c>
      <c r="AH1185" s="44">
        <f t="shared" si="586"/>
        <v>26.178895532193067</v>
      </c>
      <c r="AI1185" s="44">
        <f t="shared" si="587"/>
        <v>9767.7864339833977</v>
      </c>
      <c r="AJ1185" s="44">
        <f t="shared" si="588"/>
        <v>446591.27606601641</v>
      </c>
      <c r="AK1185" s="44">
        <f t="shared" si="589"/>
        <v>446.59127606601641</v>
      </c>
      <c r="AL1185" s="44">
        <f t="shared" si="590"/>
        <v>0</v>
      </c>
      <c r="AM1185" s="44">
        <f t="shared" si="591"/>
        <v>0</v>
      </c>
      <c r="AN1185" s="44">
        <f t="shared" si="592"/>
        <v>334.94345704951229</v>
      </c>
      <c r="AO1185" s="44">
        <f>IF('My Spreedsheet '!AN1185&lt; 'Supercapacitor Info'!$F$22,'My Spreedsheet '!AN1185,'Supercapacitor Info'!$F$22)</f>
        <v>334.94345704951229</v>
      </c>
    </row>
    <row r="1186" spans="2:41" x14ac:dyDescent="0.3">
      <c r="B1186" s="11" t="s">
        <v>11</v>
      </c>
      <c r="C1186" s="11">
        <v>1181</v>
      </c>
      <c r="D1186" s="11">
        <v>159</v>
      </c>
      <c r="E1186" s="12">
        <v>90.1</v>
      </c>
      <c r="F1186" s="53">
        <f t="shared" si="567"/>
        <v>25.027777777777775</v>
      </c>
      <c r="G1186" s="19">
        <f t="shared" si="593"/>
        <v>0.26388888888888967</v>
      </c>
      <c r="H1186" s="19">
        <f t="shared" si="594"/>
        <v>0.95000000000000284</v>
      </c>
      <c r="I1186" s="19">
        <f t="shared" si="568"/>
        <v>25.027777777777775</v>
      </c>
      <c r="J1186" s="19">
        <f t="shared" si="569"/>
        <v>9859.277777777781</v>
      </c>
      <c r="K1186" s="19">
        <f t="shared" si="570"/>
        <v>2008.8611111111115</v>
      </c>
      <c r="L1186" s="44">
        <f>'Car Info '!$C$5*'My Spreedsheet '!G1186</f>
        <v>393.19444444444559</v>
      </c>
      <c r="M1186" s="44">
        <f t="shared" si="571"/>
        <v>1</v>
      </c>
      <c r="N1186" s="44">
        <f>IF(M1186=1,'Car Info '!$C$5*9.80665*'Car Info '!$H$5,0)</f>
        <v>160.73099349999998</v>
      </c>
      <c r="O1186" s="44">
        <f>0.5*'Car Info '!$G$5*'Car Info '!$I$5*'Car Info '!$D$5*('My Spreedsheet '!F1186*'My Spreedsheet '!F1186)</f>
        <v>239.20739813448085</v>
      </c>
      <c r="P1186" s="44">
        <f t="shared" si="595"/>
        <v>793.1328360789264</v>
      </c>
      <c r="Q1186" s="44">
        <f t="shared" si="572"/>
        <v>19850.352369642016</v>
      </c>
      <c r="R1186" s="44">
        <f t="shared" si="573"/>
        <v>19.850352369642017</v>
      </c>
      <c r="S1186" s="44">
        <f t="shared" si="574"/>
        <v>10009.569190629643</v>
      </c>
      <c r="T1186" s="44">
        <f t="shared" si="575"/>
        <v>535622.10809914023</v>
      </c>
      <c r="U1186" s="44">
        <f t="shared" si="576"/>
        <v>19.850352369642017</v>
      </c>
      <c r="V1186" s="44">
        <f t="shared" si="577"/>
        <v>5.5139867693450046E-3</v>
      </c>
      <c r="W1186" s="44">
        <f t="shared" si="578"/>
        <v>0</v>
      </c>
      <c r="X1186" s="44">
        <f t="shared" si="579"/>
        <v>0</v>
      </c>
      <c r="Y1186" s="44">
        <f t="shared" si="565"/>
        <v>4828.022601968808</v>
      </c>
      <c r="Z1186" s="44">
        <f t="shared" si="566"/>
        <v>-2053.4640369616213</v>
      </c>
      <c r="AA1186" s="44">
        <f t="shared" si="580"/>
        <v>1.34111738943578</v>
      </c>
      <c r="AB1186" s="44">
        <f t="shared" si="581"/>
        <v>-0.57040667693378366</v>
      </c>
      <c r="AC1186" s="44">
        <f t="shared" si="582"/>
        <v>0.57040667693378366</v>
      </c>
      <c r="AD1186" s="44">
        <f t="shared" si="583"/>
        <v>0.7707107125019963</v>
      </c>
      <c r="AE1186" s="44">
        <f>1/2*(('Car Info '!$C$5)*('My Spreedsheet '!F1186)^2)</f>
        <v>466660.29706790112</v>
      </c>
      <c r="AF1186" s="44">
        <f t="shared" si="584"/>
        <v>466.66029706790113</v>
      </c>
      <c r="AG1186" s="44">
        <f t="shared" si="585"/>
        <v>0.1296278602966392</v>
      </c>
      <c r="AH1186" s="44">
        <f t="shared" si="586"/>
        <v>26.308523392489708</v>
      </c>
      <c r="AI1186" s="44">
        <f t="shared" si="587"/>
        <v>10009.569190629643</v>
      </c>
      <c r="AJ1186" s="44">
        <f t="shared" si="588"/>
        <v>456650.72787727148</v>
      </c>
      <c r="AK1186" s="44">
        <f t="shared" si="589"/>
        <v>456.65072787727149</v>
      </c>
      <c r="AL1186" s="44">
        <f t="shared" si="590"/>
        <v>0</v>
      </c>
      <c r="AM1186" s="44">
        <f t="shared" si="591"/>
        <v>0</v>
      </c>
      <c r="AN1186" s="44">
        <f t="shared" si="592"/>
        <v>342.48804590795362</v>
      </c>
      <c r="AO1186" s="44">
        <f>IF('My Spreedsheet '!AN1186&lt; 'Supercapacitor Info'!$F$22,'My Spreedsheet '!AN1186,'Supercapacitor Info'!$F$22)</f>
        <v>342.48804590795362</v>
      </c>
    </row>
    <row r="1187" spans="2:41" x14ac:dyDescent="0.3">
      <c r="B1187" s="11" t="s">
        <v>11</v>
      </c>
      <c r="C1187" s="11">
        <v>1182</v>
      </c>
      <c r="D1187" s="11">
        <v>160</v>
      </c>
      <c r="E1187" s="12">
        <v>91</v>
      </c>
      <c r="F1187" s="53">
        <f t="shared" si="567"/>
        <v>25.277777777777779</v>
      </c>
      <c r="G1187" s="19">
        <f t="shared" si="593"/>
        <v>0.2222222222222234</v>
      </c>
      <c r="H1187" s="19">
        <f t="shared" si="594"/>
        <v>0.80000000000000426</v>
      </c>
      <c r="I1187" s="19">
        <f t="shared" si="568"/>
        <v>25.277777777777779</v>
      </c>
      <c r="J1187" s="19">
        <f t="shared" si="569"/>
        <v>9884.5555555555584</v>
      </c>
      <c r="K1187" s="19">
        <f t="shared" si="570"/>
        <v>2034.1388888888894</v>
      </c>
      <c r="L1187" s="44">
        <f>'Car Info '!$C$5*'My Spreedsheet '!G1187</f>
        <v>331.11111111111285</v>
      </c>
      <c r="M1187" s="44">
        <f t="shared" si="571"/>
        <v>1</v>
      </c>
      <c r="N1187" s="44">
        <f>IF(M1187=1,'Car Info '!$C$5*9.80665*'Car Info '!$H$5,0)</f>
        <v>160.73099349999998</v>
      </c>
      <c r="O1187" s="44">
        <f>0.5*'Car Info '!$G$5*'Car Info '!$I$5*'Car Info '!$D$5*('My Spreedsheet '!F1187*'My Spreedsheet '!F1187)</f>
        <v>244.01010394809026</v>
      </c>
      <c r="P1187" s="44">
        <f t="shared" si="595"/>
        <v>735.85220855920306</v>
      </c>
      <c r="Q1187" s="44">
        <f t="shared" si="572"/>
        <v>18600.708605246524</v>
      </c>
      <c r="R1187" s="44">
        <f t="shared" si="573"/>
        <v>18.600708605246524</v>
      </c>
      <c r="S1187" s="44">
        <f t="shared" si="574"/>
        <v>10230.955518826726</v>
      </c>
      <c r="T1187" s="44">
        <f t="shared" si="575"/>
        <v>545853.06361796695</v>
      </c>
      <c r="U1187" s="44">
        <f t="shared" si="576"/>
        <v>18.600708605246524</v>
      </c>
      <c r="V1187" s="44">
        <f t="shared" si="577"/>
        <v>5.1668635014573677E-3</v>
      </c>
      <c r="W1187" s="44">
        <f t="shared" si="578"/>
        <v>0</v>
      </c>
      <c r="X1187" s="44">
        <f t="shared" si="579"/>
        <v>0</v>
      </c>
      <c r="Y1187" s="44">
        <f t="shared" si="565"/>
        <v>4846.6233105740548</v>
      </c>
      <c r="Z1187" s="44">
        <f t="shared" si="566"/>
        <v>-2053.4640369616213</v>
      </c>
      <c r="AA1187" s="44">
        <f t="shared" si="580"/>
        <v>1.3462842529372374</v>
      </c>
      <c r="AB1187" s="44">
        <f t="shared" si="581"/>
        <v>-0.57040667693378366</v>
      </c>
      <c r="AC1187" s="44">
        <f t="shared" si="582"/>
        <v>0.57040667693378366</v>
      </c>
      <c r="AD1187" s="44">
        <f t="shared" si="583"/>
        <v>0.77587757600345375</v>
      </c>
      <c r="AE1187" s="44">
        <f>1/2*(('Car Info '!$C$5)*('My Spreedsheet '!F1187)^2)</f>
        <v>476029.70679012348</v>
      </c>
      <c r="AF1187" s="44">
        <f t="shared" si="584"/>
        <v>476.0297067901235</v>
      </c>
      <c r="AG1187" s="44">
        <f t="shared" si="585"/>
        <v>0.13223047410836763</v>
      </c>
      <c r="AH1187" s="44">
        <f t="shared" si="586"/>
        <v>26.440753866598076</v>
      </c>
      <c r="AI1187" s="44">
        <f t="shared" si="587"/>
        <v>10230.955518826726</v>
      </c>
      <c r="AJ1187" s="44">
        <f t="shared" si="588"/>
        <v>465798.75127129676</v>
      </c>
      <c r="AK1187" s="44">
        <f t="shared" si="589"/>
        <v>465.79875127129679</v>
      </c>
      <c r="AL1187" s="44">
        <f t="shared" si="590"/>
        <v>0</v>
      </c>
      <c r="AM1187" s="44">
        <f t="shared" si="591"/>
        <v>0</v>
      </c>
      <c r="AN1187" s="44">
        <f t="shared" si="592"/>
        <v>349.34906345347258</v>
      </c>
      <c r="AO1187" s="44">
        <f>IF('My Spreedsheet '!AN1187&lt; 'Supercapacitor Info'!$F$22,'My Spreedsheet '!AN1187,'Supercapacitor Info'!$F$22)</f>
        <v>349.34906345347258</v>
      </c>
    </row>
    <row r="1188" spans="2:41" x14ac:dyDescent="0.3">
      <c r="B1188" s="11" t="s">
        <v>11</v>
      </c>
      <c r="C1188" s="11">
        <v>1183</v>
      </c>
      <c r="D1188" s="11">
        <v>161</v>
      </c>
      <c r="E1188" s="12">
        <v>91.7</v>
      </c>
      <c r="F1188" s="53">
        <f t="shared" si="567"/>
        <v>25.472222222222221</v>
      </c>
      <c r="G1188" s="19">
        <f t="shared" si="593"/>
        <v>0.18055555555555516</v>
      </c>
      <c r="H1188" s="19">
        <f t="shared" si="594"/>
        <v>0.64999999999999858</v>
      </c>
      <c r="I1188" s="19">
        <f t="shared" si="568"/>
        <v>25.472222222222221</v>
      </c>
      <c r="J1188" s="19">
        <f t="shared" si="569"/>
        <v>9910.027777777781</v>
      </c>
      <c r="K1188" s="19">
        <f t="shared" si="570"/>
        <v>2059.6111111111118</v>
      </c>
      <c r="L1188" s="44">
        <f>'Car Info '!$C$5*'My Spreedsheet '!G1188</f>
        <v>269.0277777777772</v>
      </c>
      <c r="M1188" s="44">
        <f t="shared" si="571"/>
        <v>1</v>
      </c>
      <c r="N1188" s="44">
        <f>IF(M1188=1,'Car Info '!$C$5*9.80665*'Car Info '!$H$5,0)</f>
        <v>160.73099349999998</v>
      </c>
      <c r="O1188" s="44">
        <f>0.5*'Car Info '!$G$5*'Car Info '!$I$5*'Car Info '!$D$5*('My Spreedsheet '!F1188*'My Spreedsheet '!F1188)</f>
        <v>247.77854401498089</v>
      </c>
      <c r="P1188" s="44">
        <f t="shared" si="595"/>
        <v>677.53731529275808</v>
      </c>
      <c r="Q1188" s="44">
        <f t="shared" si="572"/>
        <v>17258.381058984975</v>
      </c>
      <c r="R1188" s="44">
        <f t="shared" si="573"/>
        <v>17.258381058984973</v>
      </c>
      <c r="S1188" s="44">
        <f t="shared" si="574"/>
        <v>10405.645719478818</v>
      </c>
      <c r="T1188" s="44">
        <f t="shared" si="575"/>
        <v>556258.70933744579</v>
      </c>
      <c r="U1188" s="44">
        <f t="shared" si="576"/>
        <v>17.258381058984973</v>
      </c>
      <c r="V1188" s="44">
        <f t="shared" si="577"/>
        <v>4.7939947386069371E-3</v>
      </c>
      <c r="W1188" s="44">
        <f t="shared" si="578"/>
        <v>0</v>
      </c>
      <c r="X1188" s="44">
        <f t="shared" si="579"/>
        <v>0</v>
      </c>
      <c r="Y1188" s="44">
        <f t="shared" si="565"/>
        <v>4863.8816916330397</v>
      </c>
      <c r="Z1188" s="44">
        <f t="shared" si="566"/>
        <v>-2053.4640369616213</v>
      </c>
      <c r="AA1188" s="44">
        <f t="shared" si="580"/>
        <v>1.3510782476758443</v>
      </c>
      <c r="AB1188" s="44">
        <f t="shared" si="581"/>
        <v>-0.57040667693378366</v>
      </c>
      <c r="AC1188" s="44">
        <f t="shared" si="582"/>
        <v>0.57040667693378366</v>
      </c>
      <c r="AD1188" s="44">
        <f t="shared" si="583"/>
        <v>0.78067157074206062</v>
      </c>
      <c r="AE1188" s="44">
        <f>1/2*(('Car Info '!$C$5)*('My Spreedsheet '!F1188)^2)</f>
        <v>483381.40817901236</v>
      </c>
      <c r="AF1188" s="44">
        <f t="shared" si="584"/>
        <v>483.3814081790124</v>
      </c>
      <c r="AG1188" s="44">
        <f t="shared" si="585"/>
        <v>0.13427261338305899</v>
      </c>
      <c r="AH1188" s="44">
        <f t="shared" si="586"/>
        <v>26.575026479981133</v>
      </c>
      <c r="AI1188" s="44">
        <f t="shared" si="587"/>
        <v>10405.645719478818</v>
      </c>
      <c r="AJ1188" s="44">
        <f t="shared" si="588"/>
        <v>472975.76245953352</v>
      </c>
      <c r="AK1188" s="44">
        <f t="shared" si="589"/>
        <v>472.97576245953354</v>
      </c>
      <c r="AL1188" s="44">
        <f t="shared" si="590"/>
        <v>0</v>
      </c>
      <c r="AM1188" s="44">
        <f t="shared" si="591"/>
        <v>0</v>
      </c>
      <c r="AN1188" s="44">
        <f t="shared" si="592"/>
        <v>354.73182184465014</v>
      </c>
      <c r="AO1188" s="44">
        <f>IF('My Spreedsheet '!AN1188&lt; 'Supercapacitor Info'!$F$22,'My Spreedsheet '!AN1188,'Supercapacitor Info'!$F$22)</f>
        <v>354.73182184465014</v>
      </c>
    </row>
    <row r="1189" spans="2:41" x14ac:dyDescent="0.3">
      <c r="B1189" s="11" t="s">
        <v>11</v>
      </c>
      <c r="C1189" s="11">
        <v>1184</v>
      </c>
      <c r="D1189" s="11">
        <v>162</v>
      </c>
      <c r="E1189" s="12">
        <v>92.3</v>
      </c>
      <c r="F1189" s="53">
        <f t="shared" si="567"/>
        <v>25.638888888888886</v>
      </c>
      <c r="G1189" s="19">
        <f t="shared" si="593"/>
        <v>0.15277777777777699</v>
      </c>
      <c r="H1189" s="19">
        <f t="shared" si="594"/>
        <v>0.54999999999999716</v>
      </c>
      <c r="I1189" s="19">
        <f t="shared" si="568"/>
        <v>25.638888888888886</v>
      </c>
      <c r="J1189" s="19">
        <f t="shared" si="569"/>
        <v>9935.6666666666697</v>
      </c>
      <c r="K1189" s="19">
        <f t="shared" si="570"/>
        <v>2085.2500000000005</v>
      </c>
      <c r="L1189" s="44">
        <f>'Car Info '!$C$5*'My Spreedsheet '!G1189</f>
        <v>227.63888888888772</v>
      </c>
      <c r="M1189" s="44">
        <f t="shared" si="571"/>
        <v>1</v>
      </c>
      <c r="N1189" s="44">
        <f>IF(M1189=1,'Car Info '!$C$5*9.80665*'Car Info '!$H$5,0)</f>
        <v>160.73099349999998</v>
      </c>
      <c r="O1189" s="44">
        <f>0.5*'Car Info '!$G$5*'Car Info '!$I$5*'Car Info '!$D$5*('My Spreedsheet '!F1189*'My Spreedsheet '!F1189)</f>
        <v>251.0316191841475</v>
      </c>
      <c r="P1189" s="44">
        <f t="shared" si="595"/>
        <v>639.40150157303526</v>
      </c>
      <c r="Q1189" s="44">
        <f t="shared" si="572"/>
        <v>16393.544054219765</v>
      </c>
      <c r="R1189" s="44">
        <f t="shared" si="573"/>
        <v>16.393544054219767</v>
      </c>
      <c r="S1189" s="44">
        <f t="shared" si="574"/>
        <v>10557.135875207447</v>
      </c>
      <c r="T1189" s="44">
        <f t="shared" si="575"/>
        <v>566815.84521265328</v>
      </c>
      <c r="U1189" s="44">
        <f t="shared" si="576"/>
        <v>16.393544054219767</v>
      </c>
      <c r="V1189" s="44">
        <f t="shared" si="577"/>
        <v>4.5537622372832688E-3</v>
      </c>
      <c r="W1189" s="44">
        <f t="shared" si="578"/>
        <v>0</v>
      </c>
      <c r="X1189" s="44">
        <f t="shared" si="579"/>
        <v>0</v>
      </c>
      <c r="Y1189" s="44">
        <f t="shared" si="565"/>
        <v>4880.2752356872597</v>
      </c>
      <c r="Z1189" s="44">
        <f t="shared" si="566"/>
        <v>-2053.4640369616213</v>
      </c>
      <c r="AA1189" s="44">
        <f t="shared" si="580"/>
        <v>1.3556320099131276</v>
      </c>
      <c r="AB1189" s="44">
        <f t="shared" si="581"/>
        <v>-0.57040667693378366</v>
      </c>
      <c r="AC1189" s="44">
        <f t="shared" si="582"/>
        <v>0.57040667693378366</v>
      </c>
      <c r="AD1189" s="44">
        <f t="shared" si="583"/>
        <v>0.78522533297934394</v>
      </c>
      <c r="AE1189" s="44">
        <f>1/2*(('Car Info '!$C$5)*('My Spreedsheet '!F1189)^2)</f>
        <v>489727.70447530854</v>
      </c>
      <c r="AF1189" s="44">
        <f t="shared" si="584"/>
        <v>489.72770447530854</v>
      </c>
      <c r="AG1189" s="44">
        <f t="shared" si="585"/>
        <v>0.13603547346536349</v>
      </c>
      <c r="AH1189" s="44">
        <f t="shared" si="586"/>
        <v>26.711061953446496</v>
      </c>
      <c r="AI1189" s="44">
        <f t="shared" si="587"/>
        <v>10557.135875207447</v>
      </c>
      <c r="AJ1189" s="44">
        <f t="shared" si="588"/>
        <v>479170.56860010111</v>
      </c>
      <c r="AK1189" s="44">
        <f t="shared" si="589"/>
        <v>479.17056860010109</v>
      </c>
      <c r="AL1189" s="44">
        <f t="shared" si="590"/>
        <v>0</v>
      </c>
      <c r="AM1189" s="44">
        <f t="shared" si="591"/>
        <v>0</v>
      </c>
      <c r="AN1189" s="44">
        <f t="shared" si="592"/>
        <v>359.37792645007585</v>
      </c>
      <c r="AO1189" s="44">
        <f>IF('My Spreedsheet '!AN1189&lt; 'Supercapacitor Info'!$F$22,'My Spreedsheet '!AN1189,'Supercapacitor Info'!$F$22)</f>
        <v>359.37792645007585</v>
      </c>
    </row>
    <row r="1190" spans="2:41" x14ac:dyDescent="0.3">
      <c r="B1190" s="11" t="s">
        <v>11</v>
      </c>
      <c r="C1190" s="11">
        <v>1185</v>
      </c>
      <c r="D1190" s="11">
        <v>163</v>
      </c>
      <c r="E1190" s="12">
        <v>92.8</v>
      </c>
      <c r="F1190" s="53">
        <f t="shared" si="567"/>
        <v>25.777777777777775</v>
      </c>
      <c r="G1190" s="19">
        <f t="shared" si="593"/>
        <v>0.11111111111111072</v>
      </c>
      <c r="H1190" s="19">
        <f t="shared" si="594"/>
        <v>0.39999999999999858</v>
      </c>
      <c r="I1190" s="19">
        <f t="shared" si="568"/>
        <v>25.777777777777775</v>
      </c>
      <c r="J1190" s="19">
        <f t="shared" si="569"/>
        <v>9961.4444444444471</v>
      </c>
      <c r="K1190" s="19">
        <f t="shared" si="570"/>
        <v>2111.0277777777783</v>
      </c>
      <c r="L1190" s="44">
        <f>'Car Info '!$C$5*'My Spreedsheet '!G1190</f>
        <v>165.55555555555497</v>
      </c>
      <c r="M1190" s="44">
        <f t="shared" si="571"/>
        <v>1</v>
      </c>
      <c r="N1190" s="44">
        <f>IF(M1190=1,'Car Info '!$C$5*9.80665*'Car Info '!$H$5,0)</f>
        <v>160.73099349999998</v>
      </c>
      <c r="O1190" s="44">
        <f>0.5*'Car Info '!$G$5*'Car Info '!$I$5*'Car Info '!$D$5*('My Spreedsheet '!F1190*'My Spreedsheet '!F1190)</f>
        <v>253.75872160177769</v>
      </c>
      <c r="P1190" s="44">
        <f t="shared" si="595"/>
        <v>580.04527065733259</v>
      </c>
      <c r="Q1190" s="44">
        <f t="shared" si="572"/>
        <v>14952.278088055684</v>
      </c>
      <c r="R1190" s="44">
        <f t="shared" si="573"/>
        <v>14.952278088055683</v>
      </c>
      <c r="S1190" s="44">
        <f t="shared" si="574"/>
        <v>10684.623767068046</v>
      </c>
      <c r="T1190" s="44">
        <f t="shared" si="575"/>
        <v>577500.46897972131</v>
      </c>
      <c r="U1190" s="44">
        <f t="shared" si="576"/>
        <v>14.952278088055683</v>
      </c>
      <c r="V1190" s="44">
        <f t="shared" si="577"/>
        <v>4.1534105800154677E-3</v>
      </c>
      <c r="W1190" s="44">
        <f t="shared" si="578"/>
        <v>0</v>
      </c>
      <c r="X1190" s="44">
        <f t="shared" si="579"/>
        <v>0</v>
      </c>
      <c r="Y1190" s="44">
        <f t="shared" si="565"/>
        <v>4895.2275137753159</v>
      </c>
      <c r="Z1190" s="44">
        <f t="shared" si="566"/>
        <v>-2053.4640369616213</v>
      </c>
      <c r="AA1190" s="44">
        <f t="shared" si="580"/>
        <v>1.3597854204931432</v>
      </c>
      <c r="AB1190" s="44">
        <f t="shared" si="581"/>
        <v>-0.57040667693378366</v>
      </c>
      <c r="AC1190" s="44">
        <f t="shared" si="582"/>
        <v>0.57040667693378366</v>
      </c>
      <c r="AD1190" s="44">
        <f t="shared" si="583"/>
        <v>0.78937874355935955</v>
      </c>
      <c r="AE1190" s="44">
        <f>1/2*(('Car Info '!$C$5)*('My Spreedsheet '!F1190)^2)</f>
        <v>495047.90123456775</v>
      </c>
      <c r="AF1190" s="44">
        <f t="shared" si="584"/>
        <v>495.04790123456775</v>
      </c>
      <c r="AG1190" s="44">
        <f t="shared" si="585"/>
        <v>0.13751330589849103</v>
      </c>
      <c r="AH1190" s="44">
        <f t="shared" si="586"/>
        <v>26.848575259344987</v>
      </c>
      <c r="AI1190" s="44">
        <f t="shared" si="587"/>
        <v>10684.623767068046</v>
      </c>
      <c r="AJ1190" s="44">
        <f t="shared" si="588"/>
        <v>484363.27746749972</v>
      </c>
      <c r="AK1190" s="44">
        <f t="shared" si="589"/>
        <v>484.36327746749976</v>
      </c>
      <c r="AL1190" s="44">
        <f t="shared" si="590"/>
        <v>0</v>
      </c>
      <c r="AM1190" s="44">
        <f t="shared" si="591"/>
        <v>0</v>
      </c>
      <c r="AN1190" s="44">
        <f t="shared" si="592"/>
        <v>363.27245810062482</v>
      </c>
      <c r="AO1190" s="44">
        <f>IF('My Spreedsheet '!AN1190&lt; 'Supercapacitor Info'!$F$22,'My Spreedsheet '!AN1190,'Supercapacitor Info'!$F$22)</f>
        <v>363.27245810062482</v>
      </c>
    </row>
    <row r="1191" spans="2:41" x14ac:dyDescent="0.3">
      <c r="B1191" s="11" t="s">
        <v>11</v>
      </c>
      <c r="C1191" s="11">
        <v>1186</v>
      </c>
      <c r="D1191" s="11">
        <v>164</v>
      </c>
      <c r="E1191" s="12">
        <v>93.1</v>
      </c>
      <c r="F1191" s="53">
        <f t="shared" si="567"/>
        <v>25.861111111111107</v>
      </c>
      <c r="G1191" s="19">
        <f t="shared" si="593"/>
        <v>4.1666666666666269E-2</v>
      </c>
      <c r="H1191" s="19">
        <f t="shared" si="594"/>
        <v>0.14999999999999858</v>
      </c>
      <c r="I1191" s="19">
        <f t="shared" si="568"/>
        <v>25.861111111111107</v>
      </c>
      <c r="J1191" s="19">
        <f t="shared" si="569"/>
        <v>9987.3055555555584</v>
      </c>
      <c r="K1191" s="19">
        <f t="shared" si="570"/>
        <v>2136.8888888888896</v>
      </c>
      <c r="L1191" s="44">
        <f>'Car Info '!$C$5*'My Spreedsheet '!G1191</f>
        <v>62.083333333332739</v>
      </c>
      <c r="M1191" s="44">
        <f t="shared" si="571"/>
        <v>1</v>
      </c>
      <c r="N1191" s="44">
        <f>IF(M1191=1,'Car Info '!$C$5*9.80665*'Car Info '!$H$5,0)</f>
        <v>160.73099349999998</v>
      </c>
      <c r="O1191" s="44">
        <f>0.5*'Car Info '!$G$5*'Car Info '!$I$5*'Car Info '!$D$5*('My Spreedsheet '!F1191*'My Spreedsheet '!F1191)</f>
        <v>255.40205495489749</v>
      </c>
      <c r="P1191" s="44">
        <f t="shared" si="595"/>
        <v>478.21638178823025</v>
      </c>
      <c r="Q1191" s="44">
        <f t="shared" si="572"/>
        <v>12367.206984578952</v>
      </c>
      <c r="R1191" s="44">
        <f t="shared" si="573"/>
        <v>12.367206984578953</v>
      </c>
      <c r="S1191" s="44">
        <f t="shared" si="574"/>
        <v>10761.663003097485</v>
      </c>
      <c r="T1191" s="44">
        <f t="shared" si="575"/>
        <v>588262.13198281883</v>
      </c>
      <c r="U1191" s="44">
        <f t="shared" si="576"/>
        <v>12.367206984578953</v>
      </c>
      <c r="V1191" s="44">
        <f t="shared" si="577"/>
        <v>3.4353352734941534E-3</v>
      </c>
      <c r="W1191" s="44">
        <f t="shared" si="578"/>
        <v>0</v>
      </c>
      <c r="X1191" s="44">
        <f t="shared" si="579"/>
        <v>0</v>
      </c>
      <c r="Y1191" s="44">
        <f t="shared" si="565"/>
        <v>4907.5947207598947</v>
      </c>
      <c r="Z1191" s="44">
        <f t="shared" si="566"/>
        <v>-2053.4640369616213</v>
      </c>
      <c r="AA1191" s="44">
        <f t="shared" si="580"/>
        <v>1.3632207557666374</v>
      </c>
      <c r="AB1191" s="44">
        <f t="shared" si="581"/>
        <v>-0.57040667693378366</v>
      </c>
      <c r="AC1191" s="44">
        <f t="shared" si="582"/>
        <v>0.57040667693378366</v>
      </c>
      <c r="AD1191" s="44">
        <f t="shared" si="583"/>
        <v>0.79281407883285371</v>
      </c>
      <c r="AE1191" s="44">
        <f>1/2*(('Car Info '!$C$5)*('My Spreedsheet '!F1191)^2)</f>
        <v>498253.81558641966</v>
      </c>
      <c r="AF1191" s="44">
        <f t="shared" si="584"/>
        <v>498.25381558641965</v>
      </c>
      <c r="AG1191" s="44">
        <f t="shared" si="585"/>
        <v>0.13840383766289435</v>
      </c>
      <c r="AH1191" s="44">
        <f t="shared" si="586"/>
        <v>26.986979097007882</v>
      </c>
      <c r="AI1191" s="44">
        <f t="shared" si="587"/>
        <v>10761.663003097485</v>
      </c>
      <c r="AJ1191" s="44">
        <f t="shared" si="588"/>
        <v>487492.1525833222</v>
      </c>
      <c r="AK1191" s="44">
        <f t="shared" si="589"/>
        <v>487.49215258332219</v>
      </c>
      <c r="AL1191" s="44">
        <f t="shared" si="590"/>
        <v>0</v>
      </c>
      <c r="AM1191" s="44">
        <f t="shared" si="591"/>
        <v>0</v>
      </c>
      <c r="AN1191" s="44">
        <f t="shared" si="592"/>
        <v>365.61911443749165</v>
      </c>
      <c r="AO1191" s="44">
        <f>IF('My Spreedsheet '!AN1191&lt; 'Supercapacitor Info'!$F$22,'My Spreedsheet '!AN1191,'Supercapacitor Info'!$F$22)</f>
        <v>365.61911443749165</v>
      </c>
    </row>
    <row r="1192" spans="2:41" x14ac:dyDescent="0.3">
      <c r="B1192" s="11" t="s">
        <v>11</v>
      </c>
      <c r="C1192" s="11">
        <v>1187</v>
      </c>
      <c r="D1192" s="11">
        <v>165</v>
      </c>
      <c r="E1192" s="12">
        <v>93.1</v>
      </c>
      <c r="F1192" s="53">
        <f t="shared" si="567"/>
        <v>25.861111111111107</v>
      </c>
      <c r="G1192" s="19">
        <f t="shared" si="593"/>
        <v>0</v>
      </c>
      <c r="H1192" s="19">
        <f t="shared" si="594"/>
        <v>0</v>
      </c>
      <c r="I1192" s="19">
        <f t="shared" si="568"/>
        <v>25.861111111111107</v>
      </c>
      <c r="J1192" s="19">
        <f t="shared" si="569"/>
        <v>10013.16666666667</v>
      </c>
      <c r="K1192" s="19">
        <f t="shared" si="570"/>
        <v>2162.7500000000009</v>
      </c>
      <c r="L1192" s="44">
        <f>'Car Info '!$C$5*'My Spreedsheet '!G1192</f>
        <v>0</v>
      </c>
      <c r="M1192" s="44">
        <f t="shared" si="571"/>
        <v>1</v>
      </c>
      <c r="N1192" s="44">
        <f>IF(M1192=1,'Car Info '!$C$5*9.80665*'Car Info '!$H$5,0)</f>
        <v>160.73099349999998</v>
      </c>
      <c r="O1192" s="44">
        <f>0.5*'Car Info '!$G$5*'Car Info '!$I$5*'Car Info '!$D$5*('My Spreedsheet '!F1192*'My Spreedsheet '!F1192)</f>
        <v>255.40205495489749</v>
      </c>
      <c r="P1192" s="44">
        <f t="shared" si="595"/>
        <v>416.13304845489745</v>
      </c>
      <c r="Q1192" s="44">
        <f t="shared" si="572"/>
        <v>10761.663003097485</v>
      </c>
      <c r="R1192" s="44">
        <f t="shared" si="573"/>
        <v>10.761663003097485</v>
      </c>
      <c r="S1192" s="44">
        <f t="shared" si="574"/>
        <v>10761.663003097485</v>
      </c>
      <c r="T1192" s="44">
        <f t="shared" si="575"/>
        <v>599023.79498591635</v>
      </c>
      <c r="U1192" s="44">
        <f t="shared" si="576"/>
        <v>10.761663003097485</v>
      </c>
      <c r="V1192" s="44">
        <f t="shared" si="577"/>
        <v>2.9893508341937458E-3</v>
      </c>
      <c r="W1192" s="44">
        <f t="shared" si="578"/>
        <v>0</v>
      </c>
      <c r="X1192" s="44">
        <f t="shared" si="579"/>
        <v>0</v>
      </c>
      <c r="Y1192" s="44">
        <f t="shared" si="565"/>
        <v>4918.3563837629918</v>
      </c>
      <c r="Z1192" s="44">
        <f t="shared" si="566"/>
        <v>-2053.4640369616213</v>
      </c>
      <c r="AA1192" s="44">
        <f t="shared" si="580"/>
        <v>1.366210106600831</v>
      </c>
      <c r="AB1192" s="44">
        <f t="shared" si="581"/>
        <v>-0.57040667693378366</v>
      </c>
      <c r="AC1192" s="44">
        <f t="shared" si="582"/>
        <v>0.57040667693378366</v>
      </c>
      <c r="AD1192" s="44">
        <f t="shared" si="583"/>
        <v>0.79580342966704731</v>
      </c>
      <c r="AE1192" s="44">
        <f>1/2*(('Car Info '!$C$5)*('My Spreedsheet '!F1192)^2)</f>
        <v>498253.81558641966</v>
      </c>
      <c r="AF1192" s="44">
        <f t="shared" si="584"/>
        <v>498.25381558641965</v>
      </c>
      <c r="AG1192" s="44">
        <f t="shared" si="585"/>
        <v>0.13840383766289435</v>
      </c>
      <c r="AH1192" s="44">
        <f t="shared" si="586"/>
        <v>27.125382934670778</v>
      </c>
      <c r="AI1192" s="44">
        <f t="shared" si="587"/>
        <v>10761.663003097485</v>
      </c>
      <c r="AJ1192" s="44">
        <f t="shared" si="588"/>
        <v>487492.1525833222</v>
      </c>
      <c r="AK1192" s="44">
        <f t="shared" si="589"/>
        <v>487.49215258332219</v>
      </c>
      <c r="AL1192" s="44">
        <f t="shared" si="590"/>
        <v>0</v>
      </c>
      <c r="AM1192" s="44">
        <f t="shared" si="591"/>
        <v>0</v>
      </c>
      <c r="AN1192" s="44">
        <f t="shared" si="592"/>
        <v>365.61911443749165</v>
      </c>
      <c r="AO1192" s="44">
        <f>IF('My Spreedsheet '!AN1192&lt; 'Supercapacitor Info'!$F$22,'My Spreedsheet '!AN1192,'Supercapacitor Info'!$F$22)</f>
        <v>365.61911443749165</v>
      </c>
    </row>
    <row r="1193" spans="2:41" x14ac:dyDescent="0.3">
      <c r="B1193" s="11" t="s">
        <v>11</v>
      </c>
      <c r="C1193" s="11">
        <v>1188</v>
      </c>
      <c r="D1193" s="11">
        <v>166</v>
      </c>
      <c r="E1193" s="12">
        <v>93.1</v>
      </c>
      <c r="F1193" s="53">
        <f t="shared" si="567"/>
        <v>25.861111111111107</v>
      </c>
      <c r="G1193" s="19">
        <f t="shared" si="593"/>
        <v>0</v>
      </c>
      <c r="H1193" s="19">
        <f t="shared" si="594"/>
        <v>0</v>
      </c>
      <c r="I1193" s="19">
        <f t="shared" si="568"/>
        <v>25.861111111111107</v>
      </c>
      <c r="J1193" s="19">
        <f t="shared" si="569"/>
        <v>10039.027777777781</v>
      </c>
      <c r="K1193" s="19">
        <f t="shared" si="570"/>
        <v>2188.6111111111122</v>
      </c>
      <c r="L1193" s="44">
        <f>'Car Info '!$C$5*'My Spreedsheet '!G1193</f>
        <v>0</v>
      </c>
      <c r="M1193" s="44">
        <f t="shared" si="571"/>
        <v>1</v>
      </c>
      <c r="N1193" s="44">
        <f>IF(M1193=1,'Car Info '!$C$5*9.80665*'Car Info '!$H$5,0)</f>
        <v>160.73099349999998</v>
      </c>
      <c r="O1193" s="44">
        <f>0.5*'Car Info '!$G$5*'Car Info '!$I$5*'Car Info '!$D$5*('My Spreedsheet '!F1193*'My Spreedsheet '!F1193)</f>
        <v>255.40205495489749</v>
      </c>
      <c r="P1193" s="44">
        <f t="shared" si="595"/>
        <v>416.13304845489745</v>
      </c>
      <c r="Q1193" s="44">
        <f t="shared" si="572"/>
        <v>10761.663003097485</v>
      </c>
      <c r="R1193" s="44">
        <f t="shared" si="573"/>
        <v>10.761663003097485</v>
      </c>
      <c r="S1193" s="44">
        <f t="shared" si="574"/>
        <v>10761.663003097485</v>
      </c>
      <c r="T1193" s="44">
        <f t="shared" si="575"/>
        <v>609785.45798901387</v>
      </c>
      <c r="U1193" s="44">
        <f t="shared" si="576"/>
        <v>10.761663003097485</v>
      </c>
      <c r="V1193" s="44">
        <f t="shared" si="577"/>
        <v>2.9893508341937458E-3</v>
      </c>
      <c r="W1193" s="44">
        <f t="shared" si="578"/>
        <v>0</v>
      </c>
      <c r="X1193" s="44">
        <f t="shared" si="579"/>
        <v>0</v>
      </c>
      <c r="Y1193" s="44">
        <f t="shared" si="565"/>
        <v>4929.1180467660888</v>
      </c>
      <c r="Z1193" s="44">
        <f t="shared" si="566"/>
        <v>-2053.4640369616213</v>
      </c>
      <c r="AA1193" s="44">
        <f t="shared" si="580"/>
        <v>1.3691994574350246</v>
      </c>
      <c r="AB1193" s="44">
        <f t="shared" si="581"/>
        <v>-0.57040667693378366</v>
      </c>
      <c r="AC1193" s="44">
        <f t="shared" si="582"/>
        <v>0.57040667693378366</v>
      </c>
      <c r="AD1193" s="44">
        <f t="shared" si="583"/>
        <v>0.79879278050124092</v>
      </c>
      <c r="AE1193" s="44">
        <f>1/2*(('Car Info '!$C$5)*('My Spreedsheet '!F1193)^2)</f>
        <v>498253.81558641966</v>
      </c>
      <c r="AF1193" s="44">
        <f t="shared" si="584"/>
        <v>498.25381558641965</v>
      </c>
      <c r="AG1193" s="44">
        <f t="shared" si="585"/>
        <v>0.13840383766289435</v>
      </c>
      <c r="AH1193" s="44">
        <f t="shared" si="586"/>
        <v>27.263786772333674</v>
      </c>
      <c r="AI1193" s="44">
        <f t="shared" si="587"/>
        <v>10761.663003097485</v>
      </c>
      <c r="AJ1193" s="44">
        <f t="shared" si="588"/>
        <v>487492.1525833222</v>
      </c>
      <c r="AK1193" s="44">
        <f t="shared" si="589"/>
        <v>487.49215258332219</v>
      </c>
      <c r="AL1193" s="44">
        <f t="shared" si="590"/>
        <v>0</v>
      </c>
      <c r="AM1193" s="44">
        <f t="shared" si="591"/>
        <v>0</v>
      </c>
      <c r="AN1193" s="44">
        <f t="shared" si="592"/>
        <v>365.61911443749165</v>
      </c>
      <c r="AO1193" s="44">
        <f>IF('My Spreedsheet '!AN1193&lt; 'Supercapacitor Info'!$F$22,'My Spreedsheet '!AN1193,'Supercapacitor Info'!$F$22)</f>
        <v>365.61911443749165</v>
      </c>
    </row>
    <row r="1194" spans="2:41" x14ac:dyDescent="0.3">
      <c r="B1194" s="11" t="s">
        <v>11</v>
      </c>
      <c r="C1194" s="11">
        <v>1189</v>
      </c>
      <c r="D1194" s="11">
        <v>167</v>
      </c>
      <c r="E1194" s="12">
        <v>93.1</v>
      </c>
      <c r="F1194" s="53">
        <f t="shared" si="567"/>
        <v>25.861111111111107</v>
      </c>
      <c r="G1194" s="19">
        <f t="shared" si="593"/>
        <v>0</v>
      </c>
      <c r="H1194" s="19">
        <f t="shared" si="594"/>
        <v>0</v>
      </c>
      <c r="I1194" s="19">
        <f t="shared" si="568"/>
        <v>25.861111111111107</v>
      </c>
      <c r="J1194" s="19">
        <f t="shared" si="569"/>
        <v>10064.888888888892</v>
      </c>
      <c r="K1194" s="19">
        <f t="shared" si="570"/>
        <v>2214.4722222222235</v>
      </c>
      <c r="L1194" s="44">
        <f>'Car Info '!$C$5*'My Spreedsheet '!G1194</f>
        <v>0</v>
      </c>
      <c r="M1194" s="44">
        <f t="shared" si="571"/>
        <v>1</v>
      </c>
      <c r="N1194" s="44">
        <f>IF(M1194=1,'Car Info '!$C$5*9.80665*'Car Info '!$H$5,0)</f>
        <v>160.73099349999998</v>
      </c>
      <c r="O1194" s="44">
        <f>0.5*'Car Info '!$G$5*'Car Info '!$I$5*'Car Info '!$D$5*('My Spreedsheet '!F1194*'My Spreedsheet '!F1194)</f>
        <v>255.40205495489749</v>
      </c>
      <c r="P1194" s="44">
        <f t="shared" si="595"/>
        <v>416.13304845489745</v>
      </c>
      <c r="Q1194" s="44">
        <f t="shared" si="572"/>
        <v>10761.663003097485</v>
      </c>
      <c r="R1194" s="44">
        <f t="shared" si="573"/>
        <v>10.761663003097485</v>
      </c>
      <c r="S1194" s="44">
        <f t="shared" si="574"/>
        <v>10761.663003097485</v>
      </c>
      <c r="T1194" s="44">
        <f t="shared" si="575"/>
        <v>620547.12099211139</v>
      </c>
      <c r="U1194" s="44">
        <f t="shared" si="576"/>
        <v>10.761663003097485</v>
      </c>
      <c r="V1194" s="44">
        <f t="shared" si="577"/>
        <v>2.9893508341937458E-3</v>
      </c>
      <c r="W1194" s="44">
        <f t="shared" si="578"/>
        <v>0</v>
      </c>
      <c r="X1194" s="44">
        <f t="shared" si="579"/>
        <v>0</v>
      </c>
      <c r="Y1194" s="44">
        <f t="shared" si="565"/>
        <v>4939.8797097691859</v>
      </c>
      <c r="Z1194" s="44">
        <f t="shared" si="566"/>
        <v>-2053.4640369616213</v>
      </c>
      <c r="AA1194" s="44">
        <f t="shared" si="580"/>
        <v>1.3721888082692182</v>
      </c>
      <c r="AB1194" s="44">
        <f t="shared" si="581"/>
        <v>-0.57040667693378366</v>
      </c>
      <c r="AC1194" s="44">
        <f t="shared" si="582"/>
        <v>0.57040667693378366</v>
      </c>
      <c r="AD1194" s="44">
        <f t="shared" si="583"/>
        <v>0.80178213133543452</v>
      </c>
      <c r="AE1194" s="44">
        <f>1/2*(('Car Info '!$C$5)*('My Spreedsheet '!F1194)^2)</f>
        <v>498253.81558641966</v>
      </c>
      <c r="AF1194" s="44">
        <f t="shared" si="584"/>
        <v>498.25381558641965</v>
      </c>
      <c r="AG1194" s="44">
        <f t="shared" si="585"/>
        <v>0.13840383766289435</v>
      </c>
      <c r="AH1194" s="44">
        <f t="shared" si="586"/>
        <v>27.40219060999657</v>
      </c>
      <c r="AI1194" s="44">
        <f t="shared" si="587"/>
        <v>10761.663003097485</v>
      </c>
      <c r="AJ1194" s="44">
        <f t="shared" si="588"/>
        <v>487492.1525833222</v>
      </c>
      <c r="AK1194" s="44">
        <f t="shared" si="589"/>
        <v>487.49215258332219</v>
      </c>
      <c r="AL1194" s="44">
        <f t="shared" si="590"/>
        <v>0</v>
      </c>
      <c r="AM1194" s="44">
        <f t="shared" si="591"/>
        <v>0</v>
      </c>
      <c r="AN1194" s="44">
        <f t="shared" si="592"/>
        <v>365.61911443749165</v>
      </c>
      <c r="AO1194" s="44">
        <f>IF('My Spreedsheet '!AN1194&lt; 'Supercapacitor Info'!$F$22,'My Spreedsheet '!AN1194,'Supercapacitor Info'!$F$22)</f>
        <v>365.61911443749165</v>
      </c>
    </row>
    <row r="1195" spans="2:41" x14ac:dyDescent="0.3">
      <c r="B1195" s="11" t="s">
        <v>11</v>
      </c>
      <c r="C1195" s="11">
        <v>1190</v>
      </c>
      <c r="D1195" s="11">
        <v>168</v>
      </c>
      <c r="E1195" s="12">
        <v>93.1</v>
      </c>
      <c r="F1195" s="53">
        <f t="shared" si="567"/>
        <v>25.861111111111107</v>
      </c>
      <c r="G1195" s="19">
        <f t="shared" si="593"/>
        <v>0</v>
      </c>
      <c r="H1195" s="19">
        <f t="shared" si="594"/>
        <v>0</v>
      </c>
      <c r="I1195" s="19">
        <f t="shared" si="568"/>
        <v>25.861111111111107</v>
      </c>
      <c r="J1195" s="19">
        <f t="shared" si="569"/>
        <v>10090.750000000004</v>
      </c>
      <c r="K1195" s="19">
        <f t="shared" si="570"/>
        <v>2240.3333333333348</v>
      </c>
      <c r="L1195" s="44">
        <f>'Car Info '!$C$5*'My Spreedsheet '!G1195</f>
        <v>0</v>
      </c>
      <c r="M1195" s="44">
        <f t="shared" si="571"/>
        <v>1</v>
      </c>
      <c r="N1195" s="44">
        <f>IF(M1195=1,'Car Info '!$C$5*9.80665*'Car Info '!$H$5,0)</f>
        <v>160.73099349999998</v>
      </c>
      <c r="O1195" s="44">
        <f>0.5*'Car Info '!$G$5*'Car Info '!$I$5*'Car Info '!$D$5*('My Spreedsheet '!F1195*'My Spreedsheet '!F1195)</f>
        <v>255.40205495489749</v>
      </c>
      <c r="P1195" s="44">
        <f t="shared" si="595"/>
        <v>416.13304845489745</v>
      </c>
      <c r="Q1195" s="44">
        <f t="shared" si="572"/>
        <v>10761.663003097485</v>
      </c>
      <c r="R1195" s="44">
        <f t="shared" si="573"/>
        <v>10.761663003097485</v>
      </c>
      <c r="S1195" s="44">
        <f t="shared" si="574"/>
        <v>10761.663003097485</v>
      </c>
      <c r="T1195" s="44">
        <f t="shared" si="575"/>
        <v>631308.78399520891</v>
      </c>
      <c r="U1195" s="44">
        <f t="shared" si="576"/>
        <v>10.761663003097485</v>
      </c>
      <c r="V1195" s="44">
        <f t="shared" si="577"/>
        <v>2.9893508341937458E-3</v>
      </c>
      <c r="W1195" s="44">
        <f t="shared" si="578"/>
        <v>0</v>
      </c>
      <c r="X1195" s="44">
        <f t="shared" si="579"/>
        <v>0</v>
      </c>
      <c r="Y1195" s="44">
        <f t="shared" si="565"/>
        <v>4950.6413727722829</v>
      </c>
      <c r="Z1195" s="44">
        <f t="shared" si="566"/>
        <v>-2053.4640369616213</v>
      </c>
      <c r="AA1195" s="44">
        <f t="shared" si="580"/>
        <v>1.375178159103412</v>
      </c>
      <c r="AB1195" s="44">
        <f t="shared" si="581"/>
        <v>-0.57040667693378366</v>
      </c>
      <c r="AC1195" s="44">
        <f t="shared" si="582"/>
        <v>0.57040667693378366</v>
      </c>
      <c r="AD1195" s="44">
        <f t="shared" si="583"/>
        <v>0.80477148216962835</v>
      </c>
      <c r="AE1195" s="44">
        <f>1/2*(('Car Info '!$C$5)*('My Spreedsheet '!F1195)^2)</f>
        <v>498253.81558641966</v>
      </c>
      <c r="AF1195" s="44">
        <f t="shared" si="584"/>
        <v>498.25381558641965</v>
      </c>
      <c r="AG1195" s="44">
        <f t="shared" si="585"/>
        <v>0.13840383766289435</v>
      </c>
      <c r="AH1195" s="44">
        <f t="shared" si="586"/>
        <v>27.540594447659466</v>
      </c>
      <c r="AI1195" s="44">
        <f t="shared" si="587"/>
        <v>10761.663003097485</v>
      </c>
      <c r="AJ1195" s="44">
        <f t="shared" si="588"/>
        <v>487492.1525833222</v>
      </c>
      <c r="AK1195" s="44">
        <f t="shared" si="589"/>
        <v>487.49215258332219</v>
      </c>
      <c r="AL1195" s="44">
        <f t="shared" si="590"/>
        <v>0</v>
      </c>
      <c r="AM1195" s="44">
        <f t="shared" si="591"/>
        <v>0</v>
      </c>
      <c r="AN1195" s="44">
        <f t="shared" si="592"/>
        <v>365.61911443749165</v>
      </c>
      <c r="AO1195" s="44">
        <f>IF('My Spreedsheet '!AN1195&lt; 'Supercapacitor Info'!$F$22,'My Spreedsheet '!AN1195,'Supercapacitor Info'!$F$22)</f>
        <v>365.61911443749165</v>
      </c>
    </row>
    <row r="1196" spans="2:41" x14ac:dyDescent="0.3">
      <c r="B1196" s="11" t="s">
        <v>11</v>
      </c>
      <c r="C1196" s="11">
        <v>1191</v>
      </c>
      <c r="D1196" s="11">
        <v>169</v>
      </c>
      <c r="E1196" s="12">
        <v>93.1</v>
      </c>
      <c r="F1196" s="53">
        <f t="shared" si="567"/>
        <v>25.861111111111107</v>
      </c>
      <c r="G1196" s="19">
        <f t="shared" si="593"/>
        <v>0</v>
      </c>
      <c r="H1196" s="19">
        <f t="shared" si="594"/>
        <v>0</v>
      </c>
      <c r="I1196" s="19">
        <f t="shared" si="568"/>
        <v>25.861111111111107</v>
      </c>
      <c r="J1196" s="19">
        <f t="shared" si="569"/>
        <v>10116.611111111115</v>
      </c>
      <c r="K1196" s="19">
        <f t="shared" si="570"/>
        <v>2266.1944444444462</v>
      </c>
      <c r="L1196" s="44">
        <f>'Car Info '!$C$5*'My Spreedsheet '!G1196</f>
        <v>0</v>
      </c>
      <c r="M1196" s="44">
        <f t="shared" si="571"/>
        <v>1</v>
      </c>
      <c r="N1196" s="44">
        <f>IF(M1196=1,'Car Info '!$C$5*9.80665*'Car Info '!$H$5,0)</f>
        <v>160.73099349999998</v>
      </c>
      <c r="O1196" s="44">
        <f>0.5*'Car Info '!$G$5*'Car Info '!$I$5*'Car Info '!$D$5*('My Spreedsheet '!F1196*'My Spreedsheet '!F1196)</f>
        <v>255.40205495489749</v>
      </c>
      <c r="P1196" s="44">
        <f t="shared" si="595"/>
        <v>416.13304845489745</v>
      </c>
      <c r="Q1196" s="44">
        <f t="shared" si="572"/>
        <v>10761.663003097485</v>
      </c>
      <c r="R1196" s="44">
        <f t="shared" si="573"/>
        <v>10.761663003097485</v>
      </c>
      <c r="S1196" s="44">
        <f t="shared" si="574"/>
        <v>10761.663003097485</v>
      </c>
      <c r="T1196" s="44">
        <f t="shared" si="575"/>
        <v>642070.44699830643</v>
      </c>
      <c r="U1196" s="44">
        <f t="shared" si="576"/>
        <v>10.761663003097485</v>
      </c>
      <c r="V1196" s="44">
        <f t="shared" si="577"/>
        <v>2.9893508341937458E-3</v>
      </c>
      <c r="W1196" s="44">
        <f t="shared" si="578"/>
        <v>0</v>
      </c>
      <c r="X1196" s="44">
        <f t="shared" si="579"/>
        <v>0</v>
      </c>
      <c r="Y1196" s="44">
        <f t="shared" si="565"/>
        <v>4961.40303577538</v>
      </c>
      <c r="Z1196" s="44">
        <f t="shared" si="566"/>
        <v>-2053.4640369616213</v>
      </c>
      <c r="AA1196" s="44">
        <f t="shared" si="580"/>
        <v>1.3781675099376056</v>
      </c>
      <c r="AB1196" s="44">
        <f t="shared" si="581"/>
        <v>-0.57040667693378366</v>
      </c>
      <c r="AC1196" s="44">
        <f t="shared" si="582"/>
        <v>0.57040667693378366</v>
      </c>
      <c r="AD1196" s="44">
        <f t="shared" si="583"/>
        <v>0.80776083300382195</v>
      </c>
      <c r="AE1196" s="44">
        <f>1/2*(('Car Info '!$C$5)*('My Spreedsheet '!F1196)^2)</f>
        <v>498253.81558641966</v>
      </c>
      <c r="AF1196" s="44">
        <f t="shared" si="584"/>
        <v>498.25381558641965</v>
      </c>
      <c r="AG1196" s="44">
        <f t="shared" si="585"/>
        <v>0.13840383766289435</v>
      </c>
      <c r="AH1196" s="44">
        <f t="shared" si="586"/>
        <v>27.678998285322361</v>
      </c>
      <c r="AI1196" s="44">
        <f t="shared" si="587"/>
        <v>10761.663003097485</v>
      </c>
      <c r="AJ1196" s="44">
        <f t="shared" si="588"/>
        <v>487492.1525833222</v>
      </c>
      <c r="AK1196" s="44">
        <f t="shared" si="589"/>
        <v>487.49215258332219</v>
      </c>
      <c r="AL1196" s="44">
        <f t="shared" si="590"/>
        <v>0</v>
      </c>
      <c r="AM1196" s="44">
        <f t="shared" si="591"/>
        <v>0</v>
      </c>
      <c r="AN1196" s="44">
        <f t="shared" si="592"/>
        <v>365.61911443749165</v>
      </c>
      <c r="AO1196" s="44">
        <f>IF('My Spreedsheet '!AN1196&lt; 'Supercapacitor Info'!$F$22,'My Spreedsheet '!AN1196,'Supercapacitor Info'!$F$22)</f>
        <v>365.61911443749165</v>
      </c>
    </row>
    <row r="1197" spans="2:41" x14ac:dyDescent="0.3">
      <c r="B1197" s="11" t="s">
        <v>11</v>
      </c>
      <c r="C1197" s="11">
        <v>1192</v>
      </c>
      <c r="D1197" s="11">
        <v>170</v>
      </c>
      <c r="E1197" s="12">
        <v>93.1</v>
      </c>
      <c r="F1197" s="53">
        <f t="shared" si="567"/>
        <v>25.861111111111107</v>
      </c>
      <c r="G1197" s="19">
        <f t="shared" si="593"/>
        <v>0</v>
      </c>
      <c r="H1197" s="19">
        <f t="shared" si="594"/>
        <v>0</v>
      </c>
      <c r="I1197" s="19">
        <f t="shared" si="568"/>
        <v>25.861111111111107</v>
      </c>
      <c r="J1197" s="19">
        <f t="shared" si="569"/>
        <v>10142.472222222226</v>
      </c>
      <c r="K1197" s="19">
        <f t="shared" si="570"/>
        <v>2292.0555555555575</v>
      </c>
      <c r="L1197" s="44">
        <f>'Car Info '!$C$5*'My Spreedsheet '!G1197</f>
        <v>0</v>
      </c>
      <c r="M1197" s="44">
        <f t="shared" si="571"/>
        <v>1</v>
      </c>
      <c r="N1197" s="44">
        <f>IF(M1197=1,'Car Info '!$C$5*9.80665*'Car Info '!$H$5,0)</f>
        <v>160.73099349999998</v>
      </c>
      <c r="O1197" s="44">
        <f>0.5*'Car Info '!$G$5*'Car Info '!$I$5*'Car Info '!$D$5*('My Spreedsheet '!F1197*'My Spreedsheet '!F1197)</f>
        <v>255.40205495489749</v>
      </c>
      <c r="P1197" s="44">
        <f t="shared" si="595"/>
        <v>416.13304845489745</v>
      </c>
      <c r="Q1197" s="44">
        <f t="shared" si="572"/>
        <v>10761.663003097485</v>
      </c>
      <c r="R1197" s="44">
        <f t="shared" si="573"/>
        <v>10.761663003097485</v>
      </c>
      <c r="S1197" s="44">
        <f t="shared" si="574"/>
        <v>10761.663003097485</v>
      </c>
      <c r="T1197" s="44">
        <f t="shared" si="575"/>
        <v>652832.11000140395</v>
      </c>
      <c r="U1197" s="44">
        <f t="shared" si="576"/>
        <v>10.761663003097485</v>
      </c>
      <c r="V1197" s="44">
        <f t="shared" si="577"/>
        <v>2.9893508341937458E-3</v>
      </c>
      <c r="W1197" s="44">
        <f t="shared" si="578"/>
        <v>0</v>
      </c>
      <c r="X1197" s="44">
        <f t="shared" si="579"/>
        <v>0</v>
      </c>
      <c r="Y1197" s="44">
        <f t="shared" si="565"/>
        <v>4972.164698778477</v>
      </c>
      <c r="Z1197" s="44">
        <f t="shared" si="566"/>
        <v>-2053.4640369616213</v>
      </c>
      <c r="AA1197" s="44">
        <f t="shared" si="580"/>
        <v>1.3811568607717992</v>
      </c>
      <c r="AB1197" s="44">
        <f t="shared" si="581"/>
        <v>-0.57040667693378366</v>
      </c>
      <c r="AC1197" s="44">
        <f t="shared" si="582"/>
        <v>0.57040667693378366</v>
      </c>
      <c r="AD1197" s="44">
        <f t="shared" si="583"/>
        <v>0.81075018383801556</v>
      </c>
      <c r="AE1197" s="44">
        <f>1/2*(('Car Info '!$C$5)*('My Spreedsheet '!F1197)^2)</f>
        <v>498253.81558641966</v>
      </c>
      <c r="AF1197" s="44">
        <f t="shared" si="584"/>
        <v>498.25381558641965</v>
      </c>
      <c r="AG1197" s="44">
        <f t="shared" si="585"/>
        <v>0.13840383766289435</v>
      </c>
      <c r="AH1197" s="44">
        <f t="shared" si="586"/>
        <v>27.817402122985257</v>
      </c>
      <c r="AI1197" s="44">
        <f t="shared" si="587"/>
        <v>10761.663003097485</v>
      </c>
      <c r="AJ1197" s="44">
        <f t="shared" si="588"/>
        <v>487492.1525833222</v>
      </c>
      <c r="AK1197" s="44">
        <f t="shared" si="589"/>
        <v>487.49215258332219</v>
      </c>
      <c r="AL1197" s="44">
        <f t="shared" si="590"/>
        <v>0</v>
      </c>
      <c r="AM1197" s="44">
        <f t="shared" si="591"/>
        <v>0</v>
      </c>
      <c r="AN1197" s="44">
        <f t="shared" si="592"/>
        <v>365.61911443749165</v>
      </c>
      <c r="AO1197" s="44">
        <f>IF('My Spreedsheet '!AN1197&lt; 'Supercapacitor Info'!$F$22,'My Spreedsheet '!AN1197,'Supercapacitor Info'!$F$22)</f>
        <v>365.61911443749165</v>
      </c>
    </row>
    <row r="1198" spans="2:41" x14ac:dyDescent="0.3">
      <c r="B1198" s="11" t="s">
        <v>11</v>
      </c>
      <c r="C1198" s="11">
        <v>1193</v>
      </c>
      <c r="D1198" s="11">
        <v>171</v>
      </c>
      <c r="E1198" s="12">
        <v>93.1</v>
      </c>
      <c r="F1198" s="53">
        <f t="shared" si="567"/>
        <v>25.861111111111107</v>
      </c>
      <c r="G1198" s="19">
        <f t="shared" si="593"/>
        <v>0</v>
      </c>
      <c r="H1198" s="19">
        <f t="shared" si="594"/>
        <v>0</v>
      </c>
      <c r="I1198" s="19">
        <f t="shared" si="568"/>
        <v>25.861111111111107</v>
      </c>
      <c r="J1198" s="19">
        <f t="shared" si="569"/>
        <v>10168.333333333338</v>
      </c>
      <c r="K1198" s="19">
        <f t="shared" si="570"/>
        <v>2317.9166666666688</v>
      </c>
      <c r="L1198" s="44">
        <f>'Car Info '!$C$5*'My Spreedsheet '!G1198</f>
        <v>0</v>
      </c>
      <c r="M1198" s="44">
        <f t="shared" si="571"/>
        <v>1</v>
      </c>
      <c r="N1198" s="44">
        <f>IF(M1198=1,'Car Info '!$C$5*9.80665*'Car Info '!$H$5,0)</f>
        <v>160.73099349999998</v>
      </c>
      <c r="O1198" s="44">
        <f>0.5*'Car Info '!$G$5*'Car Info '!$I$5*'Car Info '!$D$5*('My Spreedsheet '!F1198*'My Spreedsheet '!F1198)</f>
        <v>255.40205495489749</v>
      </c>
      <c r="P1198" s="44">
        <f t="shared" si="595"/>
        <v>416.13304845489745</v>
      </c>
      <c r="Q1198" s="44">
        <f t="shared" si="572"/>
        <v>10761.663003097485</v>
      </c>
      <c r="R1198" s="44">
        <f t="shared" si="573"/>
        <v>10.761663003097485</v>
      </c>
      <c r="S1198" s="44">
        <f t="shared" si="574"/>
        <v>10761.663003097485</v>
      </c>
      <c r="T1198" s="44">
        <f t="shared" si="575"/>
        <v>663593.77300450148</v>
      </c>
      <c r="U1198" s="44">
        <f t="shared" si="576"/>
        <v>10.761663003097485</v>
      </c>
      <c r="V1198" s="44">
        <f t="shared" si="577"/>
        <v>2.9893508341937458E-3</v>
      </c>
      <c r="W1198" s="44">
        <f t="shared" si="578"/>
        <v>0</v>
      </c>
      <c r="X1198" s="44">
        <f t="shared" si="579"/>
        <v>0</v>
      </c>
      <c r="Y1198" s="44">
        <f t="shared" si="565"/>
        <v>4982.9263617815741</v>
      </c>
      <c r="Z1198" s="44">
        <f t="shared" si="566"/>
        <v>-2053.4640369616213</v>
      </c>
      <c r="AA1198" s="44">
        <f t="shared" si="580"/>
        <v>1.3841462116059928</v>
      </c>
      <c r="AB1198" s="44">
        <f t="shared" si="581"/>
        <v>-0.57040667693378366</v>
      </c>
      <c r="AC1198" s="44">
        <f t="shared" si="582"/>
        <v>0.57040667693378366</v>
      </c>
      <c r="AD1198" s="44">
        <f t="shared" si="583"/>
        <v>0.81373953467220916</v>
      </c>
      <c r="AE1198" s="44">
        <f>1/2*(('Car Info '!$C$5)*('My Spreedsheet '!F1198)^2)</f>
        <v>498253.81558641966</v>
      </c>
      <c r="AF1198" s="44">
        <f t="shared" si="584"/>
        <v>498.25381558641965</v>
      </c>
      <c r="AG1198" s="44">
        <f t="shared" si="585"/>
        <v>0.13840383766289435</v>
      </c>
      <c r="AH1198" s="44">
        <f t="shared" si="586"/>
        <v>27.955805960648153</v>
      </c>
      <c r="AI1198" s="44">
        <f t="shared" si="587"/>
        <v>10761.663003097485</v>
      </c>
      <c r="AJ1198" s="44">
        <f t="shared" si="588"/>
        <v>487492.1525833222</v>
      </c>
      <c r="AK1198" s="44">
        <f t="shared" si="589"/>
        <v>487.49215258332219</v>
      </c>
      <c r="AL1198" s="44">
        <f t="shared" si="590"/>
        <v>0</v>
      </c>
      <c r="AM1198" s="44">
        <f t="shared" si="591"/>
        <v>0</v>
      </c>
      <c r="AN1198" s="44">
        <f t="shared" si="592"/>
        <v>365.61911443749165</v>
      </c>
      <c r="AO1198" s="44">
        <f>IF('My Spreedsheet '!AN1198&lt; 'Supercapacitor Info'!$F$22,'My Spreedsheet '!AN1198,'Supercapacitor Info'!$F$22)</f>
        <v>365.61911443749165</v>
      </c>
    </row>
    <row r="1199" spans="2:41" x14ac:dyDescent="0.3">
      <c r="B1199" s="11" t="s">
        <v>11</v>
      </c>
      <c r="C1199" s="11">
        <v>1194</v>
      </c>
      <c r="D1199" s="11">
        <v>172</v>
      </c>
      <c r="E1199" s="12">
        <v>93.1</v>
      </c>
      <c r="F1199" s="53">
        <f t="shared" si="567"/>
        <v>25.861111111111107</v>
      </c>
      <c r="G1199" s="19">
        <f t="shared" si="593"/>
        <v>0</v>
      </c>
      <c r="H1199" s="19">
        <f t="shared" si="594"/>
        <v>0</v>
      </c>
      <c r="I1199" s="19">
        <f t="shared" si="568"/>
        <v>25.861111111111107</v>
      </c>
      <c r="J1199" s="19">
        <f t="shared" si="569"/>
        <v>10194.194444444449</v>
      </c>
      <c r="K1199" s="19">
        <f t="shared" si="570"/>
        <v>2343.7777777777801</v>
      </c>
      <c r="L1199" s="44">
        <f>'Car Info '!$C$5*'My Spreedsheet '!G1199</f>
        <v>0</v>
      </c>
      <c r="M1199" s="44">
        <f t="shared" si="571"/>
        <v>1</v>
      </c>
      <c r="N1199" s="44">
        <f>IF(M1199=1,'Car Info '!$C$5*9.80665*'Car Info '!$H$5,0)</f>
        <v>160.73099349999998</v>
      </c>
      <c r="O1199" s="44">
        <f>0.5*'Car Info '!$G$5*'Car Info '!$I$5*'Car Info '!$D$5*('My Spreedsheet '!F1199*'My Spreedsheet '!F1199)</f>
        <v>255.40205495489749</v>
      </c>
      <c r="P1199" s="44">
        <f t="shared" si="595"/>
        <v>416.13304845489745</v>
      </c>
      <c r="Q1199" s="44">
        <f t="shared" si="572"/>
        <v>10761.663003097485</v>
      </c>
      <c r="R1199" s="44">
        <f t="shared" si="573"/>
        <v>10.761663003097485</v>
      </c>
      <c r="S1199" s="44">
        <f t="shared" si="574"/>
        <v>10761.663003097485</v>
      </c>
      <c r="T1199" s="44">
        <f t="shared" si="575"/>
        <v>674355.436007599</v>
      </c>
      <c r="U1199" s="44">
        <f t="shared" si="576"/>
        <v>10.761663003097485</v>
      </c>
      <c r="V1199" s="44">
        <f t="shared" si="577"/>
        <v>2.9893508341937458E-3</v>
      </c>
      <c r="W1199" s="44">
        <f t="shared" si="578"/>
        <v>0</v>
      </c>
      <c r="X1199" s="44">
        <f t="shared" si="579"/>
        <v>0</v>
      </c>
      <c r="Y1199" s="44">
        <f t="shared" si="565"/>
        <v>4993.6880247846711</v>
      </c>
      <c r="Z1199" s="44">
        <f t="shared" si="566"/>
        <v>-2053.4640369616213</v>
      </c>
      <c r="AA1199" s="44">
        <f t="shared" si="580"/>
        <v>1.3871355624401864</v>
      </c>
      <c r="AB1199" s="44">
        <f t="shared" si="581"/>
        <v>-0.57040667693378366</v>
      </c>
      <c r="AC1199" s="44">
        <f t="shared" si="582"/>
        <v>0.57040667693378366</v>
      </c>
      <c r="AD1199" s="44">
        <f t="shared" si="583"/>
        <v>0.81672888550640277</v>
      </c>
      <c r="AE1199" s="44">
        <f>1/2*(('Car Info '!$C$5)*('My Spreedsheet '!F1199)^2)</f>
        <v>498253.81558641966</v>
      </c>
      <c r="AF1199" s="44">
        <f t="shared" si="584"/>
        <v>498.25381558641965</v>
      </c>
      <c r="AG1199" s="44">
        <f t="shared" si="585"/>
        <v>0.13840383766289435</v>
      </c>
      <c r="AH1199" s="44">
        <f t="shared" si="586"/>
        <v>28.094209798311049</v>
      </c>
      <c r="AI1199" s="44">
        <f t="shared" si="587"/>
        <v>10761.663003097485</v>
      </c>
      <c r="AJ1199" s="44">
        <f t="shared" si="588"/>
        <v>487492.1525833222</v>
      </c>
      <c r="AK1199" s="44">
        <f t="shared" si="589"/>
        <v>487.49215258332219</v>
      </c>
      <c r="AL1199" s="44">
        <f t="shared" si="590"/>
        <v>0</v>
      </c>
      <c r="AM1199" s="44">
        <f t="shared" si="591"/>
        <v>0</v>
      </c>
      <c r="AN1199" s="44">
        <f t="shared" si="592"/>
        <v>365.61911443749165</v>
      </c>
      <c r="AO1199" s="44">
        <f>IF('My Spreedsheet '!AN1199&lt; 'Supercapacitor Info'!$F$22,'My Spreedsheet '!AN1199,'Supercapacitor Info'!$F$22)</f>
        <v>365.61911443749165</v>
      </c>
    </row>
    <row r="1200" spans="2:41" x14ac:dyDescent="0.3">
      <c r="B1200" s="11" t="s">
        <v>11</v>
      </c>
      <c r="C1200" s="11">
        <v>1195</v>
      </c>
      <c r="D1200" s="11">
        <v>173</v>
      </c>
      <c r="E1200" s="12">
        <v>93.1</v>
      </c>
      <c r="F1200" s="53">
        <f t="shared" si="567"/>
        <v>25.861111111111107</v>
      </c>
      <c r="G1200" s="19">
        <f t="shared" si="593"/>
        <v>1.3888888888890073E-2</v>
      </c>
      <c r="H1200" s="19">
        <f t="shared" si="594"/>
        <v>5.0000000000004263E-2</v>
      </c>
      <c r="I1200" s="19">
        <f t="shared" si="568"/>
        <v>25.861111111111107</v>
      </c>
      <c r="J1200" s="19">
        <f t="shared" si="569"/>
        <v>10220.05555555556</v>
      </c>
      <c r="K1200" s="19">
        <f t="shared" si="570"/>
        <v>2369.6388888888914</v>
      </c>
      <c r="L1200" s="44">
        <f>'Car Info '!$C$5*'My Spreedsheet '!G1200</f>
        <v>20.694444444446209</v>
      </c>
      <c r="M1200" s="44">
        <f t="shared" si="571"/>
        <v>1</v>
      </c>
      <c r="N1200" s="44">
        <f>IF(M1200=1,'Car Info '!$C$5*9.80665*'Car Info '!$H$5,0)</f>
        <v>160.73099349999998</v>
      </c>
      <c r="O1200" s="44">
        <f>0.5*'Car Info '!$G$5*'Car Info '!$I$5*'Car Info '!$D$5*('My Spreedsheet '!F1200*'My Spreedsheet '!F1200)</f>
        <v>255.40205495489749</v>
      </c>
      <c r="P1200" s="44">
        <f t="shared" si="595"/>
        <v>436.82749289934372</v>
      </c>
      <c r="Q1200" s="44">
        <f t="shared" si="572"/>
        <v>11296.844330258025</v>
      </c>
      <c r="R1200" s="44">
        <f t="shared" si="573"/>
        <v>11.296844330258025</v>
      </c>
      <c r="S1200" s="44">
        <f t="shared" si="574"/>
        <v>10761.663003097485</v>
      </c>
      <c r="T1200" s="44">
        <f t="shared" si="575"/>
        <v>685117.09901069652</v>
      </c>
      <c r="U1200" s="44">
        <f t="shared" si="576"/>
        <v>11.296844330258025</v>
      </c>
      <c r="V1200" s="44">
        <f t="shared" si="577"/>
        <v>3.1380123139605628E-3</v>
      </c>
      <c r="W1200" s="44">
        <f t="shared" si="578"/>
        <v>0</v>
      </c>
      <c r="X1200" s="44">
        <f t="shared" si="579"/>
        <v>0</v>
      </c>
      <c r="Y1200" s="44">
        <f t="shared" si="565"/>
        <v>5004.9848691149291</v>
      </c>
      <c r="Z1200" s="44">
        <f t="shared" si="566"/>
        <v>-2053.4640369616213</v>
      </c>
      <c r="AA1200" s="44">
        <f t="shared" si="580"/>
        <v>1.390273574754147</v>
      </c>
      <c r="AB1200" s="44">
        <f t="shared" si="581"/>
        <v>-0.57040667693378366</v>
      </c>
      <c r="AC1200" s="44">
        <f t="shared" si="582"/>
        <v>0.57040667693378366</v>
      </c>
      <c r="AD1200" s="44">
        <f t="shared" si="583"/>
        <v>0.81986689782036337</v>
      </c>
      <c r="AE1200" s="44">
        <f>1/2*(('Car Info '!$C$5)*('My Spreedsheet '!F1200)^2)</f>
        <v>498253.81558641966</v>
      </c>
      <c r="AF1200" s="44">
        <f t="shared" si="584"/>
        <v>498.25381558641965</v>
      </c>
      <c r="AG1200" s="44">
        <f t="shared" si="585"/>
        <v>0.13840383766289435</v>
      </c>
      <c r="AH1200" s="44">
        <f t="shared" si="586"/>
        <v>28.232613635973944</v>
      </c>
      <c r="AI1200" s="44">
        <f t="shared" si="587"/>
        <v>10761.663003097485</v>
      </c>
      <c r="AJ1200" s="44">
        <f t="shared" si="588"/>
        <v>487492.1525833222</v>
      </c>
      <c r="AK1200" s="44">
        <f t="shared" si="589"/>
        <v>487.49215258332219</v>
      </c>
      <c r="AL1200" s="44">
        <f t="shared" si="590"/>
        <v>0</v>
      </c>
      <c r="AM1200" s="44">
        <f t="shared" si="591"/>
        <v>0</v>
      </c>
      <c r="AN1200" s="44">
        <f t="shared" si="592"/>
        <v>365.61911443749165</v>
      </c>
      <c r="AO1200" s="44">
        <f>IF('My Spreedsheet '!AN1200&lt; 'Supercapacitor Info'!$F$22,'My Spreedsheet '!AN1200,'Supercapacitor Info'!$F$22)</f>
        <v>365.61911443749165</v>
      </c>
    </row>
    <row r="1201" spans="2:41" x14ac:dyDescent="0.3">
      <c r="B1201" s="11" t="s">
        <v>11</v>
      </c>
      <c r="C1201" s="11">
        <v>1196</v>
      </c>
      <c r="D1201" s="11">
        <v>174</v>
      </c>
      <c r="E1201" s="12">
        <v>93.2</v>
      </c>
      <c r="F1201" s="53">
        <f t="shared" si="567"/>
        <v>25.888888888888889</v>
      </c>
      <c r="G1201" s="19">
        <f t="shared" si="593"/>
        <v>1.3888888888890073E-2</v>
      </c>
      <c r="H1201" s="19">
        <f t="shared" si="594"/>
        <v>5.0000000000004263E-2</v>
      </c>
      <c r="I1201" s="19">
        <f t="shared" si="568"/>
        <v>25.888888888888889</v>
      </c>
      <c r="J1201" s="19">
        <f t="shared" si="569"/>
        <v>10245.944444444449</v>
      </c>
      <c r="K1201" s="19">
        <f t="shared" si="570"/>
        <v>2395.5277777777801</v>
      </c>
      <c r="L1201" s="44">
        <f>'Car Info '!$C$5*'My Spreedsheet '!G1201</f>
        <v>20.694444444446209</v>
      </c>
      <c r="M1201" s="44">
        <f t="shared" si="571"/>
        <v>1</v>
      </c>
      <c r="N1201" s="44">
        <f>IF(M1201=1,'Car Info '!$C$5*9.80665*'Car Info '!$H$5,0)</f>
        <v>160.73099349999998</v>
      </c>
      <c r="O1201" s="44">
        <f>0.5*'Car Info '!$G$5*'Car Info '!$I$5*'Car Info '!$D$5*('My Spreedsheet '!F1201*'My Spreedsheet '!F1201)</f>
        <v>255.95101138969446</v>
      </c>
      <c r="P1201" s="44">
        <f t="shared" si="595"/>
        <v>437.37644933414066</v>
      </c>
      <c r="Q1201" s="44">
        <f t="shared" si="572"/>
        <v>11323.190299428308</v>
      </c>
      <c r="R1201" s="44">
        <f t="shared" si="573"/>
        <v>11.323190299428308</v>
      </c>
      <c r="S1201" s="44">
        <f t="shared" si="574"/>
        <v>10787.434126588756</v>
      </c>
      <c r="T1201" s="44">
        <f t="shared" si="575"/>
        <v>695904.53313728527</v>
      </c>
      <c r="U1201" s="44">
        <f t="shared" si="576"/>
        <v>11.323190299428308</v>
      </c>
      <c r="V1201" s="44">
        <f t="shared" si="577"/>
        <v>3.1453306387300858E-3</v>
      </c>
      <c r="W1201" s="44">
        <f t="shared" si="578"/>
        <v>0</v>
      </c>
      <c r="X1201" s="44">
        <f t="shared" si="579"/>
        <v>0</v>
      </c>
      <c r="Y1201" s="44">
        <f t="shared" si="565"/>
        <v>5016.3080594143576</v>
      </c>
      <c r="Z1201" s="44">
        <f t="shared" si="566"/>
        <v>-2053.4640369616213</v>
      </c>
      <c r="AA1201" s="44">
        <f t="shared" si="580"/>
        <v>1.3934189053928772</v>
      </c>
      <c r="AB1201" s="44">
        <f t="shared" si="581"/>
        <v>-0.57040667693378366</v>
      </c>
      <c r="AC1201" s="44">
        <f t="shared" si="582"/>
        <v>0.57040667693378366</v>
      </c>
      <c r="AD1201" s="44">
        <f t="shared" si="583"/>
        <v>0.8230122284590935</v>
      </c>
      <c r="AE1201" s="44">
        <f>1/2*(('Car Info '!$C$5)*('My Spreedsheet '!F1201)^2)</f>
        <v>499324.75308641983</v>
      </c>
      <c r="AF1201" s="44">
        <f t="shared" si="584"/>
        <v>499.32475308641983</v>
      </c>
      <c r="AG1201" s="44">
        <f t="shared" si="585"/>
        <v>0.13870132030178328</v>
      </c>
      <c r="AH1201" s="44">
        <f t="shared" si="586"/>
        <v>28.371314956275729</v>
      </c>
      <c r="AI1201" s="44">
        <f t="shared" si="587"/>
        <v>10787.434126588756</v>
      </c>
      <c r="AJ1201" s="44">
        <f t="shared" si="588"/>
        <v>488537.31895983109</v>
      </c>
      <c r="AK1201" s="44">
        <f t="shared" si="589"/>
        <v>488.53731895983111</v>
      </c>
      <c r="AL1201" s="44">
        <f t="shared" si="590"/>
        <v>0</v>
      </c>
      <c r="AM1201" s="44">
        <f t="shared" si="591"/>
        <v>0</v>
      </c>
      <c r="AN1201" s="44">
        <f t="shared" si="592"/>
        <v>366.40298921987335</v>
      </c>
      <c r="AO1201" s="44">
        <f>IF('My Spreedsheet '!AN1201&lt; 'Supercapacitor Info'!$F$22,'My Spreedsheet '!AN1201,'Supercapacitor Info'!$F$22)</f>
        <v>366.40298921987335</v>
      </c>
    </row>
    <row r="1202" spans="2:41" x14ac:dyDescent="0.3">
      <c r="B1202" s="11" t="s">
        <v>11</v>
      </c>
      <c r="C1202" s="11">
        <v>1197</v>
      </c>
      <c r="D1202" s="11">
        <v>175</v>
      </c>
      <c r="E1202" s="12">
        <v>93.2</v>
      </c>
      <c r="F1202" s="53">
        <f t="shared" si="567"/>
        <v>25.888888888888889</v>
      </c>
      <c r="G1202" s="19">
        <f t="shared" si="593"/>
        <v>1.3888888888888099E-2</v>
      </c>
      <c r="H1202" s="19">
        <f t="shared" si="594"/>
        <v>4.9999999999997158E-2</v>
      </c>
      <c r="I1202" s="19">
        <f t="shared" si="568"/>
        <v>25.888888888888889</v>
      </c>
      <c r="J1202" s="19">
        <f t="shared" si="569"/>
        <v>10271.833333333338</v>
      </c>
      <c r="K1202" s="19">
        <f t="shared" si="570"/>
        <v>2421.4166666666688</v>
      </c>
      <c r="L1202" s="44">
        <f>'Car Info '!$C$5*'My Spreedsheet '!G1202</f>
        <v>20.694444444443267</v>
      </c>
      <c r="M1202" s="44">
        <f t="shared" si="571"/>
        <v>1</v>
      </c>
      <c r="N1202" s="44">
        <f>IF(M1202=1,'Car Info '!$C$5*9.80665*'Car Info '!$H$5,0)</f>
        <v>160.73099349999998</v>
      </c>
      <c r="O1202" s="44">
        <f>0.5*'Car Info '!$G$5*'Car Info '!$I$5*'Car Info '!$D$5*('My Spreedsheet '!F1202*'My Spreedsheet '!F1202)</f>
        <v>255.95101138969446</v>
      </c>
      <c r="P1202" s="44">
        <f t="shared" si="595"/>
        <v>437.3764493341377</v>
      </c>
      <c r="Q1202" s="44">
        <f t="shared" si="572"/>
        <v>11323.190299428232</v>
      </c>
      <c r="R1202" s="44">
        <f t="shared" si="573"/>
        <v>11.323190299428232</v>
      </c>
      <c r="S1202" s="44">
        <f t="shared" si="574"/>
        <v>10787.434126588756</v>
      </c>
      <c r="T1202" s="44">
        <f t="shared" si="575"/>
        <v>706691.96726387402</v>
      </c>
      <c r="U1202" s="44">
        <f t="shared" si="576"/>
        <v>11.323190299428232</v>
      </c>
      <c r="V1202" s="44">
        <f t="shared" si="577"/>
        <v>3.1453306387300645E-3</v>
      </c>
      <c r="W1202" s="44">
        <f t="shared" si="578"/>
        <v>0</v>
      </c>
      <c r="X1202" s="44">
        <f t="shared" si="579"/>
        <v>0</v>
      </c>
      <c r="Y1202" s="44">
        <f t="shared" si="565"/>
        <v>5027.631249713786</v>
      </c>
      <c r="Z1202" s="44">
        <f t="shared" si="566"/>
        <v>-2053.4640369616213</v>
      </c>
      <c r="AA1202" s="44">
        <f t="shared" si="580"/>
        <v>1.3965642360316073</v>
      </c>
      <c r="AB1202" s="44">
        <f t="shared" si="581"/>
        <v>-0.57040667693378366</v>
      </c>
      <c r="AC1202" s="44">
        <f t="shared" si="582"/>
        <v>0.57040667693378366</v>
      </c>
      <c r="AD1202" s="44">
        <f t="shared" si="583"/>
        <v>0.82615755909782362</v>
      </c>
      <c r="AE1202" s="44">
        <f>1/2*(('Car Info '!$C$5)*('My Spreedsheet '!F1202)^2)</f>
        <v>499324.75308641983</v>
      </c>
      <c r="AF1202" s="44">
        <f t="shared" si="584"/>
        <v>499.32475308641983</v>
      </c>
      <c r="AG1202" s="44">
        <f t="shared" si="585"/>
        <v>0.13870132030178328</v>
      </c>
      <c r="AH1202" s="44">
        <f t="shared" si="586"/>
        <v>28.510016276577513</v>
      </c>
      <c r="AI1202" s="44">
        <f t="shared" si="587"/>
        <v>10787.434126588756</v>
      </c>
      <c r="AJ1202" s="44">
        <f t="shared" si="588"/>
        <v>488537.31895983109</v>
      </c>
      <c r="AK1202" s="44">
        <f t="shared" si="589"/>
        <v>488.53731895983111</v>
      </c>
      <c r="AL1202" s="44">
        <f t="shared" si="590"/>
        <v>0</v>
      </c>
      <c r="AM1202" s="44">
        <f t="shared" si="591"/>
        <v>0</v>
      </c>
      <c r="AN1202" s="44">
        <f t="shared" si="592"/>
        <v>366.40298921987335</v>
      </c>
      <c r="AO1202" s="44">
        <f>IF('My Spreedsheet '!AN1202&lt; 'Supercapacitor Info'!$F$22,'My Spreedsheet '!AN1202,'Supercapacitor Info'!$F$22)</f>
        <v>366.40298921987335</v>
      </c>
    </row>
    <row r="1203" spans="2:41" x14ac:dyDescent="0.3">
      <c r="B1203" s="11" t="s">
        <v>11</v>
      </c>
      <c r="C1203" s="11">
        <v>1198</v>
      </c>
      <c r="D1203" s="11">
        <v>176</v>
      </c>
      <c r="E1203" s="12">
        <v>93.3</v>
      </c>
      <c r="F1203" s="53">
        <f t="shared" si="567"/>
        <v>25.916666666666664</v>
      </c>
      <c r="G1203" s="19">
        <f t="shared" si="593"/>
        <v>6.9444444444444448E-2</v>
      </c>
      <c r="H1203" s="19">
        <f t="shared" si="594"/>
        <v>0.25</v>
      </c>
      <c r="I1203" s="19">
        <f t="shared" si="568"/>
        <v>25.916666666666664</v>
      </c>
      <c r="J1203" s="19">
        <f t="shared" si="569"/>
        <v>10297.750000000004</v>
      </c>
      <c r="K1203" s="19">
        <f t="shared" si="570"/>
        <v>2447.3333333333353</v>
      </c>
      <c r="L1203" s="44">
        <f>'Car Info '!$C$5*'My Spreedsheet '!G1203</f>
        <v>103.47222222222223</v>
      </c>
      <c r="M1203" s="44">
        <f t="shared" si="571"/>
        <v>1</v>
      </c>
      <c r="N1203" s="44">
        <f>IF(M1203=1,'Car Info '!$C$5*9.80665*'Car Info '!$H$5,0)</f>
        <v>160.73099349999998</v>
      </c>
      <c r="O1203" s="44">
        <f>0.5*'Car Info '!$G$5*'Car Info '!$I$5*'Car Info '!$D$5*('My Spreedsheet '!F1203*'My Spreedsheet '!F1203)</f>
        <v>256.50055714970307</v>
      </c>
      <c r="P1203" s="44">
        <f t="shared" si="595"/>
        <v>520.70377287192537</v>
      </c>
      <c r="Q1203" s="44">
        <f t="shared" si="572"/>
        <v>13494.906113597397</v>
      </c>
      <c r="R1203" s="44">
        <f t="shared" si="573"/>
        <v>13.494906113597397</v>
      </c>
      <c r="S1203" s="44">
        <f t="shared" si="574"/>
        <v>10813.251021004804</v>
      </c>
      <c r="T1203" s="44">
        <f t="shared" si="575"/>
        <v>717505.21828487876</v>
      </c>
      <c r="U1203" s="44">
        <f t="shared" si="576"/>
        <v>13.494906113597397</v>
      </c>
      <c r="V1203" s="44">
        <f t="shared" si="577"/>
        <v>3.7485850315548326E-3</v>
      </c>
      <c r="W1203" s="44">
        <f t="shared" si="578"/>
        <v>0</v>
      </c>
      <c r="X1203" s="44">
        <f t="shared" si="579"/>
        <v>0</v>
      </c>
      <c r="Y1203" s="44">
        <f t="shared" si="565"/>
        <v>5041.1261558273836</v>
      </c>
      <c r="Z1203" s="44">
        <f t="shared" si="566"/>
        <v>-2053.4640369616213</v>
      </c>
      <c r="AA1203" s="44">
        <f t="shared" si="580"/>
        <v>1.4003128210631621</v>
      </c>
      <c r="AB1203" s="44">
        <f t="shared" si="581"/>
        <v>-0.57040667693378366</v>
      </c>
      <c r="AC1203" s="44">
        <f t="shared" si="582"/>
        <v>0.57040667693378366</v>
      </c>
      <c r="AD1203" s="44">
        <f t="shared" si="583"/>
        <v>0.82990614412937846</v>
      </c>
      <c r="AE1203" s="44">
        <f>1/2*(('Car Info '!$C$5)*('My Spreedsheet '!F1203)^2)</f>
        <v>500396.84027777769</v>
      </c>
      <c r="AF1203" s="44">
        <f t="shared" si="584"/>
        <v>500.3968402777777</v>
      </c>
      <c r="AG1203" s="44">
        <f t="shared" si="585"/>
        <v>0.13899912229938269</v>
      </c>
      <c r="AH1203" s="44">
        <f t="shared" si="586"/>
        <v>28.649015398876895</v>
      </c>
      <c r="AI1203" s="44">
        <f t="shared" si="587"/>
        <v>10813.251021004804</v>
      </c>
      <c r="AJ1203" s="44">
        <f t="shared" si="588"/>
        <v>489583.58925677289</v>
      </c>
      <c r="AK1203" s="44">
        <f t="shared" si="589"/>
        <v>489.58358925677288</v>
      </c>
      <c r="AL1203" s="44">
        <f t="shared" si="590"/>
        <v>0</v>
      </c>
      <c r="AM1203" s="44">
        <f t="shared" si="591"/>
        <v>0</v>
      </c>
      <c r="AN1203" s="44">
        <f t="shared" si="592"/>
        <v>367.1876919425797</v>
      </c>
      <c r="AO1203" s="44">
        <f>IF('My Spreedsheet '!AN1203&lt; 'Supercapacitor Info'!$F$22,'My Spreedsheet '!AN1203,'Supercapacitor Info'!$F$22)</f>
        <v>367.1876919425797</v>
      </c>
    </row>
    <row r="1204" spans="2:41" x14ac:dyDescent="0.3">
      <c r="B1204" s="11" t="s">
        <v>11</v>
      </c>
      <c r="C1204" s="11">
        <v>1199</v>
      </c>
      <c r="D1204" s="11">
        <v>177</v>
      </c>
      <c r="E1204" s="12">
        <v>93.7</v>
      </c>
      <c r="F1204" s="53">
        <f t="shared" si="567"/>
        <v>26.027777777777779</v>
      </c>
      <c r="G1204" s="19">
        <f t="shared" si="593"/>
        <v>0.12500000000000078</v>
      </c>
      <c r="H1204" s="19">
        <f t="shared" si="594"/>
        <v>0.45000000000000284</v>
      </c>
      <c r="I1204" s="19">
        <f t="shared" si="568"/>
        <v>26.027777777777779</v>
      </c>
      <c r="J1204" s="19">
        <f t="shared" si="569"/>
        <v>10323.777777777781</v>
      </c>
      <c r="K1204" s="19">
        <f t="shared" si="570"/>
        <v>2473.3611111111131</v>
      </c>
      <c r="L1204" s="44">
        <f>'Car Info '!$C$5*'My Spreedsheet '!G1204</f>
        <v>186.25000000000117</v>
      </c>
      <c r="M1204" s="44">
        <f t="shared" si="571"/>
        <v>1</v>
      </c>
      <c r="N1204" s="44">
        <f>IF(M1204=1,'Car Info '!$C$5*9.80665*'Car Info '!$H$5,0)</f>
        <v>160.73099349999998</v>
      </c>
      <c r="O1204" s="44">
        <f>0.5*'Car Info '!$G$5*'Car Info '!$I$5*'Car Info '!$D$5*('My Spreedsheet '!F1204*'My Spreedsheet '!F1204)</f>
        <v>258.70463344185595</v>
      </c>
      <c r="P1204" s="44">
        <f t="shared" si="595"/>
        <v>605.68562694185709</v>
      </c>
      <c r="Q1204" s="44">
        <f t="shared" si="572"/>
        <v>15764.65090123667</v>
      </c>
      <c r="R1204" s="44">
        <f t="shared" si="573"/>
        <v>15.764650901236671</v>
      </c>
      <c r="S1204" s="44">
        <f t="shared" si="574"/>
        <v>10916.977290125529</v>
      </c>
      <c r="T1204" s="44">
        <f t="shared" si="575"/>
        <v>728422.19557500433</v>
      </c>
      <c r="U1204" s="44">
        <f t="shared" si="576"/>
        <v>15.764650901236671</v>
      </c>
      <c r="V1204" s="44">
        <f t="shared" si="577"/>
        <v>4.3790696947879643E-3</v>
      </c>
      <c r="W1204" s="44">
        <f t="shared" si="578"/>
        <v>0</v>
      </c>
      <c r="X1204" s="44">
        <f t="shared" si="579"/>
        <v>0</v>
      </c>
      <c r="Y1204" s="44">
        <f t="shared" si="565"/>
        <v>5056.8908067286202</v>
      </c>
      <c r="Z1204" s="44">
        <f t="shared" si="566"/>
        <v>-2053.4640369616213</v>
      </c>
      <c r="AA1204" s="44">
        <f t="shared" si="580"/>
        <v>1.40469189075795</v>
      </c>
      <c r="AB1204" s="44">
        <f t="shared" si="581"/>
        <v>-0.57040667693378366</v>
      </c>
      <c r="AC1204" s="44">
        <f t="shared" si="582"/>
        <v>0.57040667693378366</v>
      </c>
      <c r="AD1204" s="44">
        <f t="shared" si="583"/>
        <v>0.83428521382416632</v>
      </c>
      <c r="AE1204" s="44">
        <f>1/2*(('Car Info '!$C$5)*('My Spreedsheet '!F1204)^2)</f>
        <v>504696.68595679017</v>
      </c>
      <c r="AF1204" s="44">
        <f t="shared" si="584"/>
        <v>504.69668595679019</v>
      </c>
      <c r="AG1204" s="44">
        <f t="shared" si="585"/>
        <v>0.14019352387688616</v>
      </c>
      <c r="AH1204" s="44">
        <f t="shared" si="586"/>
        <v>28.78920892275378</v>
      </c>
      <c r="AI1204" s="44">
        <f t="shared" si="587"/>
        <v>10916.977290125529</v>
      </c>
      <c r="AJ1204" s="44">
        <f t="shared" si="588"/>
        <v>493779.70866666466</v>
      </c>
      <c r="AK1204" s="44">
        <f t="shared" si="589"/>
        <v>493.7797086666647</v>
      </c>
      <c r="AL1204" s="44">
        <f t="shared" si="590"/>
        <v>0</v>
      </c>
      <c r="AM1204" s="44">
        <f t="shared" si="591"/>
        <v>0</v>
      </c>
      <c r="AN1204" s="44">
        <f t="shared" si="592"/>
        <v>370.33478149999854</v>
      </c>
      <c r="AO1204" s="44">
        <f>IF('My Spreedsheet '!AN1204&lt; 'Supercapacitor Info'!$F$22,'My Spreedsheet '!AN1204,'Supercapacitor Info'!$F$22)</f>
        <v>370.33478149999854</v>
      </c>
    </row>
    <row r="1205" spans="2:41" x14ac:dyDescent="0.3">
      <c r="B1205" s="11" t="s">
        <v>11</v>
      </c>
      <c r="C1205" s="11">
        <v>1200</v>
      </c>
      <c r="D1205" s="11">
        <v>178</v>
      </c>
      <c r="E1205" s="12">
        <v>94.2</v>
      </c>
      <c r="F1205" s="53">
        <f t="shared" si="567"/>
        <v>26.166666666666668</v>
      </c>
      <c r="G1205" s="19">
        <f t="shared" si="593"/>
        <v>0.18055555555555516</v>
      </c>
      <c r="H1205" s="19">
        <f t="shared" si="594"/>
        <v>0.64999999999999858</v>
      </c>
      <c r="I1205" s="19">
        <f t="shared" si="568"/>
        <v>26.166666666666668</v>
      </c>
      <c r="J1205" s="19">
        <f t="shared" si="569"/>
        <v>10349.944444444447</v>
      </c>
      <c r="K1205" s="19">
        <f t="shared" si="570"/>
        <v>2499.5277777777796</v>
      </c>
      <c r="L1205" s="44">
        <f>'Car Info '!$C$5*'My Spreedsheet '!G1205</f>
        <v>269.0277777777772</v>
      </c>
      <c r="M1205" s="44">
        <f t="shared" si="571"/>
        <v>1</v>
      </c>
      <c r="N1205" s="44">
        <f>IF(M1205=1,'Car Info '!$C$5*9.80665*'Car Info '!$H$5,0)</f>
        <v>160.73099349999998</v>
      </c>
      <c r="O1205" s="44">
        <f>0.5*'Car Info '!$G$5*'Car Info '!$I$5*'Car Info '!$D$5*('My Spreedsheet '!F1205*'My Spreedsheet '!F1205)</f>
        <v>261.47298862431251</v>
      </c>
      <c r="P1205" s="44">
        <f t="shared" si="595"/>
        <v>691.23175990208972</v>
      </c>
      <c r="Q1205" s="44">
        <f t="shared" si="572"/>
        <v>18087.231050771348</v>
      </c>
      <c r="R1205" s="44">
        <f t="shared" si="573"/>
        <v>18.087231050771347</v>
      </c>
      <c r="S1205" s="44">
        <f t="shared" si="574"/>
        <v>11047.670865586177</v>
      </c>
      <c r="T1205" s="44">
        <f t="shared" si="575"/>
        <v>739469.86644059047</v>
      </c>
      <c r="U1205" s="44">
        <f t="shared" si="576"/>
        <v>18.087231050771347</v>
      </c>
      <c r="V1205" s="44">
        <f t="shared" si="577"/>
        <v>5.0242308474364858E-3</v>
      </c>
      <c r="W1205" s="44">
        <f t="shared" si="578"/>
        <v>0</v>
      </c>
      <c r="X1205" s="44">
        <f t="shared" si="579"/>
        <v>0</v>
      </c>
      <c r="Y1205" s="44">
        <f t="shared" si="565"/>
        <v>5074.9780377793913</v>
      </c>
      <c r="Z1205" s="44">
        <f t="shared" si="566"/>
        <v>-2053.4640369616213</v>
      </c>
      <c r="AA1205" s="44">
        <f t="shared" si="580"/>
        <v>1.4097161216053864</v>
      </c>
      <c r="AB1205" s="44">
        <f t="shared" si="581"/>
        <v>-0.57040667693378366</v>
      </c>
      <c r="AC1205" s="44">
        <f t="shared" si="582"/>
        <v>0.57040667693378366</v>
      </c>
      <c r="AD1205" s="44">
        <f t="shared" si="583"/>
        <v>0.83930944467160273</v>
      </c>
      <c r="AE1205" s="44">
        <f>1/2*(('Car Info '!$C$5)*('My Spreedsheet '!F1205)^2)</f>
        <v>510097.36111111112</v>
      </c>
      <c r="AF1205" s="44">
        <f t="shared" si="584"/>
        <v>510.09736111111113</v>
      </c>
      <c r="AG1205" s="44">
        <f t="shared" si="585"/>
        <v>0.14169371141975309</v>
      </c>
      <c r="AH1205" s="44">
        <f t="shared" si="586"/>
        <v>28.930902634173531</v>
      </c>
      <c r="AI1205" s="44">
        <f t="shared" si="587"/>
        <v>11047.670865586177</v>
      </c>
      <c r="AJ1205" s="44">
        <f t="shared" si="588"/>
        <v>499049.69024552492</v>
      </c>
      <c r="AK1205" s="44">
        <f t="shared" si="589"/>
        <v>499.04969024552491</v>
      </c>
      <c r="AL1205" s="44">
        <f t="shared" si="590"/>
        <v>0</v>
      </c>
      <c r="AM1205" s="44">
        <f t="shared" si="591"/>
        <v>0</v>
      </c>
      <c r="AN1205" s="44">
        <f t="shared" si="592"/>
        <v>374.28726768414367</v>
      </c>
      <c r="AO1205" s="44">
        <f>IF('My Spreedsheet '!AN1205&lt; 'Supercapacitor Info'!$F$22,'My Spreedsheet '!AN1205,'Supercapacitor Info'!$F$22)</f>
        <v>374.28726768414367</v>
      </c>
    </row>
    <row r="1206" spans="2:41" x14ac:dyDescent="0.3">
      <c r="B1206" s="11" t="s">
        <v>11</v>
      </c>
      <c r="C1206" s="11">
        <v>1201</v>
      </c>
      <c r="D1206" s="11">
        <v>179</v>
      </c>
      <c r="E1206" s="12">
        <v>95</v>
      </c>
      <c r="F1206" s="53">
        <f t="shared" si="567"/>
        <v>26.388888888888889</v>
      </c>
      <c r="G1206" s="19">
        <f t="shared" si="593"/>
        <v>0.22222222222222143</v>
      </c>
      <c r="H1206" s="19">
        <f t="shared" si="594"/>
        <v>0.79999999999999716</v>
      </c>
      <c r="I1206" s="19">
        <f t="shared" si="568"/>
        <v>26.388888888888889</v>
      </c>
      <c r="J1206" s="19">
        <f t="shared" si="569"/>
        <v>10376.333333333336</v>
      </c>
      <c r="K1206" s="19">
        <f t="shared" si="570"/>
        <v>2525.9166666666683</v>
      </c>
      <c r="L1206" s="44">
        <f>'Car Info '!$C$5*'My Spreedsheet '!G1206</f>
        <v>331.11111111110995</v>
      </c>
      <c r="M1206" s="44">
        <f t="shared" si="571"/>
        <v>1</v>
      </c>
      <c r="N1206" s="44">
        <f>IF(M1206=1,'Car Info '!$C$5*9.80665*'Car Info '!$H$5,0)</f>
        <v>160.73099349999998</v>
      </c>
      <c r="O1206" s="44">
        <f>0.5*'Car Info '!$G$5*'Car Info '!$I$5*'Car Info '!$D$5*('My Spreedsheet '!F1206*'My Spreedsheet '!F1206)</f>
        <v>265.93300182725693</v>
      </c>
      <c r="P1206" s="44">
        <f t="shared" si="595"/>
        <v>757.77510643836683</v>
      </c>
      <c r="Q1206" s="44">
        <f t="shared" si="572"/>
        <v>19996.843086568013</v>
      </c>
      <c r="R1206" s="44">
        <f t="shared" si="573"/>
        <v>19.996843086568013</v>
      </c>
      <c r="S1206" s="44">
        <f t="shared" si="574"/>
        <v>11259.188765580389</v>
      </c>
      <c r="T1206" s="44">
        <f t="shared" si="575"/>
        <v>750729.05520617089</v>
      </c>
      <c r="U1206" s="44">
        <f t="shared" si="576"/>
        <v>19.996843086568013</v>
      </c>
      <c r="V1206" s="44">
        <f t="shared" si="577"/>
        <v>5.5546786351577818E-3</v>
      </c>
      <c r="W1206" s="44">
        <f t="shared" si="578"/>
        <v>0</v>
      </c>
      <c r="X1206" s="44">
        <f t="shared" si="579"/>
        <v>0</v>
      </c>
      <c r="Y1206" s="44">
        <f t="shared" si="565"/>
        <v>5094.9748808659597</v>
      </c>
      <c r="Z1206" s="44">
        <f t="shared" si="566"/>
        <v>-2053.4640369616213</v>
      </c>
      <c r="AA1206" s="44">
        <f t="shared" si="580"/>
        <v>1.4152708002405443</v>
      </c>
      <c r="AB1206" s="44">
        <f t="shared" si="581"/>
        <v>-0.57040667693378366</v>
      </c>
      <c r="AC1206" s="44">
        <f t="shared" si="582"/>
        <v>0.57040667693378366</v>
      </c>
      <c r="AD1206" s="44">
        <f t="shared" si="583"/>
        <v>0.84486412330676064</v>
      </c>
      <c r="AE1206" s="44">
        <f>1/2*(('Car Info '!$C$5)*('My Spreedsheet '!F1206)^2)</f>
        <v>518798.22530864197</v>
      </c>
      <c r="AF1206" s="44">
        <f t="shared" si="584"/>
        <v>518.79822530864203</v>
      </c>
      <c r="AG1206" s="44">
        <f t="shared" si="585"/>
        <v>0.14411061814128945</v>
      </c>
      <c r="AH1206" s="44">
        <f t="shared" si="586"/>
        <v>29.075013252314822</v>
      </c>
      <c r="AI1206" s="44">
        <f t="shared" si="587"/>
        <v>11259.188765580389</v>
      </c>
      <c r="AJ1206" s="44">
        <f t="shared" si="588"/>
        <v>507539.03654306155</v>
      </c>
      <c r="AK1206" s="44">
        <f t="shared" si="589"/>
        <v>507.53903654306157</v>
      </c>
      <c r="AL1206" s="44">
        <f t="shared" si="590"/>
        <v>0</v>
      </c>
      <c r="AM1206" s="44">
        <f t="shared" si="591"/>
        <v>0</v>
      </c>
      <c r="AN1206" s="44">
        <f t="shared" si="592"/>
        <v>380.65427740729621</v>
      </c>
      <c r="AO1206" s="44">
        <f>IF('My Spreedsheet '!AN1206&lt; 'Supercapacitor Info'!$F$22,'My Spreedsheet '!AN1206,'Supercapacitor Info'!$F$22)</f>
        <v>380.65427740729621</v>
      </c>
    </row>
    <row r="1207" spans="2:41" x14ac:dyDescent="0.3">
      <c r="B1207" s="11" t="s">
        <v>11</v>
      </c>
      <c r="C1207" s="11">
        <v>1202</v>
      </c>
      <c r="D1207" s="11">
        <v>180</v>
      </c>
      <c r="E1207" s="12">
        <v>95.8</v>
      </c>
      <c r="F1207" s="53">
        <f t="shared" si="567"/>
        <v>26.611111111111111</v>
      </c>
      <c r="G1207" s="19">
        <f t="shared" si="593"/>
        <v>0.19444444444444522</v>
      </c>
      <c r="H1207" s="19">
        <f t="shared" si="594"/>
        <v>0.70000000000000284</v>
      </c>
      <c r="I1207" s="19">
        <f t="shared" si="568"/>
        <v>26.611111111111111</v>
      </c>
      <c r="J1207" s="19">
        <f t="shared" si="569"/>
        <v>10402.944444444447</v>
      </c>
      <c r="K1207" s="19">
        <f t="shared" si="570"/>
        <v>2552.5277777777796</v>
      </c>
      <c r="L1207" s="44">
        <f>'Car Info '!$C$5*'My Spreedsheet '!G1207</f>
        <v>289.72222222222337</v>
      </c>
      <c r="M1207" s="44">
        <f t="shared" si="571"/>
        <v>1</v>
      </c>
      <c r="N1207" s="44">
        <f>IF(M1207=1,'Car Info '!$C$5*9.80665*'Car Info '!$H$5,0)</f>
        <v>160.73099349999998</v>
      </c>
      <c r="O1207" s="44">
        <f>0.5*'Car Info '!$G$5*'Car Info '!$I$5*'Car Info '!$D$5*('My Spreedsheet '!F1207*'My Spreedsheet '!F1207)</f>
        <v>270.43073184375697</v>
      </c>
      <c r="P1207" s="44">
        <f t="shared" si="595"/>
        <v>720.88394756598041</v>
      </c>
      <c r="Q1207" s="44">
        <f t="shared" si="572"/>
        <v>19183.522826894699</v>
      </c>
      <c r="R1207" s="44">
        <f t="shared" si="573"/>
        <v>19.183522826894698</v>
      </c>
      <c r="S1207" s="44">
        <f t="shared" si="574"/>
        <v>11473.692579981089</v>
      </c>
      <c r="T1207" s="44">
        <f t="shared" si="575"/>
        <v>762202.74778615194</v>
      </c>
      <c r="U1207" s="44">
        <f t="shared" si="576"/>
        <v>19.183522826894698</v>
      </c>
      <c r="V1207" s="44">
        <f t="shared" si="577"/>
        <v>5.3287563408040833E-3</v>
      </c>
      <c r="W1207" s="44">
        <f t="shared" si="578"/>
        <v>0</v>
      </c>
      <c r="X1207" s="44">
        <f t="shared" si="579"/>
        <v>0</v>
      </c>
      <c r="Y1207" s="44">
        <f t="shared" si="565"/>
        <v>5114.1584036928543</v>
      </c>
      <c r="Z1207" s="44">
        <f t="shared" si="566"/>
        <v>-2053.4640369616213</v>
      </c>
      <c r="AA1207" s="44">
        <f t="shared" si="580"/>
        <v>1.4205995565813485</v>
      </c>
      <c r="AB1207" s="44">
        <f t="shared" si="581"/>
        <v>-0.57040667693378366</v>
      </c>
      <c r="AC1207" s="44">
        <f t="shared" si="582"/>
        <v>0.57040667693378366</v>
      </c>
      <c r="AD1207" s="44">
        <f t="shared" si="583"/>
        <v>0.85019287964756485</v>
      </c>
      <c r="AE1207" s="44">
        <f>1/2*(('Car Info '!$C$5)*('My Spreedsheet '!F1207)^2)</f>
        <v>527572.6697530864</v>
      </c>
      <c r="AF1207" s="44">
        <f t="shared" si="584"/>
        <v>527.57266975308642</v>
      </c>
      <c r="AG1207" s="44">
        <f t="shared" si="585"/>
        <v>0.14654796382030177</v>
      </c>
      <c r="AH1207" s="44">
        <f t="shared" si="586"/>
        <v>29.221561216135122</v>
      </c>
      <c r="AI1207" s="44">
        <f t="shared" si="587"/>
        <v>11473.692579981089</v>
      </c>
      <c r="AJ1207" s="44">
        <f t="shared" si="588"/>
        <v>516098.97717310529</v>
      </c>
      <c r="AK1207" s="44">
        <f t="shared" si="589"/>
        <v>516.09897717310525</v>
      </c>
      <c r="AL1207" s="44">
        <f t="shared" si="590"/>
        <v>0</v>
      </c>
      <c r="AM1207" s="44">
        <f t="shared" si="591"/>
        <v>0</v>
      </c>
      <c r="AN1207" s="44">
        <f t="shared" si="592"/>
        <v>387.07423287982897</v>
      </c>
      <c r="AO1207" s="44">
        <f>IF('My Spreedsheet '!AN1207&lt; 'Supercapacitor Info'!$F$22,'My Spreedsheet '!AN1207,'Supercapacitor Info'!$F$22)</f>
        <v>387.07423287982897</v>
      </c>
    </row>
    <row r="1208" spans="2:41" x14ac:dyDescent="0.3">
      <c r="B1208" s="11" t="s">
        <v>11</v>
      </c>
      <c r="C1208" s="11">
        <v>1203</v>
      </c>
      <c r="D1208" s="11">
        <v>181</v>
      </c>
      <c r="E1208" s="12">
        <v>96.4</v>
      </c>
      <c r="F1208" s="53">
        <f t="shared" si="567"/>
        <v>26.777777777777779</v>
      </c>
      <c r="G1208" s="19">
        <f t="shared" si="593"/>
        <v>0.1388888888888889</v>
      </c>
      <c r="H1208" s="19">
        <f t="shared" si="594"/>
        <v>0.5</v>
      </c>
      <c r="I1208" s="19">
        <f t="shared" si="568"/>
        <v>26.777777777777779</v>
      </c>
      <c r="J1208" s="19">
        <f t="shared" si="569"/>
        <v>10429.722222222224</v>
      </c>
      <c r="K1208" s="19">
        <f t="shared" si="570"/>
        <v>2579.3055555555575</v>
      </c>
      <c r="L1208" s="44">
        <f>'Car Info '!$C$5*'My Spreedsheet '!G1208</f>
        <v>206.94444444444446</v>
      </c>
      <c r="M1208" s="44">
        <f t="shared" si="571"/>
        <v>1</v>
      </c>
      <c r="N1208" s="44">
        <f>IF(M1208=1,'Car Info '!$C$5*9.80665*'Car Info '!$H$5,0)</f>
        <v>160.73099349999998</v>
      </c>
      <c r="O1208" s="44">
        <f>0.5*'Car Info '!$G$5*'Car Info '!$I$5*'Car Info '!$D$5*('My Spreedsheet '!F1208*'My Spreedsheet '!F1208)</f>
        <v>273.8287810150278</v>
      </c>
      <c r="P1208" s="44">
        <f t="shared" si="595"/>
        <v>641.50421895947215</v>
      </c>
      <c r="Q1208" s="44">
        <f t="shared" si="572"/>
        <v>17178.057418803644</v>
      </c>
      <c r="R1208" s="44">
        <f t="shared" si="573"/>
        <v>17.178057418803643</v>
      </c>
      <c r="S1208" s="44">
        <f t="shared" si="574"/>
        <v>11636.545073124635</v>
      </c>
      <c r="T1208" s="44">
        <f t="shared" si="575"/>
        <v>773839.29285927652</v>
      </c>
      <c r="U1208" s="44">
        <f t="shared" si="576"/>
        <v>17.178057418803643</v>
      </c>
      <c r="V1208" s="44">
        <f t="shared" si="577"/>
        <v>4.7716826163343457E-3</v>
      </c>
      <c r="W1208" s="44">
        <f t="shared" si="578"/>
        <v>0</v>
      </c>
      <c r="X1208" s="44">
        <f t="shared" si="579"/>
        <v>0</v>
      </c>
      <c r="Y1208" s="44">
        <f t="shared" si="565"/>
        <v>5131.3364611116576</v>
      </c>
      <c r="Z1208" s="44">
        <f t="shared" si="566"/>
        <v>-2053.4640369616213</v>
      </c>
      <c r="AA1208" s="44">
        <f t="shared" si="580"/>
        <v>1.4253712391976827</v>
      </c>
      <c r="AB1208" s="44">
        <f t="shared" si="581"/>
        <v>-0.57040667693378366</v>
      </c>
      <c r="AC1208" s="44">
        <f t="shared" si="582"/>
        <v>0.57040667693378366</v>
      </c>
      <c r="AD1208" s="44">
        <f t="shared" si="583"/>
        <v>0.85496456226389905</v>
      </c>
      <c r="AE1208" s="44">
        <f>1/2*(('Car Info '!$C$5)*('My Spreedsheet '!F1208)^2)</f>
        <v>534201.79012345686</v>
      </c>
      <c r="AF1208" s="44">
        <f t="shared" si="584"/>
        <v>534.20179012345682</v>
      </c>
      <c r="AG1208" s="44">
        <f t="shared" si="585"/>
        <v>0.14838938614540467</v>
      </c>
      <c r="AH1208" s="44">
        <f t="shared" si="586"/>
        <v>29.369950602280525</v>
      </c>
      <c r="AI1208" s="44">
        <f t="shared" si="587"/>
        <v>11636.545073124635</v>
      </c>
      <c r="AJ1208" s="44">
        <f t="shared" si="588"/>
        <v>522565.24505033222</v>
      </c>
      <c r="AK1208" s="44">
        <f t="shared" si="589"/>
        <v>522.56524505033224</v>
      </c>
      <c r="AL1208" s="44">
        <f t="shared" si="590"/>
        <v>0</v>
      </c>
      <c r="AM1208" s="44">
        <f t="shared" si="591"/>
        <v>0</v>
      </c>
      <c r="AN1208" s="44">
        <f t="shared" si="592"/>
        <v>391.92393378774915</v>
      </c>
      <c r="AO1208" s="44">
        <f>IF('My Spreedsheet '!AN1208&lt; 'Supercapacitor Info'!$F$22,'My Spreedsheet '!AN1208,'Supercapacitor Info'!$F$22)</f>
        <v>391.92393378774915</v>
      </c>
    </row>
    <row r="1209" spans="2:41" x14ac:dyDescent="0.3">
      <c r="B1209" s="11" t="s">
        <v>11</v>
      </c>
      <c r="C1209" s="11">
        <v>1204</v>
      </c>
      <c r="D1209" s="11">
        <v>182</v>
      </c>
      <c r="E1209" s="12">
        <v>96.8</v>
      </c>
      <c r="F1209" s="53">
        <f t="shared" si="567"/>
        <v>26.888888888888886</v>
      </c>
      <c r="G1209" s="19">
        <f t="shared" si="593"/>
        <v>8.3333333333332538E-2</v>
      </c>
      <c r="H1209" s="19">
        <f t="shared" si="594"/>
        <v>0.29999999999999716</v>
      </c>
      <c r="I1209" s="19">
        <f t="shared" si="568"/>
        <v>26.888888888888886</v>
      </c>
      <c r="J1209" s="19">
        <f t="shared" si="569"/>
        <v>10456.611111111113</v>
      </c>
      <c r="K1209" s="19">
        <f t="shared" si="570"/>
        <v>2606.1944444444462</v>
      </c>
      <c r="L1209" s="44">
        <f>'Car Info '!$C$5*'My Spreedsheet '!G1209</f>
        <v>124.16666666666548</v>
      </c>
      <c r="M1209" s="44">
        <f t="shared" si="571"/>
        <v>1</v>
      </c>
      <c r="N1209" s="44">
        <f>IF(M1209=1,'Car Info '!$C$5*9.80665*'Car Info '!$H$5,0)</f>
        <v>160.73099349999998</v>
      </c>
      <c r="O1209" s="44">
        <f>0.5*'Car Info '!$G$5*'Car Info '!$I$5*'Car Info '!$D$5*('My Spreedsheet '!F1209*'My Spreedsheet '!F1209)</f>
        <v>276.10593363344435</v>
      </c>
      <c r="P1209" s="44">
        <f t="shared" si="595"/>
        <v>561.0035938001098</v>
      </c>
      <c r="Q1209" s="44">
        <f t="shared" si="572"/>
        <v>15084.763299958506</v>
      </c>
      <c r="R1209" s="44">
        <f t="shared" si="573"/>
        <v>15.084763299958507</v>
      </c>
      <c r="S1209" s="44">
        <f t="shared" si="574"/>
        <v>11746.059596254834</v>
      </c>
      <c r="T1209" s="44">
        <f t="shared" si="575"/>
        <v>785585.35245553136</v>
      </c>
      <c r="U1209" s="44">
        <f t="shared" si="576"/>
        <v>15.084763299958507</v>
      </c>
      <c r="V1209" s="44">
        <f t="shared" si="577"/>
        <v>4.1902120277662516E-3</v>
      </c>
      <c r="W1209" s="44">
        <f t="shared" si="578"/>
        <v>0</v>
      </c>
      <c r="X1209" s="44">
        <f t="shared" si="579"/>
        <v>0</v>
      </c>
      <c r="Y1209" s="44">
        <f t="shared" si="565"/>
        <v>5146.4212244116161</v>
      </c>
      <c r="Z1209" s="44">
        <f t="shared" si="566"/>
        <v>-2053.4640369616213</v>
      </c>
      <c r="AA1209" s="44">
        <f t="shared" si="580"/>
        <v>1.4295614512254489</v>
      </c>
      <c r="AB1209" s="44">
        <f t="shared" si="581"/>
        <v>-0.57040667693378366</v>
      </c>
      <c r="AC1209" s="44">
        <f t="shared" si="582"/>
        <v>0.57040667693378366</v>
      </c>
      <c r="AD1209" s="44">
        <f t="shared" si="583"/>
        <v>0.8591547742916652</v>
      </c>
      <c r="AE1209" s="44">
        <f>1/2*(('Car Info '!$C$5)*('My Spreedsheet '!F1209)^2)</f>
        <v>538644.19753086404</v>
      </c>
      <c r="AF1209" s="44">
        <f t="shared" si="584"/>
        <v>538.64419753086406</v>
      </c>
      <c r="AG1209" s="44">
        <f t="shared" si="585"/>
        <v>0.14962338820301779</v>
      </c>
      <c r="AH1209" s="44">
        <f t="shared" si="586"/>
        <v>29.519573990483543</v>
      </c>
      <c r="AI1209" s="44">
        <f t="shared" si="587"/>
        <v>11746.059596254834</v>
      </c>
      <c r="AJ1209" s="44">
        <f t="shared" si="588"/>
        <v>526898.1379346092</v>
      </c>
      <c r="AK1209" s="44">
        <f t="shared" si="589"/>
        <v>526.89813793460917</v>
      </c>
      <c r="AL1209" s="44">
        <f t="shared" si="590"/>
        <v>0</v>
      </c>
      <c r="AM1209" s="44">
        <f t="shared" si="591"/>
        <v>0</v>
      </c>
      <c r="AN1209" s="44">
        <f t="shared" si="592"/>
        <v>395.17360345095688</v>
      </c>
      <c r="AO1209" s="44">
        <f>IF('My Spreedsheet '!AN1209&lt; 'Supercapacitor Info'!$F$22,'My Spreedsheet '!AN1209,'Supercapacitor Info'!$F$22)</f>
        <v>395.17360345095688</v>
      </c>
    </row>
    <row r="1210" spans="2:41" x14ac:dyDescent="0.3">
      <c r="B1210" s="11" t="s">
        <v>11</v>
      </c>
      <c r="C1210" s="11">
        <v>1205</v>
      </c>
      <c r="D1210" s="11">
        <v>183</v>
      </c>
      <c r="E1210" s="12">
        <v>97</v>
      </c>
      <c r="F1210" s="53">
        <f t="shared" si="567"/>
        <v>26.944444444444443</v>
      </c>
      <c r="G1210" s="19">
        <f t="shared" si="593"/>
        <v>4.1666666666666269E-2</v>
      </c>
      <c r="H1210" s="19">
        <f t="shared" si="594"/>
        <v>0.14999999999999858</v>
      </c>
      <c r="I1210" s="19">
        <f t="shared" si="568"/>
        <v>26.944444444444443</v>
      </c>
      <c r="J1210" s="19">
        <f t="shared" si="569"/>
        <v>10483.555555555558</v>
      </c>
      <c r="K1210" s="19">
        <f t="shared" si="570"/>
        <v>2633.1388888888905</v>
      </c>
      <c r="L1210" s="44">
        <f>'Car Info '!$C$5*'My Spreedsheet '!G1210</f>
        <v>62.083333333332739</v>
      </c>
      <c r="M1210" s="44">
        <f t="shared" si="571"/>
        <v>1</v>
      </c>
      <c r="N1210" s="44">
        <f>IF(M1210=1,'Car Info '!$C$5*9.80665*'Car Info '!$H$5,0)</f>
        <v>160.73099349999998</v>
      </c>
      <c r="O1210" s="44">
        <f>0.5*'Car Info '!$G$5*'Car Info '!$I$5*'Car Info '!$D$5*('My Spreedsheet '!F1210*'My Spreedsheet '!F1210)</f>
        <v>277.24804589392357</v>
      </c>
      <c r="P1210" s="44">
        <f t="shared" si="595"/>
        <v>500.06237272725627</v>
      </c>
      <c r="Q1210" s="44">
        <f t="shared" si="572"/>
        <v>13473.902820706626</v>
      </c>
      <c r="R1210" s="44">
        <f t="shared" si="573"/>
        <v>13.473902820706627</v>
      </c>
      <c r="S1210" s="44">
        <f t="shared" si="574"/>
        <v>11801.101894780719</v>
      </c>
      <c r="T1210" s="44">
        <f t="shared" si="575"/>
        <v>797386.45435031212</v>
      </c>
      <c r="U1210" s="44">
        <f t="shared" si="576"/>
        <v>13.473902820706627</v>
      </c>
      <c r="V1210" s="44">
        <f t="shared" si="577"/>
        <v>3.7427507835296188E-3</v>
      </c>
      <c r="W1210" s="44">
        <f t="shared" si="578"/>
        <v>0</v>
      </c>
      <c r="X1210" s="44">
        <f t="shared" si="579"/>
        <v>0</v>
      </c>
      <c r="Y1210" s="44">
        <f t="shared" si="565"/>
        <v>5159.8951272323229</v>
      </c>
      <c r="Z1210" s="44">
        <f t="shared" si="566"/>
        <v>-2053.4640369616213</v>
      </c>
      <c r="AA1210" s="44">
        <f t="shared" si="580"/>
        <v>1.4333042020089786</v>
      </c>
      <c r="AB1210" s="44">
        <f t="shared" si="581"/>
        <v>-0.57040667693378366</v>
      </c>
      <c r="AC1210" s="44">
        <f t="shared" si="582"/>
        <v>0.57040667693378366</v>
      </c>
      <c r="AD1210" s="44">
        <f t="shared" si="583"/>
        <v>0.8628975250751949</v>
      </c>
      <c r="AE1210" s="44">
        <f>1/2*(('Car Info '!$C$5)*('My Spreedsheet '!F1210)^2)</f>
        <v>540872.29938271595</v>
      </c>
      <c r="AF1210" s="44">
        <f t="shared" si="584"/>
        <v>540.87229938271594</v>
      </c>
      <c r="AG1210" s="44">
        <f t="shared" si="585"/>
        <v>0.15024230538408775</v>
      </c>
      <c r="AH1210" s="44">
        <f t="shared" si="586"/>
        <v>29.66981629586763</v>
      </c>
      <c r="AI1210" s="44">
        <f t="shared" si="587"/>
        <v>11801.101894780719</v>
      </c>
      <c r="AJ1210" s="44">
        <f t="shared" si="588"/>
        <v>529071.19748793519</v>
      </c>
      <c r="AK1210" s="44">
        <f t="shared" si="589"/>
        <v>529.07119748793525</v>
      </c>
      <c r="AL1210" s="44">
        <f t="shared" si="590"/>
        <v>0</v>
      </c>
      <c r="AM1210" s="44">
        <f t="shared" si="591"/>
        <v>0</v>
      </c>
      <c r="AN1210" s="44">
        <f t="shared" si="592"/>
        <v>396.80339811595138</v>
      </c>
      <c r="AO1210" s="44">
        <f>IF('My Spreedsheet '!AN1210&lt; 'Supercapacitor Info'!$F$22,'My Spreedsheet '!AN1210,'Supercapacitor Info'!$F$22)</f>
        <v>396.80339811595138</v>
      </c>
    </row>
    <row r="1211" spans="2:41" x14ac:dyDescent="0.3">
      <c r="B1211" s="11" t="s">
        <v>11</v>
      </c>
      <c r="C1211" s="11">
        <v>1206</v>
      </c>
      <c r="D1211" s="11">
        <v>184</v>
      </c>
      <c r="E1211" s="12">
        <v>97.1</v>
      </c>
      <c r="F1211" s="53">
        <f t="shared" si="567"/>
        <v>26.972222222222221</v>
      </c>
      <c r="G1211" s="19">
        <f t="shared" si="593"/>
        <v>2.7777777777778172E-2</v>
      </c>
      <c r="H1211" s="19">
        <f t="shared" si="594"/>
        <v>0.10000000000000142</v>
      </c>
      <c r="I1211" s="19">
        <f t="shared" si="568"/>
        <v>26.972222222222221</v>
      </c>
      <c r="J1211" s="19">
        <f t="shared" si="569"/>
        <v>10510.527777777781</v>
      </c>
      <c r="K1211" s="19">
        <f t="shared" si="570"/>
        <v>2660.1111111111127</v>
      </c>
      <c r="L1211" s="44">
        <f>'Car Info '!$C$5*'My Spreedsheet '!G1211</f>
        <v>41.388888888889475</v>
      </c>
      <c r="M1211" s="44">
        <f t="shared" si="571"/>
        <v>1</v>
      </c>
      <c r="N1211" s="44">
        <f>IF(M1211=1,'Car Info '!$C$5*9.80665*'Car Info '!$H$5,0)</f>
        <v>160.73099349999998</v>
      </c>
      <c r="O1211" s="44">
        <f>0.5*'Car Info '!$G$5*'Car Info '!$I$5*'Car Info '!$D$5*('My Spreedsheet '!F1211*'My Spreedsheet '!F1211)</f>
        <v>277.81998601198086</v>
      </c>
      <c r="P1211" s="44">
        <f t="shared" si="595"/>
        <v>479.9398684008703</v>
      </c>
      <c r="Q1211" s="44">
        <f t="shared" si="572"/>
        <v>12945.044783812362</v>
      </c>
      <c r="R1211" s="44">
        <f t="shared" si="573"/>
        <v>12.945044783812362</v>
      </c>
      <c r="S1211" s="44">
        <f t="shared" si="574"/>
        <v>11828.69447517037</v>
      </c>
      <c r="T1211" s="44">
        <f t="shared" si="575"/>
        <v>809215.14882548247</v>
      </c>
      <c r="U1211" s="44">
        <f t="shared" si="576"/>
        <v>12.945044783812362</v>
      </c>
      <c r="V1211" s="44">
        <f t="shared" si="577"/>
        <v>3.5958457732812115E-3</v>
      </c>
      <c r="W1211" s="44">
        <f t="shared" si="578"/>
        <v>0</v>
      </c>
      <c r="X1211" s="44">
        <f t="shared" si="579"/>
        <v>0</v>
      </c>
      <c r="Y1211" s="44">
        <f t="shared" si="565"/>
        <v>5172.8401720161355</v>
      </c>
      <c r="Z1211" s="44">
        <f t="shared" si="566"/>
        <v>-2053.4640369616213</v>
      </c>
      <c r="AA1211" s="44">
        <f t="shared" si="580"/>
        <v>1.4369000477822598</v>
      </c>
      <c r="AB1211" s="44">
        <f t="shared" si="581"/>
        <v>-0.57040667693378366</v>
      </c>
      <c r="AC1211" s="44">
        <f t="shared" si="582"/>
        <v>0.57040667693378366</v>
      </c>
      <c r="AD1211" s="44">
        <f t="shared" si="583"/>
        <v>0.86649337084847611</v>
      </c>
      <c r="AE1211" s="44">
        <f>1/2*(('Car Info '!$C$5)*('My Spreedsheet '!F1211)^2)</f>
        <v>541988.07484567899</v>
      </c>
      <c r="AF1211" s="44">
        <f t="shared" si="584"/>
        <v>541.98807484567897</v>
      </c>
      <c r="AG1211" s="44">
        <f t="shared" si="585"/>
        <v>0.1505522430126886</v>
      </c>
      <c r="AH1211" s="44">
        <f t="shared" si="586"/>
        <v>29.82036853888032</v>
      </c>
      <c r="AI1211" s="44">
        <f t="shared" si="587"/>
        <v>11828.69447517037</v>
      </c>
      <c r="AJ1211" s="44">
        <f t="shared" si="588"/>
        <v>530159.38037050865</v>
      </c>
      <c r="AK1211" s="44">
        <f t="shared" si="589"/>
        <v>530.15938037050864</v>
      </c>
      <c r="AL1211" s="44">
        <f t="shared" si="590"/>
        <v>0</v>
      </c>
      <c r="AM1211" s="44">
        <f t="shared" si="591"/>
        <v>0</v>
      </c>
      <c r="AN1211" s="44">
        <f t="shared" si="592"/>
        <v>397.61953527788148</v>
      </c>
      <c r="AO1211" s="44">
        <f>IF('My Spreedsheet '!AN1211&lt; 'Supercapacitor Info'!$F$22,'My Spreedsheet '!AN1211,'Supercapacitor Info'!$F$22)</f>
        <v>397.61953527788148</v>
      </c>
    </row>
    <row r="1212" spans="2:41" x14ac:dyDescent="0.3">
      <c r="B1212" s="11" t="s">
        <v>11</v>
      </c>
      <c r="C1212" s="11">
        <v>1207</v>
      </c>
      <c r="D1212" s="11">
        <v>185</v>
      </c>
      <c r="E1212" s="12">
        <v>97.2</v>
      </c>
      <c r="F1212" s="53">
        <f t="shared" si="567"/>
        <v>27</v>
      </c>
      <c r="G1212" s="19">
        <f t="shared" si="593"/>
        <v>2.7777777777778172E-2</v>
      </c>
      <c r="H1212" s="19">
        <f t="shared" si="594"/>
        <v>0.10000000000000142</v>
      </c>
      <c r="I1212" s="19">
        <f t="shared" si="568"/>
        <v>27</v>
      </c>
      <c r="J1212" s="19">
        <f t="shared" si="569"/>
        <v>10537.527777777781</v>
      </c>
      <c r="K1212" s="19">
        <f t="shared" si="570"/>
        <v>2687.1111111111127</v>
      </c>
      <c r="L1212" s="44">
        <f>'Car Info '!$C$5*'My Spreedsheet '!G1212</f>
        <v>41.388888888889475</v>
      </c>
      <c r="M1212" s="44">
        <f t="shared" si="571"/>
        <v>1</v>
      </c>
      <c r="N1212" s="44">
        <f>IF(M1212=1,'Car Info '!$C$5*9.80665*'Car Info '!$H$5,0)</f>
        <v>160.73099349999998</v>
      </c>
      <c r="O1212" s="44">
        <f>0.5*'Car Info '!$G$5*'Car Info '!$I$5*'Car Info '!$D$5*('My Spreedsheet '!F1212*'My Spreedsheet '!F1212)</f>
        <v>278.39251545525002</v>
      </c>
      <c r="P1212" s="44">
        <f t="shared" si="595"/>
        <v>480.51239784413951</v>
      </c>
      <c r="Q1212" s="44">
        <f t="shared" si="572"/>
        <v>12973.834741791767</v>
      </c>
      <c r="R1212" s="44">
        <f t="shared" si="573"/>
        <v>12.973834741791768</v>
      </c>
      <c r="S1212" s="44">
        <f t="shared" si="574"/>
        <v>11856.33474179175</v>
      </c>
      <c r="T1212" s="44">
        <f t="shared" si="575"/>
        <v>821071.48356727418</v>
      </c>
      <c r="U1212" s="44">
        <f t="shared" si="576"/>
        <v>12.973834741791768</v>
      </c>
      <c r="V1212" s="44">
        <f t="shared" si="577"/>
        <v>3.6038429838310465E-3</v>
      </c>
      <c r="W1212" s="44">
        <f t="shared" si="578"/>
        <v>0</v>
      </c>
      <c r="X1212" s="44">
        <f t="shared" si="579"/>
        <v>0</v>
      </c>
      <c r="Y1212" s="44">
        <f t="shared" si="565"/>
        <v>5185.814006757927</v>
      </c>
      <c r="Z1212" s="44">
        <f t="shared" si="566"/>
        <v>-2053.4640369616213</v>
      </c>
      <c r="AA1212" s="44">
        <f t="shared" si="580"/>
        <v>1.4405038907660908</v>
      </c>
      <c r="AB1212" s="44">
        <f t="shared" si="581"/>
        <v>-0.57040667693378366</v>
      </c>
      <c r="AC1212" s="44">
        <f t="shared" si="582"/>
        <v>0.57040667693378366</v>
      </c>
      <c r="AD1212" s="44">
        <f t="shared" si="583"/>
        <v>0.87009721383230709</v>
      </c>
      <c r="AE1212" s="44">
        <f>1/2*(('Car Info '!$C$5)*('My Spreedsheet '!F1212)^2)</f>
        <v>543105</v>
      </c>
      <c r="AF1212" s="44">
        <f t="shared" si="584"/>
        <v>543.10500000000002</v>
      </c>
      <c r="AG1212" s="44">
        <f t="shared" si="585"/>
        <v>0.15086250000000001</v>
      </c>
      <c r="AH1212" s="44">
        <f t="shared" si="586"/>
        <v>29.971231038880319</v>
      </c>
      <c r="AI1212" s="44">
        <f t="shared" si="587"/>
        <v>11856.33474179175</v>
      </c>
      <c r="AJ1212" s="44">
        <f t="shared" si="588"/>
        <v>531248.66525820829</v>
      </c>
      <c r="AK1212" s="44">
        <f t="shared" si="589"/>
        <v>531.24866525820835</v>
      </c>
      <c r="AL1212" s="44">
        <f t="shared" si="590"/>
        <v>0</v>
      </c>
      <c r="AM1212" s="44">
        <f t="shared" si="591"/>
        <v>0</v>
      </c>
      <c r="AN1212" s="44">
        <f t="shared" si="592"/>
        <v>398.4364989436562</v>
      </c>
      <c r="AO1212" s="44">
        <f>IF('My Spreedsheet '!AN1212&lt; 'Supercapacitor Info'!$F$22,'My Spreedsheet '!AN1212,'Supercapacitor Info'!$F$22)</f>
        <v>398.4364989436562</v>
      </c>
    </row>
    <row r="1213" spans="2:41" x14ac:dyDescent="0.3">
      <c r="B1213" s="11" t="s">
        <v>11</v>
      </c>
      <c r="C1213" s="11">
        <v>1208</v>
      </c>
      <c r="D1213" s="11">
        <v>186</v>
      </c>
      <c r="E1213" s="12">
        <v>97.3</v>
      </c>
      <c r="F1213" s="53">
        <f t="shared" si="567"/>
        <v>27.027777777777775</v>
      </c>
      <c r="G1213" s="19">
        <f t="shared" si="593"/>
        <v>2.7777777777778172E-2</v>
      </c>
      <c r="H1213" s="19">
        <f t="shared" si="594"/>
        <v>0.10000000000000142</v>
      </c>
      <c r="I1213" s="19">
        <f t="shared" si="568"/>
        <v>27.027777777777775</v>
      </c>
      <c r="J1213" s="19">
        <f t="shared" si="569"/>
        <v>10564.555555555558</v>
      </c>
      <c r="K1213" s="19">
        <f t="shared" si="570"/>
        <v>2714.1388888888905</v>
      </c>
      <c r="L1213" s="44">
        <f>'Car Info '!$C$5*'My Spreedsheet '!G1213</f>
        <v>41.388888888889475</v>
      </c>
      <c r="M1213" s="44">
        <f t="shared" si="571"/>
        <v>1</v>
      </c>
      <c r="N1213" s="44">
        <f>IF(M1213=1,'Car Info '!$C$5*9.80665*'Car Info '!$H$5,0)</f>
        <v>160.73099349999998</v>
      </c>
      <c r="O1213" s="44">
        <f>0.5*'Car Info '!$G$5*'Car Info '!$I$5*'Car Info '!$D$5*('My Spreedsheet '!F1213*'My Spreedsheet '!F1213)</f>
        <v>278.96563422373083</v>
      </c>
      <c r="P1213" s="44">
        <f t="shared" si="595"/>
        <v>481.08551661262027</v>
      </c>
      <c r="Q1213" s="44">
        <f t="shared" si="572"/>
        <v>13002.672435113318</v>
      </c>
      <c r="R1213" s="44">
        <f t="shared" si="573"/>
        <v>13.002672435113318</v>
      </c>
      <c r="S1213" s="44">
        <f t="shared" si="574"/>
        <v>11884.022743755278</v>
      </c>
      <c r="T1213" s="44">
        <f t="shared" si="575"/>
        <v>832955.50631102943</v>
      </c>
      <c r="U1213" s="44">
        <f t="shared" si="576"/>
        <v>13.002672435113318</v>
      </c>
      <c r="V1213" s="44">
        <f t="shared" si="577"/>
        <v>3.6118534541981439E-3</v>
      </c>
      <c r="W1213" s="44">
        <f t="shared" si="578"/>
        <v>0</v>
      </c>
      <c r="X1213" s="44">
        <f t="shared" si="579"/>
        <v>0</v>
      </c>
      <c r="Y1213" s="44">
        <f t="shared" si="565"/>
        <v>5198.8166791930407</v>
      </c>
      <c r="Z1213" s="44">
        <f t="shared" si="566"/>
        <v>-2053.4640369616213</v>
      </c>
      <c r="AA1213" s="44">
        <f t="shared" si="580"/>
        <v>1.444115744220289</v>
      </c>
      <c r="AB1213" s="44">
        <f t="shared" si="581"/>
        <v>-0.57040667693378366</v>
      </c>
      <c r="AC1213" s="44">
        <f t="shared" si="582"/>
        <v>0.57040667693378366</v>
      </c>
      <c r="AD1213" s="44">
        <f t="shared" si="583"/>
        <v>0.87370906728650533</v>
      </c>
      <c r="AE1213" s="44">
        <f>1/2*(('Car Info '!$C$5)*('My Spreedsheet '!F1213)^2)</f>
        <v>544223.07484567887</v>
      </c>
      <c r="AF1213" s="44">
        <f t="shared" si="584"/>
        <v>544.22307484567887</v>
      </c>
      <c r="AG1213" s="44">
        <f t="shared" si="585"/>
        <v>0.1511730763460219</v>
      </c>
      <c r="AH1213" s="44">
        <f t="shared" si="586"/>
        <v>30.122404115226342</v>
      </c>
      <c r="AI1213" s="44">
        <f t="shared" si="587"/>
        <v>11884.022743755278</v>
      </c>
      <c r="AJ1213" s="44">
        <f t="shared" si="588"/>
        <v>532339.05210192362</v>
      </c>
      <c r="AK1213" s="44">
        <f t="shared" si="589"/>
        <v>532.33905210192358</v>
      </c>
      <c r="AL1213" s="44">
        <f t="shared" si="590"/>
        <v>0</v>
      </c>
      <c r="AM1213" s="44">
        <f t="shared" si="591"/>
        <v>0</v>
      </c>
      <c r="AN1213" s="44">
        <f t="shared" si="592"/>
        <v>399.25428907644272</v>
      </c>
      <c r="AO1213" s="44">
        <f>IF('My Spreedsheet '!AN1213&lt; 'Supercapacitor Info'!$F$22,'My Spreedsheet '!AN1213,'Supercapacitor Info'!$F$22)</f>
        <v>399.25428907644272</v>
      </c>
    </row>
    <row r="1214" spans="2:41" x14ac:dyDescent="0.3">
      <c r="B1214" s="11" t="s">
        <v>11</v>
      </c>
      <c r="C1214" s="11">
        <v>1209</v>
      </c>
      <c r="D1214" s="11">
        <v>187</v>
      </c>
      <c r="E1214" s="12">
        <v>97.4</v>
      </c>
      <c r="F1214" s="53">
        <f t="shared" si="567"/>
        <v>27.055555555555557</v>
      </c>
      <c r="G1214" s="19">
        <f t="shared" si="593"/>
        <v>1.3888888888890073E-2</v>
      </c>
      <c r="H1214" s="19">
        <f t="shared" si="594"/>
        <v>5.0000000000004263E-2</v>
      </c>
      <c r="I1214" s="19">
        <f t="shared" si="568"/>
        <v>27.055555555555557</v>
      </c>
      <c r="J1214" s="19">
        <f t="shared" si="569"/>
        <v>10591.611111111113</v>
      </c>
      <c r="K1214" s="19">
        <f t="shared" si="570"/>
        <v>2741.1944444444462</v>
      </c>
      <c r="L1214" s="44">
        <f>'Car Info '!$C$5*'My Spreedsheet '!G1214</f>
        <v>20.694444444446209</v>
      </c>
      <c r="M1214" s="44">
        <f t="shared" si="571"/>
        <v>1</v>
      </c>
      <c r="N1214" s="44">
        <f>IF(M1214=1,'Car Info '!$C$5*9.80665*'Car Info '!$H$5,0)</f>
        <v>160.73099349999998</v>
      </c>
      <c r="O1214" s="44">
        <f>0.5*'Car Info '!$G$5*'Car Info '!$I$5*'Car Info '!$D$5*('My Spreedsheet '!F1214*'My Spreedsheet '!F1214)</f>
        <v>279.53934231742363</v>
      </c>
      <c r="P1214" s="44">
        <f t="shared" si="595"/>
        <v>460.96478026186981</v>
      </c>
      <c r="Q1214" s="44">
        <f t="shared" si="572"/>
        <v>12471.658221529478</v>
      </c>
      <c r="R1214" s="44">
        <f t="shared" si="573"/>
        <v>12.471658221529479</v>
      </c>
      <c r="S1214" s="44">
        <f t="shared" si="574"/>
        <v>11911.758530171406</v>
      </c>
      <c r="T1214" s="44">
        <f t="shared" si="575"/>
        <v>844867.26484120078</v>
      </c>
      <c r="U1214" s="44">
        <f t="shared" si="576"/>
        <v>12.471658221529479</v>
      </c>
      <c r="V1214" s="44">
        <f t="shared" si="577"/>
        <v>3.4643495059804106E-3</v>
      </c>
      <c r="W1214" s="44">
        <f t="shared" si="578"/>
        <v>0</v>
      </c>
      <c r="X1214" s="44">
        <f t="shared" si="579"/>
        <v>0</v>
      </c>
      <c r="Y1214" s="44">
        <f t="shared" si="565"/>
        <v>5211.2883374145704</v>
      </c>
      <c r="Z1214" s="44">
        <f t="shared" si="566"/>
        <v>-2053.4640369616213</v>
      </c>
      <c r="AA1214" s="44">
        <f t="shared" si="580"/>
        <v>1.4475800937262695</v>
      </c>
      <c r="AB1214" s="44">
        <f t="shared" si="581"/>
        <v>-0.57040667693378366</v>
      </c>
      <c r="AC1214" s="44">
        <f t="shared" si="582"/>
        <v>0.57040667693378366</v>
      </c>
      <c r="AD1214" s="44">
        <f t="shared" si="583"/>
        <v>0.87717341679248584</v>
      </c>
      <c r="AE1214" s="44">
        <f>1/2*(('Car Info '!$C$5)*('My Spreedsheet '!F1214)^2)</f>
        <v>545342.29938271607</v>
      </c>
      <c r="AF1214" s="44">
        <f t="shared" si="584"/>
        <v>545.34229938271608</v>
      </c>
      <c r="AG1214" s="44">
        <f t="shared" si="585"/>
        <v>0.15148397205075448</v>
      </c>
      <c r="AH1214" s="44">
        <f t="shared" si="586"/>
        <v>30.273888087277097</v>
      </c>
      <c r="AI1214" s="44">
        <f t="shared" si="587"/>
        <v>11911.758530171406</v>
      </c>
      <c r="AJ1214" s="44">
        <f t="shared" si="588"/>
        <v>533430.54085254471</v>
      </c>
      <c r="AK1214" s="44">
        <f t="shared" si="589"/>
        <v>533.43054085254471</v>
      </c>
      <c r="AL1214" s="44">
        <f t="shared" si="590"/>
        <v>0</v>
      </c>
      <c r="AM1214" s="44">
        <f t="shared" si="591"/>
        <v>0</v>
      </c>
      <c r="AN1214" s="44">
        <f t="shared" si="592"/>
        <v>400.07290563940853</v>
      </c>
      <c r="AO1214" s="44">
        <f>IF('My Spreedsheet '!AN1214&lt; 'Supercapacitor Info'!$F$22,'My Spreedsheet '!AN1214,'Supercapacitor Info'!$F$22)</f>
        <v>400.07290563940853</v>
      </c>
    </row>
    <row r="1215" spans="2:41" x14ac:dyDescent="0.3">
      <c r="B1215" s="11" t="s">
        <v>11</v>
      </c>
      <c r="C1215" s="11">
        <v>1210</v>
      </c>
      <c r="D1215" s="11">
        <v>188</v>
      </c>
      <c r="E1215" s="12">
        <v>97.4</v>
      </c>
      <c r="F1215" s="53">
        <f t="shared" si="567"/>
        <v>27.055555555555557</v>
      </c>
      <c r="G1215" s="19">
        <f t="shared" si="593"/>
        <v>0</v>
      </c>
      <c r="H1215" s="19">
        <f t="shared" si="594"/>
        <v>0</v>
      </c>
      <c r="I1215" s="19">
        <f t="shared" si="568"/>
        <v>27.055555555555557</v>
      </c>
      <c r="J1215" s="19">
        <f t="shared" si="569"/>
        <v>10618.666666666668</v>
      </c>
      <c r="K1215" s="19">
        <f t="shared" si="570"/>
        <v>2768.2500000000018</v>
      </c>
      <c r="L1215" s="44">
        <f>'Car Info '!$C$5*'My Spreedsheet '!G1215</f>
        <v>0</v>
      </c>
      <c r="M1215" s="44">
        <f t="shared" si="571"/>
        <v>1</v>
      </c>
      <c r="N1215" s="44">
        <f>IF(M1215=1,'Car Info '!$C$5*9.80665*'Car Info '!$H$5,0)</f>
        <v>160.73099349999998</v>
      </c>
      <c r="O1215" s="44">
        <f>0.5*'Car Info '!$G$5*'Car Info '!$I$5*'Car Info '!$D$5*('My Spreedsheet '!F1215*'My Spreedsheet '!F1215)</f>
        <v>279.53934231742363</v>
      </c>
      <c r="P1215" s="44">
        <f t="shared" si="595"/>
        <v>440.27033581742364</v>
      </c>
      <c r="Q1215" s="44">
        <f t="shared" si="572"/>
        <v>11911.758530171406</v>
      </c>
      <c r="R1215" s="44">
        <f t="shared" si="573"/>
        <v>11.911758530171406</v>
      </c>
      <c r="S1215" s="44">
        <f t="shared" si="574"/>
        <v>11911.758530171406</v>
      </c>
      <c r="T1215" s="44">
        <f t="shared" si="575"/>
        <v>856779.02337137214</v>
      </c>
      <c r="U1215" s="44">
        <f t="shared" si="576"/>
        <v>11.911758530171406</v>
      </c>
      <c r="V1215" s="44">
        <f t="shared" si="577"/>
        <v>3.3088218139365015E-3</v>
      </c>
      <c r="W1215" s="44">
        <f t="shared" si="578"/>
        <v>0</v>
      </c>
      <c r="X1215" s="44">
        <f t="shared" si="579"/>
        <v>0</v>
      </c>
      <c r="Y1215" s="44">
        <f t="shared" si="565"/>
        <v>5223.2000959447414</v>
      </c>
      <c r="Z1215" s="44">
        <f t="shared" si="566"/>
        <v>-2053.4640369616213</v>
      </c>
      <c r="AA1215" s="44">
        <f t="shared" si="580"/>
        <v>1.450888915540206</v>
      </c>
      <c r="AB1215" s="44">
        <f t="shared" si="581"/>
        <v>-0.57040667693378366</v>
      </c>
      <c r="AC1215" s="44">
        <f t="shared" si="582"/>
        <v>0.57040667693378366</v>
      </c>
      <c r="AD1215" s="44">
        <f t="shared" si="583"/>
        <v>0.88048223860642238</v>
      </c>
      <c r="AE1215" s="44">
        <f>1/2*(('Car Info '!$C$5)*('My Spreedsheet '!F1215)^2)</f>
        <v>545342.29938271607</v>
      </c>
      <c r="AF1215" s="44">
        <f t="shared" si="584"/>
        <v>545.34229938271608</v>
      </c>
      <c r="AG1215" s="44">
        <f t="shared" si="585"/>
        <v>0.15148397205075448</v>
      </c>
      <c r="AH1215" s="44">
        <f t="shared" si="586"/>
        <v>30.425372059327852</v>
      </c>
      <c r="AI1215" s="44">
        <f t="shared" si="587"/>
        <v>11911.758530171406</v>
      </c>
      <c r="AJ1215" s="44">
        <f t="shared" si="588"/>
        <v>533430.54085254471</v>
      </c>
      <c r="AK1215" s="44">
        <f t="shared" si="589"/>
        <v>533.43054085254471</v>
      </c>
      <c r="AL1215" s="44">
        <f t="shared" si="590"/>
        <v>0</v>
      </c>
      <c r="AM1215" s="44">
        <f t="shared" si="591"/>
        <v>0</v>
      </c>
      <c r="AN1215" s="44">
        <f t="shared" si="592"/>
        <v>400.07290563940853</v>
      </c>
      <c r="AO1215" s="44">
        <f>IF('My Spreedsheet '!AN1215&lt; 'Supercapacitor Info'!$F$22,'My Spreedsheet '!AN1215,'Supercapacitor Info'!$F$22)</f>
        <v>400.07290563940853</v>
      </c>
    </row>
    <row r="1216" spans="2:41" x14ac:dyDescent="0.3">
      <c r="B1216" s="11" t="s">
        <v>11</v>
      </c>
      <c r="C1216" s="11">
        <v>1211</v>
      </c>
      <c r="D1216" s="11">
        <v>189</v>
      </c>
      <c r="E1216" s="12">
        <v>97.4</v>
      </c>
      <c r="F1216" s="53">
        <f t="shared" si="567"/>
        <v>27.055555555555557</v>
      </c>
      <c r="G1216" s="19">
        <f t="shared" si="593"/>
        <v>0</v>
      </c>
      <c r="H1216" s="19">
        <f t="shared" si="594"/>
        <v>0</v>
      </c>
      <c r="I1216" s="19">
        <f t="shared" si="568"/>
        <v>27.055555555555557</v>
      </c>
      <c r="J1216" s="19">
        <f t="shared" si="569"/>
        <v>10645.722222222223</v>
      </c>
      <c r="K1216" s="19">
        <f t="shared" si="570"/>
        <v>2795.3055555555575</v>
      </c>
      <c r="L1216" s="44">
        <f>'Car Info '!$C$5*'My Spreedsheet '!G1216</f>
        <v>0</v>
      </c>
      <c r="M1216" s="44">
        <f t="shared" si="571"/>
        <v>1</v>
      </c>
      <c r="N1216" s="44">
        <f>IF(M1216=1,'Car Info '!$C$5*9.80665*'Car Info '!$H$5,0)</f>
        <v>160.73099349999998</v>
      </c>
      <c r="O1216" s="44">
        <f>0.5*'Car Info '!$G$5*'Car Info '!$I$5*'Car Info '!$D$5*('My Spreedsheet '!F1216*'My Spreedsheet '!F1216)</f>
        <v>279.53934231742363</v>
      </c>
      <c r="P1216" s="44">
        <f t="shared" si="595"/>
        <v>440.27033581742364</v>
      </c>
      <c r="Q1216" s="44">
        <f t="shared" si="572"/>
        <v>11911.758530171406</v>
      </c>
      <c r="R1216" s="44">
        <f t="shared" si="573"/>
        <v>11.911758530171406</v>
      </c>
      <c r="S1216" s="44">
        <f t="shared" si="574"/>
        <v>11911.758530171406</v>
      </c>
      <c r="T1216" s="44">
        <f t="shared" si="575"/>
        <v>868690.78190154349</v>
      </c>
      <c r="U1216" s="44">
        <f t="shared" si="576"/>
        <v>11.911758530171406</v>
      </c>
      <c r="V1216" s="44">
        <f t="shared" si="577"/>
        <v>3.3088218139365015E-3</v>
      </c>
      <c r="W1216" s="44">
        <f t="shared" si="578"/>
        <v>0</v>
      </c>
      <c r="X1216" s="44">
        <f t="shared" si="579"/>
        <v>0</v>
      </c>
      <c r="Y1216" s="44">
        <f t="shared" si="565"/>
        <v>5235.1118544749124</v>
      </c>
      <c r="Z1216" s="44">
        <f t="shared" si="566"/>
        <v>-2053.4640369616213</v>
      </c>
      <c r="AA1216" s="44">
        <f t="shared" si="580"/>
        <v>1.4541977373541424</v>
      </c>
      <c r="AB1216" s="44">
        <f t="shared" si="581"/>
        <v>-0.57040667693378366</v>
      </c>
      <c r="AC1216" s="44">
        <f t="shared" si="582"/>
        <v>0.57040667693378366</v>
      </c>
      <c r="AD1216" s="44">
        <f t="shared" si="583"/>
        <v>0.88379106042035871</v>
      </c>
      <c r="AE1216" s="44">
        <f>1/2*(('Car Info '!$C$5)*('My Spreedsheet '!F1216)^2)</f>
        <v>545342.29938271607</v>
      </c>
      <c r="AF1216" s="44">
        <f t="shared" si="584"/>
        <v>545.34229938271608</v>
      </c>
      <c r="AG1216" s="44">
        <f t="shared" si="585"/>
        <v>0.15148397205075448</v>
      </c>
      <c r="AH1216" s="44">
        <f t="shared" si="586"/>
        <v>30.576856031378608</v>
      </c>
      <c r="AI1216" s="44">
        <f t="shared" si="587"/>
        <v>11911.758530171406</v>
      </c>
      <c r="AJ1216" s="44">
        <f t="shared" si="588"/>
        <v>533430.54085254471</v>
      </c>
      <c r="AK1216" s="44">
        <f t="shared" si="589"/>
        <v>533.43054085254471</v>
      </c>
      <c r="AL1216" s="44">
        <f t="shared" si="590"/>
        <v>0</v>
      </c>
      <c r="AM1216" s="44">
        <f t="shared" si="591"/>
        <v>0</v>
      </c>
      <c r="AN1216" s="44">
        <f t="shared" si="592"/>
        <v>400.07290563940853</v>
      </c>
      <c r="AO1216" s="44">
        <f>IF('My Spreedsheet '!AN1216&lt; 'Supercapacitor Info'!$F$22,'My Spreedsheet '!AN1216,'Supercapacitor Info'!$F$22)</f>
        <v>400.07290563940853</v>
      </c>
    </row>
    <row r="1217" spans="2:41" x14ac:dyDescent="0.3">
      <c r="B1217" s="11" t="s">
        <v>11</v>
      </c>
      <c r="C1217" s="11">
        <v>1212</v>
      </c>
      <c r="D1217" s="11">
        <v>190</v>
      </c>
      <c r="E1217" s="12">
        <v>97.4</v>
      </c>
      <c r="F1217" s="53">
        <f t="shared" si="567"/>
        <v>27.055555555555557</v>
      </c>
      <c r="G1217" s="19">
        <f t="shared" si="593"/>
        <v>-1.3888888888890073E-2</v>
      </c>
      <c r="H1217" s="19">
        <f t="shared" si="594"/>
        <v>-5.0000000000004263E-2</v>
      </c>
      <c r="I1217" s="19">
        <f t="shared" si="568"/>
        <v>27.055555555555557</v>
      </c>
      <c r="J1217" s="19">
        <f t="shared" si="569"/>
        <v>10672.777777777777</v>
      </c>
      <c r="K1217" s="19">
        <f t="shared" si="570"/>
        <v>2822.3611111111131</v>
      </c>
      <c r="L1217" s="44">
        <f>'Car Info '!$C$5*'My Spreedsheet '!G1217</f>
        <v>-20.694444444446209</v>
      </c>
      <c r="M1217" s="44">
        <f t="shared" si="571"/>
        <v>1</v>
      </c>
      <c r="N1217" s="44">
        <f>IF(M1217=1,'Car Info '!$C$5*9.80665*'Car Info '!$H$5,0)</f>
        <v>160.73099349999998</v>
      </c>
      <c r="O1217" s="44">
        <f>0.5*'Car Info '!$G$5*'Car Info '!$I$5*'Car Info '!$D$5*('My Spreedsheet '!F1217*'My Spreedsheet '!F1217)</f>
        <v>279.53934231742363</v>
      </c>
      <c r="P1217" s="44">
        <f t="shared" si="595"/>
        <v>419.57589137297737</v>
      </c>
      <c r="Q1217" s="44">
        <f t="shared" si="572"/>
        <v>11351.858838813332</v>
      </c>
      <c r="R1217" s="44">
        <f t="shared" si="573"/>
        <v>11.351858838813332</v>
      </c>
      <c r="S1217" s="44">
        <f t="shared" si="574"/>
        <v>11911.758530171406</v>
      </c>
      <c r="T1217" s="44">
        <f t="shared" si="575"/>
        <v>880602.54043171485</v>
      </c>
      <c r="U1217" s="44">
        <f t="shared" si="576"/>
        <v>11.351858838813332</v>
      </c>
      <c r="V1217" s="44">
        <f t="shared" si="577"/>
        <v>3.153294121892592E-3</v>
      </c>
      <c r="W1217" s="44">
        <f t="shared" si="578"/>
        <v>0</v>
      </c>
      <c r="X1217" s="44">
        <f t="shared" si="579"/>
        <v>0</v>
      </c>
      <c r="Y1217" s="44">
        <f t="shared" si="565"/>
        <v>5246.4637133137257</v>
      </c>
      <c r="Z1217" s="44">
        <f t="shared" si="566"/>
        <v>-2053.4640369616213</v>
      </c>
      <c r="AA1217" s="44">
        <f t="shared" si="580"/>
        <v>1.457351031476035</v>
      </c>
      <c r="AB1217" s="44">
        <f t="shared" si="581"/>
        <v>-0.57040667693378366</v>
      </c>
      <c r="AC1217" s="44">
        <f t="shared" si="582"/>
        <v>0.57040667693378366</v>
      </c>
      <c r="AD1217" s="44">
        <f t="shared" si="583"/>
        <v>0.88694435454225129</v>
      </c>
      <c r="AE1217" s="44">
        <f>1/2*(('Car Info '!$C$5)*('My Spreedsheet '!F1217)^2)</f>
        <v>545342.29938271607</v>
      </c>
      <c r="AF1217" s="44">
        <f t="shared" si="584"/>
        <v>545.34229938271608</v>
      </c>
      <c r="AG1217" s="44">
        <f t="shared" si="585"/>
        <v>0.15148397205075448</v>
      </c>
      <c r="AH1217" s="44">
        <f t="shared" si="586"/>
        <v>30.728340003429363</v>
      </c>
      <c r="AI1217" s="44">
        <f t="shared" si="587"/>
        <v>11911.758530171406</v>
      </c>
      <c r="AJ1217" s="44">
        <f t="shared" si="588"/>
        <v>533430.54085254471</v>
      </c>
      <c r="AK1217" s="44">
        <f t="shared" si="589"/>
        <v>533.43054085254471</v>
      </c>
      <c r="AL1217" s="44">
        <f t="shared" si="590"/>
        <v>533430.54085254471</v>
      </c>
      <c r="AM1217" s="44">
        <f t="shared" si="591"/>
        <v>533.43054085254471</v>
      </c>
      <c r="AN1217" s="44">
        <f t="shared" si="592"/>
        <v>400.07290563940853</v>
      </c>
      <c r="AO1217" s="44">
        <f>IF('My Spreedsheet '!AN1217&lt; 'Supercapacitor Info'!$F$22,'My Spreedsheet '!AN1217,'Supercapacitor Info'!$F$22)</f>
        <v>400.07290563940853</v>
      </c>
    </row>
    <row r="1218" spans="2:41" x14ac:dyDescent="0.3">
      <c r="B1218" s="11" t="s">
        <v>11</v>
      </c>
      <c r="C1218" s="11">
        <v>1213</v>
      </c>
      <c r="D1218" s="11">
        <v>191</v>
      </c>
      <c r="E1218" s="12">
        <v>97.3</v>
      </c>
      <c r="F1218" s="53">
        <f t="shared" si="567"/>
        <v>27.027777777777775</v>
      </c>
      <c r="G1218" s="19">
        <f t="shared" si="593"/>
        <v>-1.3888888888890073E-2</v>
      </c>
      <c r="H1218" s="19">
        <f t="shared" si="594"/>
        <v>-5.0000000000004263E-2</v>
      </c>
      <c r="I1218" s="19">
        <f t="shared" si="568"/>
        <v>27.027777777777775</v>
      </c>
      <c r="J1218" s="19">
        <f t="shared" si="569"/>
        <v>10699.805555555555</v>
      </c>
      <c r="K1218" s="19">
        <f t="shared" si="570"/>
        <v>2849.388888888891</v>
      </c>
      <c r="L1218" s="44">
        <f>'Car Info '!$C$5*'My Spreedsheet '!G1218</f>
        <v>-20.694444444446209</v>
      </c>
      <c r="M1218" s="44">
        <f t="shared" si="571"/>
        <v>1</v>
      </c>
      <c r="N1218" s="44">
        <f>IF(M1218=1,'Car Info '!$C$5*9.80665*'Car Info '!$H$5,0)</f>
        <v>160.73099349999998</v>
      </c>
      <c r="O1218" s="44">
        <f>0.5*'Car Info '!$G$5*'Car Info '!$I$5*'Car Info '!$D$5*('My Spreedsheet '!F1218*'My Spreedsheet '!F1218)</f>
        <v>278.96563422373083</v>
      </c>
      <c r="P1218" s="44">
        <f t="shared" si="595"/>
        <v>419.00218327928462</v>
      </c>
      <c r="Q1218" s="44">
        <f t="shared" si="572"/>
        <v>11324.69789807622</v>
      </c>
      <c r="R1218" s="44">
        <f t="shared" si="573"/>
        <v>11.32469789807622</v>
      </c>
      <c r="S1218" s="44">
        <f t="shared" si="574"/>
        <v>11884.022743755278</v>
      </c>
      <c r="T1218" s="44">
        <f t="shared" si="575"/>
        <v>892486.5631754701</v>
      </c>
      <c r="U1218" s="44">
        <f t="shared" si="576"/>
        <v>11.32469789807622</v>
      </c>
      <c r="V1218" s="44">
        <f t="shared" si="577"/>
        <v>3.1457494161322833E-3</v>
      </c>
      <c r="W1218" s="44">
        <f t="shared" si="578"/>
        <v>0</v>
      </c>
      <c r="X1218" s="44">
        <f t="shared" si="579"/>
        <v>0</v>
      </c>
      <c r="Y1218" s="44">
        <f t="shared" si="565"/>
        <v>5257.7884112118018</v>
      </c>
      <c r="Z1218" s="44">
        <f t="shared" si="566"/>
        <v>-2053.4640369616213</v>
      </c>
      <c r="AA1218" s="44">
        <f t="shared" si="580"/>
        <v>1.4604967808921672</v>
      </c>
      <c r="AB1218" s="44">
        <f t="shared" si="581"/>
        <v>-0.57040667693378366</v>
      </c>
      <c r="AC1218" s="44">
        <f t="shared" si="582"/>
        <v>0.57040667693378366</v>
      </c>
      <c r="AD1218" s="44">
        <f t="shared" si="583"/>
        <v>0.89009010395838351</v>
      </c>
      <c r="AE1218" s="44">
        <f>1/2*(('Car Info '!$C$5)*('My Spreedsheet '!F1218)^2)</f>
        <v>544223.07484567887</v>
      </c>
      <c r="AF1218" s="44">
        <f t="shared" si="584"/>
        <v>544.22307484567887</v>
      </c>
      <c r="AG1218" s="44">
        <f t="shared" si="585"/>
        <v>0.1511730763460219</v>
      </c>
      <c r="AH1218" s="44">
        <f t="shared" si="586"/>
        <v>30.879513079775386</v>
      </c>
      <c r="AI1218" s="44">
        <f t="shared" si="587"/>
        <v>11884.022743755278</v>
      </c>
      <c r="AJ1218" s="44">
        <f t="shared" si="588"/>
        <v>532339.05210192362</v>
      </c>
      <c r="AK1218" s="44">
        <f t="shared" si="589"/>
        <v>532.33905210192358</v>
      </c>
      <c r="AL1218" s="44">
        <f t="shared" si="590"/>
        <v>532339.05210192362</v>
      </c>
      <c r="AM1218" s="44">
        <f t="shared" si="591"/>
        <v>532.33905210192358</v>
      </c>
      <c r="AN1218" s="44">
        <f t="shared" si="592"/>
        <v>399.25428907644272</v>
      </c>
      <c r="AO1218" s="44">
        <f>IF('My Spreedsheet '!AN1218&lt; 'Supercapacitor Info'!$F$22,'My Spreedsheet '!AN1218,'Supercapacitor Info'!$F$22)</f>
        <v>399.25428907644272</v>
      </c>
    </row>
    <row r="1219" spans="2:41" x14ac:dyDescent="0.3">
      <c r="B1219" s="11" t="s">
        <v>11</v>
      </c>
      <c r="C1219" s="11">
        <v>1214</v>
      </c>
      <c r="D1219" s="11">
        <v>192</v>
      </c>
      <c r="E1219" s="12">
        <v>97.3</v>
      </c>
      <c r="F1219" s="53">
        <f t="shared" si="567"/>
        <v>27.027777777777775</v>
      </c>
      <c r="G1219" s="19">
        <f t="shared" si="593"/>
        <v>0</v>
      </c>
      <c r="H1219" s="19">
        <f t="shared" si="594"/>
        <v>0</v>
      </c>
      <c r="I1219" s="19">
        <f t="shared" si="568"/>
        <v>27.027777777777775</v>
      </c>
      <c r="J1219" s="19">
        <f t="shared" si="569"/>
        <v>10726.833333333332</v>
      </c>
      <c r="K1219" s="19">
        <f t="shared" si="570"/>
        <v>2876.4166666666688</v>
      </c>
      <c r="L1219" s="44">
        <f>'Car Info '!$C$5*'My Spreedsheet '!G1219</f>
        <v>0</v>
      </c>
      <c r="M1219" s="44">
        <f t="shared" si="571"/>
        <v>1</v>
      </c>
      <c r="N1219" s="44">
        <f>IF(M1219=1,'Car Info '!$C$5*9.80665*'Car Info '!$H$5,0)</f>
        <v>160.73099349999998</v>
      </c>
      <c r="O1219" s="44">
        <f>0.5*'Car Info '!$G$5*'Car Info '!$I$5*'Car Info '!$D$5*('My Spreedsheet '!F1219*'My Spreedsheet '!F1219)</f>
        <v>278.96563422373083</v>
      </c>
      <c r="P1219" s="44">
        <f t="shared" si="595"/>
        <v>439.69662772373078</v>
      </c>
      <c r="Q1219" s="44">
        <f t="shared" si="572"/>
        <v>11884.022743755278</v>
      </c>
      <c r="R1219" s="44">
        <f t="shared" si="573"/>
        <v>11.884022743755279</v>
      </c>
      <c r="S1219" s="44">
        <f t="shared" si="574"/>
        <v>11884.022743755278</v>
      </c>
      <c r="T1219" s="44">
        <f t="shared" si="575"/>
        <v>904370.58591922536</v>
      </c>
      <c r="U1219" s="44">
        <f t="shared" si="576"/>
        <v>11.884022743755279</v>
      </c>
      <c r="V1219" s="44">
        <f t="shared" si="577"/>
        <v>3.3011174288209108E-3</v>
      </c>
      <c r="W1219" s="44">
        <f t="shared" si="578"/>
        <v>0</v>
      </c>
      <c r="X1219" s="44">
        <f t="shared" si="579"/>
        <v>0</v>
      </c>
      <c r="Y1219" s="44">
        <f t="shared" si="565"/>
        <v>5269.6724339555567</v>
      </c>
      <c r="Z1219" s="44">
        <f t="shared" si="566"/>
        <v>-2053.4640369616213</v>
      </c>
      <c r="AA1219" s="44">
        <f t="shared" si="580"/>
        <v>1.4637978983209881</v>
      </c>
      <c r="AB1219" s="44">
        <f t="shared" si="581"/>
        <v>-0.57040667693378366</v>
      </c>
      <c r="AC1219" s="44">
        <f t="shared" si="582"/>
        <v>0.57040667693378366</v>
      </c>
      <c r="AD1219" s="44">
        <f t="shared" si="583"/>
        <v>0.89339122138720439</v>
      </c>
      <c r="AE1219" s="44">
        <f>1/2*(('Car Info '!$C$5)*('My Spreedsheet '!F1219)^2)</f>
        <v>544223.07484567887</v>
      </c>
      <c r="AF1219" s="44">
        <f t="shared" si="584"/>
        <v>544.22307484567887</v>
      </c>
      <c r="AG1219" s="44">
        <f t="shared" si="585"/>
        <v>0.1511730763460219</v>
      </c>
      <c r="AH1219" s="44">
        <f t="shared" si="586"/>
        <v>31.030686156121408</v>
      </c>
      <c r="AI1219" s="44">
        <f t="shared" si="587"/>
        <v>11884.022743755278</v>
      </c>
      <c r="AJ1219" s="44">
        <f t="shared" si="588"/>
        <v>532339.05210192362</v>
      </c>
      <c r="AK1219" s="44">
        <f t="shared" si="589"/>
        <v>532.33905210192358</v>
      </c>
      <c r="AL1219" s="44">
        <f t="shared" si="590"/>
        <v>0</v>
      </c>
      <c r="AM1219" s="44">
        <f t="shared" si="591"/>
        <v>0</v>
      </c>
      <c r="AN1219" s="44">
        <f t="shared" si="592"/>
        <v>399.25428907644272</v>
      </c>
      <c r="AO1219" s="44">
        <f>IF('My Spreedsheet '!AN1219&lt; 'Supercapacitor Info'!$F$22,'My Spreedsheet '!AN1219,'Supercapacitor Info'!$F$22)</f>
        <v>399.25428907644272</v>
      </c>
    </row>
    <row r="1220" spans="2:41" x14ac:dyDescent="0.3">
      <c r="B1220" s="11" t="s">
        <v>11</v>
      </c>
      <c r="C1220" s="11">
        <v>1215</v>
      </c>
      <c r="D1220" s="11">
        <v>193</v>
      </c>
      <c r="E1220" s="12">
        <v>97.3</v>
      </c>
      <c r="F1220" s="53">
        <f t="shared" si="567"/>
        <v>27.027777777777775</v>
      </c>
      <c r="G1220" s="19">
        <f t="shared" si="593"/>
        <v>0</v>
      </c>
      <c r="H1220" s="19">
        <f t="shared" si="594"/>
        <v>0</v>
      </c>
      <c r="I1220" s="19">
        <f t="shared" si="568"/>
        <v>27.027777777777775</v>
      </c>
      <c r="J1220" s="19">
        <f t="shared" si="569"/>
        <v>10753.861111111109</v>
      </c>
      <c r="K1220" s="19">
        <f t="shared" si="570"/>
        <v>2903.4444444444466</v>
      </c>
      <c r="L1220" s="44">
        <f>'Car Info '!$C$5*'My Spreedsheet '!G1220</f>
        <v>0</v>
      </c>
      <c r="M1220" s="44">
        <f t="shared" si="571"/>
        <v>1</v>
      </c>
      <c r="N1220" s="44">
        <f>IF(M1220=1,'Car Info '!$C$5*9.80665*'Car Info '!$H$5,0)</f>
        <v>160.73099349999998</v>
      </c>
      <c r="O1220" s="44">
        <f>0.5*'Car Info '!$G$5*'Car Info '!$I$5*'Car Info '!$D$5*('My Spreedsheet '!F1220*'My Spreedsheet '!F1220)</f>
        <v>278.96563422373083</v>
      </c>
      <c r="P1220" s="44">
        <f t="shared" si="595"/>
        <v>439.69662772373078</v>
      </c>
      <c r="Q1220" s="44">
        <f t="shared" si="572"/>
        <v>11884.022743755278</v>
      </c>
      <c r="R1220" s="44">
        <f t="shared" si="573"/>
        <v>11.884022743755279</v>
      </c>
      <c r="S1220" s="44">
        <f t="shared" si="574"/>
        <v>11884.022743755278</v>
      </c>
      <c r="T1220" s="44">
        <f t="shared" si="575"/>
        <v>916254.60866298061</v>
      </c>
      <c r="U1220" s="44">
        <f t="shared" si="576"/>
        <v>11.884022743755279</v>
      </c>
      <c r="V1220" s="44">
        <f t="shared" si="577"/>
        <v>3.3011174288209108E-3</v>
      </c>
      <c r="W1220" s="44">
        <f t="shared" si="578"/>
        <v>0</v>
      </c>
      <c r="X1220" s="44">
        <f t="shared" si="579"/>
        <v>0</v>
      </c>
      <c r="Y1220" s="44">
        <f t="shared" si="565"/>
        <v>5281.5564566993116</v>
      </c>
      <c r="Z1220" s="44">
        <f t="shared" si="566"/>
        <v>-2053.4640369616213</v>
      </c>
      <c r="AA1220" s="44">
        <f t="shared" si="580"/>
        <v>1.4670990157498087</v>
      </c>
      <c r="AB1220" s="44">
        <f t="shared" si="581"/>
        <v>-0.57040667693378366</v>
      </c>
      <c r="AC1220" s="44">
        <f t="shared" si="582"/>
        <v>0.57040667693378366</v>
      </c>
      <c r="AD1220" s="44">
        <f t="shared" si="583"/>
        <v>0.89669233881602506</v>
      </c>
      <c r="AE1220" s="44">
        <f>1/2*(('Car Info '!$C$5)*('My Spreedsheet '!F1220)^2)</f>
        <v>544223.07484567887</v>
      </c>
      <c r="AF1220" s="44">
        <f t="shared" si="584"/>
        <v>544.22307484567887</v>
      </c>
      <c r="AG1220" s="44">
        <f t="shared" si="585"/>
        <v>0.1511730763460219</v>
      </c>
      <c r="AH1220" s="44">
        <f t="shared" si="586"/>
        <v>31.181859232467431</v>
      </c>
      <c r="AI1220" s="44">
        <f t="shared" si="587"/>
        <v>11884.022743755278</v>
      </c>
      <c r="AJ1220" s="44">
        <f t="shared" si="588"/>
        <v>532339.05210192362</v>
      </c>
      <c r="AK1220" s="44">
        <f t="shared" si="589"/>
        <v>532.33905210192358</v>
      </c>
      <c r="AL1220" s="44">
        <f t="shared" si="590"/>
        <v>0</v>
      </c>
      <c r="AM1220" s="44">
        <f t="shared" si="591"/>
        <v>0</v>
      </c>
      <c r="AN1220" s="44">
        <f t="shared" si="592"/>
        <v>399.25428907644272</v>
      </c>
      <c r="AO1220" s="44">
        <f>IF('My Spreedsheet '!AN1220&lt; 'Supercapacitor Info'!$F$22,'My Spreedsheet '!AN1220,'Supercapacitor Info'!$F$22)</f>
        <v>399.25428907644272</v>
      </c>
    </row>
    <row r="1221" spans="2:41" x14ac:dyDescent="0.3">
      <c r="B1221" s="11" t="s">
        <v>11</v>
      </c>
      <c r="C1221" s="11">
        <v>1216</v>
      </c>
      <c r="D1221" s="11">
        <v>194</v>
      </c>
      <c r="E1221" s="12">
        <v>97.3</v>
      </c>
      <c r="F1221" s="53">
        <f t="shared" si="567"/>
        <v>27.027777777777775</v>
      </c>
      <c r="G1221" s="19">
        <f t="shared" si="593"/>
        <v>-1.3888888888888099E-2</v>
      </c>
      <c r="H1221" s="19">
        <f t="shared" si="594"/>
        <v>-4.9999999999997158E-2</v>
      </c>
      <c r="I1221" s="19">
        <f t="shared" si="568"/>
        <v>27.027777777777775</v>
      </c>
      <c r="J1221" s="19">
        <f t="shared" si="569"/>
        <v>10780.888888888887</v>
      </c>
      <c r="K1221" s="19">
        <f t="shared" si="570"/>
        <v>2930.4722222222244</v>
      </c>
      <c r="L1221" s="44">
        <f>'Car Info '!$C$5*'My Spreedsheet '!G1221</f>
        <v>-20.694444444443267</v>
      </c>
      <c r="M1221" s="44">
        <f t="shared" si="571"/>
        <v>1</v>
      </c>
      <c r="N1221" s="44">
        <f>IF(M1221=1,'Car Info '!$C$5*9.80665*'Car Info '!$H$5,0)</f>
        <v>160.73099349999998</v>
      </c>
      <c r="O1221" s="44">
        <f>0.5*'Car Info '!$G$5*'Car Info '!$I$5*'Car Info '!$D$5*('My Spreedsheet '!F1221*'My Spreedsheet '!F1221)</f>
        <v>278.96563422373083</v>
      </c>
      <c r="P1221" s="44">
        <f t="shared" si="595"/>
        <v>419.00218327928758</v>
      </c>
      <c r="Q1221" s="44">
        <f t="shared" si="572"/>
        <v>11324.6978980763</v>
      </c>
      <c r="R1221" s="44">
        <f t="shared" si="573"/>
        <v>11.3246978980763</v>
      </c>
      <c r="S1221" s="44">
        <f t="shared" si="574"/>
        <v>11884.022743755278</v>
      </c>
      <c r="T1221" s="44">
        <f t="shared" si="575"/>
        <v>928138.63140673586</v>
      </c>
      <c r="U1221" s="44">
        <f t="shared" si="576"/>
        <v>11.3246978980763</v>
      </c>
      <c r="V1221" s="44">
        <f t="shared" si="577"/>
        <v>3.1457494161323055E-3</v>
      </c>
      <c r="W1221" s="44">
        <f t="shared" si="578"/>
        <v>0</v>
      </c>
      <c r="X1221" s="44">
        <f t="shared" si="579"/>
        <v>0</v>
      </c>
      <c r="Y1221" s="44">
        <f t="shared" ref="Y1221:Y1284" si="596">IF(R1221&gt;0,SUM(Y1220,R1221),Y1220)</f>
        <v>5292.8811545973876</v>
      </c>
      <c r="Z1221" s="44">
        <f t="shared" ref="Z1221:Z1284" si="597">IF(R1221&lt;0,SUM(Z1220,R1221),Z1220)</f>
        <v>-2053.4640369616213</v>
      </c>
      <c r="AA1221" s="44">
        <f t="shared" si="580"/>
        <v>1.4702447651659409</v>
      </c>
      <c r="AB1221" s="44">
        <f t="shared" si="581"/>
        <v>-0.57040667693378366</v>
      </c>
      <c r="AC1221" s="44">
        <f t="shared" si="582"/>
        <v>0.57040667693378366</v>
      </c>
      <c r="AD1221" s="44">
        <f t="shared" si="583"/>
        <v>0.89983808823215727</v>
      </c>
      <c r="AE1221" s="44">
        <f>1/2*(('Car Info '!$C$5)*('My Spreedsheet '!F1221)^2)</f>
        <v>544223.07484567887</v>
      </c>
      <c r="AF1221" s="44">
        <f t="shared" si="584"/>
        <v>544.22307484567887</v>
      </c>
      <c r="AG1221" s="44">
        <f t="shared" si="585"/>
        <v>0.1511730763460219</v>
      </c>
      <c r="AH1221" s="44">
        <f t="shared" si="586"/>
        <v>31.333032308813454</v>
      </c>
      <c r="AI1221" s="44">
        <f t="shared" si="587"/>
        <v>11884.022743755278</v>
      </c>
      <c r="AJ1221" s="44">
        <f t="shared" si="588"/>
        <v>532339.05210192362</v>
      </c>
      <c r="AK1221" s="44">
        <f t="shared" si="589"/>
        <v>532.33905210192358</v>
      </c>
      <c r="AL1221" s="44">
        <f t="shared" si="590"/>
        <v>532339.05210192362</v>
      </c>
      <c r="AM1221" s="44">
        <f t="shared" si="591"/>
        <v>532.33905210192358</v>
      </c>
      <c r="AN1221" s="44">
        <f t="shared" si="592"/>
        <v>399.25428907644272</v>
      </c>
      <c r="AO1221" s="44">
        <f>IF('My Spreedsheet '!AN1221&lt; 'Supercapacitor Info'!$F$22,'My Spreedsheet '!AN1221,'Supercapacitor Info'!$F$22)</f>
        <v>399.25428907644272</v>
      </c>
    </row>
    <row r="1222" spans="2:41" x14ac:dyDescent="0.3">
      <c r="B1222" s="11" t="s">
        <v>11</v>
      </c>
      <c r="C1222" s="11">
        <v>1217</v>
      </c>
      <c r="D1222" s="11">
        <v>195</v>
      </c>
      <c r="E1222" s="12">
        <v>97.2</v>
      </c>
      <c r="F1222" s="53">
        <f t="shared" ref="F1222:F1285" si="598">E1222/3.6</f>
        <v>27</v>
      </c>
      <c r="G1222" s="19">
        <f t="shared" si="593"/>
        <v>-2.7777777777778172E-2</v>
      </c>
      <c r="H1222" s="19">
        <f t="shared" si="594"/>
        <v>-0.10000000000000142</v>
      </c>
      <c r="I1222" s="19">
        <f t="shared" ref="I1222:I1285" si="599">F1222</f>
        <v>27</v>
      </c>
      <c r="J1222" s="19">
        <f t="shared" ref="J1222:J1285" si="600">SUM(I1222,J1221)</f>
        <v>10807.888888888887</v>
      </c>
      <c r="K1222" s="19">
        <f t="shared" ref="K1222:K1285" si="601">SUM(I1222,K1221)</f>
        <v>2957.4722222222244</v>
      </c>
      <c r="L1222" s="44">
        <f>'Car Info '!$C$5*'My Spreedsheet '!G1222</f>
        <v>-41.388888888889475</v>
      </c>
      <c r="M1222" s="44">
        <f t="shared" ref="M1222:M1285" si="602">IF(F1222=0,0,1)</f>
        <v>1</v>
      </c>
      <c r="N1222" s="44">
        <f>IF(M1222=1,'Car Info '!$C$5*9.80665*'Car Info '!$H$5,0)</f>
        <v>160.73099349999998</v>
      </c>
      <c r="O1222" s="44">
        <f>0.5*'Car Info '!$G$5*'Car Info '!$I$5*'Car Info '!$D$5*('My Spreedsheet '!F1222*'My Spreedsheet '!F1222)</f>
        <v>278.39251545525002</v>
      </c>
      <c r="P1222" s="44">
        <f t="shared" si="595"/>
        <v>397.73462006636055</v>
      </c>
      <c r="Q1222" s="44">
        <f t="shared" ref="Q1222:Q1285" si="603">P1222*F1222</f>
        <v>10738.834741791736</v>
      </c>
      <c r="R1222" s="44">
        <f t="shared" ref="R1222:R1285" si="604">Q1222*0.001</f>
        <v>10.738834741791736</v>
      </c>
      <c r="S1222" s="44">
        <f t="shared" ref="S1222:S1285" si="605">F1222*(N1222+O1222)</f>
        <v>11856.33474179175</v>
      </c>
      <c r="T1222" s="44">
        <f t="shared" ref="T1222:T1285" si="606">SUM(S1222,T1221)</f>
        <v>939994.96614852757</v>
      </c>
      <c r="U1222" s="44">
        <f t="shared" ref="U1222:U1285" si="607">IF(R1222&gt;0,R1222,0)</f>
        <v>10.738834741791736</v>
      </c>
      <c r="V1222" s="44">
        <f t="shared" ref="V1222:V1285" si="608">U1222/3600</f>
        <v>2.9830096504977043E-3</v>
      </c>
      <c r="W1222" s="44">
        <f t="shared" ref="W1222:W1285" si="609">IF(R1222&lt;0,R1222,0)</f>
        <v>0</v>
      </c>
      <c r="X1222" s="44">
        <f t="shared" ref="X1222:X1285" si="610">(W1222/3600)*-1</f>
        <v>0</v>
      </c>
      <c r="Y1222" s="44">
        <f t="shared" si="596"/>
        <v>5303.6199893391795</v>
      </c>
      <c r="Z1222" s="44">
        <f t="shared" si="597"/>
        <v>-2053.4640369616213</v>
      </c>
      <c r="AA1222" s="44">
        <f t="shared" ref="AA1222:AA1285" si="611">Y1222/(60*60)</f>
        <v>1.4732277748164389</v>
      </c>
      <c r="AB1222" s="44">
        <f t="shared" ref="AB1222:AB1285" si="612">Z1222/(60*60)</f>
        <v>-0.57040667693378366</v>
      </c>
      <c r="AC1222" s="44">
        <f t="shared" ref="AC1222:AC1285" si="613">AB1222*-1</f>
        <v>0.57040667693378366</v>
      </c>
      <c r="AD1222" s="44">
        <f t="shared" ref="AD1222:AD1285" si="614">AA1222-AC1222</f>
        <v>0.90282109788265519</v>
      </c>
      <c r="AE1222" s="44">
        <f>1/2*(('Car Info '!$C$5)*('My Spreedsheet '!F1222)^2)</f>
        <v>543105</v>
      </c>
      <c r="AF1222" s="44">
        <f t="shared" ref="AF1222:AF1285" si="615">AE1222*0.001</f>
        <v>543.10500000000002</v>
      </c>
      <c r="AG1222" s="44">
        <f t="shared" ref="AG1222:AG1285" si="616">AF1222/3600</f>
        <v>0.15086250000000001</v>
      </c>
      <c r="AH1222" s="44">
        <f t="shared" ref="AH1222:AH1285" si="617">SUM(AG1222,AH1221)</f>
        <v>31.483894808813453</v>
      </c>
      <c r="AI1222" s="44">
        <f t="shared" ref="AI1222:AI1285" si="618">I1222*(N1222+O1222)</f>
        <v>11856.33474179175</v>
      </c>
      <c r="AJ1222" s="44">
        <f t="shared" ref="AJ1222:AJ1285" si="619">AE1222-AI1222</f>
        <v>531248.66525820829</v>
      </c>
      <c r="AK1222" s="44">
        <f t="shared" ref="AK1222:AK1285" si="620">AJ1222*0.001</f>
        <v>531.24866525820835</v>
      </c>
      <c r="AL1222" s="44">
        <f t="shared" ref="AL1222:AL1285" si="621">IF(G1222&lt;0,AJ1222,0)</f>
        <v>531248.66525820829</v>
      </c>
      <c r="AM1222" s="44">
        <f t="shared" ref="AM1222:AM1285" si="622">AL1222*0.001</f>
        <v>531.24866525820835</v>
      </c>
      <c r="AN1222" s="44">
        <f t="shared" ref="AN1222:AN1285" si="623">(AJ1222*0.75)*0.001</f>
        <v>398.4364989436562</v>
      </c>
      <c r="AO1222" s="44">
        <f>IF('My Spreedsheet '!AN1222&lt; 'Supercapacitor Info'!$F$22,'My Spreedsheet '!AN1222,'Supercapacitor Info'!$F$22)</f>
        <v>398.4364989436562</v>
      </c>
    </row>
    <row r="1223" spans="2:41" x14ac:dyDescent="0.3">
      <c r="B1223" s="11" t="s">
        <v>11</v>
      </c>
      <c r="C1223" s="11">
        <v>1218</v>
      </c>
      <c r="D1223" s="11">
        <v>196</v>
      </c>
      <c r="E1223" s="12">
        <v>97.1</v>
      </c>
      <c r="F1223" s="53">
        <f t="shared" si="598"/>
        <v>26.972222222222221</v>
      </c>
      <c r="G1223" s="19">
        <f t="shared" ref="G1223:G1286" si="624">($E1224-$E1222)/2/3.6</f>
        <v>-2.7777777777778172E-2</v>
      </c>
      <c r="H1223" s="19">
        <f t="shared" ref="H1223:H1286" si="625">($E1224-$E1222)/2</f>
        <v>-0.10000000000000142</v>
      </c>
      <c r="I1223" s="19">
        <f t="shared" si="599"/>
        <v>26.972222222222221</v>
      </c>
      <c r="J1223" s="19">
        <f t="shared" si="600"/>
        <v>10834.861111111109</v>
      </c>
      <c r="K1223" s="19">
        <f t="shared" si="601"/>
        <v>2984.4444444444466</v>
      </c>
      <c r="L1223" s="44">
        <f>'Car Info '!$C$5*'My Spreedsheet '!G1223</f>
        <v>-41.388888888889475</v>
      </c>
      <c r="M1223" s="44">
        <f t="shared" si="602"/>
        <v>1</v>
      </c>
      <c r="N1223" s="44">
        <f>IF(M1223=1,'Car Info '!$C$5*9.80665*'Car Info '!$H$5,0)</f>
        <v>160.73099349999998</v>
      </c>
      <c r="O1223" s="44">
        <f>0.5*'Car Info '!$G$5*'Car Info '!$I$5*'Car Info '!$D$5*('My Spreedsheet '!F1223*'My Spreedsheet '!F1223)</f>
        <v>277.81998601198086</v>
      </c>
      <c r="P1223" s="44">
        <f t="shared" si="595"/>
        <v>397.16209062309133</v>
      </c>
      <c r="Q1223" s="44">
        <f t="shared" si="603"/>
        <v>10712.344166528379</v>
      </c>
      <c r="R1223" s="44">
        <f t="shared" si="604"/>
        <v>10.712344166528379</v>
      </c>
      <c r="S1223" s="44">
        <f t="shared" si="605"/>
        <v>11828.69447517037</v>
      </c>
      <c r="T1223" s="44">
        <f t="shared" si="606"/>
        <v>951823.66062369791</v>
      </c>
      <c r="U1223" s="44">
        <f t="shared" si="607"/>
        <v>10.712344166528379</v>
      </c>
      <c r="V1223" s="44">
        <f t="shared" si="608"/>
        <v>2.9756511573689939E-3</v>
      </c>
      <c r="W1223" s="44">
        <f t="shared" si="609"/>
        <v>0</v>
      </c>
      <c r="X1223" s="44">
        <f t="shared" si="610"/>
        <v>0</v>
      </c>
      <c r="Y1223" s="44">
        <f t="shared" si="596"/>
        <v>5314.3323335057075</v>
      </c>
      <c r="Z1223" s="44">
        <f t="shared" si="597"/>
        <v>-2053.4640369616213</v>
      </c>
      <c r="AA1223" s="44">
        <f t="shared" si="611"/>
        <v>1.4762034259738077</v>
      </c>
      <c r="AB1223" s="44">
        <f t="shared" si="612"/>
        <v>-0.57040667693378366</v>
      </c>
      <c r="AC1223" s="44">
        <f t="shared" si="613"/>
        <v>0.57040667693378366</v>
      </c>
      <c r="AD1223" s="44">
        <f t="shared" si="614"/>
        <v>0.90579674904002405</v>
      </c>
      <c r="AE1223" s="44">
        <f>1/2*(('Car Info '!$C$5)*('My Spreedsheet '!F1223)^2)</f>
        <v>541988.07484567899</v>
      </c>
      <c r="AF1223" s="44">
        <f t="shared" si="615"/>
        <v>541.98807484567897</v>
      </c>
      <c r="AG1223" s="44">
        <f t="shared" si="616"/>
        <v>0.1505522430126886</v>
      </c>
      <c r="AH1223" s="44">
        <f t="shared" si="617"/>
        <v>31.634447051826143</v>
      </c>
      <c r="AI1223" s="44">
        <f t="shared" si="618"/>
        <v>11828.69447517037</v>
      </c>
      <c r="AJ1223" s="44">
        <f t="shared" si="619"/>
        <v>530159.38037050865</v>
      </c>
      <c r="AK1223" s="44">
        <f t="shared" si="620"/>
        <v>530.15938037050864</v>
      </c>
      <c r="AL1223" s="44">
        <f t="shared" si="621"/>
        <v>530159.38037050865</v>
      </c>
      <c r="AM1223" s="44">
        <f t="shared" si="622"/>
        <v>530.15938037050864</v>
      </c>
      <c r="AN1223" s="44">
        <f t="shared" si="623"/>
        <v>397.61953527788148</v>
      </c>
      <c r="AO1223" s="44">
        <f>IF('My Spreedsheet '!AN1223&lt; 'Supercapacitor Info'!$F$22,'My Spreedsheet '!AN1223,'Supercapacitor Info'!$F$22)</f>
        <v>397.61953527788148</v>
      </c>
    </row>
    <row r="1224" spans="2:41" x14ac:dyDescent="0.3">
      <c r="B1224" s="11" t="s">
        <v>11</v>
      </c>
      <c r="C1224" s="11">
        <v>1219</v>
      </c>
      <c r="D1224" s="11">
        <v>197</v>
      </c>
      <c r="E1224" s="12">
        <v>97</v>
      </c>
      <c r="F1224" s="53">
        <f t="shared" si="598"/>
        <v>26.944444444444443</v>
      </c>
      <c r="G1224" s="19">
        <f t="shared" si="624"/>
        <v>-2.7777777777776198E-2</v>
      </c>
      <c r="H1224" s="19">
        <f t="shared" si="625"/>
        <v>-9.9999999999994316E-2</v>
      </c>
      <c r="I1224" s="19">
        <f t="shared" si="599"/>
        <v>26.944444444444443</v>
      </c>
      <c r="J1224" s="19">
        <f t="shared" si="600"/>
        <v>10861.805555555555</v>
      </c>
      <c r="K1224" s="19">
        <f t="shared" si="601"/>
        <v>3011.388888888891</v>
      </c>
      <c r="L1224" s="44">
        <f>'Car Info '!$C$5*'My Spreedsheet '!G1224</f>
        <v>-41.388888888886534</v>
      </c>
      <c r="M1224" s="44">
        <f t="shared" si="602"/>
        <v>1</v>
      </c>
      <c r="N1224" s="44">
        <f>IF(M1224=1,'Car Info '!$C$5*9.80665*'Car Info '!$H$5,0)</f>
        <v>160.73099349999998</v>
      </c>
      <c r="O1224" s="44">
        <f>0.5*'Car Info '!$G$5*'Car Info '!$I$5*'Car Info '!$D$5*('My Spreedsheet '!F1224*'My Spreedsheet '!F1224)</f>
        <v>277.24804589392357</v>
      </c>
      <c r="P1224" s="44">
        <f t="shared" si="595"/>
        <v>396.59015050503706</v>
      </c>
      <c r="Q1224" s="44">
        <f t="shared" si="603"/>
        <v>10685.901277496831</v>
      </c>
      <c r="R1224" s="44">
        <f t="shared" si="604"/>
        <v>10.68590127749683</v>
      </c>
      <c r="S1224" s="44">
        <f t="shared" si="605"/>
        <v>11801.101894780719</v>
      </c>
      <c r="T1224" s="44">
        <f t="shared" si="606"/>
        <v>963624.76251847867</v>
      </c>
      <c r="U1224" s="44">
        <f t="shared" si="607"/>
        <v>10.68590127749683</v>
      </c>
      <c r="V1224" s="44">
        <f t="shared" si="608"/>
        <v>2.9683059104157862E-3</v>
      </c>
      <c r="W1224" s="44">
        <f t="shared" si="609"/>
        <v>0</v>
      </c>
      <c r="X1224" s="44">
        <f t="shared" si="610"/>
        <v>0</v>
      </c>
      <c r="Y1224" s="44">
        <f t="shared" si="596"/>
        <v>5325.0182347832042</v>
      </c>
      <c r="Z1224" s="44">
        <f t="shared" si="597"/>
        <v>-2053.4640369616213</v>
      </c>
      <c r="AA1224" s="44">
        <f t="shared" si="611"/>
        <v>1.4791717318842235</v>
      </c>
      <c r="AB1224" s="44">
        <f t="shared" si="612"/>
        <v>-0.57040667693378366</v>
      </c>
      <c r="AC1224" s="44">
        <f t="shared" si="613"/>
        <v>0.57040667693378366</v>
      </c>
      <c r="AD1224" s="44">
        <f t="shared" si="614"/>
        <v>0.9087650549504398</v>
      </c>
      <c r="AE1224" s="44">
        <f>1/2*(('Car Info '!$C$5)*('My Spreedsheet '!F1224)^2)</f>
        <v>540872.29938271595</v>
      </c>
      <c r="AF1224" s="44">
        <f t="shared" si="615"/>
        <v>540.87229938271594</v>
      </c>
      <c r="AG1224" s="44">
        <f t="shared" si="616"/>
        <v>0.15024230538408775</v>
      </c>
      <c r="AH1224" s="44">
        <f t="shared" si="617"/>
        <v>31.78468935721023</v>
      </c>
      <c r="AI1224" s="44">
        <f t="shared" si="618"/>
        <v>11801.101894780719</v>
      </c>
      <c r="AJ1224" s="44">
        <f t="shared" si="619"/>
        <v>529071.19748793519</v>
      </c>
      <c r="AK1224" s="44">
        <f t="shared" si="620"/>
        <v>529.07119748793525</v>
      </c>
      <c r="AL1224" s="44">
        <f t="shared" si="621"/>
        <v>529071.19748793519</v>
      </c>
      <c r="AM1224" s="44">
        <f t="shared" si="622"/>
        <v>529.07119748793525</v>
      </c>
      <c r="AN1224" s="44">
        <f t="shared" si="623"/>
        <v>396.80339811595138</v>
      </c>
      <c r="AO1224" s="44">
        <f>IF('My Spreedsheet '!AN1224&lt; 'Supercapacitor Info'!$F$22,'My Spreedsheet '!AN1224,'Supercapacitor Info'!$F$22)</f>
        <v>396.80339811595138</v>
      </c>
    </row>
    <row r="1225" spans="2:41" x14ac:dyDescent="0.3">
      <c r="B1225" s="11" t="s">
        <v>11</v>
      </c>
      <c r="C1225" s="11">
        <v>1220</v>
      </c>
      <c r="D1225" s="11">
        <v>198</v>
      </c>
      <c r="E1225" s="12">
        <v>96.9</v>
      </c>
      <c r="F1225" s="53">
        <f t="shared" si="598"/>
        <v>26.916666666666668</v>
      </c>
      <c r="G1225" s="19">
        <f t="shared" si="624"/>
        <v>-4.1666666666666269E-2</v>
      </c>
      <c r="H1225" s="19">
        <f t="shared" si="625"/>
        <v>-0.14999999999999858</v>
      </c>
      <c r="I1225" s="19">
        <f t="shared" si="599"/>
        <v>26.916666666666668</v>
      </c>
      <c r="J1225" s="19">
        <f t="shared" si="600"/>
        <v>10888.722222222221</v>
      </c>
      <c r="K1225" s="19">
        <f t="shared" si="601"/>
        <v>3038.3055555555575</v>
      </c>
      <c r="L1225" s="44">
        <f>'Car Info '!$C$5*'My Spreedsheet '!G1225</f>
        <v>-62.083333333332739</v>
      </c>
      <c r="M1225" s="44">
        <f t="shared" si="602"/>
        <v>1</v>
      </c>
      <c r="N1225" s="44">
        <f>IF(M1225=1,'Car Info '!$C$5*9.80665*'Car Info '!$H$5,0)</f>
        <v>160.73099349999998</v>
      </c>
      <c r="O1225" s="44">
        <f>0.5*'Car Info '!$G$5*'Car Info '!$I$5*'Car Info '!$D$5*('My Spreedsheet '!F1225*'My Spreedsheet '!F1225)</f>
        <v>276.67669510107811</v>
      </c>
      <c r="P1225" s="44">
        <f t="shared" si="595"/>
        <v>375.32435526774532</v>
      </c>
      <c r="Q1225" s="44">
        <f t="shared" si="603"/>
        <v>10102.480562623479</v>
      </c>
      <c r="R1225" s="44">
        <f t="shared" si="604"/>
        <v>10.10248056262348</v>
      </c>
      <c r="S1225" s="44">
        <f t="shared" si="605"/>
        <v>11773.556951512353</v>
      </c>
      <c r="T1225" s="44">
        <f t="shared" si="606"/>
        <v>975398.31946999102</v>
      </c>
      <c r="U1225" s="44">
        <f t="shared" si="607"/>
        <v>10.10248056262348</v>
      </c>
      <c r="V1225" s="44">
        <f t="shared" si="608"/>
        <v>2.8062446007287444E-3</v>
      </c>
      <c r="W1225" s="44">
        <f t="shared" si="609"/>
        <v>0</v>
      </c>
      <c r="X1225" s="44">
        <f t="shared" si="610"/>
        <v>0</v>
      </c>
      <c r="Y1225" s="44">
        <f t="shared" si="596"/>
        <v>5335.1207153458281</v>
      </c>
      <c r="Z1225" s="44">
        <f t="shared" si="597"/>
        <v>-2053.4640369616213</v>
      </c>
      <c r="AA1225" s="44">
        <f t="shared" si="611"/>
        <v>1.4819779764849523</v>
      </c>
      <c r="AB1225" s="44">
        <f t="shared" si="612"/>
        <v>-0.57040667693378366</v>
      </c>
      <c r="AC1225" s="44">
        <f t="shared" si="613"/>
        <v>0.57040667693378366</v>
      </c>
      <c r="AD1225" s="44">
        <f t="shared" si="614"/>
        <v>0.91157129955116867</v>
      </c>
      <c r="AE1225" s="44">
        <f>1/2*(('Car Info '!$C$5)*('My Spreedsheet '!F1225)^2)</f>
        <v>539757.67361111112</v>
      </c>
      <c r="AF1225" s="44">
        <f t="shared" si="615"/>
        <v>539.75767361111116</v>
      </c>
      <c r="AG1225" s="44">
        <f t="shared" si="616"/>
        <v>0.14993268711419755</v>
      </c>
      <c r="AH1225" s="44">
        <f t="shared" si="617"/>
        <v>31.934622044324428</v>
      </c>
      <c r="AI1225" s="44">
        <f t="shared" si="618"/>
        <v>11773.556951512353</v>
      </c>
      <c r="AJ1225" s="44">
        <f t="shared" si="619"/>
        <v>527984.11665959877</v>
      </c>
      <c r="AK1225" s="44">
        <f t="shared" si="620"/>
        <v>527.98411665959884</v>
      </c>
      <c r="AL1225" s="44">
        <f t="shared" si="621"/>
        <v>527984.11665959877</v>
      </c>
      <c r="AM1225" s="44">
        <f t="shared" si="622"/>
        <v>527.98411665959884</v>
      </c>
      <c r="AN1225" s="44">
        <f t="shared" si="623"/>
        <v>395.98808749469907</v>
      </c>
      <c r="AO1225" s="44">
        <f>IF('My Spreedsheet '!AN1225&lt; 'Supercapacitor Info'!$F$22,'My Spreedsheet '!AN1225,'Supercapacitor Info'!$F$22)</f>
        <v>395.98808749469907</v>
      </c>
    </row>
    <row r="1226" spans="2:41" x14ac:dyDescent="0.3">
      <c r="B1226" s="11" t="s">
        <v>11</v>
      </c>
      <c r="C1226" s="11">
        <v>1221</v>
      </c>
      <c r="D1226" s="11">
        <v>199</v>
      </c>
      <c r="E1226" s="12">
        <v>96.7</v>
      </c>
      <c r="F1226" s="53">
        <f t="shared" si="598"/>
        <v>26.861111111111111</v>
      </c>
      <c r="G1226" s="19">
        <f t="shared" si="624"/>
        <v>-6.9444444444444448E-2</v>
      </c>
      <c r="H1226" s="19">
        <f t="shared" si="625"/>
        <v>-0.25</v>
      </c>
      <c r="I1226" s="19">
        <f t="shared" si="599"/>
        <v>26.861111111111111</v>
      </c>
      <c r="J1226" s="19">
        <f t="shared" si="600"/>
        <v>10915.583333333332</v>
      </c>
      <c r="K1226" s="19">
        <f t="shared" si="601"/>
        <v>3065.1666666666688</v>
      </c>
      <c r="L1226" s="44">
        <f>'Car Info '!$C$5*'My Spreedsheet '!G1226</f>
        <v>-103.47222222222223</v>
      </c>
      <c r="M1226" s="44">
        <f t="shared" si="602"/>
        <v>1</v>
      </c>
      <c r="N1226" s="44">
        <f>IF(M1226=1,'Car Info '!$C$5*9.80665*'Car Info '!$H$5,0)</f>
        <v>160.73099349999998</v>
      </c>
      <c r="O1226" s="44">
        <f>0.5*'Car Info '!$G$5*'Car Info '!$I$5*'Car Info '!$D$5*('My Spreedsheet '!F1226*'My Spreedsheet '!F1226)</f>
        <v>275.53576149102258</v>
      </c>
      <c r="P1226" s="44">
        <f t="shared" si="595"/>
        <v>332.79453276880031</v>
      </c>
      <c r="Q1226" s="44">
        <f t="shared" si="603"/>
        <v>8939.2309218730534</v>
      </c>
      <c r="R1226" s="44">
        <f t="shared" si="604"/>
        <v>8.9392309218730528</v>
      </c>
      <c r="S1226" s="44">
        <f t="shared" si="605"/>
        <v>11718.609779897746</v>
      </c>
      <c r="T1226" s="44">
        <f t="shared" si="606"/>
        <v>987116.92924988875</v>
      </c>
      <c r="U1226" s="44">
        <f t="shared" si="607"/>
        <v>8.9392309218730528</v>
      </c>
      <c r="V1226" s="44">
        <f t="shared" si="608"/>
        <v>2.4831197005202926E-3</v>
      </c>
      <c r="W1226" s="44">
        <f t="shared" si="609"/>
        <v>0</v>
      </c>
      <c r="X1226" s="44">
        <f t="shared" si="610"/>
        <v>0</v>
      </c>
      <c r="Y1226" s="44">
        <f t="shared" si="596"/>
        <v>5344.059946267701</v>
      </c>
      <c r="Z1226" s="44">
        <f t="shared" si="597"/>
        <v>-2053.4640369616213</v>
      </c>
      <c r="AA1226" s="44">
        <f t="shared" si="611"/>
        <v>1.4844610961854725</v>
      </c>
      <c r="AB1226" s="44">
        <f t="shared" si="612"/>
        <v>-0.57040667693378366</v>
      </c>
      <c r="AC1226" s="44">
        <f t="shared" si="613"/>
        <v>0.57040667693378366</v>
      </c>
      <c r="AD1226" s="44">
        <f t="shared" si="614"/>
        <v>0.91405441925168884</v>
      </c>
      <c r="AE1226" s="44">
        <f>1/2*(('Car Info '!$C$5)*('My Spreedsheet '!F1226)^2)</f>
        <v>537531.87114197528</v>
      </c>
      <c r="AF1226" s="44">
        <f t="shared" si="615"/>
        <v>537.53187114197533</v>
      </c>
      <c r="AG1226" s="44">
        <f t="shared" si="616"/>
        <v>0.14931440865054871</v>
      </c>
      <c r="AH1226" s="44">
        <f t="shared" si="617"/>
        <v>32.083936452974974</v>
      </c>
      <c r="AI1226" s="44">
        <f t="shared" si="618"/>
        <v>11718.609779897746</v>
      </c>
      <c r="AJ1226" s="44">
        <f t="shared" si="619"/>
        <v>525813.26136207755</v>
      </c>
      <c r="AK1226" s="44">
        <f t="shared" si="620"/>
        <v>525.81326136207758</v>
      </c>
      <c r="AL1226" s="44">
        <f t="shared" si="621"/>
        <v>525813.26136207755</v>
      </c>
      <c r="AM1226" s="44">
        <f t="shared" si="622"/>
        <v>525.81326136207758</v>
      </c>
      <c r="AN1226" s="44">
        <f t="shared" si="623"/>
        <v>394.35994602155813</v>
      </c>
      <c r="AO1226" s="44">
        <f>IF('My Spreedsheet '!AN1226&lt; 'Supercapacitor Info'!$F$22,'My Spreedsheet '!AN1226,'Supercapacitor Info'!$F$22)</f>
        <v>394.35994602155813</v>
      </c>
    </row>
    <row r="1227" spans="2:41" x14ac:dyDescent="0.3">
      <c r="B1227" s="11" t="s">
        <v>11</v>
      </c>
      <c r="C1227" s="11">
        <v>1222</v>
      </c>
      <c r="D1227" s="11">
        <v>200</v>
      </c>
      <c r="E1227" s="12">
        <v>96.4</v>
      </c>
      <c r="F1227" s="53">
        <f t="shared" si="598"/>
        <v>26.777777777777779</v>
      </c>
      <c r="G1227" s="19">
        <f t="shared" si="624"/>
        <v>-8.3333333333334522E-2</v>
      </c>
      <c r="H1227" s="19">
        <f t="shared" si="625"/>
        <v>-0.30000000000000426</v>
      </c>
      <c r="I1227" s="19">
        <f t="shared" si="599"/>
        <v>26.777777777777779</v>
      </c>
      <c r="J1227" s="19">
        <f t="shared" si="600"/>
        <v>10942.361111111109</v>
      </c>
      <c r="K1227" s="19">
        <f t="shared" si="601"/>
        <v>3091.9444444444466</v>
      </c>
      <c r="L1227" s="44">
        <f>'Car Info '!$C$5*'My Spreedsheet '!G1227</f>
        <v>-124.16666666666843</v>
      </c>
      <c r="M1227" s="44">
        <f t="shared" si="602"/>
        <v>1</v>
      </c>
      <c r="N1227" s="44">
        <f>IF(M1227=1,'Car Info '!$C$5*9.80665*'Car Info '!$H$5,0)</f>
        <v>160.73099349999998</v>
      </c>
      <c r="O1227" s="44">
        <f>0.5*'Car Info '!$G$5*'Car Info '!$I$5*'Car Info '!$D$5*('My Spreedsheet '!F1227*'My Spreedsheet '!F1227)</f>
        <v>273.8287810150278</v>
      </c>
      <c r="P1227" s="44">
        <f t="shared" si="595"/>
        <v>310.39310784835936</v>
      </c>
      <c r="Q1227" s="44">
        <f t="shared" si="603"/>
        <v>8311.6376657171786</v>
      </c>
      <c r="R1227" s="44">
        <f t="shared" si="604"/>
        <v>8.3116376657171784</v>
      </c>
      <c r="S1227" s="44">
        <f t="shared" si="605"/>
        <v>11636.545073124635</v>
      </c>
      <c r="T1227" s="44">
        <f t="shared" si="606"/>
        <v>998753.47432301333</v>
      </c>
      <c r="U1227" s="44">
        <f t="shared" si="607"/>
        <v>8.3116376657171784</v>
      </c>
      <c r="V1227" s="44">
        <f t="shared" si="608"/>
        <v>2.3087882404769942E-3</v>
      </c>
      <c r="W1227" s="44">
        <f t="shared" si="609"/>
        <v>0</v>
      </c>
      <c r="X1227" s="44">
        <f t="shared" si="610"/>
        <v>0</v>
      </c>
      <c r="Y1227" s="44">
        <f t="shared" si="596"/>
        <v>5352.3715839334182</v>
      </c>
      <c r="Z1227" s="44">
        <f t="shared" si="597"/>
        <v>-2053.4640369616213</v>
      </c>
      <c r="AA1227" s="44">
        <f t="shared" si="611"/>
        <v>1.4867698844259496</v>
      </c>
      <c r="AB1227" s="44">
        <f t="shared" si="612"/>
        <v>-0.57040667693378366</v>
      </c>
      <c r="AC1227" s="44">
        <f t="shared" si="613"/>
        <v>0.57040667693378366</v>
      </c>
      <c r="AD1227" s="44">
        <f t="shared" si="614"/>
        <v>0.91636320749216593</v>
      </c>
      <c r="AE1227" s="44">
        <f>1/2*(('Car Info '!$C$5)*('My Spreedsheet '!F1227)^2)</f>
        <v>534201.79012345686</v>
      </c>
      <c r="AF1227" s="44">
        <f t="shared" si="615"/>
        <v>534.20179012345682</v>
      </c>
      <c r="AG1227" s="44">
        <f t="shared" si="616"/>
        <v>0.14838938614540467</v>
      </c>
      <c r="AH1227" s="44">
        <f t="shared" si="617"/>
        <v>32.232325839120378</v>
      </c>
      <c r="AI1227" s="44">
        <f t="shared" si="618"/>
        <v>11636.545073124635</v>
      </c>
      <c r="AJ1227" s="44">
        <f t="shared" si="619"/>
        <v>522565.24505033222</v>
      </c>
      <c r="AK1227" s="44">
        <f t="shared" si="620"/>
        <v>522.56524505033224</v>
      </c>
      <c r="AL1227" s="44">
        <f t="shared" si="621"/>
        <v>522565.24505033222</v>
      </c>
      <c r="AM1227" s="44">
        <f t="shared" si="622"/>
        <v>522.56524505033224</v>
      </c>
      <c r="AN1227" s="44">
        <f t="shared" si="623"/>
        <v>391.92393378774915</v>
      </c>
      <c r="AO1227" s="44">
        <f>IF('My Spreedsheet '!AN1227&lt; 'Supercapacitor Info'!$F$22,'My Spreedsheet '!AN1227,'Supercapacitor Info'!$F$22)</f>
        <v>391.92393378774915</v>
      </c>
    </row>
    <row r="1228" spans="2:41" x14ac:dyDescent="0.3">
      <c r="B1228" s="11" t="s">
        <v>11</v>
      </c>
      <c r="C1228" s="11">
        <v>1223</v>
      </c>
      <c r="D1228" s="11">
        <v>201</v>
      </c>
      <c r="E1228" s="12">
        <v>96.1</v>
      </c>
      <c r="F1228" s="53">
        <f t="shared" si="598"/>
        <v>26.694444444444443</v>
      </c>
      <c r="G1228" s="19">
        <f t="shared" si="624"/>
        <v>-9.7222222222222612E-2</v>
      </c>
      <c r="H1228" s="19">
        <f t="shared" si="625"/>
        <v>-0.35000000000000142</v>
      </c>
      <c r="I1228" s="19">
        <f t="shared" si="599"/>
        <v>26.694444444444443</v>
      </c>
      <c r="J1228" s="19">
        <f t="shared" si="600"/>
        <v>10969.055555555555</v>
      </c>
      <c r="K1228" s="19">
        <f t="shared" si="601"/>
        <v>3118.638888888891</v>
      </c>
      <c r="L1228" s="44">
        <f>'Car Info '!$C$5*'My Spreedsheet '!G1228</f>
        <v>-144.86111111111168</v>
      </c>
      <c r="M1228" s="44">
        <f t="shared" si="602"/>
        <v>1</v>
      </c>
      <c r="N1228" s="44">
        <f>IF(M1228=1,'Car Info '!$C$5*9.80665*'Car Info '!$H$5,0)</f>
        <v>160.73099349999998</v>
      </c>
      <c r="O1228" s="44">
        <f>0.5*'Car Info '!$G$5*'Car Info '!$I$5*'Car Info '!$D$5*('My Spreedsheet '!F1228*'My Spreedsheet '!F1228)</f>
        <v>272.12710446593923</v>
      </c>
      <c r="P1228" s="44">
        <f t="shared" si="595"/>
        <v>287.99698685482753</v>
      </c>
      <c r="Q1228" s="44">
        <f t="shared" si="603"/>
        <v>7687.9195657635901</v>
      </c>
      <c r="R1228" s="44">
        <f t="shared" si="604"/>
        <v>7.6879195657635906</v>
      </c>
      <c r="S1228" s="44">
        <f t="shared" si="605"/>
        <v>11554.906448479655</v>
      </c>
      <c r="T1228" s="44">
        <f t="shared" si="606"/>
        <v>1010308.380771493</v>
      </c>
      <c r="U1228" s="44">
        <f t="shared" si="607"/>
        <v>7.6879195657635906</v>
      </c>
      <c r="V1228" s="44">
        <f t="shared" si="608"/>
        <v>2.1355332127121086E-3</v>
      </c>
      <c r="W1228" s="44">
        <f t="shared" si="609"/>
        <v>0</v>
      </c>
      <c r="X1228" s="44">
        <f t="shared" si="610"/>
        <v>0</v>
      </c>
      <c r="Y1228" s="44">
        <f t="shared" si="596"/>
        <v>5360.059503499182</v>
      </c>
      <c r="Z1228" s="44">
        <f t="shared" si="597"/>
        <v>-2053.4640369616213</v>
      </c>
      <c r="AA1228" s="44">
        <f t="shared" si="611"/>
        <v>1.4889054176386616</v>
      </c>
      <c r="AB1228" s="44">
        <f t="shared" si="612"/>
        <v>-0.57040667693378366</v>
      </c>
      <c r="AC1228" s="44">
        <f t="shared" si="613"/>
        <v>0.57040667693378366</v>
      </c>
      <c r="AD1228" s="44">
        <f t="shared" si="614"/>
        <v>0.91849874070487791</v>
      </c>
      <c r="AE1228" s="44">
        <f>1/2*(('Car Info '!$C$5)*('My Spreedsheet '!F1228)^2)</f>
        <v>530882.05632716045</v>
      </c>
      <c r="AF1228" s="44">
        <f t="shared" si="615"/>
        <v>530.88205632716051</v>
      </c>
      <c r="AG1228" s="44">
        <f t="shared" si="616"/>
        <v>0.1474672378686557</v>
      </c>
      <c r="AH1228" s="44">
        <f t="shared" si="617"/>
        <v>32.379793076989031</v>
      </c>
      <c r="AI1228" s="44">
        <f t="shared" si="618"/>
        <v>11554.906448479655</v>
      </c>
      <c r="AJ1228" s="44">
        <f t="shared" si="619"/>
        <v>519327.14987868082</v>
      </c>
      <c r="AK1228" s="44">
        <f t="shared" si="620"/>
        <v>519.32714987868087</v>
      </c>
      <c r="AL1228" s="44">
        <f t="shared" si="621"/>
        <v>519327.14987868082</v>
      </c>
      <c r="AM1228" s="44">
        <f t="shared" si="622"/>
        <v>519.32714987868087</v>
      </c>
      <c r="AN1228" s="44">
        <f t="shared" si="623"/>
        <v>389.49536240901068</v>
      </c>
      <c r="AO1228" s="44">
        <f>IF('My Spreedsheet '!AN1228&lt; 'Supercapacitor Info'!$F$22,'My Spreedsheet '!AN1228,'Supercapacitor Info'!$F$22)</f>
        <v>389.49536240901068</v>
      </c>
    </row>
    <row r="1229" spans="2:41" x14ac:dyDescent="0.3">
      <c r="B1229" s="11" t="s">
        <v>11</v>
      </c>
      <c r="C1229" s="11">
        <v>1224</v>
      </c>
      <c r="D1229" s="11">
        <v>202</v>
      </c>
      <c r="E1229" s="12">
        <v>95.7</v>
      </c>
      <c r="F1229" s="53">
        <f t="shared" si="598"/>
        <v>26.583333333333332</v>
      </c>
      <c r="G1229" s="19">
        <f t="shared" si="624"/>
        <v>-8.3333333333332538E-2</v>
      </c>
      <c r="H1229" s="19">
        <f t="shared" si="625"/>
        <v>-0.29999999999999716</v>
      </c>
      <c r="I1229" s="19">
        <f t="shared" si="599"/>
        <v>26.583333333333332</v>
      </c>
      <c r="J1229" s="19">
        <f t="shared" si="600"/>
        <v>10995.638888888889</v>
      </c>
      <c r="K1229" s="19">
        <f t="shared" si="601"/>
        <v>3145.2222222222244</v>
      </c>
      <c r="L1229" s="44">
        <f>'Car Info '!$C$5*'My Spreedsheet '!G1229</f>
        <v>-124.16666666666548</v>
      </c>
      <c r="M1229" s="44">
        <f t="shared" si="602"/>
        <v>1</v>
      </c>
      <c r="N1229" s="44">
        <f>IF(M1229=1,'Car Info '!$C$5*9.80665*'Car Info '!$H$5,0)</f>
        <v>160.73099349999998</v>
      </c>
      <c r="O1229" s="44">
        <f>0.5*'Car Info '!$G$5*'Car Info '!$I$5*'Car Info '!$D$5*('My Spreedsheet '!F1229*'My Spreedsheet '!F1229)</f>
        <v>269.86645295345312</v>
      </c>
      <c r="P1229" s="44">
        <f t="shared" si="595"/>
        <v>306.43077978678764</v>
      </c>
      <c r="Q1229" s="44">
        <f t="shared" si="603"/>
        <v>8145.9515626654375</v>
      </c>
      <c r="R1229" s="44">
        <f t="shared" si="604"/>
        <v>8.145951562665438</v>
      </c>
      <c r="S1229" s="44">
        <f t="shared" si="605"/>
        <v>11446.715451554295</v>
      </c>
      <c r="T1229" s="44">
        <f t="shared" si="606"/>
        <v>1021755.0962230472</v>
      </c>
      <c r="U1229" s="44">
        <f t="shared" si="607"/>
        <v>8.145951562665438</v>
      </c>
      <c r="V1229" s="44">
        <f t="shared" si="608"/>
        <v>2.2627643229626215E-3</v>
      </c>
      <c r="W1229" s="44">
        <f t="shared" si="609"/>
        <v>0</v>
      </c>
      <c r="X1229" s="44">
        <f t="shared" si="610"/>
        <v>0</v>
      </c>
      <c r="Y1229" s="44">
        <f t="shared" si="596"/>
        <v>5368.2054550618477</v>
      </c>
      <c r="Z1229" s="44">
        <f t="shared" si="597"/>
        <v>-2053.4640369616213</v>
      </c>
      <c r="AA1229" s="44">
        <f t="shared" si="611"/>
        <v>1.4911681819616243</v>
      </c>
      <c r="AB1229" s="44">
        <f t="shared" si="612"/>
        <v>-0.57040667693378366</v>
      </c>
      <c r="AC1229" s="44">
        <f t="shared" si="613"/>
        <v>0.57040667693378366</v>
      </c>
      <c r="AD1229" s="44">
        <f t="shared" si="614"/>
        <v>0.9207615050278406</v>
      </c>
      <c r="AE1229" s="44">
        <f>1/2*(('Car Info '!$C$5)*('My Spreedsheet '!F1229)^2)</f>
        <v>526471.84027777775</v>
      </c>
      <c r="AF1229" s="44">
        <f t="shared" si="615"/>
        <v>526.4718402777778</v>
      </c>
      <c r="AG1229" s="44">
        <f t="shared" si="616"/>
        <v>0.14624217785493829</v>
      </c>
      <c r="AH1229" s="44">
        <f t="shared" si="617"/>
        <v>32.526035254843968</v>
      </c>
      <c r="AI1229" s="44">
        <f t="shared" si="618"/>
        <v>11446.715451554295</v>
      </c>
      <c r="AJ1229" s="44">
        <f t="shared" si="619"/>
        <v>515025.12482622347</v>
      </c>
      <c r="AK1229" s="44">
        <f t="shared" si="620"/>
        <v>515.02512482622353</v>
      </c>
      <c r="AL1229" s="44">
        <f t="shared" si="621"/>
        <v>515025.12482622347</v>
      </c>
      <c r="AM1229" s="44">
        <f t="shared" si="622"/>
        <v>515.02512482622353</v>
      </c>
      <c r="AN1229" s="44">
        <f t="shared" si="623"/>
        <v>386.26884361966756</v>
      </c>
      <c r="AO1229" s="44">
        <f>IF('My Spreedsheet '!AN1229&lt; 'Supercapacitor Info'!$F$22,'My Spreedsheet '!AN1229,'Supercapacitor Info'!$F$22)</f>
        <v>386.26884361966756</v>
      </c>
    </row>
    <row r="1230" spans="2:41" x14ac:dyDescent="0.3">
      <c r="B1230" s="11" t="s">
        <v>11</v>
      </c>
      <c r="C1230" s="11">
        <v>1225</v>
      </c>
      <c r="D1230" s="11">
        <v>203</v>
      </c>
      <c r="E1230" s="12">
        <v>95.5</v>
      </c>
      <c r="F1230" s="53">
        <f t="shared" si="598"/>
        <v>26.527777777777779</v>
      </c>
      <c r="G1230" s="19">
        <f t="shared" si="624"/>
        <v>-5.5555555555556344E-2</v>
      </c>
      <c r="H1230" s="19">
        <f t="shared" si="625"/>
        <v>-0.20000000000000284</v>
      </c>
      <c r="I1230" s="19">
        <f t="shared" si="599"/>
        <v>26.527777777777779</v>
      </c>
      <c r="J1230" s="19">
        <f t="shared" si="600"/>
        <v>11022.166666666666</v>
      </c>
      <c r="K1230" s="19">
        <f t="shared" si="601"/>
        <v>3171.7500000000023</v>
      </c>
      <c r="L1230" s="44">
        <f>'Car Info '!$C$5*'My Spreedsheet '!G1230</f>
        <v>-82.777777777778951</v>
      </c>
      <c r="M1230" s="44">
        <f t="shared" si="602"/>
        <v>1</v>
      </c>
      <c r="N1230" s="44">
        <f>IF(M1230=1,'Car Info '!$C$5*9.80665*'Car Info '!$H$5,0)</f>
        <v>160.73099349999998</v>
      </c>
      <c r="O1230" s="44">
        <f>0.5*'Car Info '!$G$5*'Car Info '!$I$5*'Car Info '!$D$5*('My Spreedsheet '!F1230*'My Spreedsheet '!F1230)</f>
        <v>268.73966314848093</v>
      </c>
      <c r="P1230" s="44">
        <f t="shared" si="595"/>
        <v>346.69287887070197</v>
      </c>
      <c r="Q1230" s="44">
        <f t="shared" si="603"/>
        <v>9196.9916478200103</v>
      </c>
      <c r="R1230" s="44">
        <f t="shared" si="604"/>
        <v>9.1969916478200098</v>
      </c>
      <c r="S1230" s="44">
        <f t="shared" si="605"/>
        <v>11392.902141647202</v>
      </c>
      <c r="T1230" s="44">
        <f t="shared" si="606"/>
        <v>1033147.9983646944</v>
      </c>
      <c r="U1230" s="44">
        <f t="shared" si="607"/>
        <v>9.1969916478200098</v>
      </c>
      <c r="V1230" s="44">
        <f t="shared" si="608"/>
        <v>2.5547199021722249E-3</v>
      </c>
      <c r="W1230" s="44">
        <f t="shared" si="609"/>
        <v>0</v>
      </c>
      <c r="X1230" s="44">
        <f t="shared" si="610"/>
        <v>0</v>
      </c>
      <c r="Y1230" s="44">
        <f t="shared" si="596"/>
        <v>5377.4024467096679</v>
      </c>
      <c r="Z1230" s="44">
        <f t="shared" si="597"/>
        <v>-2053.4640369616213</v>
      </c>
      <c r="AA1230" s="44">
        <f t="shared" si="611"/>
        <v>1.4937229018637965</v>
      </c>
      <c r="AB1230" s="44">
        <f t="shared" si="612"/>
        <v>-0.57040667693378366</v>
      </c>
      <c r="AC1230" s="44">
        <f t="shared" si="613"/>
        <v>0.57040667693378366</v>
      </c>
      <c r="AD1230" s="44">
        <f t="shared" si="614"/>
        <v>0.92331622493001286</v>
      </c>
      <c r="AE1230" s="44">
        <f>1/2*(('Car Info '!$C$5)*('My Spreedsheet '!F1230)^2)</f>
        <v>524273.63040123455</v>
      </c>
      <c r="AF1230" s="44">
        <f t="shared" si="615"/>
        <v>524.27363040123453</v>
      </c>
      <c r="AG1230" s="44">
        <f t="shared" si="616"/>
        <v>0.14563156400034291</v>
      </c>
      <c r="AH1230" s="44">
        <f t="shared" si="617"/>
        <v>32.671666818844308</v>
      </c>
      <c r="AI1230" s="44">
        <f t="shared" si="618"/>
        <v>11392.902141647202</v>
      </c>
      <c r="AJ1230" s="44">
        <f t="shared" si="619"/>
        <v>512880.72825958737</v>
      </c>
      <c r="AK1230" s="44">
        <f t="shared" si="620"/>
        <v>512.88072825958739</v>
      </c>
      <c r="AL1230" s="44">
        <f t="shared" si="621"/>
        <v>512880.72825958737</v>
      </c>
      <c r="AM1230" s="44">
        <f t="shared" si="622"/>
        <v>512.88072825958739</v>
      </c>
      <c r="AN1230" s="44">
        <f t="shared" si="623"/>
        <v>384.66054619469054</v>
      </c>
      <c r="AO1230" s="44">
        <f>IF('My Spreedsheet '!AN1230&lt; 'Supercapacitor Info'!$F$22,'My Spreedsheet '!AN1230,'Supercapacitor Info'!$F$22)</f>
        <v>384.66054619469054</v>
      </c>
    </row>
    <row r="1231" spans="2:41" x14ac:dyDescent="0.3">
      <c r="B1231" s="11" t="s">
        <v>11</v>
      </c>
      <c r="C1231" s="11">
        <v>1226</v>
      </c>
      <c r="D1231" s="11">
        <v>204</v>
      </c>
      <c r="E1231" s="12">
        <v>95.3</v>
      </c>
      <c r="F1231" s="53">
        <f t="shared" si="598"/>
        <v>26.472222222222221</v>
      </c>
      <c r="G1231" s="19">
        <f t="shared" si="624"/>
        <v>-4.1666666666666269E-2</v>
      </c>
      <c r="H1231" s="19">
        <f t="shared" si="625"/>
        <v>-0.14999999999999858</v>
      </c>
      <c r="I1231" s="19">
        <f t="shared" si="599"/>
        <v>26.472222222222221</v>
      </c>
      <c r="J1231" s="19">
        <f t="shared" si="600"/>
        <v>11048.638888888889</v>
      </c>
      <c r="K1231" s="19">
        <f t="shared" si="601"/>
        <v>3198.2222222222244</v>
      </c>
      <c r="L1231" s="44">
        <f>'Car Info '!$C$5*'My Spreedsheet '!G1231</f>
        <v>-62.083333333332739</v>
      </c>
      <c r="M1231" s="44">
        <f t="shared" si="602"/>
        <v>1</v>
      </c>
      <c r="N1231" s="44">
        <f>IF(M1231=1,'Car Info '!$C$5*9.80665*'Car Info '!$H$5,0)</f>
        <v>160.73099349999998</v>
      </c>
      <c r="O1231" s="44">
        <f>0.5*'Car Info '!$G$5*'Car Info '!$I$5*'Car Info '!$D$5*('My Spreedsheet '!F1231*'My Spreedsheet '!F1231)</f>
        <v>267.6152306443559</v>
      </c>
      <c r="P1231" s="44">
        <f t="shared" si="595"/>
        <v>366.26289081102311</v>
      </c>
      <c r="Q1231" s="44">
        <f t="shared" si="603"/>
        <v>9695.7926373029168</v>
      </c>
      <c r="R1231" s="44">
        <f t="shared" si="604"/>
        <v>9.6957926373029171</v>
      </c>
      <c r="S1231" s="44">
        <f t="shared" si="605"/>
        <v>11339.2764335992</v>
      </c>
      <c r="T1231" s="44">
        <f t="shared" si="606"/>
        <v>1044487.2747982936</v>
      </c>
      <c r="U1231" s="44">
        <f t="shared" si="607"/>
        <v>9.6957926373029171</v>
      </c>
      <c r="V1231" s="44">
        <f t="shared" si="608"/>
        <v>2.6932757325841437E-3</v>
      </c>
      <c r="W1231" s="44">
        <f t="shared" si="609"/>
        <v>0</v>
      </c>
      <c r="X1231" s="44">
        <f t="shared" si="610"/>
        <v>0</v>
      </c>
      <c r="Y1231" s="44">
        <f t="shared" si="596"/>
        <v>5387.0982393469703</v>
      </c>
      <c r="Z1231" s="44">
        <f t="shared" si="597"/>
        <v>-2053.4640369616213</v>
      </c>
      <c r="AA1231" s="44">
        <f t="shared" si="611"/>
        <v>1.4964161775963807</v>
      </c>
      <c r="AB1231" s="44">
        <f t="shared" si="612"/>
        <v>-0.57040667693378366</v>
      </c>
      <c r="AC1231" s="44">
        <f t="shared" si="613"/>
        <v>0.57040667693378366</v>
      </c>
      <c r="AD1231" s="44">
        <f t="shared" si="614"/>
        <v>0.92600950066259702</v>
      </c>
      <c r="AE1231" s="44">
        <f>1/2*(('Car Info '!$C$5)*('My Spreedsheet '!F1231)^2)</f>
        <v>522080.01929012348</v>
      </c>
      <c r="AF1231" s="44">
        <f t="shared" si="615"/>
        <v>522.08001929012346</v>
      </c>
      <c r="AG1231" s="44">
        <f t="shared" si="616"/>
        <v>0.14502222758058986</v>
      </c>
      <c r="AH1231" s="44">
        <f t="shared" si="617"/>
        <v>32.816689046424898</v>
      </c>
      <c r="AI1231" s="44">
        <f t="shared" si="618"/>
        <v>11339.2764335992</v>
      </c>
      <c r="AJ1231" s="44">
        <f t="shared" si="619"/>
        <v>510740.7428565243</v>
      </c>
      <c r="AK1231" s="44">
        <f t="shared" si="620"/>
        <v>510.74074285652432</v>
      </c>
      <c r="AL1231" s="44">
        <f t="shared" si="621"/>
        <v>510740.7428565243</v>
      </c>
      <c r="AM1231" s="44">
        <f t="shared" si="622"/>
        <v>510.74074285652432</v>
      </c>
      <c r="AN1231" s="44">
        <f t="shared" si="623"/>
        <v>383.05555714239318</v>
      </c>
      <c r="AO1231" s="44">
        <f>IF('My Spreedsheet '!AN1231&lt; 'Supercapacitor Info'!$F$22,'My Spreedsheet '!AN1231,'Supercapacitor Info'!$F$22)</f>
        <v>383.05555714239318</v>
      </c>
    </row>
    <row r="1232" spans="2:41" x14ac:dyDescent="0.3">
      <c r="B1232" s="11" t="s">
        <v>11</v>
      </c>
      <c r="C1232" s="11">
        <v>1227</v>
      </c>
      <c r="D1232" s="11">
        <v>205</v>
      </c>
      <c r="E1232" s="12">
        <v>95.2</v>
      </c>
      <c r="F1232" s="53">
        <f t="shared" si="598"/>
        <v>26.444444444444443</v>
      </c>
      <c r="G1232" s="19">
        <f t="shared" si="624"/>
        <v>-4.1666666666666269E-2</v>
      </c>
      <c r="H1232" s="19">
        <f t="shared" si="625"/>
        <v>-0.14999999999999858</v>
      </c>
      <c r="I1232" s="19">
        <f t="shared" si="599"/>
        <v>26.444444444444443</v>
      </c>
      <c r="J1232" s="19">
        <f t="shared" si="600"/>
        <v>11075.083333333334</v>
      </c>
      <c r="K1232" s="19">
        <f t="shared" si="601"/>
        <v>3224.6666666666688</v>
      </c>
      <c r="L1232" s="44">
        <f>'Car Info '!$C$5*'My Spreedsheet '!G1232</f>
        <v>-62.083333333332739</v>
      </c>
      <c r="M1232" s="44">
        <f t="shared" si="602"/>
        <v>1</v>
      </c>
      <c r="N1232" s="44">
        <f>IF(M1232=1,'Car Info '!$C$5*9.80665*'Car Info '!$H$5,0)</f>
        <v>160.73099349999998</v>
      </c>
      <c r="O1232" s="44">
        <f>0.5*'Car Info '!$G$5*'Car Info '!$I$5*'Car Info '!$D$5*('My Spreedsheet '!F1232*'My Spreedsheet '!F1232)</f>
        <v>267.05389838011109</v>
      </c>
      <c r="P1232" s="44">
        <f t="shared" si="595"/>
        <v>365.7015585467783</v>
      </c>
      <c r="Q1232" s="44">
        <f t="shared" si="603"/>
        <v>9670.7745482370265</v>
      </c>
      <c r="R1232" s="44">
        <f t="shared" si="604"/>
        <v>9.6707745482370271</v>
      </c>
      <c r="S1232" s="44">
        <f t="shared" si="605"/>
        <v>11312.533807496271</v>
      </c>
      <c r="T1232" s="44">
        <f t="shared" si="606"/>
        <v>1055799.8086057899</v>
      </c>
      <c r="U1232" s="44">
        <f t="shared" si="607"/>
        <v>9.6707745482370271</v>
      </c>
      <c r="V1232" s="44">
        <f t="shared" si="608"/>
        <v>2.6863262633991742E-3</v>
      </c>
      <c r="W1232" s="44">
        <f t="shared" si="609"/>
        <v>0</v>
      </c>
      <c r="X1232" s="44">
        <f t="shared" si="610"/>
        <v>0</v>
      </c>
      <c r="Y1232" s="44">
        <f t="shared" si="596"/>
        <v>5396.7690138952075</v>
      </c>
      <c r="Z1232" s="44">
        <f t="shared" si="597"/>
        <v>-2053.4640369616213</v>
      </c>
      <c r="AA1232" s="44">
        <f t="shared" si="611"/>
        <v>1.4991025038597798</v>
      </c>
      <c r="AB1232" s="44">
        <f t="shared" si="612"/>
        <v>-0.57040667693378366</v>
      </c>
      <c r="AC1232" s="44">
        <f t="shared" si="613"/>
        <v>0.57040667693378366</v>
      </c>
      <c r="AD1232" s="44">
        <f t="shared" si="614"/>
        <v>0.92869582692599617</v>
      </c>
      <c r="AE1232" s="44">
        <f>1/2*(('Car Info '!$C$5)*('My Spreedsheet '!F1232)^2)</f>
        <v>520984.93827160489</v>
      </c>
      <c r="AF1232" s="44">
        <f t="shared" si="615"/>
        <v>520.98493827160485</v>
      </c>
      <c r="AG1232" s="44">
        <f t="shared" si="616"/>
        <v>0.14471803840877911</v>
      </c>
      <c r="AH1232" s="44">
        <f t="shared" si="617"/>
        <v>32.961407084833674</v>
      </c>
      <c r="AI1232" s="44">
        <f t="shared" si="618"/>
        <v>11312.533807496271</v>
      </c>
      <c r="AJ1232" s="44">
        <f t="shared" si="619"/>
        <v>509672.40446410864</v>
      </c>
      <c r="AK1232" s="44">
        <f t="shared" si="620"/>
        <v>509.67240446410864</v>
      </c>
      <c r="AL1232" s="44">
        <f t="shared" si="621"/>
        <v>509672.40446410864</v>
      </c>
      <c r="AM1232" s="44">
        <f t="shared" si="622"/>
        <v>509.67240446410864</v>
      </c>
      <c r="AN1232" s="44">
        <f t="shared" si="623"/>
        <v>382.25430334808146</v>
      </c>
      <c r="AO1232" s="44">
        <f>IF('My Spreedsheet '!AN1232&lt; 'Supercapacitor Info'!$F$22,'My Spreedsheet '!AN1232,'Supercapacitor Info'!$F$22)</f>
        <v>382.25430334808146</v>
      </c>
    </row>
    <row r="1233" spans="2:41" x14ac:dyDescent="0.3">
      <c r="B1233" s="11" t="s">
        <v>11</v>
      </c>
      <c r="C1233" s="11">
        <v>1228</v>
      </c>
      <c r="D1233" s="11">
        <v>206</v>
      </c>
      <c r="E1233" s="12">
        <v>95</v>
      </c>
      <c r="F1233" s="53">
        <f t="shared" si="598"/>
        <v>26.388888888888889</v>
      </c>
      <c r="G1233" s="19">
        <f t="shared" si="624"/>
        <v>-4.1666666666666269E-2</v>
      </c>
      <c r="H1233" s="19">
        <f t="shared" si="625"/>
        <v>-0.14999999999999858</v>
      </c>
      <c r="I1233" s="19">
        <f t="shared" si="599"/>
        <v>26.388888888888889</v>
      </c>
      <c r="J1233" s="19">
        <f t="shared" si="600"/>
        <v>11101.472222222223</v>
      </c>
      <c r="K1233" s="19">
        <f t="shared" si="601"/>
        <v>3251.0555555555575</v>
      </c>
      <c r="L1233" s="44">
        <f>'Car Info '!$C$5*'My Spreedsheet '!G1233</f>
        <v>-62.083333333332739</v>
      </c>
      <c r="M1233" s="44">
        <f t="shared" si="602"/>
        <v>1</v>
      </c>
      <c r="N1233" s="44">
        <f>IF(M1233=1,'Car Info '!$C$5*9.80665*'Car Info '!$H$5,0)</f>
        <v>160.73099349999998</v>
      </c>
      <c r="O1233" s="44">
        <f>0.5*'Car Info '!$G$5*'Car Info '!$I$5*'Car Info '!$D$5*('My Spreedsheet '!F1233*'My Spreedsheet '!F1233)</f>
        <v>265.93300182725693</v>
      </c>
      <c r="P1233" s="44">
        <f t="shared" ref="P1233:P1296" si="626">L1233+N1233+O1233</f>
        <v>364.5806619939242</v>
      </c>
      <c r="Q1233" s="44">
        <f t="shared" si="603"/>
        <v>9620.8785803952214</v>
      </c>
      <c r="R1233" s="44">
        <f t="shared" si="604"/>
        <v>9.620878580395221</v>
      </c>
      <c r="S1233" s="44">
        <f t="shared" si="605"/>
        <v>11259.188765580389</v>
      </c>
      <c r="T1233" s="44">
        <f t="shared" si="606"/>
        <v>1067058.9973713702</v>
      </c>
      <c r="U1233" s="44">
        <f t="shared" si="607"/>
        <v>9.620878580395221</v>
      </c>
      <c r="V1233" s="44">
        <f t="shared" si="608"/>
        <v>2.672466272332006E-3</v>
      </c>
      <c r="W1233" s="44">
        <f t="shared" si="609"/>
        <v>0</v>
      </c>
      <c r="X1233" s="44">
        <f t="shared" si="610"/>
        <v>0</v>
      </c>
      <c r="Y1233" s="44">
        <f t="shared" si="596"/>
        <v>5406.3898924756031</v>
      </c>
      <c r="Z1233" s="44">
        <f t="shared" si="597"/>
        <v>-2053.4640369616213</v>
      </c>
      <c r="AA1233" s="44">
        <f t="shared" si="611"/>
        <v>1.5017749701321119</v>
      </c>
      <c r="AB1233" s="44">
        <f t="shared" si="612"/>
        <v>-0.57040667693378366</v>
      </c>
      <c r="AC1233" s="44">
        <f t="shared" si="613"/>
        <v>0.57040667693378366</v>
      </c>
      <c r="AD1233" s="44">
        <f t="shared" si="614"/>
        <v>0.93136829319832826</v>
      </c>
      <c r="AE1233" s="44">
        <f>1/2*(('Car Info '!$C$5)*('My Spreedsheet '!F1233)^2)</f>
        <v>518798.22530864197</v>
      </c>
      <c r="AF1233" s="44">
        <f t="shared" si="615"/>
        <v>518.79822530864203</v>
      </c>
      <c r="AG1233" s="44">
        <f t="shared" si="616"/>
        <v>0.14411061814128945</v>
      </c>
      <c r="AH1233" s="44">
        <f t="shared" si="617"/>
        <v>33.105517702974964</v>
      </c>
      <c r="AI1233" s="44">
        <f t="shared" si="618"/>
        <v>11259.188765580389</v>
      </c>
      <c r="AJ1233" s="44">
        <f t="shared" si="619"/>
        <v>507539.03654306155</v>
      </c>
      <c r="AK1233" s="44">
        <f t="shared" si="620"/>
        <v>507.53903654306157</v>
      </c>
      <c r="AL1233" s="44">
        <f t="shared" si="621"/>
        <v>507539.03654306155</v>
      </c>
      <c r="AM1233" s="44">
        <f t="shared" si="622"/>
        <v>507.53903654306157</v>
      </c>
      <c r="AN1233" s="44">
        <f t="shared" si="623"/>
        <v>380.65427740729621</v>
      </c>
      <c r="AO1233" s="44">
        <f>IF('My Spreedsheet '!AN1233&lt; 'Supercapacitor Info'!$F$22,'My Spreedsheet '!AN1233,'Supercapacitor Info'!$F$22)</f>
        <v>380.65427740729621</v>
      </c>
    </row>
    <row r="1234" spans="2:41" x14ac:dyDescent="0.3">
      <c r="B1234" s="11" t="s">
        <v>11</v>
      </c>
      <c r="C1234" s="11">
        <v>1229</v>
      </c>
      <c r="D1234" s="11">
        <v>207</v>
      </c>
      <c r="E1234" s="12">
        <v>94.9</v>
      </c>
      <c r="F1234" s="53">
        <f t="shared" si="598"/>
        <v>26.361111111111111</v>
      </c>
      <c r="G1234" s="19">
        <f t="shared" si="624"/>
        <v>-4.1666666666666269E-2</v>
      </c>
      <c r="H1234" s="19">
        <f t="shared" si="625"/>
        <v>-0.14999999999999858</v>
      </c>
      <c r="I1234" s="19">
        <f t="shared" si="599"/>
        <v>26.361111111111111</v>
      </c>
      <c r="J1234" s="19">
        <f t="shared" si="600"/>
        <v>11127.833333333334</v>
      </c>
      <c r="K1234" s="19">
        <f t="shared" si="601"/>
        <v>3277.4166666666688</v>
      </c>
      <c r="L1234" s="44">
        <f>'Car Info '!$C$5*'My Spreedsheet '!G1234</f>
        <v>-62.083333333332739</v>
      </c>
      <c r="M1234" s="44">
        <f t="shared" si="602"/>
        <v>1</v>
      </c>
      <c r="N1234" s="44">
        <f>IF(M1234=1,'Car Info '!$C$5*9.80665*'Car Info '!$H$5,0)</f>
        <v>160.73099349999998</v>
      </c>
      <c r="O1234" s="44">
        <f>0.5*'Car Info '!$G$5*'Car Info '!$I$5*'Car Info '!$D$5*('My Spreedsheet '!F1234*'My Spreedsheet '!F1234)</f>
        <v>265.37343753864752</v>
      </c>
      <c r="P1234" s="44">
        <f t="shared" si="626"/>
        <v>364.02109770531479</v>
      </c>
      <c r="Q1234" s="44">
        <f t="shared" si="603"/>
        <v>9596.0006033984373</v>
      </c>
      <c r="R1234" s="44">
        <f t="shared" si="604"/>
        <v>9.5960006033984371</v>
      </c>
      <c r="S1234" s="44">
        <f t="shared" si="605"/>
        <v>11232.586251546569</v>
      </c>
      <c r="T1234" s="44">
        <f t="shared" si="606"/>
        <v>1078291.5836229168</v>
      </c>
      <c r="U1234" s="44">
        <f t="shared" si="607"/>
        <v>9.5960006033984371</v>
      </c>
      <c r="V1234" s="44">
        <f t="shared" si="608"/>
        <v>2.6655557231662326E-3</v>
      </c>
      <c r="W1234" s="44">
        <f t="shared" si="609"/>
        <v>0</v>
      </c>
      <c r="X1234" s="44">
        <f t="shared" si="610"/>
        <v>0</v>
      </c>
      <c r="Y1234" s="44">
        <f t="shared" si="596"/>
        <v>5415.9858930790015</v>
      </c>
      <c r="Z1234" s="44">
        <f t="shared" si="597"/>
        <v>-2053.4640369616213</v>
      </c>
      <c r="AA1234" s="44">
        <f t="shared" si="611"/>
        <v>1.5044405258552782</v>
      </c>
      <c r="AB1234" s="44">
        <f t="shared" si="612"/>
        <v>-0.57040667693378366</v>
      </c>
      <c r="AC1234" s="44">
        <f t="shared" si="613"/>
        <v>0.57040667693378366</v>
      </c>
      <c r="AD1234" s="44">
        <f t="shared" si="614"/>
        <v>0.93403384892149455</v>
      </c>
      <c r="AE1234" s="44">
        <f>1/2*(('Car Info '!$C$5)*('My Spreedsheet '!F1234)^2)</f>
        <v>517706.59336419747</v>
      </c>
      <c r="AF1234" s="44">
        <f t="shared" si="615"/>
        <v>517.70659336419749</v>
      </c>
      <c r="AG1234" s="44">
        <f t="shared" si="616"/>
        <v>0.14380738704561041</v>
      </c>
      <c r="AH1234" s="44">
        <f t="shared" si="617"/>
        <v>33.249325090020577</v>
      </c>
      <c r="AI1234" s="44">
        <f t="shared" si="618"/>
        <v>11232.586251546569</v>
      </c>
      <c r="AJ1234" s="44">
        <f t="shared" si="619"/>
        <v>506474.0071126509</v>
      </c>
      <c r="AK1234" s="44">
        <f t="shared" si="620"/>
        <v>506.4740071126509</v>
      </c>
      <c r="AL1234" s="44">
        <f t="shared" si="621"/>
        <v>506474.0071126509</v>
      </c>
      <c r="AM1234" s="44">
        <f t="shared" si="622"/>
        <v>506.4740071126509</v>
      </c>
      <c r="AN1234" s="44">
        <f t="shared" si="623"/>
        <v>379.85550533448816</v>
      </c>
      <c r="AO1234" s="44">
        <f>IF('My Spreedsheet '!AN1234&lt; 'Supercapacitor Info'!$F$22,'My Spreedsheet '!AN1234,'Supercapacitor Info'!$F$22)</f>
        <v>379.85550533448816</v>
      </c>
    </row>
    <row r="1235" spans="2:41" x14ac:dyDescent="0.3">
      <c r="B1235" s="11" t="s">
        <v>11</v>
      </c>
      <c r="C1235" s="11">
        <v>1230</v>
      </c>
      <c r="D1235" s="11">
        <v>208</v>
      </c>
      <c r="E1235" s="12">
        <v>94.7</v>
      </c>
      <c r="F1235" s="53">
        <f t="shared" si="598"/>
        <v>26.305555555555557</v>
      </c>
      <c r="G1235" s="19">
        <f t="shared" si="624"/>
        <v>-5.5555555555556344E-2</v>
      </c>
      <c r="H1235" s="19">
        <f t="shared" si="625"/>
        <v>-0.20000000000000284</v>
      </c>
      <c r="I1235" s="19">
        <f t="shared" si="599"/>
        <v>26.305555555555557</v>
      </c>
      <c r="J1235" s="19">
        <f t="shared" si="600"/>
        <v>11154.138888888889</v>
      </c>
      <c r="K1235" s="19">
        <f t="shared" si="601"/>
        <v>3303.7222222222244</v>
      </c>
      <c r="L1235" s="44">
        <f>'Car Info '!$C$5*'My Spreedsheet '!G1235</f>
        <v>-82.777777777778951</v>
      </c>
      <c r="M1235" s="44">
        <f t="shared" si="602"/>
        <v>1</v>
      </c>
      <c r="N1235" s="44">
        <f>IF(M1235=1,'Car Info '!$C$5*9.80665*'Car Info '!$H$5,0)</f>
        <v>160.73099349999998</v>
      </c>
      <c r="O1235" s="44">
        <f>0.5*'Car Info '!$G$5*'Car Info '!$I$5*'Car Info '!$D$5*('My Spreedsheet '!F1235*'My Spreedsheet '!F1235)</f>
        <v>264.25607693706428</v>
      </c>
      <c r="P1235" s="44">
        <f t="shared" si="626"/>
        <v>342.20929265928532</v>
      </c>
      <c r="Q1235" s="44">
        <f t="shared" si="603"/>
        <v>9002.0055596762013</v>
      </c>
      <c r="R1235" s="44">
        <f t="shared" si="604"/>
        <v>9.002005559676201</v>
      </c>
      <c r="S1235" s="44">
        <f t="shared" si="605"/>
        <v>11179.520991774998</v>
      </c>
      <c r="T1235" s="44">
        <f t="shared" si="606"/>
        <v>1089471.1046146918</v>
      </c>
      <c r="U1235" s="44">
        <f t="shared" si="607"/>
        <v>9.002005559676201</v>
      </c>
      <c r="V1235" s="44">
        <f t="shared" si="608"/>
        <v>2.500557099910056E-3</v>
      </c>
      <c r="W1235" s="44">
        <f t="shared" si="609"/>
        <v>0</v>
      </c>
      <c r="X1235" s="44">
        <f t="shared" si="610"/>
        <v>0</v>
      </c>
      <c r="Y1235" s="44">
        <f t="shared" si="596"/>
        <v>5424.9878986386775</v>
      </c>
      <c r="Z1235" s="44">
        <f t="shared" si="597"/>
        <v>-2053.4640369616213</v>
      </c>
      <c r="AA1235" s="44">
        <f t="shared" si="611"/>
        <v>1.5069410829551881</v>
      </c>
      <c r="AB1235" s="44">
        <f t="shared" si="612"/>
        <v>-0.57040667693378366</v>
      </c>
      <c r="AC1235" s="44">
        <f t="shared" si="613"/>
        <v>0.57040667693378366</v>
      </c>
      <c r="AD1235" s="44">
        <f t="shared" si="614"/>
        <v>0.93653440602140448</v>
      </c>
      <c r="AE1235" s="44">
        <f>1/2*(('Car Info '!$C$5)*('My Spreedsheet '!F1235)^2)</f>
        <v>515526.77854938281</v>
      </c>
      <c r="AF1235" s="44">
        <f t="shared" si="615"/>
        <v>515.52677854938281</v>
      </c>
      <c r="AG1235" s="44">
        <f t="shared" si="616"/>
        <v>0.14320188293038411</v>
      </c>
      <c r="AH1235" s="44">
        <f t="shared" si="617"/>
        <v>33.392526972950961</v>
      </c>
      <c r="AI1235" s="44">
        <f t="shared" si="618"/>
        <v>11179.520991774998</v>
      </c>
      <c r="AJ1235" s="44">
        <f t="shared" si="619"/>
        <v>504347.25755760784</v>
      </c>
      <c r="AK1235" s="44">
        <f t="shared" si="620"/>
        <v>504.34725755760786</v>
      </c>
      <c r="AL1235" s="44">
        <f t="shared" si="621"/>
        <v>504347.25755760784</v>
      </c>
      <c r="AM1235" s="44">
        <f t="shared" si="622"/>
        <v>504.34725755760786</v>
      </c>
      <c r="AN1235" s="44">
        <f t="shared" si="623"/>
        <v>378.26044316820594</v>
      </c>
      <c r="AO1235" s="44">
        <f>IF('My Spreedsheet '!AN1235&lt; 'Supercapacitor Info'!$F$22,'My Spreedsheet '!AN1235,'Supercapacitor Info'!$F$22)</f>
        <v>378.26044316820594</v>
      </c>
    </row>
    <row r="1236" spans="2:41" x14ac:dyDescent="0.3">
      <c r="B1236" s="11" t="s">
        <v>11</v>
      </c>
      <c r="C1236" s="11">
        <v>1231</v>
      </c>
      <c r="D1236" s="11">
        <v>209</v>
      </c>
      <c r="E1236" s="12">
        <v>94.5</v>
      </c>
      <c r="F1236" s="53">
        <f t="shared" si="598"/>
        <v>26.25</v>
      </c>
      <c r="G1236" s="19">
        <f t="shared" si="624"/>
        <v>-4.1666666666666269E-2</v>
      </c>
      <c r="H1236" s="19">
        <f t="shared" si="625"/>
        <v>-0.14999999999999858</v>
      </c>
      <c r="I1236" s="19">
        <f t="shared" si="599"/>
        <v>26.25</v>
      </c>
      <c r="J1236" s="19">
        <f t="shared" si="600"/>
        <v>11180.388888888889</v>
      </c>
      <c r="K1236" s="19">
        <f t="shared" si="601"/>
        <v>3329.9722222222244</v>
      </c>
      <c r="L1236" s="44">
        <f>'Car Info '!$C$5*'My Spreedsheet '!G1236</f>
        <v>-62.083333333332739</v>
      </c>
      <c r="M1236" s="44">
        <f t="shared" si="602"/>
        <v>1</v>
      </c>
      <c r="N1236" s="44">
        <f>IF(M1236=1,'Car Info '!$C$5*9.80665*'Car Info '!$H$5,0)</f>
        <v>160.73099349999998</v>
      </c>
      <c r="O1236" s="44">
        <f>0.5*'Car Info '!$G$5*'Car Info '!$I$5*'Car Info '!$D$5*('My Spreedsheet '!F1236*'My Spreedsheet '!F1236)</f>
        <v>263.14107363632814</v>
      </c>
      <c r="P1236" s="44">
        <f t="shared" si="626"/>
        <v>361.78873380299535</v>
      </c>
      <c r="Q1236" s="44">
        <f t="shared" si="603"/>
        <v>9496.9542623286288</v>
      </c>
      <c r="R1236" s="44">
        <f t="shared" si="604"/>
        <v>9.4969542623286287</v>
      </c>
      <c r="S1236" s="44">
        <f t="shared" si="605"/>
        <v>11126.641762328614</v>
      </c>
      <c r="T1236" s="44">
        <f t="shared" si="606"/>
        <v>1100597.7463770204</v>
      </c>
      <c r="U1236" s="44">
        <f t="shared" si="607"/>
        <v>9.4969542623286287</v>
      </c>
      <c r="V1236" s="44">
        <f t="shared" si="608"/>
        <v>2.6380428506468413E-3</v>
      </c>
      <c r="W1236" s="44">
        <f t="shared" si="609"/>
        <v>0</v>
      </c>
      <c r="X1236" s="44">
        <f t="shared" si="610"/>
        <v>0</v>
      </c>
      <c r="Y1236" s="44">
        <f t="shared" si="596"/>
        <v>5434.484852901006</v>
      </c>
      <c r="Z1236" s="44">
        <f t="shared" si="597"/>
        <v>-2053.4640369616213</v>
      </c>
      <c r="AA1236" s="44">
        <f t="shared" si="611"/>
        <v>1.5095791258058351</v>
      </c>
      <c r="AB1236" s="44">
        <f t="shared" si="612"/>
        <v>-0.57040667693378366</v>
      </c>
      <c r="AC1236" s="44">
        <f t="shared" si="613"/>
        <v>0.57040667693378366</v>
      </c>
      <c r="AD1236" s="44">
        <f t="shared" si="614"/>
        <v>0.93917244887205142</v>
      </c>
      <c r="AE1236" s="44">
        <f>1/2*(('Car Info '!$C$5)*('My Spreedsheet '!F1236)^2)</f>
        <v>513351.5625</v>
      </c>
      <c r="AF1236" s="44">
        <f t="shared" si="615"/>
        <v>513.3515625</v>
      </c>
      <c r="AG1236" s="44">
        <f t="shared" si="616"/>
        <v>0.14259765625000001</v>
      </c>
      <c r="AH1236" s="44">
        <f t="shared" si="617"/>
        <v>33.535124629200958</v>
      </c>
      <c r="AI1236" s="44">
        <f t="shared" si="618"/>
        <v>11126.641762328614</v>
      </c>
      <c r="AJ1236" s="44">
        <f t="shared" si="619"/>
        <v>502224.92073767137</v>
      </c>
      <c r="AK1236" s="44">
        <f t="shared" si="620"/>
        <v>502.22492073767137</v>
      </c>
      <c r="AL1236" s="44">
        <f t="shared" si="621"/>
        <v>502224.92073767137</v>
      </c>
      <c r="AM1236" s="44">
        <f t="shared" si="622"/>
        <v>502.22492073767137</v>
      </c>
      <c r="AN1236" s="44">
        <f t="shared" si="623"/>
        <v>376.6686905532535</v>
      </c>
      <c r="AO1236" s="44">
        <f>IF('My Spreedsheet '!AN1236&lt; 'Supercapacitor Info'!$F$22,'My Spreedsheet '!AN1236,'Supercapacitor Info'!$F$22)</f>
        <v>376.6686905532535</v>
      </c>
    </row>
    <row r="1237" spans="2:41" x14ac:dyDescent="0.3">
      <c r="B1237" s="11" t="s">
        <v>11</v>
      </c>
      <c r="C1237" s="11">
        <v>1232</v>
      </c>
      <c r="D1237" s="11">
        <v>210</v>
      </c>
      <c r="E1237" s="12">
        <v>94.4</v>
      </c>
      <c r="F1237" s="53">
        <f t="shared" si="598"/>
        <v>26.222222222222221</v>
      </c>
      <c r="G1237" s="19">
        <f t="shared" si="624"/>
        <v>-1.3888888888888099E-2</v>
      </c>
      <c r="H1237" s="19">
        <f t="shared" si="625"/>
        <v>-4.9999999999997158E-2</v>
      </c>
      <c r="I1237" s="19">
        <f t="shared" si="599"/>
        <v>26.222222222222221</v>
      </c>
      <c r="J1237" s="19">
        <f t="shared" si="600"/>
        <v>11206.611111111111</v>
      </c>
      <c r="K1237" s="19">
        <f t="shared" si="601"/>
        <v>3356.1944444444466</v>
      </c>
      <c r="L1237" s="44">
        <f>'Car Info '!$C$5*'My Spreedsheet '!G1237</f>
        <v>-20.694444444443267</v>
      </c>
      <c r="M1237" s="44">
        <f t="shared" si="602"/>
        <v>1</v>
      </c>
      <c r="N1237" s="44">
        <f>IF(M1237=1,'Car Info '!$C$5*9.80665*'Car Info '!$H$5,0)</f>
        <v>160.73099349999998</v>
      </c>
      <c r="O1237" s="44">
        <f>0.5*'Car Info '!$G$5*'Car Info '!$I$5*'Car Info '!$D$5*('My Spreedsheet '!F1237*'My Spreedsheet '!F1237)</f>
        <v>262.58445597377772</v>
      </c>
      <c r="P1237" s="44">
        <f t="shared" si="626"/>
        <v>402.62100502933447</v>
      </c>
      <c r="Q1237" s="44">
        <f t="shared" si="603"/>
        <v>10557.61746521366</v>
      </c>
      <c r="R1237" s="44">
        <f t="shared" si="604"/>
        <v>10.55761746521366</v>
      </c>
      <c r="S1237" s="44">
        <f t="shared" si="605"/>
        <v>11100.271786201281</v>
      </c>
      <c r="T1237" s="44">
        <f t="shared" si="606"/>
        <v>1111698.0181632217</v>
      </c>
      <c r="U1237" s="44">
        <f t="shared" si="607"/>
        <v>10.55761746521366</v>
      </c>
      <c r="V1237" s="44">
        <f t="shared" si="608"/>
        <v>2.9326715181149056E-3</v>
      </c>
      <c r="W1237" s="44">
        <f t="shared" si="609"/>
        <v>0</v>
      </c>
      <c r="X1237" s="44">
        <f t="shared" si="610"/>
        <v>0</v>
      </c>
      <c r="Y1237" s="44">
        <f t="shared" si="596"/>
        <v>5445.0424703662193</v>
      </c>
      <c r="Z1237" s="44">
        <f t="shared" si="597"/>
        <v>-2053.4640369616213</v>
      </c>
      <c r="AA1237" s="44">
        <f t="shared" si="611"/>
        <v>1.5125117973239497</v>
      </c>
      <c r="AB1237" s="44">
        <f t="shared" si="612"/>
        <v>-0.57040667693378366</v>
      </c>
      <c r="AC1237" s="44">
        <f t="shared" si="613"/>
        <v>0.57040667693378366</v>
      </c>
      <c r="AD1237" s="44">
        <f t="shared" si="614"/>
        <v>0.94210512039016603</v>
      </c>
      <c r="AE1237" s="44">
        <f>1/2*(('Car Info '!$C$5)*('My Spreedsheet '!F1237)^2)</f>
        <v>512265.67901234562</v>
      </c>
      <c r="AF1237" s="44">
        <f t="shared" si="615"/>
        <v>512.26567901234557</v>
      </c>
      <c r="AG1237" s="44">
        <f t="shared" si="616"/>
        <v>0.14229602194787377</v>
      </c>
      <c r="AH1237" s="44">
        <f t="shared" si="617"/>
        <v>33.677420651148829</v>
      </c>
      <c r="AI1237" s="44">
        <f t="shared" si="618"/>
        <v>11100.271786201281</v>
      </c>
      <c r="AJ1237" s="44">
        <f t="shared" si="619"/>
        <v>501165.40722614434</v>
      </c>
      <c r="AK1237" s="44">
        <f t="shared" si="620"/>
        <v>501.16540722614434</v>
      </c>
      <c r="AL1237" s="44">
        <f t="shared" si="621"/>
        <v>501165.40722614434</v>
      </c>
      <c r="AM1237" s="44">
        <f t="shared" si="622"/>
        <v>501.16540722614434</v>
      </c>
      <c r="AN1237" s="44">
        <f t="shared" si="623"/>
        <v>375.87405541960828</v>
      </c>
      <c r="AO1237" s="44">
        <f>IF('My Spreedsheet '!AN1237&lt; 'Supercapacitor Info'!$F$22,'My Spreedsheet '!AN1237,'Supercapacitor Info'!$F$22)</f>
        <v>375.87405541960828</v>
      </c>
    </row>
    <row r="1238" spans="2:41" x14ac:dyDescent="0.3">
      <c r="B1238" s="11" t="s">
        <v>11</v>
      </c>
      <c r="C1238" s="11">
        <v>1233</v>
      </c>
      <c r="D1238" s="11">
        <v>211</v>
      </c>
      <c r="E1238" s="12">
        <v>94.4</v>
      </c>
      <c r="F1238" s="53">
        <f t="shared" si="598"/>
        <v>26.222222222222221</v>
      </c>
      <c r="G1238" s="19">
        <f t="shared" si="624"/>
        <v>-1.3888888888890073E-2</v>
      </c>
      <c r="H1238" s="19">
        <f t="shared" si="625"/>
        <v>-5.0000000000004263E-2</v>
      </c>
      <c r="I1238" s="19">
        <f t="shared" si="599"/>
        <v>26.222222222222221</v>
      </c>
      <c r="J1238" s="19">
        <f t="shared" si="600"/>
        <v>11232.833333333334</v>
      </c>
      <c r="K1238" s="19">
        <f t="shared" si="601"/>
        <v>3382.4166666666688</v>
      </c>
      <c r="L1238" s="44">
        <f>'Car Info '!$C$5*'My Spreedsheet '!G1238</f>
        <v>-20.694444444446209</v>
      </c>
      <c r="M1238" s="44">
        <f t="shared" si="602"/>
        <v>1</v>
      </c>
      <c r="N1238" s="44">
        <f>IF(M1238=1,'Car Info '!$C$5*9.80665*'Car Info '!$H$5,0)</f>
        <v>160.73099349999998</v>
      </c>
      <c r="O1238" s="44">
        <f>0.5*'Car Info '!$G$5*'Car Info '!$I$5*'Car Info '!$D$5*('My Spreedsheet '!F1238*'My Spreedsheet '!F1238)</f>
        <v>262.58445597377772</v>
      </c>
      <c r="P1238" s="44">
        <f t="shared" si="626"/>
        <v>402.62100502933151</v>
      </c>
      <c r="Q1238" s="44">
        <f t="shared" si="603"/>
        <v>10557.617465213581</v>
      </c>
      <c r="R1238" s="44">
        <f t="shared" si="604"/>
        <v>10.557617465213582</v>
      </c>
      <c r="S1238" s="44">
        <f t="shared" si="605"/>
        <v>11100.271786201281</v>
      </c>
      <c r="T1238" s="44">
        <f t="shared" si="606"/>
        <v>1122798.2899494229</v>
      </c>
      <c r="U1238" s="44">
        <f t="shared" si="607"/>
        <v>10.557617465213582</v>
      </c>
      <c r="V1238" s="44">
        <f t="shared" si="608"/>
        <v>2.9326715181148839E-3</v>
      </c>
      <c r="W1238" s="44">
        <f t="shared" si="609"/>
        <v>0</v>
      </c>
      <c r="X1238" s="44">
        <f t="shared" si="610"/>
        <v>0</v>
      </c>
      <c r="Y1238" s="44">
        <f t="shared" si="596"/>
        <v>5455.6000878314326</v>
      </c>
      <c r="Z1238" s="44">
        <f t="shared" si="597"/>
        <v>-2053.4640369616213</v>
      </c>
      <c r="AA1238" s="44">
        <f t="shared" si="611"/>
        <v>1.5154444688420645</v>
      </c>
      <c r="AB1238" s="44">
        <f t="shared" si="612"/>
        <v>-0.57040667693378366</v>
      </c>
      <c r="AC1238" s="44">
        <f t="shared" si="613"/>
        <v>0.57040667693378366</v>
      </c>
      <c r="AD1238" s="44">
        <f t="shared" si="614"/>
        <v>0.94503779190828086</v>
      </c>
      <c r="AE1238" s="44">
        <f>1/2*(('Car Info '!$C$5)*('My Spreedsheet '!F1238)^2)</f>
        <v>512265.67901234562</v>
      </c>
      <c r="AF1238" s="44">
        <f t="shared" si="615"/>
        <v>512.26567901234557</v>
      </c>
      <c r="AG1238" s="44">
        <f t="shared" si="616"/>
        <v>0.14229602194787377</v>
      </c>
      <c r="AH1238" s="44">
        <f t="shared" si="617"/>
        <v>33.8197166730967</v>
      </c>
      <c r="AI1238" s="44">
        <f t="shared" si="618"/>
        <v>11100.271786201281</v>
      </c>
      <c r="AJ1238" s="44">
        <f t="shared" si="619"/>
        <v>501165.40722614434</v>
      </c>
      <c r="AK1238" s="44">
        <f t="shared" si="620"/>
        <v>501.16540722614434</v>
      </c>
      <c r="AL1238" s="44">
        <f t="shared" si="621"/>
        <v>501165.40722614434</v>
      </c>
      <c r="AM1238" s="44">
        <f t="shared" si="622"/>
        <v>501.16540722614434</v>
      </c>
      <c r="AN1238" s="44">
        <f t="shared" si="623"/>
        <v>375.87405541960828</v>
      </c>
      <c r="AO1238" s="44">
        <f>IF('My Spreedsheet '!AN1238&lt; 'Supercapacitor Info'!$F$22,'My Spreedsheet '!AN1238,'Supercapacitor Info'!$F$22)</f>
        <v>375.87405541960828</v>
      </c>
    </row>
    <row r="1239" spans="2:41" x14ac:dyDescent="0.3">
      <c r="B1239" s="11" t="s">
        <v>11</v>
      </c>
      <c r="C1239" s="11">
        <v>1234</v>
      </c>
      <c r="D1239" s="11">
        <v>212</v>
      </c>
      <c r="E1239" s="12">
        <v>94.3</v>
      </c>
      <c r="F1239" s="53">
        <f t="shared" si="598"/>
        <v>26.194444444444443</v>
      </c>
      <c r="G1239" s="19">
        <f t="shared" si="624"/>
        <v>-1.3888888888890073E-2</v>
      </c>
      <c r="H1239" s="19">
        <f t="shared" si="625"/>
        <v>-5.0000000000004263E-2</v>
      </c>
      <c r="I1239" s="19">
        <f t="shared" si="599"/>
        <v>26.194444444444443</v>
      </c>
      <c r="J1239" s="19">
        <f t="shared" si="600"/>
        <v>11259.027777777779</v>
      </c>
      <c r="K1239" s="19">
        <f t="shared" si="601"/>
        <v>3408.6111111111131</v>
      </c>
      <c r="L1239" s="44">
        <f>'Car Info '!$C$5*'My Spreedsheet '!G1239</f>
        <v>-20.694444444446209</v>
      </c>
      <c r="M1239" s="44">
        <f t="shared" si="602"/>
        <v>1</v>
      </c>
      <c r="N1239" s="44">
        <f>IF(M1239=1,'Car Info '!$C$5*9.80665*'Car Info '!$H$5,0)</f>
        <v>160.73099349999998</v>
      </c>
      <c r="O1239" s="44">
        <f>0.5*'Car Info '!$G$5*'Car Info '!$I$5*'Car Info '!$D$5*('My Spreedsheet '!F1239*'My Spreedsheet '!F1239)</f>
        <v>262.02842763643923</v>
      </c>
      <c r="P1239" s="44">
        <f t="shared" si="626"/>
        <v>402.06497669199302</v>
      </c>
      <c r="Q1239" s="44">
        <f t="shared" si="603"/>
        <v>10531.868695015261</v>
      </c>
      <c r="R1239" s="44">
        <f t="shared" si="604"/>
        <v>10.531868695015261</v>
      </c>
      <c r="S1239" s="44">
        <f t="shared" si="605"/>
        <v>11073.948170323947</v>
      </c>
      <c r="T1239" s="44">
        <f t="shared" si="606"/>
        <v>1133872.2381197468</v>
      </c>
      <c r="U1239" s="44">
        <f t="shared" si="607"/>
        <v>10.531868695015261</v>
      </c>
      <c r="V1239" s="44">
        <f t="shared" si="608"/>
        <v>2.9255190819486836E-3</v>
      </c>
      <c r="W1239" s="44">
        <f t="shared" si="609"/>
        <v>0</v>
      </c>
      <c r="X1239" s="44">
        <f t="shared" si="610"/>
        <v>0</v>
      </c>
      <c r="Y1239" s="44">
        <f t="shared" si="596"/>
        <v>5466.1319565264475</v>
      </c>
      <c r="Z1239" s="44">
        <f t="shared" si="597"/>
        <v>-2053.4640369616213</v>
      </c>
      <c r="AA1239" s="44">
        <f t="shared" si="611"/>
        <v>1.5183699879240131</v>
      </c>
      <c r="AB1239" s="44">
        <f t="shared" si="612"/>
        <v>-0.57040667693378366</v>
      </c>
      <c r="AC1239" s="44">
        <f t="shared" si="613"/>
        <v>0.57040667693378366</v>
      </c>
      <c r="AD1239" s="44">
        <f t="shared" si="614"/>
        <v>0.94796331099022946</v>
      </c>
      <c r="AE1239" s="44">
        <f>1/2*(('Car Info '!$C$5)*('My Spreedsheet '!F1239)^2)</f>
        <v>511180.94521604932</v>
      </c>
      <c r="AF1239" s="44">
        <f t="shared" si="615"/>
        <v>511.18094521604934</v>
      </c>
      <c r="AG1239" s="44">
        <f t="shared" si="616"/>
        <v>0.14199470700445815</v>
      </c>
      <c r="AH1239" s="44">
        <f t="shared" si="617"/>
        <v>33.961711380101157</v>
      </c>
      <c r="AI1239" s="44">
        <f t="shared" si="618"/>
        <v>11073.948170323947</v>
      </c>
      <c r="AJ1239" s="44">
        <f t="shared" si="619"/>
        <v>500106.99704572535</v>
      </c>
      <c r="AK1239" s="44">
        <f t="shared" si="620"/>
        <v>500.10699704572534</v>
      </c>
      <c r="AL1239" s="44">
        <f t="shared" si="621"/>
        <v>500106.99704572535</v>
      </c>
      <c r="AM1239" s="44">
        <f t="shared" si="622"/>
        <v>500.10699704572534</v>
      </c>
      <c r="AN1239" s="44">
        <f t="shared" si="623"/>
        <v>375.08024778429404</v>
      </c>
      <c r="AO1239" s="44">
        <f>IF('My Spreedsheet '!AN1239&lt; 'Supercapacitor Info'!$F$22,'My Spreedsheet '!AN1239,'Supercapacitor Info'!$F$22)</f>
        <v>375.08024778429404</v>
      </c>
    </row>
    <row r="1240" spans="2:41" x14ac:dyDescent="0.3">
      <c r="B1240" s="11" t="s">
        <v>11</v>
      </c>
      <c r="C1240" s="11">
        <v>1235</v>
      </c>
      <c r="D1240" s="11">
        <v>213</v>
      </c>
      <c r="E1240" s="12">
        <v>94.3</v>
      </c>
      <c r="F1240" s="53">
        <f t="shared" si="598"/>
        <v>26.194444444444443</v>
      </c>
      <c r="G1240" s="19">
        <f t="shared" si="624"/>
        <v>-2.7777777777778172E-2</v>
      </c>
      <c r="H1240" s="19">
        <f t="shared" si="625"/>
        <v>-0.10000000000000142</v>
      </c>
      <c r="I1240" s="19">
        <f t="shared" si="599"/>
        <v>26.194444444444443</v>
      </c>
      <c r="J1240" s="19">
        <f t="shared" si="600"/>
        <v>11285.222222222224</v>
      </c>
      <c r="K1240" s="19">
        <f t="shared" si="601"/>
        <v>3434.8055555555575</v>
      </c>
      <c r="L1240" s="44">
        <f>'Car Info '!$C$5*'My Spreedsheet '!G1240</f>
        <v>-41.388888888889475</v>
      </c>
      <c r="M1240" s="44">
        <f t="shared" si="602"/>
        <v>1</v>
      </c>
      <c r="N1240" s="44">
        <f>IF(M1240=1,'Car Info '!$C$5*9.80665*'Car Info '!$H$5,0)</f>
        <v>160.73099349999998</v>
      </c>
      <c r="O1240" s="44">
        <f>0.5*'Car Info '!$G$5*'Car Info '!$I$5*'Car Info '!$D$5*('My Spreedsheet '!F1240*'My Spreedsheet '!F1240)</f>
        <v>262.02842763643923</v>
      </c>
      <c r="P1240" s="44">
        <f t="shared" si="626"/>
        <v>381.3705322475497</v>
      </c>
      <c r="Q1240" s="44">
        <f t="shared" si="603"/>
        <v>9989.7892197066485</v>
      </c>
      <c r="R1240" s="44">
        <f t="shared" si="604"/>
        <v>9.9897892197066493</v>
      </c>
      <c r="S1240" s="44">
        <f t="shared" si="605"/>
        <v>11073.948170323947</v>
      </c>
      <c r="T1240" s="44">
        <f t="shared" si="606"/>
        <v>1144946.1862900706</v>
      </c>
      <c r="U1240" s="44">
        <f t="shared" si="607"/>
        <v>9.9897892197066493</v>
      </c>
      <c r="V1240" s="44">
        <f t="shared" si="608"/>
        <v>2.7749414499185139E-3</v>
      </c>
      <c r="W1240" s="44">
        <f t="shared" si="609"/>
        <v>0</v>
      </c>
      <c r="X1240" s="44">
        <f t="shared" si="610"/>
        <v>0</v>
      </c>
      <c r="Y1240" s="44">
        <f t="shared" si="596"/>
        <v>5476.1217457461544</v>
      </c>
      <c r="Z1240" s="44">
        <f t="shared" si="597"/>
        <v>-2053.4640369616213</v>
      </c>
      <c r="AA1240" s="44">
        <f t="shared" si="611"/>
        <v>1.5211449293739319</v>
      </c>
      <c r="AB1240" s="44">
        <f t="shared" si="612"/>
        <v>-0.57040667693378366</v>
      </c>
      <c r="AC1240" s="44">
        <f t="shared" si="613"/>
        <v>0.57040667693378366</v>
      </c>
      <c r="AD1240" s="44">
        <f t="shared" si="614"/>
        <v>0.9507382524401482</v>
      </c>
      <c r="AE1240" s="44">
        <f>1/2*(('Car Info '!$C$5)*('My Spreedsheet '!F1240)^2)</f>
        <v>511180.94521604932</v>
      </c>
      <c r="AF1240" s="44">
        <f t="shared" si="615"/>
        <v>511.18094521604934</v>
      </c>
      <c r="AG1240" s="44">
        <f t="shared" si="616"/>
        <v>0.14199470700445815</v>
      </c>
      <c r="AH1240" s="44">
        <f t="shared" si="617"/>
        <v>34.103706087105614</v>
      </c>
      <c r="AI1240" s="44">
        <f t="shared" si="618"/>
        <v>11073.948170323947</v>
      </c>
      <c r="AJ1240" s="44">
        <f t="shared" si="619"/>
        <v>500106.99704572535</v>
      </c>
      <c r="AK1240" s="44">
        <f t="shared" si="620"/>
        <v>500.10699704572534</v>
      </c>
      <c r="AL1240" s="44">
        <f t="shared" si="621"/>
        <v>500106.99704572535</v>
      </c>
      <c r="AM1240" s="44">
        <f t="shared" si="622"/>
        <v>500.10699704572534</v>
      </c>
      <c r="AN1240" s="44">
        <f t="shared" si="623"/>
        <v>375.08024778429404</v>
      </c>
      <c r="AO1240" s="44">
        <f>IF('My Spreedsheet '!AN1240&lt; 'Supercapacitor Info'!$F$22,'My Spreedsheet '!AN1240,'Supercapacitor Info'!$F$22)</f>
        <v>375.08024778429404</v>
      </c>
    </row>
    <row r="1241" spans="2:41" x14ac:dyDescent="0.3">
      <c r="B1241" s="11" t="s">
        <v>11</v>
      </c>
      <c r="C1241" s="11">
        <v>1236</v>
      </c>
      <c r="D1241" s="11">
        <v>214</v>
      </c>
      <c r="E1241" s="12">
        <v>94.1</v>
      </c>
      <c r="F1241" s="53">
        <f t="shared" si="598"/>
        <v>26.138888888888886</v>
      </c>
      <c r="G1241" s="19">
        <f t="shared" si="624"/>
        <v>-5.5555555555554373E-2</v>
      </c>
      <c r="H1241" s="19">
        <f t="shared" si="625"/>
        <v>-0.19999999999999574</v>
      </c>
      <c r="I1241" s="19">
        <f t="shared" si="599"/>
        <v>26.138888888888886</v>
      </c>
      <c r="J1241" s="19">
        <f t="shared" si="600"/>
        <v>11311.361111111113</v>
      </c>
      <c r="K1241" s="19">
        <f t="shared" si="601"/>
        <v>3460.9444444444462</v>
      </c>
      <c r="L1241" s="44">
        <f>'Car Info '!$C$5*'My Spreedsheet '!G1241</f>
        <v>-82.777777777776009</v>
      </c>
      <c r="M1241" s="44">
        <f t="shared" si="602"/>
        <v>1</v>
      </c>
      <c r="N1241" s="44">
        <f>IF(M1241=1,'Car Info '!$C$5*9.80665*'Car Info '!$H$5,0)</f>
        <v>160.73099349999998</v>
      </c>
      <c r="O1241" s="44">
        <f>0.5*'Car Info '!$G$5*'Car Info '!$I$5*'Car Info '!$D$5*('My Spreedsheet '!F1241*'My Spreedsheet '!F1241)</f>
        <v>260.91813893739749</v>
      </c>
      <c r="P1241" s="44">
        <f t="shared" si="626"/>
        <v>338.87135465962149</v>
      </c>
      <c r="Q1241" s="44">
        <f t="shared" si="603"/>
        <v>8857.7206870751052</v>
      </c>
      <c r="R1241" s="44">
        <f t="shared" si="604"/>
        <v>8.8577206870751048</v>
      </c>
      <c r="S1241" s="44">
        <f t="shared" si="605"/>
        <v>11021.439822877528</v>
      </c>
      <c r="T1241" s="44">
        <f t="shared" si="606"/>
        <v>1155967.6261129482</v>
      </c>
      <c r="U1241" s="44">
        <f t="shared" si="607"/>
        <v>8.8577206870751048</v>
      </c>
      <c r="V1241" s="44">
        <f t="shared" si="608"/>
        <v>2.4604779686319737E-3</v>
      </c>
      <c r="W1241" s="44">
        <f t="shared" si="609"/>
        <v>0</v>
      </c>
      <c r="X1241" s="44">
        <f t="shared" si="610"/>
        <v>0</v>
      </c>
      <c r="Y1241" s="44">
        <f t="shared" si="596"/>
        <v>5484.9794664332294</v>
      </c>
      <c r="Z1241" s="44">
        <f t="shared" si="597"/>
        <v>-2053.4640369616213</v>
      </c>
      <c r="AA1241" s="44">
        <f t="shared" si="611"/>
        <v>1.5236054073425638</v>
      </c>
      <c r="AB1241" s="44">
        <f t="shared" si="612"/>
        <v>-0.57040667693378366</v>
      </c>
      <c r="AC1241" s="44">
        <f t="shared" si="613"/>
        <v>0.57040667693378366</v>
      </c>
      <c r="AD1241" s="44">
        <f t="shared" si="614"/>
        <v>0.95319873040878011</v>
      </c>
      <c r="AE1241" s="44">
        <f>1/2*(('Car Info '!$C$5)*('My Spreedsheet '!F1241)^2)</f>
        <v>509014.92669753078</v>
      </c>
      <c r="AF1241" s="44">
        <f t="shared" si="615"/>
        <v>509.01492669753077</v>
      </c>
      <c r="AG1241" s="44">
        <f t="shared" si="616"/>
        <v>0.14139303519375854</v>
      </c>
      <c r="AH1241" s="44">
        <f t="shared" si="617"/>
        <v>34.245099122299372</v>
      </c>
      <c r="AI1241" s="44">
        <f t="shared" si="618"/>
        <v>11021.439822877528</v>
      </c>
      <c r="AJ1241" s="44">
        <f t="shared" si="619"/>
        <v>497993.48687465326</v>
      </c>
      <c r="AK1241" s="44">
        <f t="shared" si="620"/>
        <v>497.99348687465329</v>
      </c>
      <c r="AL1241" s="44">
        <f t="shared" si="621"/>
        <v>497993.48687465326</v>
      </c>
      <c r="AM1241" s="44">
        <f t="shared" si="622"/>
        <v>497.99348687465329</v>
      </c>
      <c r="AN1241" s="44">
        <f t="shared" si="623"/>
        <v>373.49511515598994</v>
      </c>
      <c r="AO1241" s="44">
        <f>IF('My Spreedsheet '!AN1241&lt; 'Supercapacitor Info'!$F$22,'My Spreedsheet '!AN1241,'Supercapacitor Info'!$F$22)</f>
        <v>373.49511515598994</v>
      </c>
    </row>
    <row r="1242" spans="2:41" x14ac:dyDescent="0.3">
      <c r="B1242" s="11" t="s">
        <v>11</v>
      </c>
      <c r="C1242" s="11">
        <v>1237</v>
      </c>
      <c r="D1242" s="11">
        <v>215</v>
      </c>
      <c r="E1242" s="12">
        <v>93.9</v>
      </c>
      <c r="F1242" s="53">
        <f t="shared" si="598"/>
        <v>26.083333333333336</v>
      </c>
      <c r="G1242" s="19">
        <f t="shared" si="624"/>
        <v>-9.7222222222220642E-2</v>
      </c>
      <c r="H1242" s="19">
        <f t="shared" si="625"/>
        <v>-0.34999999999999432</v>
      </c>
      <c r="I1242" s="19">
        <f t="shared" si="599"/>
        <v>26.083333333333336</v>
      </c>
      <c r="J1242" s="19">
        <f t="shared" si="600"/>
        <v>11337.444444444447</v>
      </c>
      <c r="K1242" s="19">
        <f t="shared" si="601"/>
        <v>3487.0277777777796</v>
      </c>
      <c r="L1242" s="44">
        <f>'Car Info '!$C$5*'My Spreedsheet '!G1242</f>
        <v>-144.86111111110876</v>
      </c>
      <c r="M1242" s="44">
        <f t="shared" si="602"/>
        <v>1</v>
      </c>
      <c r="N1242" s="44">
        <f>IF(M1242=1,'Car Info '!$C$5*9.80665*'Car Info '!$H$5,0)</f>
        <v>160.73099349999998</v>
      </c>
      <c r="O1242" s="44">
        <f>0.5*'Car Info '!$G$5*'Car Info '!$I$5*'Car Info '!$D$5*('My Spreedsheet '!F1242*'My Spreedsheet '!F1242)</f>
        <v>259.81020753920319</v>
      </c>
      <c r="P1242" s="44">
        <f t="shared" si="626"/>
        <v>275.68008992809439</v>
      </c>
      <c r="Q1242" s="44">
        <f t="shared" si="603"/>
        <v>7190.6556789577962</v>
      </c>
      <c r="R1242" s="44">
        <f t="shared" si="604"/>
        <v>7.1906556789577962</v>
      </c>
      <c r="S1242" s="44">
        <f t="shared" si="605"/>
        <v>10969.116327105885</v>
      </c>
      <c r="T1242" s="44">
        <f t="shared" si="606"/>
        <v>1166936.742440054</v>
      </c>
      <c r="U1242" s="44">
        <f t="shared" si="607"/>
        <v>7.1906556789577962</v>
      </c>
      <c r="V1242" s="44">
        <f t="shared" si="608"/>
        <v>1.9974043552660544E-3</v>
      </c>
      <c r="W1242" s="44">
        <f t="shared" si="609"/>
        <v>0</v>
      </c>
      <c r="X1242" s="44">
        <f t="shared" si="610"/>
        <v>0</v>
      </c>
      <c r="Y1242" s="44">
        <f t="shared" si="596"/>
        <v>5492.1701221121875</v>
      </c>
      <c r="Z1242" s="44">
        <f t="shared" si="597"/>
        <v>-2053.4640369616213</v>
      </c>
      <c r="AA1242" s="44">
        <f t="shared" si="611"/>
        <v>1.52560281169783</v>
      </c>
      <c r="AB1242" s="44">
        <f t="shared" si="612"/>
        <v>-0.57040667693378366</v>
      </c>
      <c r="AC1242" s="44">
        <f t="shared" si="613"/>
        <v>0.57040667693378366</v>
      </c>
      <c r="AD1242" s="44">
        <f t="shared" si="614"/>
        <v>0.9551961347640463</v>
      </c>
      <c r="AE1242" s="44">
        <f>1/2*(('Car Info '!$C$5)*('My Spreedsheet '!F1242)^2)</f>
        <v>506853.50694444455</v>
      </c>
      <c r="AF1242" s="44">
        <f t="shared" si="615"/>
        <v>506.85350694444458</v>
      </c>
      <c r="AG1242" s="44">
        <f t="shared" si="616"/>
        <v>0.14079264081790127</v>
      </c>
      <c r="AH1242" s="44">
        <f t="shared" si="617"/>
        <v>34.385891763117272</v>
      </c>
      <c r="AI1242" s="44">
        <f t="shared" si="618"/>
        <v>10969.116327105885</v>
      </c>
      <c r="AJ1242" s="44">
        <f t="shared" si="619"/>
        <v>495884.39061733865</v>
      </c>
      <c r="AK1242" s="44">
        <f t="shared" si="620"/>
        <v>495.88439061733868</v>
      </c>
      <c r="AL1242" s="44">
        <f t="shared" si="621"/>
        <v>495884.39061733865</v>
      </c>
      <c r="AM1242" s="44">
        <f t="shared" si="622"/>
        <v>495.88439061733868</v>
      </c>
      <c r="AN1242" s="44">
        <f t="shared" si="623"/>
        <v>371.91329296300398</v>
      </c>
      <c r="AO1242" s="44">
        <f>IF('My Spreedsheet '!AN1242&lt; 'Supercapacitor Info'!$F$22,'My Spreedsheet '!AN1242,'Supercapacitor Info'!$F$22)</f>
        <v>371.91329296300398</v>
      </c>
    </row>
    <row r="1243" spans="2:41" x14ac:dyDescent="0.3">
      <c r="B1243" s="11" t="s">
        <v>11</v>
      </c>
      <c r="C1243" s="11">
        <v>1238</v>
      </c>
      <c r="D1243" s="11">
        <v>216</v>
      </c>
      <c r="E1243" s="12">
        <v>93.4</v>
      </c>
      <c r="F1243" s="53">
        <f t="shared" si="598"/>
        <v>25.944444444444446</v>
      </c>
      <c r="G1243" s="19">
        <f t="shared" si="624"/>
        <v>-0.15277777777777896</v>
      </c>
      <c r="H1243" s="19">
        <f t="shared" si="625"/>
        <v>-0.55000000000000426</v>
      </c>
      <c r="I1243" s="19">
        <f t="shared" si="599"/>
        <v>25.944444444444446</v>
      </c>
      <c r="J1243" s="19">
        <f t="shared" si="600"/>
        <v>11363.388888888892</v>
      </c>
      <c r="K1243" s="19">
        <f t="shared" si="601"/>
        <v>3512.972222222224</v>
      </c>
      <c r="L1243" s="44">
        <f>'Car Info '!$C$5*'My Spreedsheet '!G1243</f>
        <v>-227.63888888889065</v>
      </c>
      <c r="M1243" s="44">
        <f t="shared" si="602"/>
        <v>1</v>
      </c>
      <c r="N1243" s="44">
        <f>IF(M1243=1,'Car Info '!$C$5*9.80665*'Car Info '!$H$5,0)</f>
        <v>160.73099349999998</v>
      </c>
      <c r="O1243" s="44">
        <f>0.5*'Car Info '!$G$5*'Car Info '!$I$5*'Car Info '!$D$5*('My Spreedsheet '!F1243*'My Spreedsheet '!F1243)</f>
        <v>257.05069223492364</v>
      </c>
      <c r="P1243" s="44">
        <f t="shared" si="626"/>
        <v>190.14279684603298</v>
      </c>
      <c r="Q1243" s="44">
        <f t="shared" si="603"/>
        <v>4933.149229283189</v>
      </c>
      <c r="R1243" s="44">
        <f t="shared" si="604"/>
        <v>4.9331492292831891</v>
      </c>
      <c r="S1243" s="44">
        <f t="shared" si="605"/>
        <v>10839.113735456074</v>
      </c>
      <c r="T1243" s="44">
        <f t="shared" si="606"/>
        <v>1177775.85617551</v>
      </c>
      <c r="U1243" s="44">
        <f t="shared" si="607"/>
        <v>4.9331492292831891</v>
      </c>
      <c r="V1243" s="44">
        <f t="shared" si="608"/>
        <v>1.3703192303564414E-3</v>
      </c>
      <c r="W1243" s="44">
        <f t="shared" si="609"/>
        <v>0</v>
      </c>
      <c r="X1243" s="44">
        <f t="shared" si="610"/>
        <v>0</v>
      </c>
      <c r="Y1243" s="44">
        <f t="shared" si="596"/>
        <v>5497.1032713414706</v>
      </c>
      <c r="Z1243" s="44">
        <f t="shared" si="597"/>
        <v>-2053.4640369616213</v>
      </c>
      <c r="AA1243" s="44">
        <f t="shared" si="611"/>
        <v>1.5269731309281862</v>
      </c>
      <c r="AB1243" s="44">
        <f t="shared" si="612"/>
        <v>-0.57040667693378366</v>
      </c>
      <c r="AC1243" s="44">
        <f t="shared" si="613"/>
        <v>0.57040667693378366</v>
      </c>
      <c r="AD1243" s="44">
        <f t="shared" si="614"/>
        <v>0.95656645399440254</v>
      </c>
      <c r="AE1243" s="44">
        <f>1/2*(('Car Info '!$C$5)*('My Spreedsheet '!F1243)^2)</f>
        <v>501470.07716049394</v>
      </c>
      <c r="AF1243" s="44">
        <f t="shared" si="615"/>
        <v>501.47007716049393</v>
      </c>
      <c r="AG1243" s="44">
        <f t="shared" si="616"/>
        <v>0.13929724365569277</v>
      </c>
      <c r="AH1243" s="44">
        <f t="shared" si="617"/>
        <v>34.525189006772962</v>
      </c>
      <c r="AI1243" s="44">
        <f t="shared" si="618"/>
        <v>10839.113735456074</v>
      </c>
      <c r="AJ1243" s="44">
        <f t="shared" si="619"/>
        <v>490630.96342503786</v>
      </c>
      <c r="AK1243" s="44">
        <f t="shared" si="620"/>
        <v>490.63096342503786</v>
      </c>
      <c r="AL1243" s="44">
        <f t="shared" si="621"/>
        <v>490630.96342503786</v>
      </c>
      <c r="AM1243" s="44">
        <f t="shared" si="622"/>
        <v>490.63096342503786</v>
      </c>
      <c r="AN1243" s="44">
        <f t="shared" si="623"/>
        <v>367.9732225687784</v>
      </c>
      <c r="AO1243" s="44">
        <f>IF('My Spreedsheet '!AN1243&lt; 'Supercapacitor Info'!$F$22,'My Spreedsheet '!AN1243,'Supercapacitor Info'!$F$22)</f>
        <v>367.9732225687784</v>
      </c>
    </row>
    <row r="1244" spans="2:41" x14ac:dyDescent="0.3">
      <c r="B1244" s="11" t="s">
        <v>11</v>
      </c>
      <c r="C1244" s="11">
        <v>1239</v>
      </c>
      <c r="D1244" s="11">
        <v>217</v>
      </c>
      <c r="E1244" s="12">
        <v>92.8</v>
      </c>
      <c r="F1244" s="53">
        <f t="shared" si="598"/>
        <v>25.777777777777775</v>
      </c>
      <c r="G1244" s="19">
        <f t="shared" si="624"/>
        <v>-0.19444444444444522</v>
      </c>
      <c r="H1244" s="19">
        <f t="shared" si="625"/>
        <v>-0.70000000000000284</v>
      </c>
      <c r="I1244" s="19">
        <f t="shared" si="599"/>
        <v>25.777777777777775</v>
      </c>
      <c r="J1244" s="19">
        <f t="shared" si="600"/>
        <v>11389.16666666667</v>
      </c>
      <c r="K1244" s="19">
        <f t="shared" si="601"/>
        <v>3538.7500000000018</v>
      </c>
      <c r="L1244" s="44">
        <f>'Car Info '!$C$5*'My Spreedsheet '!G1244</f>
        <v>-289.72222222222337</v>
      </c>
      <c r="M1244" s="44">
        <f t="shared" si="602"/>
        <v>1</v>
      </c>
      <c r="N1244" s="44">
        <f>IF(M1244=1,'Car Info '!$C$5*9.80665*'Car Info '!$H$5,0)</f>
        <v>160.73099349999998</v>
      </c>
      <c r="O1244" s="44">
        <f>0.5*'Car Info '!$G$5*'Car Info '!$I$5*'Car Info '!$D$5*('My Spreedsheet '!F1244*'My Spreedsheet '!F1244)</f>
        <v>253.75872160177769</v>
      </c>
      <c r="P1244" s="44">
        <f t="shared" si="626"/>
        <v>124.76749287955431</v>
      </c>
      <c r="Q1244" s="44">
        <f t="shared" si="603"/>
        <v>3216.2287053396217</v>
      </c>
      <c r="R1244" s="44">
        <f t="shared" si="604"/>
        <v>3.2162287053396219</v>
      </c>
      <c r="S1244" s="44">
        <f t="shared" si="605"/>
        <v>10684.623767068046</v>
      </c>
      <c r="T1244" s="44">
        <f t="shared" si="606"/>
        <v>1188460.4799425781</v>
      </c>
      <c r="U1244" s="44">
        <f t="shared" si="607"/>
        <v>3.2162287053396219</v>
      </c>
      <c r="V1244" s="44">
        <f t="shared" si="608"/>
        <v>8.9339686259433946E-4</v>
      </c>
      <c r="W1244" s="44">
        <f t="shared" si="609"/>
        <v>0</v>
      </c>
      <c r="X1244" s="44">
        <f t="shared" si="610"/>
        <v>0</v>
      </c>
      <c r="Y1244" s="44">
        <f t="shared" si="596"/>
        <v>5500.3195000468104</v>
      </c>
      <c r="Z1244" s="44">
        <f t="shared" si="597"/>
        <v>-2053.4640369616213</v>
      </c>
      <c r="AA1244" s="44">
        <f t="shared" si="611"/>
        <v>1.5278665277907806</v>
      </c>
      <c r="AB1244" s="44">
        <f t="shared" si="612"/>
        <v>-0.57040667693378366</v>
      </c>
      <c r="AC1244" s="44">
        <f t="shared" si="613"/>
        <v>0.57040667693378366</v>
      </c>
      <c r="AD1244" s="44">
        <f t="shared" si="614"/>
        <v>0.95745985085699692</v>
      </c>
      <c r="AE1244" s="44">
        <f>1/2*(('Car Info '!$C$5)*('My Spreedsheet '!F1244)^2)</f>
        <v>495047.90123456775</v>
      </c>
      <c r="AF1244" s="44">
        <f t="shared" si="615"/>
        <v>495.04790123456775</v>
      </c>
      <c r="AG1244" s="44">
        <f t="shared" si="616"/>
        <v>0.13751330589849103</v>
      </c>
      <c r="AH1244" s="44">
        <f t="shared" si="617"/>
        <v>34.662702312671456</v>
      </c>
      <c r="AI1244" s="44">
        <f t="shared" si="618"/>
        <v>10684.623767068046</v>
      </c>
      <c r="AJ1244" s="44">
        <f t="shared" si="619"/>
        <v>484363.27746749972</v>
      </c>
      <c r="AK1244" s="44">
        <f t="shared" si="620"/>
        <v>484.36327746749976</v>
      </c>
      <c r="AL1244" s="44">
        <f t="shared" si="621"/>
        <v>484363.27746749972</v>
      </c>
      <c r="AM1244" s="44">
        <f t="shared" si="622"/>
        <v>484.36327746749976</v>
      </c>
      <c r="AN1244" s="44">
        <f t="shared" si="623"/>
        <v>363.27245810062482</v>
      </c>
      <c r="AO1244" s="44">
        <f>IF('My Spreedsheet '!AN1244&lt; 'Supercapacitor Info'!$F$22,'My Spreedsheet '!AN1244,'Supercapacitor Info'!$F$22)</f>
        <v>363.27245810062482</v>
      </c>
    </row>
    <row r="1245" spans="2:41" x14ac:dyDescent="0.3">
      <c r="B1245" s="11" t="s">
        <v>11</v>
      </c>
      <c r="C1245" s="11">
        <v>1240</v>
      </c>
      <c r="D1245" s="11">
        <v>218</v>
      </c>
      <c r="E1245" s="12">
        <v>92</v>
      </c>
      <c r="F1245" s="53">
        <f t="shared" si="598"/>
        <v>25.555555555555554</v>
      </c>
      <c r="G1245" s="19">
        <f t="shared" si="624"/>
        <v>-0.20833333333333331</v>
      </c>
      <c r="H1245" s="19">
        <f t="shared" si="625"/>
        <v>-0.75</v>
      </c>
      <c r="I1245" s="19">
        <f t="shared" si="599"/>
        <v>25.555555555555554</v>
      </c>
      <c r="J1245" s="19">
        <f t="shared" si="600"/>
        <v>11414.722222222224</v>
      </c>
      <c r="K1245" s="19">
        <f t="shared" si="601"/>
        <v>3564.3055555555575</v>
      </c>
      <c r="L1245" s="44">
        <f>'Car Info '!$C$5*'My Spreedsheet '!G1245</f>
        <v>-310.41666666666663</v>
      </c>
      <c r="M1245" s="44">
        <f t="shared" si="602"/>
        <v>1</v>
      </c>
      <c r="N1245" s="44">
        <f>IF(M1245=1,'Car Info '!$C$5*9.80665*'Car Info '!$H$5,0)</f>
        <v>160.73099349999998</v>
      </c>
      <c r="O1245" s="44">
        <f>0.5*'Car Info '!$G$5*'Car Info '!$I$5*'Car Info '!$D$5*('My Spreedsheet '!F1245*'My Spreedsheet '!F1245)</f>
        <v>249.40242963611109</v>
      </c>
      <c r="P1245" s="44">
        <f t="shared" si="626"/>
        <v>99.716756469444448</v>
      </c>
      <c r="Q1245" s="44">
        <f t="shared" si="603"/>
        <v>2548.3171097746913</v>
      </c>
      <c r="R1245" s="44">
        <f t="shared" si="604"/>
        <v>2.5483171097746915</v>
      </c>
      <c r="S1245" s="44">
        <f t="shared" si="605"/>
        <v>10481.187480145061</v>
      </c>
      <c r="T1245" s="44">
        <f t="shared" si="606"/>
        <v>1198941.6674227233</v>
      </c>
      <c r="U1245" s="44">
        <f t="shared" si="607"/>
        <v>2.5483171097746915</v>
      </c>
      <c r="V1245" s="44">
        <f t="shared" si="608"/>
        <v>7.0786586382630314E-4</v>
      </c>
      <c r="W1245" s="44">
        <f t="shared" si="609"/>
        <v>0</v>
      </c>
      <c r="X1245" s="44">
        <f t="shared" si="610"/>
        <v>0</v>
      </c>
      <c r="Y1245" s="44">
        <f t="shared" si="596"/>
        <v>5502.8678171565853</v>
      </c>
      <c r="Z1245" s="44">
        <f t="shared" si="597"/>
        <v>-2053.4640369616213</v>
      </c>
      <c r="AA1245" s="44">
        <f t="shared" si="611"/>
        <v>1.528574393654607</v>
      </c>
      <c r="AB1245" s="44">
        <f t="shared" si="612"/>
        <v>-0.57040667693378366</v>
      </c>
      <c r="AC1245" s="44">
        <f t="shared" si="613"/>
        <v>0.57040667693378366</v>
      </c>
      <c r="AD1245" s="44">
        <f t="shared" si="614"/>
        <v>0.95816771672082335</v>
      </c>
      <c r="AE1245" s="44">
        <f>1/2*(('Car Info '!$C$5)*('My Spreedsheet '!F1245)^2)</f>
        <v>486549.38271604932</v>
      </c>
      <c r="AF1245" s="44">
        <f t="shared" si="615"/>
        <v>486.54938271604931</v>
      </c>
      <c r="AG1245" s="44">
        <f t="shared" si="616"/>
        <v>0.13515260631001369</v>
      </c>
      <c r="AH1245" s="44">
        <f t="shared" si="617"/>
        <v>34.797854918981471</v>
      </c>
      <c r="AI1245" s="44">
        <f t="shared" si="618"/>
        <v>10481.187480145061</v>
      </c>
      <c r="AJ1245" s="44">
        <f t="shared" si="619"/>
        <v>476068.19523590425</v>
      </c>
      <c r="AK1245" s="44">
        <f t="shared" si="620"/>
        <v>476.06819523590428</v>
      </c>
      <c r="AL1245" s="44">
        <f t="shared" si="621"/>
        <v>476068.19523590425</v>
      </c>
      <c r="AM1245" s="44">
        <f t="shared" si="622"/>
        <v>476.06819523590428</v>
      </c>
      <c r="AN1245" s="44">
        <f t="shared" si="623"/>
        <v>357.0511464269282</v>
      </c>
      <c r="AO1245" s="44">
        <f>IF('My Spreedsheet '!AN1245&lt; 'Supercapacitor Info'!$F$22,'My Spreedsheet '!AN1245,'Supercapacitor Info'!$F$22)</f>
        <v>357.0511464269282</v>
      </c>
    </row>
    <row r="1246" spans="2:41" x14ac:dyDescent="0.3">
      <c r="B1246" s="11" t="s">
        <v>11</v>
      </c>
      <c r="C1246" s="11">
        <v>1241</v>
      </c>
      <c r="D1246" s="11">
        <v>219</v>
      </c>
      <c r="E1246" s="12">
        <v>91.3</v>
      </c>
      <c r="F1246" s="53">
        <f t="shared" si="598"/>
        <v>25.361111111111111</v>
      </c>
      <c r="G1246" s="19">
        <f t="shared" si="624"/>
        <v>-0.19444444444444522</v>
      </c>
      <c r="H1246" s="19">
        <f t="shared" si="625"/>
        <v>-0.70000000000000284</v>
      </c>
      <c r="I1246" s="19">
        <f t="shared" si="599"/>
        <v>25.361111111111111</v>
      </c>
      <c r="J1246" s="19">
        <f t="shared" si="600"/>
        <v>11440.083333333336</v>
      </c>
      <c r="K1246" s="19">
        <f t="shared" si="601"/>
        <v>3589.6666666666688</v>
      </c>
      <c r="L1246" s="44">
        <f>'Car Info '!$C$5*'My Spreedsheet '!G1246</f>
        <v>-289.72222222222337</v>
      </c>
      <c r="M1246" s="44">
        <f t="shared" si="602"/>
        <v>1</v>
      </c>
      <c r="N1246" s="44">
        <f>IF(M1246=1,'Car Info '!$C$5*9.80665*'Car Info '!$H$5,0)</f>
        <v>160.73099349999998</v>
      </c>
      <c r="O1246" s="44">
        <f>0.5*'Car Info '!$G$5*'Car Info '!$I$5*'Car Info '!$D$5*('My Spreedsheet '!F1246*'My Spreedsheet '!F1246)</f>
        <v>245.62161373977256</v>
      </c>
      <c r="P1246" s="44">
        <f t="shared" si="626"/>
        <v>116.63038501754917</v>
      </c>
      <c r="Q1246" s="44">
        <f t="shared" si="603"/>
        <v>2957.876153361733</v>
      </c>
      <c r="R1246" s="44">
        <f t="shared" si="604"/>
        <v>2.9578761533617333</v>
      </c>
      <c r="S1246" s="44">
        <f t="shared" si="605"/>
        <v>10305.553622497564</v>
      </c>
      <c r="T1246" s="44">
        <f t="shared" si="606"/>
        <v>1209247.2210452207</v>
      </c>
      <c r="U1246" s="44">
        <f t="shared" si="607"/>
        <v>2.9578761533617333</v>
      </c>
      <c r="V1246" s="44">
        <f t="shared" si="608"/>
        <v>8.2163226482270368E-4</v>
      </c>
      <c r="W1246" s="44">
        <f t="shared" si="609"/>
        <v>0</v>
      </c>
      <c r="X1246" s="44">
        <f t="shared" si="610"/>
        <v>0</v>
      </c>
      <c r="Y1246" s="44">
        <f t="shared" si="596"/>
        <v>5505.8256933099474</v>
      </c>
      <c r="Z1246" s="44">
        <f t="shared" si="597"/>
        <v>-2053.4640369616213</v>
      </c>
      <c r="AA1246" s="44">
        <f t="shared" si="611"/>
        <v>1.5293960259194299</v>
      </c>
      <c r="AB1246" s="44">
        <f t="shared" si="612"/>
        <v>-0.57040667693378366</v>
      </c>
      <c r="AC1246" s="44">
        <f t="shared" si="613"/>
        <v>0.57040667693378366</v>
      </c>
      <c r="AD1246" s="44">
        <f t="shared" si="614"/>
        <v>0.95898934898564625</v>
      </c>
      <c r="AE1246" s="44">
        <f>1/2*(('Car Info '!$C$5)*('My Spreedsheet '!F1246)^2)</f>
        <v>479173.53780864197</v>
      </c>
      <c r="AF1246" s="44">
        <f t="shared" si="615"/>
        <v>479.17353780864198</v>
      </c>
      <c r="AG1246" s="44">
        <f t="shared" si="616"/>
        <v>0.13310376050240055</v>
      </c>
      <c r="AH1246" s="44">
        <f t="shared" si="617"/>
        <v>34.930958679483872</v>
      </c>
      <c r="AI1246" s="44">
        <f t="shared" si="618"/>
        <v>10305.553622497564</v>
      </c>
      <c r="AJ1246" s="44">
        <f t="shared" si="619"/>
        <v>468867.98418614443</v>
      </c>
      <c r="AK1246" s="44">
        <f t="shared" si="620"/>
        <v>468.86798418614444</v>
      </c>
      <c r="AL1246" s="44">
        <f t="shared" si="621"/>
        <v>468867.98418614443</v>
      </c>
      <c r="AM1246" s="44">
        <f t="shared" si="622"/>
        <v>468.86798418614444</v>
      </c>
      <c r="AN1246" s="44">
        <f t="shared" si="623"/>
        <v>351.65098813960827</v>
      </c>
      <c r="AO1246" s="44">
        <f>IF('My Spreedsheet '!AN1246&lt; 'Supercapacitor Info'!$F$22,'My Spreedsheet '!AN1246,'Supercapacitor Info'!$F$22)</f>
        <v>351.65098813960827</v>
      </c>
    </row>
    <row r="1247" spans="2:41" x14ac:dyDescent="0.3">
      <c r="B1247" s="11" t="s">
        <v>11</v>
      </c>
      <c r="C1247" s="11">
        <v>1242</v>
      </c>
      <c r="D1247" s="11">
        <v>220</v>
      </c>
      <c r="E1247" s="12">
        <v>90.6</v>
      </c>
      <c r="F1247" s="53">
        <f t="shared" si="598"/>
        <v>25.166666666666664</v>
      </c>
      <c r="G1247" s="19">
        <f t="shared" si="624"/>
        <v>-0.18055555555555516</v>
      </c>
      <c r="H1247" s="19">
        <f t="shared" si="625"/>
        <v>-0.64999999999999858</v>
      </c>
      <c r="I1247" s="19">
        <f t="shared" si="599"/>
        <v>25.166666666666664</v>
      </c>
      <c r="J1247" s="19">
        <f t="shared" si="600"/>
        <v>11465.250000000002</v>
      </c>
      <c r="K1247" s="19">
        <f t="shared" si="601"/>
        <v>3614.8333333333353</v>
      </c>
      <c r="L1247" s="44">
        <f>'Car Info '!$C$5*'My Spreedsheet '!G1247</f>
        <v>-269.0277777777772</v>
      </c>
      <c r="M1247" s="44">
        <f t="shared" si="602"/>
        <v>1</v>
      </c>
      <c r="N1247" s="44">
        <f>IF(M1247=1,'Car Info '!$C$5*9.80665*'Car Info '!$H$5,0)</f>
        <v>160.73099349999998</v>
      </c>
      <c r="O1247" s="44">
        <f>0.5*'Car Info '!$G$5*'Car Info '!$I$5*'Car Info '!$D$5*('My Spreedsheet '!F1247*'My Spreedsheet '!F1247)</f>
        <v>241.86967477881245</v>
      </c>
      <c r="P1247" s="44">
        <f t="shared" si="626"/>
        <v>133.57289050103523</v>
      </c>
      <c r="Q1247" s="44">
        <f t="shared" si="603"/>
        <v>3361.5844109427198</v>
      </c>
      <c r="R1247" s="44">
        <f t="shared" si="604"/>
        <v>3.36158441094272</v>
      </c>
      <c r="S1247" s="44">
        <f t="shared" si="605"/>
        <v>10132.116818350112</v>
      </c>
      <c r="T1247" s="44">
        <f t="shared" si="606"/>
        <v>1219379.3378635708</v>
      </c>
      <c r="U1247" s="44">
        <f t="shared" si="607"/>
        <v>3.36158441094272</v>
      </c>
      <c r="V1247" s="44">
        <f t="shared" si="608"/>
        <v>9.3377344748408889E-4</v>
      </c>
      <c r="W1247" s="44">
        <f t="shared" si="609"/>
        <v>0</v>
      </c>
      <c r="X1247" s="44">
        <f t="shared" si="610"/>
        <v>0</v>
      </c>
      <c r="Y1247" s="44">
        <f t="shared" si="596"/>
        <v>5509.1872777208901</v>
      </c>
      <c r="Z1247" s="44">
        <f t="shared" si="597"/>
        <v>-2053.4640369616213</v>
      </c>
      <c r="AA1247" s="44">
        <f t="shared" si="611"/>
        <v>1.5303297993669138</v>
      </c>
      <c r="AB1247" s="44">
        <f t="shared" si="612"/>
        <v>-0.57040667693378366</v>
      </c>
      <c r="AC1247" s="44">
        <f t="shared" si="613"/>
        <v>0.57040667693378366</v>
      </c>
      <c r="AD1247" s="44">
        <f t="shared" si="614"/>
        <v>0.95992312243313016</v>
      </c>
      <c r="AE1247" s="44">
        <f>1/2*(('Car Info '!$C$5)*('My Spreedsheet '!F1247)^2)</f>
        <v>471854.02777777769</v>
      </c>
      <c r="AF1247" s="44">
        <f t="shared" si="615"/>
        <v>471.85402777777773</v>
      </c>
      <c r="AG1247" s="44">
        <f t="shared" si="616"/>
        <v>0.13107056327160493</v>
      </c>
      <c r="AH1247" s="44">
        <f t="shared" si="617"/>
        <v>35.062029242755479</v>
      </c>
      <c r="AI1247" s="44">
        <f t="shared" si="618"/>
        <v>10132.116818350112</v>
      </c>
      <c r="AJ1247" s="44">
        <f t="shared" si="619"/>
        <v>461721.91095942759</v>
      </c>
      <c r="AK1247" s="44">
        <f t="shared" si="620"/>
        <v>461.72191095942759</v>
      </c>
      <c r="AL1247" s="44">
        <f t="shared" si="621"/>
        <v>461721.91095942759</v>
      </c>
      <c r="AM1247" s="44">
        <f t="shared" si="622"/>
        <v>461.72191095942759</v>
      </c>
      <c r="AN1247" s="44">
        <f t="shared" si="623"/>
        <v>346.29143321957065</v>
      </c>
      <c r="AO1247" s="44">
        <f>IF('My Spreedsheet '!AN1247&lt; 'Supercapacitor Info'!$F$22,'My Spreedsheet '!AN1247,'Supercapacitor Info'!$F$22)</f>
        <v>346.29143321957065</v>
      </c>
    </row>
    <row r="1248" spans="2:41" x14ac:dyDescent="0.3">
      <c r="B1248" s="11" t="s">
        <v>11</v>
      </c>
      <c r="C1248" s="11">
        <v>1243</v>
      </c>
      <c r="D1248" s="11">
        <v>221</v>
      </c>
      <c r="E1248" s="12">
        <v>90</v>
      </c>
      <c r="F1248" s="53">
        <f t="shared" si="598"/>
        <v>25</v>
      </c>
      <c r="G1248" s="19">
        <f t="shared" si="624"/>
        <v>-0.18055555555555516</v>
      </c>
      <c r="H1248" s="19">
        <f t="shared" si="625"/>
        <v>-0.64999999999999858</v>
      </c>
      <c r="I1248" s="19">
        <f t="shared" si="599"/>
        <v>25</v>
      </c>
      <c r="J1248" s="19">
        <f t="shared" si="600"/>
        <v>11490.250000000002</v>
      </c>
      <c r="K1248" s="19">
        <f t="shared" si="601"/>
        <v>3639.8333333333353</v>
      </c>
      <c r="L1248" s="44">
        <f>'Car Info '!$C$5*'My Spreedsheet '!G1248</f>
        <v>-269.0277777777772</v>
      </c>
      <c r="M1248" s="44">
        <f t="shared" si="602"/>
        <v>1</v>
      </c>
      <c r="N1248" s="44">
        <f>IF(M1248=1,'Car Info '!$C$5*9.80665*'Car Info '!$H$5,0)</f>
        <v>160.73099349999998</v>
      </c>
      <c r="O1248" s="44">
        <f>0.5*'Car Info '!$G$5*'Car Info '!$I$5*'Car Info '!$D$5*('My Spreedsheet '!F1248*'My Spreedsheet '!F1248)</f>
        <v>238.67671078124999</v>
      </c>
      <c r="P1248" s="44">
        <f t="shared" si="626"/>
        <v>130.37992650347277</v>
      </c>
      <c r="Q1248" s="44">
        <f t="shared" si="603"/>
        <v>3259.4981625868195</v>
      </c>
      <c r="R1248" s="44">
        <f t="shared" si="604"/>
        <v>3.2594981625868193</v>
      </c>
      <c r="S1248" s="44">
        <f t="shared" si="605"/>
        <v>9985.1926070312493</v>
      </c>
      <c r="T1248" s="44">
        <f t="shared" si="606"/>
        <v>1229364.530470602</v>
      </c>
      <c r="U1248" s="44">
        <f t="shared" si="607"/>
        <v>3.2594981625868193</v>
      </c>
      <c r="V1248" s="44">
        <f t="shared" si="608"/>
        <v>9.0541615627411651E-4</v>
      </c>
      <c r="W1248" s="44">
        <f t="shared" si="609"/>
        <v>0</v>
      </c>
      <c r="X1248" s="44">
        <f t="shared" si="610"/>
        <v>0</v>
      </c>
      <c r="Y1248" s="44">
        <f t="shared" si="596"/>
        <v>5512.4467758834771</v>
      </c>
      <c r="Z1248" s="44">
        <f t="shared" si="597"/>
        <v>-2053.4640369616213</v>
      </c>
      <c r="AA1248" s="44">
        <f t="shared" si="611"/>
        <v>1.5312352155231881</v>
      </c>
      <c r="AB1248" s="44">
        <f t="shared" si="612"/>
        <v>-0.57040667693378366</v>
      </c>
      <c r="AC1248" s="44">
        <f t="shared" si="613"/>
        <v>0.57040667693378366</v>
      </c>
      <c r="AD1248" s="44">
        <f t="shared" si="614"/>
        <v>0.96082853858940442</v>
      </c>
      <c r="AE1248" s="44">
        <f>1/2*(('Car Info '!$C$5)*('My Spreedsheet '!F1248)^2)</f>
        <v>465625</v>
      </c>
      <c r="AF1248" s="44">
        <f t="shared" si="615"/>
        <v>465.625</v>
      </c>
      <c r="AG1248" s="44">
        <f t="shared" si="616"/>
        <v>0.12934027777777779</v>
      </c>
      <c r="AH1248" s="44">
        <f t="shared" si="617"/>
        <v>35.191369520533257</v>
      </c>
      <c r="AI1248" s="44">
        <f t="shared" si="618"/>
        <v>9985.1926070312493</v>
      </c>
      <c r="AJ1248" s="44">
        <f t="shared" si="619"/>
        <v>455639.80739296874</v>
      </c>
      <c r="AK1248" s="44">
        <f t="shared" si="620"/>
        <v>455.63980739296875</v>
      </c>
      <c r="AL1248" s="44">
        <f t="shared" si="621"/>
        <v>455639.80739296874</v>
      </c>
      <c r="AM1248" s="44">
        <f t="shared" si="622"/>
        <v>455.63980739296875</v>
      </c>
      <c r="AN1248" s="44">
        <f t="shared" si="623"/>
        <v>341.72985554472655</v>
      </c>
      <c r="AO1248" s="44">
        <f>IF('My Spreedsheet '!AN1248&lt; 'Supercapacitor Info'!$F$22,'My Spreedsheet '!AN1248,'Supercapacitor Info'!$F$22)</f>
        <v>341.72985554472655</v>
      </c>
    </row>
    <row r="1249" spans="2:41" x14ac:dyDescent="0.3">
      <c r="B1249" s="11" t="s">
        <v>11</v>
      </c>
      <c r="C1249" s="11">
        <v>1244</v>
      </c>
      <c r="D1249" s="11">
        <v>222</v>
      </c>
      <c r="E1249" s="12">
        <v>89.3</v>
      </c>
      <c r="F1249" s="53">
        <f t="shared" si="598"/>
        <v>24.805555555555554</v>
      </c>
      <c r="G1249" s="19">
        <f t="shared" si="624"/>
        <v>-0.18055555555555516</v>
      </c>
      <c r="H1249" s="19">
        <f t="shared" si="625"/>
        <v>-0.64999999999999858</v>
      </c>
      <c r="I1249" s="19">
        <f t="shared" si="599"/>
        <v>24.805555555555554</v>
      </c>
      <c r="J1249" s="19">
        <f t="shared" si="600"/>
        <v>11515.055555555557</v>
      </c>
      <c r="K1249" s="19">
        <f t="shared" si="601"/>
        <v>3664.638888888891</v>
      </c>
      <c r="L1249" s="44">
        <f>'Car Info '!$C$5*'My Spreedsheet '!G1249</f>
        <v>-269.0277777777772</v>
      </c>
      <c r="M1249" s="44">
        <f t="shared" si="602"/>
        <v>1</v>
      </c>
      <c r="N1249" s="44">
        <f>IF(M1249=1,'Car Info '!$C$5*9.80665*'Car Info '!$H$5,0)</f>
        <v>160.73099349999998</v>
      </c>
      <c r="O1249" s="44">
        <f>0.5*'Car Info '!$G$5*'Car Info '!$I$5*'Car Info '!$D$5*('My Spreedsheet '!F1249*'My Spreedsheet '!F1249)</f>
        <v>234.97840041456419</v>
      </c>
      <c r="P1249" s="44">
        <f t="shared" si="626"/>
        <v>126.68161613678697</v>
      </c>
      <c r="Q1249" s="44">
        <f t="shared" si="603"/>
        <v>3142.4078669486321</v>
      </c>
      <c r="R1249" s="44">
        <f t="shared" si="604"/>
        <v>3.1424078669486319</v>
      </c>
      <c r="S1249" s="44">
        <f t="shared" si="605"/>
        <v>9815.7913546029395</v>
      </c>
      <c r="T1249" s="44">
        <f t="shared" si="606"/>
        <v>1239180.3218252049</v>
      </c>
      <c r="U1249" s="44">
        <f t="shared" si="607"/>
        <v>3.1424078669486319</v>
      </c>
      <c r="V1249" s="44">
        <f t="shared" si="608"/>
        <v>8.7289107415239775E-4</v>
      </c>
      <c r="W1249" s="44">
        <f t="shared" si="609"/>
        <v>0</v>
      </c>
      <c r="X1249" s="44">
        <f t="shared" si="610"/>
        <v>0</v>
      </c>
      <c r="Y1249" s="44">
        <f t="shared" si="596"/>
        <v>5515.5891837504259</v>
      </c>
      <c r="Z1249" s="44">
        <f t="shared" si="597"/>
        <v>-2053.4640369616213</v>
      </c>
      <c r="AA1249" s="44">
        <f t="shared" si="611"/>
        <v>1.5321081065973405</v>
      </c>
      <c r="AB1249" s="44">
        <f t="shared" si="612"/>
        <v>-0.57040667693378366</v>
      </c>
      <c r="AC1249" s="44">
        <f t="shared" si="613"/>
        <v>0.57040667693378366</v>
      </c>
      <c r="AD1249" s="44">
        <f t="shared" si="614"/>
        <v>0.96170142966355687</v>
      </c>
      <c r="AE1249" s="44">
        <f>1/2*(('Car Info '!$C$5)*('My Spreedsheet '!F1249)^2)</f>
        <v>458410.11188271601</v>
      </c>
      <c r="AF1249" s="44">
        <f t="shared" si="615"/>
        <v>458.41011188271602</v>
      </c>
      <c r="AG1249" s="44">
        <f t="shared" si="616"/>
        <v>0.12733614218964334</v>
      </c>
      <c r="AH1249" s="44">
        <f t="shared" si="617"/>
        <v>35.318705662722898</v>
      </c>
      <c r="AI1249" s="44">
        <f t="shared" si="618"/>
        <v>9815.7913546029395</v>
      </c>
      <c r="AJ1249" s="44">
        <f t="shared" si="619"/>
        <v>448594.32052811305</v>
      </c>
      <c r="AK1249" s="44">
        <f t="shared" si="620"/>
        <v>448.59432052811309</v>
      </c>
      <c r="AL1249" s="44">
        <f t="shared" si="621"/>
        <v>448594.32052811305</v>
      </c>
      <c r="AM1249" s="44">
        <f t="shared" si="622"/>
        <v>448.59432052811309</v>
      </c>
      <c r="AN1249" s="44">
        <f t="shared" si="623"/>
        <v>336.44574039608477</v>
      </c>
      <c r="AO1249" s="44">
        <f>IF('My Spreedsheet '!AN1249&lt; 'Supercapacitor Info'!$F$22,'My Spreedsheet '!AN1249,'Supercapacitor Info'!$F$22)</f>
        <v>336.44574039608477</v>
      </c>
    </row>
    <row r="1250" spans="2:41" x14ac:dyDescent="0.3">
      <c r="B1250" s="11" t="s">
        <v>11</v>
      </c>
      <c r="C1250" s="11">
        <v>1245</v>
      </c>
      <c r="D1250" s="11">
        <v>223</v>
      </c>
      <c r="E1250" s="12">
        <v>88.7</v>
      </c>
      <c r="F1250" s="53">
        <f t="shared" si="598"/>
        <v>24.638888888888889</v>
      </c>
      <c r="G1250" s="19">
        <f t="shared" si="624"/>
        <v>-0.16666666666666705</v>
      </c>
      <c r="H1250" s="19">
        <f t="shared" si="625"/>
        <v>-0.60000000000000142</v>
      </c>
      <c r="I1250" s="19">
        <f t="shared" si="599"/>
        <v>24.638888888888889</v>
      </c>
      <c r="J1250" s="19">
        <f t="shared" si="600"/>
        <v>11539.694444444445</v>
      </c>
      <c r="K1250" s="19">
        <f t="shared" si="601"/>
        <v>3689.2777777777796</v>
      </c>
      <c r="L1250" s="44">
        <f>'Car Info '!$C$5*'My Spreedsheet '!G1250</f>
        <v>-248.33333333333391</v>
      </c>
      <c r="M1250" s="44">
        <f t="shared" si="602"/>
        <v>1</v>
      </c>
      <c r="N1250" s="44">
        <f>IF(M1250=1,'Car Info '!$C$5*9.80665*'Car Info '!$H$5,0)</f>
        <v>160.73099349999998</v>
      </c>
      <c r="O1250" s="44">
        <f>0.5*'Car Info '!$G$5*'Car Info '!$I$5*'Car Info '!$D$5*('My Spreedsheet '!F1250*'My Spreedsheet '!F1250)</f>
        <v>231.83140378352257</v>
      </c>
      <c r="P1250" s="44">
        <f t="shared" si="626"/>
        <v>144.22906395018865</v>
      </c>
      <c r="Q1250" s="44">
        <f t="shared" si="603"/>
        <v>3553.6438812171482</v>
      </c>
      <c r="R1250" s="44">
        <f t="shared" si="604"/>
        <v>3.5536438812171482</v>
      </c>
      <c r="S1250" s="44">
        <f t="shared" si="605"/>
        <v>9672.3012886245706</v>
      </c>
      <c r="T1250" s="44">
        <f t="shared" si="606"/>
        <v>1248852.6231138294</v>
      </c>
      <c r="U1250" s="44">
        <f t="shared" si="607"/>
        <v>3.5536438812171482</v>
      </c>
      <c r="V1250" s="44">
        <f t="shared" si="608"/>
        <v>9.8712330033809675E-4</v>
      </c>
      <c r="W1250" s="44">
        <f t="shared" si="609"/>
        <v>0</v>
      </c>
      <c r="X1250" s="44">
        <f t="shared" si="610"/>
        <v>0</v>
      </c>
      <c r="Y1250" s="44">
        <f t="shared" si="596"/>
        <v>5519.1428276316428</v>
      </c>
      <c r="Z1250" s="44">
        <f t="shared" si="597"/>
        <v>-2053.4640369616213</v>
      </c>
      <c r="AA1250" s="44">
        <f t="shared" si="611"/>
        <v>1.5330952298976785</v>
      </c>
      <c r="AB1250" s="44">
        <f t="shared" si="612"/>
        <v>-0.57040667693378366</v>
      </c>
      <c r="AC1250" s="44">
        <f t="shared" si="613"/>
        <v>0.57040667693378366</v>
      </c>
      <c r="AD1250" s="44">
        <f t="shared" si="614"/>
        <v>0.96268855296389488</v>
      </c>
      <c r="AE1250" s="44">
        <f>1/2*(('Car Info '!$C$5)*('My Spreedsheet '!F1250)^2)</f>
        <v>452270.76003086421</v>
      </c>
      <c r="AF1250" s="44">
        <f t="shared" si="615"/>
        <v>452.27076003086421</v>
      </c>
      <c r="AG1250" s="44">
        <f t="shared" si="616"/>
        <v>0.12563076667524006</v>
      </c>
      <c r="AH1250" s="44">
        <f t="shared" si="617"/>
        <v>35.444336429398142</v>
      </c>
      <c r="AI1250" s="44">
        <f t="shared" si="618"/>
        <v>9672.3012886245706</v>
      </c>
      <c r="AJ1250" s="44">
        <f t="shared" si="619"/>
        <v>442598.45874223963</v>
      </c>
      <c r="AK1250" s="44">
        <f t="shared" si="620"/>
        <v>442.59845874223964</v>
      </c>
      <c r="AL1250" s="44">
        <f t="shared" si="621"/>
        <v>442598.45874223963</v>
      </c>
      <c r="AM1250" s="44">
        <f t="shared" si="622"/>
        <v>442.59845874223964</v>
      </c>
      <c r="AN1250" s="44">
        <f t="shared" si="623"/>
        <v>331.94884405667977</v>
      </c>
      <c r="AO1250" s="44">
        <f>IF('My Spreedsheet '!AN1250&lt; 'Supercapacitor Info'!$F$22,'My Spreedsheet '!AN1250,'Supercapacitor Info'!$F$22)</f>
        <v>331.94884405667977</v>
      </c>
    </row>
    <row r="1251" spans="2:41" x14ac:dyDescent="0.3">
      <c r="B1251" s="11" t="s">
        <v>11</v>
      </c>
      <c r="C1251" s="11">
        <v>1246</v>
      </c>
      <c r="D1251" s="11">
        <v>224</v>
      </c>
      <c r="E1251" s="12">
        <v>88.1</v>
      </c>
      <c r="F1251" s="53">
        <f t="shared" si="598"/>
        <v>24.472222222222221</v>
      </c>
      <c r="G1251" s="19">
        <f t="shared" si="624"/>
        <v>-0.18055555555555516</v>
      </c>
      <c r="H1251" s="19">
        <f t="shared" si="625"/>
        <v>-0.64999999999999858</v>
      </c>
      <c r="I1251" s="19">
        <f t="shared" si="599"/>
        <v>24.472222222222221</v>
      </c>
      <c r="J1251" s="19">
        <f t="shared" si="600"/>
        <v>11564.166666666668</v>
      </c>
      <c r="K1251" s="19">
        <f t="shared" si="601"/>
        <v>3713.7500000000018</v>
      </c>
      <c r="L1251" s="44">
        <f>'Car Info '!$C$5*'My Spreedsheet '!G1251</f>
        <v>-269.0277777777772</v>
      </c>
      <c r="M1251" s="44">
        <f t="shared" si="602"/>
        <v>1</v>
      </c>
      <c r="N1251" s="44">
        <f>IF(M1251=1,'Car Info '!$C$5*9.80665*'Car Info '!$H$5,0)</f>
        <v>160.73099349999998</v>
      </c>
      <c r="O1251" s="44">
        <f>0.5*'Car Info '!$G$5*'Car Info '!$I$5*'Car Info '!$D$5*('My Spreedsheet '!F1251*'My Spreedsheet '!F1251)</f>
        <v>228.70562286010588</v>
      </c>
      <c r="P1251" s="44">
        <f t="shared" si="626"/>
        <v>120.40883858232866</v>
      </c>
      <c r="Q1251" s="44">
        <f t="shared" si="603"/>
        <v>2946.6718553064316</v>
      </c>
      <c r="R1251" s="44">
        <f t="shared" si="604"/>
        <v>2.9466718553064317</v>
      </c>
      <c r="S1251" s="44">
        <f t="shared" si="605"/>
        <v>9530.3794170348119</v>
      </c>
      <c r="T1251" s="44">
        <f t="shared" si="606"/>
        <v>1258383.0025308642</v>
      </c>
      <c r="U1251" s="44">
        <f t="shared" si="607"/>
        <v>2.9466718553064317</v>
      </c>
      <c r="V1251" s="44">
        <f t="shared" si="608"/>
        <v>8.1851995980734219E-4</v>
      </c>
      <c r="W1251" s="44">
        <f t="shared" si="609"/>
        <v>0</v>
      </c>
      <c r="X1251" s="44">
        <f t="shared" si="610"/>
        <v>0</v>
      </c>
      <c r="Y1251" s="44">
        <f t="shared" si="596"/>
        <v>5522.0894994869495</v>
      </c>
      <c r="Z1251" s="44">
        <f t="shared" si="597"/>
        <v>-2053.4640369616213</v>
      </c>
      <c r="AA1251" s="44">
        <f t="shared" si="611"/>
        <v>1.533913749857486</v>
      </c>
      <c r="AB1251" s="44">
        <f t="shared" si="612"/>
        <v>-0.57040667693378366</v>
      </c>
      <c r="AC1251" s="44">
        <f t="shared" si="613"/>
        <v>0.57040667693378366</v>
      </c>
      <c r="AD1251" s="44">
        <f t="shared" si="614"/>
        <v>0.9635070729237023</v>
      </c>
      <c r="AE1251" s="44">
        <f>1/2*(('Car Info '!$C$5)*('My Spreedsheet '!F1251)^2)</f>
        <v>446172.79706790124</v>
      </c>
      <c r="AF1251" s="44">
        <f t="shared" si="615"/>
        <v>446.17279706790123</v>
      </c>
      <c r="AG1251" s="44">
        <f t="shared" si="616"/>
        <v>0.12393688807441701</v>
      </c>
      <c r="AH1251" s="44">
        <f t="shared" si="617"/>
        <v>35.56827331747256</v>
      </c>
      <c r="AI1251" s="44">
        <f t="shared" si="618"/>
        <v>9530.3794170348119</v>
      </c>
      <c r="AJ1251" s="44">
        <f t="shared" si="619"/>
        <v>436642.41765086644</v>
      </c>
      <c r="AK1251" s="44">
        <f t="shared" si="620"/>
        <v>436.64241765086643</v>
      </c>
      <c r="AL1251" s="44">
        <f t="shared" si="621"/>
        <v>436642.41765086644</v>
      </c>
      <c r="AM1251" s="44">
        <f t="shared" si="622"/>
        <v>436.64241765086643</v>
      </c>
      <c r="AN1251" s="44">
        <f t="shared" si="623"/>
        <v>327.48181323814987</v>
      </c>
      <c r="AO1251" s="44">
        <f>IF('My Spreedsheet '!AN1251&lt; 'Supercapacitor Info'!$F$22,'My Spreedsheet '!AN1251,'Supercapacitor Info'!$F$22)</f>
        <v>327.48181323814987</v>
      </c>
    </row>
    <row r="1252" spans="2:41" x14ac:dyDescent="0.3">
      <c r="B1252" s="11" t="s">
        <v>11</v>
      </c>
      <c r="C1252" s="11">
        <v>1247</v>
      </c>
      <c r="D1252" s="11">
        <v>225</v>
      </c>
      <c r="E1252" s="12">
        <v>87.4</v>
      </c>
      <c r="F1252" s="53">
        <f t="shared" si="598"/>
        <v>24.277777777777779</v>
      </c>
      <c r="G1252" s="19">
        <f t="shared" si="624"/>
        <v>-0.19444444444444325</v>
      </c>
      <c r="H1252" s="19">
        <f t="shared" si="625"/>
        <v>-0.69999999999999574</v>
      </c>
      <c r="I1252" s="19">
        <f t="shared" si="599"/>
        <v>24.277777777777779</v>
      </c>
      <c r="J1252" s="19">
        <f t="shared" si="600"/>
        <v>11588.444444444445</v>
      </c>
      <c r="K1252" s="19">
        <f t="shared" si="601"/>
        <v>3738.0277777777796</v>
      </c>
      <c r="L1252" s="44">
        <f>'Car Info '!$C$5*'My Spreedsheet '!G1252</f>
        <v>-289.72222222222047</v>
      </c>
      <c r="M1252" s="44">
        <f t="shared" si="602"/>
        <v>1</v>
      </c>
      <c r="N1252" s="44">
        <f>IF(M1252=1,'Car Info '!$C$5*9.80665*'Car Info '!$H$5,0)</f>
        <v>160.73099349999998</v>
      </c>
      <c r="O1252" s="44">
        <f>0.5*'Car Info '!$G$5*'Car Info '!$I$5*'Car Info '!$D$5*('My Spreedsheet '!F1252*'My Spreedsheet '!F1252)</f>
        <v>225.08569274659027</v>
      </c>
      <c r="P1252" s="44">
        <f t="shared" si="626"/>
        <v>96.094464024369785</v>
      </c>
      <c r="Q1252" s="44">
        <f t="shared" si="603"/>
        <v>2332.9600432583111</v>
      </c>
      <c r="R1252" s="44">
        <f t="shared" si="604"/>
        <v>2.3329600432583111</v>
      </c>
      <c r="S1252" s="44">
        <f t="shared" si="605"/>
        <v>9366.7717716533316</v>
      </c>
      <c r="T1252" s="44">
        <f t="shared" si="606"/>
        <v>1267749.7743025175</v>
      </c>
      <c r="U1252" s="44">
        <f t="shared" si="607"/>
        <v>2.3329600432583111</v>
      </c>
      <c r="V1252" s="44">
        <f t="shared" si="608"/>
        <v>6.4804445646064193E-4</v>
      </c>
      <c r="W1252" s="44">
        <f t="shared" si="609"/>
        <v>0</v>
      </c>
      <c r="X1252" s="44">
        <f t="shared" si="610"/>
        <v>0</v>
      </c>
      <c r="Y1252" s="44">
        <f t="shared" si="596"/>
        <v>5524.4224595302076</v>
      </c>
      <c r="Z1252" s="44">
        <f t="shared" si="597"/>
        <v>-2053.4640369616213</v>
      </c>
      <c r="AA1252" s="44">
        <f t="shared" si="611"/>
        <v>1.5345617943139465</v>
      </c>
      <c r="AB1252" s="44">
        <f t="shared" si="612"/>
        <v>-0.57040667693378366</v>
      </c>
      <c r="AC1252" s="44">
        <f t="shared" si="613"/>
        <v>0.57040667693378366</v>
      </c>
      <c r="AD1252" s="44">
        <f t="shared" si="614"/>
        <v>0.9641551173801628</v>
      </c>
      <c r="AE1252" s="44">
        <f>1/2*(('Car Info '!$C$5)*('My Spreedsheet '!F1252)^2)</f>
        <v>439110.81790123455</v>
      </c>
      <c r="AF1252" s="44">
        <f t="shared" si="615"/>
        <v>439.11081790123455</v>
      </c>
      <c r="AG1252" s="44">
        <f t="shared" si="616"/>
        <v>0.12197522719478737</v>
      </c>
      <c r="AH1252" s="44">
        <f t="shared" si="617"/>
        <v>35.690248544667348</v>
      </c>
      <c r="AI1252" s="44">
        <f t="shared" si="618"/>
        <v>9366.7717716533316</v>
      </c>
      <c r="AJ1252" s="44">
        <f t="shared" si="619"/>
        <v>429744.04612958123</v>
      </c>
      <c r="AK1252" s="44">
        <f t="shared" si="620"/>
        <v>429.74404612958125</v>
      </c>
      <c r="AL1252" s="44">
        <f t="shared" si="621"/>
        <v>429744.04612958123</v>
      </c>
      <c r="AM1252" s="44">
        <f t="shared" si="622"/>
        <v>429.74404612958125</v>
      </c>
      <c r="AN1252" s="44">
        <f t="shared" si="623"/>
        <v>322.30803459718589</v>
      </c>
      <c r="AO1252" s="44">
        <f>IF('My Spreedsheet '!AN1252&lt; 'Supercapacitor Info'!$F$22,'My Spreedsheet '!AN1252,'Supercapacitor Info'!$F$22)</f>
        <v>322.30803459718589</v>
      </c>
    </row>
    <row r="1253" spans="2:41" x14ac:dyDescent="0.3">
      <c r="B1253" s="11" t="s">
        <v>11</v>
      </c>
      <c r="C1253" s="11">
        <v>1248</v>
      </c>
      <c r="D1253" s="11">
        <v>226</v>
      </c>
      <c r="E1253" s="12">
        <v>86.7</v>
      </c>
      <c r="F1253" s="53">
        <f t="shared" si="598"/>
        <v>24.083333333333332</v>
      </c>
      <c r="G1253" s="19">
        <f t="shared" si="624"/>
        <v>-0.19444444444444522</v>
      </c>
      <c r="H1253" s="19">
        <f t="shared" si="625"/>
        <v>-0.70000000000000284</v>
      </c>
      <c r="I1253" s="19">
        <f t="shared" si="599"/>
        <v>24.083333333333332</v>
      </c>
      <c r="J1253" s="19">
        <f t="shared" si="600"/>
        <v>11612.527777777779</v>
      </c>
      <c r="K1253" s="19">
        <f t="shared" si="601"/>
        <v>3762.1111111111131</v>
      </c>
      <c r="L1253" s="44">
        <f>'Car Info '!$C$5*'My Spreedsheet '!G1253</f>
        <v>-289.72222222222337</v>
      </c>
      <c r="M1253" s="44">
        <f t="shared" si="602"/>
        <v>1</v>
      </c>
      <c r="N1253" s="44">
        <f>IF(M1253=1,'Car Info '!$C$5*9.80665*'Car Info '!$H$5,0)</f>
        <v>160.73099349999998</v>
      </c>
      <c r="O1253" s="44">
        <f>0.5*'Car Info '!$G$5*'Car Info '!$I$5*'Car Info '!$D$5*('My Spreedsheet '!F1253*'My Spreedsheet '!F1253)</f>
        <v>221.4946395684531</v>
      </c>
      <c r="P1253" s="44">
        <f t="shared" si="626"/>
        <v>92.503410846229713</v>
      </c>
      <c r="Q1253" s="44">
        <f t="shared" si="603"/>
        <v>2227.7904778800321</v>
      </c>
      <c r="R1253" s="44">
        <f t="shared" si="604"/>
        <v>2.2277904778800321</v>
      </c>
      <c r="S1253" s="44">
        <f t="shared" si="605"/>
        <v>9205.2673297319106</v>
      </c>
      <c r="T1253" s="44">
        <f t="shared" si="606"/>
        <v>1276955.0416322495</v>
      </c>
      <c r="U1253" s="44">
        <f t="shared" si="607"/>
        <v>2.2277904778800321</v>
      </c>
      <c r="V1253" s="44">
        <f t="shared" si="608"/>
        <v>6.188306883000089E-4</v>
      </c>
      <c r="W1253" s="44">
        <f t="shared" si="609"/>
        <v>0</v>
      </c>
      <c r="X1253" s="44">
        <f t="shared" si="610"/>
        <v>0</v>
      </c>
      <c r="Y1253" s="44">
        <f t="shared" si="596"/>
        <v>5526.6502500080878</v>
      </c>
      <c r="Z1253" s="44">
        <f t="shared" si="597"/>
        <v>-2053.4640369616213</v>
      </c>
      <c r="AA1253" s="44">
        <f t="shared" si="611"/>
        <v>1.5351806250022466</v>
      </c>
      <c r="AB1253" s="44">
        <f t="shared" si="612"/>
        <v>-0.57040667693378366</v>
      </c>
      <c r="AC1253" s="44">
        <f t="shared" si="613"/>
        <v>0.57040667693378366</v>
      </c>
      <c r="AD1253" s="44">
        <f t="shared" si="614"/>
        <v>0.96477394806846295</v>
      </c>
      <c r="AE1253" s="44">
        <f>1/2*(('Car Info '!$C$5)*('My Spreedsheet '!F1253)^2)</f>
        <v>432105.17361111101</v>
      </c>
      <c r="AF1253" s="44">
        <f t="shared" si="615"/>
        <v>432.10517361111101</v>
      </c>
      <c r="AG1253" s="44">
        <f t="shared" si="616"/>
        <v>0.12002921489197528</v>
      </c>
      <c r="AH1253" s="44">
        <f t="shared" si="617"/>
        <v>35.810277759559327</v>
      </c>
      <c r="AI1253" s="44">
        <f t="shared" si="618"/>
        <v>9205.2673297319106</v>
      </c>
      <c r="AJ1253" s="44">
        <f t="shared" si="619"/>
        <v>422899.90628137911</v>
      </c>
      <c r="AK1253" s="44">
        <f t="shared" si="620"/>
        <v>422.89990628137912</v>
      </c>
      <c r="AL1253" s="44">
        <f t="shared" si="621"/>
        <v>422899.90628137911</v>
      </c>
      <c r="AM1253" s="44">
        <f t="shared" si="622"/>
        <v>422.89990628137912</v>
      </c>
      <c r="AN1253" s="44">
        <f t="shared" si="623"/>
        <v>317.17492971103434</v>
      </c>
      <c r="AO1253" s="44">
        <f>IF('My Spreedsheet '!AN1253&lt; 'Supercapacitor Info'!$F$22,'My Spreedsheet '!AN1253,'Supercapacitor Info'!$F$22)</f>
        <v>317.17492971103434</v>
      </c>
    </row>
    <row r="1254" spans="2:41" x14ac:dyDescent="0.3">
      <c r="B1254" s="11" t="s">
        <v>11</v>
      </c>
      <c r="C1254" s="11">
        <v>1249</v>
      </c>
      <c r="D1254" s="11">
        <v>227</v>
      </c>
      <c r="E1254" s="12">
        <v>86</v>
      </c>
      <c r="F1254" s="53">
        <f t="shared" si="598"/>
        <v>23.888888888888889</v>
      </c>
      <c r="G1254" s="19">
        <f t="shared" si="624"/>
        <v>-0.19444444444444522</v>
      </c>
      <c r="H1254" s="19">
        <f t="shared" si="625"/>
        <v>-0.70000000000000284</v>
      </c>
      <c r="I1254" s="19">
        <f t="shared" si="599"/>
        <v>23.888888888888889</v>
      </c>
      <c r="J1254" s="19">
        <f t="shared" si="600"/>
        <v>11636.416666666668</v>
      </c>
      <c r="K1254" s="19">
        <f t="shared" si="601"/>
        <v>3786.0000000000018</v>
      </c>
      <c r="L1254" s="44">
        <f>'Car Info '!$C$5*'My Spreedsheet '!G1254</f>
        <v>-289.72222222222337</v>
      </c>
      <c r="M1254" s="44">
        <f t="shared" si="602"/>
        <v>1</v>
      </c>
      <c r="N1254" s="44">
        <f>IF(M1254=1,'Car Info '!$C$5*9.80665*'Car Info '!$H$5,0)</f>
        <v>160.73099349999998</v>
      </c>
      <c r="O1254" s="44">
        <f>0.5*'Car Info '!$G$5*'Car Info '!$I$5*'Car Info '!$D$5*('My Spreedsheet '!F1254*'My Spreedsheet '!F1254)</f>
        <v>217.93246332569444</v>
      </c>
      <c r="P1254" s="44">
        <f t="shared" si="626"/>
        <v>88.941234603471059</v>
      </c>
      <c r="Q1254" s="44">
        <f t="shared" si="603"/>
        <v>2124.7072710829198</v>
      </c>
      <c r="R1254" s="44">
        <f t="shared" si="604"/>
        <v>2.12470727108292</v>
      </c>
      <c r="S1254" s="44">
        <f t="shared" si="605"/>
        <v>9045.84924639159</v>
      </c>
      <c r="T1254" s="44">
        <f t="shared" si="606"/>
        <v>1286000.890878641</v>
      </c>
      <c r="U1254" s="44">
        <f t="shared" si="607"/>
        <v>2.12470727108292</v>
      </c>
      <c r="V1254" s="44">
        <f t="shared" si="608"/>
        <v>5.901964641897E-4</v>
      </c>
      <c r="W1254" s="44">
        <f t="shared" si="609"/>
        <v>0</v>
      </c>
      <c r="X1254" s="44">
        <f t="shared" si="610"/>
        <v>0</v>
      </c>
      <c r="Y1254" s="44">
        <f t="shared" si="596"/>
        <v>5528.7749572791708</v>
      </c>
      <c r="Z1254" s="44">
        <f t="shared" si="597"/>
        <v>-2053.4640369616213</v>
      </c>
      <c r="AA1254" s="44">
        <f t="shared" si="611"/>
        <v>1.5357708214664363</v>
      </c>
      <c r="AB1254" s="44">
        <f t="shared" si="612"/>
        <v>-0.57040667693378366</v>
      </c>
      <c r="AC1254" s="44">
        <f t="shared" si="613"/>
        <v>0.57040667693378366</v>
      </c>
      <c r="AD1254" s="44">
        <f t="shared" si="614"/>
        <v>0.96536414453265262</v>
      </c>
      <c r="AE1254" s="44">
        <f>1/2*(('Car Info '!$C$5)*('My Spreedsheet '!F1254)^2)</f>
        <v>425155.86419753084</v>
      </c>
      <c r="AF1254" s="44">
        <f t="shared" si="615"/>
        <v>425.15586419753083</v>
      </c>
      <c r="AG1254" s="44">
        <f t="shared" si="616"/>
        <v>0.11809885116598079</v>
      </c>
      <c r="AH1254" s="44">
        <f t="shared" si="617"/>
        <v>35.928376610725309</v>
      </c>
      <c r="AI1254" s="44">
        <f t="shared" si="618"/>
        <v>9045.84924639159</v>
      </c>
      <c r="AJ1254" s="44">
        <f t="shared" si="619"/>
        <v>416110.01495113922</v>
      </c>
      <c r="AK1254" s="44">
        <f t="shared" si="620"/>
        <v>416.11001495113925</v>
      </c>
      <c r="AL1254" s="44">
        <f t="shared" si="621"/>
        <v>416110.01495113922</v>
      </c>
      <c r="AM1254" s="44">
        <f t="shared" si="622"/>
        <v>416.11001495113925</v>
      </c>
      <c r="AN1254" s="44">
        <f t="shared" si="623"/>
        <v>312.08251121335445</v>
      </c>
      <c r="AO1254" s="44">
        <f>IF('My Spreedsheet '!AN1254&lt; 'Supercapacitor Info'!$F$22,'My Spreedsheet '!AN1254,'Supercapacitor Info'!$F$22)</f>
        <v>312.08251121335445</v>
      </c>
    </row>
    <row r="1255" spans="2:41" x14ac:dyDescent="0.3">
      <c r="B1255" s="11" t="s">
        <v>11</v>
      </c>
      <c r="C1255" s="11">
        <v>1250</v>
      </c>
      <c r="D1255" s="11">
        <v>228</v>
      </c>
      <c r="E1255" s="12">
        <v>85.3</v>
      </c>
      <c r="F1255" s="53">
        <f t="shared" si="598"/>
        <v>23.694444444444443</v>
      </c>
      <c r="G1255" s="19">
        <f t="shared" si="624"/>
        <v>-0.18055555555555516</v>
      </c>
      <c r="H1255" s="19">
        <f t="shared" si="625"/>
        <v>-0.64999999999999858</v>
      </c>
      <c r="I1255" s="19">
        <f t="shared" si="599"/>
        <v>23.694444444444443</v>
      </c>
      <c r="J1255" s="19">
        <f t="shared" si="600"/>
        <v>11660.111111111113</v>
      </c>
      <c r="K1255" s="19">
        <f t="shared" si="601"/>
        <v>3809.6944444444462</v>
      </c>
      <c r="L1255" s="44">
        <f>'Car Info '!$C$5*'My Spreedsheet '!G1255</f>
        <v>-269.0277777777772</v>
      </c>
      <c r="M1255" s="44">
        <f t="shared" si="602"/>
        <v>1</v>
      </c>
      <c r="N1255" s="44">
        <f>IF(M1255=1,'Car Info '!$C$5*9.80665*'Car Info '!$H$5,0)</f>
        <v>160.73099349999998</v>
      </c>
      <c r="O1255" s="44">
        <f>0.5*'Car Info '!$G$5*'Car Info '!$I$5*'Car Info '!$D$5*('My Spreedsheet '!F1255*'My Spreedsheet '!F1255)</f>
        <v>214.3991640183142</v>
      </c>
      <c r="P1255" s="44">
        <f t="shared" si="626"/>
        <v>106.10237974053697</v>
      </c>
      <c r="Q1255" s="44">
        <f t="shared" si="603"/>
        <v>2514.0369421855007</v>
      </c>
      <c r="R1255" s="44">
        <f t="shared" si="604"/>
        <v>2.5140369421855007</v>
      </c>
      <c r="S1255" s="44">
        <f t="shared" si="605"/>
        <v>8888.5006767533869</v>
      </c>
      <c r="T1255" s="44">
        <f t="shared" si="606"/>
        <v>1294889.3915553945</v>
      </c>
      <c r="U1255" s="44">
        <f t="shared" si="607"/>
        <v>2.5140369421855007</v>
      </c>
      <c r="V1255" s="44">
        <f t="shared" si="608"/>
        <v>6.9834359505152794E-4</v>
      </c>
      <c r="W1255" s="44">
        <f t="shared" si="609"/>
        <v>0</v>
      </c>
      <c r="X1255" s="44">
        <f t="shared" si="610"/>
        <v>0</v>
      </c>
      <c r="Y1255" s="44">
        <f t="shared" si="596"/>
        <v>5531.288994221356</v>
      </c>
      <c r="Z1255" s="44">
        <f t="shared" si="597"/>
        <v>-2053.4640369616213</v>
      </c>
      <c r="AA1255" s="44">
        <f t="shared" si="611"/>
        <v>1.5364691650614877</v>
      </c>
      <c r="AB1255" s="44">
        <f t="shared" si="612"/>
        <v>-0.57040667693378366</v>
      </c>
      <c r="AC1255" s="44">
        <f t="shared" si="613"/>
        <v>0.57040667693378366</v>
      </c>
      <c r="AD1255" s="44">
        <f t="shared" si="614"/>
        <v>0.96606248812770401</v>
      </c>
      <c r="AE1255" s="44">
        <f>1/2*(('Car Info '!$C$5)*('My Spreedsheet '!F1255)^2)</f>
        <v>418262.88966049376</v>
      </c>
      <c r="AF1255" s="44">
        <f t="shared" si="615"/>
        <v>418.26288966049378</v>
      </c>
      <c r="AG1255" s="44">
        <f t="shared" si="616"/>
        <v>0.11618413601680383</v>
      </c>
      <c r="AH1255" s="44">
        <f t="shared" si="617"/>
        <v>36.044560746742114</v>
      </c>
      <c r="AI1255" s="44">
        <f t="shared" si="618"/>
        <v>8888.5006767533869</v>
      </c>
      <c r="AJ1255" s="44">
        <f t="shared" si="619"/>
        <v>409374.38898374035</v>
      </c>
      <c r="AK1255" s="44">
        <f t="shared" si="620"/>
        <v>409.37438898374035</v>
      </c>
      <c r="AL1255" s="44">
        <f t="shared" si="621"/>
        <v>409374.38898374035</v>
      </c>
      <c r="AM1255" s="44">
        <f t="shared" si="622"/>
        <v>409.37438898374035</v>
      </c>
      <c r="AN1255" s="44">
        <f t="shared" si="623"/>
        <v>307.03079173780526</v>
      </c>
      <c r="AO1255" s="44">
        <f>IF('My Spreedsheet '!AN1255&lt; 'Supercapacitor Info'!$F$22,'My Spreedsheet '!AN1255,'Supercapacitor Info'!$F$22)</f>
        <v>307.03079173780526</v>
      </c>
    </row>
    <row r="1256" spans="2:41" x14ac:dyDescent="0.3">
      <c r="B1256" s="11" t="s">
        <v>11</v>
      </c>
      <c r="C1256" s="11">
        <v>1251</v>
      </c>
      <c r="D1256" s="11">
        <v>229</v>
      </c>
      <c r="E1256" s="12">
        <v>84.7</v>
      </c>
      <c r="F1256" s="53">
        <f t="shared" si="598"/>
        <v>23.527777777777779</v>
      </c>
      <c r="G1256" s="19">
        <f t="shared" si="624"/>
        <v>-0.16666666666666705</v>
      </c>
      <c r="H1256" s="19">
        <f t="shared" si="625"/>
        <v>-0.60000000000000142</v>
      </c>
      <c r="I1256" s="19">
        <f t="shared" si="599"/>
        <v>23.527777777777779</v>
      </c>
      <c r="J1256" s="19">
        <f t="shared" si="600"/>
        <v>11683.638888888891</v>
      </c>
      <c r="K1256" s="19">
        <f t="shared" si="601"/>
        <v>3833.222222222224</v>
      </c>
      <c r="L1256" s="44">
        <f>'Car Info '!$C$5*'My Spreedsheet '!G1256</f>
        <v>-248.33333333333391</v>
      </c>
      <c r="M1256" s="44">
        <f t="shared" si="602"/>
        <v>1</v>
      </c>
      <c r="N1256" s="44">
        <f>IF(M1256=1,'Car Info '!$C$5*9.80665*'Car Info '!$H$5,0)</f>
        <v>160.73099349999998</v>
      </c>
      <c r="O1256" s="44">
        <f>0.5*'Car Info '!$G$5*'Car Info '!$I$5*'Car Info '!$D$5*('My Spreedsheet '!F1256*'My Spreedsheet '!F1256)</f>
        <v>211.39360543810591</v>
      </c>
      <c r="P1256" s="44">
        <f t="shared" si="626"/>
        <v>123.79126560477198</v>
      </c>
      <c r="Q1256" s="44">
        <f t="shared" si="603"/>
        <v>2912.5333879789409</v>
      </c>
      <c r="R1256" s="44">
        <f t="shared" si="604"/>
        <v>2.9125333879789408</v>
      </c>
      <c r="S1256" s="44">
        <f t="shared" si="605"/>
        <v>8755.2648694604359</v>
      </c>
      <c r="T1256" s="44">
        <f t="shared" si="606"/>
        <v>1303644.6564248549</v>
      </c>
      <c r="U1256" s="44">
        <f t="shared" si="607"/>
        <v>2.9125333879789408</v>
      </c>
      <c r="V1256" s="44">
        <f t="shared" si="608"/>
        <v>8.0903705221637247E-4</v>
      </c>
      <c r="W1256" s="44">
        <f t="shared" si="609"/>
        <v>0</v>
      </c>
      <c r="X1256" s="44">
        <f t="shared" si="610"/>
        <v>0</v>
      </c>
      <c r="Y1256" s="44">
        <f t="shared" si="596"/>
        <v>5534.2015276093352</v>
      </c>
      <c r="Z1256" s="44">
        <f t="shared" si="597"/>
        <v>-2053.4640369616213</v>
      </c>
      <c r="AA1256" s="44">
        <f t="shared" si="611"/>
        <v>1.5372782021137041</v>
      </c>
      <c r="AB1256" s="44">
        <f t="shared" si="612"/>
        <v>-0.57040667693378366</v>
      </c>
      <c r="AC1256" s="44">
        <f t="shared" si="613"/>
        <v>0.57040667693378366</v>
      </c>
      <c r="AD1256" s="44">
        <f t="shared" si="614"/>
        <v>0.96687152517992048</v>
      </c>
      <c r="AE1256" s="44">
        <f>1/2*(('Car Info '!$C$5)*('My Spreedsheet '!F1256)^2)</f>
        <v>412399.46373456792</v>
      </c>
      <c r="AF1256" s="44">
        <f t="shared" si="615"/>
        <v>412.39946373456792</v>
      </c>
      <c r="AG1256" s="44">
        <f t="shared" si="616"/>
        <v>0.11455540659293553</v>
      </c>
      <c r="AH1256" s="44">
        <f t="shared" si="617"/>
        <v>36.159116153335049</v>
      </c>
      <c r="AI1256" s="44">
        <f t="shared" si="618"/>
        <v>8755.2648694604359</v>
      </c>
      <c r="AJ1256" s="44">
        <f t="shared" si="619"/>
        <v>403644.19886510749</v>
      </c>
      <c r="AK1256" s="44">
        <f t="shared" si="620"/>
        <v>403.64419886510751</v>
      </c>
      <c r="AL1256" s="44">
        <f t="shared" si="621"/>
        <v>403644.19886510749</v>
      </c>
      <c r="AM1256" s="44">
        <f t="shared" si="622"/>
        <v>403.64419886510751</v>
      </c>
      <c r="AN1256" s="44">
        <f t="shared" si="623"/>
        <v>302.73314914883065</v>
      </c>
      <c r="AO1256" s="44">
        <f>IF('My Spreedsheet '!AN1256&lt; 'Supercapacitor Info'!$F$22,'My Spreedsheet '!AN1256,'Supercapacitor Info'!$F$22)</f>
        <v>302.73314914883065</v>
      </c>
    </row>
    <row r="1257" spans="2:41" x14ac:dyDescent="0.3">
      <c r="B1257" s="11" t="s">
        <v>11</v>
      </c>
      <c r="C1257" s="11">
        <v>1252</v>
      </c>
      <c r="D1257" s="11">
        <v>230</v>
      </c>
      <c r="E1257" s="12">
        <v>84.1</v>
      </c>
      <c r="F1257" s="53">
        <f t="shared" si="598"/>
        <v>23.361111111111111</v>
      </c>
      <c r="G1257" s="19">
        <f t="shared" si="624"/>
        <v>-0.16666666666666705</v>
      </c>
      <c r="H1257" s="19">
        <f t="shared" si="625"/>
        <v>-0.60000000000000142</v>
      </c>
      <c r="I1257" s="19">
        <f t="shared" si="599"/>
        <v>23.361111111111111</v>
      </c>
      <c r="J1257" s="19">
        <f t="shared" si="600"/>
        <v>11707.000000000002</v>
      </c>
      <c r="K1257" s="19">
        <f t="shared" si="601"/>
        <v>3856.5833333333353</v>
      </c>
      <c r="L1257" s="44">
        <f>'Car Info '!$C$5*'My Spreedsheet '!G1257</f>
        <v>-248.33333333333391</v>
      </c>
      <c r="M1257" s="44">
        <f t="shared" si="602"/>
        <v>1</v>
      </c>
      <c r="N1257" s="44">
        <f>IF(M1257=1,'Car Info '!$C$5*9.80665*'Car Info '!$H$5,0)</f>
        <v>160.73099349999998</v>
      </c>
      <c r="O1257" s="44">
        <f>0.5*'Car Info '!$G$5*'Car Info '!$I$5*'Car Info '!$D$5*('My Spreedsheet '!F1257*'My Spreedsheet '!F1257)</f>
        <v>208.40926256552257</v>
      </c>
      <c r="P1257" s="44">
        <f t="shared" si="626"/>
        <v>120.80692273218864</v>
      </c>
      <c r="Q1257" s="44">
        <f t="shared" si="603"/>
        <v>2822.1839449380736</v>
      </c>
      <c r="R1257" s="44">
        <f t="shared" si="604"/>
        <v>2.8221839449380739</v>
      </c>
      <c r="S1257" s="44">
        <f t="shared" si="605"/>
        <v>8623.526537530679</v>
      </c>
      <c r="T1257" s="44">
        <f t="shared" si="606"/>
        <v>1312268.1829623855</v>
      </c>
      <c r="U1257" s="44">
        <f t="shared" si="607"/>
        <v>2.8221839449380739</v>
      </c>
      <c r="V1257" s="44">
        <f t="shared" si="608"/>
        <v>7.8393998470502053E-4</v>
      </c>
      <c r="W1257" s="44">
        <f t="shared" si="609"/>
        <v>0</v>
      </c>
      <c r="X1257" s="44">
        <f t="shared" si="610"/>
        <v>0</v>
      </c>
      <c r="Y1257" s="44">
        <f t="shared" si="596"/>
        <v>5537.0237115542732</v>
      </c>
      <c r="Z1257" s="44">
        <f t="shared" si="597"/>
        <v>-2053.4640369616213</v>
      </c>
      <c r="AA1257" s="44">
        <f t="shared" si="611"/>
        <v>1.5380621420984093</v>
      </c>
      <c r="AB1257" s="44">
        <f t="shared" si="612"/>
        <v>-0.57040667693378366</v>
      </c>
      <c r="AC1257" s="44">
        <f t="shared" si="613"/>
        <v>0.57040667693378366</v>
      </c>
      <c r="AD1257" s="44">
        <f t="shared" si="614"/>
        <v>0.96765546516462564</v>
      </c>
      <c r="AE1257" s="44">
        <f>1/2*(('Car Info '!$C$5)*('My Spreedsheet '!F1257)^2)</f>
        <v>406577.42669753084</v>
      </c>
      <c r="AF1257" s="44">
        <f t="shared" si="615"/>
        <v>406.57742669753083</v>
      </c>
      <c r="AG1257" s="44">
        <f t="shared" si="616"/>
        <v>0.11293817408264745</v>
      </c>
      <c r="AH1257" s="44">
        <f t="shared" si="617"/>
        <v>36.272054327417699</v>
      </c>
      <c r="AI1257" s="44">
        <f t="shared" si="618"/>
        <v>8623.526537530679</v>
      </c>
      <c r="AJ1257" s="44">
        <f t="shared" si="619"/>
        <v>397953.90016000014</v>
      </c>
      <c r="AK1257" s="44">
        <f t="shared" si="620"/>
        <v>397.95390016000016</v>
      </c>
      <c r="AL1257" s="44">
        <f t="shared" si="621"/>
        <v>397953.90016000014</v>
      </c>
      <c r="AM1257" s="44">
        <f t="shared" si="622"/>
        <v>397.95390016000016</v>
      </c>
      <c r="AN1257" s="44">
        <f t="shared" si="623"/>
        <v>298.46542512000008</v>
      </c>
      <c r="AO1257" s="44">
        <f>IF('My Spreedsheet '!AN1257&lt; 'Supercapacitor Info'!$F$22,'My Spreedsheet '!AN1257,'Supercapacitor Info'!$F$22)</f>
        <v>298.46542512000008</v>
      </c>
    </row>
    <row r="1258" spans="2:41" x14ac:dyDescent="0.3">
      <c r="B1258" s="11" t="s">
        <v>11</v>
      </c>
      <c r="C1258" s="11">
        <v>1253</v>
      </c>
      <c r="D1258" s="11">
        <v>231</v>
      </c>
      <c r="E1258" s="12">
        <v>83.5</v>
      </c>
      <c r="F1258" s="53">
        <f t="shared" si="598"/>
        <v>23.194444444444443</v>
      </c>
      <c r="G1258" s="19">
        <f t="shared" si="624"/>
        <v>-0.16666666666666508</v>
      </c>
      <c r="H1258" s="19">
        <f t="shared" si="625"/>
        <v>-0.59999999999999432</v>
      </c>
      <c r="I1258" s="19">
        <f t="shared" si="599"/>
        <v>23.194444444444443</v>
      </c>
      <c r="J1258" s="19">
        <f t="shared" si="600"/>
        <v>11730.194444444447</v>
      </c>
      <c r="K1258" s="19">
        <f t="shared" si="601"/>
        <v>3879.7777777777796</v>
      </c>
      <c r="L1258" s="44">
        <f>'Car Info '!$C$5*'My Spreedsheet '!G1258</f>
        <v>-248.33333333333096</v>
      </c>
      <c r="M1258" s="44">
        <f t="shared" si="602"/>
        <v>1</v>
      </c>
      <c r="N1258" s="44">
        <f>IF(M1258=1,'Car Info '!$C$5*9.80665*'Car Info '!$H$5,0)</f>
        <v>160.73099349999998</v>
      </c>
      <c r="O1258" s="44">
        <f>0.5*'Car Info '!$G$5*'Car Info '!$I$5*'Car Info '!$D$5*('My Spreedsheet '!F1258*'My Spreedsheet '!F1258)</f>
        <v>205.44613540056417</v>
      </c>
      <c r="P1258" s="44">
        <f t="shared" si="626"/>
        <v>117.8437955672332</v>
      </c>
      <c r="Q1258" s="44">
        <f t="shared" si="603"/>
        <v>2733.321369406659</v>
      </c>
      <c r="R1258" s="44">
        <f t="shared" si="604"/>
        <v>2.7333213694066592</v>
      </c>
      <c r="S1258" s="44">
        <f t="shared" si="605"/>
        <v>8493.2750731103079</v>
      </c>
      <c r="T1258" s="44">
        <f t="shared" si="606"/>
        <v>1320761.4580354958</v>
      </c>
      <c r="U1258" s="44">
        <f t="shared" si="607"/>
        <v>2.7333213694066592</v>
      </c>
      <c r="V1258" s="44">
        <f t="shared" si="608"/>
        <v>7.5925593594629423E-4</v>
      </c>
      <c r="W1258" s="44">
        <f t="shared" si="609"/>
        <v>0</v>
      </c>
      <c r="X1258" s="44">
        <f t="shared" si="610"/>
        <v>0</v>
      </c>
      <c r="Y1258" s="44">
        <f t="shared" si="596"/>
        <v>5539.7570329236796</v>
      </c>
      <c r="Z1258" s="44">
        <f t="shared" si="597"/>
        <v>-2053.4640369616213</v>
      </c>
      <c r="AA1258" s="44">
        <f t="shared" si="611"/>
        <v>1.5388213980343555</v>
      </c>
      <c r="AB1258" s="44">
        <f t="shared" si="612"/>
        <v>-0.57040667693378366</v>
      </c>
      <c r="AC1258" s="44">
        <f t="shared" si="613"/>
        <v>0.57040667693378366</v>
      </c>
      <c r="AD1258" s="44">
        <f t="shared" si="614"/>
        <v>0.96841472110057181</v>
      </c>
      <c r="AE1258" s="44">
        <f>1/2*(('Car Info '!$C$5)*('My Spreedsheet '!F1258)^2)</f>
        <v>400796.77854938264</v>
      </c>
      <c r="AF1258" s="44">
        <f t="shared" si="615"/>
        <v>400.79677854938262</v>
      </c>
      <c r="AG1258" s="44">
        <f t="shared" si="616"/>
        <v>0.11133243848593961</v>
      </c>
      <c r="AH1258" s="44">
        <f t="shared" si="617"/>
        <v>36.383386765903637</v>
      </c>
      <c r="AI1258" s="44">
        <f t="shared" si="618"/>
        <v>8493.2750731103079</v>
      </c>
      <c r="AJ1258" s="44">
        <f t="shared" si="619"/>
        <v>392303.50347627234</v>
      </c>
      <c r="AK1258" s="44">
        <f t="shared" si="620"/>
        <v>392.30350347627234</v>
      </c>
      <c r="AL1258" s="44">
        <f t="shared" si="621"/>
        <v>392303.50347627234</v>
      </c>
      <c r="AM1258" s="44">
        <f t="shared" si="622"/>
        <v>392.30350347627234</v>
      </c>
      <c r="AN1258" s="44">
        <f t="shared" si="623"/>
        <v>294.22762760720428</v>
      </c>
      <c r="AO1258" s="44">
        <f>IF('My Spreedsheet '!AN1258&lt; 'Supercapacitor Info'!$F$22,'My Spreedsheet '!AN1258,'Supercapacitor Info'!$F$22)</f>
        <v>294.22762760720428</v>
      </c>
    </row>
    <row r="1259" spans="2:41" x14ac:dyDescent="0.3">
      <c r="B1259" s="11" t="s">
        <v>11</v>
      </c>
      <c r="C1259" s="11">
        <v>1254</v>
      </c>
      <c r="D1259" s="11">
        <v>232</v>
      </c>
      <c r="E1259" s="12">
        <v>82.9</v>
      </c>
      <c r="F1259" s="53">
        <f t="shared" si="598"/>
        <v>23.027777777777779</v>
      </c>
      <c r="G1259" s="19">
        <f t="shared" si="624"/>
        <v>-0.16666666666666705</v>
      </c>
      <c r="H1259" s="19">
        <f t="shared" si="625"/>
        <v>-0.60000000000000142</v>
      </c>
      <c r="I1259" s="19">
        <f t="shared" si="599"/>
        <v>23.027777777777779</v>
      </c>
      <c r="J1259" s="19">
        <f t="shared" si="600"/>
        <v>11753.222222222224</v>
      </c>
      <c r="K1259" s="19">
        <f t="shared" si="601"/>
        <v>3902.8055555555575</v>
      </c>
      <c r="L1259" s="44">
        <f>'Car Info '!$C$5*'My Spreedsheet '!G1259</f>
        <v>-248.33333333333391</v>
      </c>
      <c r="M1259" s="44">
        <f t="shared" si="602"/>
        <v>1</v>
      </c>
      <c r="N1259" s="44">
        <f>IF(M1259=1,'Car Info '!$C$5*9.80665*'Car Info '!$H$5,0)</f>
        <v>160.73099349999998</v>
      </c>
      <c r="O1259" s="44">
        <f>0.5*'Car Info '!$G$5*'Car Info '!$I$5*'Car Info '!$D$5*('My Spreedsheet '!F1259*'My Spreedsheet '!F1259)</f>
        <v>202.5042239432309</v>
      </c>
      <c r="P1259" s="44">
        <f t="shared" si="626"/>
        <v>114.90188410989697</v>
      </c>
      <c r="Q1259" s="44">
        <f t="shared" si="603"/>
        <v>2645.935053530683</v>
      </c>
      <c r="R1259" s="44">
        <f t="shared" si="604"/>
        <v>2.6459350535306831</v>
      </c>
      <c r="S1259" s="44">
        <f t="shared" si="605"/>
        <v>8364.4998683455124</v>
      </c>
      <c r="T1259" s="44">
        <f t="shared" si="606"/>
        <v>1329125.9579038413</v>
      </c>
      <c r="U1259" s="44">
        <f t="shared" si="607"/>
        <v>2.6459350535306831</v>
      </c>
      <c r="V1259" s="44">
        <f t="shared" si="608"/>
        <v>7.349819593140787E-4</v>
      </c>
      <c r="W1259" s="44">
        <f t="shared" si="609"/>
        <v>0</v>
      </c>
      <c r="X1259" s="44">
        <f t="shared" si="610"/>
        <v>0</v>
      </c>
      <c r="Y1259" s="44">
        <f t="shared" si="596"/>
        <v>5542.4029679772102</v>
      </c>
      <c r="Z1259" s="44">
        <f t="shared" si="597"/>
        <v>-2053.4640369616213</v>
      </c>
      <c r="AA1259" s="44">
        <f t="shared" si="611"/>
        <v>1.5395563799936696</v>
      </c>
      <c r="AB1259" s="44">
        <f t="shared" si="612"/>
        <v>-0.57040667693378366</v>
      </c>
      <c r="AC1259" s="44">
        <f t="shared" si="613"/>
        <v>0.57040667693378366</v>
      </c>
      <c r="AD1259" s="44">
        <f t="shared" si="614"/>
        <v>0.9691497030598859</v>
      </c>
      <c r="AE1259" s="44">
        <f>1/2*(('Car Info '!$C$5)*('My Spreedsheet '!F1259)^2)</f>
        <v>395057.51929012348</v>
      </c>
      <c r="AF1259" s="44">
        <f t="shared" si="615"/>
        <v>395.05751929012348</v>
      </c>
      <c r="AG1259" s="44">
        <f t="shared" si="616"/>
        <v>0.10973819980281208</v>
      </c>
      <c r="AH1259" s="44">
        <f t="shared" si="617"/>
        <v>36.49312496570645</v>
      </c>
      <c r="AI1259" s="44">
        <f t="shared" si="618"/>
        <v>8364.4998683455124</v>
      </c>
      <c r="AJ1259" s="44">
        <f t="shared" si="619"/>
        <v>386693.01942177798</v>
      </c>
      <c r="AK1259" s="44">
        <f t="shared" si="620"/>
        <v>386.69301942177799</v>
      </c>
      <c r="AL1259" s="44">
        <f t="shared" si="621"/>
        <v>386693.01942177798</v>
      </c>
      <c r="AM1259" s="44">
        <f t="shared" si="622"/>
        <v>386.69301942177799</v>
      </c>
      <c r="AN1259" s="44">
        <f t="shared" si="623"/>
        <v>290.01976456633349</v>
      </c>
      <c r="AO1259" s="44">
        <f>IF('My Spreedsheet '!AN1259&lt; 'Supercapacitor Info'!$F$22,'My Spreedsheet '!AN1259,'Supercapacitor Info'!$F$22)</f>
        <v>290.01976456633349</v>
      </c>
    </row>
    <row r="1260" spans="2:41" x14ac:dyDescent="0.3">
      <c r="B1260" s="11" t="s">
        <v>11</v>
      </c>
      <c r="C1260" s="11">
        <v>1255</v>
      </c>
      <c r="D1260" s="11">
        <v>233</v>
      </c>
      <c r="E1260" s="12">
        <v>82.3</v>
      </c>
      <c r="F1260" s="53">
        <f t="shared" si="598"/>
        <v>22.861111111111111</v>
      </c>
      <c r="G1260" s="19">
        <f t="shared" si="624"/>
        <v>-0.16666666666666705</v>
      </c>
      <c r="H1260" s="19">
        <f t="shared" si="625"/>
        <v>-0.60000000000000142</v>
      </c>
      <c r="I1260" s="19">
        <f t="shared" si="599"/>
        <v>22.861111111111111</v>
      </c>
      <c r="J1260" s="19">
        <f t="shared" si="600"/>
        <v>11776.083333333336</v>
      </c>
      <c r="K1260" s="19">
        <f t="shared" si="601"/>
        <v>3925.6666666666688</v>
      </c>
      <c r="L1260" s="44">
        <f>'Car Info '!$C$5*'My Spreedsheet '!G1260</f>
        <v>-248.33333333333391</v>
      </c>
      <c r="M1260" s="44">
        <f t="shared" si="602"/>
        <v>1</v>
      </c>
      <c r="N1260" s="44">
        <f>IF(M1260=1,'Car Info '!$C$5*9.80665*'Car Info '!$H$5,0)</f>
        <v>160.73099349999998</v>
      </c>
      <c r="O1260" s="44">
        <f>0.5*'Car Info '!$G$5*'Car Info '!$I$5*'Car Info '!$D$5*('My Spreedsheet '!F1260*'My Spreedsheet '!F1260)</f>
        <v>199.58352819352257</v>
      </c>
      <c r="P1260" s="44">
        <f t="shared" si="626"/>
        <v>111.98118836018864</v>
      </c>
      <c r="Q1260" s="44">
        <f t="shared" si="603"/>
        <v>2560.0143894565349</v>
      </c>
      <c r="R1260" s="44">
        <f t="shared" si="604"/>
        <v>2.5600143894565348</v>
      </c>
      <c r="S1260" s="44">
        <f t="shared" si="605"/>
        <v>8237.1903153824751</v>
      </c>
      <c r="T1260" s="44">
        <f t="shared" si="606"/>
        <v>1337363.1482192238</v>
      </c>
      <c r="U1260" s="44">
        <f t="shared" si="607"/>
        <v>2.5600143894565348</v>
      </c>
      <c r="V1260" s="44">
        <f t="shared" si="608"/>
        <v>7.1111510818237073E-4</v>
      </c>
      <c r="W1260" s="44">
        <f t="shared" si="609"/>
        <v>0</v>
      </c>
      <c r="X1260" s="44">
        <f t="shared" si="610"/>
        <v>0</v>
      </c>
      <c r="Y1260" s="44">
        <f t="shared" si="596"/>
        <v>5544.9629823666664</v>
      </c>
      <c r="Z1260" s="44">
        <f t="shared" si="597"/>
        <v>-2053.4640369616213</v>
      </c>
      <c r="AA1260" s="44">
        <f t="shared" si="611"/>
        <v>1.5402674951018518</v>
      </c>
      <c r="AB1260" s="44">
        <f t="shared" si="612"/>
        <v>-0.57040667693378366</v>
      </c>
      <c r="AC1260" s="44">
        <f t="shared" si="613"/>
        <v>0.57040667693378366</v>
      </c>
      <c r="AD1260" s="44">
        <f t="shared" si="614"/>
        <v>0.96986081816806813</v>
      </c>
      <c r="AE1260" s="44">
        <f>1/2*(('Car Info '!$C$5)*('My Spreedsheet '!F1260)^2)</f>
        <v>389359.64891975309</v>
      </c>
      <c r="AF1260" s="44">
        <f t="shared" si="615"/>
        <v>389.35964891975311</v>
      </c>
      <c r="AG1260" s="44">
        <f t="shared" si="616"/>
        <v>0.10815545803326475</v>
      </c>
      <c r="AH1260" s="44">
        <f t="shared" si="617"/>
        <v>36.601280423739716</v>
      </c>
      <c r="AI1260" s="44">
        <f t="shared" si="618"/>
        <v>8237.1903153824751</v>
      </c>
      <c r="AJ1260" s="44">
        <f t="shared" si="619"/>
        <v>381122.45860437059</v>
      </c>
      <c r="AK1260" s="44">
        <f t="shared" si="620"/>
        <v>381.12245860437059</v>
      </c>
      <c r="AL1260" s="44">
        <f t="shared" si="621"/>
        <v>381122.45860437059</v>
      </c>
      <c r="AM1260" s="44">
        <f t="shared" si="622"/>
        <v>381.12245860437059</v>
      </c>
      <c r="AN1260" s="44">
        <f t="shared" si="623"/>
        <v>285.84184395327793</v>
      </c>
      <c r="AO1260" s="44">
        <f>IF('My Spreedsheet '!AN1260&lt; 'Supercapacitor Info'!$F$22,'My Spreedsheet '!AN1260,'Supercapacitor Info'!$F$22)</f>
        <v>285.84184395327793</v>
      </c>
    </row>
    <row r="1261" spans="2:41" x14ac:dyDescent="0.3">
      <c r="B1261" s="11" t="s">
        <v>11</v>
      </c>
      <c r="C1261" s="11">
        <v>1256</v>
      </c>
      <c r="D1261" s="11">
        <v>234</v>
      </c>
      <c r="E1261" s="12">
        <v>81.7</v>
      </c>
      <c r="F1261" s="53">
        <f t="shared" si="598"/>
        <v>22.694444444444446</v>
      </c>
      <c r="G1261" s="19">
        <f t="shared" si="624"/>
        <v>-0.16666666666666705</v>
      </c>
      <c r="H1261" s="19">
        <f t="shared" si="625"/>
        <v>-0.60000000000000142</v>
      </c>
      <c r="I1261" s="19">
        <f t="shared" si="599"/>
        <v>22.694444444444446</v>
      </c>
      <c r="J1261" s="19">
        <f t="shared" si="600"/>
        <v>11798.777777777781</v>
      </c>
      <c r="K1261" s="19">
        <f t="shared" si="601"/>
        <v>3948.3611111111131</v>
      </c>
      <c r="L1261" s="44">
        <f>'Car Info '!$C$5*'My Spreedsheet '!G1261</f>
        <v>-248.33333333333391</v>
      </c>
      <c r="M1261" s="44">
        <f t="shared" si="602"/>
        <v>1</v>
      </c>
      <c r="N1261" s="44">
        <f>IF(M1261=1,'Car Info '!$C$5*9.80665*'Car Info '!$H$5,0)</f>
        <v>160.73099349999998</v>
      </c>
      <c r="O1261" s="44">
        <f>0.5*'Car Info '!$G$5*'Car Info '!$I$5*'Car Info '!$D$5*('My Spreedsheet '!F1261*'My Spreedsheet '!F1261)</f>
        <v>196.68404815143927</v>
      </c>
      <c r="P1261" s="44">
        <f t="shared" si="626"/>
        <v>109.08170831810534</v>
      </c>
      <c r="Q1261" s="44">
        <f t="shared" si="603"/>
        <v>2475.5487693303353</v>
      </c>
      <c r="R1261" s="44">
        <f t="shared" si="604"/>
        <v>2.4755487693303353</v>
      </c>
      <c r="S1261" s="44">
        <f t="shared" si="605"/>
        <v>8111.3358063673859</v>
      </c>
      <c r="T1261" s="44">
        <f t="shared" si="606"/>
        <v>1345474.4840255913</v>
      </c>
      <c r="U1261" s="44">
        <f t="shared" si="607"/>
        <v>2.4755487693303353</v>
      </c>
      <c r="V1261" s="44">
        <f t="shared" si="608"/>
        <v>6.8765243592509319E-4</v>
      </c>
      <c r="W1261" s="44">
        <f t="shared" si="609"/>
        <v>0</v>
      </c>
      <c r="X1261" s="44">
        <f t="shared" si="610"/>
        <v>0</v>
      </c>
      <c r="Y1261" s="44">
        <f t="shared" si="596"/>
        <v>5547.4385311359965</v>
      </c>
      <c r="Z1261" s="44">
        <f t="shared" si="597"/>
        <v>-2053.4640369616213</v>
      </c>
      <c r="AA1261" s="44">
        <f t="shared" si="611"/>
        <v>1.5409551475377767</v>
      </c>
      <c r="AB1261" s="44">
        <f t="shared" si="612"/>
        <v>-0.57040667693378366</v>
      </c>
      <c r="AC1261" s="44">
        <f t="shared" si="613"/>
        <v>0.57040667693378366</v>
      </c>
      <c r="AD1261" s="44">
        <f t="shared" si="614"/>
        <v>0.97054847060399307</v>
      </c>
      <c r="AE1261" s="44">
        <f>1/2*(('Car Info '!$C$5)*('My Spreedsheet '!F1261)^2)</f>
        <v>383703.16743827169</v>
      </c>
      <c r="AF1261" s="44">
        <f t="shared" si="615"/>
        <v>383.70316743827169</v>
      </c>
      <c r="AG1261" s="44">
        <f t="shared" si="616"/>
        <v>0.10658421317729769</v>
      </c>
      <c r="AH1261" s="44">
        <f t="shared" si="617"/>
        <v>36.707864636917016</v>
      </c>
      <c r="AI1261" s="44">
        <f t="shared" si="618"/>
        <v>8111.3358063673859</v>
      </c>
      <c r="AJ1261" s="44">
        <f t="shared" si="619"/>
        <v>375591.83163190429</v>
      </c>
      <c r="AK1261" s="44">
        <f t="shared" si="620"/>
        <v>375.59183163190431</v>
      </c>
      <c r="AL1261" s="44">
        <f t="shared" si="621"/>
        <v>375591.83163190429</v>
      </c>
      <c r="AM1261" s="44">
        <f t="shared" si="622"/>
        <v>375.59183163190431</v>
      </c>
      <c r="AN1261" s="44">
        <f t="shared" si="623"/>
        <v>281.69387372392822</v>
      </c>
      <c r="AO1261" s="44">
        <f>IF('My Spreedsheet '!AN1261&lt; 'Supercapacitor Info'!$F$22,'My Spreedsheet '!AN1261,'Supercapacitor Info'!$F$22)</f>
        <v>281.69387372392822</v>
      </c>
    </row>
    <row r="1262" spans="2:41" x14ac:dyDescent="0.3">
      <c r="B1262" s="11" t="s">
        <v>11</v>
      </c>
      <c r="C1262" s="11">
        <v>1257</v>
      </c>
      <c r="D1262" s="11">
        <v>235</v>
      </c>
      <c r="E1262" s="12">
        <v>81.099999999999994</v>
      </c>
      <c r="F1262" s="53">
        <f t="shared" si="598"/>
        <v>22.527777777777775</v>
      </c>
      <c r="G1262" s="19">
        <f t="shared" si="624"/>
        <v>-0.16666666666666705</v>
      </c>
      <c r="H1262" s="19">
        <f t="shared" si="625"/>
        <v>-0.60000000000000142</v>
      </c>
      <c r="I1262" s="19">
        <f t="shared" si="599"/>
        <v>22.527777777777775</v>
      </c>
      <c r="J1262" s="19">
        <f t="shared" si="600"/>
        <v>11821.305555555558</v>
      </c>
      <c r="K1262" s="19">
        <f t="shared" si="601"/>
        <v>3970.888888888891</v>
      </c>
      <c r="L1262" s="44">
        <f>'Car Info '!$C$5*'My Spreedsheet '!G1262</f>
        <v>-248.33333333333391</v>
      </c>
      <c r="M1262" s="44">
        <f t="shared" si="602"/>
        <v>1</v>
      </c>
      <c r="N1262" s="44">
        <f>IF(M1262=1,'Car Info '!$C$5*9.80665*'Car Info '!$H$5,0)</f>
        <v>160.73099349999998</v>
      </c>
      <c r="O1262" s="44">
        <f>0.5*'Car Info '!$G$5*'Car Info '!$I$5*'Car Info '!$D$5*('My Spreedsheet '!F1262*'My Spreedsheet '!F1262)</f>
        <v>193.80578381698086</v>
      </c>
      <c r="P1262" s="44">
        <f t="shared" si="626"/>
        <v>106.20344398364693</v>
      </c>
      <c r="Q1262" s="44">
        <f t="shared" si="603"/>
        <v>2392.5275852982681</v>
      </c>
      <c r="R1262" s="44">
        <f t="shared" si="604"/>
        <v>2.3925275852982684</v>
      </c>
      <c r="S1262" s="44">
        <f t="shared" si="605"/>
        <v>7986.9257334464291</v>
      </c>
      <c r="T1262" s="44">
        <f t="shared" si="606"/>
        <v>1353461.4097590377</v>
      </c>
      <c r="U1262" s="44">
        <f t="shared" si="607"/>
        <v>2.3925275852982684</v>
      </c>
      <c r="V1262" s="44">
        <f t="shared" si="608"/>
        <v>6.6459099591618563E-4</v>
      </c>
      <c r="W1262" s="44">
        <f t="shared" si="609"/>
        <v>0</v>
      </c>
      <c r="X1262" s="44">
        <f t="shared" si="610"/>
        <v>0</v>
      </c>
      <c r="Y1262" s="44">
        <f t="shared" si="596"/>
        <v>5549.8310587212945</v>
      </c>
      <c r="Z1262" s="44">
        <f t="shared" si="597"/>
        <v>-2053.4640369616213</v>
      </c>
      <c r="AA1262" s="44">
        <f t="shared" si="611"/>
        <v>1.5416197385336929</v>
      </c>
      <c r="AB1262" s="44">
        <f t="shared" si="612"/>
        <v>-0.57040667693378366</v>
      </c>
      <c r="AC1262" s="44">
        <f t="shared" si="613"/>
        <v>0.57040667693378366</v>
      </c>
      <c r="AD1262" s="44">
        <f t="shared" si="614"/>
        <v>0.97121306159990928</v>
      </c>
      <c r="AE1262" s="44">
        <f>1/2*(('Car Info '!$C$5)*('My Spreedsheet '!F1262)^2)</f>
        <v>378088.07484567893</v>
      </c>
      <c r="AF1262" s="44">
        <f t="shared" si="615"/>
        <v>378.08807484567893</v>
      </c>
      <c r="AG1262" s="44">
        <f t="shared" si="616"/>
        <v>0.10502446523491081</v>
      </c>
      <c r="AH1262" s="44">
        <f t="shared" si="617"/>
        <v>36.812889102151928</v>
      </c>
      <c r="AI1262" s="44">
        <f t="shared" si="618"/>
        <v>7986.9257334464291</v>
      </c>
      <c r="AJ1262" s="44">
        <f t="shared" si="619"/>
        <v>370101.1491122325</v>
      </c>
      <c r="AK1262" s="44">
        <f t="shared" si="620"/>
        <v>370.10114911223252</v>
      </c>
      <c r="AL1262" s="44">
        <f t="shared" si="621"/>
        <v>370101.1491122325</v>
      </c>
      <c r="AM1262" s="44">
        <f t="shared" si="622"/>
        <v>370.10114911223252</v>
      </c>
      <c r="AN1262" s="44">
        <f t="shared" si="623"/>
        <v>277.57586183417436</v>
      </c>
      <c r="AO1262" s="44">
        <f>IF('My Spreedsheet '!AN1262&lt; 'Supercapacitor Info'!$F$22,'My Spreedsheet '!AN1262,'Supercapacitor Info'!$F$22)</f>
        <v>277.57586183417436</v>
      </c>
    </row>
    <row r="1263" spans="2:41" x14ac:dyDescent="0.3">
      <c r="B1263" s="11" t="s">
        <v>11</v>
      </c>
      <c r="C1263" s="11">
        <v>1258</v>
      </c>
      <c r="D1263" s="11">
        <v>236</v>
      </c>
      <c r="E1263" s="12">
        <v>80.5</v>
      </c>
      <c r="F1263" s="53">
        <f t="shared" si="598"/>
        <v>22.361111111111111</v>
      </c>
      <c r="G1263" s="19">
        <f t="shared" si="624"/>
        <v>-0.16666666666666508</v>
      </c>
      <c r="H1263" s="19">
        <f t="shared" si="625"/>
        <v>-0.59999999999999432</v>
      </c>
      <c r="I1263" s="19">
        <f t="shared" si="599"/>
        <v>22.361111111111111</v>
      </c>
      <c r="J1263" s="19">
        <f t="shared" si="600"/>
        <v>11843.66666666667</v>
      </c>
      <c r="K1263" s="19">
        <f t="shared" si="601"/>
        <v>3993.2500000000023</v>
      </c>
      <c r="L1263" s="44">
        <f>'Car Info '!$C$5*'My Spreedsheet '!G1263</f>
        <v>-248.33333333333096</v>
      </c>
      <c r="M1263" s="44">
        <f t="shared" si="602"/>
        <v>1</v>
      </c>
      <c r="N1263" s="44">
        <f>IF(M1263=1,'Car Info '!$C$5*9.80665*'Car Info '!$H$5,0)</f>
        <v>160.73099349999998</v>
      </c>
      <c r="O1263" s="44">
        <f>0.5*'Car Info '!$G$5*'Car Info '!$I$5*'Car Info '!$D$5*('My Spreedsheet '!F1263*'My Spreedsheet '!F1263)</f>
        <v>190.94873519014754</v>
      </c>
      <c r="P1263" s="44">
        <f t="shared" si="626"/>
        <v>103.34639535681657</v>
      </c>
      <c r="Q1263" s="44">
        <f t="shared" si="603"/>
        <v>2310.9402295065929</v>
      </c>
      <c r="R1263" s="44">
        <f t="shared" si="604"/>
        <v>2.3109402295065928</v>
      </c>
      <c r="S1263" s="44">
        <f t="shared" si="605"/>
        <v>7863.9494887657984</v>
      </c>
      <c r="T1263" s="44">
        <f t="shared" si="606"/>
        <v>1361325.3592478035</v>
      </c>
      <c r="U1263" s="44">
        <f t="shared" si="607"/>
        <v>2.3109402295065928</v>
      </c>
      <c r="V1263" s="44">
        <f t="shared" si="608"/>
        <v>6.4192784152960916E-4</v>
      </c>
      <c r="W1263" s="44">
        <f t="shared" si="609"/>
        <v>0</v>
      </c>
      <c r="X1263" s="44">
        <f t="shared" si="610"/>
        <v>0</v>
      </c>
      <c r="Y1263" s="44">
        <f t="shared" si="596"/>
        <v>5552.1419989508013</v>
      </c>
      <c r="Z1263" s="44">
        <f t="shared" si="597"/>
        <v>-2053.4640369616213</v>
      </c>
      <c r="AA1263" s="44">
        <f t="shared" si="611"/>
        <v>1.5422616663752227</v>
      </c>
      <c r="AB1263" s="44">
        <f t="shared" si="612"/>
        <v>-0.57040667693378366</v>
      </c>
      <c r="AC1263" s="44">
        <f t="shared" si="613"/>
        <v>0.57040667693378366</v>
      </c>
      <c r="AD1263" s="44">
        <f t="shared" si="614"/>
        <v>0.971854989441439</v>
      </c>
      <c r="AE1263" s="44">
        <f>1/2*(('Car Info '!$C$5)*('My Spreedsheet '!F1263)^2)</f>
        <v>372514.37114197528</v>
      </c>
      <c r="AF1263" s="44">
        <f t="shared" si="615"/>
        <v>372.51437114197529</v>
      </c>
      <c r="AG1263" s="44">
        <f t="shared" si="616"/>
        <v>0.10347621420610424</v>
      </c>
      <c r="AH1263" s="44">
        <f t="shared" si="617"/>
        <v>36.916365316358032</v>
      </c>
      <c r="AI1263" s="44">
        <f t="shared" si="618"/>
        <v>7863.9494887657984</v>
      </c>
      <c r="AJ1263" s="44">
        <f t="shared" si="619"/>
        <v>364650.42165320949</v>
      </c>
      <c r="AK1263" s="44">
        <f t="shared" si="620"/>
        <v>364.65042165320949</v>
      </c>
      <c r="AL1263" s="44">
        <f t="shared" si="621"/>
        <v>364650.42165320949</v>
      </c>
      <c r="AM1263" s="44">
        <f t="shared" si="622"/>
        <v>364.65042165320949</v>
      </c>
      <c r="AN1263" s="44">
        <f t="shared" si="623"/>
        <v>273.48781623990715</v>
      </c>
      <c r="AO1263" s="44">
        <f>IF('My Spreedsheet '!AN1263&lt; 'Supercapacitor Info'!$F$22,'My Spreedsheet '!AN1263,'Supercapacitor Info'!$F$22)</f>
        <v>273.48781623990715</v>
      </c>
    </row>
    <row r="1264" spans="2:41" x14ac:dyDescent="0.3">
      <c r="B1264" s="11" t="s">
        <v>11</v>
      </c>
      <c r="C1264" s="11">
        <v>1259</v>
      </c>
      <c r="D1264" s="11">
        <v>237</v>
      </c>
      <c r="E1264" s="12">
        <v>79.900000000000006</v>
      </c>
      <c r="F1264" s="53">
        <f t="shared" si="598"/>
        <v>22.194444444444446</v>
      </c>
      <c r="G1264" s="19">
        <f t="shared" si="624"/>
        <v>-0.15277777777777699</v>
      </c>
      <c r="H1264" s="19">
        <f t="shared" si="625"/>
        <v>-0.54999999999999716</v>
      </c>
      <c r="I1264" s="19">
        <f t="shared" si="599"/>
        <v>22.194444444444446</v>
      </c>
      <c r="J1264" s="19">
        <f t="shared" si="600"/>
        <v>11865.861111111115</v>
      </c>
      <c r="K1264" s="19">
        <f t="shared" si="601"/>
        <v>4015.4444444444466</v>
      </c>
      <c r="L1264" s="44">
        <f>'Car Info '!$C$5*'My Spreedsheet '!G1264</f>
        <v>-227.63888888888772</v>
      </c>
      <c r="M1264" s="44">
        <f t="shared" si="602"/>
        <v>1</v>
      </c>
      <c r="N1264" s="44">
        <f>IF(M1264=1,'Car Info '!$C$5*9.80665*'Car Info '!$H$5,0)</f>
        <v>160.73099349999998</v>
      </c>
      <c r="O1264" s="44">
        <f>0.5*'Car Info '!$G$5*'Car Info '!$I$5*'Car Info '!$D$5*('My Spreedsheet '!F1264*'My Spreedsheet '!F1264)</f>
        <v>188.11290227093926</v>
      </c>
      <c r="P1264" s="44">
        <f t="shared" si="626"/>
        <v>121.20500688205152</v>
      </c>
      <c r="Q1264" s="44">
        <f t="shared" si="603"/>
        <v>2690.0777916321995</v>
      </c>
      <c r="R1264" s="44">
        <f t="shared" si="604"/>
        <v>2.6900777916321994</v>
      </c>
      <c r="S1264" s="44">
        <f t="shared" si="605"/>
        <v>7742.3964644716798</v>
      </c>
      <c r="T1264" s="44">
        <f t="shared" si="606"/>
        <v>1369067.7557122752</v>
      </c>
      <c r="U1264" s="44">
        <f t="shared" si="607"/>
        <v>2.6900777916321994</v>
      </c>
      <c r="V1264" s="44">
        <f t="shared" si="608"/>
        <v>7.4724383100894425E-4</v>
      </c>
      <c r="W1264" s="44">
        <f t="shared" si="609"/>
        <v>0</v>
      </c>
      <c r="X1264" s="44">
        <f t="shared" si="610"/>
        <v>0</v>
      </c>
      <c r="Y1264" s="44">
        <f t="shared" si="596"/>
        <v>5554.8320767424339</v>
      </c>
      <c r="Z1264" s="44">
        <f t="shared" si="597"/>
        <v>-2053.4640369616213</v>
      </c>
      <c r="AA1264" s="44">
        <f t="shared" si="611"/>
        <v>1.5430089102062317</v>
      </c>
      <c r="AB1264" s="44">
        <f t="shared" si="612"/>
        <v>-0.57040667693378366</v>
      </c>
      <c r="AC1264" s="44">
        <f t="shared" si="613"/>
        <v>0.57040667693378366</v>
      </c>
      <c r="AD1264" s="44">
        <f t="shared" si="614"/>
        <v>0.97260223327244799</v>
      </c>
      <c r="AE1264" s="44">
        <f>1/2*(('Car Info '!$C$5)*('My Spreedsheet '!F1264)^2)</f>
        <v>366982.05632716056</v>
      </c>
      <c r="AF1264" s="44">
        <f t="shared" si="615"/>
        <v>366.98205632716059</v>
      </c>
      <c r="AG1264" s="44">
        <f t="shared" si="616"/>
        <v>0.10193946009087794</v>
      </c>
      <c r="AH1264" s="44">
        <f t="shared" si="617"/>
        <v>37.018304776448907</v>
      </c>
      <c r="AI1264" s="44">
        <f t="shared" si="618"/>
        <v>7742.3964644716798</v>
      </c>
      <c r="AJ1264" s="44">
        <f t="shared" si="619"/>
        <v>359239.65986268886</v>
      </c>
      <c r="AK1264" s="44">
        <f t="shared" si="620"/>
        <v>359.23965986268888</v>
      </c>
      <c r="AL1264" s="44">
        <f t="shared" si="621"/>
        <v>359239.65986268886</v>
      </c>
      <c r="AM1264" s="44">
        <f t="shared" si="622"/>
        <v>359.23965986268888</v>
      </c>
      <c r="AN1264" s="44">
        <f t="shared" si="623"/>
        <v>269.42974489701669</v>
      </c>
      <c r="AO1264" s="44">
        <f>IF('My Spreedsheet '!AN1264&lt; 'Supercapacitor Info'!$F$22,'My Spreedsheet '!AN1264,'Supercapacitor Info'!$F$22)</f>
        <v>269.42974489701669</v>
      </c>
    </row>
    <row r="1265" spans="2:41" x14ac:dyDescent="0.3">
      <c r="B1265" s="11" t="s">
        <v>11</v>
      </c>
      <c r="C1265" s="11">
        <v>1260</v>
      </c>
      <c r="D1265" s="11">
        <v>238</v>
      </c>
      <c r="E1265" s="12">
        <v>79.400000000000006</v>
      </c>
      <c r="F1265" s="53">
        <f t="shared" si="598"/>
        <v>22.055555555555557</v>
      </c>
      <c r="G1265" s="19">
        <f t="shared" si="624"/>
        <v>-0.12500000000000078</v>
      </c>
      <c r="H1265" s="19">
        <f t="shared" si="625"/>
        <v>-0.45000000000000284</v>
      </c>
      <c r="I1265" s="19">
        <f t="shared" si="599"/>
        <v>22.055555555555557</v>
      </c>
      <c r="J1265" s="19">
        <f t="shared" si="600"/>
        <v>11887.91666666667</v>
      </c>
      <c r="K1265" s="19">
        <f t="shared" si="601"/>
        <v>4037.5000000000023</v>
      </c>
      <c r="L1265" s="44">
        <f>'Car Info '!$C$5*'My Spreedsheet '!G1265</f>
        <v>-186.25000000000117</v>
      </c>
      <c r="M1265" s="44">
        <f t="shared" si="602"/>
        <v>1</v>
      </c>
      <c r="N1265" s="44">
        <f>IF(M1265=1,'Car Info '!$C$5*9.80665*'Car Info '!$H$5,0)</f>
        <v>160.73099349999998</v>
      </c>
      <c r="O1265" s="44">
        <f>0.5*'Car Info '!$G$5*'Car Info '!$I$5*'Car Info '!$D$5*('My Spreedsheet '!F1265*'My Spreedsheet '!F1265)</f>
        <v>185.76591461492362</v>
      </c>
      <c r="P1265" s="44">
        <f t="shared" si="626"/>
        <v>160.24690811492243</v>
      </c>
      <c r="Q1265" s="44">
        <f t="shared" si="603"/>
        <v>3534.3345845346785</v>
      </c>
      <c r="R1265" s="44">
        <f t="shared" si="604"/>
        <v>3.5343345845346787</v>
      </c>
      <c r="S1265" s="44">
        <f t="shared" si="605"/>
        <v>7642.1818067569266</v>
      </c>
      <c r="T1265" s="44">
        <f t="shared" si="606"/>
        <v>1376709.937519032</v>
      </c>
      <c r="U1265" s="44">
        <f t="shared" si="607"/>
        <v>3.5343345845346787</v>
      </c>
      <c r="V1265" s="44">
        <f t="shared" si="608"/>
        <v>9.8175960681518861E-4</v>
      </c>
      <c r="W1265" s="44">
        <f t="shared" si="609"/>
        <v>0</v>
      </c>
      <c r="X1265" s="44">
        <f t="shared" si="610"/>
        <v>0</v>
      </c>
      <c r="Y1265" s="44">
        <f t="shared" si="596"/>
        <v>5558.3664113269688</v>
      </c>
      <c r="Z1265" s="44">
        <f t="shared" si="597"/>
        <v>-2053.4640369616213</v>
      </c>
      <c r="AA1265" s="44">
        <f t="shared" si="611"/>
        <v>1.5439906698130468</v>
      </c>
      <c r="AB1265" s="44">
        <f t="shared" si="612"/>
        <v>-0.57040667693378366</v>
      </c>
      <c r="AC1265" s="44">
        <f t="shared" si="613"/>
        <v>0.57040667693378366</v>
      </c>
      <c r="AD1265" s="44">
        <f t="shared" si="614"/>
        <v>0.97358399287926312</v>
      </c>
      <c r="AE1265" s="44">
        <f>1/2*(('Car Info '!$C$5)*('My Spreedsheet '!F1265)^2)</f>
        <v>362403.41049382719</v>
      </c>
      <c r="AF1265" s="44">
        <f t="shared" si="615"/>
        <v>362.40341049382721</v>
      </c>
      <c r="AG1265" s="44">
        <f t="shared" si="616"/>
        <v>0.10066761402606311</v>
      </c>
      <c r="AH1265" s="44">
        <f t="shared" si="617"/>
        <v>37.118972390474973</v>
      </c>
      <c r="AI1265" s="44">
        <f t="shared" si="618"/>
        <v>7642.1818067569266</v>
      </c>
      <c r="AJ1265" s="44">
        <f t="shared" si="619"/>
        <v>354761.22868707025</v>
      </c>
      <c r="AK1265" s="44">
        <f t="shared" si="620"/>
        <v>354.76122868707029</v>
      </c>
      <c r="AL1265" s="44">
        <f t="shared" si="621"/>
        <v>354761.22868707025</v>
      </c>
      <c r="AM1265" s="44">
        <f t="shared" si="622"/>
        <v>354.76122868707029</v>
      </c>
      <c r="AN1265" s="44">
        <f t="shared" si="623"/>
        <v>266.0709215153027</v>
      </c>
      <c r="AO1265" s="44">
        <f>IF('My Spreedsheet '!AN1265&lt; 'Supercapacitor Info'!$F$22,'My Spreedsheet '!AN1265,'Supercapacitor Info'!$F$22)</f>
        <v>266.0709215153027</v>
      </c>
    </row>
    <row r="1266" spans="2:41" x14ac:dyDescent="0.3">
      <c r="B1266" s="11" t="s">
        <v>11</v>
      </c>
      <c r="C1266" s="11">
        <v>1261</v>
      </c>
      <c r="D1266" s="11">
        <v>239</v>
      </c>
      <c r="E1266" s="12">
        <v>79</v>
      </c>
      <c r="F1266" s="53">
        <f t="shared" si="598"/>
        <v>21.944444444444443</v>
      </c>
      <c r="G1266" s="19">
        <f t="shared" si="624"/>
        <v>-9.7222222222222612E-2</v>
      </c>
      <c r="H1266" s="19">
        <f t="shared" si="625"/>
        <v>-0.35000000000000142</v>
      </c>
      <c r="I1266" s="19">
        <f t="shared" si="599"/>
        <v>21.944444444444443</v>
      </c>
      <c r="J1266" s="19">
        <f t="shared" si="600"/>
        <v>11909.861111111115</v>
      </c>
      <c r="K1266" s="19">
        <f t="shared" si="601"/>
        <v>4059.4444444444466</v>
      </c>
      <c r="L1266" s="44">
        <f>'Car Info '!$C$5*'My Spreedsheet '!G1266</f>
        <v>-144.86111111111168</v>
      </c>
      <c r="M1266" s="44">
        <f t="shared" si="602"/>
        <v>1</v>
      </c>
      <c r="N1266" s="44">
        <f>IF(M1266=1,'Car Info '!$C$5*9.80665*'Car Info '!$H$5,0)</f>
        <v>160.73099349999998</v>
      </c>
      <c r="O1266" s="44">
        <f>0.5*'Car Info '!$G$5*'Car Info '!$I$5*'Car Info '!$D$5*('My Spreedsheet '!F1266*'My Spreedsheet '!F1266)</f>
        <v>183.89893234392358</v>
      </c>
      <c r="P1266" s="44">
        <f t="shared" si="626"/>
        <v>199.76881473281188</v>
      </c>
      <c r="Q1266" s="44">
        <f t="shared" si="603"/>
        <v>4383.8156566367052</v>
      </c>
      <c r="R1266" s="44">
        <f t="shared" si="604"/>
        <v>4.3838156566367052</v>
      </c>
      <c r="S1266" s="44">
        <f t="shared" si="605"/>
        <v>7562.7122615749886</v>
      </c>
      <c r="T1266" s="44">
        <f t="shared" si="606"/>
        <v>1384272.6497806071</v>
      </c>
      <c r="U1266" s="44">
        <f t="shared" si="607"/>
        <v>4.3838156566367052</v>
      </c>
      <c r="V1266" s="44">
        <f t="shared" si="608"/>
        <v>1.2177265712879737E-3</v>
      </c>
      <c r="W1266" s="44">
        <f t="shared" si="609"/>
        <v>0</v>
      </c>
      <c r="X1266" s="44">
        <f t="shared" si="610"/>
        <v>0</v>
      </c>
      <c r="Y1266" s="44">
        <f t="shared" si="596"/>
        <v>5562.7502269836059</v>
      </c>
      <c r="Z1266" s="44">
        <f t="shared" si="597"/>
        <v>-2053.4640369616213</v>
      </c>
      <c r="AA1266" s="44">
        <f t="shared" si="611"/>
        <v>1.545208396384335</v>
      </c>
      <c r="AB1266" s="44">
        <f t="shared" si="612"/>
        <v>-0.57040667693378366</v>
      </c>
      <c r="AC1266" s="44">
        <f t="shared" si="613"/>
        <v>0.57040667693378366</v>
      </c>
      <c r="AD1266" s="44">
        <f t="shared" si="614"/>
        <v>0.97480171945055138</v>
      </c>
      <c r="AE1266" s="44">
        <f>1/2*(('Car Info '!$C$5)*('My Spreedsheet '!F1266)^2)</f>
        <v>358761.18827160489</v>
      </c>
      <c r="AF1266" s="44">
        <f t="shared" si="615"/>
        <v>358.76118827160491</v>
      </c>
      <c r="AG1266" s="44">
        <f t="shared" si="616"/>
        <v>9.9655885631001362E-2</v>
      </c>
      <c r="AH1266" s="44">
        <f t="shared" si="617"/>
        <v>37.218628276105974</v>
      </c>
      <c r="AI1266" s="44">
        <f t="shared" si="618"/>
        <v>7562.7122615749886</v>
      </c>
      <c r="AJ1266" s="44">
        <f t="shared" si="619"/>
        <v>351198.4760100299</v>
      </c>
      <c r="AK1266" s="44">
        <f t="shared" si="620"/>
        <v>351.19847601002994</v>
      </c>
      <c r="AL1266" s="44">
        <f t="shared" si="621"/>
        <v>351198.4760100299</v>
      </c>
      <c r="AM1266" s="44">
        <f t="shared" si="622"/>
        <v>351.19847601002994</v>
      </c>
      <c r="AN1266" s="44">
        <f t="shared" si="623"/>
        <v>263.39885700752245</v>
      </c>
      <c r="AO1266" s="44">
        <f>IF('My Spreedsheet '!AN1266&lt; 'Supercapacitor Info'!$F$22,'My Spreedsheet '!AN1266,'Supercapacitor Info'!$F$22)</f>
        <v>263.39885700752245</v>
      </c>
    </row>
    <row r="1267" spans="2:41" x14ac:dyDescent="0.3">
      <c r="B1267" s="11" t="s">
        <v>11</v>
      </c>
      <c r="C1267" s="11">
        <v>1262</v>
      </c>
      <c r="D1267" s="11">
        <v>240</v>
      </c>
      <c r="E1267" s="12">
        <v>78.7</v>
      </c>
      <c r="F1267" s="53">
        <f t="shared" si="598"/>
        <v>21.861111111111111</v>
      </c>
      <c r="G1267" s="19">
        <f t="shared" si="624"/>
        <v>-4.1666666666666269E-2</v>
      </c>
      <c r="H1267" s="19">
        <f t="shared" si="625"/>
        <v>-0.14999999999999858</v>
      </c>
      <c r="I1267" s="19">
        <f t="shared" si="599"/>
        <v>21.861111111111111</v>
      </c>
      <c r="J1267" s="19">
        <f t="shared" si="600"/>
        <v>11931.722222222226</v>
      </c>
      <c r="K1267" s="19">
        <f t="shared" si="601"/>
        <v>4081.3055555555579</v>
      </c>
      <c r="L1267" s="44">
        <f>'Car Info '!$C$5*'My Spreedsheet '!G1267</f>
        <v>-62.083333333332739</v>
      </c>
      <c r="M1267" s="44">
        <f t="shared" si="602"/>
        <v>1</v>
      </c>
      <c r="N1267" s="44">
        <f>IF(M1267=1,'Car Info '!$C$5*9.80665*'Car Info '!$H$5,0)</f>
        <v>160.73099349999998</v>
      </c>
      <c r="O1267" s="44">
        <f>0.5*'Car Info '!$G$5*'Car Info '!$I$5*'Car Info '!$D$5*('My Spreedsheet '!F1267*'My Spreedsheet '!F1267)</f>
        <v>182.50488355539756</v>
      </c>
      <c r="P1267" s="44">
        <f t="shared" si="626"/>
        <v>281.15254372206482</v>
      </c>
      <c r="Q1267" s="44">
        <f t="shared" si="603"/>
        <v>6146.3069974795835</v>
      </c>
      <c r="R1267" s="44">
        <f t="shared" si="604"/>
        <v>6.1463069974795834</v>
      </c>
      <c r="S1267" s="44">
        <f t="shared" si="605"/>
        <v>7503.5176456277177</v>
      </c>
      <c r="T1267" s="44">
        <f t="shared" si="606"/>
        <v>1391776.1674262348</v>
      </c>
      <c r="U1267" s="44">
        <f t="shared" si="607"/>
        <v>6.1463069974795834</v>
      </c>
      <c r="V1267" s="44">
        <f t="shared" si="608"/>
        <v>1.7073074992998843E-3</v>
      </c>
      <c r="W1267" s="44">
        <f t="shared" si="609"/>
        <v>0</v>
      </c>
      <c r="X1267" s="44">
        <f t="shared" si="610"/>
        <v>0</v>
      </c>
      <c r="Y1267" s="44">
        <f t="shared" si="596"/>
        <v>5568.8965339810857</v>
      </c>
      <c r="Z1267" s="44">
        <f t="shared" si="597"/>
        <v>-2053.4640369616213</v>
      </c>
      <c r="AA1267" s="44">
        <f t="shared" si="611"/>
        <v>1.546915703883635</v>
      </c>
      <c r="AB1267" s="44">
        <f t="shared" si="612"/>
        <v>-0.57040667693378366</v>
      </c>
      <c r="AC1267" s="44">
        <f t="shared" si="613"/>
        <v>0.57040667693378366</v>
      </c>
      <c r="AD1267" s="44">
        <f t="shared" si="614"/>
        <v>0.97650902694985131</v>
      </c>
      <c r="AE1267" s="44">
        <f>1/2*(('Car Info '!$C$5)*('My Spreedsheet '!F1267)^2)</f>
        <v>356041.59336419753</v>
      </c>
      <c r="AF1267" s="44">
        <f t="shared" si="615"/>
        <v>356.04159336419752</v>
      </c>
      <c r="AG1267" s="44">
        <f t="shared" si="616"/>
        <v>9.8900442601165983E-2</v>
      </c>
      <c r="AH1267" s="44">
        <f t="shared" si="617"/>
        <v>37.317528718707138</v>
      </c>
      <c r="AI1267" s="44">
        <f t="shared" si="618"/>
        <v>7503.5176456277177</v>
      </c>
      <c r="AJ1267" s="44">
        <f t="shared" si="619"/>
        <v>348538.0757185698</v>
      </c>
      <c r="AK1267" s="44">
        <f t="shared" si="620"/>
        <v>348.53807571856981</v>
      </c>
      <c r="AL1267" s="44">
        <f t="shared" si="621"/>
        <v>348538.0757185698</v>
      </c>
      <c r="AM1267" s="44">
        <f t="shared" si="622"/>
        <v>348.53807571856981</v>
      </c>
      <c r="AN1267" s="44">
        <f t="shared" si="623"/>
        <v>261.40355678892735</v>
      </c>
      <c r="AO1267" s="44">
        <f>IF('My Spreedsheet '!AN1267&lt; 'Supercapacitor Info'!$F$22,'My Spreedsheet '!AN1267,'Supercapacitor Info'!$F$22)</f>
        <v>261.40355678892735</v>
      </c>
    </row>
    <row r="1268" spans="2:41" x14ac:dyDescent="0.3">
      <c r="B1268" s="11" t="s">
        <v>11</v>
      </c>
      <c r="C1268" s="11">
        <v>1263</v>
      </c>
      <c r="D1268" s="11">
        <v>241</v>
      </c>
      <c r="E1268" s="12">
        <v>78.7</v>
      </c>
      <c r="F1268" s="53">
        <f t="shared" si="598"/>
        <v>21.861111111111111</v>
      </c>
      <c r="G1268" s="19">
        <f t="shared" si="624"/>
        <v>1.3888888888888099E-2</v>
      </c>
      <c r="H1268" s="19">
        <f t="shared" si="625"/>
        <v>4.9999999999997158E-2</v>
      </c>
      <c r="I1268" s="19">
        <f t="shared" si="599"/>
        <v>21.861111111111111</v>
      </c>
      <c r="J1268" s="19">
        <f t="shared" si="600"/>
        <v>11953.583333333338</v>
      </c>
      <c r="K1268" s="19">
        <f t="shared" si="601"/>
        <v>4103.1666666666688</v>
      </c>
      <c r="L1268" s="44">
        <f>'Car Info '!$C$5*'My Spreedsheet '!G1268</f>
        <v>20.694444444443267</v>
      </c>
      <c r="M1268" s="44">
        <f t="shared" si="602"/>
        <v>1</v>
      </c>
      <c r="N1268" s="44">
        <f>IF(M1268=1,'Car Info '!$C$5*9.80665*'Car Info '!$H$5,0)</f>
        <v>160.73099349999998</v>
      </c>
      <c r="O1268" s="44">
        <f>0.5*'Car Info '!$G$5*'Car Info '!$I$5*'Car Info '!$D$5*('My Spreedsheet '!F1268*'My Spreedsheet '!F1268)</f>
        <v>182.50488355539756</v>
      </c>
      <c r="P1268" s="44">
        <f t="shared" si="626"/>
        <v>363.93032149984083</v>
      </c>
      <c r="Q1268" s="44">
        <f t="shared" si="603"/>
        <v>7955.9211950104091</v>
      </c>
      <c r="R1268" s="44">
        <f t="shared" si="604"/>
        <v>7.9559211950104096</v>
      </c>
      <c r="S1268" s="44">
        <f t="shared" si="605"/>
        <v>7503.5176456277177</v>
      </c>
      <c r="T1268" s="44">
        <f t="shared" si="606"/>
        <v>1399279.6850718625</v>
      </c>
      <c r="U1268" s="44">
        <f t="shared" si="607"/>
        <v>7.9559211950104096</v>
      </c>
      <c r="V1268" s="44">
        <f t="shared" si="608"/>
        <v>2.2099781097251136E-3</v>
      </c>
      <c r="W1268" s="44">
        <f t="shared" si="609"/>
        <v>0</v>
      </c>
      <c r="X1268" s="44">
        <f t="shared" si="610"/>
        <v>0</v>
      </c>
      <c r="Y1268" s="44">
        <f t="shared" si="596"/>
        <v>5576.8524551760956</v>
      </c>
      <c r="Z1268" s="44">
        <f t="shared" si="597"/>
        <v>-2053.4640369616213</v>
      </c>
      <c r="AA1268" s="44">
        <f t="shared" si="611"/>
        <v>1.5491256819933599</v>
      </c>
      <c r="AB1268" s="44">
        <f t="shared" si="612"/>
        <v>-0.57040667693378366</v>
      </c>
      <c r="AC1268" s="44">
        <f t="shared" si="613"/>
        <v>0.57040667693378366</v>
      </c>
      <c r="AD1268" s="44">
        <f t="shared" si="614"/>
        <v>0.97871900505957621</v>
      </c>
      <c r="AE1268" s="44">
        <f>1/2*(('Car Info '!$C$5)*('My Spreedsheet '!F1268)^2)</f>
        <v>356041.59336419753</v>
      </c>
      <c r="AF1268" s="44">
        <f t="shared" si="615"/>
        <v>356.04159336419752</v>
      </c>
      <c r="AG1268" s="44">
        <f t="shared" si="616"/>
        <v>9.8900442601165983E-2</v>
      </c>
      <c r="AH1268" s="44">
        <f t="shared" si="617"/>
        <v>37.416429161308301</v>
      </c>
      <c r="AI1268" s="44">
        <f t="shared" si="618"/>
        <v>7503.5176456277177</v>
      </c>
      <c r="AJ1268" s="44">
        <f t="shared" si="619"/>
        <v>348538.0757185698</v>
      </c>
      <c r="AK1268" s="44">
        <f t="shared" si="620"/>
        <v>348.53807571856981</v>
      </c>
      <c r="AL1268" s="44">
        <f t="shared" si="621"/>
        <v>0</v>
      </c>
      <c r="AM1268" s="44">
        <f t="shared" si="622"/>
        <v>0</v>
      </c>
      <c r="AN1268" s="44">
        <f t="shared" si="623"/>
        <v>261.40355678892735</v>
      </c>
      <c r="AO1268" s="44">
        <f>IF('My Spreedsheet '!AN1268&lt; 'Supercapacitor Info'!$F$22,'My Spreedsheet '!AN1268,'Supercapacitor Info'!$F$22)</f>
        <v>261.40355678892735</v>
      </c>
    </row>
    <row r="1269" spans="2:41" x14ac:dyDescent="0.3">
      <c r="B1269" s="11" t="s">
        <v>11</v>
      </c>
      <c r="C1269" s="11">
        <v>1264</v>
      </c>
      <c r="D1269" s="11">
        <v>242</v>
      </c>
      <c r="E1269" s="12">
        <v>78.8</v>
      </c>
      <c r="F1269" s="53">
        <f t="shared" si="598"/>
        <v>21.888888888888889</v>
      </c>
      <c r="G1269" s="19">
        <f t="shared" si="624"/>
        <v>5.5555555555554373E-2</v>
      </c>
      <c r="H1269" s="19">
        <f t="shared" si="625"/>
        <v>0.19999999999999574</v>
      </c>
      <c r="I1269" s="19">
        <f t="shared" si="599"/>
        <v>21.888888888888889</v>
      </c>
      <c r="J1269" s="19">
        <f t="shared" si="600"/>
        <v>11975.472222222226</v>
      </c>
      <c r="K1269" s="19">
        <f t="shared" si="601"/>
        <v>4125.0555555555575</v>
      </c>
      <c r="L1269" s="44">
        <f>'Car Info '!$C$5*'My Spreedsheet '!G1269</f>
        <v>82.777777777776009</v>
      </c>
      <c r="M1269" s="44">
        <f t="shared" si="602"/>
        <v>1</v>
      </c>
      <c r="N1269" s="44">
        <f>IF(M1269=1,'Car Info '!$C$5*9.80665*'Car Info '!$H$5,0)</f>
        <v>160.73099349999998</v>
      </c>
      <c r="O1269" s="44">
        <f>0.5*'Car Info '!$G$5*'Car Info '!$I$5*'Car Info '!$D$5*('My Spreedsheet '!F1269*'My Spreedsheet '!F1269)</f>
        <v>182.96897715969445</v>
      </c>
      <c r="P1269" s="44">
        <f t="shared" si="626"/>
        <v>426.47774843747044</v>
      </c>
      <c r="Q1269" s="44">
        <f t="shared" si="603"/>
        <v>9335.1240491312983</v>
      </c>
      <c r="R1269" s="44">
        <f t="shared" si="604"/>
        <v>9.3351240491312986</v>
      </c>
      <c r="S1269" s="44">
        <f t="shared" si="605"/>
        <v>7523.2104688844229</v>
      </c>
      <c r="T1269" s="44">
        <f t="shared" si="606"/>
        <v>1406802.8955407469</v>
      </c>
      <c r="U1269" s="44">
        <f t="shared" si="607"/>
        <v>9.3351240491312986</v>
      </c>
      <c r="V1269" s="44">
        <f t="shared" si="608"/>
        <v>2.5930900136475828E-3</v>
      </c>
      <c r="W1269" s="44">
        <f t="shared" si="609"/>
        <v>0</v>
      </c>
      <c r="X1269" s="44">
        <f t="shared" si="610"/>
        <v>0</v>
      </c>
      <c r="Y1269" s="44">
        <f t="shared" si="596"/>
        <v>5586.1875792252267</v>
      </c>
      <c r="Z1269" s="44">
        <f t="shared" si="597"/>
        <v>-2053.4640369616213</v>
      </c>
      <c r="AA1269" s="44">
        <f t="shared" si="611"/>
        <v>1.5517187720070074</v>
      </c>
      <c r="AB1269" s="44">
        <f t="shared" si="612"/>
        <v>-0.57040667693378366</v>
      </c>
      <c r="AC1269" s="44">
        <f t="shared" si="613"/>
        <v>0.57040667693378366</v>
      </c>
      <c r="AD1269" s="44">
        <f t="shared" si="614"/>
        <v>0.9813120950732237</v>
      </c>
      <c r="AE1269" s="44">
        <f>1/2*(('Car Info '!$C$5)*('My Spreedsheet '!F1269)^2)</f>
        <v>356946.97530864202</v>
      </c>
      <c r="AF1269" s="44">
        <f t="shared" si="615"/>
        <v>356.94697530864204</v>
      </c>
      <c r="AG1269" s="44">
        <f t="shared" si="616"/>
        <v>9.9151937585733901E-2</v>
      </c>
      <c r="AH1269" s="44">
        <f t="shared" si="617"/>
        <v>37.515581098894032</v>
      </c>
      <c r="AI1269" s="44">
        <f t="shared" si="618"/>
        <v>7523.2104688844229</v>
      </c>
      <c r="AJ1269" s="44">
        <f t="shared" si="619"/>
        <v>349423.76483975758</v>
      </c>
      <c r="AK1269" s="44">
        <f t="shared" si="620"/>
        <v>349.42376483975761</v>
      </c>
      <c r="AL1269" s="44">
        <f t="shared" si="621"/>
        <v>0</v>
      </c>
      <c r="AM1269" s="44">
        <f t="shared" si="622"/>
        <v>0</v>
      </c>
      <c r="AN1269" s="44">
        <f t="shared" si="623"/>
        <v>262.06782362981818</v>
      </c>
      <c r="AO1269" s="44">
        <f>IF('My Spreedsheet '!AN1269&lt; 'Supercapacitor Info'!$F$22,'My Spreedsheet '!AN1269,'Supercapacitor Info'!$F$22)</f>
        <v>262.06782362981818</v>
      </c>
    </row>
    <row r="1270" spans="2:41" x14ac:dyDescent="0.3">
      <c r="B1270" s="11" t="s">
        <v>11</v>
      </c>
      <c r="C1270" s="11">
        <v>1265</v>
      </c>
      <c r="D1270" s="11">
        <v>243</v>
      </c>
      <c r="E1270" s="12">
        <v>79.099999999999994</v>
      </c>
      <c r="F1270" s="53">
        <f t="shared" si="598"/>
        <v>21.972222222222221</v>
      </c>
      <c r="G1270" s="19">
        <f t="shared" si="624"/>
        <v>8.3333333333334522E-2</v>
      </c>
      <c r="H1270" s="19">
        <f t="shared" si="625"/>
        <v>0.30000000000000426</v>
      </c>
      <c r="I1270" s="19">
        <f t="shared" si="599"/>
        <v>21.972222222222221</v>
      </c>
      <c r="J1270" s="19">
        <f t="shared" si="600"/>
        <v>11997.444444444449</v>
      </c>
      <c r="K1270" s="19">
        <f t="shared" si="601"/>
        <v>4147.0277777777801</v>
      </c>
      <c r="L1270" s="44">
        <f>'Car Info '!$C$5*'My Spreedsheet '!G1270</f>
        <v>124.16666666666843</v>
      </c>
      <c r="M1270" s="44">
        <f t="shared" si="602"/>
        <v>1</v>
      </c>
      <c r="N1270" s="44">
        <f>IF(M1270=1,'Car Info '!$C$5*9.80665*'Car Info '!$H$5,0)</f>
        <v>160.73099349999998</v>
      </c>
      <c r="O1270" s="44">
        <f>0.5*'Car Info '!$G$5*'Car Info '!$I$5*'Car Info '!$D$5*('My Spreedsheet '!F1270*'My Spreedsheet '!F1270)</f>
        <v>184.36479392385587</v>
      </c>
      <c r="P1270" s="44">
        <f t="shared" si="626"/>
        <v>469.26245409052427</v>
      </c>
      <c r="Q1270" s="44">
        <f t="shared" si="603"/>
        <v>10310.738921822352</v>
      </c>
      <c r="R1270" s="44">
        <f t="shared" si="604"/>
        <v>10.310738921822352</v>
      </c>
      <c r="S1270" s="44">
        <f t="shared" si="605"/>
        <v>7582.5213292297221</v>
      </c>
      <c r="T1270" s="44">
        <f t="shared" si="606"/>
        <v>1414385.4168699766</v>
      </c>
      <c r="U1270" s="44">
        <f t="shared" si="607"/>
        <v>10.310738921822352</v>
      </c>
      <c r="V1270" s="44">
        <f t="shared" si="608"/>
        <v>2.8640941449506532E-3</v>
      </c>
      <c r="W1270" s="44">
        <f t="shared" si="609"/>
        <v>0</v>
      </c>
      <c r="X1270" s="44">
        <f t="shared" si="610"/>
        <v>0</v>
      </c>
      <c r="Y1270" s="44">
        <f t="shared" si="596"/>
        <v>5596.4983181470488</v>
      </c>
      <c r="Z1270" s="44">
        <f t="shared" si="597"/>
        <v>-2053.4640369616213</v>
      </c>
      <c r="AA1270" s="44">
        <f t="shared" si="611"/>
        <v>1.5545828661519581</v>
      </c>
      <c r="AB1270" s="44">
        <f t="shared" si="612"/>
        <v>-0.57040667693378366</v>
      </c>
      <c r="AC1270" s="44">
        <f t="shared" si="613"/>
        <v>0.57040667693378366</v>
      </c>
      <c r="AD1270" s="44">
        <f t="shared" si="614"/>
        <v>0.9841761892181744</v>
      </c>
      <c r="AE1270" s="44">
        <f>1/2*(('Car Info '!$C$5)*('My Spreedsheet '!F1270)^2)</f>
        <v>359670.01929012343</v>
      </c>
      <c r="AF1270" s="44">
        <f t="shared" si="615"/>
        <v>359.67001929012343</v>
      </c>
      <c r="AG1270" s="44">
        <f t="shared" si="616"/>
        <v>9.990833869170096E-2</v>
      </c>
      <c r="AH1270" s="44">
        <f t="shared" si="617"/>
        <v>37.61548943758573</v>
      </c>
      <c r="AI1270" s="44">
        <f t="shared" si="618"/>
        <v>7582.5213292297221</v>
      </c>
      <c r="AJ1270" s="44">
        <f t="shared" si="619"/>
        <v>352087.49796089373</v>
      </c>
      <c r="AK1270" s="44">
        <f t="shared" si="620"/>
        <v>352.08749796089376</v>
      </c>
      <c r="AL1270" s="44">
        <f t="shared" si="621"/>
        <v>0</v>
      </c>
      <c r="AM1270" s="44">
        <f t="shared" si="622"/>
        <v>0</v>
      </c>
      <c r="AN1270" s="44">
        <f t="shared" si="623"/>
        <v>264.06562347067029</v>
      </c>
      <c r="AO1270" s="44">
        <f>IF('My Spreedsheet '!AN1270&lt; 'Supercapacitor Info'!$F$22,'My Spreedsheet '!AN1270,'Supercapacitor Info'!$F$22)</f>
        <v>264.06562347067029</v>
      </c>
    </row>
    <row r="1271" spans="2:41" x14ac:dyDescent="0.3">
      <c r="B1271" s="11" t="s">
        <v>11</v>
      </c>
      <c r="C1271" s="11">
        <v>1266</v>
      </c>
      <c r="D1271" s="11">
        <v>244</v>
      </c>
      <c r="E1271" s="12">
        <v>79.400000000000006</v>
      </c>
      <c r="F1271" s="53">
        <f t="shared" si="598"/>
        <v>22.055555555555557</v>
      </c>
      <c r="G1271" s="19">
        <f t="shared" si="624"/>
        <v>6.9444444444444448E-2</v>
      </c>
      <c r="H1271" s="19">
        <f t="shared" si="625"/>
        <v>0.25</v>
      </c>
      <c r="I1271" s="19">
        <f t="shared" si="599"/>
        <v>22.055555555555557</v>
      </c>
      <c r="J1271" s="19">
        <f t="shared" si="600"/>
        <v>12019.500000000004</v>
      </c>
      <c r="K1271" s="19">
        <f t="shared" si="601"/>
        <v>4169.0833333333358</v>
      </c>
      <c r="L1271" s="44">
        <f>'Car Info '!$C$5*'My Spreedsheet '!G1271</f>
        <v>103.47222222222223</v>
      </c>
      <c r="M1271" s="44">
        <f t="shared" si="602"/>
        <v>1</v>
      </c>
      <c r="N1271" s="44">
        <f>IF(M1271=1,'Car Info '!$C$5*9.80665*'Car Info '!$H$5,0)</f>
        <v>160.73099349999998</v>
      </c>
      <c r="O1271" s="44">
        <f>0.5*'Car Info '!$G$5*'Car Info '!$I$5*'Car Info '!$D$5*('My Spreedsheet '!F1271*'My Spreedsheet '!F1271)</f>
        <v>185.76591461492362</v>
      </c>
      <c r="P1271" s="44">
        <f t="shared" si="626"/>
        <v>449.96913033714588</v>
      </c>
      <c r="Q1271" s="44">
        <f t="shared" si="603"/>
        <v>9924.3191524359409</v>
      </c>
      <c r="R1271" s="44">
        <f t="shared" si="604"/>
        <v>9.9243191524359418</v>
      </c>
      <c r="S1271" s="44">
        <f t="shared" si="605"/>
        <v>7642.1818067569266</v>
      </c>
      <c r="T1271" s="44">
        <f t="shared" si="606"/>
        <v>1422027.5986767334</v>
      </c>
      <c r="U1271" s="44">
        <f t="shared" si="607"/>
        <v>9.9243191524359418</v>
      </c>
      <c r="V1271" s="44">
        <f t="shared" si="608"/>
        <v>2.7567553201210951E-3</v>
      </c>
      <c r="W1271" s="44">
        <f t="shared" si="609"/>
        <v>0</v>
      </c>
      <c r="X1271" s="44">
        <f t="shared" si="610"/>
        <v>0</v>
      </c>
      <c r="Y1271" s="44">
        <f t="shared" si="596"/>
        <v>5606.4226372994844</v>
      </c>
      <c r="Z1271" s="44">
        <f t="shared" si="597"/>
        <v>-2053.4640369616213</v>
      </c>
      <c r="AA1271" s="44">
        <f t="shared" si="611"/>
        <v>1.5573396214720789</v>
      </c>
      <c r="AB1271" s="44">
        <f t="shared" si="612"/>
        <v>-0.57040667693378366</v>
      </c>
      <c r="AC1271" s="44">
        <f t="shared" si="613"/>
        <v>0.57040667693378366</v>
      </c>
      <c r="AD1271" s="44">
        <f t="shared" si="614"/>
        <v>0.98693294453829528</v>
      </c>
      <c r="AE1271" s="44">
        <f>1/2*(('Car Info '!$C$5)*('My Spreedsheet '!F1271)^2)</f>
        <v>362403.41049382719</v>
      </c>
      <c r="AF1271" s="44">
        <f t="shared" si="615"/>
        <v>362.40341049382721</v>
      </c>
      <c r="AG1271" s="44">
        <f t="shared" si="616"/>
        <v>0.10066761402606311</v>
      </c>
      <c r="AH1271" s="44">
        <f t="shared" si="617"/>
        <v>37.716157051611795</v>
      </c>
      <c r="AI1271" s="44">
        <f t="shared" si="618"/>
        <v>7642.1818067569266</v>
      </c>
      <c r="AJ1271" s="44">
        <f t="shared" si="619"/>
        <v>354761.22868707025</v>
      </c>
      <c r="AK1271" s="44">
        <f t="shared" si="620"/>
        <v>354.76122868707029</v>
      </c>
      <c r="AL1271" s="44">
        <f t="shared" si="621"/>
        <v>0</v>
      </c>
      <c r="AM1271" s="44">
        <f t="shared" si="622"/>
        <v>0</v>
      </c>
      <c r="AN1271" s="44">
        <f t="shared" si="623"/>
        <v>266.0709215153027</v>
      </c>
      <c r="AO1271" s="44">
        <f>IF('My Spreedsheet '!AN1271&lt; 'Supercapacitor Info'!$F$22,'My Spreedsheet '!AN1271,'Supercapacitor Info'!$F$22)</f>
        <v>266.0709215153027</v>
      </c>
    </row>
    <row r="1272" spans="2:41" x14ac:dyDescent="0.3">
      <c r="B1272" s="11" t="s">
        <v>11</v>
      </c>
      <c r="C1272" s="11">
        <v>1267</v>
      </c>
      <c r="D1272" s="11">
        <v>245</v>
      </c>
      <c r="E1272" s="12">
        <v>79.599999999999994</v>
      </c>
      <c r="F1272" s="53">
        <f t="shared" si="598"/>
        <v>22.111111111111111</v>
      </c>
      <c r="G1272" s="19">
        <f t="shared" si="624"/>
        <v>5.5555555555554373E-2</v>
      </c>
      <c r="H1272" s="19">
        <f t="shared" si="625"/>
        <v>0.19999999999999574</v>
      </c>
      <c r="I1272" s="19">
        <f t="shared" si="599"/>
        <v>22.111111111111111</v>
      </c>
      <c r="J1272" s="19">
        <f t="shared" si="600"/>
        <v>12041.611111111115</v>
      </c>
      <c r="K1272" s="19">
        <f t="shared" si="601"/>
        <v>4191.1944444444471</v>
      </c>
      <c r="L1272" s="44">
        <f>'Car Info '!$C$5*'My Spreedsheet '!G1272</f>
        <v>82.777777777776009</v>
      </c>
      <c r="M1272" s="44">
        <f t="shared" si="602"/>
        <v>1</v>
      </c>
      <c r="N1272" s="44">
        <f>IF(M1272=1,'Car Info '!$C$5*9.80665*'Car Info '!$H$5,0)</f>
        <v>160.73099349999998</v>
      </c>
      <c r="O1272" s="44">
        <f>0.5*'Car Info '!$G$5*'Car Info '!$I$5*'Car Info '!$D$5*('My Spreedsheet '!F1272*'My Spreedsheet '!F1272)</f>
        <v>186.70294170169444</v>
      </c>
      <c r="P1272" s="44">
        <f t="shared" si="626"/>
        <v>430.21171297947046</v>
      </c>
      <c r="Q1272" s="44">
        <f t="shared" si="603"/>
        <v>9512.4589869905139</v>
      </c>
      <c r="R1272" s="44">
        <f t="shared" si="604"/>
        <v>9.5124589869905147</v>
      </c>
      <c r="S1272" s="44">
        <f t="shared" si="605"/>
        <v>7682.1503450152441</v>
      </c>
      <c r="T1272" s="44">
        <f t="shared" si="606"/>
        <v>1429709.7490217488</v>
      </c>
      <c r="U1272" s="44">
        <f t="shared" si="607"/>
        <v>9.5124589869905147</v>
      </c>
      <c r="V1272" s="44">
        <f t="shared" si="608"/>
        <v>2.6423497186084761E-3</v>
      </c>
      <c r="W1272" s="44">
        <f t="shared" si="609"/>
        <v>0</v>
      </c>
      <c r="X1272" s="44">
        <f t="shared" si="610"/>
        <v>0</v>
      </c>
      <c r="Y1272" s="44">
        <f t="shared" si="596"/>
        <v>5615.9350962864746</v>
      </c>
      <c r="Z1272" s="44">
        <f t="shared" si="597"/>
        <v>-2053.4640369616213</v>
      </c>
      <c r="AA1272" s="44">
        <f t="shared" si="611"/>
        <v>1.5599819711906875</v>
      </c>
      <c r="AB1272" s="44">
        <f t="shared" si="612"/>
        <v>-0.57040667693378366</v>
      </c>
      <c r="AC1272" s="44">
        <f t="shared" si="613"/>
        <v>0.57040667693378366</v>
      </c>
      <c r="AD1272" s="44">
        <f t="shared" si="614"/>
        <v>0.98957529425690383</v>
      </c>
      <c r="AE1272" s="44">
        <f>1/2*(('Car Info '!$C$5)*('My Spreedsheet '!F1272)^2)</f>
        <v>364231.4197530864</v>
      </c>
      <c r="AF1272" s="44">
        <f t="shared" si="615"/>
        <v>364.23141975308641</v>
      </c>
      <c r="AG1272" s="44">
        <f t="shared" si="616"/>
        <v>0.10117539437585733</v>
      </c>
      <c r="AH1272" s="44">
        <f t="shared" si="617"/>
        <v>37.817332445987653</v>
      </c>
      <c r="AI1272" s="44">
        <f t="shared" si="618"/>
        <v>7682.1503450152441</v>
      </c>
      <c r="AJ1272" s="44">
        <f t="shared" si="619"/>
        <v>356549.26940807118</v>
      </c>
      <c r="AK1272" s="44">
        <f t="shared" si="620"/>
        <v>356.54926940807121</v>
      </c>
      <c r="AL1272" s="44">
        <f t="shared" si="621"/>
        <v>0</v>
      </c>
      <c r="AM1272" s="44">
        <f t="shared" si="622"/>
        <v>0</v>
      </c>
      <c r="AN1272" s="44">
        <f t="shared" si="623"/>
        <v>267.41195205605339</v>
      </c>
      <c r="AO1272" s="44">
        <f>IF('My Spreedsheet '!AN1272&lt; 'Supercapacitor Info'!$F$22,'My Spreedsheet '!AN1272,'Supercapacitor Info'!$F$22)</f>
        <v>267.41195205605339</v>
      </c>
    </row>
    <row r="1273" spans="2:41" x14ac:dyDescent="0.3">
      <c r="B1273" s="11" t="s">
        <v>11</v>
      </c>
      <c r="C1273" s="11">
        <v>1268</v>
      </c>
      <c r="D1273" s="11">
        <v>246</v>
      </c>
      <c r="E1273" s="12">
        <v>79.8</v>
      </c>
      <c r="F1273" s="53">
        <f t="shared" si="598"/>
        <v>22.166666666666664</v>
      </c>
      <c r="G1273" s="19">
        <f t="shared" si="624"/>
        <v>2.7777777777778172E-2</v>
      </c>
      <c r="H1273" s="19">
        <f t="shared" si="625"/>
        <v>0.10000000000000142</v>
      </c>
      <c r="I1273" s="19">
        <f t="shared" si="599"/>
        <v>22.166666666666664</v>
      </c>
      <c r="J1273" s="19">
        <f t="shared" si="600"/>
        <v>12063.777777777781</v>
      </c>
      <c r="K1273" s="19">
        <f t="shared" si="601"/>
        <v>4213.361111111114</v>
      </c>
      <c r="L1273" s="44">
        <f>'Car Info '!$C$5*'My Spreedsheet '!G1273</f>
        <v>41.388888888889475</v>
      </c>
      <c r="M1273" s="44">
        <f t="shared" si="602"/>
        <v>1</v>
      </c>
      <c r="N1273" s="44">
        <f>IF(M1273=1,'Car Info '!$C$5*9.80665*'Car Info '!$H$5,0)</f>
        <v>160.73099349999998</v>
      </c>
      <c r="O1273" s="44">
        <f>0.5*'Car Info '!$G$5*'Car Info '!$I$5*'Car Info '!$D$5*('My Spreedsheet '!F1273*'My Spreedsheet '!F1273)</f>
        <v>187.64232608931246</v>
      </c>
      <c r="P1273" s="44">
        <f t="shared" si="626"/>
        <v>389.76220847820196</v>
      </c>
      <c r="Q1273" s="44">
        <f t="shared" si="603"/>
        <v>8639.728954600143</v>
      </c>
      <c r="R1273" s="44">
        <f t="shared" si="604"/>
        <v>8.6397289546001428</v>
      </c>
      <c r="S1273" s="44">
        <f t="shared" si="605"/>
        <v>7722.2752508964259</v>
      </c>
      <c r="T1273" s="44">
        <f t="shared" si="606"/>
        <v>1437432.0242726451</v>
      </c>
      <c r="U1273" s="44">
        <f t="shared" si="607"/>
        <v>8.6397289546001428</v>
      </c>
      <c r="V1273" s="44">
        <f t="shared" si="608"/>
        <v>2.399924709611151E-3</v>
      </c>
      <c r="W1273" s="44">
        <f t="shared" si="609"/>
        <v>0</v>
      </c>
      <c r="X1273" s="44">
        <f t="shared" si="610"/>
        <v>0</v>
      </c>
      <c r="Y1273" s="44">
        <f t="shared" si="596"/>
        <v>5624.5748252410749</v>
      </c>
      <c r="Z1273" s="44">
        <f t="shared" si="597"/>
        <v>-2053.4640369616213</v>
      </c>
      <c r="AA1273" s="44">
        <f t="shared" si="611"/>
        <v>1.5623818959002986</v>
      </c>
      <c r="AB1273" s="44">
        <f t="shared" si="612"/>
        <v>-0.57040667693378366</v>
      </c>
      <c r="AC1273" s="44">
        <f t="shared" si="613"/>
        <v>0.57040667693378366</v>
      </c>
      <c r="AD1273" s="44">
        <f t="shared" si="614"/>
        <v>0.99197521896651497</v>
      </c>
      <c r="AE1273" s="44">
        <f>1/2*(('Car Info '!$C$5)*('My Spreedsheet '!F1273)^2)</f>
        <v>366064.02777777769</v>
      </c>
      <c r="AF1273" s="44">
        <f t="shared" si="615"/>
        <v>366.06402777777771</v>
      </c>
      <c r="AG1273" s="44">
        <f t="shared" si="616"/>
        <v>0.10168445216049381</v>
      </c>
      <c r="AH1273" s="44">
        <f t="shared" si="617"/>
        <v>37.919016898148143</v>
      </c>
      <c r="AI1273" s="44">
        <f t="shared" si="618"/>
        <v>7722.2752508964259</v>
      </c>
      <c r="AJ1273" s="44">
        <f t="shared" si="619"/>
        <v>358341.75252688129</v>
      </c>
      <c r="AK1273" s="44">
        <f t="shared" si="620"/>
        <v>358.34175252688129</v>
      </c>
      <c r="AL1273" s="44">
        <f t="shared" si="621"/>
        <v>0</v>
      </c>
      <c r="AM1273" s="44">
        <f t="shared" si="622"/>
        <v>0</v>
      </c>
      <c r="AN1273" s="44">
        <f t="shared" si="623"/>
        <v>268.75631439516098</v>
      </c>
      <c r="AO1273" s="44">
        <f>IF('My Spreedsheet '!AN1273&lt; 'Supercapacitor Info'!$F$22,'My Spreedsheet '!AN1273,'Supercapacitor Info'!$F$22)</f>
        <v>268.75631439516098</v>
      </c>
    </row>
    <row r="1274" spans="2:41" x14ac:dyDescent="0.3">
      <c r="B1274" s="11" t="s">
        <v>11</v>
      </c>
      <c r="C1274" s="11">
        <v>1269</v>
      </c>
      <c r="D1274" s="11">
        <v>247</v>
      </c>
      <c r="E1274" s="12">
        <v>79.8</v>
      </c>
      <c r="F1274" s="53">
        <f t="shared" si="598"/>
        <v>22.166666666666664</v>
      </c>
      <c r="G1274" s="19">
        <f t="shared" si="624"/>
        <v>-2.7777777777778172E-2</v>
      </c>
      <c r="H1274" s="19">
        <f t="shared" si="625"/>
        <v>-0.10000000000000142</v>
      </c>
      <c r="I1274" s="19">
        <f t="shared" si="599"/>
        <v>22.166666666666664</v>
      </c>
      <c r="J1274" s="19">
        <f t="shared" si="600"/>
        <v>12085.944444444447</v>
      </c>
      <c r="K1274" s="19">
        <f t="shared" si="601"/>
        <v>4235.527777777781</v>
      </c>
      <c r="L1274" s="44">
        <f>'Car Info '!$C$5*'My Spreedsheet '!G1274</f>
        <v>-41.388888888889475</v>
      </c>
      <c r="M1274" s="44">
        <f t="shared" si="602"/>
        <v>1</v>
      </c>
      <c r="N1274" s="44">
        <f>IF(M1274=1,'Car Info '!$C$5*9.80665*'Car Info '!$H$5,0)</f>
        <v>160.73099349999998</v>
      </c>
      <c r="O1274" s="44">
        <f>0.5*'Car Info '!$G$5*'Car Info '!$I$5*'Car Info '!$D$5*('My Spreedsheet '!F1274*'My Spreedsheet '!F1274)</f>
        <v>187.64232608931246</v>
      </c>
      <c r="P1274" s="44">
        <f t="shared" si="626"/>
        <v>306.98443070042299</v>
      </c>
      <c r="Q1274" s="44">
        <f t="shared" si="603"/>
        <v>6804.8215471927087</v>
      </c>
      <c r="R1274" s="44">
        <f t="shared" si="604"/>
        <v>6.8048215471927085</v>
      </c>
      <c r="S1274" s="44">
        <f t="shared" si="605"/>
        <v>7722.2752508964259</v>
      </c>
      <c r="T1274" s="44">
        <f t="shared" si="606"/>
        <v>1445154.2995235415</v>
      </c>
      <c r="U1274" s="44">
        <f t="shared" si="607"/>
        <v>6.8048215471927085</v>
      </c>
      <c r="V1274" s="44">
        <f t="shared" si="608"/>
        <v>1.8902282075535302E-3</v>
      </c>
      <c r="W1274" s="44">
        <f t="shared" si="609"/>
        <v>0</v>
      </c>
      <c r="X1274" s="44">
        <f t="shared" si="610"/>
        <v>0</v>
      </c>
      <c r="Y1274" s="44">
        <f t="shared" si="596"/>
        <v>5631.3796467882676</v>
      </c>
      <c r="Z1274" s="44">
        <f t="shared" si="597"/>
        <v>-2053.4640369616213</v>
      </c>
      <c r="AA1274" s="44">
        <f t="shared" si="611"/>
        <v>1.5642721241078521</v>
      </c>
      <c r="AB1274" s="44">
        <f t="shared" si="612"/>
        <v>-0.57040667693378366</v>
      </c>
      <c r="AC1274" s="44">
        <f t="shared" si="613"/>
        <v>0.57040667693378366</v>
      </c>
      <c r="AD1274" s="44">
        <f t="shared" si="614"/>
        <v>0.99386544717406844</v>
      </c>
      <c r="AE1274" s="44">
        <f>1/2*(('Car Info '!$C$5)*('My Spreedsheet '!F1274)^2)</f>
        <v>366064.02777777769</v>
      </c>
      <c r="AF1274" s="44">
        <f t="shared" si="615"/>
        <v>366.06402777777771</v>
      </c>
      <c r="AG1274" s="44">
        <f t="shared" si="616"/>
        <v>0.10168445216049381</v>
      </c>
      <c r="AH1274" s="44">
        <f t="shared" si="617"/>
        <v>38.020701350308634</v>
      </c>
      <c r="AI1274" s="44">
        <f t="shared" si="618"/>
        <v>7722.2752508964259</v>
      </c>
      <c r="AJ1274" s="44">
        <f t="shared" si="619"/>
        <v>358341.75252688129</v>
      </c>
      <c r="AK1274" s="44">
        <f t="shared" si="620"/>
        <v>358.34175252688129</v>
      </c>
      <c r="AL1274" s="44">
        <f t="shared" si="621"/>
        <v>358341.75252688129</v>
      </c>
      <c r="AM1274" s="44">
        <f t="shared" si="622"/>
        <v>358.34175252688129</v>
      </c>
      <c r="AN1274" s="44">
        <f t="shared" si="623"/>
        <v>268.75631439516098</v>
      </c>
      <c r="AO1274" s="44">
        <f>IF('My Spreedsheet '!AN1274&lt; 'Supercapacitor Info'!$F$22,'My Spreedsheet '!AN1274,'Supercapacitor Info'!$F$22)</f>
        <v>268.75631439516098</v>
      </c>
    </row>
    <row r="1275" spans="2:41" x14ac:dyDescent="0.3">
      <c r="B1275" s="11" t="s">
        <v>11</v>
      </c>
      <c r="C1275" s="11">
        <v>1270</v>
      </c>
      <c r="D1275" s="11">
        <v>248</v>
      </c>
      <c r="E1275" s="12">
        <v>79.599999999999994</v>
      </c>
      <c r="F1275" s="53">
        <f t="shared" si="598"/>
        <v>22.111111111111111</v>
      </c>
      <c r="G1275" s="19">
        <f t="shared" si="624"/>
        <v>-6.9444444444444448E-2</v>
      </c>
      <c r="H1275" s="19">
        <f t="shared" si="625"/>
        <v>-0.25</v>
      </c>
      <c r="I1275" s="19">
        <f t="shared" si="599"/>
        <v>22.111111111111111</v>
      </c>
      <c r="J1275" s="19">
        <f t="shared" si="600"/>
        <v>12108.055555555558</v>
      </c>
      <c r="K1275" s="19">
        <f t="shared" si="601"/>
        <v>4257.6388888888923</v>
      </c>
      <c r="L1275" s="44">
        <f>'Car Info '!$C$5*'My Spreedsheet '!G1275</f>
        <v>-103.47222222222223</v>
      </c>
      <c r="M1275" s="44">
        <f t="shared" si="602"/>
        <v>1</v>
      </c>
      <c r="N1275" s="44">
        <f>IF(M1275=1,'Car Info '!$C$5*9.80665*'Car Info '!$H$5,0)</f>
        <v>160.73099349999998</v>
      </c>
      <c r="O1275" s="44">
        <f>0.5*'Car Info '!$G$5*'Car Info '!$I$5*'Car Info '!$D$5*('My Spreedsheet '!F1275*'My Spreedsheet '!F1275)</f>
        <v>186.70294170169444</v>
      </c>
      <c r="P1275" s="44">
        <f t="shared" si="626"/>
        <v>243.9617129794722</v>
      </c>
      <c r="Q1275" s="44">
        <f t="shared" si="603"/>
        <v>5394.2645425461078</v>
      </c>
      <c r="R1275" s="44">
        <f t="shared" si="604"/>
        <v>5.3942645425461082</v>
      </c>
      <c r="S1275" s="44">
        <f t="shared" si="605"/>
        <v>7682.1503450152441</v>
      </c>
      <c r="T1275" s="44">
        <f t="shared" si="606"/>
        <v>1452836.4498685568</v>
      </c>
      <c r="U1275" s="44">
        <f t="shared" si="607"/>
        <v>5.3942645425461082</v>
      </c>
      <c r="V1275" s="44">
        <f t="shared" si="608"/>
        <v>1.4984068173739189E-3</v>
      </c>
      <c r="W1275" s="44">
        <f t="shared" si="609"/>
        <v>0</v>
      </c>
      <c r="X1275" s="44">
        <f t="shared" si="610"/>
        <v>0</v>
      </c>
      <c r="Y1275" s="44">
        <f t="shared" si="596"/>
        <v>5636.7739113308135</v>
      </c>
      <c r="Z1275" s="44">
        <f t="shared" si="597"/>
        <v>-2053.4640369616213</v>
      </c>
      <c r="AA1275" s="44">
        <f t="shared" si="611"/>
        <v>1.5657705309252259</v>
      </c>
      <c r="AB1275" s="44">
        <f t="shared" si="612"/>
        <v>-0.57040667693378366</v>
      </c>
      <c r="AC1275" s="44">
        <f t="shared" si="613"/>
        <v>0.57040667693378366</v>
      </c>
      <c r="AD1275" s="44">
        <f t="shared" si="614"/>
        <v>0.99536385399144223</v>
      </c>
      <c r="AE1275" s="44">
        <f>1/2*(('Car Info '!$C$5)*('My Spreedsheet '!F1275)^2)</f>
        <v>364231.4197530864</v>
      </c>
      <c r="AF1275" s="44">
        <f t="shared" si="615"/>
        <v>364.23141975308641</v>
      </c>
      <c r="AG1275" s="44">
        <f t="shared" si="616"/>
        <v>0.10117539437585733</v>
      </c>
      <c r="AH1275" s="44">
        <f t="shared" si="617"/>
        <v>38.121876744684492</v>
      </c>
      <c r="AI1275" s="44">
        <f t="shared" si="618"/>
        <v>7682.1503450152441</v>
      </c>
      <c r="AJ1275" s="44">
        <f t="shared" si="619"/>
        <v>356549.26940807118</v>
      </c>
      <c r="AK1275" s="44">
        <f t="shared" si="620"/>
        <v>356.54926940807121</v>
      </c>
      <c r="AL1275" s="44">
        <f t="shared" si="621"/>
        <v>356549.26940807118</v>
      </c>
      <c r="AM1275" s="44">
        <f t="shared" si="622"/>
        <v>356.54926940807121</v>
      </c>
      <c r="AN1275" s="44">
        <f t="shared" si="623"/>
        <v>267.41195205605339</v>
      </c>
      <c r="AO1275" s="44">
        <f>IF('My Spreedsheet '!AN1275&lt; 'Supercapacitor Info'!$F$22,'My Spreedsheet '!AN1275,'Supercapacitor Info'!$F$22)</f>
        <v>267.41195205605339</v>
      </c>
    </row>
    <row r="1276" spans="2:41" x14ac:dyDescent="0.3">
      <c r="B1276" s="11" t="s">
        <v>11</v>
      </c>
      <c r="C1276" s="11">
        <v>1271</v>
      </c>
      <c r="D1276" s="11">
        <v>249</v>
      </c>
      <c r="E1276" s="12">
        <v>79.3</v>
      </c>
      <c r="F1276" s="53">
        <f t="shared" si="598"/>
        <v>22.027777777777775</v>
      </c>
      <c r="G1276" s="19">
        <f t="shared" si="624"/>
        <v>-9.7222222222220642E-2</v>
      </c>
      <c r="H1276" s="19">
        <f t="shared" si="625"/>
        <v>-0.34999999999999432</v>
      </c>
      <c r="I1276" s="19">
        <f t="shared" si="599"/>
        <v>22.027777777777775</v>
      </c>
      <c r="J1276" s="19">
        <f t="shared" si="600"/>
        <v>12130.083333333336</v>
      </c>
      <c r="K1276" s="19">
        <f t="shared" si="601"/>
        <v>4279.6666666666697</v>
      </c>
      <c r="L1276" s="44">
        <f>'Car Info '!$C$5*'My Spreedsheet '!G1276</f>
        <v>-144.86111111110876</v>
      </c>
      <c r="M1276" s="44">
        <f t="shared" si="602"/>
        <v>1</v>
      </c>
      <c r="N1276" s="44">
        <f>IF(M1276=1,'Car Info '!$C$5*9.80665*'Car Info '!$H$5,0)</f>
        <v>160.73099349999998</v>
      </c>
      <c r="O1276" s="44">
        <f>0.5*'Car Info '!$G$5*'Car Info '!$I$5*'Car Info '!$D$5*('My Spreedsheet '!F1276*'My Spreedsheet '!F1276)</f>
        <v>185.29828505935586</v>
      </c>
      <c r="P1276" s="44">
        <f t="shared" si="626"/>
        <v>201.16816744824709</v>
      </c>
      <c r="Q1276" s="44">
        <f t="shared" si="603"/>
        <v>4431.2876885127753</v>
      </c>
      <c r="R1276" s="44">
        <f t="shared" si="604"/>
        <v>4.431287688512775</v>
      </c>
      <c r="S1276" s="44">
        <f t="shared" si="605"/>
        <v>7622.2560527102532</v>
      </c>
      <c r="T1276" s="44">
        <f t="shared" si="606"/>
        <v>1460458.7059212672</v>
      </c>
      <c r="U1276" s="44">
        <f t="shared" si="607"/>
        <v>4.431287688512775</v>
      </c>
      <c r="V1276" s="44">
        <f t="shared" si="608"/>
        <v>1.2309132468091041E-3</v>
      </c>
      <c r="W1276" s="44">
        <f t="shared" si="609"/>
        <v>0</v>
      </c>
      <c r="X1276" s="44">
        <f t="shared" si="610"/>
        <v>0</v>
      </c>
      <c r="Y1276" s="44">
        <f t="shared" si="596"/>
        <v>5641.2051990193258</v>
      </c>
      <c r="Z1276" s="44">
        <f t="shared" si="597"/>
        <v>-2053.4640369616213</v>
      </c>
      <c r="AA1276" s="44">
        <f t="shared" si="611"/>
        <v>1.567001444172035</v>
      </c>
      <c r="AB1276" s="44">
        <f t="shared" si="612"/>
        <v>-0.57040667693378366</v>
      </c>
      <c r="AC1276" s="44">
        <f t="shared" si="613"/>
        <v>0.57040667693378366</v>
      </c>
      <c r="AD1276" s="44">
        <f t="shared" si="614"/>
        <v>0.99659476723825136</v>
      </c>
      <c r="AE1276" s="44">
        <f>1/2*(('Car Info '!$C$5)*('My Spreedsheet '!F1276)^2)</f>
        <v>361491.13040123449</v>
      </c>
      <c r="AF1276" s="44">
        <f t="shared" si="615"/>
        <v>361.4911304012345</v>
      </c>
      <c r="AG1276" s="44">
        <f t="shared" si="616"/>
        <v>0.10041420288923181</v>
      </c>
      <c r="AH1276" s="44">
        <f t="shared" si="617"/>
        <v>38.222290947573725</v>
      </c>
      <c r="AI1276" s="44">
        <f t="shared" si="618"/>
        <v>7622.2560527102532</v>
      </c>
      <c r="AJ1276" s="44">
        <f t="shared" si="619"/>
        <v>353868.87434852426</v>
      </c>
      <c r="AK1276" s="44">
        <f t="shared" si="620"/>
        <v>353.86887434852429</v>
      </c>
      <c r="AL1276" s="44">
        <f t="shared" si="621"/>
        <v>353868.87434852426</v>
      </c>
      <c r="AM1276" s="44">
        <f t="shared" si="622"/>
        <v>353.86887434852429</v>
      </c>
      <c r="AN1276" s="44">
        <f t="shared" si="623"/>
        <v>265.40165576139322</v>
      </c>
      <c r="AO1276" s="44">
        <f>IF('My Spreedsheet '!AN1276&lt; 'Supercapacitor Info'!$F$22,'My Spreedsheet '!AN1276,'Supercapacitor Info'!$F$22)</f>
        <v>265.40165576139322</v>
      </c>
    </row>
    <row r="1277" spans="2:41" x14ac:dyDescent="0.3">
      <c r="B1277" s="11" t="s">
        <v>11</v>
      </c>
      <c r="C1277" s="11">
        <v>1272</v>
      </c>
      <c r="D1277" s="11">
        <v>250</v>
      </c>
      <c r="E1277" s="12">
        <v>78.900000000000006</v>
      </c>
      <c r="F1277" s="53">
        <f t="shared" si="598"/>
        <v>21.916666666666668</v>
      </c>
      <c r="G1277" s="19">
        <f t="shared" si="624"/>
        <v>-0.11111111111111072</v>
      </c>
      <c r="H1277" s="19">
        <f t="shared" si="625"/>
        <v>-0.39999999999999858</v>
      </c>
      <c r="I1277" s="19">
        <f t="shared" si="599"/>
        <v>21.916666666666668</v>
      </c>
      <c r="J1277" s="19">
        <f t="shared" si="600"/>
        <v>12152.000000000002</v>
      </c>
      <c r="K1277" s="19">
        <f t="shared" si="601"/>
        <v>4301.5833333333367</v>
      </c>
      <c r="L1277" s="44">
        <f>'Car Info '!$C$5*'My Spreedsheet '!G1277</f>
        <v>-165.55555555555497</v>
      </c>
      <c r="M1277" s="44">
        <f t="shared" si="602"/>
        <v>1</v>
      </c>
      <c r="N1277" s="44">
        <f>IF(M1277=1,'Car Info '!$C$5*9.80665*'Car Info '!$H$5,0)</f>
        <v>160.73099349999998</v>
      </c>
      <c r="O1277" s="44">
        <f>0.5*'Car Info '!$G$5*'Car Info '!$I$5*'Car Info '!$D$5*('My Spreedsheet '!F1277*'My Spreedsheet '!F1277)</f>
        <v>183.43366008920313</v>
      </c>
      <c r="P1277" s="44">
        <f t="shared" si="626"/>
        <v>178.60909803364814</v>
      </c>
      <c r="Q1277" s="44">
        <f t="shared" si="603"/>
        <v>3914.5160652374552</v>
      </c>
      <c r="R1277" s="44">
        <f t="shared" si="604"/>
        <v>3.9145160652374553</v>
      </c>
      <c r="S1277" s="44">
        <f t="shared" si="605"/>
        <v>7542.9419911633686</v>
      </c>
      <c r="T1277" s="44">
        <f t="shared" si="606"/>
        <v>1468001.6479124306</v>
      </c>
      <c r="U1277" s="44">
        <f t="shared" si="607"/>
        <v>3.9145160652374553</v>
      </c>
      <c r="V1277" s="44">
        <f t="shared" si="608"/>
        <v>1.087365573677071E-3</v>
      </c>
      <c r="W1277" s="44">
        <f t="shared" si="609"/>
        <v>0</v>
      </c>
      <c r="X1277" s="44">
        <f t="shared" si="610"/>
        <v>0</v>
      </c>
      <c r="Y1277" s="44">
        <f t="shared" si="596"/>
        <v>5645.1197150845637</v>
      </c>
      <c r="Z1277" s="44">
        <f t="shared" si="597"/>
        <v>-2053.4640369616213</v>
      </c>
      <c r="AA1277" s="44">
        <f t="shared" si="611"/>
        <v>1.5680888097457122</v>
      </c>
      <c r="AB1277" s="44">
        <f t="shared" si="612"/>
        <v>-0.57040667693378366</v>
      </c>
      <c r="AC1277" s="44">
        <f t="shared" si="613"/>
        <v>0.57040667693378366</v>
      </c>
      <c r="AD1277" s="44">
        <f t="shared" si="614"/>
        <v>0.99768213281192852</v>
      </c>
      <c r="AE1277" s="44">
        <f>1/2*(('Car Info '!$C$5)*('My Spreedsheet '!F1277)^2)</f>
        <v>357853.5069444445</v>
      </c>
      <c r="AF1277" s="44">
        <f t="shared" si="615"/>
        <v>357.85350694444452</v>
      </c>
      <c r="AG1277" s="44">
        <f t="shared" si="616"/>
        <v>9.9403751929012366E-2</v>
      </c>
      <c r="AH1277" s="44">
        <f t="shared" si="617"/>
        <v>38.321694699502736</v>
      </c>
      <c r="AI1277" s="44">
        <f t="shared" si="618"/>
        <v>7542.9419911633686</v>
      </c>
      <c r="AJ1277" s="44">
        <f t="shared" si="619"/>
        <v>350310.56495328114</v>
      </c>
      <c r="AK1277" s="44">
        <f t="shared" si="620"/>
        <v>350.31056495328113</v>
      </c>
      <c r="AL1277" s="44">
        <f t="shared" si="621"/>
        <v>350310.56495328114</v>
      </c>
      <c r="AM1277" s="44">
        <f t="shared" si="622"/>
        <v>350.31056495328113</v>
      </c>
      <c r="AN1277" s="44">
        <f t="shared" si="623"/>
        <v>262.73292371496086</v>
      </c>
      <c r="AO1277" s="44">
        <f>IF('My Spreedsheet '!AN1277&lt; 'Supercapacitor Info'!$F$22,'My Spreedsheet '!AN1277,'Supercapacitor Info'!$F$22)</f>
        <v>262.73292371496086</v>
      </c>
    </row>
    <row r="1278" spans="2:41" x14ac:dyDescent="0.3">
      <c r="B1278" s="11" t="s">
        <v>11</v>
      </c>
      <c r="C1278" s="11">
        <v>1273</v>
      </c>
      <c r="D1278" s="11">
        <v>251</v>
      </c>
      <c r="E1278" s="12">
        <v>78.5</v>
      </c>
      <c r="F1278" s="53">
        <f t="shared" si="598"/>
        <v>21.805555555555554</v>
      </c>
      <c r="G1278" s="19">
        <f t="shared" si="624"/>
        <v>-9.7222222222222612E-2</v>
      </c>
      <c r="H1278" s="19">
        <f t="shared" si="625"/>
        <v>-0.35000000000000142</v>
      </c>
      <c r="I1278" s="19">
        <f t="shared" si="599"/>
        <v>21.805555555555554</v>
      </c>
      <c r="J1278" s="19">
        <f t="shared" si="600"/>
        <v>12173.805555555557</v>
      </c>
      <c r="K1278" s="19">
        <f t="shared" si="601"/>
        <v>4323.3888888888923</v>
      </c>
      <c r="L1278" s="44">
        <f>'Car Info '!$C$5*'My Spreedsheet '!G1278</f>
        <v>-144.86111111111168</v>
      </c>
      <c r="M1278" s="44">
        <f t="shared" si="602"/>
        <v>1</v>
      </c>
      <c r="N1278" s="44">
        <f>IF(M1278=1,'Car Info '!$C$5*9.80665*'Car Info '!$H$5,0)</f>
        <v>160.73099349999998</v>
      </c>
      <c r="O1278" s="44">
        <f>0.5*'Car Info '!$G$5*'Car Info '!$I$5*'Car Info '!$D$5*('My Spreedsheet '!F1278*'My Spreedsheet '!F1278)</f>
        <v>181.5784643224392</v>
      </c>
      <c r="P1278" s="44">
        <f t="shared" si="626"/>
        <v>197.4483467113275</v>
      </c>
      <c r="Q1278" s="44">
        <f t="shared" si="603"/>
        <v>4305.4708935664466</v>
      </c>
      <c r="R1278" s="44">
        <f t="shared" si="604"/>
        <v>4.3054708935664463</v>
      </c>
      <c r="S1278" s="44">
        <f t="shared" si="605"/>
        <v>7464.2478997392982</v>
      </c>
      <c r="T1278" s="44">
        <f t="shared" si="606"/>
        <v>1475465.8958121699</v>
      </c>
      <c r="U1278" s="44">
        <f t="shared" si="607"/>
        <v>4.3054708935664463</v>
      </c>
      <c r="V1278" s="44">
        <f t="shared" si="608"/>
        <v>1.1959641371017907E-3</v>
      </c>
      <c r="W1278" s="44">
        <f t="shared" si="609"/>
        <v>0</v>
      </c>
      <c r="X1278" s="44">
        <f t="shared" si="610"/>
        <v>0</v>
      </c>
      <c r="Y1278" s="44">
        <f t="shared" si="596"/>
        <v>5649.4251859781298</v>
      </c>
      <c r="Z1278" s="44">
        <f t="shared" si="597"/>
        <v>-2053.4640369616213</v>
      </c>
      <c r="AA1278" s="44">
        <f t="shared" si="611"/>
        <v>1.5692847738828137</v>
      </c>
      <c r="AB1278" s="44">
        <f t="shared" si="612"/>
        <v>-0.57040667693378366</v>
      </c>
      <c r="AC1278" s="44">
        <f t="shared" si="613"/>
        <v>0.57040667693378366</v>
      </c>
      <c r="AD1278" s="44">
        <f t="shared" si="614"/>
        <v>0.99887809694903007</v>
      </c>
      <c r="AE1278" s="44">
        <f>1/2*(('Car Info '!$C$5)*('My Spreedsheet '!F1278)^2)</f>
        <v>354234.2785493827</v>
      </c>
      <c r="AF1278" s="44">
        <f t="shared" si="615"/>
        <v>354.23427854938268</v>
      </c>
      <c r="AG1278" s="44">
        <f t="shared" si="616"/>
        <v>9.8398410708161854E-2</v>
      </c>
      <c r="AH1278" s="44">
        <f t="shared" si="617"/>
        <v>38.4200931102109</v>
      </c>
      <c r="AI1278" s="44">
        <f t="shared" si="618"/>
        <v>7464.2478997392982</v>
      </c>
      <c r="AJ1278" s="44">
        <f t="shared" si="619"/>
        <v>346770.03064964339</v>
      </c>
      <c r="AK1278" s="44">
        <f t="shared" si="620"/>
        <v>346.77003064964339</v>
      </c>
      <c r="AL1278" s="44">
        <f t="shared" si="621"/>
        <v>346770.03064964339</v>
      </c>
      <c r="AM1278" s="44">
        <f t="shared" si="622"/>
        <v>346.77003064964339</v>
      </c>
      <c r="AN1278" s="44">
        <f t="shared" si="623"/>
        <v>260.07752298723256</v>
      </c>
      <c r="AO1278" s="44">
        <f>IF('My Spreedsheet '!AN1278&lt; 'Supercapacitor Info'!$F$22,'My Spreedsheet '!AN1278,'Supercapacitor Info'!$F$22)</f>
        <v>260.07752298723256</v>
      </c>
    </row>
    <row r="1279" spans="2:41" x14ac:dyDescent="0.3">
      <c r="B1279" s="11" t="s">
        <v>11</v>
      </c>
      <c r="C1279" s="11">
        <v>1274</v>
      </c>
      <c r="D1279" s="11">
        <v>252</v>
      </c>
      <c r="E1279" s="12">
        <v>78.2</v>
      </c>
      <c r="F1279" s="53">
        <f t="shared" si="598"/>
        <v>21.722222222222221</v>
      </c>
      <c r="G1279" s="19">
        <f t="shared" si="624"/>
        <v>-8.3333333333332538E-2</v>
      </c>
      <c r="H1279" s="19">
        <f t="shared" si="625"/>
        <v>-0.29999999999999716</v>
      </c>
      <c r="I1279" s="19">
        <f t="shared" si="599"/>
        <v>21.722222222222221</v>
      </c>
      <c r="J1279" s="19">
        <f t="shared" si="600"/>
        <v>12195.527777777779</v>
      </c>
      <c r="K1279" s="19">
        <f t="shared" si="601"/>
        <v>4345.111111111115</v>
      </c>
      <c r="L1279" s="44">
        <f>'Car Info '!$C$5*'My Spreedsheet '!G1279</f>
        <v>-124.16666666666548</v>
      </c>
      <c r="M1279" s="44">
        <f t="shared" si="602"/>
        <v>1</v>
      </c>
      <c r="N1279" s="44">
        <f>IF(M1279=1,'Car Info '!$C$5*9.80665*'Car Info '!$H$5,0)</f>
        <v>160.73099349999998</v>
      </c>
      <c r="O1279" s="44">
        <f>0.5*'Car Info '!$G$5*'Car Info '!$I$5*'Car Info '!$D$5*('My Spreedsheet '!F1279*'My Spreedsheet '!F1279)</f>
        <v>180.19325541209025</v>
      </c>
      <c r="P1279" s="44">
        <f t="shared" si="626"/>
        <v>216.75758224542477</v>
      </c>
      <c r="Q1279" s="44">
        <f t="shared" si="603"/>
        <v>4708.4563698867269</v>
      </c>
      <c r="R1279" s="44">
        <f t="shared" si="604"/>
        <v>4.7084563698867266</v>
      </c>
      <c r="S1279" s="44">
        <f t="shared" si="605"/>
        <v>7405.6322958126257</v>
      </c>
      <c r="T1279" s="44">
        <f t="shared" si="606"/>
        <v>1482871.5281079826</v>
      </c>
      <c r="U1279" s="44">
        <f t="shared" si="607"/>
        <v>4.7084563698867266</v>
      </c>
      <c r="V1279" s="44">
        <f t="shared" si="608"/>
        <v>1.3079045471907575E-3</v>
      </c>
      <c r="W1279" s="44">
        <f t="shared" si="609"/>
        <v>0</v>
      </c>
      <c r="X1279" s="44">
        <f t="shared" si="610"/>
        <v>0</v>
      </c>
      <c r="Y1279" s="44">
        <f t="shared" si="596"/>
        <v>5654.1336423480161</v>
      </c>
      <c r="Z1279" s="44">
        <f t="shared" si="597"/>
        <v>-2053.4640369616213</v>
      </c>
      <c r="AA1279" s="44">
        <f t="shared" si="611"/>
        <v>1.5705926784300044</v>
      </c>
      <c r="AB1279" s="44">
        <f t="shared" si="612"/>
        <v>-0.57040667693378366</v>
      </c>
      <c r="AC1279" s="44">
        <f t="shared" si="613"/>
        <v>0.57040667693378366</v>
      </c>
      <c r="AD1279" s="44">
        <f t="shared" si="614"/>
        <v>1.0001860014962207</v>
      </c>
      <c r="AE1279" s="44">
        <f>1/2*(('Car Info '!$C$5)*('My Spreedsheet '!F1279)^2)</f>
        <v>351531.92901234567</v>
      </c>
      <c r="AF1279" s="44">
        <f t="shared" si="615"/>
        <v>351.5319290123457</v>
      </c>
      <c r="AG1279" s="44">
        <f t="shared" si="616"/>
        <v>9.7647758058984915E-2</v>
      </c>
      <c r="AH1279" s="44">
        <f t="shared" si="617"/>
        <v>38.517740868269883</v>
      </c>
      <c r="AI1279" s="44">
        <f t="shared" si="618"/>
        <v>7405.6322958126257</v>
      </c>
      <c r="AJ1279" s="44">
        <f t="shared" si="619"/>
        <v>344126.29671653302</v>
      </c>
      <c r="AK1279" s="44">
        <f t="shared" si="620"/>
        <v>344.12629671653303</v>
      </c>
      <c r="AL1279" s="44">
        <f t="shared" si="621"/>
        <v>344126.29671653302</v>
      </c>
      <c r="AM1279" s="44">
        <f t="shared" si="622"/>
        <v>344.12629671653303</v>
      </c>
      <c r="AN1279" s="44">
        <f t="shared" si="623"/>
        <v>258.09472253739978</v>
      </c>
      <c r="AO1279" s="44">
        <f>IF('My Spreedsheet '!AN1279&lt; 'Supercapacitor Info'!$F$22,'My Spreedsheet '!AN1279,'Supercapacitor Info'!$F$22)</f>
        <v>258.09472253739978</v>
      </c>
    </row>
    <row r="1280" spans="2:41" x14ac:dyDescent="0.3">
      <c r="B1280" s="11" t="s">
        <v>11</v>
      </c>
      <c r="C1280" s="11">
        <v>1275</v>
      </c>
      <c r="D1280" s="11">
        <v>253</v>
      </c>
      <c r="E1280" s="12">
        <v>77.900000000000006</v>
      </c>
      <c r="F1280" s="53">
        <f t="shared" si="598"/>
        <v>21.638888888888889</v>
      </c>
      <c r="G1280" s="19">
        <f t="shared" si="624"/>
        <v>-6.9444444444444448E-2</v>
      </c>
      <c r="H1280" s="19">
        <f t="shared" si="625"/>
        <v>-0.25</v>
      </c>
      <c r="I1280" s="19">
        <f t="shared" si="599"/>
        <v>21.638888888888889</v>
      </c>
      <c r="J1280" s="19">
        <f t="shared" si="600"/>
        <v>12217.166666666668</v>
      </c>
      <c r="K1280" s="19">
        <f t="shared" si="601"/>
        <v>4366.7500000000036</v>
      </c>
      <c r="L1280" s="44">
        <f>'Car Info '!$C$5*'My Spreedsheet '!G1280</f>
        <v>-103.47222222222223</v>
      </c>
      <c r="M1280" s="44">
        <f t="shared" si="602"/>
        <v>1</v>
      </c>
      <c r="N1280" s="44">
        <f>IF(M1280=1,'Car Info '!$C$5*9.80665*'Car Info '!$H$5,0)</f>
        <v>160.73099349999998</v>
      </c>
      <c r="O1280" s="44">
        <f>0.5*'Car Info '!$G$5*'Car Info '!$I$5*'Car Info '!$D$5*('My Spreedsheet '!F1280*'My Spreedsheet '!F1280)</f>
        <v>178.81335042864757</v>
      </c>
      <c r="P1280" s="44">
        <f t="shared" si="626"/>
        <v>236.07212170642532</v>
      </c>
      <c r="Q1280" s="44">
        <f t="shared" si="603"/>
        <v>5108.3384113695929</v>
      </c>
      <c r="R1280" s="44">
        <f t="shared" si="604"/>
        <v>5.1083384113695933</v>
      </c>
      <c r="S1280" s="44">
        <f t="shared" si="605"/>
        <v>7347.3623311226793</v>
      </c>
      <c r="T1280" s="44">
        <f t="shared" si="606"/>
        <v>1490218.8904391052</v>
      </c>
      <c r="U1280" s="44">
        <f t="shared" si="607"/>
        <v>5.1083384113695933</v>
      </c>
      <c r="V1280" s="44">
        <f t="shared" si="608"/>
        <v>1.4189828920471092E-3</v>
      </c>
      <c r="W1280" s="44">
        <f t="shared" si="609"/>
        <v>0</v>
      </c>
      <c r="X1280" s="44">
        <f t="shared" si="610"/>
        <v>0</v>
      </c>
      <c r="Y1280" s="44">
        <f t="shared" si="596"/>
        <v>5659.241980759386</v>
      </c>
      <c r="Z1280" s="44">
        <f t="shared" si="597"/>
        <v>-2053.4640369616213</v>
      </c>
      <c r="AA1280" s="44">
        <f t="shared" si="611"/>
        <v>1.5720116613220516</v>
      </c>
      <c r="AB1280" s="44">
        <f t="shared" si="612"/>
        <v>-0.57040667693378366</v>
      </c>
      <c r="AC1280" s="44">
        <f t="shared" si="613"/>
        <v>0.57040667693378366</v>
      </c>
      <c r="AD1280" s="44">
        <f t="shared" si="614"/>
        <v>1.0016049843882679</v>
      </c>
      <c r="AE1280" s="44">
        <f>1/2*(('Car Info '!$C$5)*('My Spreedsheet '!F1280)^2)</f>
        <v>348839.9266975309</v>
      </c>
      <c r="AF1280" s="44">
        <f t="shared" si="615"/>
        <v>348.83992669753093</v>
      </c>
      <c r="AG1280" s="44">
        <f t="shared" si="616"/>
        <v>9.6899979638203029E-2</v>
      </c>
      <c r="AH1280" s="44">
        <f t="shared" si="617"/>
        <v>38.614640847908085</v>
      </c>
      <c r="AI1280" s="44">
        <f t="shared" si="618"/>
        <v>7347.3623311226793</v>
      </c>
      <c r="AJ1280" s="44">
        <f t="shared" si="619"/>
        <v>341492.56436640822</v>
      </c>
      <c r="AK1280" s="44">
        <f t="shared" si="620"/>
        <v>341.4925643664082</v>
      </c>
      <c r="AL1280" s="44">
        <f t="shared" si="621"/>
        <v>341492.56436640822</v>
      </c>
      <c r="AM1280" s="44">
        <f t="shared" si="622"/>
        <v>341.4925643664082</v>
      </c>
      <c r="AN1280" s="44">
        <f t="shared" si="623"/>
        <v>256.11942327480619</v>
      </c>
      <c r="AO1280" s="44">
        <f>IF('My Spreedsheet '!AN1280&lt; 'Supercapacitor Info'!$F$22,'My Spreedsheet '!AN1280,'Supercapacitor Info'!$F$22)</f>
        <v>256.11942327480619</v>
      </c>
    </row>
    <row r="1281" spans="2:41" x14ac:dyDescent="0.3">
      <c r="B1281" s="11" t="s">
        <v>11</v>
      </c>
      <c r="C1281" s="11">
        <v>1276</v>
      </c>
      <c r="D1281" s="11">
        <v>254</v>
      </c>
      <c r="E1281" s="12">
        <v>77.7</v>
      </c>
      <c r="F1281" s="53">
        <f t="shared" si="598"/>
        <v>21.583333333333332</v>
      </c>
      <c r="G1281" s="19">
        <f t="shared" si="624"/>
        <v>-2.7777777777778172E-2</v>
      </c>
      <c r="H1281" s="19">
        <f t="shared" si="625"/>
        <v>-0.10000000000000142</v>
      </c>
      <c r="I1281" s="19">
        <f t="shared" si="599"/>
        <v>21.583333333333332</v>
      </c>
      <c r="J1281" s="19">
        <f t="shared" si="600"/>
        <v>12238.750000000002</v>
      </c>
      <c r="K1281" s="19">
        <f t="shared" si="601"/>
        <v>4388.3333333333367</v>
      </c>
      <c r="L1281" s="44">
        <f>'Car Info '!$C$5*'My Spreedsheet '!G1281</f>
        <v>-41.388888888889475</v>
      </c>
      <c r="M1281" s="44">
        <f t="shared" si="602"/>
        <v>1</v>
      </c>
      <c r="N1281" s="44">
        <f>IF(M1281=1,'Car Info '!$C$5*9.80665*'Car Info '!$H$5,0)</f>
        <v>160.73099349999998</v>
      </c>
      <c r="O1281" s="44">
        <f>0.5*'Car Info '!$G$5*'Car Info '!$I$5*'Car Info '!$D$5*('My Spreedsheet '!F1281*'My Spreedsheet '!F1281)</f>
        <v>177.89636039907811</v>
      </c>
      <c r="P1281" s="44">
        <f t="shared" si="626"/>
        <v>297.23846501018863</v>
      </c>
      <c r="Q1281" s="44">
        <f t="shared" si="603"/>
        <v>6415.3968698032377</v>
      </c>
      <c r="R1281" s="44">
        <f t="shared" si="604"/>
        <v>6.4153968698032378</v>
      </c>
      <c r="S1281" s="44">
        <f t="shared" si="605"/>
        <v>7308.7070549884356</v>
      </c>
      <c r="T1281" s="44">
        <f t="shared" si="606"/>
        <v>1497527.5974940937</v>
      </c>
      <c r="U1281" s="44">
        <f t="shared" si="607"/>
        <v>6.4153968698032378</v>
      </c>
      <c r="V1281" s="44">
        <f t="shared" si="608"/>
        <v>1.7820546860564548E-3</v>
      </c>
      <c r="W1281" s="44">
        <f t="shared" si="609"/>
        <v>0</v>
      </c>
      <c r="X1281" s="44">
        <f t="shared" si="610"/>
        <v>0</v>
      </c>
      <c r="Y1281" s="44">
        <f t="shared" si="596"/>
        <v>5665.6573776291889</v>
      </c>
      <c r="Z1281" s="44">
        <f t="shared" si="597"/>
        <v>-2053.4640369616213</v>
      </c>
      <c r="AA1281" s="44">
        <f t="shared" si="611"/>
        <v>1.5737937160081081</v>
      </c>
      <c r="AB1281" s="44">
        <f t="shared" si="612"/>
        <v>-0.57040667693378366</v>
      </c>
      <c r="AC1281" s="44">
        <f t="shared" si="613"/>
        <v>0.57040667693378366</v>
      </c>
      <c r="AD1281" s="44">
        <f t="shared" si="614"/>
        <v>1.0033870390743245</v>
      </c>
      <c r="AE1281" s="44">
        <f>1/2*(('Car Info '!$C$5)*('My Spreedsheet '!F1281)^2)</f>
        <v>347051.00694444438</v>
      </c>
      <c r="AF1281" s="44">
        <f t="shared" si="615"/>
        <v>347.0510069444444</v>
      </c>
      <c r="AG1281" s="44">
        <f t="shared" si="616"/>
        <v>9.6403057484567886E-2</v>
      </c>
      <c r="AH1281" s="44">
        <f t="shared" si="617"/>
        <v>38.71104390539265</v>
      </c>
      <c r="AI1281" s="44">
        <f t="shared" si="618"/>
        <v>7308.7070549884356</v>
      </c>
      <c r="AJ1281" s="44">
        <f t="shared" si="619"/>
        <v>339742.29988945596</v>
      </c>
      <c r="AK1281" s="44">
        <f t="shared" si="620"/>
        <v>339.74229988945598</v>
      </c>
      <c r="AL1281" s="44">
        <f t="shared" si="621"/>
        <v>339742.29988945596</v>
      </c>
      <c r="AM1281" s="44">
        <f t="shared" si="622"/>
        <v>339.74229988945598</v>
      </c>
      <c r="AN1281" s="44">
        <f t="shared" si="623"/>
        <v>254.80672491709197</v>
      </c>
      <c r="AO1281" s="44">
        <f>IF('My Spreedsheet '!AN1281&lt; 'Supercapacitor Info'!$F$22,'My Spreedsheet '!AN1281,'Supercapacitor Info'!$F$22)</f>
        <v>254.80672491709197</v>
      </c>
    </row>
    <row r="1282" spans="2:41" x14ac:dyDescent="0.3">
      <c r="B1282" s="11" t="s">
        <v>11</v>
      </c>
      <c r="C1282" s="11">
        <v>1277</v>
      </c>
      <c r="D1282" s="11">
        <v>255</v>
      </c>
      <c r="E1282" s="12">
        <v>77.7</v>
      </c>
      <c r="F1282" s="53">
        <f t="shared" si="598"/>
        <v>21.583333333333332</v>
      </c>
      <c r="G1282" s="19">
        <f t="shared" si="624"/>
        <v>1.3888888888888099E-2</v>
      </c>
      <c r="H1282" s="19">
        <f t="shared" si="625"/>
        <v>4.9999999999997158E-2</v>
      </c>
      <c r="I1282" s="19">
        <f t="shared" si="599"/>
        <v>21.583333333333332</v>
      </c>
      <c r="J1282" s="19">
        <f t="shared" si="600"/>
        <v>12260.333333333336</v>
      </c>
      <c r="K1282" s="19">
        <f t="shared" si="601"/>
        <v>4409.9166666666697</v>
      </c>
      <c r="L1282" s="44">
        <f>'Car Info '!$C$5*'My Spreedsheet '!G1282</f>
        <v>20.694444444443267</v>
      </c>
      <c r="M1282" s="44">
        <f t="shared" si="602"/>
        <v>1</v>
      </c>
      <c r="N1282" s="44">
        <f>IF(M1282=1,'Car Info '!$C$5*9.80665*'Car Info '!$H$5,0)</f>
        <v>160.73099349999998</v>
      </c>
      <c r="O1282" s="44">
        <f>0.5*'Car Info '!$G$5*'Car Info '!$I$5*'Car Info '!$D$5*('My Spreedsheet '!F1282*'My Spreedsheet '!F1282)</f>
        <v>177.89636039907811</v>
      </c>
      <c r="P1282" s="44">
        <f t="shared" si="626"/>
        <v>359.32179834352132</v>
      </c>
      <c r="Q1282" s="44">
        <f t="shared" si="603"/>
        <v>7755.3621475810014</v>
      </c>
      <c r="R1282" s="44">
        <f t="shared" si="604"/>
        <v>7.7553621475810015</v>
      </c>
      <c r="S1282" s="44">
        <f t="shared" si="605"/>
        <v>7308.7070549884356</v>
      </c>
      <c r="T1282" s="44">
        <f t="shared" si="606"/>
        <v>1504836.3045490822</v>
      </c>
      <c r="U1282" s="44">
        <f t="shared" si="607"/>
        <v>7.7553621475810015</v>
      </c>
      <c r="V1282" s="44">
        <f t="shared" si="608"/>
        <v>2.1542672632169448E-3</v>
      </c>
      <c r="W1282" s="44">
        <f t="shared" si="609"/>
        <v>0</v>
      </c>
      <c r="X1282" s="44">
        <f t="shared" si="610"/>
        <v>0</v>
      </c>
      <c r="Y1282" s="44">
        <f t="shared" si="596"/>
        <v>5673.4127397767697</v>
      </c>
      <c r="Z1282" s="44">
        <f t="shared" si="597"/>
        <v>-2053.4640369616213</v>
      </c>
      <c r="AA1282" s="44">
        <f t="shared" si="611"/>
        <v>1.575947983271325</v>
      </c>
      <c r="AB1282" s="44">
        <f t="shared" si="612"/>
        <v>-0.57040667693378366</v>
      </c>
      <c r="AC1282" s="44">
        <f t="shared" si="613"/>
        <v>0.57040667693378366</v>
      </c>
      <c r="AD1282" s="44">
        <f t="shared" si="614"/>
        <v>1.0055413063375414</v>
      </c>
      <c r="AE1282" s="44">
        <f>1/2*(('Car Info '!$C$5)*('My Spreedsheet '!F1282)^2)</f>
        <v>347051.00694444438</v>
      </c>
      <c r="AF1282" s="44">
        <f t="shared" si="615"/>
        <v>347.0510069444444</v>
      </c>
      <c r="AG1282" s="44">
        <f t="shared" si="616"/>
        <v>9.6403057484567886E-2</v>
      </c>
      <c r="AH1282" s="44">
        <f t="shared" si="617"/>
        <v>38.807446962877215</v>
      </c>
      <c r="AI1282" s="44">
        <f t="shared" si="618"/>
        <v>7308.7070549884356</v>
      </c>
      <c r="AJ1282" s="44">
        <f t="shared" si="619"/>
        <v>339742.29988945596</v>
      </c>
      <c r="AK1282" s="44">
        <f t="shared" si="620"/>
        <v>339.74229988945598</v>
      </c>
      <c r="AL1282" s="44">
        <f t="shared" si="621"/>
        <v>0</v>
      </c>
      <c r="AM1282" s="44">
        <f t="shared" si="622"/>
        <v>0</v>
      </c>
      <c r="AN1282" s="44">
        <f t="shared" si="623"/>
        <v>254.80672491709197</v>
      </c>
      <c r="AO1282" s="44">
        <f>IF('My Spreedsheet '!AN1282&lt; 'Supercapacitor Info'!$F$22,'My Spreedsheet '!AN1282,'Supercapacitor Info'!$F$22)</f>
        <v>254.80672491709197</v>
      </c>
    </row>
    <row r="1283" spans="2:41" x14ac:dyDescent="0.3">
      <c r="B1283" s="11" t="s">
        <v>11</v>
      </c>
      <c r="C1283" s="11">
        <v>1278</v>
      </c>
      <c r="D1283" s="11">
        <v>256</v>
      </c>
      <c r="E1283" s="12">
        <v>77.8</v>
      </c>
      <c r="F1283" s="53">
        <f t="shared" si="598"/>
        <v>21.611111111111111</v>
      </c>
      <c r="G1283" s="19">
        <f t="shared" si="624"/>
        <v>2.7777777777778172E-2</v>
      </c>
      <c r="H1283" s="19">
        <f t="shared" si="625"/>
        <v>0.10000000000000142</v>
      </c>
      <c r="I1283" s="19">
        <f t="shared" si="599"/>
        <v>21.611111111111111</v>
      </c>
      <c r="J1283" s="19">
        <f t="shared" si="600"/>
        <v>12281.944444444447</v>
      </c>
      <c r="K1283" s="19">
        <f t="shared" si="601"/>
        <v>4431.527777777781</v>
      </c>
      <c r="L1283" s="44">
        <f>'Car Info '!$C$5*'My Spreedsheet '!G1283</f>
        <v>41.388888888889475</v>
      </c>
      <c r="M1283" s="44">
        <f t="shared" si="602"/>
        <v>1</v>
      </c>
      <c r="N1283" s="44">
        <f>IF(M1283=1,'Car Info '!$C$5*9.80665*'Car Info '!$H$5,0)</f>
        <v>160.73099349999998</v>
      </c>
      <c r="O1283" s="44">
        <f>0.5*'Car Info '!$G$5*'Car Info '!$I$5*'Car Info '!$D$5*('My Spreedsheet '!F1283*'My Spreedsheet '!F1283)</f>
        <v>178.35456075125694</v>
      </c>
      <c r="P1283" s="44">
        <f t="shared" si="626"/>
        <v>380.47444314014638</v>
      </c>
      <c r="Q1283" s="44">
        <f t="shared" si="603"/>
        <v>8222.4754656398291</v>
      </c>
      <c r="R1283" s="44">
        <f t="shared" si="604"/>
        <v>8.22247546563983</v>
      </c>
      <c r="S1283" s="44">
        <f t="shared" si="605"/>
        <v>7328.0155890966071</v>
      </c>
      <c r="T1283" s="44">
        <f t="shared" si="606"/>
        <v>1512164.3201381788</v>
      </c>
      <c r="U1283" s="44">
        <f t="shared" si="607"/>
        <v>8.22247546563983</v>
      </c>
      <c r="V1283" s="44">
        <f t="shared" si="608"/>
        <v>2.2840209626777304E-3</v>
      </c>
      <c r="W1283" s="44">
        <f t="shared" si="609"/>
        <v>0</v>
      </c>
      <c r="X1283" s="44">
        <f t="shared" si="610"/>
        <v>0</v>
      </c>
      <c r="Y1283" s="44">
        <f t="shared" si="596"/>
        <v>5681.6352152424097</v>
      </c>
      <c r="Z1283" s="44">
        <f t="shared" si="597"/>
        <v>-2053.4640369616213</v>
      </c>
      <c r="AA1283" s="44">
        <f t="shared" si="611"/>
        <v>1.5782320042340028</v>
      </c>
      <c r="AB1283" s="44">
        <f t="shared" si="612"/>
        <v>-0.57040667693378366</v>
      </c>
      <c r="AC1283" s="44">
        <f t="shared" si="613"/>
        <v>0.57040667693378366</v>
      </c>
      <c r="AD1283" s="44">
        <f t="shared" si="614"/>
        <v>1.0078253273002191</v>
      </c>
      <c r="AE1283" s="44">
        <f>1/2*(('Car Info '!$C$5)*('My Spreedsheet '!F1283)^2)</f>
        <v>347944.89197530865</v>
      </c>
      <c r="AF1283" s="44">
        <f t="shared" si="615"/>
        <v>347.94489197530868</v>
      </c>
      <c r="AG1283" s="44">
        <f t="shared" si="616"/>
        <v>9.6651358882030192E-2</v>
      </c>
      <c r="AH1283" s="44">
        <f t="shared" si="617"/>
        <v>38.904098321759243</v>
      </c>
      <c r="AI1283" s="44">
        <f t="shared" si="618"/>
        <v>7328.0155890966071</v>
      </c>
      <c r="AJ1283" s="44">
        <f t="shared" si="619"/>
        <v>340616.87638621207</v>
      </c>
      <c r="AK1283" s="44">
        <f t="shared" si="620"/>
        <v>340.61687638621208</v>
      </c>
      <c r="AL1283" s="44">
        <f t="shared" si="621"/>
        <v>0</v>
      </c>
      <c r="AM1283" s="44">
        <f t="shared" si="622"/>
        <v>0</v>
      </c>
      <c r="AN1283" s="44">
        <f t="shared" si="623"/>
        <v>255.46265728965906</v>
      </c>
      <c r="AO1283" s="44">
        <f>IF('My Spreedsheet '!AN1283&lt; 'Supercapacitor Info'!$F$22,'My Spreedsheet '!AN1283,'Supercapacitor Info'!$F$22)</f>
        <v>255.46265728965906</v>
      </c>
    </row>
    <row r="1284" spans="2:41" x14ac:dyDescent="0.3">
      <c r="B1284" s="11" t="s">
        <v>11</v>
      </c>
      <c r="C1284" s="11">
        <v>1279</v>
      </c>
      <c r="D1284" s="11">
        <v>257</v>
      </c>
      <c r="E1284" s="12">
        <v>77.900000000000006</v>
      </c>
      <c r="F1284" s="53">
        <f t="shared" si="598"/>
        <v>21.638888888888889</v>
      </c>
      <c r="G1284" s="19">
        <f t="shared" si="624"/>
        <v>4.1666666666666269E-2</v>
      </c>
      <c r="H1284" s="19">
        <f t="shared" si="625"/>
        <v>0.14999999999999858</v>
      </c>
      <c r="I1284" s="19">
        <f t="shared" si="599"/>
        <v>21.638888888888889</v>
      </c>
      <c r="J1284" s="19">
        <f t="shared" si="600"/>
        <v>12303.583333333336</v>
      </c>
      <c r="K1284" s="19">
        <f t="shared" si="601"/>
        <v>4453.1666666666697</v>
      </c>
      <c r="L1284" s="44">
        <f>'Car Info '!$C$5*'My Spreedsheet '!G1284</f>
        <v>62.083333333332739</v>
      </c>
      <c r="M1284" s="44">
        <f t="shared" si="602"/>
        <v>1</v>
      </c>
      <c r="N1284" s="44">
        <f>IF(M1284=1,'Car Info '!$C$5*9.80665*'Car Info '!$H$5,0)</f>
        <v>160.73099349999998</v>
      </c>
      <c r="O1284" s="44">
        <f>0.5*'Car Info '!$G$5*'Car Info '!$I$5*'Car Info '!$D$5*('My Spreedsheet '!F1284*'My Spreedsheet '!F1284)</f>
        <v>178.81335042864757</v>
      </c>
      <c r="P1284" s="44">
        <f t="shared" si="626"/>
        <v>401.6276772619803</v>
      </c>
      <c r="Q1284" s="44">
        <f t="shared" si="603"/>
        <v>8690.7766829745178</v>
      </c>
      <c r="R1284" s="44">
        <f t="shared" si="604"/>
        <v>8.6907766829745174</v>
      </c>
      <c r="S1284" s="44">
        <f t="shared" si="605"/>
        <v>7347.3623311226793</v>
      </c>
      <c r="T1284" s="44">
        <f t="shared" si="606"/>
        <v>1519511.6824693014</v>
      </c>
      <c r="U1284" s="44">
        <f t="shared" si="607"/>
        <v>8.6907766829745174</v>
      </c>
      <c r="V1284" s="44">
        <f t="shared" si="608"/>
        <v>2.4141046341595884E-3</v>
      </c>
      <c r="W1284" s="44">
        <f t="shared" si="609"/>
        <v>0</v>
      </c>
      <c r="X1284" s="44">
        <f t="shared" si="610"/>
        <v>0</v>
      </c>
      <c r="Y1284" s="44">
        <f t="shared" si="596"/>
        <v>5690.3259919253842</v>
      </c>
      <c r="Z1284" s="44">
        <f t="shared" si="597"/>
        <v>-2053.4640369616213</v>
      </c>
      <c r="AA1284" s="44">
        <f t="shared" si="611"/>
        <v>1.5806461088681623</v>
      </c>
      <c r="AB1284" s="44">
        <f t="shared" si="612"/>
        <v>-0.57040667693378366</v>
      </c>
      <c r="AC1284" s="44">
        <f t="shared" si="613"/>
        <v>0.57040667693378366</v>
      </c>
      <c r="AD1284" s="44">
        <f t="shared" si="614"/>
        <v>1.0102394319343786</v>
      </c>
      <c r="AE1284" s="44">
        <f>1/2*(('Car Info '!$C$5)*('My Spreedsheet '!F1284)^2)</f>
        <v>348839.9266975309</v>
      </c>
      <c r="AF1284" s="44">
        <f t="shared" si="615"/>
        <v>348.83992669753093</v>
      </c>
      <c r="AG1284" s="44">
        <f t="shared" si="616"/>
        <v>9.6899979638203029E-2</v>
      </c>
      <c r="AH1284" s="44">
        <f t="shared" si="617"/>
        <v>39.000998301397445</v>
      </c>
      <c r="AI1284" s="44">
        <f t="shared" si="618"/>
        <v>7347.3623311226793</v>
      </c>
      <c r="AJ1284" s="44">
        <f t="shared" si="619"/>
        <v>341492.56436640822</v>
      </c>
      <c r="AK1284" s="44">
        <f t="shared" si="620"/>
        <v>341.4925643664082</v>
      </c>
      <c r="AL1284" s="44">
        <f t="shared" si="621"/>
        <v>0</v>
      </c>
      <c r="AM1284" s="44">
        <f t="shared" si="622"/>
        <v>0</v>
      </c>
      <c r="AN1284" s="44">
        <f t="shared" si="623"/>
        <v>256.11942327480619</v>
      </c>
      <c r="AO1284" s="44">
        <f>IF('My Spreedsheet '!AN1284&lt; 'Supercapacitor Info'!$F$22,'My Spreedsheet '!AN1284,'Supercapacitor Info'!$F$22)</f>
        <v>256.11942327480619</v>
      </c>
    </row>
    <row r="1285" spans="2:41" x14ac:dyDescent="0.3">
      <c r="B1285" s="11" t="s">
        <v>11</v>
      </c>
      <c r="C1285" s="11">
        <v>1280</v>
      </c>
      <c r="D1285" s="11">
        <v>258</v>
      </c>
      <c r="E1285" s="12">
        <v>78.099999999999994</v>
      </c>
      <c r="F1285" s="53">
        <f t="shared" si="598"/>
        <v>21.694444444444443</v>
      </c>
      <c r="G1285" s="19">
        <f t="shared" si="624"/>
        <v>5.5555555555554373E-2</v>
      </c>
      <c r="H1285" s="19">
        <f t="shared" si="625"/>
        <v>0.19999999999999574</v>
      </c>
      <c r="I1285" s="19">
        <f t="shared" si="599"/>
        <v>21.694444444444443</v>
      </c>
      <c r="J1285" s="19">
        <f t="shared" si="600"/>
        <v>12325.277777777781</v>
      </c>
      <c r="K1285" s="19">
        <f t="shared" si="601"/>
        <v>4474.861111111114</v>
      </c>
      <c r="L1285" s="44">
        <f>'Car Info '!$C$5*'My Spreedsheet '!G1285</f>
        <v>82.777777777776009</v>
      </c>
      <c r="M1285" s="44">
        <f t="shared" si="602"/>
        <v>1</v>
      </c>
      <c r="N1285" s="44">
        <f>IF(M1285=1,'Car Info '!$C$5*9.80665*'Car Info '!$H$5,0)</f>
        <v>160.73099349999998</v>
      </c>
      <c r="O1285" s="44">
        <f>0.5*'Car Info '!$G$5*'Car Info '!$I$5*'Car Info '!$D$5*('My Spreedsheet '!F1285*'My Spreedsheet '!F1285)</f>
        <v>179.73269775906422</v>
      </c>
      <c r="P1285" s="44">
        <f t="shared" si="626"/>
        <v>423.24146903684021</v>
      </c>
      <c r="Q1285" s="44">
        <f t="shared" si="603"/>
        <v>9181.988536604782</v>
      </c>
      <c r="R1285" s="44">
        <f t="shared" si="604"/>
        <v>9.1819885366047824</v>
      </c>
      <c r="S1285" s="44">
        <f t="shared" si="605"/>
        <v>7386.1706353702539</v>
      </c>
      <c r="T1285" s="44">
        <f t="shared" si="606"/>
        <v>1526897.8531046717</v>
      </c>
      <c r="U1285" s="44">
        <f t="shared" si="607"/>
        <v>9.1819885366047824</v>
      </c>
      <c r="V1285" s="44">
        <f t="shared" si="608"/>
        <v>2.5505523712791062E-3</v>
      </c>
      <c r="W1285" s="44">
        <f t="shared" si="609"/>
        <v>0</v>
      </c>
      <c r="X1285" s="44">
        <f t="shared" si="610"/>
        <v>0</v>
      </c>
      <c r="Y1285" s="44">
        <f t="shared" ref="Y1285:Y1348" si="627">IF(R1285&gt;0,SUM(Y1284,R1285),Y1284)</f>
        <v>5699.5079804619891</v>
      </c>
      <c r="Z1285" s="44">
        <f t="shared" ref="Z1285:Z1348" si="628">IF(R1285&lt;0,SUM(Z1284,R1285),Z1284)</f>
        <v>-2053.4640369616213</v>
      </c>
      <c r="AA1285" s="44">
        <f t="shared" si="611"/>
        <v>1.5831966612394415</v>
      </c>
      <c r="AB1285" s="44">
        <f t="shared" si="612"/>
        <v>-0.57040667693378366</v>
      </c>
      <c r="AC1285" s="44">
        <f t="shared" si="613"/>
        <v>0.57040667693378366</v>
      </c>
      <c r="AD1285" s="44">
        <f t="shared" si="614"/>
        <v>1.0127899843056578</v>
      </c>
      <c r="AE1285" s="44">
        <f>1/2*(('Car Info '!$C$5)*('My Spreedsheet '!F1285)^2)</f>
        <v>350633.44521604932</v>
      </c>
      <c r="AF1285" s="44">
        <f t="shared" si="615"/>
        <v>350.63344521604932</v>
      </c>
      <c r="AG1285" s="44">
        <f t="shared" si="616"/>
        <v>9.739817922668037E-2</v>
      </c>
      <c r="AH1285" s="44">
        <f t="shared" si="617"/>
        <v>39.098396480624125</v>
      </c>
      <c r="AI1285" s="44">
        <f t="shared" si="618"/>
        <v>7386.1706353702539</v>
      </c>
      <c r="AJ1285" s="44">
        <f t="shared" si="619"/>
        <v>343247.27458067908</v>
      </c>
      <c r="AK1285" s="44">
        <f t="shared" si="620"/>
        <v>343.24727458067906</v>
      </c>
      <c r="AL1285" s="44">
        <f t="shared" si="621"/>
        <v>0</v>
      </c>
      <c r="AM1285" s="44">
        <f t="shared" si="622"/>
        <v>0</v>
      </c>
      <c r="AN1285" s="44">
        <f t="shared" si="623"/>
        <v>257.43545593550931</v>
      </c>
      <c r="AO1285" s="44">
        <f>IF('My Spreedsheet '!AN1285&lt; 'Supercapacitor Info'!$F$22,'My Spreedsheet '!AN1285,'Supercapacitor Info'!$F$22)</f>
        <v>257.43545593550931</v>
      </c>
    </row>
    <row r="1286" spans="2:41" x14ac:dyDescent="0.3">
      <c r="B1286" s="11" t="s">
        <v>11</v>
      </c>
      <c r="C1286" s="11">
        <v>1281</v>
      </c>
      <c r="D1286" s="11">
        <v>259</v>
      </c>
      <c r="E1286" s="12">
        <v>78.3</v>
      </c>
      <c r="F1286" s="53">
        <f t="shared" ref="F1286:F1349" si="629">E1286/3.6</f>
        <v>21.75</v>
      </c>
      <c r="G1286" s="19">
        <f t="shared" si="624"/>
        <v>2.7777777777778172E-2</v>
      </c>
      <c r="H1286" s="19">
        <f t="shared" si="625"/>
        <v>0.10000000000000142</v>
      </c>
      <c r="I1286" s="19">
        <f t="shared" ref="I1286:I1349" si="630">F1286</f>
        <v>21.75</v>
      </c>
      <c r="J1286" s="19">
        <f t="shared" ref="J1286:J1349" si="631">SUM(I1286,J1285)</f>
        <v>12347.027777777781</v>
      </c>
      <c r="K1286" s="19">
        <f t="shared" ref="K1286:K1349" si="632">SUM(I1286,K1285)</f>
        <v>4496.611111111114</v>
      </c>
      <c r="L1286" s="44">
        <f>'Car Info '!$C$5*'My Spreedsheet '!G1286</f>
        <v>41.388888888889475</v>
      </c>
      <c r="M1286" s="44">
        <f t="shared" ref="M1286:M1349" si="633">IF(F1286=0,0,1)</f>
        <v>1</v>
      </c>
      <c r="N1286" s="44">
        <f>IF(M1286=1,'Car Info '!$C$5*9.80665*'Car Info '!$H$5,0)</f>
        <v>160.73099349999998</v>
      </c>
      <c r="O1286" s="44">
        <f>0.5*'Car Info '!$G$5*'Car Info '!$I$5*'Car Info '!$D$5*('My Spreedsheet '!F1286*'My Spreedsheet '!F1286)</f>
        <v>180.65440239032813</v>
      </c>
      <c r="P1286" s="44">
        <f t="shared" si="626"/>
        <v>382.77428477921762</v>
      </c>
      <c r="Q1286" s="44">
        <f t="shared" ref="Q1286:Q1349" si="634">P1286*F1286</f>
        <v>8325.3406939479828</v>
      </c>
      <c r="R1286" s="44">
        <f t="shared" ref="R1286:R1349" si="635">Q1286*0.001</f>
        <v>8.3253406939479824</v>
      </c>
      <c r="S1286" s="44">
        <f t="shared" ref="S1286:S1349" si="636">F1286*(N1286+O1286)</f>
        <v>7425.132360614637</v>
      </c>
      <c r="T1286" s="44">
        <f t="shared" ref="T1286:T1349" si="637">SUM(S1286,T1285)</f>
        <v>1534322.9854652863</v>
      </c>
      <c r="U1286" s="44">
        <f t="shared" ref="U1286:U1349" si="638">IF(R1286&gt;0,R1286,0)</f>
        <v>8.3253406939479824</v>
      </c>
      <c r="V1286" s="44">
        <f t="shared" ref="V1286:V1349" si="639">U1286/3600</f>
        <v>2.3125946372077729E-3</v>
      </c>
      <c r="W1286" s="44">
        <f t="shared" ref="W1286:W1349" si="640">IF(R1286&lt;0,R1286,0)</f>
        <v>0</v>
      </c>
      <c r="X1286" s="44">
        <f t="shared" ref="X1286:X1349" si="641">(W1286/3600)*-1</f>
        <v>0</v>
      </c>
      <c r="Y1286" s="44">
        <f t="shared" si="627"/>
        <v>5707.8333211559375</v>
      </c>
      <c r="Z1286" s="44">
        <f t="shared" si="628"/>
        <v>-2053.4640369616213</v>
      </c>
      <c r="AA1286" s="44">
        <f t="shared" ref="AA1286:AA1349" si="642">Y1286/(60*60)</f>
        <v>1.5855092558766493</v>
      </c>
      <c r="AB1286" s="44">
        <f t="shared" ref="AB1286:AB1349" si="643">Z1286/(60*60)</f>
        <v>-0.57040667693378366</v>
      </c>
      <c r="AC1286" s="44">
        <f t="shared" ref="AC1286:AC1349" si="644">AB1286*-1</f>
        <v>0.57040667693378366</v>
      </c>
      <c r="AD1286" s="44">
        <f t="shared" ref="AD1286:AD1349" si="645">AA1286-AC1286</f>
        <v>1.0151025789428656</v>
      </c>
      <c r="AE1286" s="44">
        <f>1/2*(('Car Info '!$C$5)*('My Spreedsheet '!F1286)^2)</f>
        <v>352431.5625</v>
      </c>
      <c r="AF1286" s="44">
        <f t="shared" ref="AF1286:AF1349" si="646">AE1286*0.001</f>
        <v>352.43156249999998</v>
      </c>
      <c r="AG1286" s="44">
        <f t="shared" ref="AG1286:AG1349" si="647">AF1286/3600</f>
        <v>9.7897656249999992E-2</v>
      </c>
      <c r="AH1286" s="44">
        <f t="shared" ref="AH1286:AH1349" si="648">SUM(AG1286,AH1285)</f>
        <v>39.196294136874123</v>
      </c>
      <c r="AI1286" s="44">
        <f t="shared" ref="AI1286:AI1349" si="649">I1286*(N1286+O1286)</f>
        <v>7425.132360614637</v>
      </c>
      <c r="AJ1286" s="44">
        <f t="shared" ref="AJ1286:AJ1349" si="650">AE1286-AI1286</f>
        <v>345006.43013938534</v>
      </c>
      <c r="AK1286" s="44">
        <f t="shared" ref="AK1286:AK1349" si="651">AJ1286*0.001</f>
        <v>345.00643013938537</v>
      </c>
      <c r="AL1286" s="44">
        <f t="shared" ref="AL1286:AL1349" si="652">IF(G1286&lt;0,AJ1286,0)</f>
        <v>0</v>
      </c>
      <c r="AM1286" s="44">
        <f t="shared" ref="AM1286:AM1349" si="653">AL1286*0.001</f>
        <v>0</v>
      </c>
      <c r="AN1286" s="44">
        <f t="shared" ref="AN1286:AN1349" si="654">(AJ1286*0.75)*0.001</f>
        <v>258.75482260453902</v>
      </c>
      <c r="AO1286" s="44">
        <f>IF('My Spreedsheet '!AN1286&lt; 'Supercapacitor Info'!$F$22,'My Spreedsheet '!AN1286,'Supercapacitor Info'!$F$22)</f>
        <v>258.75482260453902</v>
      </c>
    </row>
    <row r="1287" spans="2:41" x14ac:dyDescent="0.3">
      <c r="B1287" s="11" t="s">
        <v>11</v>
      </c>
      <c r="C1287" s="11">
        <v>1282</v>
      </c>
      <c r="D1287" s="11">
        <v>260</v>
      </c>
      <c r="E1287" s="12">
        <v>78.3</v>
      </c>
      <c r="F1287" s="53">
        <f t="shared" si="629"/>
        <v>21.75</v>
      </c>
      <c r="G1287" s="19">
        <f t="shared" ref="G1287:G1350" si="655">($E1288-$E1286)/2/3.6</f>
        <v>1.3888888888890073E-2</v>
      </c>
      <c r="H1287" s="19">
        <f t="shared" ref="H1287:H1350" si="656">($E1288-$E1286)/2</f>
        <v>5.0000000000004263E-2</v>
      </c>
      <c r="I1287" s="19">
        <f t="shared" si="630"/>
        <v>21.75</v>
      </c>
      <c r="J1287" s="19">
        <f t="shared" si="631"/>
        <v>12368.777777777781</v>
      </c>
      <c r="K1287" s="19">
        <f t="shared" si="632"/>
        <v>4518.361111111114</v>
      </c>
      <c r="L1287" s="44">
        <f>'Car Info '!$C$5*'My Spreedsheet '!G1287</f>
        <v>20.694444444446209</v>
      </c>
      <c r="M1287" s="44">
        <f t="shared" si="633"/>
        <v>1</v>
      </c>
      <c r="N1287" s="44">
        <f>IF(M1287=1,'Car Info '!$C$5*9.80665*'Car Info '!$H$5,0)</f>
        <v>160.73099349999998</v>
      </c>
      <c r="O1287" s="44">
        <f>0.5*'Car Info '!$G$5*'Car Info '!$I$5*'Car Info '!$D$5*('My Spreedsheet '!F1287*'My Spreedsheet '!F1287)</f>
        <v>180.65440239032813</v>
      </c>
      <c r="P1287" s="44">
        <f t="shared" si="626"/>
        <v>362.0798403347743</v>
      </c>
      <c r="Q1287" s="44">
        <f t="shared" si="634"/>
        <v>7875.2365272813413</v>
      </c>
      <c r="R1287" s="44">
        <f t="shared" si="635"/>
        <v>7.8752365272813414</v>
      </c>
      <c r="S1287" s="44">
        <f t="shared" si="636"/>
        <v>7425.132360614637</v>
      </c>
      <c r="T1287" s="44">
        <f t="shared" si="637"/>
        <v>1541748.1178259009</v>
      </c>
      <c r="U1287" s="44">
        <f t="shared" si="638"/>
        <v>7.8752365272813414</v>
      </c>
      <c r="V1287" s="44">
        <f t="shared" si="639"/>
        <v>2.1875657020225948E-3</v>
      </c>
      <c r="W1287" s="44">
        <f t="shared" si="640"/>
        <v>0</v>
      </c>
      <c r="X1287" s="44">
        <f t="shared" si="641"/>
        <v>0</v>
      </c>
      <c r="Y1287" s="44">
        <f t="shared" si="627"/>
        <v>5715.7085576832187</v>
      </c>
      <c r="Z1287" s="44">
        <f t="shared" si="628"/>
        <v>-2053.4640369616213</v>
      </c>
      <c r="AA1287" s="44">
        <f t="shared" si="642"/>
        <v>1.5876968215786718</v>
      </c>
      <c r="AB1287" s="44">
        <f t="shared" si="643"/>
        <v>-0.57040667693378366</v>
      </c>
      <c r="AC1287" s="44">
        <f t="shared" si="644"/>
        <v>0.57040667693378366</v>
      </c>
      <c r="AD1287" s="44">
        <f t="shared" si="645"/>
        <v>1.0172901446448881</v>
      </c>
      <c r="AE1287" s="44">
        <f>1/2*(('Car Info '!$C$5)*('My Spreedsheet '!F1287)^2)</f>
        <v>352431.5625</v>
      </c>
      <c r="AF1287" s="44">
        <f t="shared" si="646"/>
        <v>352.43156249999998</v>
      </c>
      <c r="AG1287" s="44">
        <f t="shared" si="647"/>
        <v>9.7897656249999992E-2</v>
      </c>
      <c r="AH1287" s="44">
        <f t="shared" si="648"/>
        <v>39.294191793124121</v>
      </c>
      <c r="AI1287" s="44">
        <f t="shared" si="649"/>
        <v>7425.132360614637</v>
      </c>
      <c r="AJ1287" s="44">
        <f t="shared" si="650"/>
        <v>345006.43013938534</v>
      </c>
      <c r="AK1287" s="44">
        <f t="shared" si="651"/>
        <v>345.00643013938537</v>
      </c>
      <c r="AL1287" s="44">
        <f t="shared" si="652"/>
        <v>0</v>
      </c>
      <c r="AM1287" s="44">
        <f t="shared" si="653"/>
        <v>0</v>
      </c>
      <c r="AN1287" s="44">
        <f t="shared" si="654"/>
        <v>258.75482260453902</v>
      </c>
      <c r="AO1287" s="44">
        <f>IF('My Spreedsheet '!AN1287&lt; 'Supercapacitor Info'!$F$22,'My Spreedsheet '!AN1287,'Supercapacitor Info'!$F$22)</f>
        <v>258.75482260453902</v>
      </c>
    </row>
    <row r="1288" spans="2:41" x14ac:dyDescent="0.3">
      <c r="B1288" s="11" t="s">
        <v>11</v>
      </c>
      <c r="C1288" s="11">
        <v>1283</v>
      </c>
      <c r="D1288" s="11">
        <v>261</v>
      </c>
      <c r="E1288" s="12">
        <v>78.400000000000006</v>
      </c>
      <c r="F1288" s="53">
        <f t="shared" si="629"/>
        <v>21.777777777777779</v>
      </c>
      <c r="G1288" s="19">
        <f t="shared" si="655"/>
        <v>1.3888888888890073E-2</v>
      </c>
      <c r="H1288" s="19">
        <f t="shared" si="656"/>
        <v>5.0000000000004263E-2</v>
      </c>
      <c r="I1288" s="19">
        <f t="shared" si="630"/>
        <v>21.777777777777779</v>
      </c>
      <c r="J1288" s="19">
        <f t="shared" si="631"/>
        <v>12390.555555555558</v>
      </c>
      <c r="K1288" s="19">
        <f t="shared" si="632"/>
        <v>4540.1388888888914</v>
      </c>
      <c r="L1288" s="44">
        <f>'Car Info '!$C$5*'My Spreedsheet '!G1288</f>
        <v>20.694444444446209</v>
      </c>
      <c r="M1288" s="44">
        <f t="shared" si="633"/>
        <v>1</v>
      </c>
      <c r="N1288" s="44">
        <f>IF(M1288=1,'Car Info '!$C$5*9.80665*'Car Info '!$H$5,0)</f>
        <v>160.73099349999998</v>
      </c>
      <c r="O1288" s="44">
        <f>0.5*'Car Info '!$G$5*'Car Info '!$I$5*'Car Info '!$D$5*('My Spreedsheet '!F1288*'My Spreedsheet '!F1288)</f>
        <v>181.1161386937778</v>
      </c>
      <c r="P1288" s="44">
        <f t="shared" si="626"/>
        <v>362.541576638224</v>
      </c>
      <c r="Q1288" s="44">
        <f t="shared" si="634"/>
        <v>7895.3498912324339</v>
      </c>
      <c r="R1288" s="44">
        <f t="shared" si="635"/>
        <v>7.895349891232434</v>
      </c>
      <c r="S1288" s="44">
        <f t="shared" si="636"/>
        <v>7444.6708788867163</v>
      </c>
      <c r="T1288" s="44">
        <f t="shared" si="637"/>
        <v>1549192.7887047876</v>
      </c>
      <c r="U1288" s="44">
        <f t="shared" si="638"/>
        <v>7.895349891232434</v>
      </c>
      <c r="V1288" s="44">
        <f t="shared" si="639"/>
        <v>2.1931527475645648E-3</v>
      </c>
      <c r="W1288" s="44">
        <f t="shared" si="640"/>
        <v>0</v>
      </c>
      <c r="X1288" s="44">
        <f t="shared" si="641"/>
        <v>0</v>
      </c>
      <c r="Y1288" s="44">
        <f t="shared" si="627"/>
        <v>5723.6039075744511</v>
      </c>
      <c r="Z1288" s="44">
        <f t="shared" si="628"/>
        <v>-2053.4640369616213</v>
      </c>
      <c r="AA1288" s="44">
        <f t="shared" si="642"/>
        <v>1.5898899743262365</v>
      </c>
      <c r="AB1288" s="44">
        <f t="shared" si="643"/>
        <v>-0.57040667693378366</v>
      </c>
      <c r="AC1288" s="44">
        <f t="shared" si="644"/>
        <v>0.57040667693378366</v>
      </c>
      <c r="AD1288" s="44">
        <f t="shared" si="645"/>
        <v>1.0194832973924528</v>
      </c>
      <c r="AE1288" s="44">
        <f>1/2*(('Car Info '!$C$5)*('My Spreedsheet '!F1288)^2)</f>
        <v>353332.34567901236</v>
      </c>
      <c r="AF1288" s="44">
        <f t="shared" si="646"/>
        <v>353.33234567901235</v>
      </c>
      <c r="AG1288" s="44">
        <f t="shared" si="647"/>
        <v>9.8147873799725657E-2</v>
      </c>
      <c r="AH1288" s="44">
        <f t="shared" si="648"/>
        <v>39.392339666923846</v>
      </c>
      <c r="AI1288" s="44">
        <f t="shared" si="649"/>
        <v>7444.6708788867163</v>
      </c>
      <c r="AJ1288" s="44">
        <f t="shared" si="650"/>
        <v>345887.67480012565</v>
      </c>
      <c r="AK1288" s="44">
        <f t="shared" si="651"/>
        <v>345.88767480012564</v>
      </c>
      <c r="AL1288" s="44">
        <f t="shared" si="652"/>
        <v>0</v>
      </c>
      <c r="AM1288" s="44">
        <f t="shared" si="653"/>
        <v>0</v>
      </c>
      <c r="AN1288" s="44">
        <f t="shared" si="654"/>
        <v>259.41575610009426</v>
      </c>
      <c r="AO1288" s="44">
        <f>IF('My Spreedsheet '!AN1288&lt; 'Supercapacitor Info'!$F$22,'My Spreedsheet '!AN1288,'Supercapacitor Info'!$F$22)</f>
        <v>259.41575610009426</v>
      </c>
    </row>
    <row r="1289" spans="2:41" x14ac:dyDescent="0.3">
      <c r="B1289" s="11" t="s">
        <v>11</v>
      </c>
      <c r="C1289" s="11">
        <v>1284</v>
      </c>
      <c r="D1289" s="11">
        <v>262</v>
      </c>
      <c r="E1289" s="12">
        <v>78.400000000000006</v>
      </c>
      <c r="F1289" s="53">
        <f t="shared" si="629"/>
        <v>21.777777777777779</v>
      </c>
      <c r="G1289" s="19">
        <f t="shared" si="655"/>
        <v>0</v>
      </c>
      <c r="H1289" s="19">
        <f t="shared" si="656"/>
        <v>0</v>
      </c>
      <c r="I1289" s="19">
        <f t="shared" si="630"/>
        <v>21.777777777777779</v>
      </c>
      <c r="J1289" s="19">
        <f t="shared" si="631"/>
        <v>12412.333333333336</v>
      </c>
      <c r="K1289" s="19">
        <f t="shared" si="632"/>
        <v>4561.9166666666688</v>
      </c>
      <c r="L1289" s="44">
        <f>'Car Info '!$C$5*'My Spreedsheet '!G1289</f>
        <v>0</v>
      </c>
      <c r="M1289" s="44">
        <f t="shared" si="633"/>
        <v>1</v>
      </c>
      <c r="N1289" s="44">
        <f>IF(M1289=1,'Car Info '!$C$5*9.80665*'Car Info '!$H$5,0)</f>
        <v>160.73099349999998</v>
      </c>
      <c r="O1289" s="44">
        <f>0.5*'Car Info '!$G$5*'Car Info '!$I$5*'Car Info '!$D$5*('My Spreedsheet '!F1289*'My Spreedsheet '!F1289)</f>
        <v>181.1161386937778</v>
      </c>
      <c r="P1289" s="44">
        <f t="shared" si="626"/>
        <v>341.84713219377778</v>
      </c>
      <c r="Q1289" s="44">
        <f t="shared" si="634"/>
        <v>7444.6708788867163</v>
      </c>
      <c r="R1289" s="44">
        <f t="shared" si="635"/>
        <v>7.4446708788867166</v>
      </c>
      <c r="S1289" s="44">
        <f t="shared" si="636"/>
        <v>7444.6708788867163</v>
      </c>
      <c r="T1289" s="44">
        <f t="shared" si="637"/>
        <v>1556637.4595836743</v>
      </c>
      <c r="U1289" s="44">
        <f t="shared" si="638"/>
        <v>7.4446708788867166</v>
      </c>
      <c r="V1289" s="44">
        <f t="shared" si="639"/>
        <v>2.0679641330240881E-3</v>
      </c>
      <c r="W1289" s="44">
        <f t="shared" si="640"/>
        <v>0</v>
      </c>
      <c r="X1289" s="44">
        <f t="shared" si="641"/>
        <v>0</v>
      </c>
      <c r="Y1289" s="44">
        <f t="shared" si="627"/>
        <v>5731.0485784533375</v>
      </c>
      <c r="Z1289" s="44">
        <f t="shared" si="628"/>
        <v>-2053.4640369616213</v>
      </c>
      <c r="AA1289" s="44">
        <f t="shared" si="642"/>
        <v>1.5919579384592604</v>
      </c>
      <c r="AB1289" s="44">
        <f t="shared" si="643"/>
        <v>-0.57040667693378366</v>
      </c>
      <c r="AC1289" s="44">
        <f t="shared" si="644"/>
        <v>0.57040667693378366</v>
      </c>
      <c r="AD1289" s="44">
        <f t="shared" si="645"/>
        <v>1.0215512615254767</v>
      </c>
      <c r="AE1289" s="44">
        <f>1/2*(('Car Info '!$C$5)*('My Spreedsheet '!F1289)^2)</f>
        <v>353332.34567901236</v>
      </c>
      <c r="AF1289" s="44">
        <f t="shared" si="646"/>
        <v>353.33234567901235</v>
      </c>
      <c r="AG1289" s="44">
        <f t="shared" si="647"/>
        <v>9.8147873799725657E-2</v>
      </c>
      <c r="AH1289" s="44">
        <f t="shared" si="648"/>
        <v>39.490487540723571</v>
      </c>
      <c r="AI1289" s="44">
        <f t="shared" si="649"/>
        <v>7444.6708788867163</v>
      </c>
      <c r="AJ1289" s="44">
        <f t="shared" si="650"/>
        <v>345887.67480012565</v>
      </c>
      <c r="AK1289" s="44">
        <f t="shared" si="651"/>
        <v>345.88767480012564</v>
      </c>
      <c r="AL1289" s="44">
        <f t="shared" si="652"/>
        <v>0</v>
      </c>
      <c r="AM1289" s="44">
        <f t="shared" si="653"/>
        <v>0</v>
      </c>
      <c r="AN1289" s="44">
        <f t="shared" si="654"/>
        <v>259.41575610009426</v>
      </c>
      <c r="AO1289" s="44">
        <f>IF('My Spreedsheet '!AN1289&lt; 'Supercapacitor Info'!$F$22,'My Spreedsheet '!AN1289,'Supercapacitor Info'!$F$22)</f>
        <v>259.41575610009426</v>
      </c>
    </row>
    <row r="1290" spans="2:41" x14ac:dyDescent="0.3">
      <c r="B1290" s="11" t="s">
        <v>11</v>
      </c>
      <c r="C1290" s="11">
        <v>1285</v>
      </c>
      <c r="D1290" s="11">
        <v>263</v>
      </c>
      <c r="E1290" s="12">
        <v>78.400000000000006</v>
      </c>
      <c r="F1290" s="53">
        <f t="shared" si="629"/>
        <v>21.777777777777779</v>
      </c>
      <c r="G1290" s="19">
        <f t="shared" si="655"/>
        <v>-2.7777777777778172E-2</v>
      </c>
      <c r="H1290" s="19">
        <f t="shared" si="656"/>
        <v>-0.10000000000000142</v>
      </c>
      <c r="I1290" s="19">
        <f t="shared" si="630"/>
        <v>21.777777777777779</v>
      </c>
      <c r="J1290" s="19">
        <f t="shared" si="631"/>
        <v>12434.111111111113</v>
      </c>
      <c r="K1290" s="19">
        <f t="shared" si="632"/>
        <v>4583.6944444444462</v>
      </c>
      <c r="L1290" s="44">
        <f>'Car Info '!$C$5*'My Spreedsheet '!G1290</f>
        <v>-41.388888888889475</v>
      </c>
      <c r="M1290" s="44">
        <f t="shared" si="633"/>
        <v>1</v>
      </c>
      <c r="N1290" s="44">
        <f>IF(M1290=1,'Car Info '!$C$5*9.80665*'Car Info '!$H$5,0)</f>
        <v>160.73099349999998</v>
      </c>
      <c r="O1290" s="44">
        <f>0.5*'Car Info '!$G$5*'Car Info '!$I$5*'Car Info '!$D$5*('My Spreedsheet '!F1290*'My Spreedsheet '!F1290)</f>
        <v>181.1161386937778</v>
      </c>
      <c r="P1290" s="44">
        <f t="shared" si="626"/>
        <v>300.4582433048883</v>
      </c>
      <c r="Q1290" s="44">
        <f t="shared" si="634"/>
        <v>6543.3128541953456</v>
      </c>
      <c r="R1290" s="44">
        <f t="shared" si="635"/>
        <v>6.5433128541953458</v>
      </c>
      <c r="S1290" s="44">
        <f t="shared" si="636"/>
        <v>7444.6708788867163</v>
      </c>
      <c r="T1290" s="44">
        <f t="shared" si="637"/>
        <v>1564082.130462561</v>
      </c>
      <c r="U1290" s="44">
        <f t="shared" si="638"/>
        <v>6.5433128541953458</v>
      </c>
      <c r="V1290" s="44">
        <f t="shared" si="639"/>
        <v>1.8175869039431516E-3</v>
      </c>
      <c r="W1290" s="44">
        <f t="shared" si="640"/>
        <v>0</v>
      </c>
      <c r="X1290" s="44">
        <f t="shared" si="641"/>
        <v>0</v>
      </c>
      <c r="Y1290" s="44">
        <f t="shared" si="627"/>
        <v>5737.5918913075329</v>
      </c>
      <c r="Z1290" s="44">
        <f t="shared" si="628"/>
        <v>-2053.4640369616213</v>
      </c>
      <c r="AA1290" s="44">
        <f t="shared" si="642"/>
        <v>1.5937755253632035</v>
      </c>
      <c r="AB1290" s="44">
        <f t="shared" si="643"/>
        <v>-0.57040667693378366</v>
      </c>
      <c r="AC1290" s="44">
        <f t="shared" si="644"/>
        <v>0.57040667693378366</v>
      </c>
      <c r="AD1290" s="44">
        <f t="shared" si="645"/>
        <v>1.0233688484294199</v>
      </c>
      <c r="AE1290" s="44">
        <f>1/2*(('Car Info '!$C$5)*('My Spreedsheet '!F1290)^2)</f>
        <v>353332.34567901236</v>
      </c>
      <c r="AF1290" s="44">
        <f t="shared" si="646"/>
        <v>353.33234567901235</v>
      </c>
      <c r="AG1290" s="44">
        <f t="shared" si="647"/>
        <v>9.8147873799725657E-2</v>
      </c>
      <c r="AH1290" s="44">
        <f t="shared" si="648"/>
        <v>39.588635414523296</v>
      </c>
      <c r="AI1290" s="44">
        <f t="shared" si="649"/>
        <v>7444.6708788867163</v>
      </c>
      <c r="AJ1290" s="44">
        <f t="shared" si="650"/>
        <v>345887.67480012565</v>
      </c>
      <c r="AK1290" s="44">
        <f t="shared" si="651"/>
        <v>345.88767480012564</v>
      </c>
      <c r="AL1290" s="44">
        <f t="shared" si="652"/>
        <v>345887.67480012565</v>
      </c>
      <c r="AM1290" s="44">
        <f t="shared" si="653"/>
        <v>345.88767480012564</v>
      </c>
      <c r="AN1290" s="44">
        <f t="shared" si="654"/>
        <v>259.41575610009426</v>
      </c>
      <c r="AO1290" s="44">
        <f>IF('My Spreedsheet '!AN1290&lt; 'Supercapacitor Info'!$F$22,'My Spreedsheet '!AN1290,'Supercapacitor Info'!$F$22)</f>
        <v>259.41575610009426</v>
      </c>
    </row>
    <row r="1291" spans="2:41" x14ac:dyDescent="0.3">
      <c r="B1291" s="11" t="s">
        <v>11</v>
      </c>
      <c r="C1291" s="11">
        <v>1286</v>
      </c>
      <c r="D1291" s="11">
        <v>264</v>
      </c>
      <c r="E1291" s="12">
        <v>78.2</v>
      </c>
      <c r="F1291" s="53">
        <f t="shared" si="629"/>
        <v>21.722222222222221</v>
      </c>
      <c r="G1291" s="19">
        <f t="shared" si="655"/>
        <v>-5.5555555555556344E-2</v>
      </c>
      <c r="H1291" s="19">
        <f t="shared" si="656"/>
        <v>-0.20000000000000284</v>
      </c>
      <c r="I1291" s="19">
        <f t="shared" si="630"/>
        <v>21.722222222222221</v>
      </c>
      <c r="J1291" s="19">
        <f t="shared" si="631"/>
        <v>12455.833333333336</v>
      </c>
      <c r="K1291" s="19">
        <f t="shared" si="632"/>
        <v>4605.4166666666688</v>
      </c>
      <c r="L1291" s="44">
        <f>'Car Info '!$C$5*'My Spreedsheet '!G1291</f>
        <v>-82.777777777778951</v>
      </c>
      <c r="M1291" s="44">
        <f t="shared" si="633"/>
        <v>1</v>
      </c>
      <c r="N1291" s="44">
        <f>IF(M1291=1,'Car Info '!$C$5*9.80665*'Car Info '!$H$5,0)</f>
        <v>160.73099349999998</v>
      </c>
      <c r="O1291" s="44">
        <f>0.5*'Car Info '!$G$5*'Car Info '!$I$5*'Car Info '!$D$5*('My Spreedsheet '!F1291*'My Spreedsheet '!F1291)</f>
        <v>180.19325541209025</v>
      </c>
      <c r="P1291" s="44">
        <f t="shared" si="626"/>
        <v>258.1464711343113</v>
      </c>
      <c r="Q1291" s="44">
        <f t="shared" si="634"/>
        <v>5607.515011861984</v>
      </c>
      <c r="R1291" s="44">
        <f t="shared" si="635"/>
        <v>5.6075150118619845</v>
      </c>
      <c r="S1291" s="44">
        <f t="shared" si="636"/>
        <v>7405.6322958126257</v>
      </c>
      <c r="T1291" s="44">
        <f t="shared" si="637"/>
        <v>1571487.7627583737</v>
      </c>
      <c r="U1291" s="44">
        <f t="shared" si="638"/>
        <v>5.6075150118619845</v>
      </c>
      <c r="V1291" s="44">
        <f t="shared" si="639"/>
        <v>1.5576430588505512E-3</v>
      </c>
      <c r="W1291" s="44">
        <f t="shared" si="640"/>
        <v>0</v>
      </c>
      <c r="X1291" s="44">
        <f t="shared" si="641"/>
        <v>0</v>
      </c>
      <c r="Y1291" s="44">
        <f t="shared" si="627"/>
        <v>5743.1994063193952</v>
      </c>
      <c r="Z1291" s="44">
        <f t="shared" si="628"/>
        <v>-2053.4640369616213</v>
      </c>
      <c r="AA1291" s="44">
        <f t="shared" si="642"/>
        <v>1.5953331684220542</v>
      </c>
      <c r="AB1291" s="44">
        <f t="shared" si="643"/>
        <v>-0.57040667693378366</v>
      </c>
      <c r="AC1291" s="44">
        <f t="shared" si="644"/>
        <v>0.57040667693378366</v>
      </c>
      <c r="AD1291" s="44">
        <f t="shared" si="645"/>
        <v>1.0249264914882705</v>
      </c>
      <c r="AE1291" s="44">
        <f>1/2*(('Car Info '!$C$5)*('My Spreedsheet '!F1291)^2)</f>
        <v>351531.92901234567</v>
      </c>
      <c r="AF1291" s="44">
        <f t="shared" si="646"/>
        <v>351.5319290123457</v>
      </c>
      <c r="AG1291" s="44">
        <f t="shared" si="647"/>
        <v>9.7647758058984915E-2</v>
      </c>
      <c r="AH1291" s="44">
        <f t="shared" si="648"/>
        <v>39.686283172582279</v>
      </c>
      <c r="AI1291" s="44">
        <f t="shared" si="649"/>
        <v>7405.6322958126257</v>
      </c>
      <c r="AJ1291" s="44">
        <f t="shared" si="650"/>
        <v>344126.29671653302</v>
      </c>
      <c r="AK1291" s="44">
        <f t="shared" si="651"/>
        <v>344.12629671653303</v>
      </c>
      <c r="AL1291" s="44">
        <f t="shared" si="652"/>
        <v>344126.29671653302</v>
      </c>
      <c r="AM1291" s="44">
        <f t="shared" si="653"/>
        <v>344.12629671653303</v>
      </c>
      <c r="AN1291" s="44">
        <f t="shared" si="654"/>
        <v>258.09472253739978</v>
      </c>
      <c r="AO1291" s="44">
        <f>IF('My Spreedsheet '!AN1291&lt; 'Supercapacitor Info'!$F$22,'My Spreedsheet '!AN1291,'Supercapacitor Info'!$F$22)</f>
        <v>258.09472253739978</v>
      </c>
    </row>
    <row r="1292" spans="2:41" x14ac:dyDescent="0.3">
      <c r="B1292" s="11" t="s">
        <v>11</v>
      </c>
      <c r="C1292" s="11">
        <v>1287</v>
      </c>
      <c r="D1292" s="11">
        <v>265</v>
      </c>
      <c r="E1292" s="12">
        <v>78</v>
      </c>
      <c r="F1292" s="53">
        <f t="shared" si="629"/>
        <v>21.666666666666668</v>
      </c>
      <c r="G1292" s="19">
        <f t="shared" si="655"/>
        <v>-6.9444444444444448E-2</v>
      </c>
      <c r="H1292" s="19">
        <f t="shared" si="656"/>
        <v>-0.25</v>
      </c>
      <c r="I1292" s="19">
        <f t="shared" si="630"/>
        <v>21.666666666666668</v>
      </c>
      <c r="J1292" s="19">
        <f t="shared" si="631"/>
        <v>12477.500000000002</v>
      </c>
      <c r="K1292" s="19">
        <f t="shared" si="632"/>
        <v>4627.0833333333358</v>
      </c>
      <c r="L1292" s="44">
        <f>'Car Info '!$C$5*'My Spreedsheet '!G1292</f>
        <v>-103.47222222222223</v>
      </c>
      <c r="M1292" s="44">
        <f t="shared" si="633"/>
        <v>1</v>
      </c>
      <c r="N1292" s="44">
        <f>IF(M1292=1,'Car Info '!$C$5*9.80665*'Car Info '!$H$5,0)</f>
        <v>160.73099349999998</v>
      </c>
      <c r="O1292" s="44">
        <f>0.5*'Car Info '!$G$5*'Car Info '!$I$5*'Car Info '!$D$5*('My Spreedsheet '!F1292*'My Spreedsheet '!F1292)</f>
        <v>179.27272943125001</v>
      </c>
      <c r="P1292" s="44">
        <f t="shared" si="626"/>
        <v>236.53150070902777</v>
      </c>
      <c r="Q1292" s="44">
        <f t="shared" si="634"/>
        <v>5124.8491820289355</v>
      </c>
      <c r="R1292" s="44">
        <f t="shared" si="635"/>
        <v>5.1248491820289352</v>
      </c>
      <c r="S1292" s="44">
        <f t="shared" si="636"/>
        <v>7366.7473301770833</v>
      </c>
      <c r="T1292" s="44">
        <f t="shared" si="637"/>
        <v>1578854.5100885509</v>
      </c>
      <c r="U1292" s="44">
        <f t="shared" si="638"/>
        <v>5.1248491820289352</v>
      </c>
      <c r="V1292" s="44">
        <f t="shared" si="639"/>
        <v>1.4235692172302598E-3</v>
      </c>
      <c r="W1292" s="44">
        <f t="shared" si="640"/>
        <v>0</v>
      </c>
      <c r="X1292" s="44">
        <f t="shared" si="641"/>
        <v>0</v>
      </c>
      <c r="Y1292" s="44">
        <f t="shared" si="627"/>
        <v>5748.324255501424</v>
      </c>
      <c r="Z1292" s="44">
        <f t="shared" si="628"/>
        <v>-2053.4640369616213</v>
      </c>
      <c r="AA1292" s="44">
        <f t="shared" si="642"/>
        <v>1.5967567376392844</v>
      </c>
      <c r="AB1292" s="44">
        <f t="shared" si="643"/>
        <v>-0.57040667693378366</v>
      </c>
      <c r="AC1292" s="44">
        <f t="shared" si="644"/>
        <v>0.57040667693378366</v>
      </c>
      <c r="AD1292" s="44">
        <f t="shared" si="645"/>
        <v>1.0263500607055007</v>
      </c>
      <c r="AE1292" s="44">
        <f>1/2*(('Car Info '!$C$5)*('My Spreedsheet '!F1292)^2)</f>
        <v>349736.11111111118</v>
      </c>
      <c r="AF1292" s="44">
        <f t="shared" si="646"/>
        <v>349.7361111111112</v>
      </c>
      <c r="AG1292" s="44">
        <f t="shared" si="647"/>
        <v>9.7148919753086441E-2</v>
      </c>
      <c r="AH1292" s="44">
        <f t="shared" si="648"/>
        <v>39.783432092335367</v>
      </c>
      <c r="AI1292" s="44">
        <f t="shared" si="649"/>
        <v>7366.7473301770833</v>
      </c>
      <c r="AJ1292" s="44">
        <f t="shared" si="650"/>
        <v>342369.36378093407</v>
      </c>
      <c r="AK1292" s="44">
        <f t="shared" si="651"/>
        <v>342.36936378093407</v>
      </c>
      <c r="AL1292" s="44">
        <f t="shared" si="652"/>
        <v>342369.36378093407</v>
      </c>
      <c r="AM1292" s="44">
        <f t="shared" si="653"/>
        <v>342.36936378093407</v>
      </c>
      <c r="AN1292" s="44">
        <f t="shared" si="654"/>
        <v>256.77702283570056</v>
      </c>
      <c r="AO1292" s="44">
        <f>IF('My Spreedsheet '!AN1292&lt; 'Supercapacitor Info'!$F$22,'My Spreedsheet '!AN1292,'Supercapacitor Info'!$F$22)</f>
        <v>256.77702283570056</v>
      </c>
    </row>
    <row r="1293" spans="2:41" x14ac:dyDescent="0.3">
      <c r="B1293" s="11" t="s">
        <v>11</v>
      </c>
      <c r="C1293" s="11">
        <v>1288</v>
      </c>
      <c r="D1293" s="11">
        <v>266</v>
      </c>
      <c r="E1293" s="12">
        <v>77.7</v>
      </c>
      <c r="F1293" s="53">
        <f t="shared" si="629"/>
        <v>21.583333333333332</v>
      </c>
      <c r="G1293" s="19">
        <f t="shared" si="655"/>
        <v>-9.7222222222222612E-2</v>
      </c>
      <c r="H1293" s="19">
        <f t="shared" si="656"/>
        <v>-0.35000000000000142</v>
      </c>
      <c r="I1293" s="19">
        <f t="shared" si="630"/>
        <v>21.583333333333332</v>
      </c>
      <c r="J1293" s="19">
        <f t="shared" si="631"/>
        <v>12499.083333333336</v>
      </c>
      <c r="K1293" s="19">
        <f t="shared" si="632"/>
        <v>4648.6666666666688</v>
      </c>
      <c r="L1293" s="44">
        <f>'Car Info '!$C$5*'My Spreedsheet '!G1293</f>
        <v>-144.86111111111168</v>
      </c>
      <c r="M1293" s="44">
        <f t="shared" si="633"/>
        <v>1</v>
      </c>
      <c r="N1293" s="44">
        <f>IF(M1293=1,'Car Info '!$C$5*9.80665*'Car Info '!$H$5,0)</f>
        <v>160.73099349999998</v>
      </c>
      <c r="O1293" s="44">
        <f>0.5*'Car Info '!$G$5*'Car Info '!$I$5*'Car Info '!$D$5*('My Spreedsheet '!F1293*'My Spreedsheet '!F1293)</f>
        <v>177.89636039907811</v>
      </c>
      <c r="P1293" s="44">
        <f t="shared" si="626"/>
        <v>193.76624278796641</v>
      </c>
      <c r="Q1293" s="44">
        <f t="shared" si="634"/>
        <v>4182.1214068402751</v>
      </c>
      <c r="R1293" s="44">
        <f t="shared" si="635"/>
        <v>4.1821214068402748</v>
      </c>
      <c r="S1293" s="44">
        <f t="shared" si="636"/>
        <v>7308.7070549884356</v>
      </c>
      <c r="T1293" s="44">
        <f t="shared" si="637"/>
        <v>1586163.2171435393</v>
      </c>
      <c r="U1293" s="44">
        <f t="shared" si="638"/>
        <v>4.1821214068402748</v>
      </c>
      <c r="V1293" s="44">
        <f t="shared" si="639"/>
        <v>1.1617003907889653E-3</v>
      </c>
      <c r="W1293" s="44">
        <f t="shared" si="640"/>
        <v>0</v>
      </c>
      <c r="X1293" s="44">
        <f t="shared" si="641"/>
        <v>0</v>
      </c>
      <c r="Y1293" s="44">
        <f t="shared" si="627"/>
        <v>5752.5063769082644</v>
      </c>
      <c r="Z1293" s="44">
        <f t="shared" si="628"/>
        <v>-2053.4640369616213</v>
      </c>
      <c r="AA1293" s="44">
        <f t="shared" si="642"/>
        <v>1.5979184380300735</v>
      </c>
      <c r="AB1293" s="44">
        <f t="shared" si="643"/>
        <v>-0.57040667693378366</v>
      </c>
      <c r="AC1293" s="44">
        <f t="shared" si="644"/>
        <v>0.57040667693378366</v>
      </c>
      <c r="AD1293" s="44">
        <f t="shared" si="645"/>
        <v>1.0275117610962898</v>
      </c>
      <c r="AE1293" s="44">
        <f>1/2*(('Car Info '!$C$5)*('My Spreedsheet '!F1293)^2)</f>
        <v>347051.00694444438</v>
      </c>
      <c r="AF1293" s="44">
        <f t="shared" si="646"/>
        <v>347.0510069444444</v>
      </c>
      <c r="AG1293" s="44">
        <f t="shared" si="647"/>
        <v>9.6403057484567886E-2</v>
      </c>
      <c r="AH1293" s="44">
        <f t="shared" si="648"/>
        <v>39.879835149819932</v>
      </c>
      <c r="AI1293" s="44">
        <f t="shared" si="649"/>
        <v>7308.7070549884356</v>
      </c>
      <c r="AJ1293" s="44">
        <f t="shared" si="650"/>
        <v>339742.29988945596</v>
      </c>
      <c r="AK1293" s="44">
        <f t="shared" si="651"/>
        <v>339.74229988945598</v>
      </c>
      <c r="AL1293" s="44">
        <f t="shared" si="652"/>
        <v>339742.29988945596</v>
      </c>
      <c r="AM1293" s="44">
        <f t="shared" si="653"/>
        <v>339.74229988945598</v>
      </c>
      <c r="AN1293" s="44">
        <f t="shared" si="654"/>
        <v>254.80672491709197</v>
      </c>
      <c r="AO1293" s="44">
        <f>IF('My Spreedsheet '!AN1293&lt; 'Supercapacitor Info'!$F$22,'My Spreedsheet '!AN1293,'Supercapacitor Info'!$F$22)</f>
        <v>254.80672491709197</v>
      </c>
    </row>
    <row r="1294" spans="2:41" x14ac:dyDescent="0.3">
      <c r="B1294" s="11" t="s">
        <v>11</v>
      </c>
      <c r="C1294" s="11">
        <v>1289</v>
      </c>
      <c r="D1294" s="11">
        <v>267</v>
      </c>
      <c r="E1294" s="12">
        <v>77.3</v>
      </c>
      <c r="F1294" s="53">
        <f t="shared" si="629"/>
        <v>21.472222222222221</v>
      </c>
      <c r="G1294" s="19">
        <f t="shared" si="655"/>
        <v>-0.11111111111111072</v>
      </c>
      <c r="H1294" s="19">
        <f t="shared" si="656"/>
        <v>-0.39999999999999858</v>
      </c>
      <c r="I1294" s="19">
        <f t="shared" si="630"/>
        <v>21.472222222222221</v>
      </c>
      <c r="J1294" s="19">
        <f t="shared" si="631"/>
        <v>12520.555555555558</v>
      </c>
      <c r="K1294" s="19">
        <f t="shared" si="632"/>
        <v>4670.1388888888914</v>
      </c>
      <c r="L1294" s="44">
        <f>'Car Info '!$C$5*'My Spreedsheet '!G1294</f>
        <v>-165.55555555555497</v>
      </c>
      <c r="M1294" s="44">
        <f t="shared" si="633"/>
        <v>1</v>
      </c>
      <c r="N1294" s="44">
        <f>IF(M1294=1,'Car Info '!$C$5*9.80665*'Car Info '!$H$5,0)</f>
        <v>160.73099349999998</v>
      </c>
      <c r="O1294" s="44">
        <f>0.5*'Car Info '!$G$5*'Car Info '!$I$5*'Car Info '!$D$5*('My Spreedsheet '!F1294*'My Spreedsheet '!F1294)</f>
        <v>176.06945224248088</v>
      </c>
      <c r="P1294" s="44">
        <f t="shared" si="626"/>
        <v>171.24489018692589</v>
      </c>
      <c r="Q1294" s="44">
        <f t="shared" si="634"/>
        <v>3677.0083365137139</v>
      </c>
      <c r="R1294" s="44">
        <f t="shared" si="635"/>
        <v>3.6770083365137141</v>
      </c>
      <c r="S1294" s="44">
        <f t="shared" si="636"/>
        <v>7231.8540155260471</v>
      </c>
      <c r="T1294" s="44">
        <f t="shared" si="637"/>
        <v>1593395.0711590655</v>
      </c>
      <c r="U1294" s="44">
        <f t="shared" si="638"/>
        <v>3.6770083365137141</v>
      </c>
      <c r="V1294" s="44">
        <f t="shared" si="639"/>
        <v>1.0213912045871428E-3</v>
      </c>
      <c r="W1294" s="44">
        <f t="shared" si="640"/>
        <v>0</v>
      </c>
      <c r="X1294" s="44">
        <f t="shared" si="641"/>
        <v>0</v>
      </c>
      <c r="Y1294" s="44">
        <f t="shared" si="627"/>
        <v>5756.183385244778</v>
      </c>
      <c r="Z1294" s="44">
        <f t="shared" si="628"/>
        <v>-2053.4640369616213</v>
      </c>
      <c r="AA1294" s="44">
        <f t="shared" si="642"/>
        <v>1.5989398292346606</v>
      </c>
      <c r="AB1294" s="44">
        <f t="shared" si="643"/>
        <v>-0.57040667693378366</v>
      </c>
      <c r="AC1294" s="44">
        <f t="shared" si="644"/>
        <v>0.57040667693378366</v>
      </c>
      <c r="AD1294" s="44">
        <f t="shared" si="645"/>
        <v>1.0285331523008769</v>
      </c>
      <c r="AE1294" s="44">
        <f>1/2*(('Car Info '!$C$5)*('My Spreedsheet '!F1294)^2)</f>
        <v>343486.96373456786</v>
      </c>
      <c r="AF1294" s="44">
        <f t="shared" si="646"/>
        <v>343.48696373456789</v>
      </c>
      <c r="AG1294" s="44">
        <f t="shared" si="647"/>
        <v>9.5413045481824416E-2</v>
      </c>
      <c r="AH1294" s="44">
        <f t="shared" si="648"/>
        <v>39.975248195301759</v>
      </c>
      <c r="AI1294" s="44">
        <f t="shared" si="649"/>
        <v>7231.8540155260471</v>
      </c>
      <c r="AJ1294" s="44">
        <f t="shared" si="650"/>
        <v>336255.10971904179</v>
      </c>
      <c r="AK1294" s="44">
        <f t="shared" si="651"/>
        <v>336.2551097190418</v>
      </c>
      <c r="AL1294" s="44">
        <f t="shared" si="652"/>
        <v>336255.10971904179</v>
      </c>
      <c r="AM1294" s="44">
        <f t="shared" si="653"/>
        <v>336.2551097190418</v>
      </c>
      <c r="AN1294" s="44">
        <f t="shared" si="654"/>
        <v>252.19133228928138</v>
      </c>
      <c r="AO1294" s="44">
        <f>IF('My Spreedsheet '!AN1294&lt; 'Supercapacitor Info'!$F$22,'My Spreedsheet '!AN1294,'Supercapacitor Info'!$F$22)</f>
        <v>252.19133228928138</v>
      </c>
    </row>
    <row r="1295" spans="2:41" x14ac:dyDescent="0.3">
      <c r="B1295" s="11" t="s">
        <v>11</v>
      </c>
      <c r="C1295" s="11">
        <v>1290</v>
      </c>
      <c r="D1295" s="11">
        <v>268</v>
      </c>
      <c r="E1295" s="12">
        <v>76.900000000000006</v>
      </c>
      <c r="F1295" s="53">
        <f t="shared" si="629"/>
        <v>21.361111111111111</v>
      </c>
      <c r="G1295" s="19">
        <f t="shared" si="655"/>
        <v>-9.7222222222222612E-2</v>
      </c>
      <c r="H1295" s="19">
        <f t="shared" si="656"/>
        <v>-0.35000000000000142</v>
      </c>
      <c r="I1295" s="19">
        <f t="shared" si="630"/>
        <v>21.361111111111111</v>
      </c>
      <c r="J1295" s="19">
        <f t="shared" si="631"/>
        <v>12541.91666666667</v>
      </c>
      <c r="K1295" s="19">
        <f t="shared" si="632"/>
        <v>4691.5000000000027</v>
      </c>
      <c r="L1295" s="44">
        <f>'Car Info '!$C$5*'My Spreedsheet '!G1295</f>
        <v>-144.86111111111168</v>
      </c>
      <c r="M1295" s="44">
        <f t="shared" si="633"/>
        <v>1</v>
      </c>
      <c r="N1295" s="44">
        <f>IF(M1295=1,'Car Info '!$C$5*9.80665*'Car Info '!$H$5,0)</f>
        <v>160.73099349999998</v>
      </c>
      <c r="O1295" s="44">
        <f>0.5*'Car Info '!$G$5*'Car Info '!$I$5*'Car Info '!$D$5*('My Spreedsheet '!F1295*'My Spreedsheet '!F1295)</f>
        <v>174.25197328927254</v>
      </c>
      <c r="P1295" s="44">
        <f t="shared" si="626"/>
        <v>190.12185567816084</v>
      </c>
      <c r="Q1295" s="44">
        <f t="shared" si="634"/>
        <v>4061.2140837918246</v>
      </c>
      <c r="R1295" s="44">
        <f t="shared" si="635"/>
        <v>4.0612140837918247</v>
      </c>
      <c r="S1295" s="44">
        <f t="shared" si="636"/>
        <v>7155.6083739152928</v>
      </c>
      <c r="T1295" s="44">
        <f t="shared" si="637"/>
        <v>1600550.6795329808</v>
      </c>
      <c r="U1295" s="44">
        <f t="shared" si="638"/>
        <v>4.0612140837918247</v>
      </c>
      <c r="V1295" s="44">
        <f t="shared" si="639"/>
        <v>1.1281150232755068E-3</v>
      </c>
      <c r="W1295" s="44">
        <f t="shared" si="640"/>
        <v>0</v>
      </c>
      <c r="X1295" s="44">
        <f t="shared" si="641"/>
        <v>0</v>
      </c>
      <c r="Y1295" s="44">
        <f t="shared" si="627"/>
        <v>5760.2445993285701</v>
      </c>
      <c r="Z1295" s="44">
        <f t="shared" si="628"/>
        <v>-2053.4640369616213</v>
      </c>
      <c r="AA1295" s="44">
        <f t="shared" si="642"/>
        <v>1.6000679442579362</v>
      </c>
      <c r="AB1295" s="44">
        <f t="shared" si="643"/>
        <v>-0.57040667693378366</v>
      </c>
      <c r="AC1295" s="44">
        <f t="shared" si="644"/>
        <v>0.57040667693378366</v>
      </c>
      <c r="AD1295" s="44">
        <f t="shared" si="645"/>
        <v>1.0296612673241525</v>
      </c>
      <c r="AE1295" s="44">
        <f>1/2*(('Car Info '!$C$5)*('My Spreedsheet '!F1295)^2)</f>
        <v>339941.31558641972</v>
      </c>
      <c r="AF1295" s="44">
        <f t="shared" si="646"/>
        <v>339.94131558641971</v>
      </c>
      <c r="AG1295" s="44">
        <f t="shared" si="647"/>
        <v>9.4428143218449917E-2</v>
      </c>
      <c r="AH1295" s="44">
        <f t="shared" si="648"/>
        <v>40.06967633852021</v>
      </c>
      <c r="AI1295" s="44">
        <f t="shared" si="649"/>
        <v>7155.6083739152928</v>
      </c>
      <c r="AJ1295" s="44">
        <f t="shared" si="650"/>
        <v>332785.70721250441</v>
      </c>
      <c r="AK1295" s="44">
        <f t="shared" si="651"/>
        <v>332.78570721250441</v>
      </c>
      <c r="AL1295" s="44">
        <f t="shared" si="652"/>
        <v>332785.70721250441</v>
      </c>
      <c r="AM1295" s="44">
        <f t="shared" si="653"/>
        <v>332.78570721250441</v>
      </c>
      <c r="AN1295" s="44">
        <f t="shared" si="654"/>
        <v>249.58928040937829</v>
      </c>
      <c r="AO1295" s="44">
        <f>IF('My Spreedsheet '!AN1295&lt; 'Supercapacitor Info'!$F$22,'My Spreedsheet '!AN1295,'Supercapacitor Info'!$F$22)</f>
        <v>249.58928040937829</v>
      </c>
    </row>
    <row r="1296" spans="2:41" x14ac:dyDescent="0.3">
      <c r="B1296" s="11" t="s">
        <v>11</v>
      </c>
      <c r="C1296" s="11">
        <v>1291</v>
      </c>
      <c r="D1296" s="11">
        <v>269</v>
      </c>
      <c r="E1296" s="12">
        <v>76.599999999999994</v>
      </c>
      <c r="F1296" s="53">
        <f t="shared" si="629"/>
        <v>21.277777777777775</v>
      </c>
      <c r="G1296" s="19">
        <f t="shared" si="655"/>
        <v>-9.7222222222222612E-2</v>
      </c>
      <c r="H1296" s="19">
        <f t="shared" si="656"/>
        <v>-0.35000000000000142</v>
      </c>
      <c r="I1296" s="19">
        <f t="shared" si="630"/>
        <v>21.277777777777775</v>
      </c>
      <c r="J1296" s="19">
        <f t="shared" si="631"/>
        <v>12563.194444444447</v>
      </c>
      <c r="K1296" s="19">
        <f t="shared" si="632"/>
        <v>4712.7777777777801</v>
      </c>
      <c r="L1296" s="44">
        <f>'Car Info '!$C$5*'My Spreedsheet '!G1296</f>
        <v>-144.86111111111168</v>
      </c>
      <c r="M1296" s="44">
        <f t="shared" si="633"/>
        <v>1</v>
      </c>
      <c r="N1296" s="44">
        <f>IF(M1296=1,'Car Info '!$C$5*9.80665*'Car Info '!$H$5,0)</f>
        <v>160.73099349999998</v>
      </c>
      <c r="O1296" s="44">
        <f>0.5*'Car Info '!$G$5*'Car Info '!$I$5*'Car Info '!$D$5*('My Spreedsheet '!F1296*'My Spreedsheet '!F1296)</f>
        <v>172.89505198909023</v>
      </c>
      <c r="P1296" s="44">
        <f t="shared" si="626"/>
        <v>188.76493437797853</v>
      </c>
      <c r="Q1296" s="44">
        <f t="shared" si="634"/>
        <v>4016.4983259314317</v>
      </c>
      <c r="R1296" s="44">
        <f t="shared" si="635"/>
        <v>4.0164983259314315</v>
      </c>
      <c r="S1296" s="44">
        <f t="shared" si="636"/>
        <v>7098.8208567956399</v>
      </c>
      <c r="T1296" s="44">
        <f t="shared" si="637"/>
        <v>1607649.5003897764</v>
      </c>
      <c r="U1296" s="44">
        <f t="shared" si="638"/>
        <v>4.0164983259314315</v>
      </c>
      <c r="V1296" s="44">
        <f t="shared" si="639"/>
        <v>1.1156939794253976E-3</v>
      </c>
      <c r="W1296" s="44">
        <f t="shared" si="640"/>
        <v>0</v>
      </c>
      <c r="X1296" s="44">
        <f t="shared" si="641"/>
        <v>0</v>
      </c>
      <c r="Y1296" s="44">
        <f t="shared" si="627"/>
        <v>5764.2610976545011</v>
      </c>
      <c r="Z1296" s="44">
        <f t="shared" si="628"/>
        <v>-2053.4640369616213</v>
      </c>
      <c r="AA1296" s="44">
        <f t="shared" si="642"/>
        <v>1.6011836382373614</v>
      </c>
      <c r="AB1296" s="44">
        <f t="shared" si="643"/>
        <v>-0.57040667693378366</v>
      </c>
      <c r="AC1296" s="44">
        <f t="shared" si="644"/>
        <v>0.57040667693378366</v>
      </c>
      <c r="AD1296" s="44">
        <f t="shared" si="645"/>
        <v>1.0307769613035778</v>
      </c>
      <c r="AE1296" s="44">
        <f>1/2*(('Car Info '!$C$5)*('My Spreedsheet '!F1296)^2)</f>
        <v>337294.15123456781</v>
      </c>
      <c r="AF1296" s="44">
        <f t="shared" si="646"/>
        <v>337.29415123456783</v>
      </c>
      <c r="AG1296" s="44">
        <f t="shared" si="647"/>
        <v>9.369281978737995E-2</v>
      </c>
      <c r="AH1296" s="44">
        <f t="shared" si="648"/>
        <v>40.163369158307589</v>
      </c>
      <c r="AI1296" s="44">
        <f t="shared" si="649"/>
        <v>7098.8208567956399</v>
      </c>
      <c r="AJ1296" s="44">
        <f t="shared" si="650"/>
        <v>330195.33037777216</v>
      </c>
      <c r="AK1296" s="44">
        <f t="shared" si="651"/>
        <v>330.19533037777217</v>
      </c>
      <c r="AL1296" s="44">
        <f t="shared" si="652"/>
        <v>330195.33037777216</v>
      </c>
      <c r="AM1296" s="44">
        <f t="shared" si="653"/>
        <v>330.19533037777217</v>
      </c>
      <c r="AN1296" s="44">
        <f t="shared" si="654"/>
        <v>247.64649778332912</v>
      </c>
      <c r="AO1296" s="44">
        <f>IF('My Spreedsheet '!AN1296&lt; 'Supercapacitor Info'!$F$22,'My Spreedsheet '!AN1296,'Supercapacitor Info'!$F$22)</f>
        <v>247.64649778332912</v>
      </c>
    </row>
    <row r="1297" spans="2:41" x14ac:dyDescent="0.3">
      <c r="B1297" s="11" t="s">
        <v>11</v>
      </c>
      <c r="C1297" s="11">
        <v>1292</v>
      </c>
      <c r="D1297" s="11">
        <v>270</v>
      </c>
      <c r="E1297" s="12">
        <v>76.2</v>
      </c>
      <c r="F1297" s="53">
        <f t="shared" si="629"/>
        <v>21.166666666666668</v>
      </c>
      <c r="G1297" s="19">
        <f t="shared" si="655"/>
        <v>-0.12499999999999881</v>
      </c>
      <c r="H1297" s="19">
        <f t="shared" si="656"/>
        <v>-0.44999999999999574</v>
      </c>
      <c r="I1297" s="19">
        <f t="shared" si="630"/>
        <v>21.166666666666668</v>
      </c>
      <c r="J1297" s="19">
        <f t="shared" si="631"/>
        <v>12584.361111111113</v>
      </c>
      <c r="K1297" s="19">
        <f t="shared" si="632"/>
        <v>4733.9444444444471</v>
      </c>
      <c r="L1297" s="44">
        <f>'Car Info '!$C$5*'My Spreedsheet '!G1297</f>
        <v>-186.24999999999821</v>
      </c>
      <c r="M1297" s="44">
        <f t="shared" si="633"/>
        <v>1</v>
      </c>
      <c r="N1297" s="44">
        <f>IF(M1297=1,'Car Info '!$C$5*9.80665*'Car Info '!$H$5,0)</f>
        <v>160.73099349999998</v>
      </c>
      <c r="O1297" s="44">
        <f>0.5*'Car Info '!$G$5*'Car Info '!$I$5*'Car Info '!$D$5*('My Spreedsheet '!F1297*'My Spreedsheet '!F1297)</f>
        <v>171.09407414181251</v>
      </c>
      <c r="P1297" s="44">
        <f t="shared" ref="P1297:P1360" si="657">L1297+N1297+O1297</f>
        <v>145.57506764181429</v>
      </c>
      <c r="Q1297" s="44">
        <f t="shared" si="634"/>
        <v>3081.3389317517358</v>
      </c>
      <c r="R1297" s="44">
        <f t="shared" si="635"/>
        <v>3.0813389317517359</v>
      </c>
      <c r="S1297" s="44">
        <f t="shared" si="636"/>
        <v>7023.6305984183646</v>
      </c>
      <c r="T1297" s="44">
        <f t="shared" si="637"/>
        <v>1614673.1309881948</v>
      </c>
      <c r="U1297" s="44">
        <f t="shared" si="638"/>
        <v>3.0813389317517359</v>
      </c>
      <c r="V1297" s="44">
        <f t="shared" si="639"/>
        <v>8.5592748104214886E-4</v>
      </c>
      <c r="W1297" s="44">
        <f t="shared" si="640"/>
        <v>0</v>
      </c>
      <c r="X1297" s="44">
        <f t="shared" si="641"/>
        <v>0</v>
      </c>
      <c r="Y1297" s="44">
        <f t="shared" si="627"/>
        <v>5767.3424365862529</v>
      </c>
      <c r="Z1297" s="44">
        <f t="shared" si="628"/>
        <v>-2053.4640369616213</v>
      </c>
      <c r="AA1297" s="44">
        <f t="shared" si="642"/>
        <v>1.6020395657184037</v>
      </c>
      <c r="AB1297" s="44">
        <f t="shared" si="643"/>
        <v>-0.57040667693378366</v>
      </c>
      <c r="AC1297" s="44">
        <f t="shared" si="644"/>
        <v>0.57040667693378366</v>
      </c>
      <c r="AD1297" s="44">
        <f t="shared" si="645"/>
        <v>1.03163288878462</v>
      </c>
      <c r="AE1297" s="44">
        <f>1/2*(('Car Info '!$C$5)*('My Spreedsheet '!F1297)^2)</f>
        <v>333780.6944444445</v>
      </c>
      <c r="AF1297" s="44">
        <f t="shared" si="646"/>
        <v>333.78069444444452</v>
      </c>
      <c r="AG1297" s="44">
        <f t="shared" si="647"/>
        <v>9.2716859567901252E-2</v>
      </c>
      <c r="AH1297" s="44">
        <f t="shared" si="648"/>
        <v>40.256086017875489</v>
      </c>
      <c r="AI1297" s="44">
        <f t="shared" si="649"/>
        <v>7023.6305984183646</v>
      </c>
      <c r="AJ1297" s="44">
        <f t="shared" si="650"/>
        <v>326757.06384602614</v>
      </c>
      <c r="AK1297" s="44">
        <f t="shared" si="651"/>
        <v>326.75706384602614</v>
      </c>
      <c r="AL1297" s="44">
        <f t="shared" si="652"/>
        <v>326757.06384602614</v>
      </c>
      <c r="AM1297" s="44">
        <f t="shared" si="653"/>
        <v>326.75706384602614</v>
      </c>
      <c r="AN1297" s="44">
        <f t="shared" si="654"/>
        <v>245.06779788451962</v>
      </c>
      <c r="AO1297" s="44">
        <f>IF('My Spreedsheet '!AN1297&lt; 'Supercapacitor Info'!$F$22,'My Spreedsheet '!AN1297,'Supercapacitor Info'!$F$22)</f>
        <v>245.06779788451962</v>
      </c>
    </row>
    <row r="1298" spans="2:41" x14ac:dyDescent="0.3">
      <c r="B1298" s="11" t="s">
        <v>11</v>
      </c>
      <c r="C1298" s="11">
        <v>1293</v>
      </c>
      <c r="D1298" s="11">
        <v>271</v>
      </c>
      <c r="E1298" s="12">
        <v>75.7</v>
      </c>
      <c r="F1298" s="53">
        <f t="shared" si="629"/>
        <v>21.027777777777779</v>
      </c>
      <c r="G1298" s="19">
        <f t="shared" si="655"/>
        <v>-0.1388888888888889</v>
      </c>
      <c r="H1298" s="19">
        <f t="shared" si="656"/>
        <v>-0.5</v>
      </c>
      <c r="I1298" s="19">
        <f t="shared" si="630"/>
        <v>21.027777777777779</v>
      </c>
      <c r="J1298" s="19">
        <f t="shared" si="631"/>
        <v>12605.388888888891</v>
      </c>
      <c r="K1298" s="19">
        <f t="shared" si="632"/>
        <v>4754.9722222222244</v>
      </c>
      <c r="L1298" s="44">
        <f>'Car Info '!$C$5*'My Spreedsheet '!G1298</f>
        <v>-206.94444444444446</v>
      </c>
      <c r="M1298" s="44">
        <f t="shared" si="633"/>
        <v>1</v>
      </c>
      <c r="N1298" s="44">
        <f>IF(M1298=1,'Car Info '!$C$5*9.80665*'Car Info '!$H$5,0)</f>
        <v>160.73099349999998</v>
      </c>
      <c r="O1298" s="44">
        <f>0.5*'Car Info '!$G$5*'Car Info '!$I$5*'Car Info '!$D$5*('My Spreedsheet '!F1298*'My Spreedsheet '!F1298)</f>
        <v>168.8561116499809</v>
      </c>
      <c r="P1298" s="44">
        <f t="shared" si="657"/>
        <v>122.64266070553643</v>
      </c>
      <c r="Q1298" s="44">
        <f t="shared" si="634"/>
        <v>2578.9026153914187</v>
      </c>
      <c r="R1298" s="44">
        <f t="shared" si="635"/>
        <v>2.578902615391419</v>
      </c>
      <c r="S1298" s="44">
        <f t="shared" si="636"/>
        <v>6930.4844055148751</v>
      </c>
      <c r="T1298" s="44">
        <f t="shared" si="637"/>
        <v>1621603.6153937096</v>
      </c>
      <c r="U1298" s="44">
        <f t="shared" si="638"/>
        <v>2.578902615391419</v>
      </c>
      <c r="V1298" s="44">
        <f t="shared" si="639"/>
        <v>7.1636183760872749E-4</v>
      </c>
      <c r="W1298" s="44">
        <f t="shared" si="640"/>
        <v>0</v>
      </c>
      <c r="X1298" s="44">
        <f t="shared" si="641"/>
        <v>0</v>
      </c>
      <c r="Y1298" s="44">
        <f t="shared" si="627"/>
        <v>5769.9213392016445</v>
      </c>
      <c r="Z1298" s="44">
        <f t="shared" si="628"/>
        <v>-2053.4640369616213</v>
      </c>
      <c r="AA1298" s="44">
        <f t="shared" si="642"/>
        <v>1.6027559275560124</v>
      </c>
      <c r="AB1298" s="44">
        <f t="shared" si="643"/>
        <v>-0.57040667693378366</v>
      </c>
      <c r="AC1298" s="44">
        <f t="shared" si="644"/>
        <v>0.57040667693378366</v>
      </c>
      <c r="AD1298" s="44">
        <f t="shared" si="645"/>
        <v>1.0323492506222287</v>
      </c>
      <c r="AE1298" s="44">
        <f>1/2*(('Car Info '!$C$5)*('My Spreedsheet '!F1298)^2)</f>
        <v>329414.74151234567</v>
      </c>
      <c r="AF1298" s="44">
        <f t="shared" si="646"/>
        <v>329.4147415123457</v>
      </c>
      <c r="AG1298" s="44">
        <f t="shared" si="647"/>
        <v>9.1504094864540475E-2</v>
      </c>
      <c r="AH1298" s="44">
        <f t="shared" si="648"/>
        <v>40.347590112740029</v>
      </c>
      <c r="AI1298" s="44">
        <f t="shared" si="649"/>
        <v>6930.4844055148751</v>
      </c>
      <c r="AJ1298" s="44">
        <f t="shared" si="650"/>
        <v>322484.25710683077</v>
      </c>
      <c r="AK1298" s="44">
        <f t="shared" si="651"/>
        <v>322.4842571068308</v>
      </c>
      <c r="AL1298" s="44">
        <f t="shared" si="652"/>
        <v>322484.25710683077</v>
      </c>
      <c r="AM1298" s="44">
        <f t="shared" si="653"/>
        <v>322.4842571068308</v>
      </c>
      <c r="AN1298" s="44">
        <f t="shared" si="654"/>
        <v>241.86319283012307</v>
      </c>
      <c r="AO1298" s="44">
        <f>IF('My Spreedsheet '!AN1298&lt; 'Supercapacitor Info'!$F$22,'My Spreedsheet '!AN1298,'Supercapacitor Info'!$F$22)</f>
        <v>241.86319283012307</v>
      </c>
    </row>
    <row r="1299" spans="2:41" x14ac:dyDescent="0.3">
      <c r="B1299" s="11" t="s">
        <v>11</v>
      </c>
      <c r="C1299" s="11">
        <v>1294</v>
      </c>
      <c r="D1299" s="11">
        <v>272</v>
      </c>
      <c r="E1299" s="12">
        <v>75.2</v>
      </c>
      <c r="F1299" s="53">
        <f t="shared" si="629"/>
        <v>20.888888888888889</v>
      </c>
      <c r="G1299" s="19">
        <f t="shared" si="655"/>
        <v>-0.1388888888888889</v>
      </c>
      <c r="H1299" s="19">
        <f t="shared" si="656"/>
        <v>-0.5</v>
      </c>
      <c r="I1299" s="19">
        <f t="shared" si="630"/>
        <v>20.888888888888889</v>
      </c>
      <c r="J1299" s="19">
        <f t="shared" si="631"/>
        <v>12626.277777777779</v>
      </c>
      <c r="K1299" s="19">
        <f t="shared" si="632"/>
        <v>4775.8611111111131</v>
      </c>
      <c r="L1299" s="44">
        <f>'Car Info '!$C$5*'My Spreedsheet '!G1299</f>
        <v>-206.94444444444446</v>
      </c>
      <c r="M1299" s="44">
        <f t="shared" si="633"/>
        <v>1</v>
      </c>
      <c r="N1299" s="44">
        <f>IF(M1299=1,'Car Info '!$C$5*9.80665*'Car Info '!$H$5,0)</f>
        <v>160.73099349999998</v>
      </c>
      <c r="O1299" s="44">
        <f>0.5*'Car Info '!$G$5*'Car Info '!$I$5*'Car Info '!$D$5*('My Spreedsheet '!F1299*'My Spreedsheet '!F1299)</f>
        <v>166.63288228844445</v>
      </c>
      <c r="P1299" s="44">
        <f t="shared" si="657"/>
        <v>120.41943134399997</v>
      </c>
      <c r="Q1299" s="44">
        <f t="shared" si="634"/>
        <v>2515.4281214079997</v>
      </c>
      <c r="R1299" s="44">
        <f t="shared" si="635"/>
        <v>2.5154281214079997</v>
      </c>
      <c r="S1299" s="44">
        <f t="shared" si="636"/>
        <v>6838.267627580839</v>
      </c>
      <c r="T1299" s="44">
        <f t="shared" si="637"/>
        <v>1628441.8830212904</v>
      </c>
      <c r="U1299" s="44">
        <f t="shared" si="638"/>
        <v>2.5154281214079997</v>
      </c>
      <c r="V1299" s="44">
        <f t="shared" si="639"/>
        <v>6.987300337244443E-4</v>
      </c>
      <c r="W1299" s="44">
        <f t="shared" si="640"/>
        <v>0</v>
      </c>
      <c r="X1299" s="44">
        <f t="shared" si="641"/>
        <v>0</v>
      </c>
      <c r="Y1299" s="44">
        <f t="shared" si="627"/>
        <v>5772.4367673230527</v>
      </c>
      <c r="Z1299" s="44">
        <f t="shared" si="628"/>
        <v>-2053.4640369616213</v>
      </c>
      <c r="AA1299" s="44">
        <f t="shared" si="642"/>
        <v>1.6034546575897368</v>
      </c>
      <c r="AB1299" s="44">
        <f t="shared" si="643"/>
        <v>-0.57040667693378366</v>
      </c>
      <c r="AC1299" s="44">
        <f t="shared" si="644"/>
        <v>0.57040667693378366</v>
      </c>
      <c r="AD1299" s="44">
        <f t="shared" si="645"/>
        <v>1.0330479806559532</v>
      </c>
      <c r="AE1299" s="44">
        <f>1/2*(('Car Info '!$C$5)*('My Spreedsheet '!F1299)^2)</f>
        <v>325077.53086419753</v>
      </c>
      <c r="AF1299" s="44">
        <f t="shared" si="646"/>
        <v>325.07753086419751</v>
      </c>
      <c r="AG1299" s="44">
        <f t="shared" si="647"/>
        <v>9.029931412894375E-2</v>
      </c>
      <c r="AH1299" s="44">
        <f t="shared" si="648"/>
        <v>40.437889426868971</v>
      </c>
      <c r="AI1299" s="44">
        <f t="shared" si="649"/>
        <v>6838.267627580839</v>
      </c>
      <c r="AJ1299" s="44">
        <f t="shared" si="650"/>
        <v>318239.26323661668</v>
      </c>
      <c r="AK1299" s="44">
        <f t="shared" si="651"/>
        <v>318.23926323661669</v>
      </c>
      <c r="AL1299" s="44">
        <f t="shared" si="652"/>
        <v>318239.26323661668</v>
      </c>
      <c r="AM1299" s="44">
        <f t="shared" si="653"/>
        <v>318.23926323661669</v>
      </c>
      <c r="AN1299" s="44">
        <f t="shared" si="654"/>
        <v>238.67944742746249</v>
      </c>
      <c r="AO1299" s="44">
        <f>IF('My Spreedsheet '!AN1299&lt; 'Supercapacitor Info'!$F$22,'My Spreedsheet '!AN1299,'Supercapacitor Info'!$F$22)</f>
        <v>238.67944742746249</v>
      </c>
    </row>
    <row r="1300" spans="2:41" x14ac:dyDescent="0.3">
      <c r="B1300" s="11" t="s">
        <v>11</v>
      </c>
      <c r="C1300" s="11">
        <v>1295</v>
      </c>
      <c r="D1300" s="11">
        <v>273</v>
      </c>
      <c r="E1300" s="12">
        <v>74.7</v>
      </c>
      <c r="F1300" s="53">
        <f t="shared" si="629"/>
        <v>20.75</v>
      </c>
      <c r="G1300" s="19">
        <f t="shared" si="655"/>
        <v>-0.11111111111111072</v>
      </c>
      <c r="H1300" s="19">
        <f t="shared" si="656"/>
        <v>-0.39999999999999858</v>
      </c>
      <c r="I1300" s="19">
        <f t="shared" si="630"/>
        <v>20.75</v>
      </c>
      <c r="J1300" s="19">
        <f t="shared" si="631"/>
        <v>12647.027777777779</v>
      </c>
      <c r="K1300" s="19">
        <f t="shared" si="632"/>
        <v>4796.6111111111131</v>
      </c>
      <c r="L1300" s="44">
        <f>'Car Info '!$C$5*'My Spreedsheet '!G1300</f>
        <v>-165.55555555555497</v>
      </c>
      <c r="M1300" s="44">
        <f t="shared" si="633"/>
        <v>1</v>
      </c>
      <c r="N1300" s="44">
        <f>IF(M1300=1,'Car Info '!$C$5*9.80665*'Car Info '!$H$5,0)</f>
        <v>160.73099349999998</v>
      </c>
      <c r="O1300" s="44">
        <f>0.5*'Car Info '!$G$5*'Car Info '!$I$5*'Car Info '!$D$5*('My Spreedsheet '!F1300*'My Spreedsheet '!F1300)</f>
        <v>164.42438605720312</v>
      </c>
      <c r="P1300" s="44">
        <f t="shared" si="657"/>
        <v>159.59982400164813</v>
      </c>
      <c r="Q1300" s="44">
        <f t="shared" si="634"/>
        <v>3311.6963480341988</v>
      </c>
      <c r="R1300" s="44">
        <f t="shared" si="635"/>
        <v>3.3116963480341988</v>
      </c>
      <c r="S1300" s="44">
        <f t="shared" si="636"/>
        <v>6746.9741258119648</v>
      </c>
      <c r="T1300" s="44">
        <f t="shared" si="637"/>
        <v>1635188.8571471025</v>
      </c>
      <c r="U1300" s="44">
        <f t="shared" si="638"/>
        <v>3.3116963480341988</v>
      </c>
      <c r="V1300" s="44">
        <f t="shared" si="639"/>
        <v>9.1991565223172186E-4</v>
      </c>
      <c r="W1300" s="44">
        <f t="shared" si="640"/>
        <v>0</v>
      </c>
      <c r="X1300" s="44">
        <f t="shared" si="641"/>
        <v>0</v>
      </c>
      <c r="Y1300" s="44">
        <f t="shared" si="627"/>
        <v>5775.7484636710869</v>
      </c>
      <c r="Z1300" s="44">
        <f t="shared" si="628"/>
        <v>-2053.4640369616213</v>
      </c>
      <c r="AA1300" s="44">
        <f t="shared" si="642"/>
        <v>1.6043745732419685</v>
      </c>
      <c r="AB1300" s="44">
        <f t="shared" si="643"/>
        <v>-0.57040667693378366</v>
      </c>
      <c r="AC1300" s="44">
        <f t="shared" si="644"/>
        <v>0.57040667693378366</v>
      </c>
      <c r="AD1300" s="44">
        <f t="shared" si="645"/>
        <v>1.0339678963081849</v>
      </c>
      <c r="AE1300" s="44">
        <f>1/2*(('Car Info '!$C$5)*('My Spreedsheet '!F1300)^2)</f>
        <v>320769.0625</v>
      </c>
      <c r="AF1300" s="44">
        <f t="shared" si="646"/>
        <v>320.76906250000002</v>
      </c>
      <c r="AG1300" s="44">
        <f t="shared" si="647"/>
        <v>8.9102517361111119E-2</v>
      </c>
      <c r="AH1300" s="44">
        <f t="shared" si="648"/>
        <v>40.526991944230083</v>
      </c>
      <c r="AI1300" s="44">
        <f t="shared" si="649"/>
        <v>6746.9741258119648</v>
      </c>
      <c r="AJ1300" s="44">
        <f t="shared" si="650"/>
        <v>314022.08837418805</v>
      </c>
      <c r="AK1300" s="44">
        <f t="shared" si="651"/>
        <v>314.02208837418806</v>
      </c>
      <c r="AL1300" s="44">
        <f t="shared" si="652"/>
        <v>314022.08837418805</v>
      </c>
      <c r="AM1300" s="44">
        <f t="shared" si="653"/>
        <v>314.02208837418806</v>
      </c>
      <c r="AN1300" s="44">
        <f t="shared" si="654"/>
        <v>235.51656628064106</v>
      </c>
      <c r="AO1300" s="44">
        <f>IF('My Spreedsheet '!AN1300&lt; 'Supercapacitor Info'!$F$22,'My Spreedsheet '!AN1300,'Supercapacitor Info'!$F$22)</f>
        <v>235.51656628064106</v>
      </c>
    </row>
    <row r="1301" spans="2:41" x14ac:dyDescent="0.3">
      <c r="B1301" s="11" t="s">
        <v>11</v>
      </c>
      <c r="C1301" s="11">
        <v>1296</v>
      </c>
      <c r="D1301" s="11">
        <v>274</v>
      </c>
      <c r="E1301" s="12">
        <v>74.400000000000006</v>
      </c>
      <c r="F1301" s="53">
        <f t="shared" si="629"/>
        <v>20.666666666666668</v>
      </c>
      <c r="G1301" s="19">
        <f t="shared" si="655"/>
        <v>-5.5555555555556344E-2</v>
      </c>
      <c r="H1301" s="19">
        <f t="shared" si="656"/>
        <v>-0.20000000000000284</v>
      </c>
      <c r="I1301" s="19">
        <f t="shared" si="630"/>
        <v>20.666666666666668</v>
      </c>
      <c r="J1301" s="19">
        <f t="shared" si="631"/>
        <v>12667.694444444445</v>
      </c>
      <c r="K1301" s="19">
        <f t="shared" si="632"/>
        <v>4817.2777777777801</v>
      </c>
      <c r="L1301" s="44">
        <f>'Car Info '!$C$5*'My Spreedsheet '!G1301</f>
        <v>-82.777777777778951</v>
      </c>
      <c r="M1301" s="44">
        <f t="shared" si="633"/>
        <v>1</v>
      </c>
      <c r="N1301" s="44">
        <f>IF(M1301=1,'Car Info '!$C$5*9.80665*'Car Info '!$H$5,0)</f>
        <v>160.73099349999998</v>
      </c>
      <c r="O1301" s="44">
        <f>0.5*'Car Info '!$G$5*'Car Info '!$I$5*'Car Info '!$D$5*('My Spreedsheet '!F1301*'My Spreedsheet '!F1301)</f>
        <v>163.10636022100002</v>
      </c>
      <c r="P1301" s="44">
        <f t="shared" si="657"/>
        <v>241.05957594322103</v>
      </c>
      <c r="Q1301" s="44">
        <f t="shared" si="634"/>
        <v>4981.8979028265685</v>
      </c>
      <c r="R1301" s="44">
        <f t="shared" si="635"/>
        <v>4.9818979028265682</v>
      </c>
      <c r="S1301" s="44">
        <f t="shared" si="636"/>
        <v>6692.6386435673339</v>
      </c>
      <c r="T1301" s="44">
        <f t="shared" si="637"/>
        <v>1641881.4957906697</v>
      </c>
      <c r="U1301" s="44">
        <f t="shared" si="638"/>
        <v>4.9818979028265682</v>
      </c>
      <c r="V1301" s="44">
        <f t="shared" si="639"/>
        <v>1.3838605285629356E-3</v>
      </c>
      <c r="W1301" s="44">
        <f t="shared" si="640"/>
        <v>0</v>
      </c>
      <c r="X1301" s="44">
        <f t="shared" si="641"/>
        <v>0</v>
      </c>
      <c r="Y1301" s="44">
        <f t="shared" si="627"/>
        <v>5780.7303615739138</v>
      </c>
      <c r="Z1301" s="44">
        <f t="shared" si="628"/>
        <v>-2053.4640369616213</v>
      </c>
      <c r="AA1301" s="44">
        <f t="shared" si="642"/>
        <v>1.6057584337705315</v>
      </c>
      <c r="AB1301" s="44">
        <f t="shared" si="643"/>
        <v>-0.57040667693378366</v>
      </c>
      <c r="AC1301" s="44">
        <f t="shared" si="644"/>
        <v>0.57040667693378366</v>
      </c>
      <c r="AD1301" s="44">
        <f t="shared" si="645"/>
        <v>1.0353517568367478</v>
      </c>
      <c r="AE1301" s="44">
        <f>1/2*(('Car Info '!$C$5)*('My Spreedsheet '!F1301)^2)</f>
        <v>318197.77777777781</v>
      </c>
      <c r="AF1301" s="44">
        <f t="shared" si="646"/>
        <v>318.19777777777784</v>
      </c>
      <c r="AG1301" s="44">
        <f t="shared" si="647"/>
        <v>8.8388271604938284E-2</v>
      </c>
      <c r="AH1301" s="44">
        <f t="shared" si="648"/>
        <v>40.615380215835025</v>
      </c>
      <c r="AI1301" s="44">
        <f t="shared" si="649"/>
        <v>6692.6386435673339</v>
      </c>
      <c r="AJ1301" s="44">
        <f t="shared" si="650"/>
        <v>311505.13913421048</v>
      </c>
      <c r="AK1301" s="44">
        <f t="shared" si="651"/>
        <v>311.50513913421048</v>
      </c>
      <c r="AL1301" s="44">
        <f t="shared" si="652"/>
        <v>311505.13913421048</v>
      </c>
      <c r="AM1301" s="44">
        <f t="shared" si="653"/>
        <v>311.50513913421048</v>
      </c>
      <c r="AN1301" s="44">
        <f t="shared" si="654"/>
        <v>233.62885435065786</v>
      </c>
      <c r="AO1301" s="44">
        <f>IF('My Spreedsheet '!AN1301&lt; 'Supercapacitor Info'!$F$22,'My Spreedsheet '!AN1301,'Supercapacitor Info'!$F$22)</f>
        <v>233.62885435065786</v>
      </c>
    </row>
    <row r="1302" spans="2:41" x14ac:dyDescent="0.3">
      <c r="B1302" s="11" t="s">
        <v>11</v>
      </c>
      <c r="C1302" s="11">
        <v>1297</v>
      </c>
      <c r="D1302" s="11">
        <v>275</v>
      </c>
      <c r="E1302" s="12">
        <v>74.3</v>
      </c>
      <c r="F1302" s="53">
        <f t="shared" si="629"/>
        <v>20.638888888888889</v>
      </c>
      <c r="G1302" s="19">
        <f t="shared" si="655"/>
        <v>0</v>
      </c>
      <c r="H1302" s="19">
        <f t="shared" si="656"/>
        <v>0</v>
      </c>
      <c r="I1302" s="19">
        <f t="shared" si="630"/>
        <v>20.638888888888889</v>
      </c>
      <c r="J1302" s="19">
        <f t="shared" si="631"/>
        <v>12688.333333333334</v>
      </c>
      <c r="K1302" s="19">
        <f t="shared" si="632"/>
        <v>4837.9166666666688</v>
      </c>
      <c r="L1302" s="44">
        <f>'Car Info '!$C$5*'My Spreedsheet '!G1302</f>
        <v>0</v>
      </c>
      <c r="M1302" s="44">
        <f t="shared" si="633"/>
        <v>1</v>
      </c>
      <c r="N1302" s="44">
        <f>IF(M1302=1,'Car Info '!$C$5*9.80665*'Car Info '!$H$5,0)</f>
        <v>160.73099349999998</v>
      </c>
      <c r="O1302" s="44">
        <f>0.5*'Car Info '!$G$5*'Car Info '!$I$5*'Car Info '!$D$5*('My Spreedsheet '!F1302*'My Spreedsheet '!F1302)</f>
        <v>162.66819692602257</v>
      </c>
      <c r="P1302" s="44">
        <f t="shared" si="657"/>
        <v>323.39919042602253</v>
      </c>
      <c r="Q1302" s="44">
        <f t="shared" si="634"/>
        <v>6674.5999579592981</v>
      </c>
      <c r="R1302" s="44">
        <f t="shared" si="635"/>
        <v>6.6745999579592983</v>
      </c>
      <c r="S1302" s="44">
        <f t="shared" si="636"/>
        <v>6674.5999579592981</v>
      </c>
      <c r="T1302" s="44">
        <f t="shared" si="637"/>
        <v>1648556.095748629</v>
      </c>
      <c r="U1302" s="44">
        <f t="shared" si="638"/>
        <v>6.6745999579592983</v>
      </c>
      <c r="V1302" s="44">
        <f t="shared" si="639"/>
        <v>1.8540555438775828E-3</v>
      </c>
      <c r="W1302" s="44">
        <f t="shared" si="640"/>
        <v>0</v>
      </c>
      <c r="X1302" s="44">
        <f t="shared" si="641"/>
        <v>0</v>
      </c>
      <c r="Y1302" s="44">
        <f t="shared" si="627"/>
        <v>5787.4049615318727</v>
      </c>
      <c r="Z1302" s="44">
        <f t="shared" si="628"/>
        <v>-2053.4640369616213</v>
      </c>
      <c r="AA1302" s="44">
        <f t="shared" si="642"/>
        <v>1.607612489314409</v>
      </c>
      <c r="AB1302" s="44">
        <f t="shared" si="643"/>
        <v>-0.57040667693378366</v>
      </c>
      <c r="AC1302" s="44">
        <f t="shared" si="644"/>
        <v>0.57040667693378366</v>
      </c>
      <c r="AD1302" s="44">
        <f t="shared" si="645"/>
        <v>1.0372058123806254</v>
      </c>
      <c r="AE1302" s="44">
        <f>1/2*(('Car Info '!$C$5)*('My Spreedsheet '!F1302)^2)</f>
        <v>317342.98225308646</v>
      </c>
      <c r="AF1302" s="44">
        <f t="shared" si="646"/>
        <v>317.34298225308646</v>
      </c>
      <c r="AG1302" s="44">
        <f t="shared" si="647"/>
        <v>8.8150828403635126E-2</v>
      </c>
      <c r="AH1302" s="44">
        <f t="shared" si="648"/>
        <v>40.703531044238659</v>
      </c>
      <c r="AI1302" s="44">
        <f t="shared" si="649"/>
        <v>6674.5999579592981</v>
      </c>
      <c r="AJ1302" s="44">
        <f t="shared" si="650"/>
        <v>310668.38229512714</v>
      </c>
      <c r="AK1302" s="44">
        <f t="shared" si="651"/>
        <v>310.66838229512717</v>
      </c>
      <c r="AL1302" s="44">
        <f t="shared" si="652"/>
        <v>0</v>
      </c>
      <c r="AM1302" s="44">
        <f t="shared" si="653"/>
        <v>0</v>
      </c>
      <c r="AN1302" s="44">
        <f t="shared" si="654"/>
        <v>233.00128672134537</v>
      </c>
      <c r="AO1302" s="44">
        <f>IF('My Spreedsheet '!AN1302&lt; 'Supercapacitor Info'!$F$22,'My Spreedsheet '!AN1302,'Supercapacitor Info'!$F$22)</f>
        <v>233.00128672134537</v>
      </c>
    </row>
    <row r="1303" spans="2:41" x14ac:dyDescent="0.3">
      <c r="B1303" s="11" t="s">
        <v>11</v>
      </c>
      <c r="C1303" s="11">
        <v>1298</v>
      </c>
      <c r="D1303" s="11">
        <v>276</v>
      </c>
      <c r="E1303" s="12">
        <v>74.400000000000006</v>
      </c>
      <c r="F1303" s="53">
        <f t="shared" si="629"/>
        <v>20.666666666666668</v>
      </c>
      <c r="G1303" s="19">
        <f t="shared" si="655"/>
        <v>4.1666666666666269E-2</v>
      </c>
      <c r="H1303" s="19">
        <f t="shared" si="656"/>
        <v>0.14999999999999858</v>
      </c>
      <c r="I1303" s="19">
        <f t="shared" si="630"/>
        <v>20.666666666666668</v>
      </c>
      <c r="J1303" s="19">
        <f t="shared" si="631"/>
        <v>12709</v>
      </c>
      <c r="K1303" s="19">
        <f t="shared" si="632"/>
        <v>4858.5833333333358</v>
      </c>
      <c r="L1303" s="44">
        <f>'Car Info '!$C$5*'My Spreedsheet '!G1303</f>
        <v>62.083333333332739</v>
      </c>
      <c r="M1303" s="44">
        <f t="shared" si="633"/>
        <v>1</v>
      </c>
      <c r="N1303" s="44">
        <f>IF(M1303=1,'Car Info '!$C$5*9.80665*'Car Info '!$H$5,0)</f>
        <v>160.73099349999998</v>
      </c>
      <c r="O1303" s="44">
        <f>0.5*'Car Info '!$G$5*'Car Info '!$I$5*'Car Info '!$D$5*('My Spreedsheet '!F1303*'My Spreedsheet '!F1303)</f>
        <v>163.10636022100002</v>
      </c>
      <c r="P1303" s="44">
        <f t="shared" si="657"/>
        <v>385.92068705433275</v>
      </c>
      <c r="Q1303" s="44">
        <f t="shared" si="634"/>
        <v>7975.6941991228769</v>
      </c>
      <c r="R1303" s="44">
        <f t="shared" si="635"/>
        <v>7.9756941991228771</v>
      </c>
      <c r="S1303" s="44">
        <f t="shared" si="636"/>
        <v>6692.6386435673339</v>
      </c>
      <c r="T1303" s="44">
        <f t="shared" si="637"/>
        <v>1655248.7343921964</v>
      </c>
      <c r="U1303" s="44">
        <f t="shared" si="638"/>
        <v>7.9756941991228771</v>
      </c>
      <c r="V1303" s="44">
        <f t="shared" si="639"/>
        <v>2.2154706108674658E-3</v>
      </c>
      <c r="W1303" s="44">
        <f t="shared" si="640"/>
        <v>0</v>
      </c>
      <c r="X1303" s="44">
        <f t="shared" si="641"/>
        <v>0</v>
      </c>
      <c r="Y1303" s="44">
        <f t="shared" si="627"/>
        <v>5795.3806557309954</v>
      </c>
      <c r="Z1303" s="44">
        <f t="shared" si="628"/>
        <v>-2053.4640369616213</v>
      </c>
      <c r="AA1303" s="44">
        <f t="shared" si="642"/>
        <v>1.6098279599252765</v>
      </c>
      <c r="AB1303" s="44">
        <f t="shared" si="643"/>
        <v>-0.57040667693378366</v>
      </c>
      <c r="AC1303" s="44">
        <f t="shared" si="644"/>
        <v>0.57040667693378366</v>
      </c>
      <c r="AD1303" s="44">
        <f t="shared" si="645"/>
        <v>1.0394212829914928</v>
      </c>
      <c r="AE1303" s="44">
        <f>1/2*(('Car Info '!$C$5)*('My Spreedsheet '!F1303)^2)</f>
        <v>318197.77777777781</v>
      </c>
      <c r="AF1303" s="44">
        <f t="shared" si="646"/>
        <v>318.19777777777784</v>
      </c>
      <c r="AG1303" s="44">
        <f t="shared" si="647"/>
        <v>8.8388271604938284E-2</v>
      </c>
      <c r="AH1303" s="44">
        <f t="shared" si="648"/>
        <v>40.7919193158436</v>
      </c>
      <c r="AI1303" s="44">
        <f t="shared" si="649"/>
        <v>6692.6386435673339</v>
      </c>
      <c r="AJ1303" s="44">
        <f t="shared" si="650"/>
        <v>311505.13913421048</v>
      </c>
      <c r="AK1303" s="44">
        <f t="shared" si="651"/>
        <v>311.50513913421048</v>
      </c>
      <c r="AL1303" s="44">
        <f t="shared" si="652"/>
        <v>0</v>
      </c>
      <c r="AM1303" s="44">
        <f t="shared" si="653"/>
        <v>0</v>
      </c>
      <c r="AN1303" s="44">
        <f t="shared" si="654"/>
        <v>233.62885435065786</v>
      </c>
      <c r="AO1303" s="44">
        <f>IF('My Spreedsheet '!AN1303&lt; 'Supercapacitor Info'!$F$22,'My Spreedsheet '!AN1303,'Supercapacitor Info'!$F$22)</f>
        <v>233.62885435065786</v>
      </c>
    </row>
    <row r="1304" spans="2:41" x14ac:dyDescent="0.3">
      <c r="B1304" s="11" t="s">
        <v>11</v>
      </c>
      <c r="C1304" s="11">
        <v>1299</v>
      </c>
      <c r="D1304" s="11">
        <v>277</v>
      </c>
      <c r="E1304" s="12">
        <v>74.599999999999994</v>
      </c>
      <c r="F1304" s="53">
        <f t="shared" si="629"/>
        <v>20.722222222222221</v>
      </c>
      <c r="G1304" s="19">
        <f t="shared" si="655"/>
        <v>6.9444444444444448E-2</v>
      </c>
      <c r="H1304" s="19">
        <f t="shared" si="656"/>
        <v>0.25</v>
      </c>
      <c r="I1304" s="19">
        <f t="shared" si="630"/>
        <v>20.722222222222221</v>
      </c>
      <c r="J1304" s="19">
        <f t="shared" si="631"/>
        <v>12729.722222222223</v>
      </c>
      <c r="K1304" s="19">
        <f t="shared" si="632"/>
        <v>4879.3055555555584</v>
      </c>
      <c r="L1304" s="44">
        <f>'Car Info '!$C$5*'My Spreedsheet '!G1304</f>
        <v>103.47222222222223</v>
      </c>
      <c r="M1304" s="44">
        <f t="shared" si="633"/>
        <v>1</v>
      </c>
      <c r="N1304" s="44">
        <f>IF(M1304=1,'Car Info '!$C$5*9.80665*'Car Info '!$H$5,0)</f>
        <v>160.73099349999998</v>
      </c>
      <c r="O1304" s="44">
        <f>0.5*'Car Info '!$G$5*'Car Info '!$I$5*'Car Info '!$D$5*('My Spreedsheet '!F1304*'My Spreedsheet '!F1304)</f>
        <v>163.98445478659025</v>
      </c>
      <c r="P1304" s="44">
        <f t="shared" si="657"/>
        <v>428.18767050881252</v>
      </c>
      <c r="Q1304" s="44">
        <f t="shared" si="634"/>
        <v>8873.0000610992811</v>
      </c>
      <c r="R1304" s="44">
        <f t="shared" si="635"/>
        <v>8.8730000610992814</v>
      </c>
      <c r="S1304" s="44">
        <f t="shared" si="636"/>
        <v>6728.8256783832303</v>
      </c>
      <c r="T1304" s="44">
        <f t="shared" si="637"/>
        <v>1661977.5600705796</v>
      </c>
      <c r="U1304" s="44">
        <f t="shared" si="638"/>
        <v>8.8730000610992814</v>
      </c>
      <c r="V1304" s="44">
        <f t="shared" si="639"/>
        <v>2.4647222391942446E-3</v>
      </c>
      <c r="W1304" s="44">
        <f t="shared" si="640"/>
        <v>0</v>
      </c>
      <c r="X1304" s="44">
        <f t="shared" si="641"/>
        <v>0</v>
      </c>
      <c r="Y1304" s="44">
        <f t="shared" si="627"/>
        <v>5804.2536557920948</v>
      </c>
      <c r="Z1304" s="44">
        <f t="shared" si="628"/>
        <v>-2053.4640369616213</v>
      </c>
      <c r="AA1304" s="44">
        <f t="shared" si="642"/>
        <v>1.6122926821644707</v>
      </c>
      <c r="AB1304" s="44">
        <f t="shared" si="643"/>
        <v>-0.57040667693378366</v>
      </c>
      <c r="AC1304" s="44">
        <f t="shared" si="644"/>
        <v>0.57040667693378366</v>
      </c>
      <c r="AD1304" s="44">
        <f t="shared" si="645"/>
        <v>1.0418860052306871</v>
      </c>
      <c r="AE1304" s="44">
        <f>1/2*(('Car Info '!$C$5)*('My Spreedsheet '!F1304)^2)</f>
        <v>319910.81790123455</v>
      </c>
      <c r="AF1304" s="44">
        <f t="shared" si="646"/>
        <v>319.91081790123457</v>
      </c>
      <c r="AG1304" s="44">
        <f t="shared" si="647"/>
        <v>8.8864116083676267E-2</v>
      </c>
      <c r="AH1304" s="44">
        <f t="shared" si="648"/>
        <v>40.880783431927277</v>
      </c>
      <c r="AI1304" s="44">
        <f t="shared" si="649"/>
        <v>6728.8256783832303</v>
      </c>
      <c r="AJ1304" s="44">
        <f t="shared" si="650"/>
        <v>313181.99222285132</v>
      </c>
      <c r="AK1304" s="44">
        <f t="shared" si="651"/>
        <v>313.18199222285131</v>
      </c>
      <c r="AL1304" s="44">
        <f t="shared" si="652"/>
        <v>0</v>
      </c>
      <c r="AM1304" s="44">
        <f t="shared" si="653"/>
        <v>0</v>
      </c>
      <c r="AN1304" s="44">
        <f t="shared" si="654"/>
        <v>234.88649416713847</v>
      </c>
      <c r="AO1304" s="44">
        <f>IF('My Spreedsheet '!AN1304&lt; 'Supercapacitor Info'!$F$22,'My Spreedsheet '!AN1304,'Supercapacitor Info'!$F$22)</f>
        <v>234.88649416713847</v>
      </c>
    </row>
    <row r="1305" spans="2:41" x14ac:dyDescent="0.3">
      <c r="B1305" s="11" t="s">
        <v>11</v>
      </c>
      <c r="C1305" s="11">
        <v>1300</v>
      </c>
      <c r="D1305" s="11">
        <v>278</v>
      </c>
      <c r="E1305" s="12">
        <v>74.900000000000006</v>
      </c>
      <c r="F1305" s="53">
        <f t="shared" si="629"/>
        <v>20.805555555555557</v>
      </c>
      <c r="G1305" s="19">
        <f t="shared" si="655"/>
        <v>6.9444444444444448E-2</v>
      </c>
      <c r="H1305" s="19">
        <f t="shared" si="656"/>
        <v>0.25</v>
      </c>
      <c r="I1305" s="19">
        <f t="shared" si="630"/>
        <v>20.805555555555557</v>
      </c>
      <c r="J1305" s="19">
        <f t="shared" si="631"/>
        <v>12750.527777777777</v>
      </c>
      <c r="K1305" s="19">
        <f t="shared" si="632"/>
        <v>4900.111111111114</v>
      </c>
      <c r="L1305" s="44">
        <f>'Car Info '!$C$5*'My Spreedsheet '!G1305</f>
        <v>103.47222222222223</v>
      </c>
      <c r="M1305" s="44">
        <f t="shared" si="633"/>
        <v>1</v>
      </c>
      <c r="N1305" s="44">
        <f>IF(M1305=1,'Car Info '!$C$5*9.80665*'Car Info '!$H$5,0)</f>
        <v>160.73099349999998</v>
      </c>
      <c r="O1305" s="44">
        <f>0.5*'Car Info '!$G$5*'Car Info '!$I$5*'Car Info '!$D$5*('My Spreedsheet '!F1305*'My Spreedsheet '!F1305)</f>
        <v>165.30601657406427</v>
      </c>
      <c r="P1305" s="44">
        <f t="shared" si="657"/>
        <v>429.50923229628654</v>
      </c>
      <c r="Q1305" s="44">
        <f t="shared" si="634"/>
        <v>8936.1781941644076</v>
      </c>
      <c r="R1305" s="44">
        <f t="shared" si="635"/>
        <v>8.9361781941644072</v>
      </c>
      <c r="S1305" s="44">
        <f t="shared" si="636"/>
        <v>6783.3811262631707</v>
      </c>
      <c r="T1305" s="44">
        <f t="shared" si="637"/>
        <v>1668760.9411968428</v>
      </c>
      <c r="U1305" s="44">
        <f t="shared" si="638"/>
        <v>8.9361781941644072</v>
      </c>
      <c r="V1305" s="44">
        <f t="shared" si="639"/>
        <v>2.4822717206012244E-3</v>
      </c>
      <c r="W1305" s="44">
        <f t="shared" si="640"/>
        <v>0</v>
      </c>
      <c r="X1305" s="44">
        <f t="shared" si="641"/>
        <v>0</v>
      </c>
      <c r="Y1305" s="44">
        <f t="shared" si="627"/>
        <v>5813.1898339862591</v>
      </c>
      <c r="Z1305" s="44">
        <f t="shared" si="628"/>
        <v>-2053.4640369616213</v>
      </c>
      <c r="AA1305" s="44">
        <f t="shared" si="642"/>
        <v>1.614774953885072</v>
      </c>
      <c r="AB1305" s="44">
        <f t="shared" si="643"/>
        <v>-0.57040667693378366</v>
      </c>
      <c r="AC1305" s="44">
        <f t="shared" si="644"/>
        <v>0.57040667693378366</v>
      </c>
      <c r="AD1305" s="44">
        <f t="shared" si="645"/>
        <v>1.0443682769512883</v>
      </c>
      <c r="AE1305" s="44">
        <f>1/2*(('Car Info '!$C$5)*('My Spreedsheet '!F1305)^2)</f>
        <v>322489.000771605</v>
      </c>
      <c r="AF1305" s="44">
        <f t="shared" si="646"/>
        <v>322.48900077160499</v>
      </c>
      <c r="AG1305" s="44">
        <f t="shared" si="647"/>
        <v>8.9580277992112503E-2</v>
      </c>
      <c r="AH1305" s="44">
        <f t="shared" si="648"/>
        <v>40.97036370991939</v>
      </c>
      <c r="AI1305" s="44">
        <f t="shared" si="649"/>
        <v>6783.3811262631707</v>
      </c>
      <c r="AJ1305" s="44">
        <f t="shared" si="650"/>
        <v>315705.61964534182</v>
      </c>
      <c r="AK1305" s="44">
        <f t="shared" si="651"/>
        <v>315.70561964534181</v>
      </c>
      <c r="AL1305" s="44">
        <f t="shared" si="652"/>
        <v>0</v>
      </c>
      <c r="AM1305" s="44">
        <f t="shared" si="653"/>
        <v>0</v>
      </c>
      <c r="AN1305" s="44">
        <f t="shared" si="654"/>
        <v>236.77921473400639</v>
      </c>
      <c r="AO1305" s="44">
        <f>IF('My Spreedsheet '!AN1305&lt; 'Supercapacitor Info'!$F$22,'My Spreedsheet '!AN1305,'Supercapacitor Info'!$F$22)</f>
        <v>236.77921473400639</v>
      </c>
    </row>
    <row r="1306" spans="2:41" x14ac:dyDescent="0.3">
      <c r="B1306" s="11" t="s">
        <v>11</v>
      </c>
      <c r="C1306" s="11">
        <v>1301</v>
      </c>
      <c r="D1306" s="11">
        <v>279</v>
      </c>
      <c r="E1306" s="12">
        <v>75.099999999999994</v>
      </c>
      <c r="F1306" s="53">
        <f t="shared" si="629"/>
        <v>20.861111111111111</v>
      </c>
      <c r="G1306" s="19">
        <f t="shared" si="655"/>
        <v>5.5555555555554373E-2</v>
      </c>
      <c r="H1306" s="19">
        <f t="shared" si="656"/>
        <v>0.19999999999999574</v>
      </c>
      <c r="I1306" s="19">
        <f t="shared" si="630"/>
        <v>20.861111111111111</v>
      </c>
      <c r="J1306" s="19">
        <f t="shared" si="631"/>
        <v>12771.388888888889</v>
      </c>
      <c r="K1306" s="19">
        <f t="shared" si="632"/>
        <v>4920.9722222222254</v>
      </c>
      <c r="L1306" s="44">
        <f>'Car Info '!$C$5*'My Spreedsheet '!G1306</f>
        <v>82.777777777776009</v>
      </c>
      <c r="M1306" s="44">
        <f t="shared" si="633"/>
        <v>1</v>
      </c>
      <c r="N1306" s="44">
        <f>IF(M1306=1,'Car Info '!$C$5*9.80665*'Car Info '!$H$5,0)</f>
        <v>160.73099349999998</v>
      </c>
      <c r="O1306" s="44">
        <f>0.5*'Car Info '!$G$5*'Car Info '!$I$5*'Car Info '!$D$5*('My Spreedsheet '!F1306*'My Spreedsheet '!F1306)</f>
        <v>166.19000439177256</v>
      </c>
      <c r="P1306" s="44">
        <f t="shared" si="657"/>
        <v>409.69877566954858</v>
      </c>
      <c r="Q1306" s="44">
        <f t="shared" si="634"/>
        <v>8546.7716813286388</v>
      </c>
      <c r="R1306" s="44">
        <f t="shared" si="635"/>
        <v>8.5467716813286394</v>
      </c>
      <c r="S1306" s="44">
        <f t="shared" si="636"/>
        <v>6819.9352615755888</v>
      </c>
      <c r="T1306" s="44">
        <f t="shared" si="637"/>
        <v>1675580.8764584183</v>
      </c>
      <c r="U1306" s="44">
        <f t="shared" si="638"/>
        <v>8.5467716813286394</v>
      </c>
      <c r="V1306" s="44">
        <f t="shared" si="639"/>
        <v>2.3741032448135108E-3</v>
      </c>
      <c r="W1306" s="44">
        <f t="shared" si="640"/>
        <v>0</v>
      </c>
      <c r="X1306" s="44">
        <f t="shared" si="641"/>
        <v>0</v>
      </c>
      <c r="Y1306" s="44">
        <f t="shared" si="627"/>
        <v>5821.7366056675874</v>
      </c>
      <c r="Z1306" s="44">
        <f t="shared" si="628"/>
        <v>-2053.4640369616213</v>
      </c>
      <c r="AA1306" s="44">
        <f t="shared" si="642"/>
        <v>1.6171490571298854</v>
      </c>
      <c r="AB1306" s="44">
        <f t="shared" si="643"/>
        <v>-0.57040667693378366</v>
      </c>
      <c r="AC1306" s="44">
        <f t="shared" si="644"/>
        <v>0.57040667693378366</v>
      </c>
      <c r="AD1306" s="44">
        <f t="shared" si="645"/>
        <v>1.0467423801961018</v>
      </c>
      <c r="AE1306" s="44">
        <f>1/2*(('Car Info '!$C$5)*('My Spreedsheet '!F1306)^2)</f>
        <v>324213.53780864197</v>
      </c>
      <c r="AF1306" s="44">
        <f t="shared" si="646"/>
        <v>324.21353780864195</v>
      </c>
      <c r="AG1306" s="44">
        <f t="shared" si="647"/>
        <v>9.0059316057956099E-2</v>
      </c>
      <c r="AH1306" s="44">
        <f t="shared" si="648"/>
        <v>41.060423025977343</v>
      </c>
      <c r="AI1306" s="44">
        <f t="shared" si="649"/>
        <v>6819.9352615755888</v>
      </c>
      <c r="AJ1306" s="44">
        <f t="shared" si="650"/>
        <v>317393.6025470664</v>
      </c>
      <c r="AK1306" s="44">
        <f t="shared" si="651"/>
        <v>317.39360254706639</v>
      </c>
      <c r="AL1306" s="44">
        <f t="shared" si="652"/>
        <v>0</v>
      </c>
      <c r="AM1306" s="44">
        <f t="shared" si="653"/>
        <v>0</v>
      </c>
      <c r="AN1306" s="44">
        <f t="shared" si="654"/>
        <v>238.0452019102998</v>
      </c>
      <c r="AO1306" s="44">
        <f>IF('My Spreedsheet '!AN1306&lt; 'Supercapacitor Info'!$F$22,'My Spreedsheet '!AN1306,'Supercapacitor Info'!$F$22)</f>
        <v>238.0452019102998</v>
      </c>
    </row>
    <row r="1307" spans="2:41" x14ac:dyDescent="0.3">
      <c r="B1307" s="11" t="s">
        <v>11</v>
      </c>
      <c r="C1307" s="11">
        <v>1302</v>
      </c>
      <c r="D1307" s="11">
        <v>280</v>
      </c>
      <c r="E1307" s="12">
        <v>75.3</v>
      </c>
      <c r="F1307" s="53">
        <f t="shared" si="629"/>
        <v>20.916666666666664</v>
      </c>
      <c r="G1307" s="19">
        <f t="shared" si="655"/>
        <v>5.5555555555556344E-2</v>
      </c>
      <c r="H1307" s="19">
        <f t="shared" si="656"/>
        <v>0.20000000000000284</v>
      </c>
      <c r="I1307" s="19">
        <f t="shared" si="630"/>
        <v>20.916666666666664</v>
      </c>
      <c r="J1307" s="19">
        <f t="shared" si="631"/>
        <v>12792.305555555555</v>
      </c>
      <c r="K1307" s="19">
        <f t="shared" si="632"/>
        <v>4941.8888888888923</v>
      </c>
      <c r="L1307" s="44">
        <f>'Car Info '!$C$5*'My Spreedsheet '!G1307</f>
        <v>82.777777777778951</v>
      </c>
      <c r="M1307" s="44">
        <f t="shared" si="633"/>
        <v>1</v>
      </c>
      <c r="N1307" s="44">
        <f>IF(M1307=1,'Car Info '!$C$5*9.80665*'Car Info '!$H$5,0)</f>
        <v>160.73099349999998</v>
      </c>
      <c r="O1307" s="44">
        <f>0.5*'Car Info '!$G$5*'Car Info '!$I$5*'Car Info '!$D$5*('My Spreedsheet '!F1307*'My Spreedsheet '!F1307)</f>
        <v>167.07634951032807</v>
      </c>
      <c r="P1307" s="44">
        <f t="shared" si="657"/>
        <v>410.58512078810702</v>
      </c>
      <c r="Q1307" s="44">
        <f t="shared" si="634"/>
        <v>8588.0721098179038</v>
      </c>
      <c r="R1307" s="44">
        <f t="shared" si="635"/>
        <v>8.5880721098179045</v>
      </c>
      <c r="S1307" s="44">
        <f t="shared" si="636"/>
        <v>6856.636924632694</v>
      </c>
      <c r="T1307" s="44">
        <f t="shared" si="637"/>
        <v>1682437.5133830509</v>
      </c>
      <c r="U1307" s="44">
        <f t="shared" si="638"/>
        <v>8.5880721098179045</v>
      </c>
      <c r="V1307" s="44">
        <f t="shared" si="639"/>
        <v>2.3855755860605291E-3</v>
      </c>
      <c r="W1307" s="44">
        <f t="shared" si="640"/>
        <v>0</v>
      </c>
      <c r="X1307" s="44">
        <f t="shared" si="641"/>
        <v>0</v>
      </c>
      <c r="Y1307" s="44">
        <f t="shared" si="627"/>
        <v>5830.3246777774057</v>
      </c>
      <c r="Z1307" s="44">
        <f t="shared" si="628"/>
        <v>-2053.4640369616213</v>
      </c>
      <c r="AA1307" s="44">
        <f t="shared" si="642"/>
        <v>1.6195346327159461</v>
      </c>
      <c r="AB1307" s="44">
        <f t="shared" si="643"/>
        <v>-0.57040667693378366</v>
      </c>
      <c r="AC1307" s="44">
        <f t="shared" si="644"/>
        <v>0.57040667693378366</v>
      </c>
      <c r="AD1307" s="44">
        <f t="shared" si="645"/>
        <v>1.0491279557821624</v>
      </c>
      <c r="AE1307" s="44">
        <f>1/2*(('Car Info '!$C$5)*('My Spreedsheet '!F1307)^2)</f>
        <v>325942.67361111101</v>
      </c>
      <c r="AF1307" s="44">
        <f t="shared" si="646"/>
        <v>325.94267361111099</v>
      </c>
      <c r="AG1307" s="44">
        <f t="shared" si="647"/>
        <v>9.0539631558641948E-2</v>
      </c>
      <c r="AH1307" s="44">
        <f t="shared" si="648"/>
        <v>41.150962657535985</v>
      </c>
      <c r="AI1307" s="44">
        <f t="shared" si="649"/>
        <v>6856.636924632694</v>
      </c>
      <c r="AJ1307" s="44">
        <f t="shared" si="650"/>
        <v>319086.0366864783</v>
      </c>
      <c r="AK1307" s="44">
        <f t="shared" si="651"/>
        <v>319.08603668647828</v>
      </c>
      <c r="AL1307" s="44">
        <f t="shared" si="652"/>
        <v>0</v>
      </c>
      <c r="AM1307" s="44">
        <f t="shared" si="653"/>
        <v>0</v>
      </c>
      <c r="AN1307" s="44">
        <f t="shared" si="654"/>
        <v>239.31452751485872</v>
      </c>
      <c r="AO1307" s="44">
        <f>IF('My Spreedsheet '!AN1307&lt; 'Supercapacitor Info'!$F$22,'My Spreedsheet '!AN1307,'Supercapacitor Info'!$F$22)</f>
        <v>239.31452751485872</v>
      </c>
    </row>
    <row r="1308" spans="2:41" x14ac:dyDescent="0.3">
      <c r="B1308" s="11" t="s">
        <v>11</v>
      </c>
      <c r="C1308" s="11">
        <v>1303</v>
      </c>
      <c r="D1308" s="11">
        <v>281</v>
      </c>
      <c r="E1308" s="12">
        <v>75.5</v>
      </c>
      <c r="F1308" s="53">
        <f t="shared" si="629"/>
        <v>20.972222222222221</v>
      </c>
      <c r="G1308" s="19">
        <f t="shared" si="655"/>
        <v>6.9444444444444448E-2</v>
      </c>
      <c r="H1308" s="19">
        <f t="shared" si="656"/>
        <v>0.25</v>
      </c>
      <c r="I1308" s="19">
        <f t="shared" si="630"/>
        <v>20.972222222222221</v>
      </c>
      <c r="J1308" s="19">
        <f t="shared" si="631"/>
        <v>12813.277777777777</v>
      </c>
      <c r="K1308" s="19">
        <f t="shared" si="632"/>
        <v>4962.861111111115</v>
      </c>
      <c r="L1308" s="44">
        <f>'Car Info '!$C$5*'My Spreedsheet '!G1308</f>
        <v>103.47222222222223</v>
      </c>
      <c r="M1308" s="44">
        <f t="shared" si="633"/>
        <v>1</v>
      </c>
      <c r="N1308" s="44">
        <f>IF(M1308=1,'Car Info '!$C$5*9.80665*'Car Info '!$H$5,0)</f>
        <v>160.73099349999998</v>
      </c>
      <c r="O1308" s="44">
        <f>0.5*'Car Info '!$G$5*'Car Info '!$I$5*'Car Info '!$D$5*('My Spreedsheet '!F1308*'My Spreedsheet '!F1308)</f>
        <v>167.96505192973089</v>
      </c>
      <c r="P1308" s="44">
        <f t="shared" si="657"/>
        <v>432.1682676519531</v>
      </c>
      <c r="Q1308" s="44">
        <f t="shared" si="634"/>
        <v>9063.5289465895712</v>
      </c>
      <c r="R1308" s="44">
        <f t="shared" si="635"/>
        <v>9.063528946589571</v>
      </c>
      <c r="S1308" s="44">
        <f t="shared" si="636"/>
        <v>6893.4865083179666</v>
      </c>
      <c r="T1308" s="44">
        <f t="shared" si="637"/>
        <v>1689330.9998913689</v>
      </c>
      <c r="U1308" s="44">
        <f t="shared" si="638"/>
        <v>9.063528946589571</v>
      </c>
      <c r="V1308" s="44">
        <f t="shared" si="639"/>
        <v>2.5176469296082143E-3</v>
      </c>
      <c r="W1308" s="44">
        <f t="shared" si="640"/>
        <v>0</v>
      </c>
      <c r="X1308" s="44">
        <f t="shared" si="641"/>
        <v>0</v>
      </c>
      <c r="Y1308" s="44">
        <f t="shared" si="627"/>
        <v>5839.3882067239956</v>
      </c>
      <c r="Z1308" s="44">
        <f t="shared" si="628"/>
        <v>-2053.4640369616213</v>
      </c>
      <c r="AA1308" s="44">
        <f t="shared" si="642"/>
        <v>1.6220522796455543</v>
      </c>
      <c r="AB1308" s="44">
        <f t="shared" si="643"/>
        <v>-0.57040667693378366</v>
      </c>
      <c r="AC1308" s="44">
        <f t="shared" si="644"/>
        <v>0.57040667693378366</v>
      </c>
      <c r="AD1308" s="44">
        <f t="shared" si="645"/>
        <v>1.0516456027117707</v>
      </c>
      <c r="AE1308" s="44">
        <f>1/2*(('Car Info '!$C$5)*('My Spreedsheet '!F1308)^2)</f>
        <v>327676.40817901236</v>
      </c>
      <c r="AF1308" s="44">
        <f t="shared" si="646"/>
        <v>327.67640817901236</v>
      </c>
      <c r="AG1308" s="44">
        <f t="shared" si="647"/>
        <v>9.1021224494170105E-2</v>
      </c>
      <c r="AH1308" s="44">
        <f t="shared" si="648"/>
        <v>41.241983882030155</v>
      </c>
      <c r="AI1308" s="44">
        <f t="shared" si="649"/>
        <v>6893.4865083179666</v>
      </c>
      <c r="AJ1308" s="44">
        <f t="shared" si="650"/>
        <v>320782.92167069437</v>
      </c>
      <c r="AK1308" s="44">
        <f t="shared" si="651"/>
        <v>320.78292167069435</v>
      </c>
      <c r="AL1308" s="44">
        <f t="shared" si="652"/>
        <v>0</v>
      </c>
      <c r="AM1308" s="44">
        <f t="shared" si="653"/>
        <v>0</v>
      </c>
      <c r="AN1308" s="44">
        <f t="shared" si="654"/>
        <v>240.58719125302079</v>
      </c>
      <c r="AO1308" s="44">
        <f>IF('My Spreedsheet '!AN1308&lt; 'Supercapacitor Info'!$F$22,'My Spreedsheet '!AN1308,'Supercapacitor Info'!$F$22)</f>
        <v>240.58719125302079</v>
      </c>
    </row>
    <row r="1309" spans="2:41" x14ac:dyDescent="0.3">
      <c r="B1309" s="11" t="s">
        <v>11</v>
      </c>
      <c r="C1309" s="11">
        <v>1304</v>
      </c>
      <c r="D1309" s="11">
        <v>282</v>
      </c>
      <c r="E1309" s="12">
        <v>75.8</v>
      </c>
      <c r="F1309" s="53">
        <f t="shared" si="629"/>
        <v>21.055555555555554</v>
      </c>
      <c r="G1309" s="19">
        <f t="shared" si="655"/>
        <v>5.5555555555556344E-2</v>
      </c>
      <c r="H1309" s="19">
        <f t="shared" si="656"/>
        <v>0.20000000000000284</v>
      </c>
      <c r="I1309" s="19">
        <f t="shared" si="630"/>
        <v>21.055555555555554</v>
      </c>
      <c r="J1309" s="19">
        <f t="shared" si="631"/>
        <v>12834.333333333332</v>
      </c>
      <c r="K1309" s="19">
        <f t="shared" si="632"/>
        <v>4983.9166666666706</v>
      </c>
      <c r="L1309" s="44">
        <f>'Car Info '!$C$5*'My Spreedsheet '!G1309</f>
        <v>82.777777777778951</v>
      </c>
      <c r="M1309" s="44">
        <f t="shared" si="633"/>
        <v>1</v>
      </c>
      <c r="N1309" s="44">
        <f>IF(M1309=1,'Car Info '!$C$5*9.80665*'Car Info '!$H$5,0)</f>
        <v>160.73099349999998</v>
      </c>
      <c r="O1309" s="44">
        <f>0.5*'Car Info '!$G$5*'Car Info '!$I$5*'Car Info '!$D$5*('My Spreedsheet '!F1309*'My Spreedsheet '!F1309)</f>
        <v>169.30252549792357</v>
      </c>
      <c r="P1309" s="44">
        <f t="shared" si="657"/>
        <v>412.81129677570249</v>
      </c>
      <c r="Q1309" s="44">
        <f t="shared" si="634"/>
        <v>8691.9711932217342</v>
      </c>
      <c r="R1309" s="44">
        <f t="shared" si="635"/>
        <v>8.6919711932217343</v>
      </c>
      <c r="S1309" s="44">
        <f t="shared" si="636"/>
        <v>6949.0390944562796</v>
      </c>
      <c r="T1309" s="44">
        <f t="shared" si="637"/>
        <v>1696280.0389858251</v>
      </c>
      <c r="U1309" s="44">
        <f t="shared" si="638"/>
        <v>8.6919711932217343</v>
      </c>
      <c r="V1309" s="44">
        <f t="shared" si="639"/>
        <v>2.4144364425615927E-3</v>
      </c>
      <c r="W1309" s="44">
        <f t="shared" si="640"/>
        <v>0</v>
      </c>
      <c r="X1309" s="44">
        <f t="shared" si="641"/>
        <v>0</v>
      </c>
      <c r="Y1309" s="44">
        <f t="shared" si="627"/>
        <v>5848.080177917217</v>
      </c>
      <c r="Z1309" s="44">
        <f t="shared" si="628"/>
        <v>-2053.4640369616213</v>
      </c>
      <c r="AA1309" s="44">
        <f t="shared" si="642"/>
        <v>1.6244667160881159</v>
      </c>
      <c r="AB1309" s="44">
        <f t="shared" si="643"/>
        <v>-0.57040667693378366</v>
      </c>
      <c r="AC1309" s="44">
        <f t="shared" si="644"/>
        <v>0.57040667693378366</v>
      </c>
      <c r="AD1309" s="44">
        <f t="shared" si="645"/>
        <v>1.0540600391543322</v>
      </c>
      <c r="AE1309" s="44">
        <f>1/2*(('Car Info '!$C$5)*('My Spreedsheet '!F1309)^2)</f>
        <v>330285.63271604932</v>
      </c>
      <c r="AF1309" s="44">
        <f t="shared" si="646"/>
        <v>330.28563271604935</v>
      </c>
      <c r="AG1309" s="44">
        <f t="shared" si="647"/>
        <v>9.1746009087791486E-2</v>
      </c>
      <c r="AH1309" s="44">
        <f t="shared" si="648"/>
        <v>41.333729891117947</v>
      </c>
      <c r="AI1309" s="44">
        <f t="shared" si="649"/>
        <v>6949.0390944562796</v>
      </c>
      <c r="AJ1309" s="44">
        <f t="shared" si="650"/>
        <v>323336.59362159303</v>
      </c>
      <c r="AK1309" s="44">
        <f t="shared" si="651"/>
        <v>323.33659362159301</v>
      </c>
      <c r="AL1309" s="44">
        <f t="shared" si="652"/>
        <v>0</v>
      </c>
      <c r="AM1309" s="44">
        <f t="shared" si="653"/>
        <v>0</v>
      </c>
      <c r="AN1309" s="44">
        <f t="shared" si="654"/>
        <v>242.50244521619479</v>
      </c>
      <c r="AO1309" s="44">
        <f>IF('My Spreedsheet '!AN1309&lt; 'Supercapacitor Info'!$F$22,'My Spreedsheet '!AN1309,'Supercapacitor Info'!$F$22)</f>
        <v>242.50244521619479</v>
      </c>
    </row>
    <row r="1310" spans="2:41" x14ac:dyDescent="0.3">
      <c r="B1310" s="11" t="s">
        <v>11</v>
      </c>
      <c r="C1310" s="11">
        <v>1305</v>
      </c>
      <c r="D1310" s="11">
        <v>283</v>
      </c>
      <c r="E1310" s="12">
        <v>75.900000000000006</v>
      </c>
      <c r="F1310" s="53">
        <f t="shared" si="629"/>
        <v>21.083333333333336</v>
      </c>
      <c r="G1310" s="19">
        <f t="shared" si="655"/>
        <v>2.7777777777778172E-2</v>
      </c>
      <c r="H1310" s="19">
        <f t="shared" si="656"/>
        <v>0.10000000000000142</v>
      </c>
      <c r="I1310" s="19">
        <f t="shared" si="630"/>
        <v>21.083333333333336</v>
      </c>
      <c r="J1310" s="19">
        <f t="shared" si="631"/>
        <v>12855.416666666666</v>
      </c>
      <c r="K1310" s="19">
        <f t="shared" si="632"/>
        <v>5005.0000000000036</v>
      </c>
      <c r="L1310" s="44">
        <f>'Car Info '!$C$5*'My Spreedsheet '!G1310</f>
        <v>41.388888888889475</v>
      </c>
      <c r="M1310" s="44">
        <f t="shared" si="633"/>
        <v>1</v>
      </c>
      <c r="N1310" s="44">
        <f>IF(M1310=1,'Car Info '!$C$5*9.80665*'Car Info '!$H$5,0)</f>
        <v>160.73099349999998</v>
      </c>
      <c r="O1310" s="44">
        <f>0.5*'Car Info '!$G$5*'Car Info '!$I$5*'Car Info '!$D$5*('My Spreedsheet '!F1310*'My Spreedsheet '!F1310)</f>
        <v>169.74952867107817</v>
      </c>
      <c r="P1310" s="44">
        <f t="shared" si="657"/>
        <v>371.86941105996766</v>
      </c>
      <c r="Q1310" s="44">
        <f t="shared" si="634"/>
        <v>7840.2467498476526</v>
      </c>
      <c r="R1310" s="44">
        <f t="shared" si="635"/>
        <v>7.8402467498476529</v>
      </c>
      <c r="S1310" s="44">
        <f t="shared" si="636"/>
        <v>6967.631009106899</v>
      </c>
      <c r="T1310" s="44">
        <f t="shared" si="637"/>
        <v>1703247.6699949321</v>
      </c>
      <c r="U1310" s="44">
        <f t="shared" si="638"/>
        <v>7.8402467498476529</v>
      </c>
      <c r="V1310" s="44">
        <f t="shared" si="639"/>
        <v>2.1778463194021256E-3</v>
      </c>
      <c r="W1310" s="44">
        <f t="shared" si="640"/>
        <v>0</v>
      </c>
      <c r="X1310" s="44">
        <f t="shared" si="641"/>
        <v>0</v>
      </c>
      <c r="Y1310" s="44">
        <f t="shared" si="627"/>
        <v>5855.9204246670643</v>
      </c>
      <c r="Z1310" s="44">
        <f t="shared" si="628"/>
        <v>-2053.4640369616213</v>
      </c>
      <c r="AA1310" s="44">
        <f t="shared" si="642"/>
        <v>1.6266445624075179</v>
      </c>
      <c r="AB1310" s="44">
        <f t="shared" si="643"/>
        <v>-0.57040667693378366</v>
      </c>
      <c r="AC1310" s="44">
        <f t="shared" si="644"/>
        <v>0.57040667693378366</v>
      </c>
      <c r="AD1310" s="44">
        <f t="shared" si="645"/>
        <v>1.0562378854737342</v>
      </c>
      <c r="AE1310" s="44">
        <f>1/2*(('Car Info '!$C$5)*('My Spreedsheet '!F1310)^2)</f>
        <v>331157.67361111118</v>
      </c>
      <c r="AF1310" s="44">
        <f t="shared" si="646"/>
        <v>331.15767361111119</v>
      </c>
      <c r="AG1310" s="44">
        <f t="shared" si="647"/>
        <v>9.1988242669753112E-2</v>
      </c>
      <c r="AH1310" s="44">
        <f t="shared" si="648"/>
        <v>41.425718133787697</v>
      </c>
      <c r="AI1310" s="44">
        <f t="shared" si="649"/>
        <v>6967.631009106899</v>
      </c>
      <c r="AJ1310" s="44">
        <f t="shared" si="650"/>
        <v>324190.04260200431</v>
      </c>
      <c r="AK1310" s="44">
        <f t="shared" si="651"/>
        <v>324.19004260200433</v>
      </c>
      <c r="AL1310" s="44">
        <f t="shared" si="652"/>
        <v>0</v>
      </c>
      <c r="AM1310" s="44">
        <f t="shared" si="653"/>
        <v>0</v>
      </c>
      <c r="AN1310" s="44">
        <f t="shared" si="654"/>
        <v>243.14253195150326</v>
      </c>
      <c r="AO1310" s="44">
        <f>IF('My Spreedsheet '!AN1310&lt; 'Supercapacitor Info'!$F$22,'My Spreedsheet '!AN1310,'Supercapacitor Info'!$F$22)</f>
        <v>243.14253195150326</v>
      </c>
    </row>
    <row r="1311" spans="2:41" x14ac:dyDescent="0.3">
      <c r="B1311" s="11" t="s">
        <v>11</v>
      </c>
      <c r="C1311" s="11">
        <v>1306</v>
      </c>
      <c r="D1311" s="11">
        <v>284</v>
      </c>
      <c r="E1311" s="12">
        <v>76</v>
      </c>
      <c r="F1311" s="53">
        <f t="shared" si="629"/>
        <v>21.111111111111111</v>
      </c>
      <c r="G1311" s="19">
        <f t="shared" si="655"/>
        <v>1.3888888888888099E-2</v>
      </c>
      <c r="H1311" s="19">
        <f t="shared" si="656"/>
        <v>4.9999999999997158E-2</v>
      </c>
      <c r="I1311" s="19">
        <f t="shared" si="630"/>
        <v>21.111111111111111</v>
      </c>
      <c r="J1311" s="19">
        <f t="shared" si="631"/>
        <v>12876.527777777777</v>
      </c>
      <c r="K1311" s="19">
        <f t="shared" si="632"/>
        <v>5026.111111111115</v>
      </c>
      <c r="L1311" s="44">
        <f>'Car Info '!$C$5*'My Spreedsheet '!G1311</f>
        <v>20.694444444443267</v>
      </c>
      <c r="M1311" s="44">
        <f t="shared" si="633"/>
        <v>1</v>
      </c>
      <c r="N1311" s="44">
        <f>IF(M1311=1,'Car Info '!$C$5*9.80665*'Car Info '!$H$5,0)</f>
        <v>160.73099349999998</v>
      </c>
      <c r="O1311" s="44">
        <f>0.5*'Car Info '!$G$5*'Car Info '!$I$5*'Car Info '!$D$5*('My Spreedsheet '!F1311*'My Spreedsheet '!F1311)</f>
        <v>170.19712116944444</v>
      </c>
      <c r="P1311" s="44">
        <f t="shared" si="657"/>
        <v>351.62255911388769</v>
      </c>
      <c r="Q1311" s="44">
        <f t="shared" si="634"/>
        <v>7423.1429146265182</v>
      </c>
      <c r="R1311" s="44">
        <f t="shared" si="635"/>
        <v>7.423142914626518</v>
      </c>
      <c r="S1311" s="44">
        <f t="shared" si="636"/>
        <v>6986.2601985771598</v>
      </c>
      <c r="T1311" s="44">
        <f t="shared" si="637"/>
        <v>1710233.9301935092</v>
      </c>
      <c r="U1311" s="44">
        <f t="shared" si="638"/>
        <v>7.423142914626518</v>
      </c>
      <c r="V1311" s="44">
        <f t="shared" si="639"/>
        <v>2.0619841429518108E-3</v>
      </c>
      <c r="W1311" s="44">
        <f t="shared" si="640"/>
        <v>0</v>
      </c>
      <c r="X1311" s="44">
        <f t="shared" si="641"/>
        <v>0</v>
      </c>
      <c r="Y1311" s="44">
        <f t="shared" si="627"/>
        <v>5863.3435675816909</v>
      </c>
      <c r="Z1311" s="44">
        <f t="shared" si="628"/>
        <v>-2053.4640369616213</v>
      </c>
      <c r="AA1311" s="44">
        <f t="shared" si="642"/>
        <v>1.6287065465504698</v>
      </c>
      <c r="AB1311" s="44">
        <f t="shared" si="643"/>
        <v>-0.57040667693378366</v>
      </c>
      <c r="AC1311" s="44">
        <f t="shared" si="644"/>
        <v>0.57040667693378366</v>
      </c>
      <c r="AD1311" s="44">
        <f t="shared" si="645"/>
        <v>1.0582998696166861</v>
      </c>
      <c r="AE1311" s="44">
        <f>1/2*(('Car Info '!$C$5)*('My Spreedsheet '!F1311)^2)</f>
        <v>332030.86419753084</v>
      </c>
      <c r="AF1311" s="44">
        <f t="shared" si="646"/>
        <v>332.03086419753083</v>
      </c>
      <c r="AG1311" s="44">
        <f t="shared" si="647"/>
        <v>9.2230795610425229E-2</v>
      </c>
      <c r="AH1311" s="44">
        <f t="shared" si="648"/>
        <v>41.517948929398123</v>
      </c>
      <c r="AI1311" s="44">
        <f t="shared" si="649"/>
        <v>6986.2601985771598</v>
      </c>
      <c r="AJ1311" s="44">
        <f t="shared" si="650"/>
        <v>325044.60399895371</v>
      </c>
      <c r="AK1311" s="44">
        <f t="shared" si="651"/>
        <v>325.04460399895373</v>
      </c>
      <c r="AL1311" s="44">
        <f t="shared" si="652"/>
        <v>0</v>
      </c>
      <c r="AM1311" s="44">
        <f t="shared" si="653"/>
        <v>0</v>
      </c>
      <c r="AN1311" s="44">
        <f t="shared" si="654"/>
        <v>243.78345299921529</v>
      </c>
      <c r="AO1311" s="44">
        <f>IF('My Spreedsheet '!AN1311&lt; 'Supercapacitor Info'!$F$22,'My Spreedsheet '!AN1311,'Supercapacitor Info'!$F$22)</f>
        <v>243.78345299921529</v>
      </c>
    </row>
    <row r="1312" spans="2:41" x14ac:dyDescent="0.3">
      <c r="B1312" s="11" t="s">
        <v>11</v>
      </c>
      <c r="C1312" s="11">
        <v>1307</v>
      </c>
      <c r="D1312" s="11">
        <v>285</v>
      </c>
      <c r="E1312" s="12">
        <v>76</v>
      </c>
      <c r="F1312" s="53">
        <f t="shared" si="629"/>
        <v>21.111111111111111</v>
      </c>
      <c r="G1312" s="19">
        <f t="shared" si="655"/>
        <v>0</v>
      </c>
      <c r="H1312" s="19">
        <f t="shared" si="656"/>
        <v>0</v>
      </c>
      <c r="I1312" s="19">
        <f t="shared" si="630"/>
        <v>21.111111111111111</v>
      </c>
      <c r="J1312" s="19">
        <f t="shared" si="631"/>
        <v>12897.638888888889</v>
      </c>
      <c r="K1312" s="19">
        <f t="shared" si="632"/>
        <v>5047.2222222222263</v>
      </c>
      <c r="L1312" s="44">
        <f>'Car Info '!$C$5*'My Spreedsheet '!G1312</f>
        <v>0</v>
      </c>
      <c r="M1312" s="44">
        <f t="shared" si="633"/>
        <v>1</v>
      </c>
      <c r="N1312" s="44">
        <f>IF(M1312=1,'Car Info '!$C$5*9.80665*'Car Info '!$H$5,0)</f>
        <v>160.73099349999998</v>
      </c>
      <c r="O1312" s="44">
        <f>0.5*'Car Info '!$G$5*'Car Info '!$I$5*'Car Info '!$D$5*('My Spreedsheet '!F1312*'My Spreedsheet '!F1312)</f>
        <v>170.19712116944444</v>
      </c>
      <c r="P1312" s="44">
        <f t="shared" si="657"/>
        <v>330.92811466944443</v>
      </c>
      <c r="Q1312" s="44">
        <f t="shared" si="634"/>
        <v>6986.2601985771598</v>
      </c>
      <c r="R1312" s="44">
        <f t="shared" si="635"/>
        <v>6.9862601985771597</v>
      </c>
      <c r="S1312" s="44">
        <f t="shared" si="636"/>
        <v>6986.2601985771598</v>
      </c>
      <c r="T1312" s="44">
        <f t="shared" si="637"/>
        <v>1717220.1903920863</v>
      </c>
      <c r="U1312" s="44">
        <f t="shared" si="638"/>
        <v>6.9862601985771597</v>
      </c>
      <c r="V1312" s="44">
        <f t="shared" si="639"/>
        <v>1.9406278329380999E-3</v>
      </c>
      <c r="W1312" s="44">
        <f t="shared" si="640"/>
        <v>0</v>
      </c>
      <c r="X1312" s="44">
        <f t="shared" si="641"/>
        <v>0</v>
      </c>
      <c r="Y1312" s="44">
        <f t="shared" si="627"/>
        <v>5870.3298277802678</v>
      </c>
      <c r="Z1312" s="44">
        <f t="shared" si="628"/>
        <v>-2053.4640369616213</v>
      </c>
      <c r="AA1312" s="44">
        <f t="shared" si="642"/>
        <v>1.6306471743834077</v>
      </c>
      <c r="AB1312" s="44">
        <f t="shared" si="643"/>
        <v>-0.57040667693378366</v>
      </c>
      <c r="AC1312" s="44">
        <f t="shared" si="644"/>
        <v>0.57040667693378366</v>
      </c>
      <c r="AD1312" s="44">
        <f t="shared" si="645"/>
        <v>1.060240497449624</v>
      </c>
      <c r="AE1312" s="44">
        <f>1/2*(('Car Info '!$C$5)*('My Spreedsheet '!F1312)^2)</f>
        <v>332030.86419753084</v>
      </c>
      <c r="AF1312" s="44">
        <f t="shared" si="646"/>
        <v>332.03086419753083</v>
      </c>
      <c r="AG1312" s="44">
        <f t="shared" si="647"/>
        <v>9.2230795610425229E-2</v>
      </c>
      <c r="AH1312" s="44">
        <f t="shared" si="648"/>
        <v>41.61017972500855</v>
      </c>
      <c r="AI1312" s="44">
        <f t="shared" si="649"/>
        <v>6986.2601985771598</v>
      </c>
      <c r="AJ1312" s="44">
        <f t="shared" si="650"/>
        <v>325044.60399895371</v>
      </c>
      <c r="AK1312" s="44">
        <f t="shared" si="651"/>
        <v>325.04460399895373</v>
      </c>
      <c r="AL1312" s="44">
        <f t="shared" si="652"/>
        <v>0</v>
      </c>
      <c r="AM1312" s="44">
        <f t="shared" si="653"/>
        <v>0</v>
      </c>
      <c r="AN1312" s="44">
        <f t="shared" si="654"/>
        <v>243.78345299921529</v>
      </c>
      <c r="AO1312" s="44">
        <f>IF('My Spreedsheet '!AN1312&lt; 'Supercapacitor Info'!$F$22,'My Spreedsheet '!AN1312,'Supercapacitor Info'!$F$22)</f>
        <v>243.78345299921529</v>
      </c>
    </row>
    <row r="1313" spans="2:41" x14ac:dyDescent="0.3">
      <c r="B1313" s="11" t="s">
        <v>11</v>
      </c>
      <c r="C1313" s="11">
        <v>1308</v>
      </c>
      <c r="D1313" s="11">
        <v>286</v>
      </c>
      <c r="E1313" s="12">
        <v>76</v>
      </c>
      <c r="F1313" s="53">
        <f t="shared" si="629"/>
        <v>21.111111111111111</v>
      </c>
      <c r="G1313" s="19">
        <f t="shared" si="655"/>
        <v>-1.3888888888888099E-2</v>
      </c>
      <c r="H1313" s="19">
        <f t="shared" si="656"/>
        <v>-4.9999999999997158E-2</v>
      </c>
      <c r="I1313" s="19">
        <f t="shared" si="630"/>
        <v>21.111111111111111</v>
      </c>
      <c r="J1313" s="19">
        <f t="shared" si="631"/>
        <v>12918.75</v>
      </c>
      <c r="K1313" s="19">
        <f t="shared" si="632"/>
        <v>5068.3333333333376</v>
      </c>
      <c r="L1313" s="44">
        <f>'Car Info '!$C$5*'My Spreedsheet '!G1313</f>
        <v>-20.694444444443267</v>
      </c>
      <c r="M1313" s="44">
        <f t="shared" si="633"/>
        <v>1</v>
      </c>
      <c r="N1313" s="44">
        <f>IF(M1313=1,'Car Info '!$C$5*9.80665*'Car Info '!$H$5,0)</f>
        <v>160.73099349999998</v>
      </c>
      <c r="O1313" s="44">
        <f>0.5*'Car Info '!$G$5*'Car Info '!$I$5*'Car Info '!$D$5*('My Spreedsheet '!F1313*'My Spreedsheet '!F1313)</f>
        <v>170.19712116944444</v>
      </c>
      <c r="P1313" s="44">
        <f t="shared" si="657"/>
        <v>310.23367022500116</v>
      </c>
      <c r="Q1313" s="44">
        <f t="shared" si="634"/>
        <v>6549.3774825278024</v>
      </c>
      <c r="R1313" s="44">
        <f t="shared" si="635"/>
        <v>6.5493774825278024</v>
      </c>
      <c r="S1313" s="44">
        <f t="shared" si="636"/>
        <v>6986.2601985771598</v>
      </c>
      <c r="T1313" s="44">
        <f t="shared" si="637"/>
        <v>1724206.4505906634</v>
      </c>
      <c r="U1313" s="44">
        <f t="shared" si="638"/>
        <v>6.5493774825278024</v>
      </c>
      <c r="V1313" s="44">
        <f t="shared" si="639"/>
        <v>1.8192715229243895E-3</v>
      </c>
      <c r="W1313" s="44">
        <f t="shared" si="640"/>
        <v>0</v>
      </c>
      <c r="X1313" s="44">
        <f t="shared" si="641"/>
        <v>0</v>
      </c>
      <c r="Y1313" s="44">
        <f t="shared" si="627"/>
        <v>5876.8792052627959</v>
      </c>
      <c r="Z1313" s="44">
        <f t="shared" si="628"/>
        <v>-2053.4640369616213</v>
      </c>
      <c r="AA1313" s="44">
        <f t="shared" si="642"/>
        <v>1.6324664459063323</v>
      </c>
      <c r="AB1313" s="44">
        <f t="shared" si="643"/>
        <v>-0.57040667693378366</v>
      </c>
      <c r="AC1313" s="44">
        <f t="shared" si="644"/>
        <v>0.57040667693378366</v>
      </c>
      <c r="AD1313" s="44">
        <f t="shared" si="645"/>
        <v>1.0620597689725486</v>
      </c>
      <c r="AE1313" s="44">
        <f>1/2*(('Car Info '!$C$5)*('My Spreedsheet '!F1313)^2)</f>
        <v>332030.86419753084</v>
      </c>
      <c r="AF1313" s="44">
        <f t="shared" si="646"/>
        <v>332.03086419753083</v>
      </c>
      <c r="AG1313" s="44">
        <f t="shared" si="647"/>
        <v>9.2230795610425229E-2</v>
      </c>
      <c r="AH1313" s="44">
        <f t="shared" si="648"/>
        <v>41.702410520618976</v>
      </c>
      <c r="AI1313" s="44">
        <f t="shared" si="649"/>
        <v>6986.2601985771598</v>
      </c>
      <c r="AJ1313" s="44">
        <f t="shared" si="650"/>
        <v>325044.60399895371</v>
      </c>
      <c r="AK1313" s="44">
        <f t="shared" si="651"/>
        <v>325.04460399895373</v>
      </c>
      <c r="AL1313" s="44">
        <f t="shared" si="652"/>
        <v>325044.60399895371</v>
      </c>
      <c r="AM1313" s="44">
        <f t="shared" si="653"/>
        <v>325.04460399895373</v>
      </c>
      <c r="AN1313" s="44">
        <f t="shared" si="654"/>
        <v>243.78345299921529</v>
      </c>
      <c r="AO1313" s="44">
        <f>IF('My Spreedsheet '!AN1313&lt; 'Supercapacitor Info'!$F$22,'My Spreedsheet '!AN1313,'Supercapacitor Info'!$F$22)</f>
        <v>243.78345299921529</v>
      </c>
    </row>
    <row r="1314" spans="2:41" x14ac:dyDescent="0.3">
      <c r="B1314" s="11" t="s">
        <v>11</v>
      </c>
      <c r="C1314" s="11">
        <v>1309</v>
      </c>
      <c r="D1314" s="11">
        <v>287</v>
      </c>
      <c r="E1314" s="12">
        <v>75.900000000000006</v>
      </c>
      <c r="F1314" s="53">
        <f t="shared" si="629"/>
        <v>21.083333333333336</v>
      </c>
      <c r="G1314" s="19">
        <f t="shared" si="655"/>
        <v>-1.3888888888888099E-2</v>
      </c>
      <c r="H1314" s="19">
        <f t="shared" si="656"/>
        <v>-4.9999999999997158E-2</v>
      </c>
      <c r="I1314" s="19">
        <f t="shared" si="630"/>
        <v>21.083333333333336</v>
      </c>
      <c r="J1314" s="19">
        <f t="shared" si="631"/>
        <v>12939.833333333334</v>
      </c>
      <c r="K1314" s="19">
        <f t="shared" si="632"/>
        <v>5089.4166666666706</v>
      </c>
      <c r="L1314" s="44">
        <f>'Car Info '!$C$5*'My Spreedsheet '!G1314</f>
        <v>-20.694444444443267</v>
      </c>
      <c r="M1314" s="44">
        <f t="shared" si="633"/>
        <v>1</v>
      </c>
      <c r="N1314" s="44">
        <f>IF(M1314=1,'Car Info '!$C$5*9.80665*'Car Info '!$H$5,0)</f>
        <v>160.73099349999998</v>
      </c>
      <c r="O1314" s="44">
        <f>0.5*'Car Info '!$G$5*'Car Info '!$I$5*'Car Info '!$D$5*('My Spreedsheet '!F1314*'My Spreedsheet '!F1314)</f>
        <v>169.74952867107817</v>
      </c>
      <c r="P1314" s="44">
        <f t="shared" si="657"/>
        <v>309.78607772663486</v>
      </c>
      <c r="Q1314" s="44">
        <f t="shared" si="634"/>
        <v>6531.3231387365522</v>
      </c>
      <c r="R1314" s="44">
        <f t="shared" si="635"/>
        <v>6.5313231387365525</v>
      </c>
      <c r="S1314" s="44">
        <f t="shared" si="636"/>
        <v>6967.631009106899</v>
      </c>
      <c r="T1314" s="44">
        <f t="shared" si="637"/>
        <v>1731174.0815997703</v>
      </c>
      <c r="U1314" s="44">
        <f t="shared" si="638"/>
        <v>6.5313231387365525</v>
      </c>
      <c r="V1314" s="44">
        <f t="shared" si="639"/>
        <v>1.8142564274268201E-3</v>
      </c>
      <c r="W1314" s="44">
        <f t="shared" si="640"/>
        <v>0</v>
      </c>
      <c r="X1314" s="44">
        <f t="shared" si="641"/>
        <v>0</v>
      </c>
      <c r="Y1314" s="44">
        <f t="shared" si="627"/>
        <v>5883.4105284015322</v>
      </c>
      <c r="Z1314" s="44">
        <f t="shared" si="628"/>
        <v>-2053.4640369616213</v>
      </c>
      <c r="AA1314" s="44">
        <f t="shared" si="642"/>
        <v>1.6342807023337589</v>
      </c>
      <c r="AB1314" s="44">
        <f t="shared" si="643"/>
        <v>-0.57040667693378366</v>
      </c>
      <c r="AC1314" s="44">
        <f t="shared" si="644"/>
        <v>0.57040667693378366</v>
      </c>
      <c r="AD1314" s="44">
        <f t="shared" si="645"/>
        <v>1.0638740253999752</v>
      </c>
      <c r="AE1314" s="44">
        <f>1/2*(('Car Info '!$C$5)*('My Spreedsheet '!F1314)^2)</f>
        <v>331157.67361111118</v>
      </c>
      <c r="AF1314" s="44">
        <f t="shared" si="646"/>
        <v>331.15767361111119</v>
      </c>
      <c r="AG1314" s="44">
        <f t="shared" si="647"/>
        <v>9.1988242669753112E-2</v>
      </c>
      <c r="AH1314" s="44">
        <f t="shared" si="648"/>
        <v>41.794398763288726</v>
      </c>
      <c r="AI1314" s="44">
        <f t="shared" si="649"/>
        <v>6967.631009106899</v>
      </c>
      <c r="AJ1314" s="44">
        <f t="shared" si="650"/>
        <v>324190.04260200431</v>
      </c>
      <c r="AK1314" s="44">
        <f t="shared" si="651"/>
        <v>324.19004260200433</v>
      </c>
      <c r="AL1314" s="44">
        <f t="shared" si="652"/>
        <v>324190.04260200431</v>
      </c>
      <c r="AM1314" s="44">
        <f t="shared" si="653"/>
        <v>324.19004260200433</v>
      </c>
      <c r="AN1314" s="44">
        <f t="shared" si="654"/>
        <v>243.14253195150326</v>
      </c>
      <c r="AO1314" s="44">
        <f>IF('My Spreedsheet '!AN1314&lt; 'Supercapacitor Info'!$F$22,'My Spreedsheet '!AN1314,'Supercapacitor Info'!$F$22)</f>
        <v>243.14253195150326</v>
      </c>
    </row>
    <row r="1315" spans="2:41" x14ac:dyDescent="0.3">
      <c r="B1315" s="11" t="s">
        <v>11</v>
      </c>
      <c r="C1315" s="11">
        <v>1310</v>
      </c>
      <c r="D1315" s="11">
        <v>288</v>
      </c>
      <c r="E1315" s="12">
        <v>75.900000000000006</v>
      </c>
      <c r="F1315" s="53">
        <f t="shared" si="629"/>
        <v>21.083333333333336</v>
      </c>
      <c r="G1315" s="19">
        <f t="shared" si="655"/>
        <v>-1.3888888888890073E-2</v>
      </c>
      <c r="H1315" s="19">
        <f t="shared" si="656"/>
        <v>-5.0000000000004263E-2</v>
      </c>
      <c r="I1315" s="19">
        <f t="shared" si="630"/>
        <v>21.083333333333336</v>
      </c>
      <c r="J1315" s="19">
        <f t="shared" si="631"/>
        <v>12960.916666666668</v>
      </c>
      <c r="K1315" s="19">
        <f t="shared" si="632"/>
        <v>5110.5000000000036</v>
      </c>
      <c r="L1315" s="44">
        <f>'Car Info '!$C$5*'My Spreedsheet '!G1315</f>
        <v>-20.694444444446209</v>
      </c>
      <c r="M1315" s="44">
        <f t="shared" si="633"/>
        <v>1</v>
      </c>
      <c r="N1315" s="44">
        <f>IF(M1315=1,'Car Info '!$C$5*9.80665*'Car Info '!$H$5,0)</f>
        <v>160.73099349999998</v>
      </c>
      <c r="O1315" s="44">
        <f>0.5*'Car Info '!$G$5*'Car Info '!$I$5*'Car Info '!$D$5*('My Spreedsheet '!F1315*'My Spreedsheet '!F1315)</f>
        <v>169.74952867107817</v>
      </c>
      <c r="P1315" s="44">
        <f t="shared" si="657"/>
        <v>309.7860777266319</v>
      </c>
      <c r="Q1315" s="44">
        <f t="shared" si="634"/>
        <v>6531.3231387364904</v>
      </c>
      <c r="R1315" s="44">
        <f t="shared" si="635"/>
        <v>6.5313231387364903</v>
      </c>
      <c r="S1315" s="44">
        <f t="shared" si="636"/>
        <v>6967.631009106899</v>
      </c>
      <c r="T1315" s="44">
        <f t="shared" si="637"/>
        <v>1738141.7126088773</v>
      </c>
      <c r="U1315" s="44">
        <f t="shared" si="638"/>
        <v>6.5313231387364903</v>
      </c>
      <c r="V1315" s="44">
        <f t="shared" si="639"/>
        <v>1.8142564274268029E-3</v>
      </c>
      <c r="W1315" s="44">
        <f t="shared" si="640"/>
        <v>0</v>
      </c>
      <c r="X1315" s="44">
        <f t="shared" si="641"/>
        <v>0</v>
      </c>
      <c r="Y1315" s="44">
        <f t="shared" si="627"/>
        <v>5889.9418515402685</v>
      </c>
      <c r="Z1315" s="44">
        <f t="shared" si="628"/>
        <v>-2053.4640369616213</v>
      </c>
      <c r="AA1315" s="44">
        <f t="shared" si="642"/>
        <v>1.6360949587611857</v>
      </c>
      <c r="AB1315" s="44">
        <f t="shared" si="643"/>
        <v>-0.57040667693378366</v>
      </c>
      <c r="AC1315" s="44">
        <f t="shared" si="644"/>
        <v>0.57040667693378366</v>
      </c>
      <c r="AD1315" s="44">
        <f t="shared" si="645"/>
        <v>1.0656882818274021</v>
      </c>
      <c r="AE1315" s="44">
        <f>1/2*(('Car Info '!$C$5)*('My Spreedsheet '!F1315)^2)</f>
        <v>331157.67361111118</v>
      </c>
      <c r="AF1315" s="44">
        <f t="shared" si="646"/>
        <v>331.15767361111119</v>
      </c>
      <c r="AG1315" s="44">
        <f t="shared" si="647"/>
        <v>9.1988242669753112E-2</v>
      </c>
      <c r="AH1315" s="44">
        <f t="shared" si="648"/>
        <v>41.886387005958476</v>
      </c>
      <c r="AI1315" s="44">
        <f t="shared" si="649"/>
        <v>6967.631009106899</v>
      </c>
      <c r="AJ1315" s="44">
        <f t="shared" si="650"/>
        <v>324190.04260200431</v>
      </c>
      <c r="AK1315" s="44">
        <f t="shared" si="651"/>
        <v>324.19004260200433</v>
      </c>
      <c r="AL1315" s="44">
        <f t="shared" si="652"/>
        <v>324190.04260200431</v>
      </c>
      <c r="AM1315" s="44">
        <f t="shared" si="653"/>
        <v>324.19004260200433</v>
      </c>
      <c r="AN1315" s="44">
        <f t="shared" si="654"/>
        <v>243.14253195150326</v>
      </c>
      <c r="AO1315" s="44">
        <f>IF('My Spreedsheet '!AN1315&lt; 'Supercapacitor Info'!$F$22,'My Spreedsheet '!AN1315,'Supercapacitor Info'!$F$22)</f>
        <v>243.14253195150326</v>
      </c>
    </row>
    <row r="1316" spans="2:41" x14ac:dyDescent="0.3">
      <c r="B1316" s="11" t="s">
        <v>11</v>
      </c>
      <c r="C1316" s="11">
        <v>1311</v>
      </c>
      <c r="D1316" s="11">
        <v>289</v>
      </c>
      <c r="E1316" s="12">
        <v>75.8</v>
      </c>
      <c r="F1316" s="53">
        <f t="shared" si="629"/>
        <v>21.055555555555554</v>
      </c>
      <c r="G1316" s="19">
        <f t="shared" si="655"/>
        <v>-2.7777777777778172E-2</v>
      </c>
      <c r="H1316" s="19">
        <f t="shared" si="656"/>
        <v>-0.10000000000000142</v>
      </c>
      <c r="I1316" s="19">
        <f t="shared" si="630"/>
        <v>21.055555555555554</v>
      </c>
      <c r="J1316" s="19">
        <f t="shared" si="631"/>
        <v>12981.972222222223</v>
      </c>
      <c r="K1316" s="19">
        <f t="shared" si="632"/>
        <v>5131.5555555555593</v>
      </c>
      <c r="L1316" s="44">
        <f>'Car Info '!$C$5*'My Spreedsheet '!G1316</f>
        <v>-41.388888888889475</v>
      </c>
      <c r="M1316" s="44">
        <f t="shared" si="633"/>
        <v>1</v>
      </c>
      <c r="N1316" s="44">
        <f>IF(M1316=1,'Car Info '!$C$5*9.80665*'Car Info '!$H$5,0)</f>
        <v>160.73099349999998</v>
      </c>
      <c r="O1316" s="44">
        <f>0.5*'Car Info '!$G$5*'Car Info '!$I$5*'Car Info '!$D$5*('My Spreedsheet '!F1316*'My Spreedsheet '!F1316)</f>
        <v>169.30252549792357</v>
      </c>
      <c r="P1316" s="44">
        <f t="shared" si="657"/>
        <v>288.6446301090341</v>
      </c>
      <c r="Q1316" s="44">
        <f t="shared" si="634"/>
        <v>6077.5730450735509</v>
      </c>
      <c r="R1316" s="44">
        <f t="shared" si="635"/>
        <v>6.0775730450735512</v>
      </c>
      <c r="S1316" s="44">
        <f t="shared" si="636"/>
        <v>6949.0390944562796</v>
      </c>
      <c r="T1316" s="44">
        <f t="shared" si="637"/>
        <v>1745090.7517033336</v>
      </c>
      <c r="U1316" s="44">
        <f t="shared" si="638"/>
        <v>6.0775730450735512</v>
      </c>
      <c r="V1316" s="44">
        <f t="shared" si="639"/>
        <v>1.6882147347426532E-3</v>
      </c>
      <c r="W1316" s="44">
        <f t="shared" si="640"/>
        <v>0</v>
      </c>
      <c r="X1316" s="44">
        <f t="shared" si="641"/>
        <v>0</v>
      </c>
      <c r="Y1316" s="44">
        <f t="shared" si="627"/>
        <v>5896.0194245853418</v>
      </c>
      <c r="Z1316" s="44">
        <f t="shared" si="628"/>
        <v>-2053.4640369616213</v>
      </c>
      <c r="AA1316" s="44">
        <f t="shared" si="642"/>
        <v>1.6377831734959283</v>
      </c>
      <c r="AB1316" s="44">
        <f t="shared" si="643"/>
        <v>-0.57040667693378366</v>
      </c>
      <c r="AC1316" s="44">
        <f t="shared" si="644"/>
        <v>0.57040667693378366</v>
      </c>
      <c r="AD1316" s="44">
        <f t="shared" si="645"/>
        <v>1.0673764965621446</v>
      </c>
      <c r="AE1316" s="44">
        <f>1/2*(('Car Info '!$C$5)*('My Spreedsheet '!F1316)^2)</f>
        <v>330285.63271604932</v>
      </c>
      <c r="AF1316" s="44">
        <f t="shared" si="646"/>
        <v>330.28563271604935</v>
      </c>
      <c r="AG1316" s="44">
        <f t="shared" si="647"/>
        <v>9.1746009087791486E-2</v>
      </c>
      <c r="AH1316" s="44">
        <f t="shared" si="648"/>
        <v>41.978133015046268</v>
      </c>
      <c r="AI1316" s="44">
        <f t="shared" si="649"/>
        <v>6949.0390944562796</v>
      </c>
      <c r="AJ1316" s="44">
        <f t="shared" si="650"/>
        <v>323336.59362159303</v>
      </c>
      <c r="AK1316" s="44">
        <f t="shared" si="651"/>
        <v>323.33659362159301</v>
      </c>
      <c r="AL1316" s="44">
        <f t="shared" si="652"/>
        <v>323336.59362159303</v>
      </c>
      <c r="AM1316" s="44">
        <f t="shared" si="653"/>
        <v>323.33659362159301</v>
      </c>
      <c r="AN1316" s="44">
        <f t="shared" si="654"/>
        <v>242.50244521619479</v>
      </c>
      <c r="AO1316" s="44">
        <f>IF('My Spreedsheet '!AN1316&lt; 'Supercapacitor Info'!$F$22,'My Spreedsheet '!AN1316,'Supercapacitor Info'!$F$22)</f>
        <v>242.50244521619479</v>
      </c>
    </row>
    <row r="1317" spans="2:41" x14ac:dyDescent="0.3">
      <c r="B1317" s="11" t="s">
        <v>11</v>
      </c>
      <c r="C1317" s="11">
        <v>1312</v>
      </c>
      <c r="D1317" s="11">
        <v>290</v>
      </c>
      <c r="E1317" s="12">
        <v>75.7</v>
      </c>
      <c r="F1317" s="53">
        <f t="shared" si="629"/>
        <v>21.027777777777779</v>
      </c>
      <c r="G1317" s="19">
        <f t="shared" si="655"/>
        <v>-4.1666666666666269E-2</v>
      </c>
      <c r="H1317" s="19">
        <f t="shared" si="656"/>
        <v>-0.14999999999999858</v>
      </c>
      <c r="I1317" s="19">
        <f t="shared" si="630"/>
        <v>21.027777777777779</v>
      </c>
      <c r="J1317" s="19">
        <f t="shared" si="631"/>
        <v>13003</v>
      </c>
      <c r="K1317" s="19">
        <f t="shared" si="632"/>
        <v>5152.5833333333367</v>
      </c>
      <c r="L1317" s="44">
        <f>'Car Info '!$C$5*'My Spreedsheet '!G1317</f>
        <v>-62.083333333332739</v>
      </c>
      <c r="M1317" s="44">
        <f t="shared" si="633"/>
        <v>1</v>
      </c>
      <c r="N1317" s="44">
        <f>IF(M1317=1,'Car Info '!$C$5*9.80665*'Car Info '!$H$5,0)</f>
        <v>160.73099349999998</v>
      </c>
      <c r="O1317" s="44">
        <f>0.5*'Car Info '!$G$5*'Car Info '!$I$5*'Car Info '!$D$5*('My Spreedsheet '!F1317*'My Spreedsheet '!F1317)</f>
        <v>168.8561116499809</v>
      </c>
      <c r="P1317" s="44">
        <f t="shared" si="657"/>
        <v>267.50377181664817</v>
      </c>
      <c r="Q1317" s="44">
        <f t="shared" si="634"/>
        <v>5625.0098684778523</v>
      </c>
      <c r="R1317" s="44">
        <f t="shared" si="635"/>
        <v>5.6250098684778527</v>
      </c>
      <c r="S1317" s="44">
        <f t="shared" si="636"/>
        <v>6930.4844055148751</v>
      </c>
      <c r="T1317" s="44">
        <f t="shared" si="637"/>
        <v>1752021.2361088484</v>
      </c>
      <c r="U1317" s="44">
        <f t="shared" si="638"/>
        <v>5.6250098684778527</v>
      </c>
      <c r="V1317" s="44">
        <f t="shared" si="639"/>
        <v>1.5625027412438479E-3</v>
      </c>
      <c r="W1317" s="44">
        <f t="shared" si="640"/>
        <v>0</v>
      </c>
      <c r="X1317" s="44">
        <f t="shared" si="641"/>
        <v>0</v>
      </c>
      <c r="Y1317" s="44">
        <f t="shared" si="627"/>
        <v>5901.6444344538195</v>
      </c>
      <c r="Z1317" s="44">
        <f t="shared" si="628"/>
        <v>-2053.4640369616213</v>
      </c>
      <c r="AA1317" s="44">
        <f t="shared" si="642"/>
        <v>1.6393456762371721</v>
      </c>
      <c r="AB1317" s="44">
        <f t="shared" si="643"/>
        <v>-0.57040667693378366</v>
      </c>
      <c r="AC1317" s="44">
        <f t="shared" si="644"/>
        <v>0.57040667693378366</v>
      </c>
      <c r="AD1317" s="44">
        <f t="shared" si="645"/>
        <v>1.0689389993033884</v>
      </c>
      <c r="AE1317" s="44">
        <f>1/2*(('Car Info '!$C$5)*('My Spreedsheet '!F1317)^2)</f>
        <v>329414.74151234567</v>
      </c>
      <c r="AF1317" s="44">
        <f t="shared" si="646"/>
        <v>329.4147415123457</v>
      </c>
      <c r="AG1317" s="44">
        <f t="shared" si="647"/>
        <v>9.1504094864540475E-2</v>
      </c>
      <c r="AH1317" s="44">
        <f t="shared" si="648"/>
        <v>42.069637109910808</v>
      </c>
      <c r="AI1317" s="44">
        <f t="shared" si="649"/>
        <v>6930.4844055148751</v>
      </c>
      <c r="AJ1317" s="44">
        <f t="shared" si="650"/>
        <v>322484.25710683077</v>
      </c>
      <c r="AK1317" s="44">
        <f t="shared" si="651"/>
        <v>322.4842571068308</v>
      </c>
      <c r="AL1317" s="44">
        <f t="shared" si="652"/>
        <v>322484.25710683077</v>
      </c>
      <c r="AM1317" s="44">
        <f t="shared" si="653"/>
        <v>322.4842571068308</v>
      </c>
      <c r="AN1317" s="44">
        <f t="shared" si="654"/>
        <v>241.86319283012307</v>
      </c>
      <c r="AO1317" s="44">
        <f>IF('My Spreedsheet '!AN1317&lt; 'Supercapacitor Info'!$F$22,'My Spreedsheet '!AN1317,'Supercapacitor Info'!$F$22)</f>
        <v>241.86319283012307</v>
      </c>
    </row>
    <row r="1318" spans="2:41" x14ac:dyDescent="0.3">
      <c r="B1318" s="11" t="s">
        <v>11</v>
      </c>
      <c r="C1318" s="11">
        <v>1313</v>
      </c>
      <c r="D1318" s="11">
        <v>291</v>
      </c>
      <c r="E1318" s="12">
        <v>75.5</v>
      </c>
      <c r="F1318" s="53">
        <f t="shared" si="629"/>
        <v>20.972222222222221</v>
      </c>
      <c r="G1318" s="19">
        <f t="shared" si="655"/>
        <v>-6.9444444444444448E-2</v>
      </c>
      <c r="H1318" s="19">
        <f t="shared" si="656"/>
        <v>-0.25</v>
      </c>
      <c r="I1318" s="19">
        <f t="shared" si="630"/>
        <v>20.972222222222221</v>
      </c>
      <c r="J1318" s="19">
        <f t="shared" si="631"/>
        <v>13023.972222222223</v>
      </c>
      <c r="K1318" s="19">
        <f t="shared" si="632"/>
        <v>5173.5555555555593</v>
      </c>
      <c r="L1318" s="44">
        <f>'Car Info '!$C$5*'My Spreedsheet '!G1318</f>
        <v>-103.47222222222223</v>
      </c>
      <c r="M1318" s="44">
        <f t="shared" si="633"/>
        <v>1</v>
      </c>
      <c r="N1318" s="44">
        <f>IF(M1318=1,'Car Info '!$C$5*9.80665*'Car Info '!$H$5,0)</f>
        <v>160.73099349999998</v>
      </c>
      <c r="O1318" s="44">
        <f>0.5*'Car Info '!$G$5*'Car Info '!$I$5*'Car Info '!$D$5*('My Spreedsheet '!F1318*'My Spreedsheet '!F1318)</f>
        <v>167.96505192973089</v>
      </c>
      <c r="P1318" s="44">
        <f t="shared" si="657"/>
        <v>225.22382320750864</v>
      </c>
      <c r="Q1318" s="44">
        <f t="shared" si="634"/>
        <v>4723.444070046362</v>
      </c>
      <c r="R1318" s="44">
        <f t="shared" si="635"/>
        <v>4.7234440700463622</v>
      </c>
      <c r="S1318" s="44">
        <f t="shared" si="636"/>
        <v>6893.4865083179666</v>
      </c>
      <c r="T1318" s="44">
        <f t="shared" si="637"/>
        <v>1758914.7226171663</v>
      </c>
      <c r="U1318" s="44">
        <f t="shared" si="638"/>
        <v>4.7234440700463622</v>
      </c>
      <c r="V1318" s="44">
        <f t="shared" si="639"/>
        <v>1.3120677972351007E-3</v>
      </c>
      <c r="W1318" s="44">
        <f t="shared" si="640"/>
        <v>0</v>
      </c>
      <c r="X1318" s="44">
        <f t="shared" si="641"/>
        <v>0</v>
      </c>
      <c r="Y1318" s="44">
        <f t="shared" si="627"/>
        <v>5906.3678785238662</v>
      </c>
      <c r="Z1318" s="44">
        <f t="shared" si="628"/>
        <v>-2053.4640369616213</v>
      </c>
      <c r="AA1318" s="44">
        <f t="shared" si="642"/>
        <v>1.6406577440344072</v>
      </c>
      <c r="AB1318" s="44">
        <f t="shared" si="643"/>
        <v>-0.57040667693378366</v>
      </c>
      <c r="AC1318" s="44">
        <f t="shared" si="644"/>
        <v>0.57040667693378366</v>
      </c>
      <c r="AD1318" s="44">
        <f t="shared" si="645"/>
        <v>1.0702510671006236</v>
      </c>
      <c r="AE1318" s="44">
        <f>1/2*(('Car Info '!$C$5)*('My Spreedsheet '!F1318)^2)</f>
        <v>327676.40817901236</v>
      </c>
      <c r="AF1318" s="44">
        <f t="shared" si="646"/>
        <v>327.67640817901236</v>
      </c>
      <c r="AG1318" s="44">
        <f t="shared" si="647"/>
        <v>9.1021224494170105E-2</v>
      </c>
      <c r="AH1318" s="44">
        <f t="shared" si="648"/>
        <v>42.160658334404978</v>
      </c>
      <c r="AI1318" s="44">
        <f t="shared" si="649"/>
        <v>6893.4865083179666</v>
      </c>
      <c r="AJ1318" s="44">
        <f t="shared" si="650"/>
        <v>320782.92167069437</v>
      </c>
      <c r="AK1318" s="44">
        <f t="shared" si="651"/>
        <v>320.78292167069435</v>
      </c>
      <c r="AL1318" s="44">
        <f t="shared" si="652"/>
        <v>320782.92167069437</v>
      </c>
      <c r="AM1318" s="44">
        <f t="shared" si="653"/>
        <v>320.78292167069435</v>
      </c>
      <c r="AN1318" s="44">
        <f t="shared" si="654"/>
        <v>240.58719125302079</v>
      </c>
      <c r="AO1318" s="44">
        <f>IF('My Spreedsheet '!AN1318&lt; 'Supercapacitor Info'!$F$22,'My Spreedsheet '!AN1318,'Supercapacitor Info'!$F$22)</f>
        <v>240.58719125302079</v>
      </c>
    </row>
    <row r="1319" spans="2:41" x14ac:dyDescent="0.3">
      <c r="B1319" s="11" t="s">
        <v>11</v>
      </c>
      <c r="C1319" s="11">
        <v>1314</v>
      </c>
      <c r="D1319" s="11">
        <v>292</v>
      </c>
      <c r="E1319" s="12">
        <v>75.2</v>
      </c>
      <c r="F1319" s="53">
        <f t="shared" si="629"/>
        <v>20.888888888888889</v>
      </c>
      <c r="G1319" s="19">
        <f t="shared" si="655"/>
        <v>-6.9444444444444448E-2</v>
      </c>
      <c r="H1319" s="19">
        <f t="shared" si="656"/>
        <v>-0.25</v>
      </c>
      <c r="I1319" s="19">
        <f t="shared" si="630"/>
        <v>20.888888888888889</v>
      </c>
      <c r="J1319" s="19">
        <f t="shared" si="631"/>
        <v>13044.861111111111</v>
      </c>
      <c r="K1319" s="19">
        <f t="shared" si="632"/>
        <v>5194.444444444448</v>
      </c>
      <c r="L1319" s="44">
        <f>'Car Info '!$C$5*'My Spreedsheet '!G1319</f>
        <v>-103.47222222222223</v>
      </c>
      <c r="M1319" s="44">
        <f t="shared" si="633"/>
        <v>1</v>
      </c>
      <c r="N1319" s="44">
        <f>IF(M1319=1,'Car Info '!$C$5*9.80665*'Car Info '!$H$5,0)</f>
        <v>160.73099349999998</v>
      </c>
      <c r="O1319" s="44">
        <f>0.5*'Car Info '!$G$5*'Car Info '!$I$5*'Car Info '!$D$5*('My Spreedsheet '!F1319*'My Spreedsheet '!F1319)</f>
        <v>166.63288228844445</v>
      </c>
      <c r="P1319" s="44">
        <f t="shared" si="657"/>
        <v>223.8916535662222</v>
      </c>
      <c r="Q1319" s="44">
        <f t="shared" si="634"/>
        <v>4676.8478744944196</v>
      </c>
      <c r="R1319" s="44">
        <f t="shared" si="635"/>
        <v>4.6768478744944195</v>
      </c>
      <c r="S1319" s="44">
        <f t="shared" si="636"/>
        <v>6838.267627580839</v>
      </c>
      <c r="T1319" s="44">
        <f t="shared" si="637"/>
        <v>1765752.9902447471</v>
      </c>
      <c r="U1319" s="44">
        <f t="shared" si="638"/>
        <v>4.6768478744944195</v>
      </c>
      <c r="V1319" s="44">
        <f t="shared" si="639"/>
        <v>1.2991244095817832E-3</v>
      </c>
      <c r="W1319" s="44">
        <f t="shared" si="640"/>
        <v>0</v>
      </c>
      <c r="X1319" s="44">
        <f t="shared" si="641"/>
        <v>0</v>
      </c>
      <c r="Y1319" s="44">
        <f t="shared" si="627"/>
        <v>5911.0447263983606</v>
      </c>
      <c r="Z1319" s="44">
        <f t="shared" si="628"/>
        <v>-2053.4640369616213</v>
      </c>
      <c r="AA1319" s="44">
        <f t="shared" si="642"/>
        <v>1.6419568684439891</v>
      </c>
      <c r="AB1319" s="44">
        <f t="shared" si="643"/>
        <v>-0.57040667693378366</v>
      </c>
      <c r="AC1319" s="44">
        <f t="shared" si="644"/>
        <v>0.57040667693378366</v>
      </c>
      <c r="AD1319" s="44">
        <f t="shared" si="645"/>
        <v>1.0715501915102055</v>
      </c>
      <c r="AE1319" s="44">
        <f>1/2*(('Car Info '!$C$5)*('My Spreedsheet '!F1319)^2)</f>
        <v>325077.53086419753</v>
      </c>
      <c r="AF1319" s="44">
        <f t="shared" si="646"/>
        <v>325.07753086419751</v>
      </c>
      <c r="AG1319" s="44">
        <f t="shared" si="647"/>
        <v>9.029931412894375E-2</v>
      </c>
      <c r="AH1319" s="44">
        <f t="shared" si="648"/>
        <v>42.25095764853392</v>
      </c>
      <c r="AI1319" s="44">
        <f t="shared" si="649"/>
        <v>6838.267627580839</v>
      </c>
      <c r="AJ1319" s="44">
        <f t="shared" si="650"/>
        <v>318239.26323661668</v>
      </c>
      <c r="AK1319" s="44">
        <f t="shared" si="651"/>
        <v>318.23926323661669</v>
      </c>
      <c r="AL1319" s="44">
        <f t="shared" si="652"/>
        <v>318239.26323661668</v>
      </c>
      <c r="AM1319" s="44">
        <f t="shared" si="653"/>
        <v>318.23926323661669</v>
      </c>
      <c r="AN1319" s="44">
        <f t="shared" si="654"/>
        <v>238.67944742746249</v>
      </c>
      <c r="AO1319" s="44">
        <f>IF('My Spreedsheet '!AN1319&lt; 'Supercapacitor Info'!$F$22,'My Spreedsheet '!AN1319,'Supercapacitor Info'!$F$22)</f>
        <v>238.67944742746249</v>
      </c>
    </row>
    <row r="1320" spans="2:41" x14ac:dyDescent="0.3">
      <c r="B1320" s="11" t="s">
        <v>11</v>
      </c>
      <c r="C1320" s="11">
        <v>1315</v>
      </c>
      <c r="D1320" s="11">
        <v>293</v>
      </c>
      <c r="E1320" s="12">
        <v>75</v>
      </c>
      <c r="F1320" s="53">
        <f t="shared" si="629"/>
        <v>20.833333333333332</v>
      </c>
      <c r="G1320" s="19">
        <f t="shared" si="655"/>
        <v>-6.9444444444444448E-2</v>
      </c>
      <c r="H1320" s="19">
        <f t="shared" si="656"/>
        <v>-0.25</v>
      </c>
      <c r="I1320" s="19">
        <f t="shared" si="630"/>
        <v>20.833333333333332</v>
      </c>
      <c r="J1320" s="19">
        <f t="shared" si="631"/>
        <v>13065.694444444445</v>
      </c>
      <c r="K1320" s="19">
        <f t="shared" si="632"/>
        <v>5215.277777777781</v>
      </c>
      <c r="L1320" s="44">
        <f>'Car Info '!$C$5*'My Spreedsheet '!G1320</f>
        <v>-103.47222222222223</v>
      </c>
      <c r="M1320" s="44">
        <f t="shared" si="633"/>
        <v>1</v>
      </c>
      <c r="N1320" s="44">
        <f>IF(M1320=1,'Car Info '!$C$5*9.80665*'Car Info '!$H$5,0)</f>
        <v>160.73099349999998</v>
      </c>
      <c r="O1320" s="44">
        <f>0.5*'Car Info '!$G$5*'Car Info '!$I$5*'Car Info '!$D$5*('My Spreedsheet '!F1320*'My Spreedsheet '!F1320)</f>
        <v>165.74771582031246</v>
      </c>
      <c r="P1320" s="44">
        <f t="shared" si="657"/>
        <v>223.00648709809022</v>
      </c>
      <c r="Q1320" s="44">
        <f t="shared" si="634"/>
        <v>4645.9684812102123</v>
      </c>
      <c r="R1320" s="44">
        <f t="shared" si="635"/>
        <v>4.645968481210212</v>
      </c>
      <c r="S1320" s="44">
        <f t="shared" si="636"/>
        <v>6801.6397775065079</v>
      </c>
      <c r="T1320" s="44">
        <f t="shared" si="637"/>
        <v>1772554.6300222536</v>
      </c>
      <c r="U1320" s="44">
        <f t="shared" si="638"/>
        <v>4.645968481210212</v>
      </c>
      <c r="V1320" s="44">
        <f t="shared" si="639"/>
        <v>1.29054680033617E-3</v>
      </c>
      <c r="W1320" s="44">
        <f t="shared" si="640"/>
        <v>0</v>
      </c>
      <c r="X1320" s="44">
        <f t="shared" si="641"/>
        <v>0</v>
      </c>
      <c r="Y1320" s="44">
        <f t="shared" si="627"/>
        <v>5915.6906948795704</v>
      </c>
      <c r="Z1320" s="44">
        <f t="shared" si="628"/>
        <v>-2053.4640369616213</v>
      </c>
      <c r="AA1320" s="44">
        <f t="shared" si="642"/>
        <v>1.643247415244325</v>
      </c>
      <c r="AB1320" s="44">
        <f t="shared" si="643"/>
        <v>-0.57040667693378366</v>
      </c>
      <c r="AC1320" s="44">
        <f t="shared" si="644"/>
        <v>0.57040667693378366</v>
      </c>
      <c r="AD1320" s="44">
        <f t="shared" si="645"/>
        <v>1.0728407383105414</v>
      </c>
      <c r="AE1320" s="44">
        <f>1/2*(('Car Info '!$C$5)*('My Spreedsheet '!F1320)^2)</f>
        <v>323350.69444444438</v>
      </c>
      <c r="AF1320" s="44">
        <f t="shared" si="646"/>
        <v>323.3506944444444</v>
      </c>
      <c r="AG1320" s="44">
        <f t="shared" si="647"/>
        <v>8.9819637345678993E-2</v>
      </c>
      <c r="AH1320" s="44">
        <f t="shared" si="648"/>
        <v>42.340777285879597</v>
      </c>
      <c r="AI1320" s="44">
        <f t="shared" si="649"/>
        <v>6801.6397775065079</v>
      </c>
      <c r="AJ1320" s="44">
        <f t="shared" si="650"/>
        <v>316549.05466693785</v>
      </c>
      <c r="AK1320" s="44">
        <f t="shared" si="651"/>
        <v>316.54905466693788</v>
      </c>
      <c r="AL1320" s="44">
        <f t="shared" si="652"/>
        <v>316549.05466693785</v>
      </c>
      <c r="AM1320" s="44">
        <f t="shared" si="653"/>
        <v>316.54905466693788</v>
      </c>
      <c r="AN1320" s="44">
        <f t="shared" si="654"/>
        <v>237.41179100020341</v>
      </c>
      <c r="AO1320" s="44">
        <f>IF('My Spreedsheet '!AN1320&lt; 'Supercapacitor Info'!$F$22,'My Spreedsheet '!AN1320,'Supercapacitor Info'!$F$22)</f>
        <v>237.41179100020341</v>
      </c>
    </row>
    <row r="1321" spans="2:41" x14ac:dyDescent="0.3">
      <c r="B1321" s="11" t="s">
        <v>11</v>
      </c>
      <c r="C1321" s="11">
        <v>1316</v>
      </c>
      <c r="D1321" s="11">
        <v>294</v>
      </c>
      <c r="E1321" s="12">
        <v>74.7</v>
      </c>
      <c r="F1321" s="53">
        <f t="shared" si="629"/>
        <v>20.75</v>
      </c>
      <c r="G1321" s="19">
        <f t="shared" si="655"/>
        <v>-0.12500000000000078</v>
      </c>
      <c r="H1321" s="19">
        <f t="shared" si="656"/>
        <v>-0.45000000000000284</v>
      </c>
      <c r="I1321" s="19">
        <f t="shared" si="630"/>
        <v>20.75</v>
      </c>
      <c r="J1321" s="19">
        <f t="shared" si="631"/>
        <v>13086.444444444445</v>
      </c>
      <c r="K1321" s="19">
        <f t="shared" si="632"/>
        <v>5236.027777777781</v>
      </c>
      <c r="L1321" s="44">
        <f>'Car Info '!$C$5*'My Spreedsheet '!G1321</f>
        <v>-186.25000000000117</v>
      </c>
      <c r="M1321" s="44">
        <f t="shared" si="633"/>
        <v>1</v>
      </c>
      <c r="N1321" s="44">
        <f>IF(M1321=1,'Car Info '!$C$5*9.80665*'Car Info '!$H$5,0)</f>
        <v>160.73099349999998</v>
      </c>
      <c r="O1321" s="44">
        <f>0.5*'Car Info '!$G$5*'Car Info '!$I$5*'Car Info '!$D$5*('My Spreedsheet '!F1321*'My Spreedsheet '!F1321)</f>
        <v>164.42438605720312</v>
      </c>
      <c r="P1321" s="44">
        <f t="shared" si="657"/>
        <v>138.90537955720194</v>
      </c>
      <c r="Q1321" s="44">
        <f t="shared" si="634"/>
        <v>2882.2866258119402</v>
      </c>
      <c r="R1321" s="44">
        <f t="shared" si="635"/>
        <v>2.8822866258119402</v>
      </c>
      <c r="S1321" s="44">
        <f t="shared" si="636"/>
        <v>6746.9741258119648</v>
      </c>
      <c r="T1321" s="44">
        <f t="shared" si="637"/>
        <v>1779301.6041480657</v>
      </c>
      <c r="U1321" s="44">
        <f t="shared" si="638"/>
        <v>2.8822866258119402</v>
      </c>
      <c r="V1321" s="44">
        <f t="shared" si="639"/>
        <v>8.0063517383665E-4</v>
      </c>
      <c r="W1321" s="44">
        <f t="shared" si="640"/>
        <v>0</v>
      </c>
      <c r="X1321" s="44">
        <f t="shared" si="641"/>
        <v>0</v>
      </c>
      <c r="Y1321" s="44">
        <f t="shared" si="627"/>
        <v>5918.5729815053819</v>
      </c>
      <c r="Z1321" s="44">
        <f t="shared" si="628"/>
        <v>-2053.4640369616213</v>
      </c>
      <c r="AA1321" s="44">
        <f t="shared" si="642"/>
        <v>1.6440480504181616</v>
      </c>
      <c r="AB1321" s="44">
        <f t="shared" si="643"/>
        <v>-0.57040667693378366</v>
      </c>
      <c r="AC1321" s="44">
        <f t="shared" si="644"/>
        <v>0.57040667693378366</v>
      </c>
      <c r="AD1321" s="44">
        <f t="shared" si="645"/>
        <v>1.0736413734843779</v>
      </c>
      <c r="AE1321" s="44">
        <f>1/2*(('Car Info '!$C$5)*('My Spreedsheet '!F1321)^2)</f>
        <v>320769.0625</v>
      </c>
      <c r="AF1321" s="44">
        <f t="shared" si="646"/>
        <v>320.76906250000002</v>
      </c>
      <c r="AG1321" s="44">
        <f t="shared" si="647"/>
        <v>8.9102517361111119E-2</v>
      </c>
      <c r="AH1321" s="44">
        <f t="shared" si="648"/>
        <v>42.429879803240709</v>
      </c>
      <c r="AI1321" s="44">
        <f t="shared" si="649"/>
        <v>6746.9741258119648</v>
      </c>
      <c r="AJ1321" s="44">
        <f t="shared" si="650"/>
        <v>314022.08837418805</v>
      </c>
      <c r="AK1321" s="44">
        <f t="shared" si="651"/>
        <v>314.02208837418806</v>
      </c>
      <c r="AL1321" s="44">
        <f t="shared" si="652"/>
        <v>314022.08837418805</v>
      </c>
      <c r="AM1321" s="44">
        <f t="shared" si="653"/>
        <v>314.02208837418806</v>
      </c>
      <c r="AN1321" s="44">
        <f t="shared" si="654"/>
        <v>235.51656628064106</v>
      </c>
      <c r="AO1321" s="44">
        <f>IF('My Spreedsheet '!AN1321&lt; 'Supercapacitor Info'!$F$22,'My Spreedsheet '!AN1321,'Supercapacitor Info'!$F$22)</f>
        <v>235.51656628064106</v>
      </c>
    </row>
    <row r="1322" spans="2:41" x14ac:dyDescent="0.3">
      <c r="B1322" s="11" t="s">
        <v>11</v>
      </c>
      <c r="C1322" s="11">
        <v>1317</v>
      </c>
      <c r="D1322" s="11">
        <v>295</v>
      </c>
      <c r="E1322" s="12">
        <v>74.099999999999994</v>
      </c>
      <c r="F1322" s="53">
        <f t="shared" si="629"/>
        <v>20.583333333333332</v>
      </c>
      <c r="G1322" s="19">
        <f t="shared" si="655"/>
        <v>-0.1388888888888889</v>
      </c>
      <c r="H1322" s="19">
        <f t="shared" si="656"/>
        <v>-0.5</v>
      </c>
      <c r="I1322" s="19">
        <f t="shared" si="630"/>
        <v>20.583333333333332</v>
      </c>
      <c r="J1322" s="19">
        <f t="shared" si="631"/>
        <v>13107.027777777779</v>
      </c>
      <c r="K1322" s="19">
        <f t="shared" si="632"/>
        <v>5256.611111111114</v>
      </c>
      <c r="L1322" s="44">
        <f>'Car Info '!$C$5*'My Spreedsheet '!G1322</f>
        <v>-206.94444444444446</v>
      </c>
      <c r="M1322" s="44">
        <f t="shared" si="633"/>
        <v>1</v>
      </c>
      <c r="N1322" s="44">
        <f>IF(M1322=1,'Car Info '!$C$5*9.80665*'Car Info '!$H$5,0)</f>
        <v>160.73099349999998</v>
      </c>
      <c r="O1322" s="44">
        <f>0.5*'Car Info '!$G$5*'Car Info '!$I$5*'Car Info '!$D$5*('My Spreedsheet '!F1322*'My Spreedsheet '!F1322)</f>
        <v>161.79363831170312</v>
      </c>
      <c r="P1322" s="44">
        <f t="shared" si="657"/>
        <v>115.58018736725865</v>
      </c>
      <c r="Q1322" s="44">
        <f t="shared" si="634"/>
        <v>2379.0255233094072</v>
      </c>
      <c r="R1322" s="44">
        <f t="shared" si="635"/>
        <v>2.3790255233094073</v>
      </c>
      <c r="S1322" s="44">
        <f t="shared" si="636"/>
        <v>6638.6320047908885</v>
      </c>
      <c r="T1322" s="44">
        <f t="shared" si="637"/>
        <v>1785940.2361528566</v>
      </c>
      <c r="U1322" s="44">
        <f t="shared" si="638"/>
        <v>2.3790255233094073</v>
      </c>
      <c r="V1322" s="44">
        <f t="shared" si="639"/>
        <v>6.6084042314150208E-4</v>
      </c>
      <c r="W1322" s="44">
        <f t="shared" si="640"/>
        <v>0</v>
      </c>
      <c r="X1322" s="44">
        <f t="shared" si="641"/>
        <v>0</v>
      </c>
      <c r="Y1322" s="44">
        <f t="shared" si="627"/>
        <v>5920.9520070286917</v>
      </c>
      <c r="Z1322" s="44">
        <f t="shared" si="628"/>
        <v>-2053.4640369616213</v>
      </c>
      <c r="AA1322" s="44">
        <f t="shared" si="642"/>
        <v>1.6447088908413032</v>
      </c>
      <c r="AB1322" s="44">
        <f t="shared" si="643"/>
        <v>-0.57040667693378366</v>
      </c>
      <c r="AC1322" s="44">
        <f t="shared" si="644"/>
        <v>0.57040667693378366</v>
      </c>
      <c r="AD1322" s="44">
        <f t="shared" si="645"/>
        <v>1.0743022139075196</v>
      </c>
      <c r="AE1322" s="44">
        <f>1/2*(('Car Info '!$C$5)*('My Spreedsheet '!F1322)^2)</f>
        <v>315636.84027777775</v>
      </c>
      <c r="AF1322" s="44">
        <f t="shared" si="646"/>
        <v>315.63684027777776</v>
      </c>
      <c r="AG1322" s="44">
        <f t="shared" si="647"/>
        <v>8.7676900077160488E-2</v>
      </c>
      <c r="AH1322" s="44">
        <f t="shared" si="648"/>
        <v>42.517556703317872</v>
      </c>
      <c r="AI1322" s="44">
        <f t="shared" si="649"/>
        <v>6638.6320047908885</v>
      </c>
      <c r="AJ1322" s="44">
        <f t="shared" si="650"/>
        <v>308998.20827298687</v>
      </c>
      <c r="AK1322" s="44">
        <f t="shared" si="651"/>
        <v>308.99820827298686</v>
      </c>
      <c r="AL1322" s="44">
        <f t="shared" si="652"/>
        <v>308998.20827298687</v>
      </c>
      <c r="AM1322" s="44">
        <f t="shared" si="653"/>
        <v>308.99820827298686</v>
      </c>
      <c r="AN1322" s="44">
        <f t="shared" si="654"/>
        <v>231.74865620474017</v>
      </c>
      <c r="AO1322" s="44">
        <f>IF('My Spreedsheet '!AN1322&lt; 'Supercapacitor Info'!$F$22,'My Spreedsheet '!AN1322,'Supercapacitor Info'!$F$22)</f>
        <v>231.74865620474017</v>
      </c>
    </row>
    <row r="1323" spans="2:41" x14ac:dyDescent="0.3">
      <c r="B1323" s="11" t="s">
        <v>11</v>
      </c>
      <c r="C1323" s="11">
        <v>1318</v>
      </c>
      <c r="D1323" s="11">
        <v>296</v>
      </c>
      <c r="E1323" s="12">
        <v>73.7</v>
      </c>
      <c r="F1323" s="53">
        <f t="shared" si="629"/>
        <v>20.472222222222221</v>
      </c>
      <c r="G1323" s="19">
        <f t="shared" si="655"/>
        <v>-0.11111111111111072</v>
      </c>
      <c r="H1323" s="19">
        <f t="shared" si="656"/>
        <v>-0.39999999999999858</v>
      </c>
      <c r="I1323" s="19">
        <f t="shared" si="630"/>
        <v>20.472222222222221</v>
      </c>
      <c r="J1323" s="19">
        <f t="shared" si="631"/>
        <v>13127.500000000002</v>
      </c>
      <c r="K1323" s="19">
        <f t="shared" si="632"/>
        <v>5277.0833333333367</v>
      </c>
      <c r="L1323" s="44">
        <f>'Car Info '!$C$5*'My Spreedsheet '!G1323</f>
        <v>-165.55555555555497</v>
      </c>
      <c r="M1323" s="44">
        <f t="shared" si="633"/>
        <v>1</v>
      </c>
      <c r="N1323" s="44">
        <f>IF(M1323=1,'Car Info '!$C$5*9.80665*'Car Info '!$H$5,0)</f>
        <v>160.73099349999998</v>
      </c>
      <c r="O1323" s="44">
        <f>0.5*'Car Info '!$G$5*'Car Info '!$I$5*'Car Info '!$D$5*('My Spreedsheet '!F1323*'My Spreedsheet '!F1323)</f>
        <v>160.05159298560588</v>
      </c>
      <c r="P1323" s="44">
        <f t="shared" si="657"/>
        <v>155.22703093005089</v>
      </c>
      <c r="Q1323" s="44">
        <f t="shared" si="634"/>
        <v>3177.8422720957637</v>
      </c>
      <c r="R1323" s="44">
        <f t="shared" si="635"/>
        <v>3.1778422720957638</v>
      </c>
      <c r="S1323" s="44">
        <f t="shared" si="636"/>
        <v>6567.1323955525422</v>
      </c>
      <c r="T1323" s="44">
        <f t="shared" si="637"/>
        <v>1792507.3685484091</v>
      </c>
      <c r="U1323" s="44">
        <f t="shared" si="638"/>
        <v>3.1778422720957638</v>
      </c>
      <c r="V1323" s="44">
        <f t="shared" si="639"/>
        <v>8.8273396447104547E-4</v>
      </c>
      <c r="W1323" s="44">
        <f t="shared" si="640"/>
        <v>0</v>
      </c>
      <c r="X1323" s="44">
        <f t="shared" si="641"/>
        <v>0</v>
      </c>
      <c r="Y1323" s="44">
        <f t="shared" si="627"/>
        <v>5924.1298493007871</v>
      </c>
      <c r="Z1323" s="44">
        <f t="shared" si="628"/>
        <v>-2053.4640369616213</v>
      </c>
      <c r="AA1323" s="44">
        <f t="shared" si="642"/>
        <v>1.6455916248057743</v>
      </c>
      <c r="AB1323" s="44">
        <f t="shared" si="643"/>
        <v>-0.57040667693378366</v>
      </c>
      <c r="AC1323" s="44">
        <f t="shared" si="644"/>
        <v>0.57040667693378366</v>
      </c>
      <c r="AD1323" s="44">
        <f t="shared" si="645"/>
        <v>1.0751849478719906</v>
      </c>
      <c r="AE1323" s="44">
        <f>1/2*(('Car Info '!$C$5)*('My Spreedsheet '!F1323)^2)</f>
        <v>312238.3526234568</v>
      </c>
      <c r="AF1323" s="44">
        <f t="shared" si="646"/>
        <v>312.23835262345682</v>
      </c>
      <c r="AG1323" s="44">
        <f t="shared" si="647"/>
        <v>8.6732875728738001E-2</v>
      </c>
      <c r="AH1323" s="44">
        <f t="shared" si="648"/>
        <v>42.604289579046608</v>
      </c>
      <c r="AI1323" s="44">
        <f t="shared" si="649"/>
        <v>6567.1323955525422</v>
      </c>
      <c r="AJ1323" s="44">
        <f t="shared" si="650"/>
        <v>305671.22022790427</v>
      </c>
      <c r="AK1323" s="44">
        <f t="shared" si="651"/>
        <v>305.67122022790426</v>
      </c>
      <c r="AL1323" s="44">
        <f t="shared" si="652"/>
        <v>305671.22022790427</v>
      </c>
      <c r="AM1323" s="44">
        <f t="shared" si="653"/>
        <v>305.67122022790426</v>
      </c>
      <c r="AN1323" s="44">
        <f t="shared" si="654"/>
        <v>229.25341517092821</v>
      </c>
      <c r="AO1323" s="44">
        <f>IF('My Spreedsheet '!AN1323&lt; 'Supercapacitor Info'!$F$22,'My Spreedsheet '!AN1323,'Supercapacitor Info'!$F$22)</f>
        <v>229.25341517092821</v>
      </c>
    </row>
    <row r="1324" spans="2:41" x14ac:dyDescent="0.3">
      <c r="B1324" s="11" t="s">
        <v>11</v>
      </c>
      <c r="C1324" s="11">
        <v>1319</v>
      </c>
      <c r="D1324" s="11">
        <v>297</v>
      </c>
      <c r="E1324" s="12">
        <v>73.3</v>
      </c>
      <c r="F1324" s="53">
        <f t="shared" si="629"/>
        <v>20.361111111111111</v>
      </c>
      <c r="G1324" s="19">
        <f t="shared" si="655"/>
        <v>-2.7777777777778172E-2</v>
      </c>
      <c r="H1324" s="19">
        <f t="shared" si="656"/>
        <v>-0.10000000000000142</v>
      </c>
      <c r="I1324" s="19">
        <f t="shared" si="630"/>
        <v>20.361111111111111</v>
      </c>
      <c r="J1324" s="19">
        <f t="shared" si="631"/>
        <v>13147.861111111113</v>
      </c>
      <c r="K1324" s="19">
        <f t="shared" si="632"/>
        <v>5297.444444444448</v>
      </c>
      <c r="L1324" s="44">
        <f>'Car Info '!$C$5*'My Spreedsheet '!G1324</f>
        <v>-41.388888888889475</v>
      </c>
      <c r="M1324" s="44">
        <f t="shared" si="633"/>
        <v>1</v>
      </c>
      <c r="N1324" s="44">
        <f>IF(M1324=1,'Car Info '!$C$5*9.80665*'Car Info '!$H$5,0)</f>
        <v>160.73099349999998</v>
      </c>
      <c r="O1324" s="44">
        <f>0.5*'Car Info '!$G$5*'Car Info '!$I$5*'Car Info '!$D$5*('My Spreedsheet '!F1324*'My Spreedsheet '!F1324)</f>
        <v>158.31897686289756</v>
      </c>
      <c r="P1324" s="44">
        <f t="shared" si="657"/>
        <v>277.66108147400803</v>
      </c>
      <c r="Q1324" s="44">
        <f t="shared" si="634"/>
        <v>5653.4881311235522</v>
      </c>
      <c r="R1324" s="44">
        <f t="shared" si="635"/>
        <v>5.6534881311235523</v>
      </c>
      <c r="S1324" s="44">
        <f t="shared" si="636"/>
        <v>6496.2118965556629</v>
      </c>
      <c r="T1324" s="44">
        <f t="shared" si="637"/>
        <v>1799003.5804449648</v>
      </c>
      <c r="U1324" s="44">
        <f t="shared" si="638"/>
        <v>5.6534881311235523</v>
      </c>
      <c r="V1324" s="44">
        <f t="shared" si="639"/>
        <v>1.5704133697565423E-3</v>
      </c>
      <c r="W1324" s="44">
        <f t="shared" si="640"/>
        <v>0</v>
      </c>
      <c r="X1324" s="44">
        <f t="shared" si="641"/>
        <v>0</v>
      </c>
      <c r="Y1324" s="44">
        <f t="shared" si="627"/>
        <v>5929.7833374319107</v>
      </c>
      <c r="Z1324" s="44">
        <f t="shared" si="628"/>
        <v>-2053.4640369616213</v>
      </c>
      <c r="AA1324" s="44">
        <f t="shared" si="642"/>
        <v>1.6471620381755308</v>
      </c>
      <c r="AB1324" s="44">
        <f t="shared" si="643"/>
        <v>-0.57040667693378366</v>
      </c>
      <c r="AC1324" s="44">
        <f t="shared" si="644"/>
        <v>0.57040667693378366</v>
      </c>
      <c r="AD1324" s="44">
        <f t="shared" si="645"/>
        <v>1.0767553612417471</v>
      </c>
      <c r="AE1324" s="44">
        <f>1/2*(('Car Info '!$C$5)*('My Spreedsheet '!F1324)^2)</f>
        <v>308858.26003086421</v>
      </c>
      <c r="AF1324" s="44">
        <f t="shared" si="646"/>
        <v>308.85826003086424</v>
      </c>
      <c r="AG1324" s="44">
        <f t="shared" si="647"/>
        <v>8.5793961119684514E-2</v>
      </c>
      <c r="AH1324" s="44">
        <f t="shared" si="648"/>
        <v>42.690083540166292</v>
      </c>
      <c r="AI1324" s="44">
        <f t="shared" si="649"/>
        <v>6496.2118965556629</v>
      </c>
      <c r="AJ1324" s="44">
        <f t="shared" si="650"/>
        <v>302362.04813430854</v>
      </c>
      <c r="AK1324" s="44">
        <f t="shared" si="651"/>
        <v>302.36204813430857</v>
      </c>
      <c r="AL1324" s="44">
        <f t="shared" si="652"/>
        <v>302362.04813430854</v>
      </c>
      <c r="AM1324" s="44">
        <f t="shared" si="653"/>
        <v>302.36204813430857</v>
      </c>
      <c r="AN1324" s="44">
        <f t="shared" si="654"/>
        <v>226.77153610073142</v>
      </c>
      <c r="AO1324" s="44">
        <f>IF('My Spreedsheet '!AN1324&lt; 'Supercapacitor Info'!$F$22,'My Spreedsheet '!AN1324,'Supercapacitor Info'!$F$22)</f>
        <v>226.77153610073142</v>
      </c>
    </row>
    <row r="1325" spans="2:41" x14ac:dyDescent="0.3">
      <c r="B1325" s="11" t="s">
        <v>11</v>
      </c>
      <c r="C1325" s="11">
        <v>1320</v>
      </c>
      <c r="D1325" s="11">
        <v>298</v>
      </c>
      <c r="E1325" s="12">
        <v>73.5</v>
      </c>
      <c r="F1325" s="53">
        <f t="shared" si="629"/>
        <v>20.416666666666668</v>
      </c>
      <c r="G1325" s="19">
        <f t="shared" si="655"/>
        <v>9.7222222222222612E-2</v>
      </c>
      <c r="H1325" s="19">
        <f t="shared" si="656"/>
        <v>0.35000000000000142</v>
      </c>
      <c r="I1325" s="19">
        <f t="shared" si="630"/>
        <v>20.416666666666668</v>
      </c>
      <c r="J1325" s="19">
        <f t="shared" si="631"/>
        <v>13168.277777777779</v>
      </c>
      <c r="K1325" s="19">
        <f t="shared" si="632"/>
        <v>5317.861111111115</v>
      </c>
      <c r="L1325" s="44">
        <f>'Car Info '!$C$5*'My Spreedsheet '!G1325</f>
        <v>144.86111111111168</v>
      </c>
      <c r="M1325" s="44">
        <f t="shared" si="633"/>
        <v>1</v>
      </c>
      <c r="N1325" s="44">
        <f>IF(M1325=1,'Car Info '!$C$5*9.80665*'Car Info '!$H$5,0)</f>
        <v>160.73099349999998</v>
      </c>
      <c r="O1325" s="44">
        <f>0.5*'Car Info '!$G$5*'Car Info '!$I$5*'Car Info '!$D$5*('My Spreedsheet '!F1325*'My Spreedsheet '!F1325)</f>
        <v>159.18410627382815</v>
      </c>
      <c r="P1325" s="44">
        <f t="shared" si="657"/>
        <v>464.77621088493981</v>
      </c>
      <c r="Q1325" s="44">
        <f t="shared" si="634"/>
        <v>9489.1809722341877</v>
      </c>
      <c r="R1325" s="44">
        <f t="shared" si="635"/>
        <v>9.4891809722341875</v>
      </c>
      <c r="S1325" s="44">
        <f t="shared" si="636"/>
        <v>6531.5999537156586</v>
      </c>
      <c r="T1325" s="44">
        <f t="shared" si="637"/>
        <v>1805535.1803986805</v>
      </c>
      <c r="U1325" s="44">
        <f t="shared" si="638"/>
        <v>9.4891809722341875</v>
      </c>
      <c r="V1325" s="44">
        <f t="shared" si="639"/>
        <v>2.6358836033983854E-3</v>
      </c>
      <c r="W1325" s="44">
        <f t="shared" si="640"/>
        <v>0</v>
      </c>
      <c r="X1325" s="44">
        <f t="shared" si="641"/>
        <v>0</v>
      </c>
      <c r="Y1325" s="44">
        <f t="shared" si="627"/>
        <v>5939.2725184041446</v>
      </c>
      <c r="Z1325" s="44">
        <f t="shared" si="628"/>
        <v>-2053.4640369616213</v>
      </c>
      <c r="AA1325" s="44">
        <f t="shared" si="642"/>
        <v>1.6497979217789291</v>
      </c>
      <c r="AB1325" s="44">
        <f t="shared" si="643"/>
        <v>-0.57040667693378366</v>
      </c>
      <c r="AC1325" s="44">
        <f t="shared" si="644"/>
        <v>0.57040667693378366</v>
      </c>
      <c r="AD1325" s="44">
        <f t="shared" si="645"/>
        <v>1.0793912448451455</v>
      </c>
      <c r="AE1325" s="44">
        <f>1/2*(('Car Info '!$C$5)*('My Spreedsheet '!F1325)^2)</f>
        <v>310546.0069444445</v>
      </c>
      <c r="AF1325" s="44">
        <f t="shared" si="646"/>
        <v>310.54600694444451</v>
      </c>
      <c r="AG1325" s="44">
        <f t="shared" si="647"/>
        <v>8.6262779706790138E-2</v>
      </c>
      <c r="AH1325" s="44">
        <f t="shared" si="648"/>
        <v>42.776346319873085</v>
      </c>
      <c r="AI1325" s="44">
        <f t="shared" si="649"/>
        <v>6531.5999537156586</v>
      </c>
      <c r="AJ1325" s="44">
        <f t="shared" si="650"/>
        <v>304014.40699072886</v>
      </c>
      <c r="AK1325" s="44">
        <f t="shared" si="651"/>
        <v>304.01440699072884</v>
      </c>
      <c r="AL1325" s="44">
        <f t="shared" si="652"/>
        <v>0</v>
      </c>
      <c r="AM1325" s="44">
        <f t="shared" si="653"/>
        <v>0</v>
      </c>
      <c r="AN1325" s="44">
        <f t="shared" si="654"/>
        <v>228.01080524304666</v>
      </c>
      <c r="AO1325" s="44">
        <f>IF('My Spreedsheet '!AN1325&lt; 'Supercapacitor Info'!$F$22,'My Spreedsheet '!AN1325,'Supercapacitor Info'!$F$22)</f>
        <v>228.01080524304666</v>
      </c>
    </row>
    <row r="1326" spans="2:41" x14ac:dyDescent="0.3">
      <c r="B1326" s="11" t="s">
        <v>11</v>
      </c>
      <c r="C1326" s="11">
        <v>1321</v>
      </c>
      <c r="D1326" s="11">
        <v>299</v>
      </c>
      <c r="E1326" s="12">
        <v>74</v>
      </c>
      <c r="F1326" s="53">
        <f t="shared" si="629"/>
        <v>20.555555555555554</v>
      </c>
      <c r="G1326" s="19">
        <f t="shared" si="655"/>
        <v>0.19444444444444522</v>
      </c>
      <c r="H1326" s="19">
        <f t="shared" si="656"/>
        <v>0.70000000000000284</v>
      </c>
      <c r="I1326" s="19">
        <f t="shared" si="630"/>
        <v>20.555555555555554</v>
      </c>
      <c r="J1326" s="19">
        <f t="shared" si="631"/>
        <v>13188.833333333334</v>
      </c>
      <c r="K1326" s="19">
        <f t="shared" si="632"/>
        <v>5338.4166666666706</v>
      </c>
      <c r="L1326" s="44">
        <f>'Car Info '!$C$5*'My Spreedsheet '!G1326</f>
        <v>289.72222222222337</v>
      </c>
      <c r="M1326" s="44">
        <f t="shared" si="633"/>
        <v>1</v>
      </c>
      <c r="N1326" s="44">
        <f>IF(M1326=1,'Car Info '!$C$5*9.80665*'Car Info '!$H$5,0)</f>
        <v>160.73099349999998</v>
      </c>
      <c r="O1326" s="44">
        <f>0.5*'Car Info '!$G$5*'Car Info '!$I$5*'Car Info '!$D$5*('My Spreedsheet '!F1326*'My Spreedsheet '!F1326)</f>
        <v>161.35724299236108</v>
      </c>
      <c r="P1326" s="44">
        <f t="shared" si="657"/>
        <v>611.81045871458446</v>
      </c>
      <c r="Q1326" s="44">
        <f t="shared" si="634"/>
        <v>12576.103873577567</v>
      </c>
      <c r="R1326" s="44">
        <f t="shared" si="635"/>
        <v>12.576103873577567</v>
      </c>
      <c r="S1326" s="44">
        <f t="shared" si="636"/>
        <v>6620.7026390096426</v>
      </c>
      <c r="T1326" s="44">
        <f t="shared" si="637"/>
        <v>1812155.8830376901</v>
      </c>
      <c r="U1326" s="44">
        <f t="shared" si="638"/>
        <v>12.576103873577567</v>
      </c>
      <c r="V1326" s="44">
        <f t="shared" si="639"/>
        <v>3.4933621871048801E-3</v>
      </c>
      <c r="W1326" s="44">
        <f t="shared" si="640"/>
        <v>0</v>
      </c>
      <c r="X1326" s="44">
        <f t="shared" si="641"/>
        <v>0</v>
      </c>
      <c r="Y1326" s="44">
        <f t="shared" si="627"/>
        <v>5951.8486222777219</v>
      </c>
      <c r="Z1326" s="44">
        <f t="shared" si="628"/>
        <v>-2053.4640369616213</v>
      </c>
      <c r="AA1326" s="44">
        <f t="shared" si="642"/>
        <v>1.6532912839660339</v>
      </c>
      <c r="AB1326" s="44">
        <f t="shared" si="643"/>
        <v>-0.57040667693378366</v>
      </c>
      <c r="AC1326" s="44">
        <f t="shared" si="644"/>
        <v>0.57040667693378366</v>
      </c>
      <c r="AD1326" s="44">
        <f t="shared" si="645"/>
        <v>1.0828846070322502</v>
      </c>
      <c r="AE1326" s="44">
        <f>1/2*(('Car Info '!$C$5)*('My Spreedsheet '!F1326)^2)</f>
        <v>314785.49382716045</v>
      </c>
      <c r="AF1326" s="44">
        <f t="shared" si="646"/>
        <v>314.78549382716045</v>
      </c>
      <c r="AG1326" s="44">
        <f t="shared" si="647"/>
        <v>8.7440414951989009E-2</v>
      </c>
      <c r="AH1326" s="44">
        <f t="shared" si="648"/>
        <v>42.863786734825077</v>
      </c>
      <c r="AI1326" s="44">
        <f t="shared" si="649"/>
        <v>6620.7026390096426</v>
      </c>
      <c r="AJ1326" s="44">
        <f t="shared" si="650"/>
        <v>308164.79118815082</v>
      </c>
      <c r="AK1326" s="44">
        <f t="shared" si="651"/>
        <v>308.16479118815084</v>
      </c>
      <c r="AL1326" s="44">
        <f t="shared" si="652"/>
        <v>0</v>
      </c>
      <c r="AM1326" s="44">
        <f t="shared" si="653"/>
        <v>0</v>
      </c>
      <c r="AN1326" s="44">
        <f t="shared" si="654"/>
        <v>231.1235933911131</v>
      </c>
      <c r="AO1326" s="44">
        <f>IF('My Spreedsheet '!AN1326&lt; 'Supercapacitor Info'!$F$22,'My Spreedsheet '!AN1326,'Supercapacitor Info'!$F$22)</f>
        <v>231.1235933911131</v>
      </c>
    </row>
    <row r="1327" spans="2:41" x14ac:dyDescent="0.3">
      <c r="B1327" s="11" t="s">
        <v>11</v>
      </c>
      <c r="C1327" s="11">
        <v>1322</v>
      </c>
      <c r="D1327" s="11">
        <v>300</v>
      </c>
      <c r="E1327" s="12">
        <v>74.900000000000006</v>
      </c>
      <c r="F1327" s="53">
        <f t="shared" si="629"/>
        <v>20.805555555555557</v>
      </c>
      <c r="G1327" s="19">
        <f t="shared" si="655"/>
        <v>0.29166666666666585</v>
      </c>
      <c r="H1327" s="19">
        <f t="shared" si="656"/>
        <v>1.0499999999999972</v>
      </c>
      <c r="I1327" s="19">
        <f t="shared" si="630"/>
        <v>20.805555555555557</v>
      </c>
      <c r="J1327" s="19">
        <f t="shared" si="631"/>
        <v>13209.638888888889</v>
      </c>
      <c r="K1327" s="19">
        <f t="shared" si="632"/>
        <v>5359.2222222222263</v>
      </c>
      <c r="L1327" s="44">
        <f>'Car Info '!$C$5*'My Spreedsheet '!G1327</f>
        <v>434.58333333333212</v>
      </c>
      <c r="M1327" s="44">
        <f t="shared" si="633"/>
        <v>1</v>
      </c>
      <c r="N1327" s="44">
        <f>IF(M1327=1,'Car Info '!$C$5*9.80665*'Car Info '!$H$5,0)</f>
        <v>160.73099349999998</v>
      </c>
      <c r="O1327" s="44">
        <f>0.5*'Car Info '!$G$5*'Car Info '!$I$5*'Car Info '!$D$5*('My Spreedsheet '!F1327*'My Spreedsheet '!F1327)</f>
        <v>165.30601657406427</v>
      </c>
      <c r="P1327" s="44">
        <f t="shared" si="657"/>
        <v>760.62034340739638</v>
      </c>
      <c r="Q1327" s="44">
        <f t="shared" si="634"/>
        <v>15825.128811448332</v>
      </c>
      <c r="R1327" s="44">
        <f t="shared" si="635"/>
        <v>15.825128811448332</v>
      </c>
      <c r="S1327" s="44">
        <f t="shared" si="636"/>
        <v>6783.3811262631707</v>
      </c>
      <c r="T1327" s="44">
        <f t="shared" si="637"/>
        <v>1818939.2641639533</v>
      </c>
      <c r="U1327" s="44">
        <f t="shared" si="638"/>
        <v>15.825128811448332</v>
      </c>
      <c r="V1327" s="44">
        <f t="shared" si="639"/>
        <v>4.3958691142912034E-3</v>
      </c>
      <c r="W1327" s="44">
        <f t="shared" si="640"/>
        <v>0</v>
      </c>
      <c r="X1327" s="44">
        <f t="shared" si="641"/>
        <v>0</v>
      </c>
      <c r="Y1327" s="44">
        <f t="shared" si="627"/>
        <v>5967.6737510891699</v>
      </c>
      <c r="Z1327" s="44">
        <f t="shared" si="628"/>
        <v>-2053.4640369616213</v>
      </c>
      <c r="AA1327" s="44">
        <f t="shared" si="642"/>
        <v>1.657687153080325</v>
      </c>
      <c r="AB1327" s="44">
        <f t="shared" si="643"/>
        <v>-0.57040667693378366</v>
      </c>
      <c r="AC1327" s="44">
        <f t="shared" si="644"/>
        <v>0.57040667693378366</v>
      </c>
      <c r="AD1327" s="44">
        <f t="shared" si="645"/>
        <v>1.0872804761465413</v>
      </c>
      <c r="AE1327" s="44">
        <f>1/2*(('Car Info '!$C$5)*('My Spreedsheet '!F1327)^2)</f>
        <v>322489.000771605</v>
      </c>
      <c r="AF1327" s="44">
        <f t="shared" si="646"/>
        <v>322.48900077160499</v>
      </c>
      <c r="AG1327" s="44">
        <f t="shared" si="647"/>
        <v>8.9580277992112503E-2</v>
      </c>
      <c r="AH1327" s="44">
        <f t="shared" si="648"/>
        <v>42.953367012817189</v>
      </c>
      <c r="AI1327" s="44">
        <f t="shared" si="649"/>
        <v>6783.3811262631707</v>
      </c>
      <c r="AJ1327" s="44">
        <f t="shared" si="650"/>
        <v>315705.61964534182</v>
      </c>
      <c r="AK1327" s="44">
        <f t="shared" si="651"/>
        <v>315.70561964534181</v>
      </c>
      <c r="AL1327" s="44">
        <f t="shared" si="652"/>
        <v>0</v>
      </c>
      <c r="AM1327" s="44">
        <f t="shared" si="653"/>
        <v>0</v>
      </c>
      <c r="AN1327" s="44">
        <f t="shared" si="654"/>
        <v>236.77921473400639</v>
      </c>
      <c r="AO1327" s="44">
        <f>IF('My Spreedsheet '!AN1327&lt; 'Supercapacitor Info'!$F$22,'My Spreedsheet '!AN1327,'Supercapacitor Info'!$F$22)</f>
        <v>236.77921473400639</v>
      </c>
    </row>
    <row r="1328" spans="2:41" x14ac:dyDescent="0.3">
      <c r="B1328" s="11" t="s">
        <v>11</v>
      </c>
      <c r="C1328" s="11">
        <v>1323</v>
      </c>
      <c r="D1328" s="11">
        <v>301</v>
      </c>
      <c r="E1328" s="12">
        <v>76.099999999999994</v>
      </c>
      <c r="F1328" s="53">
        <f t="shared" si="629"/>
        <v>21.138888888888886</v>
      </c>
      <c r="G1328" s="19">
        <f t="shared" si="655"/>
        <v>0.38888888888888851</v>
      </c>
      <c r="H1328" s="19">
        <f t="shared" si="656"/>
        <v>1.3999999999999986</v>
      </c>
      <c r="I1328" s="19">
        <f t="shared" si="630"/>
        <v>21.138888888888886</v>
      </c>
      <c r="J1328" s="19">
        <f t="shared" si="631"/>
        <v>13230.777777777777</v>
      </c>
      <c r="K1328" s="19">
        <f t="shared" si="632"/>
        <v>5380.361111111115</v>
      </c>
      <c r="L1328" s="44">
        <f>'Car Info '!$C$5*'My Spreedsheet '!G1328</f>
        <v>579.44444444444389</v>
      </c>
      <c r="M1328" s="44">
        <f t="shared" si="633"/>
        <v>1</v>
      </c>
      <c r="N1328" s="44">
        <f>IF(M1328=1,'Car Info '!$C$5*9.80665*'Car Info '!$H$5,0)</f>
        <v>160.73099349999998</v>
      </c>
      <c r="O1328" s="44">
        <f>0.5*'Car Info '!$G$5*'Car Info '!$I$5*'Car Info '!$D$5*('My Spreedsheet '!F1328*'My Spreedsheet '!F1328)</f>
        <v>170.64530299302251</v>
      </c>
      <c r="P1328" s="44">
        <f t="shared" si="657"/>
        <v>910.82074093746633</v>
      </c>
      <c r="Q1328" s="44">
        <f t="shared" si="634"/>
        <v>19253.738440372548</v>
      </c>
      <c r="R1328" s="44">
        <f t="shared" si="635"/>
        <v>19.253738440372548</v>
      </c>
      <c r="S1328" s="44">
        <f t="shared" si="636"/>
        <v>7004.9267119775022</v>
      </c>
      <c r="T1328" s="44">
        <f t="shared" si="637"/>
        <v>1825944.1908759307</v>
      </c>
      <c r="U1328" s="44">
        <f t="shared" si="638"/>
        <v>19.253738440372548</v>
      </c>
      <c r="V1328" s="44">
        <f t="shared" si="639"/>
        <v>5.3482606778812629E-3</v>
      </c>
      <c r="W1328" s="44">
        <f t="shared" si="640"/>
        <v>0</v>
      </c>
      <c r="X1328" s="44">
        <f t="shared" si="641"/>
        <v>0</v>
      </c>
      <c r="Y1328" s="44">
        <f t="shared" si="627"/>
        <v>5986.9274895295421</v>
      </c>
      <c r="Z1328" s="44">
        <f t="shared" si="628"/>
        <v>-2053.4640369616213</v>
      </c>
      <c r="AA1328" s="44">
        <f t="shared" si="642"/>
        <v>1.6630354137582062</v>
      </c>
      <c r="AB1328" s="44">
        <f t="shared" si="643"/>
        <v>-0.57040667693378366</v>
      </c>
      <c r="AC1328" s="44">
        <f t="shared" si="644"/>
        <v>0.57040667693378366</v>
      </c>
      <c r="AD1328" s="44">
        <f t="shared" si="645"/>
        <v>1.0926287368244225</v>
      </c>
      <c r="AE1328" s="44">
        <f>1/2*(('Car Info '!$C$5)*('My Spreedsheet '!F1328)^2)</f>
        <v>332905.20447530854</v>
      </c>
      <c r="AF1328" s="44">
        <f t="shared" si="646"/>
        <v>332.90520447530855</v>
      </c>
      <c r="AG1328" s="44">
        <f t="shared" si="647"/>
        <v>9.2473667909807933E-2</v>
      </c>
      <c r="AH1328" s="44">
        <f t="shared" si="648"/>
        <v>43.045840680726997</v>
      </c>
      <c r="AI1328" s="44">
        <f t="shared" si="649"/>
        <v>7004.9267119775022</v>
      </c>
      <c r="AJ1328" s="44">
        <f t="shared" si="650"/>
        <v>325900.27776333102</v>
      </c>
      <c r="AK1328" s="44">
        <f t="shared" si="651"/>
        <v>325.90027776333102</v>
      </c>
      <c r="AL1328" s="44">
        <f t="shared" si="652"/>
        <v>0</v>
      </c>
      <c r="AM1328" s="44">
        <f t="shared" si="653"/>
        <v>0</v>
      </c>
      <c r="AN1328" s="44">
        <f t="shared" si="654"/>
        <v>244.42520832249826</v>
      </c>
      <c r="AO1328" s="44">
        <f>IF('My Spreedsheet '!AN1328&lt; 'Supercapacitor Info'!$F$22,'My Spreedsheet '!AN1328,'Supercapacitor Info'!$F$22)</f>
        <v>244.42520832249826</v>
      </c>
    </row>
    <row r="1329" spans="2:41" x14ac:dyDescent="0.3">
      <c r="B1329" s="11" t="s">
        <v>11</v>
      </c>
      <c r="C1329" s="11">
        <v>1324</v>
      </c>
      <c r="D1329" s="11">
        <v>302</v>
      </c>
      <c r="E1329" s="12">
        <v>77.7</v>
      </c>
      <c r="F1329" s="53">
        <f t="shared" si="629"/>
        <v>21.583333333333332</v>
      </c>
      <c r="G1329" s="19">
        <f t="shared" si="655"/>
        <v>0.43055555555555675</v>
      </c>
      <c r="H1329" s="19">
        <f t="shared" si="656"/>
        <v>1.5500000000000043</v>
      </c>
      <c r="I1329" s="19">
        <f t="shared" si="630"/>
        <v>21.583333333333332</v>
      </c>
      <c r="J1329" s="19">
        <f t="shared" si="631"/>
        <v>13252.361111111111</v>
      </c>
      <c r="K1329" s="19">
        <f t="shared" si="632"/>
        <v>5401.944444444448</v>
      </c>
      <c r="L1329" s="44">
        <f>'Car Info '!$C$5*'My Spreedsheet '!G1329</f>
        <v>641.52777777777953</v>
      </c>
      <c r="M1329" s="44">
        <f t="shared" si="633"/>
        <v>1</v>
      </c>
      <c r="N1329" s="44">
        <f>IF(M1329=1,'Car Info '!$C$5*9.80665*'Car Info '!$H$5,0)</f>
        <v>160.73099349999998</v>
      </c>
      <c r="O1329" s="44">
        <f>0.5*'Car Info '!$G$5*'Car Info '!$I$5*'Car Info '!$D$5*('My Spreedsheet '!F1329*'My Spreedsheet '!F1329)</f>
        <v>177.89636039907811</v>
      </c>
      <c r="P1329" s="44">
        <f t="shared" si="657"/>
        <v>980.15513167685754</v>
      </c>
      <c r="Q1329" s="44">
        <f t="shared" si="634"/>
        <v>21155.014925358842</v>
      </c>
      <c r="R1329" s="44">
        <f t="shared" si="635"/>
        <v>21.155014925358842</v>
      </c>
      <c r="S1329" s="44">
        <f t="shared" si="636"/>
        <v>7308.7070549884356</v>
      </c>
      <c r="T1329" s="44">
        <f t="shared" si="637"/>
        <v>1833252.8979309192</v>
      </c>
      <c r="U1329" s="44">
        <f t="shared" si="638"/>
        <v>21.155014925358842</v>
      </c>
      <c r="V1329" s="44">
        <f t="shared" si="639"/>
        <v>5.8763930348219003E-3</v>
      </c>
      <c r="W1329" s="44">
        <f t="shared" si="640"/>
        <v>0</v>
      </c>
      <c r="X1329" s="44">
        <f t="shared" si="641"/>
        <v>0</v>
      </c>
      <c r="Y1329" s="44">
        <f t="shared" si="627"/>
        <v>6008.082504454901</v>
      </c>
      <c r="Z1329" s="44">
        <f t="shared" si="628"/>
        <v>-2053.4640369616213</v>
      </c>
      <c r="AA1329" s="44">
        <f t="shared" si="642"/>
        <v>1.668911806793028</v>
      </c>
      <c r="AB1329" s="44">
        <f t="shared" si="643"/>
        <v>-0.57040667693378366</v>
      </c>
      <c r="AC1329" s="44">
        <f t="shared" si="644"/>
        <v>0.57040667693378366</v>
      </c>
      <c r="AD1329" s="44">
        <f t="shared" si="645"/>
        <v>1.0985051298592443</v>
      </c>
      <c r="AE1329" s="44">
        <f>1/2*(('Car Info '!$C$5)*('My Spreedsheet '!F1329)^2)</f>
        <v>347051.00694444438</v>
      </c>
      <c r="AF1329" s="44">
        <f t="shared" si="646"/>
        <v>347.0510069444444</v>
      </c>
      <c r="AG1329" s="44">
        <f t="shared" si="647"/>
        <v>9.6403057484567886E-2</v>
      </c>
      <c r="AH1329" s="44">
        <f t="shared" si="648"/>
        <v>43.142243738211562</v>
      </c>
      <c r="AI1329" s="44">
        <f t="shared" si="649"/>
        <v>7308.7070549884356</v>
      </c>
      <c r="AJ1329" s="44">
        <f t="shared" si="650"/>
        <v>339742.29988945596</v>
      </c>
      <c r="AK1329" s="44">
        <f t="shared" si="651"/>
        <v>339.74229988945598</v>
      </c>
      <c r="AL1329" s="44">
        <f t="shared" si="652"/>
        <v>0</v>
      </c>
      <c r="AM1329" s="44">
        <f t="shared" si="653"/>
        <v>0</v>
      </c>
      <c r="AN1329" s="44">
        <f t="shared" si="654"/>
        <v>254.80672491709197</v>
      </c>
      <c r="AO1329" s="44">
        <f>IF('My Spreedsheet '!AN1329&lt; 'Supercapacitor Info'!$F$22,'My Spreedsheet '!AN1329,'Supercapacitor Info'!$F$22)</f>
        <v>254.80672491709197</v>
      </c>
    </row>
    <row r="1330" spans="2:41" x14ac:dyDescent="0.3">
      <c r="B1330" s="11" t="s">
        <v>11</v>
      </c>
      <c r="C1330" s="11">
        <v>1325</v>
      </c>
      <c r="D1330" s="11">
        <v>303</v>
      </c>
      <c r="E1330" s="12">
        <v>79.2</v>
      </c>
      <c r="F1330" s="53">
        <f t="shared" si="629"/>
        <v>22</v>
      </c>
      <c r="G1330" s="19">
        <f t="shared" si="655"/>
        <v>0.36111111111111033</v>
      </c>
      <c r="H1330" s="19">
        <f t="shared" si="656"/>
        <v>1.2999999999999972</v>
      </c>
      <c r="I1330" s="19">
        <f t="shared" si="630"/>
        <v>22</v>
      </c>
      <c r="J1330" s="19">
        <f t="shared" si="631"/>
        <v>13274.361111111111</v>
      </c>
      <c r="K1330" s="19">
        <f t="shared" si="632"/>
        <v>5423.944444444448</v>
      </c>
      <c r="L1330" s="44">
        <f>'Car Info '!$C$5*'My Spreedsheet '!G1330</f>
        <v>538.05555555555441</v>
      </c>
      <c r="M1330" s="44">
        <f t="shared" si="633"/>
        <v>1</v>
      </c>
      <c r="N1330" s="44">
        <f>IF(M1330=1,'Car Info '!$C$5*9.80665*'Car Info '!$H$5,0)</f>
        <v>160.73099349999998</v>
      </c>
      <c r="O1330" s="44">
        <f>0.5*'Car Info '!$G$5*'Car Info '!$I$5*'Car Info '!$D$5*('My Spreedsheet '!F1330*'My Spreedsheet '!F1330)</f>
        <v>184.83124482899998</v>
      </c>
      <c r="P1330" s="44">
        <f t="shared" si="657"/>
        <v>883.61779388455432</v>
      </c>
      <c r="Q1330" s="44">
        <f t="shared" si="634"/>
        <v>19439.591465460195</v>
      </c>
      <c r="R1330" s="44">
        <f t="shared" si="635"/>
        <v>19.439591465460197</v>
      </c>
      <c r="S1330" s="44">
        <f t="shared" si="636"/>
        <v>7602.3692432379994</v>
      </c>
      <c r="T1330" s="44">
        <f t="shared" si="637"/>
        <v>1840855.2671741571</v>
      </c>
      <c r="U1330" s="44">
        <f t="shared" si="638"/>
        <v>19.439591465460197</v>
      </c>
      <c r="V1330" s="44">
        <f t="shared" si="639"/>
        <v>5.3998865181833881E-3</v>
      </c>
      <c r="W1330" s="44">
        <f t="shared" si="640"/>
        <v>0</v>
      </c>
      <c r="X1330" s="44">
        <f t="shared" si="641"/>
        <v>0</v>
      </c>
      <c r="Y1330" s="44">
        <f t="shared" si="627"/>
        <v>6027.5220959203616</v>
      </c>
      <c r="Z1330" s="44">
        <f t="shared" si="628"/>
        <v>-2053.4640369616213</v>
      </c>
      <c r="AA1330" s="44">
        <f t="shared" si="642"/>
        <v>1.6743116933112117</v>
      </c>
      <c r="AB1330" s="44">
        <f t="shared" si="643"/>
        <v>-0.57040667693378366</v>
      </c>
      <c r="AC1330" s="44">
        <f t="shared" si="644"/>
        <v>0.57040667693378366</v>
      </c>
      <c r="AD1330" s="44">
        <f t="shared" si="645"/>
        <v>1.103905016377428</v>
      </c>
      <c r="AE1330" s="44">
        <f>1/2*(('Car Info '!$C$5)*('My Spreedsheet '!F1330)^2)</f>
        <v>360580</v>
      </c>
      <c r="AF1330" s="44">
        <f t="shared" si="646"/>
        <v>360.58</v>
      </c>
      <c r="AG1330" s="44">
        <f t="shared" si="647"/>
        <v>0.1001611111111111</v>
      </c>
      <c r="AH1330" s="44">
        <f t="shared" si="648"/>
        <v>43.242404849322675</v>
      </c>
      <c r="AI1330" s="44">
        <f t="shared" si="649"/>
        <v>7602.3692432379994</v>
      </c>
      <c r="AJ1330" s="44">
        <f t="shared" si="650"/>
        <v>352977.630756762</v>
      </c>
      <c r="AK1330" s="44">
        <f t="shared" si="651"/>
        <v>352.97763075676198</v>
      </c>
      <c r="AL1330" s="44">
        <f t="shared" si="652"/>
        <v>0</v>
      </c>
      <c r="AM1330" s="44">
        <f t="shared" si="653"/>
        <v>0</v>
      </c>
      <c r="AN1330" s="44">
        <f t="shared" si="654"/>
        <v>264.73322306757154</v>
      </c>
      <c r="AO1330" s="44">
        <f>IF('My Spreedsheet '!AN1330&lt; 'Supercapacitor Info'!$F$22,'My Spreedsheet '!AN1330,'Supercapacitor Info'!$F$22)</f>
        <v>264.73322306757154</v>
      </c>
    </row>
    <row r="1331" spans="2:41" x14ac:dyDescent="0.3">
      <c r="B1331" s="11" t="s">
        <v>11</v>
      </c>
      <c r="C1331" s="11">
        <v>1326</v>
      </c>
      <c r="D1331" s="11">
        <v>304</v>
      </c>
      <c r="E1331" s="12">
        <v>80.3</v>
      </c>
      <c r="F1331" s="53">
        <f t="shared" si="629"/>
        <v>22.305555555555554</v>
      </c>
      <c r="G1331" s="19">
        <f t="shared" si="655"/>
        <v>0.22222222222222143</v>
      </c>
      <c r="H1331" s="19">
        <f t="shared" si="656"/>
        <v>0.79999999999999716</v>
      </c>
      <c r="I1331" s="19">
        <f t="shared" si="630"/>
        <v>22.305555555555554</v>
      </c>
      <c r="J1331" s="19">
        <f t="shared" si="631"/>
        <v>13296.666666666666</v>
      </c>
      <c r="K1331" s="19">
        <f t="shared" si="632"/>
        <v>5446.2500000000036</v>
      </c>
      <c r="L1331" s="44">
        <f>'Car Info '!$C$5*'My Spreedsheet '!G1331</f>
        <v>331.11111111110995</v>
      </c>
      <c r="M1331" s="44">
        <f t="shared" si="633"/>
        <v>1</v>
      </c>
      <c r="N1331" s="44">
        <f>IF(M1331=1,'Car Info '!$C$5*9.80665*'Car Info '!$H$5,0)</f>
        <v>160.73099349999998</v>
      </c>
      <c r="O1331" s="44">
        <f>0.5*'Car Info '!$G$5*'Car Info '!$I$5*'Car Info '!$D$5*('My Spreedsheet '!F1331*'My Spreedsheet '!F1331)</f>
        <v>190.00110024956422</v>
      </c>
      <c r="P1331" s="44">
        <f t="shared" si="657"/>
        <v>681.84320486067418</v>
      </c>
      <c r="Q1331" s="44">
        <f t="shared" si="634"/>
        <v>15208.891486197814</v>
      </c>
      <c r="R1331" s="44">
        <f t="shared" si="635"/>
        <v>15.208891486197814</v>
      </c>
      <c r="S1331" s="44">
        <f t="shared" si="636"/>
        <v>7823.2742022472239</v>
      </c>
      <c r="T1331" s="44">
        <f t="shared" si="637"/>
        <v>1848678.5413764042</v>
      </c>
      <c r="U1331" s="44">
        <f t="shared" si="638"/>
        <v>15.208891486197814</v>
      </c>
      <c r="V1331" s="44">
        <f t="shared" si="639"/>
        <v>4.2246920794993927E-3</v>
      </c>
      <c r="W1331" s="44">
        <f t="shared" si="640"/>
        <v>0</v>
      </c>
      <c r="X1331" s="44">
        <f t="shared" si="641"/>
        <v>0</v>
      </c>
      <c r="Y1331" s="44">
        <f t="shared" si="627"/>
        <v>6042.7309874065595</v>
      </c>
      <c r="Z1331" s="44">
        <f t="shared" si="628"/>
        <v>-2053.4640369616213</v>
      </c>
      <c r="AA1331" s="44">
        <f t="shared" si="642"/>
        <v>1.6785363853907109</v>
      </c>
      <c r="AB1331" s="44">
        <f t="shared" si="643"/>
        <v>-0.57040667693378366</v>
      </c>
      <c r="AC1331" s="44">
        <f t="shared" si="644"/>
        <v>0.57040667693378366</v>
      </c>
      <c r="AD1331" s="44">
        <f t="shared" si="645"/>
        <v>1.1081297084569273</v>
      </c>
      <c r="AE1331" s="44">
        <f>1/2*(('Car Info '!$C$5)*('My Spreedsheet '!F1331)^2)</f>
        <v>370665.66743827157</v>
      </c>
      <c r="AF1331" s="44">
        <f t="shared" si="646"/>
        <v>370.66566743827156</v>
      </c>
      <c r="AG1331" s="44">
        <f t="shared" si="647"/>
        <v>0.10296268539951987</v>
      </c>
      <c r="AH1331" s="44">
        <f t="shared" si="648"/>
        <v>43.345367534722193</v>
      </c>
      <c r="AI1331" s="44">
        <f t="shared" si="649"/>
        <v>7823.2742022472239</v>
      </c>
      <c r="AJ1331" s="44">
        <f t="shared" si="650"/>
        <v>362842.39323602436</v>
      </c>
      <c r="AK1331" s="44">
        <f t="shared" si="651"/>
        <v>362.84239323602435</v>
      </c>
      <c r="AL1331" s="44">
        <f t="shared" si="652"/>
        <v>0</v>
      </c>
      <c r="AM1331" s="44">
        <f t="shared" si="653"/>
        <v>0</v>
      </c>
      <c r="AN1331" s="44">
        <f t="shared" si="654"/>
        <v>272.13179492701829</v>
      </c>
      <c r="AO1331" s="44">
        <f>IF('My Spreedsheet '!AN1331&lt; 'Supercapacitor Info'!$F$22,'My Spreedsheet '!AN1331,'Supercapacitor Info'!$F$22)</f>
        <v>272.13179492701829</v>
      </c>
    </row>
    <row r="1332" spans="2:41" x14ac:dyDescent="0.3">
      <c r="B1332" s="11" t="s">
        <v>11</v>
      </c>
      <c r="C1332" s="11">
        <v>1327</v>
      </c>
      <c r="D1332" s="11">
        <v>305</v>
      </c>
      <c r="E1332" s="12">
        <v>80.8</v>
      </c>
      <c r="F1332" s="53">
        <f t="shared" si="629"/>
        <v>22.444444444444443</v>
      </c>
      <c r="G1332" s="19">
        <f t="shared" si="655"/>
        <v>9.7222222222222612E-2</v>
      </c>
      <c r="H1332" s="19">
        <f t="shared" si="656"/>
        <v>0.35000000000000142</v>
      </c>
      <c r="I1332" s="19">
        <f t="shared" si="630"/>
        <v>22.444444444444443</v>
      </c>
      <c r="J1332" s="19">
        <f t="shared" si="631"/>
        <v>13319.111111111111</v>
      </c>
      <c r="K1332" s="19">
        <f t="shared" si="632"/>
        <v>5468.694444444448</v>
      </c>
      <c r="L1332" s="44">
        <f>'Car Info '!$C$5*'My Spreedsheet '!G1332</f>
        <v>144.86111111111168</v>
      </c>
      <c r="M1332" s="44">
        <f t="shared" si="633"/>
        <v>1</v>
      </c>
      <c r="N1332" s="44">
        <f>IF(M1332=1,'Car Info '!$C$5*9.80665*'Car Info '!$H$5,0)</f>
        <v>160.73099349999998</v>
      </c>
      <c r="O1332" s="44">
        <f>0.5*'Car Info '!$G$5*'Car Info '!$I$5*'Car Info '!$D$5*('My Spreedsheet '!F1332*'My Spreedsheet '!F1332)</f>
        <v>192.37460754011107</v>
      </c>
      <c r="P1332" s="44">
        <f t="shared" si="657"/>
        <v>497.96671215122274</v>
      </c>
      <c r="Q1332" s="44">
        <f t="shared" si="634"/>
        <v>11176.586206060776</v>
      </c>
      <c r="R1332" s="44">
        <f t="shared" si="635"/>
        <v>11.176586206060776</v>
      </c>
      <c r="S1332" s="44">
        <f t="shared" si="636"/>
        <v>7925.2590455669369</v>
      </c>
      <c r="T1332" s="44">
        <f t="shared" si="637"/>
        <v>1856603.8004219711</v>
      </c>
      <c r="U1332" s="44">
        <f t="shared" si="638"/>
        <v>11.176586206060776</v>
      </c>
      <c r="V1332" s="44">
        <f t="shared" si="639"/>
        <v>3.1046072794613266E-3</v>
      </c>
      <c r="W1332" s="44">
        <f t="shared" si="640"/>
        <v>0</v>
      </c>
      <c r="X1332" s="44">
        <f t="shared" si="641"/>
        <v>0</v>
      </c>
      <c r="Y1332" s="44">
        <f t="shared" si="627"/>
        <v>6053.9075736126206</v>
      </c>
      <c r="Z1332" s="44">
        <f t="shared" si="628"/>
        <v>-2053.4640369616213</v>
      </c>
      <c r="AA1332" s="44">
        <f t="shared" si="642"/>
        <v>1.6816409926701723</v>
      </c>
      <c r="AB1332" s="44">
        <f t="shared" si="643"/>
        <v>-0.57040667693378366</v>
      </c>
      <c r="AC1332" s="44">
        <f t="shared" si="644"/>
        <v>0.57040667693378366</v>
      </c>
      <c r="AD1332" s="44">
        <f t="shared" si="645"/>
        <v>1.1112343157363886</v>
      </c>
      <c r="AE1332" s="44">
        <f>1/2*(('Car Info '!$C$5)*('My Spreedsheet '!F1332)^2)</f>
        <v>375296.04938271601</v>
      </c>
      <c r="AF1332" s="44">
        <f t="shared" si="646"/>
        <v>375.29604938271603</v>
      </c>
      <c r="AG1332" s="44">
        <f t="shared" si="647"/>
        <v>0.10424890260631001</v>
      </c>
      <c r="AH1332" s="44">
        <f t="shared" si="648"/>
        <v>43.449616437328501</v>
      </c>
      <c r="AI1332" s="44">
        <f t="shared" si="649"/>
        <v>7925.2590455669369</v>
      </c>
      <c r="AJ1332" s="44">
        <f t="shared" si="650"/>
        <v>367370.79033714905</v>
      </c>
      <c r="AK1332" s="44">
        <f t="shared" si="651"/>
        <v>367.37079033714906</v>
      </c>
      <c r="AL1332" s="44">
        <f t="shared" si="652"/>
        <v>0</v>
      </c>
      <c r="AM1332" s="44">
        <f t="shared" si="653"/>
        <v>0</v>
      </c>
      <c r="AN1332" s="44">
        <f t="shared" si="654"/>
        <v>275.52809275286182</v>
      </c>
      <c r="AO1332" s="44">
        <f>IF('My Spreedsheet '!AN1332&lt; 'Supercapacitor Info'!$F$22,'My Spreedsheet '!AN1332,'Supercapacitor Info'!$F$22)</f>
        <v>275.52809275286182</v>
      </c>
    </row>
    <row r="1333" spans="2:41" x14ac:dyDescent="0.3">
      <c r="B1333" s="11" t="s">
        <v>11</v>
      </c>
      <c r="C1333" s="11">
        <v>1328</v>
      </c>
      <c r="D1333" s="11">
        <v>306</v>
      </c>
      <c r="E1333" s="12">
        <v>81</v>
      </c>
      <c r="F1333" s="53">
        <f t="shared" si="629"/>
        <v>22.5</v>
      </c>
      <c r="G1333" s="19">
        <f t="shared" si="655"/>
        <v>2.7777777777778172E-2</v>
      </c>
      <c r="H1333" s="19">
        <f t="shared" si="656"/>
        <v>0.10000000000000142</v>
      </c>
      <c r="I1333" s="19">
        <f t="shared" si="630"/>
        <v>22.5</v>
      </c>
      <c r="J1333" s="19">
        <f t="shared" si="631"/>
        <v>13341.611111111111</v>
      </c>
      <c r="K1333" s="19">
        <f t="shared" si="632"/>
        <v>5491.194444444448</v>
      </c>
      <c r="L1333" s="44">
        <f>'Car Info '!$C$5*'My Spreedsheet '!G1333</f>
        <v>41.388888888889475</v>
      </c>
      <c r="M1333" s="44">
        <f t="shared" si="633"/>
        <v>1</v>
      </c>
      <c r="N1333" s="44">
        <f>IF(M1333=1,'Car Info '!$C$5*9.80665*'Car Info '!$H$5,0)</f>
        <v>160.73099349999998</v>
      </c>
      <c r="O1333" s="44">
        <f>0.5*'Car Info '!$G$5*'Car Info '!$I$5*'Car Info '!$D$5*('My Spreedsheet '!F1333*'My Spreedsheet '!F1333)</f>
        <v>193.32813573281248</v>
      </c>
      <c r="P1333" s="44">
        <f t="shared" si="657"/>
        <v>395.44801812170192</v>
      </c>
      <c r="Q1333" s="44">
        <f t="shared" si="634"/>
        <v>8897.5804077382927</v>
      </c>
      <c r="R1333" s="44">
        <f t="shared" si="635"/>
        <v>8.8975804077382925</v>
      </c>
      <c r="S1333" s="44">
        <f t="shared" si="636"/>
        <v>7966.33040773828</v>
      </c>
      <c r="T1333" s="44">
        <f t="shared" si="637"/>
        <v>1864570.1308297093</v>
      </c>
      <c r="U1333" s="44">
        <f t="shared" si="638"/>
        <v>8.8975804077382925</v>
      </c>
      <c r="V1333" s="44">
        <f t="shared" si="639"/>
        <v>2.4715501132606369E-3</v>
      </c>
      <c r="W1333" s="44">
        <f t="shared" si="640"/>
        <v>0</v>
      </c>
      <c r="X1333" s="44">
        <f t="shared" si="641"/>
        <v>0</v>
      </c>
      <c r="Y1333" s="44">
        <f t="shared" si="627"/>
        <v>6062.8051540203587</v>
      </c>
      <c r="Z1333" s="44">
        <f t="shared" si="628"/>
        <v>-2053.4640369616213</v>
      </c>
      <c r="AA1333" s="44">
        <f t="shared" si="642"/>
        <v>1.6841125427834329</v>
      </c>
      <c r="AB1333" s="44">
        <f t="shared" si="643"/>
        <v>-0.57040667693378366</v>
      </c>
      <c r="AC1333" s="44">
        <f t="shared" si="644"/>
        <v>0.57040667693378366</v>
      </c>
      <c r="AD1333" s="44">
        <f t="shared" si="645"/>
        <v>1.1137058658496493</v>
      </c>
      <c r="AE1333" s="44">
        <f>1/2*(('Car Info '!$C$5)*('My Spreedsheet '!F1333)^2)</f>
        <v>377156.25</v>
      </c>
      <c r="AF1333" s="44">
        <f t="shared" si="646"/>
        <v>377.15625</v>
      </c>
      <c r="AG1333" s="44">
        <f t="shared" si="647"/>
        <v>0.104765625</v>
      </c>
      <c r="AH1333" s="44">
        <f t="shared" si="648"/>
        <v>43.5543820623285</v>
      </c>
      <c r="AI1333" s="44">
        <f t="shared" si="649"/>
        <v>7966.33040773828</v>
      </c>
      <c r="AJ1333" s="44">
        <f t="shared" si="650"/>
        <v>369189.91959226172</v>
      </c>
      <c r="AK1333" s="44">
        <f t="shared" si="651"/>
        <v>369.18991959226173</v>
      </c>
      <c r="AL1333" s="44">
        <f t="shared" si="652"/>
        <v>0</v>
      </c>
      <c r="AM1333" s="44">
        <f t="shared" si="653"/>
        <v>0</v>
      </c>
      <c r="AN1333" s="44">
        <f t="shared" si="654"/>
        <v>276.8924396941963</v>
      </c>
      <c r="AO1333" s="44">
        <f>IF('My Spreedsheet '!AN1333&lt; 'Supercapacitor Info'!$F$22,'My Spreedsheet '!AN1333,'Supercapacitor Info'!$F$22)</f>
        <v>276.8924396941963</v>
      </c>
    </row>
    <row r="1334" spans="2:41" x14ac:dyDescent="0.3">
      <c r="B1334" s="11" t="s">
        <v>11</v>
      </c>
      <c r="C1334" s="11">
        <v>1329</v>
      </c>
      <c r="D1334" s="11">
        <v>307</v>
      </c>
      <c r="E1334" s="12">
        <v>81</v>
      </c>
      <c r="F1334" s="53">
        <f t="shared" si="629"/>
        <v>22.5</v>
      </c>
      <c r="G1334" s="19">
        <f t="shared" si="655"/>
        <v>0</v>
      </c>
      <c r="H1334" s="19">
        <f t="shared" si="656"/>
        <v>0</v>
      </c>
      <c r="I1334" s="19">
        <f t="shared" si="630"/>
        <v>22.5</v>
      </c>
      <c r="J1334" s="19">
        <f t="shared" si="631"/>
        <v>13364.111111111111</v>
      </c>
      <c r="K1334" s="19">
        <f t="shared" si="632"/>
        <v>5513.694444444448</v>
      </c>
      <c r="L1334" s="44">
        <f>'Car Info '!$C$5*'My Spreedsheet '!G1334</f>
        <v>0</v>
      </c>
      <c r="M1334" s="44">
        <f t="shared" si="633"/>
        <v>1</v>
      </c>
      <c r="N1334" s="44">
        <f>IF(M1334=1,'Car Info '!$C$5*9.80665*'Car Info '!$H$5,0)</f>
        <v>160.73099349999998</v>
      </c>
      <c r="O1334" s="44">
        <f>0.5*'Car Info '!$G$5*'Car Info '!$I$5*'Car Info '!$D$5*('My Spreedsheet '!F1334*'My Spreedsheet '!F1334)</f>
        <v>193.32813573281248</v>
      </c>
      <c r="P1334" s="44">
        <f t="shared" si="657"/>
        <v>354.05912923281244</v>
      </c>
      <c r="Q1334" s="44">
        <f t="shared" si="634"/>
        <v>7966.33040773828</v>
      </c>
      <c r="R1334" s="44">
        <f t="shared" si="635"/>
        <v>7.9663304077382797</v>
      </c>
      <c r="S1334" s="44">
        <f t="shared" si="636"/>
        <v>7966.33040773828</v>
      </c>
      <c r="T1334" s="44">
        <f t="shared" si="637"/>
        <v>1872536.4612374476</v>
      </c>
      <c r="U1334" s="44">
        <f t="shared" si="638"/>
        <v>7.9663304077382797</v>
      </c>
      <c r="V1334" s="44">
        <f t="shared" si="639"/>
        <v>2.2128695577050776E-3</v>
      </c>
      <c r="W1334" s="44">
        <f t="shared" si="640"/>
        <v>0</v>
      </c>
      <c r="X1334" s="44">
        <f t="shared" si="641"/>
        <v>0</v>
      </c>
      <c r="Y1334" s="44">
        <f t="shared" si="627"/>
        <v>6070.7714844280972</v>
      </c>
      <c r="Z1334" s="44">
        <f t="shared" si="628"/>
        <v>-2053.4640369616213</v>
      </c>
      <c r="AA1334" s="44">
        <f t="shared" si="642"/>
        <v>1.6863254123411382</v>
      </c>
      <c r="AB1334" s="44">
        <f t="shared" si="643"/>
        <v>-0.57040667693378366</v>
      </c>
      <c r="AC1334" s="44">
        <f t="shared" si="644"/>
        <v>0.57040667693378366</v>
      </c>
      <c r="AD1334" s="44">
        <f t="shared" si="645"/>
        <v>1.1159187354073545</v>
      </c>
      <c r="AE1334" s="44">
        <f>1/2*(('Car Info '!$C$5)*('My Spreedsheet '!F1334)^2)</f>
        <v>377156.25</v>
      </c>
      <c r="AF1334" s="44">
        <f t="shared" si="646"/>
        <v>377.15625</v>
      </c>
      <c r="AG1334" s="44">
        <f t="shared" si="647"/>
        <v>0.104765625</v>
      </c>
      <c r="AH1334" s="44">
        <f t="shared" si="648"/>
        <v>43.659147687328499</v>
      </c>
      <c r="AI1334" s="44">
        <f t="shared" si="649"/>
        <v>7966.33040773828</v>
      </c>
      <c r="AJ1334" s="44">
        <f t="shared" si="650"/>
        <v>369189.91959226172</v>
      </c>
      <c r="AK1334" s="44">
        <f t="shared" si="651"/>
        <v>369.18991959226173</v>
      </c>
      <c r="AL1334" s="44">
        <f t="shared" si="652"/>
        <v>0</v>
      </c>
      <c r="AM1334" s="44">
        <f t="shared" si="653"/>
        <v>0</v>
      </c>
      <c r="AN1334" s="44">
        <f t="shared" si="654"/>
        <v>276.8924396941963</v>
      </c>
      <c r="AO1334" s="44">
        <f>IF('My Spreedsheet '!AN1334&lt; 'Supercapacitor Info'!$F$22,'My Spreedsheet '!AN1334,'Supercapacitor Info'!$F$22)</f>
        <v>276.8924396941963</v>
      </c>
    </row>
    <row r="1335" spans="2:41" x14ac:dyDescent="0.3">
      <c r="B1335" s="11" t="s">
        <v>11</v>
      </c>
      <c r="C1335" s="11">
        <v>1330</v>
      </c>
      <c r="D1335" s="11">
        <v>308</v>
      </c>
      <c r="E1335" s="12">
        <v>81</v>
      </c>
      <c r="F1335" s="53">
        <f t="shared" si="629"/>
        <v>22.5</v>
      </c>
      <c r="G1335" s="19">
        <f t="shared" si="655"/>
        <v>0</v>
      </c>
      <c r="H1335" s="19">
        <f t="shared" si="656"/>
        <v>0</v>
      </c>
      <c r="I1335" s="19">
        <f t="shared" si="630"/>
        <v>22.5</v>
      </c>
      <c r="J1335" s="19">
        <f t="shared" si="631"/>
        <v>13386.611111111111</v>
      </c>
      <c r="K1335" s="19">
        <f t="shared" si="632"/>
        <v>5536.194444444448</v>
      </c>
      <c r="L1335" s="44">
        <f>'Car Info '!$C$5*'My Spreedsheet '!G1335</f>
        <v>0</v>
      </c>
      <c r="M1335" s="44">
        <f t="shared" si="633"/>
        <v>1</v>
      </c>
      <c r="N1335" s="44">
        <f>IF(M1335=1,'Car Info '!$C$5*9.80665*'Car Info '!$H$5,0)</f>
        <v>160.73099349999998</v>
      </c>
      <c r="O1335" s="44">
        <f>0.5*'Car Info '!$G$5*'Car Info '!$I$5*'Car Info '!$D$5*('My Spreedsheet '!F1335*'My Spreedsheet '!F1335)</f>
        <v>193.32813573281248</v>
      </c>
      <c r="P1335" s="44">
        <f t="shared" si="657"/>
        <v>354.05912923281244</v>
      </c>
      <c r="Q1335" s="44">
        <f t="shared" si="634"/>
        <v>7966.33040773828</v>
      </c>
      <c r="R1335" s="44">
        <f t="shared" si="635"/>
        <v>7.9663304077382797</v>
      </c>
      <c r="S1335" s="44">
        <f t="shared" si="636"/>
        <v>7966.33040773828</v>
      </c>
      <c r="T1335" s="44">
        <f t="shared" si="637"/>
        <v>1880502.7916451858</v>
      </c>
      <c r="U1335" s="44">
        <f t="shared" si="638"/>
        <v>7.9663304077382797</v>
      </c>
      <c r="V1335" s="44">
        <f t="shared" si="639"/>
        <v>2.2128695577050776E-3</v>
      </c>
      <c r="W1335" s="44">
        <f t="shared" si="640"/>
        <v>0</v>
      </c>
      <c r="X1335" s="44">
        <f t="shared" si="641"/>
        <v>0</v>
      </c>
      <c r="Y1335" s="44">
        <f t="shared" si="627"/>
        <v>6078.7378148358357</v>
      </c>
      <c r="Z1335" s="44">
        <f t="shared" si="628"/>
        <v>-2053.4640369616213</v>
      </c>
      <c r="AA1335" s="44">
        <f t="shared" si="642"/>
        <v>1.6885382818988433</v>
      </c>
      <c r="AB1335" s="44">
        <f t="shared" si="643"/>
        <v>-0.57040667693378366</v>
      </c>
      <c r="AC1335" s="44">
        <f t="shared" si="644"/>
        <v>0.57040667693378366</v>
      </c>
      <c r="AD1335" s="44">
        <f t="shared" si="645"/>
        <v>1.1181316049650596</v>
      </c>
      <c r="AE1335" s="44">
        <f>1/2*(('Car Info '!$C$5)*('My Spreedsheet '!F1335)^2)</f>
        <v>377156.25</v>
      </c>
      <c r="AF1335" s="44">
        <f t="shared" si="646"/>
        <v>377.15625</v>
      </c>
      <c r="AG1335" s="44">
        <f t="shared" si="647"/>
        <v>0.104765625</v>
      </c>
      <c r="AH1335" s="44">
        <f t="shared" si="648"/>
        <v>43.763913312328498</v>
      </c>
      <c r="AI1335" s="44">
        <f t="shared" si="649"/>
        <v>7966.33040773828</v>
      </c>
      <c r="AJ1335" s="44">
        <f t="shared" si="650"/>
        <v>369189.91959226172</v>
      </c>
      <c r="AK1335" s="44">
        <f t="shared" si="651"/>
        <v>369.18991959226173</v>
      </c>
      <c r="AL1335" s="44">
        <f t="shared" si="652"/>
        <v>0</v>
      </c>
      <c r="AM1335" s="44">
        <f t="shared" si="653"/>
        <v>0</v>
      </c>
      <c r="AN1335" s="44">
        <f t="shared" si="654"/>
        <v>276.8924396941963</v>
      </c>
      <c r="AO1335" s="44">
        <f>IF('My Spreedsheet '!AN1335&lt; 'Supercapacitor Info'!$F$22,'My Spreedsheet '!AN1335,'Supercapacitor Info'!$F$22)</f>
        <v>276.8924396941963</v>
      </c>
    </row>
    <row r="1336" spans="2:41" x14ac:dyDescent="0.3">
      <c r="B1336" s="11" t="s">
        <v>11</v>
      </c>
      <c r="C1336" s="11">
        <v>1331</v>
      </c>
      <c r="D1336" s="11">
        <v>309</v>
      </c>
      <c r="E1336" s="12">
        <v>81</v>
      </c>
      <c r="F1336" s="53">
        <f t="shared" si="629"/>
        <v>22.5</v>
      </c>
      <c r="G1336" s="19">
        <f t="shared" si="655"/>
        <v>0</v>
      </c>
      <c r="H1336" s="19">
        <f t="shared" si="656"/>
        <v>0</v>
      </c>
      <c r="I1336" s="19">
        <f t="shared" si="630"/>
        <v>22.5</v>
      </c>
      <c r="J1336" s="19">
        <f t="shared" si="631"/>
        <v>13409.111111111111</v>
      </c>
      <c r="K1336" s="19">
        <f t="shared" si="632"/>
        <v>5558.694444444448</v>
      </c>
      <c r="L1336" s="44">
        <f>'Car Info '!$C$5*'My Spreedsheet '!G1336</f>
        <v>0</v>
      </c>
      <c r="M1336" s="44">
        <f t="shared" si="633"/>
        <v>1</v>
      </c>
      <c r="N1336" s="44">
        <f>IF(M1336=1,'Car Info '!$C$5*9.80665*'Car Info '!$H$5,0)</f>
        <v>160.73099349999998</v>
      </c>
      <c r="O1336" s="44">
        <f>0.5*'Car Info '!$G$5*'Car Info '!$I$5*'Car Info '!$D$5*('My Spreedsheet '!F1336*'My Spreedsheet '!F1336)</f>
        <v>193.32813573281248</v>
      </c>
      <c r="P1336" s="44">
        <f t="shared" si="657"/>
        <v>354.05912923281244</v>
      </c>
      <c r="Q1336" s="44">
        <f t="shared" si="634"/>
        <v>7966.33040773828</v>
      </c>
      <c r="R1336" s="44">
        <f t="shared" si="635"/>
        <v>7.9663304077382797</v>
      </c>
      <c r="S1336" s="44">
        <f t="shared" si="636"/>
        <v>7966.33040773828</v>
      </c>
      <c r="T1336" s="44">
        <f t="shared" si="637"/>
        <v>1888469.122052924</v>
      </c>
      <c r="U1336" s="44">
        <f t="shared" si="638"/>
        <v>7.9663304077382797</v>
      </c>
      <c r="V1336" s="44">
        <f t="shared" si="639"/>
        <v>2.2128695577050776E-3</v>
      </c>
      <c r="W1336" s="44">
        <f t="shared" si="640"/>
        <v>0</v>
      </c>
      <c r="X1336" s="44">
        <f t="shared" si="641"/>
        <v>0</v>
      </c>
      <c r="Y1336" s="44">
        <f t="shared" si="627"/>
        <v>6086.7041452435742</v>
      </c>
      <c r="Z1336" s="44">
        <f t="shared" si="628"/>
        <v>-2053.4640369616213</v>
      </c>
      <c r="AA1336" s="44">
        <f t="shared" si="642"/>
        <v>1.6907511514565483</v>
      </c>
      <c r="AB1336" s="44">
        <f t="shared" si="643"/>
        <v>-0.57040667693378366</v>
      </c>
      <c r="AC1336" s="44">
        <f t="shared" si="644"/>
        <v>0.57040667693378366</v>
      </c>
      <c r="AD1336" s="44">
        <f t="shared" si="645"/>
        <v>1.1203444745227646</v>
      </c>
      <c r="AE1336" s="44">
        <f>1/2*(('Car Info '!$C$5)*('My Spreedsheet '!F1336)^2)</f>
        <v>377156.25</v>
      </c>
      <c r="AF1336" s="44">
        <f t="shared" si="646"/>
        <v>377.15625</v>
      </c>
      <c r="AG1336" s="44">
        <f t="shared" si="647"/>
        <v>0.104765625</v>
      </c>
      <c r="AH1336" s="44">
        <f t="shared" si="648"/>
        <v>43.868678937328497</v>
      </c>
      <c r="AI1336" s="44">
        <f t="shared" si="649"/>
        <v>7966.33040773828</v>
      </c>
      <c r="AJ1336" s="44">
        <f t="shared" si="650"/>
        <v>369189.91959226172</v>
      </c>
      <c r="AK1336" s="44">
        <f t="shared" si="651"/>
        <v>369.18991959226173</v>
      </c>
      <c r="AL1336" s="44">
        <f t="shared" si="652"/>
        <v>0</v>
      </c>
      <c r="AM1336" s="44">
        <f t="shared" si="653"/>
        <v>0</v>
      </c>
      <c r="AN1336" s="44">
        <f t="shared" si="654"/>
        <v>276.8924396941963</v>
      </c>
      <c r="AO1336" s="44">
        <f>IF('My Spreedsheet '!AN1336&lt; 'Supercapacitor Info'!$F$22,'My Spreedsheet '!AN1336,'Supercapacitor Info'!$F$22)</f>
        <v>276.8924396941963</v>
      </c>
    </row>
    <row r="1337" spans="2:41" x14ac:dyDescent="0.3">
      <c r="B1337" s="11" t="s">
        <v>11</v>
      </c>
      <c r="C1337" s="11">
        <v>1332</v>
      </c>
      <c r="D1337" s="11">
        <v>310</v>
      </c>
      <c r="E1337" s="12">
        <v>81</v>
      </c>
      <c r="F1337" s="53">
        <f t="shared" si="629"/>
        <v>22.5</v>
      </c>
      <c r="G1337" s="19">
        <f t="shared" si="655"/>
        <v>-1.3888888888888099E-2</v>
      </c>
      <c r="H1337" s="19">
        <f t="shared" si="656"/>
        <v>-4.9999999999997158E-2</v>
      </c>
      <c r="I1337" s="19">
        <f t="shared" si="630"/>
        <v>22.5</v>
      </c>
      <c r="J1337" s="19">
        <f t="shared" si="631"/>
        <v>13431.611111111111</v>
      </c>
      <c r="K1337" s="19">
        <f t="shared" si="632"/>
        <v>5581.194444444448</v>
      </c>
      <c r="L1337" s="44">
        <f>'Car Info '!$C$5*'My Spreedsheet '!G1337</f>
        <v>-20.694444444443267</v>
      </c>
      <c r="M1337" s="44">
        <f t="shared" si="633"/>
        <v>1</v>
      </c>
      <c r="N1337" s="44">
        <f>IF(M1337=1,'Car Info '!$C$5*9.80665*'Car Info '!$H$5,0)</f>
        <v>160.73099349999998</v>
      </c>
      <c r="O1337" s="44">
        <f>0.5*'Car Info '!$G$5*'Car Info '!$I$5*'Car Info '!$D$5*('My Spreedsheet '!F1337*'My Spreedsheet '!F1337)</f>
        <v>193.32813573281248</v>
      </c>
      <c r="P1337" s="44">
        <f t="shared" si="657"/>
        <v>333.36468478836923</v>
      </c>
      <c r="Q1337" s="44">
        <f t="shared" si="634"/>
        <v>7500.7054077383073</v>
      </c>
      <c r="R1337" s="44">
        <f t="shared" si="635"/>
        <v>7.5007054077383071</v>
      </c>
      <c r="S1337" s="44">
        <f t="shared" si="636"/>
        <v>7966.33040773828</v>
      </c>
      <c r="T1337" s="44">
        <f t="shared" si="637"/>
        <v>1896435.4524606622</v>
      </c>
      <c r="U1337" s="44">
        <f t="shared" si="638"/>
        <v>7.5007054077383071</v>
      </c>
      <c r="V1337" s="44">
        <f t="shared" si="639"/>
        <v>2.0835292799273077E-3</v>
      </c>
      <c r="W1337" s="44">
        <f t="shared" si="640"/>
        <v>0</v>
      </c>
      <c r="X1337" s="44">
        <f t="shared" si="641"/>
        <v>0</v>
      </c>
      <c r="Y1337" s="44">
        <f t="shared" si="627"/>
        <v>6094.2048506513129</v>
      </c>
      <c r="Z1337" s="44">
        <f t="shared" si="628"/>
        <v>-2053.4640369616213</v>
      </c>
      <c r="AA1337" s="44">
        <f t="shared" si="642"/>
        <v>1.6928346807364758</v>
      </c>
      <c r="AB1337" s="44">
        <f t="shared" si="643"/>
        <v>-0.57040667693378366</v>
      </c>
      <c r="AC1337" s="44">
        <f t="shared" si="644"/>
        <v>0.57040667693378366</v>
      </c>
      <c r="AD1337" s="44">
        <f t="shared" si="645"/>
        <v>1.1224280038026921</v>
      </c>
      <c r="AE1337" s="44">
        <f>1/2*(('Car Info '!$C$5)*('My Spreedsheet '!F1337)^2)</f>
        <v>377156.25</v>
      </c>
      <c r="AF1337" s="44">
        <f t="shared" si="646"/>
        <v>377.15625</v>
      </c>
      <c r="AG1337" s="44">
        <f t="shared" si="647"/>
        <v>0.104765625</v>
      </c>
      <c r="AH1337" s="44">
        <f t="shared" si="648"/>
        <v>43.973444562328496</v>
      </c>
      <c r="AI1337" s="44">
        <f t="shared" si="649"/>
        <v>7966.33040773828</v>
      </c>
      <c r="AJ1337" s="44">
        <f t="shared" si="650"/>
        <v>369189.91959226172</v>
      </c>
      <c r="AK1337" s="44">
        <f t="shared" si="651"/>
        <v>369.18991959226173</v>
      </c>
      <c r="AL1337" s="44">
        <f t="shared" si="652"/>
        <v>369189.91959226172</v>
      </c>
      <c r="AM1337" s="44">
        <f t="shared" si="653"/>
        <v>369.18991959226173</v>
      </c>
      <c r="AN1337" s="44">
        <f t="shared" si="654"/>
        <v>276.8924396941963</v>
      </c>
      <c r="AO1337" s="44">
        <f>IF('My Spreedsheet '!AN1337&lt; 'Supercapacitor Info'!$F$22,'My Spreedsheet '!AN1337,'Supercapacitor Info'!$F$22)</f>
        <v>276.8924396941963</v>
      </c>
    </row>
    <row r="1338" spans="2:41" x14ac:dyDescent="0.3">
      <c r="B1338" s="11" t="s">
        <v>11</v>
      </c>
      <c r="C1338" s="11">
        <v>1333</v>
      </c>
      <c r="D1338" s="11">
        <v>311</v>
      </c>
      <c r="E1338" s="12">
        <v>80.900000000000006</v>
      </c>
      <c r="F1338" s="53">
        <f t="shared" si="629"/>
        <v>22.472222222222225</v>
      </c>
      <c r="G1338" s="19">
        <f t="shared" si="655"/>
        <v>-5.5555555555556344E-2</v>
      </c>
      <c r="H1338" s="19">
        <f t="shared" si="656"/>
        <v>-0.20000000000000284</v>
      </c>
      <c r="I1338" s="19">
        <f t="shared" si="630"/>
        <v>22.472222222222225</v>
      </c>
      <c r="J1338" s="19">
        <f t="shared" si="631"/>
        <v>13454.083333333334</v>
      </c>
      <c r="K1338" s="19">
        <f t="shared" si="632"/>
        <v>5603.6666666666706</v>
      </c>
      <c r="L1338" s="44">
        <f>'Car Info '!$C$5*'My Spreedsheet '!G1338</f>
        <v>-82.777777777778951</v>
      </c>
      <c r="M1338" s="44">
        <f t="shared" si="633"/>
        <v>1</v>
      </c>
      <c r="N1338" s="44">
        <f>IF(M1338=1,'Car Info '!$C$5*9.80665*'Car Info '!$H$5,0)</f>
        <v>160.73099349999998</v>
      </c>
      <c r="O1338" s="44">
        <f>0.5*'Car Info '!$G$5*'Car Info '!$I$5*'Car Info '!$D$5*('My Spreedsheet '!F1338*'My Spreedsheet '!F1338)</f>
        <v>192.85107697385595</v>
      </c>
      <c r="P1338" s="44">
        <f t="shared" si="657"/>
        <v>270.80429269607697</v>
      </c>
      <c r="Q1338" s="44">
        <f t="shared" si="634"/>
        <v>6085.5742441979528</v>
      </c>
      <c r="R1338" s="44">
        <f t="shared" si="635"/>
        <v>6.0855742441979528</v>
      </c>
      <c r="S1338" s="44">
        <f t="shared" si="636"/>
        <v>7945.7748614819302</v>
      </c>
      <c r="T1338" s="44">
        <f t="shared" si="637"/>
        <v>1904381.2273221442</v>
      </c>
      <c r="U1338" s="44">
        <f t="shared" si="638"/>
        <v>6.0855742441979528</v>
      </c>
      <c r="V1338" s="44">
        <f t="shared" si="639"/>
        <v>1.6904372900549869E-3</v>
      </c>
      <c r="W1338" s="44">
        <f t="shared" si="640"/>
        <v>0</v>
      </c>
      <c r="X1338" s="44">
        <f t="shared" si="641"/>
        <v>0</v>
      </c>
      <c r="Y1338" s="44">
        <f t="shared" si="627"/>
        <v>6100.290424895511</v>
      </c>
      <c r="Z1338" s="44">
        <f t="shared" si="628"/>
        <v>-2053.4640369616213</v>
      </c>
      <c r="AA1338" s="44">
        <f t="shared" si="642"/>
        <v>1.6945251180265308</v>
      </c>
      <c r="AB1338" s="44">
        <f t="shared" si="643"/>
        <v>-0.57040667693378366</v>
      </c>
      <c r="AC1338" s="44">
        <f t="shared" si="644"/>
        <v>0.57040667693378366</v>
      </c>
      <c r="AD1338" s="44">
        <f t="shared" si="645"/>
        <v>1.1241184410927472</v>
      </c>
      <c r="AE1338" s="44">
        <f>1/2*(('Car Info '!$C$5)*('My Spreedsheet '!F1338)^2)</f>
        <v>376225.5748456791</v>
      </c>
      <c r="AF1338" s="44">
        <f t="shared" si="646"/>
        <v>376.22557484567909</v>
      </c>
      <c r="AG1338" s="44">
        <f t="shared" si="647"/>
        <v>0.10450710412379975</v>
      </c>
      <c r="AH1338" s="44">
        <f t="shared" si="648"/>
        <v>44.077951666452293</v>
      </c>
      <c r="AI1338" s="44">
        <f t="shared" si="649"/>
        <v>7945.7748614819302</v>
      </c>
      <c r="AJ1338" s="44">
        <f t="shared" si="650"/>
        <v>368279.79998419719</v>
      </c>
      <c r="AK1338" s="44">
        <f t="shared" si="651"/>
        <v>368.27979998419721</v>
      </c>
      <c r="AL1338" s="44">
        <f t="shared" si="652"/>
        <v>368279.79998419719</v>
      </c>
      <c r="AM1338" s="44">
        <f t="shared" si="653"/>
        <v>368.27979998419721</v>
      </c>
      <c r="AN1338" s="44">
        <f t="shared" si="654"/>
        <v>276.20984998814794</v>
      </c>
      <c r="AO1338" s="44">
        <f>IF('My Spreedsheet '!AN1338&lt; 'Supercapacitor Info'!$F$22,'My Spreedsheet '!AN1338,'Supercapacitor Info'!$F$22)</f>
        <v>276.20984998814794</v>
      </c>
    </row>
    <row r="1339" spans="2:41" x14ac:dyDescent="0.3">
      <c r="B1339" s="11" t="s">
        <v>11</v>
      </c>
      <c r="C1339" s="11">
        <v>1334</v>
      </c>
      <c r="D1339" s="11">
        <v>312</v>
      </c>
      <c r="E1339" s="12">
        <v>80.599999999999994</v>
      </c>
      <c r="F1339" s="53">
        <f t="shared" si="629"/>
        <v>22.388888888888886</v>
      </c>
      <c r="G1339" s="19">
        <f t="shared" si="655"/>
        <v>-8.3333333333334522E-2</v>
      </c>
      <c r="H1339" s="19">
        <f t="shared" si="656"/>
        <v>-0.30000000000000426</v>
      </c>
      <c r="I1339" s="19">
        <f t="shared" si="630"/>
        <v>22.388888888888886</v>
      </c>
      <c r="J1339" s="19">
        <f t="shared" si="631"/>
        <v>13476.472222222223</v>
      </c>
      <c r="K1339" s="19">
        <f t="shared" si="632"/>
        <v>5626.0555555555593</v>
      </c>
      <c r="L1339" s="44">
        <f>'Car Info '!$C$5*'My Spreedsheet '!G1339</f>
        <v>-124.16666666666843</v>
      </c>
      <c r="M1339" s="44">
        <f t="shared" si="633"/>
        <v>1</v>
      </c>
      <c r="N1339" s="44">
        <f>IF(M1339=1,'Car Info '!$C$5*9.80665*'Car Info '!$H$5,0)</f>
        <v>160.73099349999998</v>
      </c>
      <c r="O1339" s="44">
        <f>0.5*'Car Info '!$G$5*'Car Info '!$I$5*'Car Info '!$D$5*('My Spreedsheet '!F1339*'My Spreedsheet '!F1339)</f>
        <v>191.42343664825688</v>
      </c>
      <c r="P1339" s="44">
        <f t="shared" si="657"/>
        <v>227.98776348158844</v>
      </c>
      <c r="Q1339" s="44">
        <f t="shared" si="634"/>
        <v>5104.3927046155632</v>
      </c>
      <c r="R1339" s="44">
        <f t="shared" si="635"/>
        <v>5.104392704615563</v>
      </c>
      <c r="S1339" s="44">
        <f t="shared" si="636"/>
        <v>7884.3464083193057</v>
      </c>
      <c r="T1339" s="44">
        <f t="shared" si="637"/>
        <v>1912265.5737304634</v>
      </c>
      <c r="U1339" s="44">
        <f t="shared" si="638"/>
        <v>5.104392704615563</v>
      </c>
      <c r="V1339" s="44">
        <f t="shared" si="639"/>
        <v>1.4178868623932119E-3</v>
      </c>
      <c r="W1339" s="44">
        <f t="shared" si="640"/>
        <v>0</v>
      </c>
      <c r="X1339" s="44">
        <f t="shared" si="641"/>
        <v>0</v>
      </c>
      <c r="Y1339" s="44">
        <f t="shared" si="627"/>
        <v>6105.3948176001268</v>
      </c>
      <c r="Z1339" s="44">
        <f t="shared" si="628"/>
        <v>-2053.4640369616213</v>
      </c>
      <c r="AA1339" s="44">
        <f t="shared" si="642"/>
        <v>1.6959430048889241</v>
      </c>
      <c r="AB1339" s="44">
        <f t="shared" si="643"/>
        <v>-0.57040667693378366</v>
      </c>
      <c r="AC1339" s="44">
        <f t="shared" si="644"/>
        <v>0.57040667693378366</v>
      </c>
      <c r="AD1339" s="44">
        <f t="shared" si="645"/>
        <v>1.1255363279551405</v>
      </c>
      <c r="AE1339" s="44">
        <f>1/2*(('Car Info '!$C$5)*('My Spreedsheet '!F1339)^2)</f>
        <v>373440.4475308641</v>
      </c>
      <c r="AF1339" s="44">
        <f t="shared" si="646"/>
        <v>373.44044753086411</v>
      </c>
      <c r="AG1339" s="44">
        <f t="shared" si="647"/>
        <v>0.10373345764746225</v>
      </c>
      <c r="AH1339" s="44">
        <f t="shared" si="648"/>
        <v>44.181685124099758</v>
      </c>
      <c r="AI1339" s="44">
        <f t="shared" si="649"/>
        <v>7884.3464083193057</v>
      </c>
      <c r="AJ1339" s="44">
        <f t="shared" si="650"/>
        <v>365556.10112254479</v>
      </c>
      <c r="AK1339" s="44">
        <f t="shared" si="651"/>
        <v>365.55610112254482</v>
      </c>
      <c r="AL1339" s="44">
        <f t="shared" si="652"/>
        <v>365556.10112254479</v>
      </c>
      <c r="AM1339" s="44">
        <f t="shared" si="653"/>
        <v>365.55610112254482</v>
      </c>
      <c r="AN1339" s="44">
        <f t="shared" si="654"/>
        <v>274.16707584190857</v>
      </c>
      <c r="AO1339" s="44">
        <f>IF('My Spreedsheet '!AN1339&lt; 'Supercapacitor Info'!$F$22,'My Spreedsheet '!AN1339,'Supercapacitor Info'!$F$22)</f>
        <v>274.16707584190857</v>
      </c>
    </row>
    <row r="1340" spans="2:41" x14ac:dyDescent="0.3">
      <c r="B1340" s="11" t="s">
        <v>11</v>
      </c>
      <c r="C1340" s="11">
        <v>1335</v>
      </c>
      <c r="D1340" s="11">
        <v>313</v>
      </c>
      <c r="E1340" s="12">
        <v>80.3</v>
      </c>
      <c r="F1340" s="53">
        <f t="shared" si="629"/>
        <v>22.305555555555554</v>
      </c>
      <c r="G1340" s="19">
        <f t="shared" si="655"/>
        <v>-8.3333333333332538E-2</v>
      </c>
      <c r="H1340" s="19">
        <f t="shared" si="656"/>
        <v>-0.29999999999999716</v>
      </c>
      <c r="I1340" s="19">
        <f t="shared" si="630"/>
        <v>22.305555555555554</v>
      </c>
      <c r="J1340" s="19">
        <f t="shared" si="631"/>
        <v>13498.777777777777</v>
      </c>
      <c r="K1340" s="19">
        <f t="shared" si="632"/>
        <v>5648.361111111115</v>
      </c>
      <c r="L1340" s="44">
        <f>'Car Info '!$C$5*'My Spreedsheet '!G1340</f>
        <v>-124.16666666666548</v>
      </c>
      <c r="M1340" s="44">
        <f t="shared" si="633"/>
        <v>1</v>
      </c>
      <c r="N1340" s="44">
        <f>IF(M1340=1,'Car Info '!$C$5*9.80665*'Car Info '!$H$5,0)</f>
        <v>160.73099349999998</v>
      </c>
      <c r="O1340" s="44">
        <f>0.5*'Car Info '!$G$5*'Car Info '!$I$5*'Car Info '!$D$5*('My Spreedsheet '!F1340*'My Spreedsheet '!F1340)</f>
        <v>190.00110024956422</v>
      </c>
      <c r="P1340" s="44">
        <f t="shared" si="657"/>
        <v>226.56542708289874</v>
      </c>
      <c r="Q1340" s="44">
        <f t="shared" si="634"/>
        <v>5053.6677207657685</v>
      </c>
      <c r="R1340" s="44">
        <f t="shared" si="635"/>
        <v>5.0536677207657688</v>
      </c>
      <c r="S1340" s="44">
        <f t="shared" si="636"/>
        <v>7823.2742022472239</v>
      </c>
      <c r="T1340" s="44">
        <f t="shared" si="637"/>
        <v>1920088.8479327105</v>
      </c>
      <c r="U1340" s="44">
        <f t="shared" si="638"/>
        <v>5.0536677207657688</v>
      </c>
      <c r="V1340" s="44">
        <f t="shared" si="639"/>
        <v>1.4037965891016025E-3</v>
      </c>
      <c r="W1340" s="44">
        <f t="shared" si="640"/>
        <v>0</v>
      </c>
      <c r="X1340" s="44">
        <f t="shared" si="641"/>
        <v>0</v>
      </c>
      <c r="Y1340" s="44">
        <f t="shared" si="627"/>
        <v>6110.4484853208924</v>
      </c>
      <c r="Z1340" s="44">
        <f t="shared" si="628"/>
        <v>-2053.4640369616213</v>
      </c>
      <c r="AA1340" s="44">
        <f t="shared" si="642"/>
        <v>1.6973468014780257</v>
      </c>
      <c r="AB1340" s="44">
        <f t="shared" si="643"/>
        <v>-0.57040667693378366</v>
      </c>
      <c r="AC1340" s="44">
        <f t="shared" si="644"/>
        <v>0.57040667693378366</v>
      </c>
      <c r="AD1340" s="44">
        <f t="shared" si="645"/>
        <v>1.1269401245442421</v>
      </c>
      <c r="AE1340" s="44">
        <f>1/2*(('Car Info '!$C$5)*('My Spreedsheet '!F1340)^2)</f>
        <v>370665.66743827157</v>
      </c>
      <c r="AF1340" s="44">
        <f t="shared" si="646"/>
        <v>370.66566743827156</v>
      </c>
      <c r="AG1340" s="44">
        <f t="shared" si="647"/>
        <v>0.10296268539951987</v>
      </c>
      <c r="AH1340" s="44">
        <f t="shared" si="648"/>
        <v>44.284647809499276</v>
      </c>
      <c r="AI1340" s="44">
        <f t="shared" si="649"/>
        <v>7823.2742022472239</v>
      </c>
      <c r="AJ1340" s="44">
        <f t="shared" si="650"/>
        <v>362842.39323602436</v>
      </c>
      <c r="AK1340" s="44">
        <f t="shared" si="651"/>
        <v>362.84239323602435</v>
      </c>
      <c r="AL1340" s="44">
        <f t="shared" si="652"/>
        <v>362842.39323602436</v>
      </c>
      <c r="AM1340" s="44">
        <f t="shared" si="653"/>
        <v>362.84239323602435</v>
      </c>
      <c r="AN1340" s="44">
        <f t="shared" si="654"/>
        <v>272.13179492701829</v>
      </c>
      <c r="AO1340" s="44">
        <f>IF('My Spreedsheet '!AN1340&lt; 'Supercapacitor Info'!$F$22,'My Spreedsheet '!AN1340,'Supercapacitor Info'!$F$22)</f>
        <v>272.13179492701829</v>
      </c>
    </row>
    <row r="1341" spans="2:41" x14ac:dyDescent="0.3">
      <c r="B1341" s="11" t="s">
        <v>11</v>
      </c>
      <c r="C1341" s="11">
        <v>1336</v>
      </c>
      <c r="D1341" s="11">
        <v>314</v>
      </c>
      <c r="E1341" s="12">
        <v>80</v>
      </c>
      <c r="F1341" s="53">
        <f t="shared" si="629"/>
        <v>22.222222222222221</v>
      </c>
      <c r="G1341" s="19">
        <f t="shared" si="655"/>
        <v>-5.5555555555554373E-2</v>
      </c>
      <c r="H1341" s="19">
        <f t="shared" si="656"/>
        <v>-0.19999999999999574</v>
      </c>
      <c r="I1341" s="19">
        <f t="shared" si="630"/>
        <v>22.222222222222221</v>
      </c>
      <c r="J1341" s="19">
        <f t="shared" si="631"/>
        <v>13521</v>
      </c>
      <c r="K1341" s="19">
        <f t="shared" si="632"/>
        <v>5670.5833333333376</v>
      </c>
      <c r="L1341" s="44">
        <f>'Car Info '!$C$5*'My Spreedsheet '!G1341</f>
        <v>-82.777777777776009</v>
      </c>
      <c r="M1341" s="44">
        <f t="shared" si="633"/>
        <v>1</v>
      </c>
      <c r="N1341" s="44">
        <f>IF(M1341=1,'Car Info '!$C$5*9.80665*'Car Info '!$H$5,0)</f>
        <v>160.73099349999998</v>
      </c>
      <c r="O1341" s="44">
        <f>0.5*'Car Info '!$G$5*'Car Info '!$I$5*'Car Info '!$D$5*('My Spreedsheet '!F1341*'My Spreedsheet '!F1341)</f>
        <v>188.58406777777776</v>
      </c>
      <c r="P1341" s="44">
        <f t="shared" si="657"/>
        <v>266.53728350000176</v>
      </c>
      <c r="Q1341" s="44">
        <f t="shared" si="634"/>
        <v>5923.0507444444838</v>
      </c>
      <c r="R1341" s="44">
        <f t="shared" si="635"/>
        <v>5.9230507444444838</v>
      </c>
      <c r="S1341" s="44">
        <f t="shared" si="636"/>
        <v>7762.5569172839505</v>
      </c>
      <c r="T1341" s="44">
        <f t="shared" si="637"/>
        <v>1927851.4048499945</v>
      </c>
      <c r="U1341" s="44">
        <f t="shared" si="638"/>
        <v>5.9230507444444838</v>
      </c>
      <c r="V1341" s="44">
        <f t="shared" si="639"/>
        <v>1.6452918734568011E-3</v>
      </c>
      <c r="W1341" s="44">
        <f t="shared" si="640"/>
        <v>0</v>
      </c>
      <c r="X1341" s="44">
        <f t="shared" si="641"/>
        <v>0</v>
      </c>
      <c r="Y1341" s="44">
        <f t="shared" si="627"/>
        <v>6116.3715360653368</v>
      </c>
      <c r="Z1341" s="44">
        <f t="shared" si="628"/>
        <v>-2053.4640369616213</v>
      </c>
      <c r="AA1341" s="44">
        <f t="shared" si="642"/>
        <v>1.6989920933514824</v>
      </c>
      <c r="AB1341" s="44">
        <f t="shared" si="643"/>
        <v>-0.57040667693378366</v>
      </c>
      <c r="AC1341" s="44">
        <f t="shared" si="644"/>
        <v>0.57040667693378366</v>
      </c>
      <c r="AD1341" s="44">
        <f t="shared" si="645"/>
        <v>1.1285854164176987</v>
      </c>
      <c r="AE1341" s="44">
        <f>1/2*(('Car Info '!$C$5)*('My Spreedsheet '!F1341)^2)</f>
        <v>367901.23456790124</v>
      </c>
      <c r="AF1341" s="44">
        <f t="shared" si="646"/>
        <v>367.90123456790127</v>
      </c>
      <c r="AG1341" s="44">
        <f t="shared" si="647"/>
        <v>0.10219478737997258</v>
      </c>
      <c r="AH1341" s="44">
        <f t="shared" si="648"/>
        <v>44.386842596879248</v>
      </c>
      <c r="AI1341" s="44">
        <f t="shared" si="649"/>
        <v>7762.5569172839505</v>
      </c>
      <c r="AJ1341" s="44">
        <f t="shared" si="650"/>
        <v>360138.67765061726</v>
      </c>
      <c r="AK1341" s="44">
        <f t="shared" si="651"/>
        <v>360.1386776506173</v>
      </c>
      <c r="AL1341" s="44">
        <f t="shared" si="652"/>
        <v>360138.67765061726</v>
      </c>
      <c r="AM1341" s="44">
        <f t="shared" si="653"/>
        <v>360.1386776506173</v>
      </c>
      <c r="AN1341" s="44">
        <f t="shared" si="654"/>
        <v>270.10400823796294</v>
      </c>
      <c r="AO1341" s="44">
        <f>IF('My Spreedsheet '!AN1341&lt; 'Supercapacitor Info'!$F$22,'My Spreedsheet '!AN1341,'Supercapacitor Info'!$F$22)</f>
        <v>270.10400823796294</v>
      </c>
    </row>
    <row r="1342" spans="2:41" x14ac:dyDescent="0.3">
      <c r="B1342" s="11" t="s">
        <v>11</v>
      </c>
      <c r="C1342" s="11">
        <v>1337</v>
      </c>
      <c r="D1342" s="11">
        <v>315</v>
      </c>
      <c r="E1342" s="12">
        <v>79.900000000000006</v>
      </c>
      <c r="F1342" s="53">
        <f t="shared" si="629"/>
        <v>22.194444444444446</v>
      </c>
      <c r="G1342" s="19">
        <f t="shared" si="655"/>
        <v>-2.7777777777778172E-2</v>
      </c>
      <c r="H1342" s="19">
        <f t="shared" si="656"/>
        <v>-0.10000000000000142</v>
      </c>
      <c r="I1342" s="19">
        <f t="shared" si="630"/>
        <v>22.194444444444446</v>
      </c>
      <c r="J1342" s="19">
        <f t="shared" si="631"/>
        <v>13543.194444444445</v>
      </c>
      <c r="K1342" s="19">
        <f t="shared" si="632"/>
        <v>5692.7777777777819</v>
      </c>
      <c r="L1342" s="44">
        <f>'Car Info '!$C$5*'My Spreedsheet '!G1342</f>
        <v>-41.388888888889475</v>
      </c>
      <c r="M1342" s="44">
        <f t="shared" si="633"/>
        <v>1</v>
      </c>
      <c r="N1342" s="44">
        <f>IF(M1342=1,'Car Info '!$C$5*9.80665*'Car Info '!$H$5,0)</f>
        <v>160.73099349999998</v>
      </c>
      <c r="O1342" s="44">
        <f>0.5*'Car Info '!$G$5*'Car Info '!$I$5*'Car Info '!$D$5*('My Spreedsheet '!F1342*'My Spreedsheet '!F1342)</f>
        <v>188.11290227093926</v>
      </c>
      <c r="P1342" s="44">
        <f t="shared" si="657"/>
        <v>307.45500688204976</v>
      </c>
      <c r="Q1342" s="44">
        <f t="shared" si="634"/>
        <v>6823.7930694099387</v>
      </c>
      <c r="R1342" s="44">
        <f t="shared" si="635"/>
        <v>6.8237930694099385</v>
      </c>
      <c r="S1342" s="44">
        <f t="shared" si="636"/>
        <v>7742.3964644716798</v>
      </c>
      <c r="T1342" s="44">
        <f t="shared" si="637"/>
        <v>1935593.8013144662</v>
      </c>
      <c r="U1342" s="44">
        <f t="shared" si="638"/>
        <v>6.8237930694099385</v>
      </c>
      <c r="V1342" s="44">
        <f t="shared" si="639"/>
        <v>1.8954980748360939E-3</v>
      </c>
      <c r="W1342" s="44">
        <f t="shared" si="640"/>
        <v>0</v>
      </c>
      <c r="X1342" s="44">
        <f t="shared" si="641"/>
        <v>0</v>
      </c>
      <c r="Y1342" s="44">
        <f t="shared" si="627"/>
        <v>6123.1953291347472</v>
      </c>
      <c r="Z1342" s="44">
        <f t="shared" si="628"/>
        <v>-2053.4640369616213</v>
      </c>
      <c r="AA1342" s="44">
        <f t="shared" si="642"/>
        <v>1.7008875914263186</v>
      </c>
      <c r="AB1342" s="44">
        <f t="shared" si="643"/>
        <v>-0.57040667693378366</v>
      </c>
      <c r="AC1342" s="44">
        <f t="shared" si="644"/>
        <v>0.57040667693378366</v>
      </c>
      <c r="AD1342" s="44">
        <f t="shared" si="645"/>
        <v>1.130480914492535</v>
      </c>
      <c r="AE1342" s="44">
        <f>1/2*(('Car Info '!$C$5)*('My Spreedsheet '!F1342)^2)</f>
        <v>366982.05632716056</v>
      </c>
      <c r="AF1342" s="44">
        <f t="shared" si="646"/>
        <v>366.98205632716059</v>
      </c>
      <c r="AG1342" s="44">
        <f t="shared" si="647"/>
        <v>0.10193946009087794</v>
      </c>
      <c r="AH1342" s="44">
        <f t="shared" si="648"/>
        <v>44.488782056970123</v>
      </c>
      <c r="AI1342" s="44">
        <f t="shared" si="649"/>
        <v>7742.3964644716798</v>
      </c>
      <c r="AJ1342" s="44">
        <f t="shared" si="650"/>
        <v>359239.65986268886</v>
      </c>
      <c r="AK1342" s="44">
        <f t="shared" si="651"/>
        <v>359.23965986268888</v>
      </c>
      <c r="AL1342" s="44">
        <f t="shared" si="652"/>
        <v>359239.65986268886</v>
      </c>
      <c r="AM1342" s="44">
        <f t="shared" si="653"/>
        <v>359.23965986268888</v>
      </c>
      <c r="AN1342" s="44">
        <f t="shared" si="654"/>
        <v>269.42974489701669</v>
      </c>
      <c r="AO1342" s="44">
        <f>IF('My Spreedsheet '!AN1342&lt; 'Supercapacitor Info'!$F$22,'My Spreedsheet '!AN1342,'Supercapacitor Info'!$F$22)</f>
        <v>269.42974489701669</v>
      </c>
    </row>
    <row r="1343" spans="2:41" x14ac:dyDescent="0.3">
      <c r="B1343" s="11" t="s">
        <v>11</v>
      </c>
      <c r="C1343" s="11">
        <v>1338</v>
      </c>
      <c r="D1343" s="11">
        <v>316</v>
      </c>
      <c r="E1343" s="12">
        <v>79.8</v>
      </c>
      <c r="F1343" s="53">
        <f t="shared" si="629"/>
        <v>22.166666666666664</v>
      </c>
      <c r="G1343" s="19">
        <f t="shared" si="655"/>
        <v>-1.3888888888890073E-2</v>
      </c>
      <c r="H1343" s="19">
        <f t="shared" si="656"/>
        <v>-5.0000000000004263E-2</v>
      </c>
      <c r="I1343" s="19">
        <f t="shared" si="630"/>
        <v>22.166666666666664</v>
      </c>
      <c r="J1343" s="19">
        <f t="shared" si="631"/>
        <v>13565.361111111111</v>
      </c>
      <c r="K1343" s="19">
        <f t="shared" si="632"/>
        <v>5714.9444444444489</v>
      </c>
      <c r="L1343" s="44">
        <f>'Car Info '!$C$5*'My Spreedsheet '!G1343</f>
        <v>-20.694444444446209</v>
      </c>
      <c r="M1343" s="44">
        <f t="shared" si="633"/>
        <v>1</v>
      </c>
      <c r="N1343" s="44">
        <f>IF(M1343=1,'Car Info '!$C$5*9.80665*'Car Info '!$H$5,0)</f>
        <v>160.73099349999998</v>
      </c>
      <c r="O1343" s="44">
        <f>0.5*'Car Info '!$G$5*'Car Info '!$I$5*'Car Info '!$D$5*('My Spreedsheet '!F1343*'My Spreedsheet '!F1343)</f>
        <v>187.64232608931246</v>
      </c>
      <c r="P1343" s="44">
        <f t="shared" si="657"/>
        <v>327.6788751448662</v>
      </c>
      <c r="Q1343" s="44">
        <f t="shared" si="634"/>
        <v>7263.5483990445337</v>
      </c>
      <c r="R1343" s="44">
        <f t="shared" si="635"/>
        <v>7.2635483990445335</v>
      </c>
      <c r="S1343" s="44">
        <f t="shared" si="636"/>
        <v>7722.2752508964259</v>
      </c>
      <c r="T1343" s="44">
        <f t="shared" si="637"/>
        <v>1943316.0765653625</v>
      </c>
      <c r="U1343" s="44">
        <f t="shared" si="638"/>
        <v>7.2635483990445335</v>
      </c>
      <c r="V1343" s="44">
        <f t="shared" si="639"/>
        <v>2.0176523330679261E-3</v>
      </c>
      <c r="W1343" s="44">
        <f t="shared" si="640"/>
        <v>0</v>
      </c>
      <c r="X1343" s="44">
        <f t="shared" si="641"/>
        <v>0</v>
      </c>
      <c r="Y1343" s="44">
        <f t="shared" si="627"/>
        <v>6130.4588775337916</v>
      </c>
      <c r="Z1343" s="44">
        <f t="shared" si="628"/>
        <v>-2053.4640369616213</v>
      </c>
      <c r="AA1343" s="44">
        <f t="shared" si="642"/>
        <v>1.7029052437593866</v>
      </c>
      <c r="AB1343" s="44">
        <f t="shared" si="643"/>
        <v>-0.57040667693378366</v>
      </c>
      <c r="AC1343" s="44">
        <f t="shared" si="644"/>
        <v>0.57040667693378366</v>
      </c>
      <c r="AD1343" s="44">
        <f t="shared" si="645"/>
        <v>1.1324985668256029</v>
      </c>
      <c r="AE1343" s="44">
        <f>1/2*(('Car Info '!$C$5)*('My Spreedsheet '!F1343)^2)</f>
        <v>366064.02777777769</v>
      </c>
      <c r="AF1343" s="44">
        <f t="shared" si="646"/>
        <v>366.06402777777771</v>
      </c>
      <c r="AG1343" s="44">
        <f t="shared" si="647"/>
        <v>0.10168445216049381</v>
      </c>
      <c r="AH1343" s="44">
        <f t="shared" si="648"/>
        <v>44.590466509130614</v>
      </c>
      <c r="AI1343" s="44">
        <f t="shared" si="649"/>
        <v>7722.2752508964259</v>
      </c>
      <c r="AJ1343" s="44">
        <f t="shared" si="650"/>
        <v>358341.75252688129</v>
      </c>
      <c r="AK1343" s="44">
        <f t="shared" si="651"/>
        <v>358.34175252688129</v>
      </c>
      <c r="AL1343" s="44">
        <f t="shared" si="652"/>
        <v>358341.75252688129</v>
      </c>
      <c r="AM1343" s="44">
        <f t="shared" si="653"/>
        <v>358.34175252688129</v>
      </c>
      <c r="AN1343" s="44">
        <f t="shared" si="654"/>
        <v>268.75631439516098</v>
      </c>
      <c r="AO1343" s="44">
        <f>IF('My Spreedsheet '!AN1343&lt; 'Supercapacitor Info'!$F$22,'My Spreedsheet '!AN1343,'Supercapacitor Info'!$F$22)</f>
        <v>268.75631439516098</v>
      </c>
    </row>
    <row r="1344" spans="2:41" x14ac:dyDescent="0.3">
      <c r="B1344" s="11" t="s">
        <v>11</v>
      </c>
      <c r="C1344" s="11">
        <v>1339</v>
      </c>
      <c r="D1344" s="11">
        <v>317</v>
      </c>
      <c r="E1344" s="12">
        <v>79.8</v>
      </c>
      <c r="F1344" s="53">
        <f t="shared" si="629"/>
        <v>22.166666666666664</v>
      </c>
      <c r="G1344" s="19">
        <f t="shared" si="655"/>
        <v>0</v>
      </c>
      <c r="H1344" s="19">
        <f t="shared" si="656"/>
        <v>0</v>
      </c>
      <c r="I1344" s="19">
        <f t="shared" si="630"/>
        <v>22.166666666666664</v>
      </c>
      <c r="J1344" s="19">
        <f t="shared" si="631"/>
        <v>13587.527777777777</v>
      </c>
      <c r="K1344" s="19">
        <f t="shared" si="632"/>
        <v>5737.1111111111159</v>
      </c>
      <c r="L1344" s="44">
        <f>'Car Info '!$C$5*'My Spreedsheet '!G1344</f>
        <v>0</v>
      </c>
      <c r="M1344" s="44">
        <f t="shared" si="633"/>
        <v>1</v>
      </c>
      <c r="N1344" s="44">
        <f>IF(M1344=1,'Car Info '!$C$5*9.80665*'Car Info '!$H$5,0)</f>
        <v>160.73099349999998</v>
      </c>
      <c r="O1344" s="44">
        <f>0.5*'Car Info '!$G$5*'Car Info '!$I$5*'Car Info '!$D$5*('My Spreedsheet '!F1344*'My Spreedsheet '!F1344)</f>
        <v>187.64232608931246</v>
      </c>
      <c r="P1344" s="44">
        <f t="shared" si="657"/>
        <v>348.37331958931247</v>
      </c>
      <c r="Q1344" s="44">
        <f t="shared" si="634"/>
        <v>7722.2752508964259</v>
      </c>
      <c r="R1344" s="44">
        <f t="shared" si="635"/>
        <v>7.7222752508964261</v>
      </c>
      <c r="S1344" s="44">
        <f t="shared" si="636"/>
        <v>7722.2752508964259</v>
      </c>
      <c r="T1344" s="44">
        <f t="shared" si="637"/>
        <v>1951038.3518162589</v>
      </c>
      <c r="U1344" s="44">
        <f t="shared" si="638"/>
        <v>7.7222752508964261</v>
      </c>
      <c r="V1344" s="44">
        <f t="shared" si="639"/>
        <v>2.1450764585823406E-3</v>
      </c>
      <c r="W1344" s="44">
        <f t="shared" si="640"/>
        <v>0</v>
      </c>
      <c r="X1344" s="44">
        <f t="shared" si="641"/>
        <v>0</v>
      </c>
      <c r="Y1344" s="44">
        <f t="shared" si="627"/>
        <v>6138.1811527846876</v>
      </c>
      <c r="Z1344" s="44">
        <f t="shared" si="628"/>
        <v>-2053.4640369616213</v>
      </c>
      <c r="AA1344" s="44">
        <f t="shared" si="642"/>
        <v>1.7050503202179688</v>
      </c>
      <c r="AB1344" s="44">
        <f t="shared" si="643"/>
        <v>-0.57040667693378366</v>
      </c>
      <c r="AC1344" s="44">
        <f t="shared" si="644"/>
        <v>0.57040667693378366</v>
      </c>
      <c r="AD1344" s="44">
        <f t="shared" si="645"/>
        <v>1.1346436432841851</v>
      </c>
      <c r="AE1344" s="44">
        <f>1/2*(('Car Info '!$C$5)*('My Spreedsheet '!F1344)^2)</f>
        <v>366064.02777777769</v>
      </c>
      <c r="AF1344" s="44">
        <f t="shared" si="646"/>
        <v>366.06402777777771</v>
      </c>
      <c r="AG1344" s="44">
        <f t="shared" si="647"/>
        <v>0.10168445216049381</v>
      </c>
      <c r="AH1344" s="44">
        <f t="shared" si="648"/>
        <v>44.692150961291105</v>
      </c>
      <c r="AI1344" s="44">
        <f t="shared" si="649"/>
        <v>7722.2752508964259</v>
      </c>
      <c r="AJ1344" s="44">
        <f t="shared" si="650"/>
        <v>358341.75252688129</v>
      </c>
      <c r="AK1344" s="44">
        <f t="shared" si="651"/>
        <v>358.34175252688129</v>
      </c>
      <c r="AL1344" s="44">
        <f t="shared" si="652"/>
        <v>0</v>
      </c>
      <c r="AM1344" s="44">
        <f t="shared" si="653"/>
        <v>0</v>
      </c>
      <c r="AN1344" s="44">
        <f t="shared" si="654"/>
        <v>268.75631439516098</v>
      </c>
      <c r="AO1344" s="44">
        <f>IF('My Spreedsheet '!AN1344&lt; 'Supercapacitor Info'!$F$22,'My Spreedsheet '!AN1344,'Supercapacitor Info'!$F$22)</f>
        <v>268.75631439516098</v>
      </c>
    </row>
    <row r="1345" spans="2:41" x14ac:dyDescent="0.3">
      <c r="B1345" s="11" t="s">
        <v>11</v>
      </c>
      <c r="C1345" s="11">
        <v>1340</v>
      </c>
      <c r="D1345" s="11">
        <v>318</v>
      </c>
      <c r="E1345" s="12">
        <v>79.8</v>
      </c>
      <c r="F1345" s="53">
        <f t="shared" si="629"/>
        <v>22.166666666666664</v>
      </c>
      <c r="G1345" s="19">
        <f t="shared" si="655"/>
        <v>1.3888888888890073E-2</v>
      </c>
      <c r="H1345" s="19">
        <f t="shared" si="656"/>
        <v>5.0000000000004263E-2</v>
      </c>
      <c r="I1345" s="19">
        <f t="shared" si="630"/>
        <v>22.166666666666664</v>
      </c>
      <c r="J1345" s="19">
        <f t="shared" si="631"/>
        <v>13609.694444444443</v>
      </c>
      <c r="K1345" s="19">
        <f t="shared" si="632"/>
        <v>5759.2777777777828</v>
      </c>
      <c r="L1345" s="44">
        <f>'Car Info '!$C$5*'My Spreedsheet '!G1345</f>
        <v>20.694444444446209</v>
      </c>
      <c r="M1345" s="44">
        <f t="shared" si="633"/>
        <v>1</v>
      </c>
      <c r="N1345" s="44">
        <f>IF(M1345=1,'Car Info '!$C$5*9.80665*'Car Info '!$H$5,0)</f>
        <v>160.73099349999998</v>
      </c>
      <c r="O1345" s="44">
        <f>0.5*'Car Info '!$G$5*'Car Info '!$I$5*'Car Info '!$D$5*('My Spreedsheet '!F1345*'My Spreedsheet '!F1345)</f>
        <v>187.64232608931246</v>
      </c>
      <c r="P1345" s="44">
        <f t="shared" si="657"/>
        <v>369.06776403375864</v>
      </c>
      <c r="Q1345" s="44">
        <f t="shared" si="634"/>
        <v>8181.0021027483153</v>
      </c>
      <c r="R1345" s="44">
        <f t="shared" si="635"/>
        <v>8.181002102748316</v>
      </c>
      <c r="S1345" s="44">
        <f t="shared" si="636"/>
        <v>7722.2752508964259</v>
      </c>
      <c r="T1345" s="44">
        <f t="shared" si="637"/>
        <v>1958760.6270671552</v>
      </c>
      <c r="U1345" s="44">
        <f t="shared" si="638"/>
        <v>8.181002102748316</v>
      </c>
      <c r="V1345" s="44">
        <f t="shared" si="639"/>
        <v>2.2725005840967543E-3</v>
      </c>
      <c r="W1345" s="44">
        <f t="shared" si="640"/>
        <v>0</v>
      </c>
      <c r="X1345" s="44">
        <f t="shared" si="641"/>
        <v>0</v>
      </c>
      <c r="Y1345" s="44">
        <f t="shared" si="627"/>
        <v>6146.3621548874362</v>
      </c>
      <c r="Z1345" s="44">
        <f t="shared" si="628"/>
        <v>-2053.4640369616213</v>
      </c>
      <c r="AA1345" s="44">
        <f t="shared" si="642"/>
        <v>1.7073228208020657</v>
      </c>
      <c r="AB1345" s="44">
        <f t="shared" si="643"/>
        <v>-0.57040667693378366</v>
      </c>
      <c r="AC1345" s="44">
        <f t="shared" si="644"/>
        <v>0.57040667693378366</v>
      </c>
      <c r="AD1345" s="44">
        <f t="shared" si="645"/>
        <v>1.136916143868282</v>
      </c>
      <c r="AE1345" s="44">
        <f>1/2*(('Car Info '!$C$5)*('My Spreedsheet '!F1345)^2)</f>
        <v>366064.02777777769</v>
      </c>
      <c r="AF1345" s="44">
        <f t="shared" si="646"/>
        <v>366.06402777777771</v>
      </c>
      <c r="AG1345" s="44">
        <f t="shared" si="647"/>
        <v>0.10168445216049381</v>
      </c>
      <c r="AH1345" s="44">
        <f t="shared" si="648"/>
        <v>44.793835413451596</v>
      </c>
      <c r="AI1345" s="44">
        <f t="shared" si="649"/>
        <v>7722.2752508964259</v>
      </c>
      <c r="AJ1345" s="44">
        <f t="shared" si="650"/>
        <v>358341.75252688129</v>
      </c>
      <c r="AK1345" s="44">
        <f t="shared" si="651"/>
        <v>358.34175252688129</v>
      </c>
      <c r="AL1345" s="44">
        <f t="shared" si="652"/>
        <v>0</v>
      </c>
      <c r="AM1345" s="44">
        <f t="shared" si="653"/>
        <v>0</v>
      </c>
      <c r="AN1345" s="44">
        <f t="shared" si="654"/>
        <v>268.75631439516098</v>
      </c>
      <c r="AO1345" s="44">
        <f>IF('My Spreedsheet '!AN1345&lt; 'Supercapacitor Info'!$F$22,'My Spreedsheet '!AN1345,'Supercapacitor Info'!$F$22)</f>
        <v>268.75631439516098</v>
      </c>
    </row>
    <row r="1346" spans="2:41" x14ac:dyDescent="0.3">
      <c r="B1346" s="11" t="s">
        <v>11</v>
      </c>
      <c r="C1346" s="11">
        <v>1341</v>
      </c>
      <c r="D1346" s="11">
        <v>319</v>
      </c>
      <c r="E1346" s="12">
        <v>79.900000000000006</v>
      </c>
      <c r="F1346" s="53">
        <f t="shared" si="629"/>
        <v>22.194444444444446</v>
      </c>
      <c r="G1346" s="19">
        <f t="shared" si="655"/>
        <v>2.7777777777778172E-2</v>
      </c>
      <c r="H1346" s="19">
        <f t="shared" si="656"/>
        <v>0.10000000000000142</v>
      </c>
      <c r="I1346" s="19">
        <f t="shared" si="630"/>
        <v>22.194444444444446</v>
      </c>
      <c r="J1346" s="19">
        <f t="shared" si="631"/>
        <v>13631.888888888889</v>
      </c>
      <c r="K1346" s="19">
        <f t="shared" si="632"/>
        <v>5781.4722222222272</v>
      </c>
      <c r="L1346" s="44">
        <f>'Car Info '!$C$5*'My Spreedsheet '!G1346</f>
        <v>41.388888888889475</v>
      </c>
      <c r="M1346" s="44">
        <f t="shared" si="633"/>
        <v>1</v>
      </c>
      <c r="N1346" s="44">
        <f>IF(M1346=1,'Car Info '!$C$5*9.80665*'Car Info '!$H$5,0)</f>
        <v>160.73099349999998</v>
      </c>
      <c r="O1346" s="44">
        <f>0.5*'Car Info '!$G$5*'Car Info '!$I$5*'Car Info '!$D$5*('My Spreedsheet '!F1346*'My Spreedsheet '!F1346)</f>
        <v>188.11290227093926</v>
      </c>
      <c r="P1346" s="44">
        <f t="shared" si="657"/>
        <v>390.23278465982872</v>
      </c>
      <c r="Q1346" s="44">
        <f t="shared" si="634"/>
        <v>8660.9998595334218</v>
      </c>
      <c r="R1346" s="44">
        <f t="shared" si="635"/>
        <v>8.6609998595334226</v>
      </c>
      <c r="S1346" s="44">
        <f t="shared" si="636"/>
        <v>7742.3964644716798</v>
      </c>
      <c r="T1346" s="44">
        <f t="shared" si="637"/>
        <v>1966503.0235316269</v>
      </c>
      <c r="U1346" s="44">
        <f t="shared" si="638"/>
        <v>8.6609998595334226</v>
      </c>
      <c r="V1346" s="44">
        <f t="shared" si="639"/>
        <v>2.4058332943148394E-3</v>
      </c>
      <c r="W1346" s="44">
        <f t="shared" si="640"/>
        <v>0</v>
      </c>
      <c r="X1346" s="44">
        <f t="shared" si="641"/>
        <v>0</v>
      </c>
      <c r="Y1346" s="44">
        <f t="shared" si="627"/>
        <v>6155.0231547469693</v>
      </c>
      <c r="Z1346" s="44">
        <f t="shared" si="628"/>
        <v>-2053.4640369616213</v>
      </c>
      <c r="AA1346" s="44">
        <f t="shared" si="642"/>
        <v>1.7097286540963803</v>
      </c>
      <c r="AB1346" s="44">
        <f t="shared" si="643"/>
        <v>-0.57040667693378366</v>
      </c>
      <c r="AC1346" s="44">
        <f t="shared" si="644"/>
        <v>0.57040667693378366</v>
      </c>
      <c r="AD1346" s="44">
        <f t="shared" si="645"/>
        <v>1.1393219771625966</v>
      </c>
      <c r="AE1346" s="44">
        <f>1/2*(('Car Info '!$C$5)*('My Spreedsheet '!F1346)^2)</f>
        <v>366982.05632716056</v>
      </c>
      <c r="AF1346" s="44">
        <f t="shared" si="646"/>
        <v>366.98205632716059</v>
      </c>
      <c r="AG1346" s="44">
        <f t="shared" si="647"/>
        <v>0.10193946009087794</v>
      </c>
      <c r="AH1346" s="44">
        <f t="shared" si="648"/>
        <v>44.895774873542472</v>
      </c>
      <c r="AI1346" s="44">
        <f t="shared" si="649"/>
        <v>7742.3964644716798</v>
      </c>
      <c r="AJ1346" s="44">
        <f t="shared" si="650"/>
        <v>359239.65986268886</v>
      </c>
      <c r="AK1346" s="44">
        <f t="shared" si="651"/>
        <v>359.23965986268888</v>
      </c>
      <c r="AL1346" s="44">
        <f t="shared" si="652"/>
        <v>0</v>
      </c>
      <c r="AM1346" s="44">
        <f t="shared" si="653"/>
        <v>0</v>
      </c>
      <c r="AN1346" s="44">
        <f t="shared" si="654"/>
        <v>269.42974489701669</v>
      </c>
      <c r="AO1346" s="44">
        <f>IF('My Spreedsheet '!AN1346&lt; 'Supercapacitor Info'!$F$22,'My Spreedsheet '!AN1346,'Supercapacitor Info'!$F$22)</f>
        <v>269.42974489701669</v>
      </c>
    </row>
    <row r="1347" spans="2:41" x14ac:dyDescent="0.3">
      <c r="B1347" s="11" t="s">
        <v>11</v>
      </c>
      <c r="C1347" s="11">
        <v>1342</v>
      </c>
      <c r="D1347" s="11">
        <v>320</v>
      </c>
      <c r="E1347" s="12">
        <v>80</v>
      </c>
      <c r="F1347" s="53">
        <f t="shared" si="629"/>
        <v>22.222222222222221</v>
      </c>
      <c r="G1347" s="19">
        <f t="shared" si="655"/>
        <v>6.9444444444444448E-2</v>
      </c>
      <c r="H1347" s="19">
        <f t="shared" si="656"/>
        <v>0.25</v>
      </c>
      <c r="I1347" s="19">
        <f t="shared" si="630"/>
        <v>22.222222222222221</v>
      </c>
      <c r="J1347" s="19">
        <f t="shared" si="631"/>
        <v>13654.111111111111</v>
      </c>
      <c r="K1347" s="19">
        <f t="shared" si="632"/>
        <v>5803.6944444444498</v>
      </c>
      <c r="L1347" s="44">
        <f>'Car Info '!$C$5*'My Spreedsheet '!G1347</f>
        <v>103.47222222222223</v>
      </c>
      <c r="M1347" s="44">
        <f t="shared" si="633"/>
        <v>1</v>
      </c>
      <c r="N1347" s="44">
        <f>IF(M1347=1,'Car Info '!$C$5*9.80665*'Car Info '!$H$5,0)</f>
        <v>160.73099349999998</v>
      </c>
      <c r="O1347" s="44">
        <f>0.5*'Car Info '!$G$5*'Car Info '!$I$5*'Car Info '!$D$5*('My Spreedsheet '!F1347*'My Spreedsheet '!F1347)</f>
        <v>188.58406777777776</v>
      </c>
      <c r="P1347" s="44">
        <f t="shared" si="657"/>
        <v>452.7872835</v>
      </c>
      <c r="Q1347" s="44">
        <f t="shared" si="634"/>
        <v>10061.939633333333</v>
      </c>
      <c r="R1347" s="44">
        <f t="shared" si="635"/>
        <v>10.061939633333333</v>
      </c>
      <c r="S1347" s="44">
        <f t="shared" si="636"/>
        <v>7762.5569172839505</v>
      </c>
      <c r="T1347" s="44">
        <f t="shared" si="637"/>
        <v>1974265.5804489108</v>
      </c>
      <c r="U1347" s="44">
        <f t="shared" si="638"/>
        <v>10.061939633333333</v>
      </c>
      <c r="V1347" s="44">
        <f t="shared" si="639"/>
        <v>2.7949832314814816E-3</v>
      </c>
      <c r="W1347" s="44">
        <f t="shared" si="640"/>
        <v>0</v>
      </c>
      <c r="X1347" s="44">
        <f t="shared" si="641"/>
        <v>0</v>
      </c>
      <c r="Y1347" s="44">
        <f t="shared" si="627"/>
        <v>6165.0850943803025</v>
      </c>
      <c r="Z1347" s="44">
        <f t="shared" si="628"/>
        <v>-2053.4640369616213</v>
      </c>
      <c r="AA1347" s="44">
        <f t="shared" si="642"/>
        <v>1.7125236373278618</v>
      </c>
      <c r="AB1347" s="44">
        <f t="shared" si="643"/>
        <v>-0.57040667693378366</v>
      </c>
      <c r="AC1347" s="44">
        <f t="shared" si="644"/>
        <v>0.57040667693378366</v>
      </c>
      <c r="AD1347" s="44">
        <f t="shared" si="645"/>
        <v>1.1421169603940782</v>
      </c>
      <c r="AE1347" s="44">
        <f>1/2*(('Car Info '!$C$5)*('My Spreedsheet '!F1347)^2)</f>
        <v>367901.23456790124</v>
      </c>
      <c r="AF1347" s="44">
        <f t="shared" si="646"/>
        <v>367.90123456790127</v>
      </c>
      <c r="AG1347" s="44">
        <f t="shared" si="647"/>
        <v>0.10219478737997258</v>
      </c>
      <c r="AH1347" s="44">
        <f t="shared" si="648"/>
        <v>44.997969660922443</v>
      </c>
      <c r="AI1347" s="44">
        <f t="shared" si="649"/>
        <v>7762.5569172839505</v>
      </c>
      <c r="AJ1347" s="44">
        <f t="shared" si="650"/>
        <v>360138.67765061726</v>
      </c>
      <c r="AK1347" s="44">
        <f t="shared" si="651"/>
        <v>360.1386776506173</v>
      </c>
      <c r="AL1347" s="44">
        <f t="shared" si="652"/>
        <v>0</v>
      </c>
      <c r="AM1347" s="44">
        <f t="shared" si="653"/>
        <v>0</v>
      </c>
      <c r="AN1347" s="44">
        <f t="shared" si="654"/>
        <v>270.10400823796294</v>
      </c>
      <c r="AO1347" s="44">
        <f>IF('My Spreedsheet '!AN1347&lt; 'Supercapacitor Info'!$F$22,'My Spreedsheet '!AN1347,'Supercapacitor Info'!$F$22)</f>
        <v>270.10400823796294</v>
      </c>
    </row>
    <row r="1348" spans="2:41" x14ac:dyDescent="0.3">
      <c r="B1348" s="11" t="s">
        <v>11</v>
      </c>
      <c r="C1348" s="11">
        <v>1343</v>
      </c>
      <c r="D1348" s="11">
        <v>321</v>
      </c>
      <c r="E1348" s="12">
        <v>80.400000000000006</v>
      </c>
      <c r="F1348" s="53">
        <f t="shared" si="629"/>
        <v>22.333333333333336</v>
      </c>
      <c r="G1348" s="19">
        <f t="shared" si="655"/>
        <v>0.11111111111111072</v>
      </c>
      <c r="H1348" s="19">
        <f t="shared" si="656"/>
        <v>0.39999999999999858</v>
      </c>
      <c r="I1348" s="19">
        <f t="shared" si="630"/>
        <v>22.333333333333336</v>
      </c>
      <c r="J1348" s="19">
        <f t="shared" si="631"/>
        <v>13676.444444444445</v>
      </c>
      <c r="K1348" s="19">
        <f t="shared" si="632"/>
        <v>5826.0277777777828</v>
      </c>
      <c r="L1348" s="44">
        <f>'Car Info '!$C$5*'My Spreedsheet '!G1348</f>
        <v>165.55555555555497</v>
      </c>
      <c r="M1348" s="44">
        <f t="shared" si="633"/>
        <v>1</v>
      </c>
      <c r="N1348" s="44">
        <f>IF(M1348=1,'Car Info '!$C$5*9.80665*'Car Info '!$H$5,0)</f>
        <v>160.73099349999998</v>
      </c>
      <c r="O1348" s="44">
        <f>0.5*'Car Info '!$G$5*'Car Info '!$I$5*'Car Info '!$D$5*('My Spreedsheet '!F1348*'My Spreedsheet '!F1348)</f>
        <v>190.47462305725003</v>
      </c>
      <c r="P1348" s="44">
        <f t="shared" si="657"/>
        <v>516.76117211280496</v>
      </c>
      <c r="Q1348" s="44">
        <f t="shared" si="634"/>
        <v>11540.999510519312</v>
      </c>
      <c r="R1348" s="44">
        <f t="shared" si="635"/>
        <v>11.540999510519311</v>
      </c>
      <c r="S1348" s="44">
        <f t="shared" si="636"/>
        <v>7843.5921031119169</v>
      </c>
      <c r="T1348" s="44">
        <f t="shared" si="637"/>
        <v>1982109.1725520229</v>
      </c>
      <c r="U1348" s="44">
        <f t="shared" si="638"/>
        <v>11.540999510519311</v>
      </c>
      <c r="V1348" s="44">
        <f t="shared" si="639"/>
        <v>3.2058331973664755E-3</v>
      </c>
      <c r="W1348" s="44">
        <f t="shared" si="640"/>
        <v>0</v>
      </c>
      <c r="X1348" s="44">
        <f t="shared" si="641"/>
        <v>0</v>
      </c>
      <c r="Y1348" s="44">
        <f t="shared" si="627"/>
        <v>6176.6260938908217</v>
      </c>
      <c r="Z1348" s="44">
        <f t="shared" si="628"/>
        <v>-2053.4640369616213</v>
      </c>
      <c r="AA1348" s="44">
        <f t="shared" si="642"/>
        <v>1.7157294705252282</v>
      </c>
      <c r="AB1348" s="44">
        <f t="shared" si="643"/>
        <v>-0.57040667693378366</v>
      </c>
      <c r="AC1348" s="44">
        <f t="shared" si="644"/>
        <v>0.57040667693378366</v>
      </c>
      <c r="AD1348" s="44">
        <f t="shared" si="645"/>
        <v>1.1453227935914445</v>
      </c>
      <c r="AE1348" s="44">
        <f>1/2*(('Car Info '!$C$5)*('My Spreedsheet '!F1348)^2)</f>
        <v>371589.4444444445</v>
      </c>
      <c r="AF1348" s="44">
        <f t="shared" si="646"/>
        <v>371.5894444444445</v>
      </c>
      <c r="AG1348" s="44">
        <f t="shared" si="647"/>
        <v>0.10321929012345681</v>
      </c>
      <c r="AH1348" s="44">
        <f t="shared" si="648"/>
        <v>45.101188951045899</v>
      </c>
      <c r="AI1348" s="44">
        <f t="shared" si="649"/>
        <v>7843.5921031119169</v>
      </c>
      <c r="AJ1348" s="44">
        <f t="shared" si="650"/>
        <v>363745.85234133259</v>
      </c>
      <c r="AK1348" s="44">
        <f t="shared" si="651"/>
        <v>363.74585234133258</v>
      </c>
      <c r="AL1348" s="44">
        <f t="shared" si="652"/>
        <v>0</v>
      </c>
      <c r="AM1348" s="44">
        <f t="shared" si="653"/>
        <v>0</v>
      </c>
      <c r="AN1348" s="44">
        <f t="shared" si="654"/>
        <v>272.80938925599946</v>
      </c>
      <c r="AO1348" s="44">
        <f>IF('My Spreedsheet '!AN1348&lt; 'Supercapacitor Info'!$F$22,'My Spreedsheet '!AN1348,'Supercapacitor Info'!$F$22)</f>
        <v>272.80938925599946</v>
      </c>
    </row>
    <row r="1349" spans="2:41" x14ac:dyDescent="0.3">
      <c r="B1349" s="11" t="s">
        <v>11</v>
      </c>
      <c r="C1349" s="11">
        <v>1344</v>
      </c>
      <c r="D1349" s="11">
        <v>322</v>
      </c>
      <c r="E1349" s="12">
        <v>80.8</v>
      </c>
      <c r="F1349" s="53">
        <f t="shared" si="629"/>
        <v>22.444444444444443</v>
      </c>
      <c r="G1349" s="19">
        <f t="shared" si="655"/>
        <v>0.11111111111111072</v>
      </c>
      <c r="H1349" s="19">
        <f t="shared" si="656"/>
        <v>0.39999999999999858</v>
      </c>
      <c r="I1349" s="19">
        <f t="shared" si="630"/>
        <v>22.444444444444443</v>
      </c>
      <c r="J1349" s="19">
        <f t="shared" si="631"/>
        <v>13698.888888888891</v>
      </c>
      <c r="K1349" s="19">
        <f t="shared" si="632"/>
        <v>5848.4722222222272</v>
      </c>
      <c r="L1349" s="44">
        <f>'Car Info '!$C$5*'My Spreedsheet '!G1349</f>
        <v>165.55555555555497</v>
      </c>
      <c r="M1349" s="44">
        <f t="shared" si="633"/>
        <v>1</v>
      </c>
      <c r="N1349" s="44">
        <f>IF(M1349=1,'Car Info '!$C$5*9.80665*'Car Info '!$H$5,0)</f>
        <v>160.73099349999998</v>
      </c>
      <c r="O1349" s="44">
        <f>0.5*'Car Info '!$G$5*'Car Info '!$I$5*'Car Info '!$D$5*('My Spreedsheet '!F1349*'My Spreedsheet '!F1349)</f>
        <v>192.37460754011107</v>
      </c>
      <c r="P1349" s="44">
        <f t="shared" si="657"/>
        <v>518.66115659566594</v>
      </c>
      <c r="Q1349" s="44">
        <f t="shared" si="634"/>
        <v>11641.061514702724</v>
      </c>
      <c r="R1349" s="44">
        <f t="shared" si="635"/>
        <v>11.641061514702724</v>
      </c>
      <c r="S1349" s="44">
        <f t="shared" si="636"/>
        <v>7925.2590455669369</v>
      </c>
      <c r="T1349" s="44">
        <f t="shared" si="637"/>
        <v>1990034.4315975897</v>
      </c>
      <c r="U1349" s="44">
        <f t="shared" si="638"/>
        <v>11.641061514702724</v>
      </c>
      <c r="V1349" s="44">
        <f t="shared" si="639"/>
        <v>3.2336281985285344E-3</v>
      </c>
      <c r="W1349" s="44">
        <f t="shared" si="640"/>
        <v>0</v>
      </c>
      <c r="X1349" s="44">
        <f t="shared" si="641"/>
        <v>0</v>
      </c>
      <c r="Y1349" s="44">
        <f t="shared" ref="Y1349:Y1412" si="658">IF(R1349&gt;0,SUM(Y1348,R1349),Y1348)</f>
        <v>6188.2671554055241</v>
      </c>
      <c r="Z1349" s="44">
        <f t="shared" ref="Z1349:Z1412" si="659">IF(R1349&lt;0,SUM(Z1348,R1349),Z1348)</f>
        <v>-2053.4640369616213</v>
      </c>
      <c r="AA1349" s="44">
        <f t="shared" si="642"/>
        <v>1.7189630987237567</v>
      </c>
      <c r="AB1349" s="44">
        <f t="shared" si="643"/>
        <v>-0.57040667693378366</v>
      </c>
      <c r="AC1349" s="44">
        <f t="shared" si="644"/>
        <v>0.57040667693378366</v>
      </c>
      <c r="AD1349" s="44">
        <f t="shared" si="645"/>
        <v>1.1485564217899731</v>
      </c>
      <c r="AE1349" s="44">
        <f>1/2*(('Car Info '!$C$5)*('My Spreedsheet '!F1349)^2)</f>
        <v>375296.04938271601</v>
      </c>
      <c r="AF1349" s="44">
        <f t="shared" si="646"/>
        <v>375.29604938271603</v>
      </c>
      <c r="AG1349" s="44">
        <f t="shared" si="647"/>
        <v>0.10424890260631001</v>
      </c>
      <c r="AH1349" s="44">
        <f t="shared" si="648"/>
        <v>45.205437853652207</v>
      </c>
      <c r="AI1349" s="44">
        <f t="shared" si="649"/>
        <v>7925.2590455669369</v>
      </c>
      <c r="AJ1349" s="44">
        <f t="shared" si="650"/>
        <v>367370.79033714905</v>
      </c>
      <c r="AK1349" s="44">
        <f t="shared" si="651"/>
        <v>367.37079033714906</v>
      </c>
      <c r="AL1349" s="44">
        <f t="shared" si="652"/>
        <v>0</v>
      </c>
      <c r="AM1349" s="44">
        <f t="shared" si="653"/>
        <v>0</v>
      </c>
      <c r="AN1349" s="44">
        <f t="shared" si="654"/>
        <v>275.52809275286182</v>
      </c>
      <c r="AO1349" s="44">
        <f>IF('My Spreedsheet '!AN1349&lt; 'Supercapacitor Info'!$F$22,'My Spreedsheet '!AN1349,'Supercapacitor Info'!$F$22)</f>
        <v>275.52809275286182</v>
      </c>
    </row>
    <row r="1350" spans="2:41" x14ac:dyDescent="0.3">
      <c r="B1350" s="11" t="s">
        <v>11</v>
      </c>
      <c r="C1350" s="11">
        <v>1345</v>
      </c>
      <c r="D1350" s="11">
        <v>323</v>
      </c>
      <c r="E1350" s="12">
        <v>81.2</v>
      </c>
      <c r="F1350" s="53">
        <f t="shared" ref="F1350:F1413" si="660">E1350/3.6</f>
        <v>22.555555555555557</v>
      </c>
      <c r="G1350" s="19">
        <f t="shared" si="655"/>
        <v>9.7222222222222612E-2</v>
      </c>
      <c r="H1350" s="19">
        <f t="shared" si="656"/>
        <v>0.35000000000000142</v>
      </c>
      <c r="I1350" s="19">
        <f t="shared" ref="I1350:I1413" si="661">F1350</f>
        <v>22.555555555555557</v>
      </c>
      <c r="J1350" s="19">
        <f t="shared" ref="J1350:J1413" si="662">SUM(I1350,J1349)</f>
        <v>13721.444444444445</v>
      </c>
      <c r="K1350" s="19">
        <f t="shared" ref="K1350:K1413" si="663">SUM(I1350,K1349)</f>
        <v>5871.0277777777828</v>
      </c>
      <c r="L1350" s="44">
        <f>'Car Info '!$C$5*'My Spreedsheet '!G1350</f>
        <v>144.86111111111168</v>
      </c>
      <c r="M1350" s="44">
        <f t="shared" ref="M1350:M1413" si="664">IF(F1350=0,0,1)</f>
        <v>1</v>
      </c>
      <c r="N1350" s="44">
        <f>IF(M1350=1,'Car Info '!$C$5*9.80665*'Car Info '!$H$5,0)</f>
        <v>160.73099349999998</v>
      </c>
      <c r="O1350" s="44">
        <f>0.5*'Car Info '!$G$5*'Car Info '!$I$5*'Car Info '!$D$5*('My Spreedsheet '!F1350*'My Spreedsheet '!F1350)</f>
        <v>194.28402122636115</v>
      </c>
      <c r="P1350" s="44">
        <f t="shared" si="657"/>
        <v>499.87612583747284</v>
      </c>
      <c r="Q1350" s="44">
        <f t="shared" ref="Q1350:Q1413" si="665">P1350*F1350</f>
        <v>11274.983727223</v>
      </c>
      <c r="R1350" s="44">
        <f t="shared" ref="R1350:R1413" si="666">Q1350*0.001</f>
        <v>11.274983727223001</v>
      </c>
      <c r="S1350" s="44">
        <f t="shared" ref="S1350:S1413" si="667">F1350*(N1350+O1350)</f>
        <v>8007.5608877168124</v>
      </c>
      <c r="T1350" s="44">
        <f t="shared" ref="T1350:T1413" si="668">SUM(S1350,T1349)</f>
        <v>1998041.9924853065</v>
      </c>
      <c r="U1350" s="44">
        <f t="shared" ref="U1350:U1413" si="669">IF(R1350&gt;0,R1350,0)</f>
        <v>11.274983727223001</v>
      </c>
      <c r="V1350" s="44">
        <f t="shared" ref="V1350:V1413" si="670">U1350/3600</f>
        <v>3.1319399242286114E-3</v>
      </c>
      <c r="W1350" s="44">
        <f t="shared" ref="W1350:W1413" si="671">IF(R1350&lt;0,R1350,0)</f>
        <v>0</v>
      </c>
      <c r="X1350" s="44">
        <f t="shared" ref="X1350:X1413" si="672">(W1350/3600)*-1</f>
        <v>0</v>
      </c>
      <c r="Y1350" s="44">
        <f t="shared" si="658"/>
        <v>6199.5421391327473</v>
      </c>
      <c r="Z1350" s="44">
        <f t="shared" si="659"/>
        <v>-2053.4640369616213</v>
      </c>
      <c r="AA1350" s="44">
        <f t="shared" ref="AA1350:AA1413" si="673">Y1350/(60*60)</f>
        <v>1.7220950386479854</v>
      </c>
      <c r="AB1350" s="44">
        <f t="shared" ref="AB1350:AB1413" si="674">Z1350/(60*60)</f>
        <v>-0.57040667693378366</v>
      </c>
      <c r="AC1350" s="44">
        <f t="shared" ref="AC1350:AC1413" si="675">AB1350*-1</f>
        <v>0.57040667693378366</v>
      </c>
      <c r="AD1350" s="44">
        <f t="shared" ref="AD1350:AD1413" si="676">AA1350-AC1350</f>
        <v>1.1516883617142017</v>
      </c>
      <c r="AE1350" s="44">
        <f>1/2*(('Car Info '!$C$5)*('My Spreedsheet '!F1350)^2)</f>
        <v>379021.04938271613</v>
      </c>
      <c r="AF1350" s="44">
        <f t="shared" ref="AF1350:AF1413" si="677">AE1350*0.001</f>
        <v>379.02104938271611</v>
      </c>
      <c r="AG1350" s="44">
        <f t="shared" ref="AG1350:AG1413" si="678">AF1350/3600</f>
        <v>0.10528362482853225</v>
      </c>
      <c r="AH1350" s="44">
        <f t="shared" ref="AH1350:AH1413" si="679">SUM(AG1350,AH1349)</f>
        <v>45.310721478480737</v>
      </c>
      <c r="AI1350" s="44">
        <f t="shared" ref="AI1350:AI1413" si="680">I1350*(N1350+O1350)</f>
        <v>8007.5608877168124</v>
      </c>
      <c r="AJ1350" s="44">
        <f t="shared" ref="AJ1350:AJ1413" si="681">AE1350-AI1350</f>
        <v>371013.4884949993</v>
      </c>
      <c r="AK1350" s="44">
        <f t="shared" ref="AK1350:AK1413" si="682">AJ1350*0.001</f>
        <v>371.01348849499931</v>
      </c>
      <c r="AL1350" s="44">
        <f t="shared" ref="AL1350:AL1413" si="683">IF(G1350&lt;0,AJ1350,0)</f>
        <v>0</v>
      </c>
      <c r="AM1350" s="44">
        <f t="shared" ref="AM1350:AM1413" si="684">AL1350*0.001</f>
        <v>0</v>
      </c>
      <c r="AN1350" s="44">
        <f t="shared" ref="AN1350:AN1413" si="685">(AJ1350*0.75)*0.001</f>
        <v>278.26011637124947</v>
      </c>
      <c r="AO1350" s="44">
        <f>IF('My Spreedsheet '!AN1350&lt; 'Supercapacitor Info'!$F$22,'My Spreedsheet '!AN1350,'Supercapacitor Info'!$F$22)</f>
        <v>278.26011637124947</v>
      </c>
    </row>
    <row r="1351" spans="2:41" x14ac:dyDescent="0.3">
      <c r="B1351" s="11" t="s">
        <v>11</v>
      </c>
      <c r="C1351" s="11">
        <v>1346</v>
      </c>
      <c r="D1351" s="11">
        <v>324</v>
      </c>
      <c r="E1351" s="12">
        <v>81.5</v>
      </c>
      <c r="F1351" s="53">
        <f t="shared" si="660"/>
        <v>22.638888888888889</v>
      </c>
      <c r="G1351" s="19">
        <f t="shared" ref="G1351:G1414" si="686">($E1352-$E1350)/2/3.6</f>
        <v>5.5555555555554373E-2</v>
      </c>
      <c r="H1351" s="19">
        <f t="shared" ref="H1351:H1414" si="687">($E1352-$E1350)/2</f>
        <v>0.19999999999999574</v>
      </c>
      <c r="I1351" s="19">
        <f t="shared" si="661"/>
        <v>22.638888888888889</v>
      </c>
      <c r="J1351" s="19">
        <f t="shared" si="662"/>
        <v>13744.083333333334</v>
      </c>
      <c r="K1351" s="19">
        <f t="shared" si="663"/>
        <v>5893.6666666666715</v>
      </c>
      <c r="L1351" s="44">
        <f>'Car Info '!$C$5*'My Spreedsheet '!G1351</f>
        <v>82.777777777776009</v>
      </c>
      <c r="M1351" s="44">
        <f t="shared" si="664"/>
        <v>1</v>
      </c>
      <c r="N1351" s="44">
        <f>IF(M1351=1,'Car Info '!$C$5*9.80665*'Car Info '!$H$5,0)</f>
        <v>160.73099349999998</v>
      </c>
      <c r="O1351" s="44">
        <f>0.5*'Car Info '!$G$5*'Car Info '!$I$5*'Car Info '!$D$5*('My Spreedsheet '!F1351*'My Spreedsheet '!F1351)</f>
        <v>195.72226940577258</v>
      </c>
      <c r="P1351" s="44">
        <f t="shared" si="657"/>
        <v>439.2310406835486</v>
      </c>
      <c r="Q1351" s="44">
        <f t="shared" si="665"/>
        <v>9943.7027265858924</v>
      </c>
      <c r="R1351" s="44">
        <f t="shared" si="666"/>
        <v>9.9437027265858919</v>
      </c>
      <c r="S1351" s="44">
        <f t="shared" si="667"/>
        <v>8069.7058130056848</v>
      </c>
      <c r="T1351" s="44">
        <f t="shared" si="668"/>
        <v>2006111.6982983123</v>
      </c>
      <c r="U1351" s="44">
        <f t="shared" si="669"/>
        <v>9.9437027265858919</v>
      </c>
      <c r="V1351" s="44">
        <f t="shared" si="670"/>
        <v>2.7621396462738589E-3</v>
      </c>
      <c r="W1351" s="44">
        <f t="shared" si="671"/>
        <v>0</v>
      </c>
      <c r="X1351" s="44">
        <f t="shared" si="672"/>
        <v>0</v>
      </c>
      <c r="Y1351" s="44">
        <f t="shared" si="658"/>
        <v>6209.485841859333</v>
      </c>
      <c r="Z1351" s="44">
        <f t="shared" si="659"/>
        <v>-2053.4640369616213</v>
      </c>
      <c r="AA1351" s="44">
        <f t="shared" si="673"/>
        <v>1.7248571782942592</v>
      </c>
      <c r="AB1351" s="44">
        <f t="shared" si="674"/>
        <v>-0.57040667693378366</v>
      </c>
      <c r="AC1351" s="44">
        <f t="shared" si="675"/>
        <v>0.57040667693378366</v>
      </c>
      <c r="AD1351" s="44">
        <f t="shared" si="676"/>
        <v>1.1544505013604756</v>
      </c>
      <c r="AE1351" s="44">
        <f>1/2*(('Car Info '!$C$5)*('My Spreedsheet '!F1351)^2)</f>
        <v>381826.87114197534</v>
      </c>
      <c r="AF1351" s="44">
        <f t="shared" si="677"/>
        <v>381.82687114197535</v>
      </c>
      <c r="AG1351" s="44">
        <f t="shared" si="678"/>
        <v>0.10606301976165981</v>
      </c>
      <c r="AH1351" s="44">
        <f t="shared" si="679"/>
        <v>45.4167844982424</v>
      </c>
      <c r="AI1351" s="44">
        <f t="shared" si="680"/>
        <v>8069.7058130056848</v>
      </c>
      <c r="AJ1351" s="44">
        <f t="shared" si="681"/>
        <v>373757.16532896966</v>
      </c>
      <c r="AK1351" s="44">
        <f t="shared" si="682"/>
        <v>373.75716532896968</v>
      </c>
      <c r="AL1351" s="44">
        <f t="shared" si="683"/>
        <v>0</v>
      </c>
      <c r="AM1351" s="44">
        <f t="shared" si="684"/>
        <v>0</v>
      </c>
      <c r="AN1351" s="44">
        <f t="shared" si="685"/>
        <v>280.31787399672726</v>
      </c>
      <c r="AO1351" s="44">
        <f>IF('My Spreedsheet '!AN1351&lt; 'Supercapacitor Info'!$F$22,'My Spreedsheet '!AN1351,'Supercapacitor Info'!$F$22)</f>
        <v>280.31787399672726</v>
      </c>
    </row>
    <row r="1352" spans="2:41" x14ac:dyDescent="0.3">
      <c r="B1352" s="11" t="s">
        <v>11</v>
      </c>
      <c r="C1352" s="11">
        <v>1347</v>
      </c>
      <c r="D1352" s="11">
        <v>325</v>
      </c>
      <c r="E1352" s="12">
        <v>81.599999999999994</v>
      </c>
      <c r="F1352" s="53">
        <f t="shared" si="660"/>
        <v>22.666666666666664</v>
      </c>
      <c r="G1352" s="19">
        <f t="shared" si="686"/>
        <v>1.3888888888888099E-2</v>
      </c>
      <c r="H1352" s="19">
        <f t="shared" si="687"/>
        <v>4.9999999999997158E-2</v>
      </c>
      <c r="I1352" s="19">
        <f t="shared" si="661"/>
        <v>22.666666666666664</v>
      </c>
      <c r="J1352" s="19">
        <f t="shared" si="662"/>
        <v>13766.75</v>
      </c>
      <c r="K1352" s="19">
        <f t="shared" si="663"/>
        <v>5916.3333333333385</v>
      </c>
      <c r="L1352" s="44">
        <f>'Car Info '!$C$5*'My Spreedsheet '!G1352</f>
        <v>20.694444444443267</v>
      </c>
      <c r="M1352" s="44">
        <f t="shared" si="664"/>
        <v>1</v>
      </c>
      <c r="N1352" s="44">
        <f>IF(M1352=1,'Car Info '!$C$5*9.80665*'Car Info '!$H$5,0)</f>
        <v>160.73099349999998</v>
      </c>
      <c r="O1352" s="44">
        <f>0.5*'Car Info '!$G$5*'Car Info '!$I$5*'Car Info '!$D$5*('My Spreedsheet '!F1352*'My Spreedsheet '!F1352)</f>
        <v>196.20286411599997</v>
      </c>
      <c r="P1352" s="44">
        <f t="shared" si="657"/>
        <v>377.62830206044322</v>
      </c>
      <c r="Q1352" s="44">
        <f t="shared" si="665"/>
        <v>8559.5748467033791</v>
      </c>
      <c r="R1352" s="44">
        <f t="shared" si="666"/>
        <v>8.559574846703379</v>
      </c>
      <c r="S1352" s="44">
        <f t="shared" si="667"/>
        <v>8090.5007726293315</v>
      </c>
      <c r="T1352" s="44">
        <f t="shared" si="668"/>
        <v>2014202.1990709417</v>
      </c>
      <c r="U1352" s="44">
        <f t="shared" si="669"/>
        <v>8.559574846703379</v>
      </c>
      <c r="V1352" s="44">
        <f t="shared" si="670"/>
        <v>2.3776596796398273E-3</v>
      </c>
      <c r="W1352" s="44">
        <f t="shared" si="671"/>
        <v>0</v>
      </c>
      <c r="X1352" s="44">
        <f t="shared" si="672"/>
        <v>0</v>
      </c>
      <c r="Y1352" s="44">
        <f t="shared" si="658"/>
        <v>6218.0454167060361</v>
      </c>
      <c r="Z1352" s="44">
        <f t="shared" si="659"/>
        <v>-2053.4640369616213</v>
      </c>
      <c r="AA1352" s="44">
        <f t="shared" si="673"/>
        <v>1.7272348379738989</v>
      </c>
      <c r="AB1352" s="44">
        <f t="shared" si="674"/>
        <v>-0.57040667693378366</v>
      </c>
      <c r="AC1352" s="44">
        <f t="shared" si="675"/>
        <v>0.57040667693378366</v>
      </c>
      <c r="AD1352" s="44">
        <f t="shared" si="676"/>
        <v>1.1568281610401152</v>
      </c>
      <c r="AE1352" s="44">
        <f>1/2*(('Car Info '!$C$5)*('My Spreedsheet '!F1352)^2)</f>
        <v>382764.44444444438</v>
      </c>
      <c r="AF1352" s="44">
        <f t="shared" si="677"/>
        <v>382.76444444444439</v>
      </c>
      <c r="AG1352" s="44">
        <f t="shared" si="678"/>
        <v>0.10632345679012345</v>
      </c>
      <c r="AH1352" s="44">
        <f t="shared" si="679"/>
        <v>45.523107955032522</v>
      </c>
      <c r="AI1352" s="44">
        <f t="shared" si="680"/>
        <v>8090.5007726293315</v>
      </c>
      <c r="AJ1352" s="44">
        <f t="shared" si="681"/>
        <v>374673.94367181504</v>
      </c>
      <c r="AK1352" s="44">
        <f t="shared" si="682"/>
        <v>374.67394367181504</v>
      </c>
      <c r="AL1352" s="44">
        <f t="shared" si="683"/>
        <v>0</v>
      </c>
      <c r="AM1352" s="44">
        <f t="shared" si="684"/>
        <v>0</v>
      </c>
      <c r="AN1352" s="44">
        <f t="shared" si="685"/>
        <v>281.00545775386126</v>
      </c>
      <c r="AO1352" s="44">
        <f>IF('My Spreedsheet '!AN1352&lt; 'Supercapacitor Info'!$F$22,'My Spreedsheet '!AN1352,'Supercapacitor Info'!$F$22)</f>
        <v>281.00545775386126</v>
      </c>
    </row>
    <row r="1353" spans="2:41" x14ac:dyDescent="0.3">
      <c r="B1353" s="11" t="s">
        <v>11</v>
      </c>
      <c r="C1353" s="11">
        <v>1348</v>
      </c>
      <c r="D1353" s="11">
        <v>326</v>
      </c>
      <c r="E1353" s="12">
        <v>81.599999999999994</v>
      </c>
      <c r="F1353" s="53">
        <f t="shared" si="660"/>
        <v>22.666666666666664</v>
      </c>
      <c r="G1353" s="19">
        <f t="shared" si="686"/>
        <v>-2.7777777777776198E-2</v>
      </c>
      <c r="H1353" s="19">
        <f t="shared" si="687"/>
        <v>-9.9999999999994316E-2</v>
      </c>
      <c r="I1353" s="19">
        <f t="shared" si="661"/>
        <v>22.666666666666664</v>
      </c>
      <c r="J1353" s="19">
        <f t="shared" si="662"/>
        <v>13789.416666666666</v>
      </c>
      <c r="K1353" s="19">
        <f t="shared" si="663"/>
        <v>5939.0000000000055</v>
      </c>
      <c r="L1353" s="44">
        <f>'Car Info '!$C$5*'My Spreedsheet '!G1353</f>
        <v>-41.388888888886534</v>
      </c>
      <c r="M1353" s="44">
        <f t="shared" si="664"/>
        <v>1</v>
      </c>
      <c r="N1353" s="44">
        <f>IF(M1353=1,'Car Info '!$C$5*9.80665*'Car Info '!$H$5,0)</f>
        <v>160.73099349999998</v>
      </c>
      <c r="O1353" s="44">
        <f>0.5*'Car Info '!$G$5*'Car Info '!$I$5*'Car Info '!$D$5*('My Spreedsheet '!F1353*'My Spreedsheet '!F1353)</f>
        <v>196.20286411599997</v>
      </c>
      <c r="P1353" s="44">
        <f t="shared" si="657"/>
        <v>315.54496872711343</v>
      </c>
      <c r="Q1353" s="44">
        <f t="shared" si="665"/>
        <v>7152.3526244812374</v>
      </c>
      <c r="R1353" s="44">
        <f t="shared" si="666"/>
        <v>7.1523526244812379</v>
      </c>
      <c r="S1353" s="44">
        <f t="shared" si="667"/>
        <v>8090.5007726293315</v>
      </c>
      <c r="T1353" s="44">
        <f t="shared" si="668"/>
        <v>2022292.6998435711</v>
      </c>
      <c r="U1353" s="44">
        <f t="shared" si="669"/>
        <v>7.1523526244812379</v>
      </c>
      <c r="V1353" s="44">
        <f t="shared" si="670"/>
        <v>1.9867646179114549E-3</v>
      </c>
      <c r="W1353" s="44">
        <f t="shared" si="671"/>
        <v>0</v>
      </c>
      <c r="X1353" s="44">
        <f t="shared" si="672"/>
        <v>0</v>
      </c>
      <c r="Y1353" s="44">
        <f t="shared" si="658"/>
        <v>6225.1977693305171</v>
      </c>
      <c r="Z1353" s="44">
        <f t="shared" si="659"/>
        <v>-2053.4640369616213</v>
      </c>
      <c r="AA1353" s="44">
        <f t="shared" si="673"/>
        <v>1.7292216025918103</v>
      </c>
      <c r="AB1353" s="44">
        <f t="shared" si="674"/>
        <v>-0.57040667693378366</v>
      </c>
      <c r="AC1353" s="44">
        <f t="shared" si="675"/>
        <v>0.57040667693378366</v>
      </c>
      <c r="AD1353" s="44">
        <f t="shared" si="676"/>
        <v>1.1588149256580267</v>
      </c>
      <c r="AE1353" s="44">
        <f>1/2*(('Car Info '!$C$5)*('My Spreedsheet '!F1353)^2)</f>
        <v>382764.44444444438</v>
      </c>
      <c r="AF1353" s="44">
        <f t="shared" si="677"/>
        <v>382.76444444444439</v>
      </c>
      <c r="AG1353" s="44">
        <f t="shared" si="678"/>
        <v>0.10632345679012345</v>
      </c>
      <c r="AH1353" s="44">
        <f t="shared" si="679"/>
        <v>45.629431411822644</v>
      </c>
      <c r="AI1353" s="44">
        <f t="shared" si="680"/>
        <v>8090.5007726293315</v>
      </c>
      <c r="AJ1353" s="44">
        <f t="shared" si="681"/>
        <v>374673.94367181504</v>
      </c>
      <c r="AK1353" s="44">
        <f t="shared" si="682"/>
        <v>374.67394367181504</v>
      </c>
      <c r="AL1353" s="44">
        <f t="shared" si="683"/>
        <v>374673.94367181504</v>
      </c>
      <c r="AM1353" s="44">
        <f t="shared" si="684"/>
        <v>374.67394367181504</v>
      </c>
      <c r="AN1353" s="44">
        <f t="shared" si="685"/>
        <v>281.00545775386126</v>
      </c>
      <c r="AO1353" s="44">
        <f>IF('My Spreedsheet '!AN1353&lt; 'Supercapacitor Info'!$F$22,'My Spreedsheet '!AN1353,'Supercapacitor Info'!$F$22)</f>
        <v>281.00545775386126</v>
      </c>
    </row>
    <row r="1354" spans="2:41" x14ac:dyDescent="0.3">
      <c r="B1354" s="11" t="s">
        <v>11</v>
      </c>
      <c r="C1354" s="11">
        <v>1349</v>
      </c>
      <c r="D1354" s="11">
        <v>327</v>
      </c>
      <c r="E1354" s="12">
        <v>81.400000000000006</v>
      </c>
      <c r="F1354" s="53">
        <f t="shared" si="660"/>
        <v>22.611111111111111</v>
      </c>
      <c r="G1354" s="19">
        <f t="shared" si="686"/>
        <v>-0.12499999999999881</v>
      </c>
      <c r="H1354" s="19">
        <f t="shared" si="687"/>
        <v>-0.44999999999999574</v>
      </c>
      <c r="I1354" s="19">
        <f t="shared" si="661"/>
        <v>22.611111111111111</v>
      </c>
      <c r="J1354" s="19">
        <f t="shared" si="662"/>
        <v>13812.027777777777</v>
      </c>
      <c r="K1354" s="19">
        <f t="shared" si="663"/>
        <v>5961.6111111111168</v>
      </c>
      <c r="L1354" s="44">
        <f>'Car Info '!$C$5*'My Spreedsheet '!G1354</f>
        <v>-186.24999999999821</v>
      </c>
      <c r="M1354" s="44">
        <f t="shared" si="664"/>
        <v>1</v>
      </c>
      <c r="N1354" s="44">
        <f>IF(M1354=1,'Car Info '!$C$5*9.80665*'Car Info '!$H$5,0)</f>
        <v>160.73099349999998</v>
      </c>
      <c r="O1354" s="44">
        <f>0.5*'Car Info '!$G$5*'Car Info '!$I$5*'Car Info '!$D$5*('My Spreedsheet '!F1354*'My Spreedsheet '!F1354)</f>
        <v>195.24226402075695</v>
      </c>
      <c r="P1354" s="44">
        <f t="shared" si="657"/>
        <v>169.72325752075872</v>
      </c>
      <c r="Q1354" s="44">
        <f t="shared" si="665"/>
        <v>3837.6314339415999</v>
      </c>
      <c r="R1354" s="44">
        <f t="shared" si="666"/>
        <v>3.8376314339416</v>
      </c>
      <c r="S1354" s="44">
        <f t="shared" si="667"/>
        <v>8048.9508783860038</v>
      </c>
      <c r="T1354" s="44">
        <f t="shared" si="668"/>
        <v>2030341.650721957</v>
      </c>
      <c r="U1354" s="44">
        <f t="shared" si="669"/>
        <v>3.8376314339416</v>
      </c>
      <c r="V1354" s="44">
        <f t="shared" si="670"/>
        <v>1.0660087316504445E-3</v>
      </c>
      <c r="W1354" s="44">
        <f t="shared" si="671"/>
        <v>0</v>
      </c>
      <c r="X1354" s="44">
        <f t="shared" si="672"/>
        <v>0</v>
      </c>
      <c r="Y1354" s="44">
        <f t="shared" si="658"/>
        <v>6229.0354007644582</v>
      </c>
      <c r="Z1354" s="44">
        <f t="shared" si="659"/>
        <v>-2053.4640369616213</v>
      </c>
      <c r="AA1354" s="44">
        <f t="shared" si="673"/>
        <v>1.7302876113234607</v>
      </c>
      <c r="AB1354" s="44">
        <f t="shared" si="674"/>
        <v>-0.57040667693378366</v>
      </c>
      <c r="AC1354" s="44">
        <f t="shared" si="675"/>
        <v>0.57040667693378366</v>
      </c>
      <c r="AD1354" s="44">
        <f t="shared" si="676"/>
        <v>1.159880934389677</v>
      </c>
      <c r="AE1354" s="44">
        <f>1/2*(('Car Info '!$C$5)*('My Spreedsheet '!F1354)^2)</f>
        <v>380890.44753086421</v>
      </c>
      <c r="AF1354" s="44">
        <f t="shared" si="677"/>
        <v>380.89044753086421</v>
      </c>
      <c r="AG1354" s="44">
        <f t="shared" si="678"/>
        <v>0.10580290209190672</v>
      </c>
      <c r="AH1354" s="44">
        <f t="shared" si="679"/>
        <v>45.735234313914553</v>
      </c>
      <c r="AI1354" s="44">
        <f t="shared" si="680"/>
        <v>8048.9508783860038</v>
      </c>
      <c r="AJ1354" s="44">
        <f t="shared" si="681"/>
        <v>372841.49665247824</v>
      </c>
      <c r="AK1354" s="44">
        <f t="shared" si="682"/>
        <v>372.84149665247827</v>
      </c>
      <c r="AL1354" s="44">
        <f t="shared" si="683"/>
        <v>372841.49665247824</v>
      </c>
      <c r="AM1354" s="44">
        <f t="shared" si="684"/>
        <v>372.84149665247827</v>
      </c>
      <c r="AN1354" s="44">
        <f t="shared" si="685"/>
        <v>279.63112248935863</v>
      </c>
      <c r="AO1354" s="44">
        <f>IF('My Spreedsheet '!AN1354&lt; 'Supercapacitor Info'!$F$22,'My Spreedsheet '!AN1354,'Supercapacitor Info'!$F$22)</f>
        <v>279.63112248935863</v>
      </c>
    </row>
    <row r="1355" spans="2:41" x14ac:dyDescent="0.3">
      <c r="B1355" s="11" t="s">
        <v>11</v>
      </c>
      <c r="C1355" s="11">
        <v>1350</v>
      </c>
      <c r="D1355" s="11">
        <v>328</v>
      </c>
      <c r="E1355" s="12">
        <v>80.7</v>
      </c>
      <c r="F1355" s="53">
        <f t="shared" si="660"/>
        <v>22.416666666666668</v>
      </c>
      <c r="G1355" s="19">
        <f t="shared" si="686"/>
        <v>-0.25000000000000155</v>
      </c>
      <c r="H1355" s="19">
        <f t="shared" si="687"/>
        <v>-0.90000000000000568</v>
      </c>
      <c r="I1355" s="19">
        <f t="shared" si="661"/>
        <v>22.416666666666668</v>
      </c>
      <c r="J1355" s="19">
        <f t="shared" si="662"/>
        <v>13834.444444444443</v>
      </c>
      <c r="K1355" s="19">
        <f t="shared" si="663"/>
        <v>5984.0277777777837</v>
      </c>
      <c r="L1355" s="44">
        <f>'Car Info '!$C$5*'My Spreedsheet '!G1355</f>
        <v>-372.50000000000233</v>
      </c>
      <c r="M1355" s="44">
        <f t="shared" si="664"/>
        <v>1</v>
      </c>
      <c r="N1355" s="44">
        <f>IF(M1355=1,'Car Info '!$C$5*9.80665*'Car Info '!$H$5,0)</f>
        <v>160.73099349999998</v>
      </c>
      <c r="O1355" s="44">
        <f>0.5*'Car Info '!$G$5*'Car Info '!$I$5*'Car Info '!$D$5*('My Spreedsheet '!F1355*'My Spreedsheet '!F1355)</f>
        <v>191.89872743157815</v>
      </c>
      <c r="P1355" s="44">
        <f t="shared" si="657"/>
        <v>-19.870279068424196</v>
      </c>
      <c r="Q1355" s="44">
        <f t="shared" si="665"/>
        <v>-445.42542245050907</v>
      </c>
      <c r="R1355" s="44">
        <f t="shared" si="666"/>
        <v>-0.44542542245050909</v>
      </c>
      <c r="S1355" s="44">
        <f t="shared" si="667"/>
        <v>7904.7829108828773</v>
      </c>
      <c r="T1355" s="44">
        <f t="shared" si="668"/>
        <v>2038246.4336328399</v>
      </c>
      <c r="U1355" s="44">
        <f t="shared" si="669"/>
        <v>0</v>
      </c>
      <c r="V1355" s="44">
        <f t="shared" si="670"/>
        <v>0</v>
      </c>
      <c r="W1355" s="44">
        <f t="shared" si="671"/>
        <v>-0.44542542245050909</v>
      </c>
      <c r="X1355" s="44">
        <f t="shared" si="672"/>
        <v>1.2372928401403031E-4</v>
      </c>
      <c r="Y1355" s="44">
        <f t="shared" si="658"/>
        <v>6229.0354007644582</v>
      </c>
      <c r="Z1355" s="44">
        <f t="shared" si="659"/>
        <v>-2053.909462384072</v>
      </c>
      <c r="AA1355" s="44">
        <f t="shared" si="673"/>
        <v>1.7302876113234607</v>
      </c>
      <c r="AB1355" s="44">
        <f t="shared" si="674"/>
        <v>-0.57053040621779771</v>
      </c>
      <c r="AC1355" s="44">
        <f t="shared" si="675"/>
        <v>0.57053040621779771</v>
      </c>
      <c r="AD1355" s="44">
        <f t="shared" si="676"/>
        <v>1.159757205105663</v>
      </c>
      <c r="AE1355" s="44">
        <f>1/2*(('Car Info '!$C$5)*('My Spreedsheet '!F1355)^2)</f>
        <v>374367.67361111118</v>
      </c>
      <c r="AF1355" s="44">
        <f t="shared" si="677"/>
        <v>374.36767361111117</v>
      </c>
      <c r="AG1355" s="44">
        <f t="shared" si="678"/>
        <v>0.10399102044753088</v>
      </c>
      <c r="AH1355" s="44">
        <f t="shared" si="679"/>
        <v>45.839225334362084</v>
      </c>
      <c r="AI1355" s="44">
        <f t="shared" si="680"/>
        <v>7904.7829108828773</v>
      </c>
      <c r="AJ1355" s="44">
        <f t="shared" si="681"/>
        <v>366462.89070022828</v>
      </c>
      <c r="AK1355" s="44">
        <f t="shared" si="682"/>
        <v>366.46289070022829</v>
      </c>
      <c r="AL1355" s="44">
        <f t="shared" si="683"/>
        <v>366462.89070022828</v>
      </c>
      <c r="AM1355" s="44">
        <f t="shared" si="684"/>
        <v>366.46289070022829</v>
      </c>
      <c r="AN1355" s="44">
        <f t="shared" si="685"/>
        <v>274.84716802517124</v>
      </c>
      <c r="AO1355" s="44">
        <f>IF('My Spreedsheet '!AN1355&lt; 'Supercapacitor Info'!$F$22,'My Spreedsheet '!AN1355,'Supercapacitor Info'!$F$22)</f>
        <v>274.84716802517124</v>
      </c>
    </row>
    <row r="1356" spans="2:41" x14ac:dyDescent="0.3">
      <c r="B1356" s="11" t="s">
        <v>11</v>
      </c>
      <c r="C1356" s="11">
        <v>1351</v>
      </c>
      <c r="D1356" s="11">
        <v>329</v>
      </c>
      <c r="E1356" s="12">
        <v>79.599999999999994</v>
      </c>
      <c r="F1356" s="53">
        <f t="shared" si="660"/>
        <v>22.111111111111111</v>
      </c>
      <c r="G1356" s="19">
        <f t="shared" si="686"/>
        <v>-0.34722222222222221</v>
      </c>
      <c r="H1356" s="19">
        <f t="shared" si="687"/>
        <v>-1.25</v>
      </c>
      <c r="I1356" s="19">
        <f t="shared" si="661"/>
        <v>22.111111111111111</v>
      </c>
      <c r="J1356" s="19">
        <f t="shared" si="662"/>
        <v>13856.555555555555</v>
      </c>
      <c r="K1356" s="19">
        <f t="shared" si="663"/>
        <v>6006.1388888888951</v>
      </c>
      <c r="L1356" s="44">
        <f>'Car Info '!$C$5*'My Spreedsheet '!G1356</f>
        <v>-517.36111111111109</v>
      </c>
      <c r="M1356" s="44">
        <f t="shared" si="664"/>
        <v>1</v>
      </c>
      <c r="N1356" s="44">
        <f>IF(M1356=1,'Car Info '!$C$5*9.80665*'Car Info '!$H$5,0)</f>
        <v>160.73099349999998</v>
      </c>
      <c r="O1356" s="44">
        <f>0.5*'Car Info '!$G$5*'Car Info '!$I$5*'Car Info '!$D$5*('My Spreedsheet '!F1356*'My Spreedsheet '!F1356)</f>
        <v>186.70294170169444</v>
      </c>
      <c r="P1356" s="44">
        <f t="shared" si="657"/>
        <v>-169.92717590941669</v>
      </c>
      <c r="Q1356" s="44">
        <f t="shared" si="665"/>
        <v>-3757.2786673304358</v>
      </c>
      <c r="R1356" s="44">
        <f t="shared" si="666"/>
        <v>-3.7572786673304357</v>
      </c>
      <c r="S1356" s="44">
        <f t="shared" si="667"/>
        <v>7682.1503450152441</v>
      </c>
      <c r="T1356" s="44">
        <f t="shared" si="668"/>
        <v>2045928.5839778553</v>
      </c>
      <c r="U1356" s="44">
        <f t="shared" si="669"/>
        <v>0</v>
      </c>
      <c r="V1356" s="44">
        <f t="shared" si="670"/>
        <v>0</v>
      </c>
      <c r="W1356" s="44">
        <f t="shared" si="671"/>
        <v>-3.7572786673304357</v>
      </c>
      <c r="X1356" s="44">
        <f t="shared" si="672"/>
        <v>1.0436885187028989E-3</v>
      </c>
      <c r="Y1356" s="44">
        <f t="shared" si="658"/>
        <v>6229.0354007644582</v>
      </c>
      <c r="Z1356" s="44">
        <f t="shared" si="659"/>
        <v>-2057.6667410514024</v>
      </c>
      <c r="AA1356" s="44">
        <f t="shared" si="673"/>
        <v>1.7302876113234607</v>
      </c>
      <c r="AB1356" s="44">
        <f t="shared" si="674"/>
        <v>-0.57157409473650067</v>
      </c>
      <c r="AC1356" s="44">
        <f t="shared" si="675"/>
        <v>0.57157409473650067</v>
      </c>
      <c r="AD1356" s="44">
        <f t="shared" si="676"/>
        <v>1.15871351658696</v>
      </c>
      <c r="AE1356" s="44">
        <f>1/2*(('Car Info '!$C$5)*('My Spreedsheet '!F1356)^2)</f>
        <v>364231.4197530864</v>
      </c>
      <c r="AF1356" s="44">
        <f t="shared" si="677"/>
        <v>364.23141975308641</v>
      </c>
      <c r="AG1356" s="44">
        <f t="shared" si="678"/>
        <v>0.10117539437585733</v>
      </c>
      <c r="AH1356" s="44">
        <f t="shared" si="679"/>
        <v>45.940400728737941</v>
      </c>
      <c r="AI1356" s="44">
        <f t="shared" si="680"/>
        <v>7682.1503450152441</v>
      </c>
      <c r="AJ1356" s="44">
        <f t="shared" si="681"/>
        <v>356549.26940807118</v>
      </c>
      <c r="AK1356" s="44">
        <f t="shared" si="682"/>
        <v>356.54926940807121</v>
      </c>
      <c r="AL1356" s="44">
        <f t="shared" si="683"/>
        <v>356549.26940807118</v>
      </c>
      <c r="AM1356" s="44">
        <f t="shared" si="684"/>
        <v>356.54926940807121</v>
      </c>
      <c r="AN1356" s="44">
        <f t="shared" si="685"/>
        <v>267.41195205605339</v>
      </c>
      <c r="AO1356" s="44">
        <f>IF('My Spreedsheet '!AN1356&lt; 'Supercapacitor Info'!$F$22,'My Spreedsheet '!AN1356,'Supercapacitor Info'!$F$22)</f>
        <v>267.41195205605339</v>
      </c>
    </row>
    <row r="1357" spans="2:41" x14ac:dyDescent="0.3">
      <c r="B1357" s="11" t="s">
        <v>11</v>
      </c>
      <c r="C1357" s="11">
        <v>1352</v>
      </c>
      <c r="D1357" s="11">
        <v>330</v>
      </c>
      <c r="E1357" s="12">
        <v>78.2</v>
      </c>
      <c r="F1357" s="53">
        <f t="shared" si="660"/>
        <v>21.722222222222221</v>
      </c>
      <c r="G1357" s="19">
        <f t="shared" si="686"/>
        <v>-0.38888888888888851</v>
      </c>
      <c r="H1357" s="19">
        <f t="shared" si="687"/>
        <v>-1.3999999999999986</v>
      </c>
      <c r="I1357" s="19">
        <f t="shared" si="661"/>
        <v>21.722222222222221</v>
      </c>
      <c r="J1357" s="19">
        <f t="shared" si="662"/>
        <v>13878.277777777777</v>
      </c>
      <c r="K1357" s="19">
        <f t="shared" si="663"/>
        <v>6027.8611111111177</v>
      </c>
      <c r="L1357" s="44">
        <f>'Car Info '!$C$5*'My Spreedsheet '!G1357</f>
        <v>-579.44444444444389</v>
      </c>
      <c r="M1357" s="44">
        <f t="shared" si="664"/>
        <v>1</v>
      </c>
      <c r="N1357" s="44">
        <f>IF(M1357=1,'Car Info '!$C$5*9.80665*'Car Info '!$H$5,0)</f>
        <v>160.73099349999998</v>
      </c>
      <c r="O1357" s="44">
        <f>0.5*'Car Info '!$G$5*'Car Info '!$I$5*'Car Info '!$D$5*('My Spreedsheet '!F1357*'My Spreedsheet '!F1357)</f>
        <v>180.19325541209025</v>
      </c>
      <c r="P1357" s="44">
        <f t="shared" si="657"/>
        <v>-238.52019553235368</v>
      </c>
      <c r="Q1357" s="44">
        <f t="shared" si="665"/>
        <v>-5181.1886918416822</v>
      </c>
      <c r="R1357" s="44">
        <f t="shared" si="666"/>
        <v>-5.1811886918416823</v>
      </c>
      <c r="S1357" s="44">
        <f t="shared" si="667"/>
        <v>7405.6322958126257</v>
      </c>
      <c r="T1357" s="44">
        <f t="shared" si="668"/>
        <v>2053334.216273668</v>
      </c>
      <c r="U1357" s="44">
        <f t="shared" si="669"/>
        <v>0</v>
      </c>
      <c r="V1357" s="44">
        <f t="shared" si="670"/>
        <v>0</v>
      </c>
      <c r="W1357" s="44">
        <f t="shared" si="671"/>
        <v>-5.1811886918416823</v>
      </c>
      <c r="X1357" s="44">
        <f t="shared" si="672"/>
        <v>1.439219081067134E-3</v>
      </c>
      <c r="Y1357" s="44">
        <f t="shared" si="658"/>
        <v>6229.0354007644582</v>
      </c>
      <c r="Z1357" s="44">
        <f t="shared" si="659"/>
        <v>-2062.8479297432441</v>
      </c>
      <c r="AA1357" s="44">
        <f t="shared" si="673"/>
        <v>1.7302876113234607</v>
      </c>
      <c r="AB1357" s="44">
        <f t="shared" si="674"/>
        <v>-0.57301331381756782</v>
      </c>
      <c r="AC1357" s="44">
        <f t="shared" si="675"/>
        <v>0.57301331381756782</v>
      </c>
      <c r="AD1357" s="44">
        <f t="shared" si="676"/>
        <v>1.1572742975058929</v>
      </c>
      <c r="AE1357" s="44">
        <f>1/2*(('Car Info '!$C$5)*('My Spreedsheet '!F1357)^2)</f>
        <v>351531.92901234567</v>
      </c>
      <c r="AF1357" s="44">
        <f t="shared" si="677"/>
        <v>351.5319290123457</v>
      </c>
      <c r="AG1357" s="44">
        <f t="shared" si="678"/>
        <v>9.7647758058984915E-2</v>
      </c>
      <c r="AH1357" s="44">
        <f t="shared" si="679"/>
        <v>46.038048486796924</v>
      </c>
      <c r="AI1357" s="44">
        <f t="shared" si="680"/>
        <v>7405.6322958126257</v>
      </c>
      <c r="AJ1357" s="44">
        <f t="shared" si="681"/>
        <v>344126.29671653302</v>
      </c>
      <c r="AK1357" s="44">
        <f t="shared" si="682"/>
        <v>344.12629671653303</v>
      </c>
      <c r="AL1357" s="44">
        <f t="shared" si="683"/>
        <v>344126.29671653302</v>
      </c>
      <c r="AM1357" s="44">
        <f t="shared" si="684"/>
        <v>344.12629671653303</v>
      </c>
      <c r="AN1357" s="44">
        <f t="shared" si="685"/>
        <v>258.09472253739978</v>
      </c>
      <c r="AO1357" s="44">
        <f>IF('My Spreedsheet '!AN1357&lt; 'Supercapacitor Info'!$F$22,'My Spreedsheet '!AN1357,'Supercapacitor Info'!$F$22)</f>
        <v>258.09472253739978</v>
      </c>
    </row>
    <row r="1358" spans="2:41" x14ac:dyDescent="0.3">
      <c r="B1358" s="11" t="s">
        <v>11</v>
      </c>
      <c r="C1358" s="11">
        <v>1353</v>
      </c>
      <c r="D1358" s="11">
        <v>331</v>
      </c>
      <c r="E1358" s="12">
        <v>76.8</v>
      </c>
      <c r="F1358" s="53">
        <f t="shared" si="660"/>
        <v>21.333333333333332</v>
      </c>
      <c r="G1358" s="19">
        <f t="shared" si="686"/>
        <v>-0.40277777777777857</v>
      </c>
      <c r="H1358" s="19">
        <f t="shared" si="687"/>
        <v>-1.4500000000000028</v>
      </c>
      <c r="I1358" s="19">
        <f t="shared" si="661"/>
        <v>21.333333333333332</v>
      </c>
      <c r="J1358" s="19">
        <f t="shared" si="662"/>
        <v>13899.611111111111</v>
      </c>
      <c r="K1358" s="19">
        <f t="shared" si="663"/>
        <v>6049.1944444444507</v>
      </c>
      <c r="L1358" s="44">
        <f>'Car Info '!$C$5*'My Spreedsheet '!G1358</f>
        <v>-600.13888888889005</v>
      </c>
      <c r="M1358" s="44">
        <f t="shared" si="664"/>
        <v>1</v>
      </c>
      <c r="N1358" s="44">
        <f>IF(M1358=1,'Car Info '!$C$5*9.80665*'Car Info '!$H$5,0)</f>
        <v>160.73099349999998</v>
      </c>
      <c r="O1358" s="44">
        <f>0.5*'Car Info '!$G$5*'Car Info '!$I$5*'Car Info '!$D$5*('My Spreedsheet '!F1358*'My Spreedsheet '!F1358)</f>
        <v>173.799076864</v>
      </c>
      <c r="P1358" s="44">
        <f t="shared" si="657"/>
        <v>-265.60881852489013</v>
      </c>
      <c r="Q1358" s="44">
        <f t="shared" si="665"/>
        <v>-5666.3214618643224</v>
      </c>
      <c r="R1358" s="44">
        <f t="shared" si="666"/>
        <v>-5.6663214618643227</v>
      </c>
      <c r="S1358" s="44">
        <f t="shared" si="667"/>
        <v>7136.6415010986657</v>
      </c>
      <c r="T1358" s="44">
        <f t="shared" si="668"/>
        <v>2060470.8577747666</v>
      </c>
      <c r="U1358" s="44">
        <f t="shared" si="669"/>
        <v>0</v>
      </c>
      <c r="V1358" s="44">
        <f t="shared" si="670"/>
        <v>0</v>
      </c>
      <c r="W1358" s="44">
        <f t="shared" si="671"/>
        <v>-5.6663214618643227</v>
      </c>
      <c r="X1358" s="44">
        <f t="shared" si="672"/>
        <v>1.5739781838512007E-3</v>
      </c>
      <c r="Y1358" s="44">
        <f t="shared" si="658"/>
        <v>6229.0354007644582</v>
      </c>
      <c r="Z1358" s="44">
        <f t="shared" si="659"/>
        <v>-2068.5142512051084</v>
      </c>
      <c r="AA1358" s="44">
        <f t="shared" si="673"/>
        <v>1.7302876113234607</v>
      </c>
      <c r="AB1358" s="44">
        <f t="shared" si="674"/>
        <v>-0.574587292001419</v>
      </c>
      <c r="AC1358" s="44">
        <f t="shared" si="675"/>
        <v>0.574587292001419</v>
      </c>
      <c r="AD1358" s="44">
        <f t="shared" si="676"/>
        <v>1.1557003193220416</v>
      </c>
      <c r="AE1358" s="44">
        <f>1/2*(('Car Info '!$C$5)*('My Spreedsheet '!F1358)^2)</f>
        <v>339057.77777777775</v>
      </c>
      <c r="AF1358" s="44">
        <f t="shared" si="677"/>
        <v>339.05777777777774</v>
      </c>
      <c r="AG1358" s="44">
        <f t="shared" si="678"/>
        <v>9.4182716049382706E-2</v>
      </c>
      <c r="AH1358" s="44">
        <f t="shared" si="679"/>
        <v>46.132231202846306</v>
      </c>
      <c r="AI1358" s="44">
        <f t="shared" si="680"/>
        <v>7136.6415010986657</v>
      </c>
      <c r="AJ1358" s="44">
        <f t="shared" si="681"/>
        <v>331921.13627667911</v>
      </c>
      <c r="AK1358" s="44">
        <f t="shared" si="682"/>
        <v>331.92113627667914</v>
      </c>
      <c r="AL1358" s="44">
        <f t="shared" si="683"/>
        <v>331921.13627667911</v>
      </c>
      <c r="AM1358" s="44">
        <f t="shared" si="684"/>
        <v>331.92113627667914</v>
      </c>
      <c r="AN1358" s="44">
        <f t="shared" si="685"/>
        <v>248.94085220750935</v>
      </c>
      <c r="AO1358" s="44">
        <f>IF('My Spreedsheet '!AN1358&lt; 'Supercapacitor Info'!$F$22,'My Spreedsheet '!AN1358,'Supercapacitor Info'!$F$22)</f>
        <v>248.94085220750935</v>
      </c>
    </row>
    <row r="1359" spans="2:41" x14ac:dyDescent="0.3">
      <c r="B1359" s="11" t="s">
        <v>11</v>
      </c>
      <c r="C1359" s="11">
        <v>1354</v>
      </c>
      <c r="D1359" s="11">
        <v>332</v>
      </c>
      <c r="E1359" s="12">
        <v>75.3</v>
      </c>
      <c r="F1359" s="53">
        <f t="shared" si="660"/>
        <v>20.916666666666664</v>
      </c>
      <c r="G1359" s="19">
        <f t="shared" si="686"/>
        <v>-0.41666666666666663</v>
      </c>
      <c r="H1359" s="19">
        <f t="shared" si="687"/>
        <v>-1.5</v>
      </c>
      <c r="I1359" s="19">
        <f t="shared" si="661"/>
        <v>20.916666666666664</v>
      </c>
      <c r="J1359" s="19">
        <f t="shared" si="662"/>
        <v>13920.527777777777</v>
      </c>
      <c r="K1359" s="19">
        <f t="shared" si="663"/>
        <v>6070.1111111111177</v>
      </c>
      <c r="L1359" s="44">
        <f>'Car Info '!$C$5*'My Spreedsheet '!G1359</f>
        <v>-620.83333333333326</v>
      </c>
      <c r="M1359" s="44">
        <f t="shared" si="664"/>
        <v>1</v>
      </c>
      <c r="N1359" s="44">
        <f>IF(M1359=1,'Car Info '!$C$5*9.80665*'Car Info '!$H$5,0)</f>
        <v>160.73099349999998</v>
      </c>
      <c r="O1359" s="44">
        <f>0.5*'Car Info '!$G$5*'Car Info '!$I$5*'Car Info '!$D$5*('My Spreedsheet '!F1359*'My Spreedsheet '!F1359)</f>
        <v>167.07634951032807</v>
      </c>
      <c r="P1359" s="44">
        <f t="shared" si="657"/>
        <v>-293.0259903230052</v>
      </c>
      <c r="Q1359" s="44">
        <f t="shared" si="665"/>
        <v>-6129.1269642561911</v>
      </c>
      <c r="R1359" s="44">
        <f t="shared" si="666"/>
        <v>-6.1291269642561907</v>
      </c>
      <c r="S1359" s="44">
        <f t="shared" si="667"/>
        <v>6856.636924632694</v>
      </c>
      <c r="T1359" s="44">
        <f t="shared" si="668"/>
        <v>2067327.4946993992</v>
      </c>
      <c r="U1359" s="44">
        <f t="shared" si="669"/>
        <v>0</v>
      </c>
      <c r="V1359" s="44">
        <f t="shared" si="670"/>
        <v>0</v>
      </c>
      <c r="W1359" s="44">
        <f t="shared" si="671"/>
        <v>-6.1291269642561907</v>
      </c>
      <c r="X1359" s="44">
        <f t="shared" si="672"/>
        <v>1.7025352678489418E-3</v>
      </c>
      <c r="Y1359" s="44">
        <f t="shared" si="658"/>
        <v>6229.0354007644582</v>
      </c>
      <c r="Z1359" s="44">
        <f t="shared" si="659"/>
        <v>-2074.6433781693645</v>
      </c>
      <c r="AA1359" s="44">
        <f t="shared" si="673"/>
        <v>1.7302876113234607</v>
      </c>
      <c r="AB1359" s="44">
        <f t="shared" si="674"/>
        <v>-0.57628982726926792</v>
      </c>
      <c r="AC1359" s="44">
        <f t="shared" si="675"/>
        <v>0.57628982726926792</v>
      </c>
      <c r="AD1359" s="44">
        <f t="shared" si="676"/>
        <v>1.1539977840541926</v>
      </c>
      <c r="AE1359" s="44">
        <f>1/2*(('Car Info '!$C$5)*('My Spreedsheet '!F1359)^2)</f>
        <v>325942.67361111101</v>
      </c>
      <c r="AF1359" s="44">
        <f t="shared" si="677"/>
        <v>325.94267361111099</v>
      </c>
      <c r="AG1359" s="44">
        <f t="shared" si="678"/>
        <v>9.0539631558641948E-2</v>
      </c>
      <c r="AH1359" s="44">
        <f t="shared" si="679"/>
        <v>46.222770834404947</v>
      </c>
      <c r="AI1359" s="44">
        <f t="shared" si="680"/>
        <v>6856.636924632694</v>
      </c>
      <c r="AJ1359" s="44">
        <f t="shared" si="681"/>
        <v>319086.0366864783</v>
      </c>
      <c r="AK1359" s="44">
        <f t="shared" si="682"/>
        <v>319.08603668647828</v>
      </c>
      <c r="AL1359" s="44">
        <f t="shared" si="683"/>
        <v>319086.0366864783</v>
      </c>
      <c r="AM1359" s="44">
        <f t="shared" si="684"/>
        <v>319.08603668647828</v>
      </c>
      <c r="AN1359" s="44">
        <f t="shared" si="685"/>
        <v>239.31452751485872</v>
      </c>
      <c r="AO1359" s="44">
        <f>IF('My Spreedsheet '!AN1359&lt; 'Supercapacitor Info'!$F$22,'My Spreedsheet '!AN1359,'Supercapacitor Info'!$F$22)</f>
        <v>239.31452751485872</v>
      </c>
    </row>
    <row r="1360" spans="2:41" x14ac:dyDescent="0.3">
      <c r="B1360" s="11" t="s">
        <v>11</v>
      </c>
      <c r="C1360" s="11">
        <v>1355</v>
      </c>
      <c r="D1360" s="11">
        <v>333</v>
      </c>
      <c r="E1360" s="12">
        <v>73.8</v>
      </c>
      <c r="F1360" s="53">
        <f t="shared" si="660"/>
        <v>20.5</v>
      </c>
      <c r="G1360" s="19">
        <f t="shared" si="686"/>
        <v>-0.44444444444444481</v>
      </c>
      <c r="H1360" s="19">
        <f t="shared" si="687"/>
        <v>-1.6000000000000014</v>
      </c>
      <c r="I1360" s="19">
        <f t="shared" si="661"/>
        <v>20.5</v>
      </c>
      <c r="J1360" s="19">
        <f t="shared" si="662"/>
        <v>13941.027777777777</v>
      </c>
      <c r="K1360" s="19">
        <f t="shared" si="663"/>
        <v>6090.6111111111177</v>
      </c>
      <c r="L1360" s="44">
        <f>'Car Info '!$C$5*'My Spreedsheet '!G1360</f>
        <v>-662.22222222222274</v>
      </c>
      <c r="M1360" s="44">
        <f t="shared" si="664"/>
        <v>1</v>
      </c>
      <c r="N1360" s="44">
        <f>IF(M1360=1,'Car Info '!$C$5*9.80665*'Car Info '!$H$5,0)</f>
        <v>160.73099349999998</v>
      </c>
      <c r="O1360" s="44">
        <f>0.5*'Car Info '!$G$5*'Car Info '!$I$5*'Car Info '!$D$5*('My Spreedsheet '!F1360*'My Spreedsheet '!F1360)</f>
        <v>160.48622032931249</v>
      </c>
      <c r="P1360" s="44">
        <f t="shared" si="657"/>
        <v>-341.00500839291033</v>
      </c>
      <c r="Q1360" s="44">
        <f t="shared" si="665"/>
        <v>-6990.6026720546615</v>
      </c>
      <c r="R1360" s="44">
        <f t="shared" si="666"/>
        <v>-6.9906026720546617</v>
      </c>
      <c r="S1360" s="44">
        <f t="shared" si="667"/>
        <v>6584.952883500906</v>
      </c>
      <c r="T1360" s="44">
        <f t="shared" si="668"/>
        <v>2073912.4475829001</v>
      </c>
      <c r="U1360" s="44">
        <f t="shared" si="669"/>
        <v>0</v>
      </c>
      <c r="V1360" s="44">
        <f t="shared" si="670"/>
        <v>0</v>
      </c>
      <c r="W1360" s="44">
        <f t="shared" si="671"/>
        <v>-6.9906026720546617</v>
      </c>
      <c r="X1360" s="44">
        <f t="shared" si="672"/>
        <v>1.9418340755707393E-3</v>
      </c>
      <c r="Y1360" s="44">
        <f t="shared" si="658"/>
        <v>6229.0354007644582</v>
      </c>
      <c r="Z1360" s="44">
        <f t="shared" si="659"/>
        <v>-2081.6339808414191</v>
      </c>
      <c r="AA1360" s="44">
        <f t="shared" si="673"/>
        <v>1.7302876113234607</v>
      </c>
      <c r="AB1360" s="44">
        <f t="shared" si="674"/>
        <v>-0.57823166134483861</v>
      </c>
      <c r="AC1360" s="44">
        <f t="shared" si="675"/>
        <v>0.57823166134483861</v>
      </c>
      <c r="AD1360" s="44">
        <f t="shared" si="676"/>
        <v>1.152055949978622</v>
      </c>
      <c r="AE1360" s="44">
        <f>1/2*(('Car Info '!$C$5)*('My Spreedsheet '!F1360)^2)</f>
        <v>313086.25</v>
      </c>
      <c r="AF1360" s="44">
        <f t="shared" si="677"/>
        <v>313.08625000000001</v>
      </c>
      <c r="AG1360" s="44">
        <f t="shared" si="678"/>
        <v>8.6968402777777773E-2</v>
      </c>
      <c r="AH1360" s="44">
        <f t="shared" si="679"/>
        <v>46.309739237182725</v>
      </c>
      <c r="AI1360" s="44">
        <f t="shared" si="680"/>
        <v>6584.952883500906</v>
      </c>
      <c r="AJ1360" s="44">
        <f t="shared" si="681"/>
        <v>306501.2971164991</v>
      </c>
      <c r="AK1360" s="44">
        <f t="shared" si="682"/>
        <v>306.50129711649913</v>
      </c>
      <c r="AL1360" s="44">
        <f t="shared" si="683"/>
        <v>306501.2971164991</v>
      </c>
      <c r="AM1360" s="44">
        <f t="shared" si="684"/>
        <v>306.50129711649913</v>
      </c>
      <c r="AN1360" s="44">
        <f t="shared" si="685"/>
        <v>229.87597283737432</v>
      </c>
      <c r="AO1360" s="44">
        <f>IF('My Spreedsheet '!AN1360&lt; 'Supercapacitor Info'!$F$22,'My Spreedsheet '!AN1360,'Supercapacitor Info'!$F$22)</f>
        <v>229.87597283737432</v>
      </c>
    </row>
    <row r="1361" spans="2:41" x14ac:dyDescent="0.3">
      <c r="B1361" s="11" t="s">
        <v>11</v>
      </c>
      <c r="C1361" s="11">
        <v>1356</v>
      </c>
      <c r="D1361" s="11">
        <v>334</v>
      </c>
      <c r="E1361" s="12">
        <v>72.099999999999994</v>
      </c>
      <c r="F1361" s="53">
        <f t="shared" si="660"/>
        <v>20.027777777777775</v>
      </c>
      <c r="G1361" s="19">
        <f t="shared" si="686"/>
        <v>-0.49999999999999922</v>
      </c>
      <c r="H1361" s="19">
        <f t="shared" si="687"/>
        <v>-1.7999999999999972</v>
      </c>
      <c r="I1361" s="19">
        <f t="shared" si="661"/>
        <v>20.027777777777775</v>
      </c>
      <c r="J1361" s="19">
        <f t="shared" si="662"/>
        <v>13961.055555555555</v>
      </c>
      <c r="K1361" s="19">
        <f t="shared" si="663"/>
        <v>6110.6388888888951</v>
      </c>
      <c r="L1361" s="44">
        <f>'Car Info '!$C$5*'My Spreedsheet '!G1361</f>
        <v>-744.99999999999886</v>
      </c>
      <c r="M1361" s="44">
        <f t="shared" si="664"/>
        <v>1</v>
      </c>
      <c r="N1361" s="44">
        <f>IF(M1361=1,'Car Info '!$C$5*9.80665*'Car Info '!$H$5,0)</f>
        <v>160.73099349999998</v>
      </c>
      <c r="O1361" s="44">
        <f>0.5*'Car Info '!$G$5*'Car Info '!$I$5*'Car Info '!$D$5*('My Spreedsheet '!F1361*'My Spreedsheet '!F1361)</f>
        <v>153.17770371510585</v>
      </c>
      <c r="P1361" s="44">
        <f t="shared" ref="P1361:P1424" si="688">L1361+N1361+O1361</f>
        <v>-431.09130278489306</v>
      </c>
      <c r="Q1361" s="44">
        <f t="shared" si="665"/>
        <v>-8633.800814108552</v>
      </c>
      <c r="R1361" s="44">
        <f t="shared" si="666"/>
        <v>-8.633800814108552</v>
      </c>
      <c r="S1361" s="44">
        <f t="shared" si="667"/>
        <v>6286.8936303358678</v>
      </c>
      <c r="T1361" s="44">
        <f t="shared" si="668"/>
        <v>2080199.3412132359</v>
      </c>
      <c r="U1361" s="44">
        <f t="shared" si="669"/>
        <v>0</v>
      </c>
      <c r="V1361" s="44">
        <f t="shared" si="670"/>
        <v>0</v>
      </c>
      <c r="W1361" s="44">
        <f t="shared" si="671"/>
        <v>-8.633800814108552</v>
      </c>
      <c r="X1361" s="44">
        <f t="shared" si="672"/>
        <v>2.3982780039190424E-3</v>
      </c>
      <c r="Y1361" s="44">
        <f t="shared" si="658"/>
        <v>6229.0354007644582</v>
      </c>
      <c r="Z1361" s="44">
        <f t="shared" si="659"/>
        <v>-2090.2677816555274</v>
      </c>
      <c r="AA1361" s="44">
        <f t="shared" si="673"/>
        <v>1.7302876113234607</v>
      </c>
      <c r="AB1361" s="44">
        <f t="shared" si="674"/>
        <v>-0.58062993934875762</v>
      </c>
      <c r="AC1361" s="44">
        <f t="shared" si="675"/>
        <v>0.58062993934875762</v>
      </c>
      <c r="AD1361" s="44">
        <f t="shared" si="676"/>
        <v>1.1496576719747029</v>
      </c>
      <c r="AE1361" s="44">
        <f>1/2*(('Car Info '!$C$5)*('My Spreedsheet '!F1361)^2)</f>
        <v>298828.35262345668</v>
      </c>
      <c r="AF1361" s="44">
        <f t="shared" si="677"/>
        <v>298.82835262345668</v>
      </c>
      <c r="AG1361" s="44">
        <f t="shared" si="678"/>
        <v>8.3007875728737968E-2</v>
      </c>
      <c r="AH1361" s="44">
        <f t="shared" si="679"/>
        <v>46.392747112911465</v>
      </c>
      <c r="AI1361" s="44">
        <f t="shared" si="680"/>
        <v>6286.8936303358678</v>
      </c>
      <c r="AJ1361" s="44">
        <f t="shared" si="681"/>
        <v>292541.45899312082</v>
      </c>
      <c r="AK1361" s="44">
        <f t="shared" si="682"/>
        <v>292.54145899312084</v>
      </c>
      <c r="AL1361" s="44">
        <f t="shared" si="683"/>
        <v>292541.45899312082</v>
      </c>
      <c r="AM1361" s="44">
        <f t="shared" si="684"/>
        <v>292.54145899312084</v>
      </c>
      <c r="AN1361" s="44">
        <f t="shared" si="685"/>
        <v>219.40609424484063</v>
      </c>
      <c r="AO1361" s="44">
        <f>IF('My Spreedsheet '!AN1361&lt; 'Supercapacitor Info'!$F$22,'My Spreedsheet '!AN1361,'Supercapacitor Info'!$F$22)</f>
        <v>219.40609424484063</v>
      </c>
    </row>
    <row r="1362" spans="2:41" x14ac:dyDescent="0.3">
      <c r="B1362" s="11" t="s">
        <v>11</v>
      </c>
      <c r="C1362" s="11">
        <v>1357</v>
      </c>
      <c r="D1362" s="11">
        <v>335</v>
      </c>
      <c r="E1362" s="12">
        <v>70.2</v>
      </c>
      <c r="F1362" s="53">
        <f t="shared" si="660"/>
        <v>19.5</v>
      </c>
      <c r="G1362" s="19">
        <f t="shared" si="686"/>
        <v>-0.54166666666666552</v>
      </c>
      <c r="H1362" s="19">
        <f t="shared" si="687"/>
        <v>-1.9499999999999957</v>
      </c>
      <c r="I1362" s="19">
        <f t="shared" si="661"/>
        <v>19.5</v>
      </c>
      <c r="J1362" s="19">
        <f t="shared" si="662"/>
        <v>13980.555555555555</v>
      </c>
      <c r="K1362" s="19">
        <f t="shared" si="663"/>
        <v>6130.1388888888951</v>
      </c>
      <c r="L1362" s="44">
        <f>'Car Info '!$C$5*'My Spreedsheet '!G1362</f>
        <v>-807.08333333333167</v>
      </c>
      <c r="M1362" s="44">
        <f t="shared" si="664"/>
        <v>1</v>
      </c>
      <c r="N1362" s="44">
        <f>IF(M1362=1,'Car Info '!$C$5*9.80665*'Car Info '!$H$5,0)</f>
        <v>160.73099349999998</v>
      </c>
      <c r="O1362" s="44">
        <f>0.5*'Car Info '!$G$5*'Car Info '!$I$5*'Car Info '!$D$5*('My Spreedsheet '!F1362*'My Spreedsheet '!F1362)</f>
        <v>145.2109108393125</v>
      </c>
      <c r="P1362" s="44">
        <f t="shared" si="688"/>
        <v>-501.14142899401918</v>
      </c>
      <c r="Q1362" s="44">
        <f t="shared" si="665"/>
        <v>-9772.2578653833734</v>
      </c>
      <c r="R1362" s="44">
        <f t="shared" si="666"/>
        <v>-9.7722578653833736</v>
      </c>
      <c r="S1362" s="44">
        <f t="shared" si="667"/>
        <v>5965.8671346165938</v>
      </c>
      <c r="T1362" s="44">
        <f t="shared" si="668"/>
        <v>2086165.2083478523</v>
      </c>
      <c r="U1362" s="44">
        <f t="shared" si="669"/>
        <v>0</v>
      </c>
      <c r="V1362" s="44">
        <f t="shared" si="670"/>
        <v>0</v>
      </c>
      <c r="W1362" s="44">
        <f t="shared" si="671"/>
        <v>-9.7722578653833736</v>
      </c>
      <c r="X1362" s="44">
        <f t="shared" si="672"/>
        <v>2.7145160737176038E-3</v>
      </c>
      <c r="Y1362" s="44">
        <f t="shared" si="658"/>
        <v>6229.0354007644582</v>
      </c>
      <c r="Z1362" s="44">
        <f t="shared" si="659"/>
        <v>-2100.0400395209108</v>
      </c>
      <c r="AA1362" s="44">
        <f t="shared" si="673"/>
        <v>1.7302876113234607</v>
      </c>
      <c r="AB1362" s="44">
        <f t="shared" si="674"/>
        <v>-0.58334445542247526</v>
      </c>
      <c r="AC1362" s="44">
        <f t="shared" si="675"/>
        <v>0.58334445542247526</v>
      </c>
      <c r="AD1362" s="44">
        <f t="shared" si="676"/>
        <v>1.1469431559009853</v>
      </c>
      <c r="AE1362" s="44">
        <f>1/2*(('Car Info '!$C$5)*('My Spreedsheet '!F1362)^2)</f>
        <v>283286.25</v>
      </c>
      <c r="AF1362" s="44">
        <f t="shared" si="677"/>
        <v>283.28625</v>
      </c>
      <c r="AG1362" s="44">
        <f t="shared" si="678"/>
        <v>7.8690625E-2</v>
      </c>
      <c r="AH1362" s="44">
        <f t="shared" si="679"/>
        <v>46.471437737911465</v>
      </c>
      <c r="AI1362" s="44">
        <f t="shared" si="680"/>
        <v>5965.8671346165938</v>
      </c>
      <c r="AJ1362" s="44">
        <f t="shared" si="681"/>
        <v>277320.38286538341</v>
      </c>
      <c r="AK1362" s="44">
        <f t="shared" si="682"/>
        <v>277.32038286538341</v>
      </c>
      <c r="AL1362" s="44">
        <f t="shared" si="683"/>
        <v>277320.38286538341</v>
      </c>
      <c r="AM1362" s="44">
        <f t="shared" si="684"/>
        <v>277.32038286538341</v>
      </c>
      <c r="AN1362" s="44">
        <f t="shared" si="685"/>
        <v>207.99028714903756</v>
      </c>
      <c r="AO1362" s="44">
        <f>IF('My Spreedsheet '!AN1362&lt; 'Supercapacitor Info'!$F$22,'My Spreedsheet '!AN1362,'Supercapacitor Info'!$F$22)</f>
        <v>207.99028714903756</v>
      </c>
    </row>
    <row r="1363" spans="2:41" x14ac:dyDescent="0.3">
      <c r="B1363" s="11" t="s">
        <v>11</v>
      </c>
      <c r="C1363" s="11">
        <v>1358</v>
      </c>
      <c r="D1363" s="11">
        <v>336</v>
      </c>
      <c r="E1363" s="12">
        <v>68.2</v>
      </c>
      <c r="F1363" s="53">
        <f t="shared" si="660"/>
        <v>18.944444444444446</v>
      </c>
      <c r="G1363" s="19">
        <f t="shared" si="686"/>
        <v>-0.56944444444444564</v>
      </c>
      <c r="H1363" s="19">
        <f t="shared" si="687"/>
        <v>-2.0500000000000043</v>
      </c>
      <c r="I1363" s="19">
        <f t="shared" si="661"/>
        <v>18.944444444444446</v>
      </c>
      <c r="J1363" s="19">
        <f t="shared" si="662"/>
        <v>13999.5</v>
      </c>
      <c r="K1363" s="19">
        <f t="shared" si="663"/>
        <v>6149.0833333333394</v>
      </c>
      <c r="L1363" s="44">
        <f>'Car Info '!$C$5*'My Spreedsheet '!G1363</f>
        <v>-848.47222222222399</v>
      </c>
      <c r="M1363" s="44">
        <f t="shared" si="664"/>
        <v>1</v>
      </c>
      <c r="N1363" s="44">
        <f>IF(M1363=1,'Car Info '!$C$5*9.80665*'Car Info '!$H$5,0)</f>
        <v>160.73099349999998</v>
      </c>
      <c r="O1363" s="44">
        <f>0.5*'Car Info '!$G$5*'Car Info '!$I$5*'Car Info '!$D$5*('My Spreedsheet '!F1363*'My Spreedsheet '!F1363)</f>
        <v>137.05464990792362</v>
      </c>
      <c r="P1363" s="44">
        <f t="shared" si="688"/>
        <v>-550.68657881430045</v>
      </c>
      <c r="Q1363" s="44">
        <f t="shared" si="665"/>
        <v>-10432.451298648693</v>
      </c>
      <c r="R1363" s="44">
        <f t="shared" si="666"/>
        <v>-10.432451298648694</v>
      </c>
      <c r="S1363" s="44">
        <f t="shared" si="667"/>
        <v>5641.3835778945531</v>
      </c>
      <c r="T1363" s="44">
        <f t="shared" si="668"/>
        <v>2091806.591925747</v>
      </c>
      <c r="U1363" s="44">
        <f t="shared" si="669"/>
        <v>0</v>
      </c>
      <c r="V1363" s="44">
        <f t="shared" si="670"/>
        <v>0</v>
      </c>
      <c r="W1363" s="44">
        <f t="shared" si="671"/>
        <v>-10.432451298648694</v>
      </c>
      <c r="X1363" s="44">
        <f t="shared" si="672"/>
        <v>2.897903138513526E-3</v>
      </c>
      <c r="Y1363" s="44">
        <f t="shared" si="658"/>
        <v>6229.0354007644582</v>
      </c>
      <c r="Z1363" s="44">
        <f t="shared" si="659"/>
        <v>-2110.4724908195594</v>
      </c>
      <c r="AA1363" s="44">
        <f t="shared" si="673"/>
        <v>1.7302876113234607</v>
      </c>
      <c r="AB1363" s="44">
        <f t="shared" si="674"/>
        <v>-0.58624235856098872</v>
      </c>
      <c r="AC1363" s="44">
        <f t="shared" si="675"/>
        <v>0.58624235856098872</v>
      </c>
      <c r="AD1363" s="44">
        <f t="shared" si="676"/>
        <v>1.144045252762472</v>
      </c>
      <c r="AE1363" s="44">
        <f>1/2*(('Car Info '!$C$5)*('My Spreedsheet '!F1363)^2)</f>
        <v>267374.52160493832</v>
      </c>
      <c r="AF1363" s="44">
        <f t="shared" si="677"/>
        <v>267.37452160493831</v>
      </c>
      <c r="AG1363" s="44">
        <f t="shared" si="678"/>
        <v>7.4270700445816198E-2</v>
      </c>
      <c r="AH1363" s="44">
        <f t="shared" si="679"/>
        <v>46.545708438357281</v>
      </c>
      <c r="AI1363" s="44">
        <f t="shared" si="680"/>
        <v>5641.3835778945531</v>
      </c>
      <c r="AJ1363" s="44">
        <f t="shared" si="681"/>
        <v>261733.13802704375</v>
      </c>
      <c r="AK1363" s="44">
        <f t="shared" si="682"/>
        <v>261.73313802704376</v>
      </c>
      <c r="AL1363" s="44">
        <f t="shared" si="683"/>
        <v>261733.13802704375</v>
      </c>
      <c r="AM1363" s="44">
        <f t="shared" si="684"/>
        <v>261.73313802704376</v>
      </c>
      <c r="AN1363" s="44">
        <f t="shared" si="685"/>
        <v>196.29985352028282</v>
      </c>
      <c r="AO1363" s="44">
        <f>IF('My Spreedsheet '!AN1363&lt; 'Supercapacitor Info'!$F$22,'My Spreedsheet '!AN1363,'Supercapacitor Info'!$F$22)</f>
        <v>196.29985352028282</v>
      </c>
    </row>
    <row r="1364" spans="2:41" x14ac:dyDescent="0.3">
      <c r="B1364" s="11" t="s">
        <v>11</v>
      </c>
      <c r="C1364" s="11">
        <v>1359</v>
      </c>
      <c r="D1364" s="11">
        <v>337</v>
      </c>
      <c r="E1364" s="12">
        <v>66.099999999999994</v>
      </c>
      <c r="F1364" s="53">
        <f t="shared" si="660"/>
        <v>18.361111111111111</v>
      </c>
      <c r="G1364" s="19">
        <f t="shared" si="686"/>
        <v>-0.61111111111111194</v>
      </c>
      <c r="H1364" s="19">
        <f t="shared" si="687"/>
        <v>-2.2000000000000028</v>
      </c>
      <c r="I1364" s="19">
        <f t="shared" si="661"/>
        <v>18.361111111111111</v>
      </c>
      <c r="J1364" s="19">
        <f t="shared" si="662"/>
        <v>14017.861111111111</v>
      </c>
      <c r="K1364" s="19">
        <f t="shared" si="663"/>
        <v>6167.4444444444507</v>
      </c>
      <c r="L1364" s="44">
        <f>'Car Info '!$C$5*'My Spreedsheet '!G1364</f>
        <v>-910.55555555555679</v>
      </c>
      <c r="M1364" s="44">
        <f t="shared" si="664"/>
        <v>1</v>
      </c>
      <c r="N1364" s="44">
        <f>IF(M1364=1,'Car Info '!$C$5*9.80665*'Car Info '!$H$5,0)</f>
        <v>160.73099349999998</v>
      </c>
      <c r="O1364" s="44">
        <f>0.5*'Car Info '!$G$5*'Car Info '!$I$5*'Car Info '!$D$5*('My Spreedsheet '!F1364*'My Spreedsheet '!F1364)</f>
        <v>128.74428043364756</v>
      </c>
      <c r="P1364" s="44">
        <f t="shared" si="688"/>
        <v>-621.08028162190931</v>
      </c>
      <c r="Q1364" s="44">
        <f t="shared" si="665"/>
        <v>-11403.724059780057</v>
      </c>
      <c r="R1364" s="44">
        <f t="shared" si="666"/>
        <v>-11.403724059780057</v>
      </c>
      <c r="S1364" s="44">
        <f t="shared" si="667"/>
        <v>5315.0876686150286</v>
      </c>
      <c r="T1364" s="44">
        <f t="shared" si="668"/>
        <v>2097121.6795943619</v>
      </c>
      <c r="U1364" s="44">
        <f t="shared" si="669"/>
        <v>0</v>
      </c>
      <c r="V1364" s="44">
        <f t="shared" si="670"/>
        <v>0</v>
      </c>
      <c r="W1364" s="44">
        <f t="shared" si="671"/>
        <v>-11.403724059780057</v>
      </c>
      <c r="X1364" s="44">
        <f t="shared" si="672"/>
        <v>3.1677011277166825E-3</v>
      </c>
      <c r="Y1364" s="44">
        <f t="shared" si="658"/>
        <v>6229.0354007644582</v>
      </c>
      <c r="Z1364" s="44">
        <f t="shared" si="659"/>
        <v>-2121.8762148793394</v>
      </c>
      <c r="AA1364" s="44">
        <f t="shared" si="673"/>
        <v>1.7302876113234607</v>
      </c>
      <c r="AB1364" s="44">
        <f t="shared" si="674"/>
        <v>-0.58941005968870541</v>
      </c>
      <c r="AC1364" s="44">
        <f t="shared" si="675"/>
        <v>0.58941005968870541</v>
      </c>
      <c r="AD1364" s="44">
        <f t="shared" si="676"/>
        <v>1.1408775516347553</v>
      </c>
      <c r="AE1364" s="44">
        <f>1/2*(('Car Info '!$C$5)*('My Spreedsheet '!F1364)^2)</f>
        <v>251162.14891975309</v>
      </c>
      <c r="AF1364" s="44">
        <f t="shared" si="677"/>
        <v>251.16214891975309</v>
      </c>
      <c r="AG1364" s="44">
        <f t="shared" si="678"/>
        <v>6.9767263588820308E-2</v>
      </c>
      <c r="AH1364" s="44">
        <f t="shared" si="679"/>
        <v>46.615475701946103</v>
      </c>
      <c r="AI1364" s="44">
        <f t="shared" si="680"/>
        <v>5315.0876686150286</v>
      </c>
      <c r="AJ1364" s="44">
        <f t="shared" si="681"/>
        <v>245847.06125113808</v>
      </c>
      <c r="AK1364" s="44">
        <f t="shared" si="682"/>
        <v>245.84706125113809</v>
      </c>
      <c r="AL1364" s="44">
        <f t="shared" si="683"/>
        <v>245847.06125113808</v>
      </c>
      <c r="AM1364" s="44">
        <f t="shared" si="684"/>
        <v>245.84706125113809</v>
      </c>
      <c r="AN1364" s="44">
        <f t="shared" si="685"/>
        <v>184.38529593835355</v>
      </c>
      <c r="AO1364" s="44">
        <f>IF('My Spreedsheet '!AN1364&lt; 'Supercapacitor Info'!$F$22,'My Spreedsheet '!AN1364,'Supercapacitor Info'!$F$22)</f>
        <v>184.38529593835355</v>
      </c>
    </row>
    <row r="1365" spans="2:41" x14ac:dyDescent="0.3">
      <c r="B1365" s="11" t="s">
        <v>11</v>
      </c>
      <c r="C1365" s="11">
        <v>1360</v>
      </c>
      <c r="D1365" s="11">
        <v>338</v>
      </c>
      <c r="E1365" s="12">
        <v>63.8</v>
      </c>
      <c r="F1365" s="53">
        <f t="shared" si="660"/>
        <v>17.722222222222221</v>
      </c>
      <c r="G1365" s="19">
        <f t="shared" si="686"/>
        <v>-0.624999999999999</v>
      </c>
      <c r="H1365" s="19">
        <f t="shared" si="687"/>
        <v>-2.2499999999999964</v>
      </c>
      <c r="I1365" s="19">
        <f t="shared" si="661"/>
        <v>17.722222222222221</v>
      </c>
      <c r="J1365" s="19">
        <f t="shared" si="662"/>
        <v>14035.583333333334</v>
      </c>
      <c r="K1365" s="19">
        <f t="shared" si="663"/>
        <v>6185.1666666666733</v>
      </c>
      <c r="L1365" s="44">
        <f>'Car Info '!$C$5*'My Spreedsheet '!G1365</f>
        <v>-931.24999999999852</v>
      </c>
      <c r="M1365" s="44">
        <f t="shared" si="664"/>
        <v>1</v>
      </c>
      <c r="N1365" s="44">
        <f>IF(M1365=1,'Car Info '!$C$5*9.80665*'Car Info '!$H$5,0)</f>
        <v>160.73099349999998</v>
      </c>
      <c r="O1365" s="44">
        <f>0.5*'Car Info '!$G$5*'Car Info '!$I$5*'Car Info '!$D$5*('My Spreedsheet '!F1365*'My Spreedsheet '!F1365)</f>
        <v>119.94064575709027</v>
      </c>
      <c r="P1365" s="44">
        <f t="shared" si="688"/>
        <v>-650.57836074290833</v>
      </c>
      <c r="Q1365" s="44">
        <f t="shared" si="665"/>
        <v>-11529.694282054876</v>
      </c>
      <c r="R1365" s="44">
        <f t="shared" si="666"/>
        <v>-11.529694282054876</v>
      </c>
      <c r="S1365" s="44">
        <f t="shared" si="667"/>
        <v>4974.1251623895432</v>
      </c>
      <c r="T1365" s="44">
        <f t="shared" si="668"/>
        <v>2102095.8047567513</v>
      </c>
      <c r="U1365" s="44">
        <f t="shared" si="669"/>
        <v>0</v>
      </c>
      <c r="V1365" s="44">
        <f t="shared" si="670"/>
        <v>0</v>
      </c>
      <c r="W1365" s="44">
        <f t="shared" si="671"/>
        <v>-11.529694282054876</v>
      </c>
      <c r="X1365" s="44">
        <f t="shared" si="672"/>
        <v>3.2026928561263547E-3</v>
      </c>
      <c r="Y1365" s="44">
        <f t="shared" si="658"/>
        <v>6229.0354007644582</v>
      </c>
      <c r="Z1365" s="44">
        <f t="shared" si="659"/>
        <v>-2133.4059091613944</v>
      </c>
      <c r="AA1365" s="44">
        <f t="shared" si="673"/>
        <v>1.7302876113234607</v>
      </c>
      <c r="AB1365" s="44">
        <f t="shared" si="674"/>
        <v>-0.59261275254483181</v>
      </c>
      <c r="AC1365" s="44">
        <f t="shared" si="675"/>
        <v>0.59261275254483181</v>
      </c>
      <c r="AD1365" s="44">
        <f t="shared" si="676"/>
        <v>1.1376748587786287</v>
      </c>
      <c r="AE1365" s="44">
        <f>1/2*(('Car Info '!$C$5)*('My Spreedsheet '!F1365)^2)</f>
        <v>233987.48456790121</v>
      </c>
      <c r="AF1365" s="44">
        <f t="shared" si="677"/>
        <v>233.98748456790122</v>
      </c>
      <c r="AG1365" s="44">
        <f t="shared" si="678"/>
        <v>6.4996523491083674E-2</v>
      </c>
      <c r="AH1365" s="44">
        <f t="shared" si="679"/>
        <v>46.680472225437185</v>
      </c>
      <c r="AI1365" s="44">
        <f t="shared" si="680"/>
        <v>4974.1251623895432</v>
      </c>
      <c r="AJ1365" s="44">
        <f t="shared" si="681"/>
        <v>229013.35940551167</v>
      </c>
      <c r="AK1365" s="44">
        <f t="shared" si="682"/>
        <v>229.01335940551166</v>
      </c>
      <c r="AL1365" s="44">
        <f t="shared" si="683"/>
        <v>229013.35940551167</v>
      </c>
      <c r="AM1365" s="44">
        <f t="shared" si="684"/>
        <v>229.01335940551166</v>
      </c>
      <c r="AN1365" s="44">
        <f t="shared" si="685"/>
        <v>171.76001955413378</v>
      </c>
      <c r="AO1365" s="44">
        <f>IF('My Spreedsheet '!AN1365&lt; 'Supercapacitor Info'!$F$22,'My Spreedsheet '!AN1365,'Supercapacitor Info'!$F$22)</f>
        <v>171.76001955413378</v>
      </c>
    </row>
    <row r="1366" spans="2:41" x14ac:dyDescent="0.3">
      <c r="B1366" s="11" t="s">
        <v>11</v>
      </c>
      <c r="C1366" s="11">
        <v>1361</v>
      </c>
      <c r="D1366" s="11">
        <v>339</v>
      </c>
      <c r="E1366" s="12">
        <v>61.6</v>
      </c>
      <c r="F1366" s="53">
        <f t="shared" si="660"/>
        <v>17.111111111111111</v>
      </c>
      <c r="G1366" s="19">
        <f t="shared" si="686"/>
        <v>-0.49999999999999922</v>
      </c>
      <c r="H1366" s="19">
        <f t="shared" si="687"/>
        <v>-1.7999999999999972</v>
      </c>
      <c r="I1366" s="19">
        <f t="shared" si="661"/>
        <v>17.111111111111111</v>
      </c>
      <c r="J1366" s="19">
        <f t="shared" si="662"/>
        <v>14052.694444444445</v>
      </c>
      <c r="K1366" s="19">
        <f t="shared" si="663"/>
        <v>6202.2777777777846</v>
      </c>
      <c r="L1366" s="44">
        <f>'Car Info '!$C$5*'My Spreedsheet '!G1366</f>
        <v>-744.99999999999886</v>
      </c>
      <c r="M1366" s="44">
        <f t="shared" si="664"/>
        <v>1</v>
      </c>
      <c r="N1366" s="44">
        <f>IF(M1366=1,'Car Info '!$C$5*9.80665*'Car Info '!$H$5,0)</f>
        <v>160.73099349999998</v>
      </c>
      <c r="O1366" s="44">
        <f>0.5*'Car Info '!$G$5*'Car Info '!$I$5*'Car Info '!$D$5*('My Spreedsheet '!F1366*'My Spreedsheet '!F1366)</f>
        <v>111.81149378544444</v>
      </c>
      <c r="P1366" s="44">
        <f t="shared" si="688"/>
        <v>-472.45751271455447</v>
      </c>
      <c r="Q1366" s="44">
        <f t="shared" si="665"/>
        <v>-8084.2729953379321</v>
      </c>
      <c r="R1366" s="44">
        <f t="shared" si="666"/>
        <v>-8.0842729953379315</v>
      </c>
      <c r="S1366" s="44">
        <f t="shared" si="667"/>
        <v>4663.5047824398262</v>
      </c>
      <c r="T1366" s="44">
        <f t="shared" si="668"/>
        <v>2106759.309539191</v>
      </c>
      <c r="U1366" s="44">
        <f t="shared" si="669"/>
        <v>0</v>
      </c>
      <c r="V1366" s="44">
        <f t="shared" si="670"/>
        <v>0</v>
      </c>
      <c r="W1366" s="44">
        <f t="shared" si="671"/>
        <v>-8.0842729953379315</v>
      </c>
      <c r="X1366" s="44">
        <f t="shared" si="672"/>
        <v>2.2456313875938699E-3</v>
      </c>
      <c r="Y1366" s="44">
        <f t="shared" si="658"/>
        <v>6229.0354007644582</v>
      </c>
      <c r="Z1366" s="44">
        <f t="shared" si="659"/>
        <v>-2141.4901821567323</v>
      </c>
      <c r="AA1366" s="44">
        <f t="shared" si="673"/>
        <v>1.7302876113234607</v>
      </c>
      <c r="AB1366" s="44">
        <f t="shared" si="674"/>
        <v>-0.59485838393242563</v>
      </c>
      <c r="AC1366" s="44">
        <f t="shared" si="675"/>
        <v>0.59485838393242563</v>
      </c>
      <c r="AD1366" s="44">
        <f t="shared" si="676"/>
        <v>1.1354292273910351</v>
      </c>
      <c r="AE1366" s="44">
        <f>1/2*(('Car Info '!$C$5)*('My Spreedsheet '!F1366)^2)</f>
        <v>218128.64197530865</v>
      </c>
      <c r="AF1366" s="44">
        <f t="shared" si="677"/>
        <v>218.12864197530865</v>
      </c>
      <c r="AG1366" s="44">
        <f t="shared" si="678"/>
        <v>6.0591289437585738E-2</v>
      </c>
      <c r="AH1366" s="44">
        <f t="shared" si="679"/>
        <v>46.741063514874774</v>
      </c>
      <c r="AI1366" s="44">
        <f t="shared" si="680"/>
        <v>4663.5047824398262</v>
      </c>
      <c r="AJ1366" s="44">
        <f t="shared" si="681"/>
        <v>213465.13719286883</v>
      </c>
      <c r="AK1366" s="44">
        <f t="shared" si="682"/>
        <v>213.46513719286884</v>
      </c>
      <c r="AL1366" s="44">
        <f t="shared" si="683"/>
        <v>213465.13719286883</v>
      </c>
      <c r="AM1366" s="44">
        <f t="shared" si="684"/>
        <v>213.46513719286884</v>
      </c>
      <c r="AN1366" s="44">
        <f t="shared" si="685"/>
        <v>160.09885289465163</v>
      </c>
      <c r="AO1366" s="44">
        <f>IF('My Spreedsheet '!AN1366&lt; 'Supercapacitor Info'!$F$22,'My Spreedsheet '!AN1366,'Supercapacitor Info'!$F$22)</f>
        <v>160.09885289465163</v>
      </c>
    </row>
    <row r="1367" spans="2:41" x14ac:dyDescent="0.3">
      <c r="B1367" s="11" t="s">
        <v>11</v>
      </c>
      <c r="C1367" s="11">
        <v>1362</v>
      </c>
      <c r="D1367" s="11">
        <v>340</v>
      </c>
      <c r="E1367" s="12">
        <v>60.2</v>
      </c>
      <c r="F1367" s="53">
        <f t="shared" si="660"/>
        <v>16.722222222222221</v>
      </c>
      <c r="G1367" s="19">
        <f t="shared" si="686"/>
        <v>-0.25000000000000061</v>
      </c>
      <c r="H1367" s="19">
        <f t="shared" si="687"/>
        <v>-0.90000000000000213</v>
      </c>
      <c r="I1367" s="19">
        <f t="shared" si="661"/>
        <v>16.722222222222221</v>
      </c>
      <c r="J1367" s="19">
        <f t="shared" si="662"/>
        <v>14069.416666666668</v>
      </c>
      <c r="K1367" s="19">
        <f t="shared" si="663"/>
        <v>6219.0000000000073</v>
      </c>
      <c r="L1367" s="44">
        <f>'Car Info '!$C$5*'My Spreedsheet '!G1367</f>
        <v>-372.50000000000091</v>
      </c>
      <c r="M1367" s="44">
        <f t="shared" si="664"/>
        <v>1</v>
      </c>
      <c r="N1367" s="44">
        <f>IF(M1367=1,'Car Info '!$C$5*9.80665*'Car Info '!$H$5,0)</f>
        <v>160.73099349999998</v>
      </c>
      <c r="O1367" s="44">
        <f>0.5*'Car Info '!$G$5*'Car Info '!$I$5*'Car Info '!$D$5*('My Spreedsheet '!F1367*'My Spreedsheet '!F1367)</f>
        <v>106.78690702959027</v>
      </c>
      <c r="P1367" s="44">
        <f t="shared" si="688"/>
        <v>-104.98209947041066</v>
      </c>
      <c r="Q1367" s="44">
        <f t="shared" si="665"/>
        <v>-1755.5339966996448</v>
      </c>
      <c r="R1367" s="44">
        <f t="shared" si="666"/>
        <v>-1.7555339966996448</v>
      </c>
      <c r="S1367" s="44">
        <f t="shared" si="667"/>
        <v>4473.4937810781475</v>
      </c>
      <c r="T1367" s="44">
        <f t="shared" si="668"/>
        <v>2111232.8033202691</v>
      </c>
      <c r="U1367" s="44">
        <f t="shared" si="669"/>
        <v>0</v>
      </c>
      <c r="V1367" s="44">
        <f t="shared" si="670"/>
        <v>0</v>
      </c>
      <c r="W1367" s="44">
        <f t="shared" si="671"/>
        <v>-1.7555339966996448</v>
      </c>
      <c r="X1367" s="44">
        <f t="shared" si="672"/>
        <v>4.8764833241656799E-4</v>
      </c>
      <c r="Y1367" s="44">
        <f t="shared" si="658"/>
        <v>6229.0354007644582</v>
      </c>
      <c r="Z1367" s="44">
        <f t="shared" si="659"/>
        <v>-2143.2457161534321</v>
      </c>
      <c r="AA1367" s="44">
        <f t="shared" si="673"/>
        <v>1.7302876113234607</v>
      </c>
      <c r="AB1367" s="44">
        <f t="shared" si="674"/>
        <v>-0.59534603226484228</v>
      </c>
      <c r="AC1367" s="44">
        <f t="shared" si="675"/>
        <v>0.59534603226484228</v>
      </c>
      <c r="AD1367" s="44">
        <f t="shared" si="676"/>
        <v>1.1349415790586184</v>
      </c>
      <c r="AE1367" s="44">
        <f>1/2*(('Car Info '!$C$5)*('My Spreedsheet '!F1367)^2)</f>
        <v>208326.37345679008</v>
      </c>
      <c r="AF1367" s="44">
        <f t="shared" si="677"/>
        <v>208.32637345679009</v>
      </c>
      <c r="AG1367" s="44">
        <f t="shared" si="678"/>
        <v>5.7868437071330582E-2</v>
      </c>
      <c r="AH1367" s="44">
        <f t="shared" si="679"/>
        <v>46.798931951946102</v>
      </c>
      <c r="AI1367" s="44">
        <f t="shared" si="680"/>
        <v>4473.4937810781475</v>
      </c>
      <c r="AJ1367" s="44">
        <f t="shared" si="681"/>
        <v>203852.87967571194</v>
      </c>
      <c r="AK1367" s="44">
        <f t="shared" si="682"/>
        <v>203.85287967571193</v>
      </c>
      <c r="AL1367" s="44">
        <f t="shared" si="683"/>
        <v>203852.87967571194</v>
      </c>
      <c r="AM1367" s="44">
        <f t="shared" si="684"/>
        <v>203.85287967571193</v>
      </c>
      <c r="AN1367" s="44">
        <f t="shared" si="685"/>
        <v>152.88965975678394</v>
      </c>
      <c r="AO1367" s="44">
        <f>IF('My Spreedsheet '!AN1367&lt; 'Supercapacitor Info'!$F$22,'My Spreedsheet '!AN1367,'Supercapacitor Info'!$F$22)</f>
        <v>152.88965975678394</v>
      </c>
    </row>
    <row r="1368" spans="2:41" x14ac:dyDescent="0.3">
      <c r="B1368" s="11" t="s">
        <v>11</v>
      </c>
      <c r="C1368" s="11">
        <v>1363</v>
      </c>
      <c r="D1368" s="11">
        <v>341</v>
      </c>
      <c r="E1368" s="12">
        <v>59.8</v>
      </c>
      <c r="F1368" s="53">
        <f t="shared" si="660"/>
        <v>16.611111111111111</v>
      </c>
      <c r="G1368" s="19">
        <f t="shared" si="686"/>
        <v>2.7777777777777186E-2</v>
      </c>
      <c r="H1368" s="19">
        <f t="shared" si="687"/>
        <v>9.9999999999997868E-2</v>
      </c>
      <c r="I1368" s="19">
        <f t="shared" si="661"/>
        <v>16.611111111111111</v>
      </c>
      <c r="J1368" s="19">
        <f t="shared" si="662"/>
        <v>14086.027777777779</v>
      </c>
      <c r="K1368" s="19">
        <f t="shared" si="663"/>
        <v>6235.6111111111186</v>
      </c>
      <c r="L1368" s="44">
        <f>'Car Info '!$C$5*'My Spreedsheet '!G1368</f>
        <v>41.388888888888005</v>
      </c>
      <c r="M1368" s="44">
        <f t="shared" si="664"/>
        <v>1</v>
      </c>
      <c r="N1368" s="44">
        <f>IF(M1368=1,'Car Info '!$C$5*9.80665*'Car Info '!$H$5,0)</f>
        <v>160.73099349999998</v>
      </c>
      <c r="O1368" s="44">
        <f>0.5*'Car Info '!$G$5*'Car Info '!$I$5*'Car Info '!$D$5*('My Spreedsheet '!F1368*'My Spreedsheet '!F1368)</f>
        <v>105.37252652125693</v>
      </c>
      <c r="P1368" s="44">
        <f t="shared" si="688"/>
        <v>307.49240891014495</v>
      </c>
      <c r="Q1368" s="44">
        <f t="shared" si="665"/>
        <v>5107.7905702296302</v>
      </c>
      <c r="R1368" s="44">
        <f t="shared" si="666"/>
        <v>5.1077905702296302</v>
      </c>
      <c r="S1368" s="44">
        <f t="shared" si="667"/>
        <v>4420.275138130879</v>
      </c>
      <c r="T1368" s="44">
        <f t="shared" si="668"/>
        <v>2115653.0784584</v>
      </c>
      <c r="U1368" s="44">
        <f t="shared" si="669"/>
        <v>5.1077905702296302</v>
      </c>
      <c r="V1368" s="44">
        <f t="shared" si="670"/>
        <v>1.418830713952675E-3</v>
      </c>
      <c r="W1368" s="44">
        <f t="shared" si="671"/>
        <v>0</v>
      </c>
      <c r="X1368" s="44">
        <f t="shared" si="672"/>
        <v>0</v>
      </c>
      <c r="Y1368" s="44">
        <f t="shared" si="658"/>
        <v>6234.1431913346878</v>
      </c>
      <c r="Z1368" s="44">
        <f t="shared" si="659"/>
        <v>-2143.2457161534321</v>
      </c>
      <c r="AA1368" s="44">
        <f t="shared" si="673"/>
        <v>1.7317064420374133</v>
      </c>
      <c r="AB1368" s="44">
        <f t="shared" si="674"/>
        <v>-0.59534603226484228</v>
      </c>
      <c r="AC1368" s="44">
        <f t="shared" si="675"/>
        <v>0.59534603226484228</v>
      </c>
      <c r="AD1368" s="44">
        <f t="shared" si="676"/>
        <v>1.136360409772571</v>
      </c>
      <c r="AE1368" s="44">
        <f>1/2*(('Car Info '!$C$5)*('My Spreedsheet '!F1368)^2)</f>
        <v>205567.11419753084</v>
      </c>
      <c r="AF1368" s="44">
        <f t="shared" si="677"/>
        <v>205.56711419753086</v>
      </c>
      <c r="AG1368" s="44">
        <f t="shared" si="678"/>
        <v>5.710197616598079E-2</v>
      </c>
      <c r="AH1368" s="44">
        <f t="shared" si="679"/>
        <v>46.856033928112083</v>
      </c>
      <c r="AI1368" s="44">
        <f t="shared" si="680"/>
        <v>4420.275138130879</v>
      </c>
      <c r="AJ1368" s="44">
        <f t="shared" si="681"/>
        <v>201146.83905939996</v>
      </c>
      <c r="AK1368" s="44">
        <f t="shared" si="682"/>
        <v>201.14683905939998</v>
      </c>
      <c r="AL1368" s="44">
        <f t="shared" si="683"/>
        <v>0</v>
      </c>
      <c r="AM1368" s="44">
        <f t="shared" si="684"/>
        <v>0</v>
      </c>
      <c r="AN1368" s="44">
        <f t="shared" si="685"/>
        <v>150.86012929454998</v>
      </c>
      <c r="AO1368" s="44">
        <f>IF('My Spreedsheet '!AN1368&lt; 'Supercapacitor Info'!$F$22,'My Spreedsheet '!AN1368,'Supercapacitor Info'!$F$22)</f>
        <v>150.86012929454998</v>
      </c>
    </row>
    <row r="1369" spans="2:41" x14ac:dyDescent="0.3">
      <c r="B1369" s="11" t="s">
        <v>11</v>
      </c>
      <c r="C1369" s="11">
        <v>1364</v>
      </c>
      <c r="D1369" s="11">
        <v>342</v>
      </c>
      <c r="E1369" s="12">
        <v>60.4</v>
      </c>
      <c r="F1369" s="53">
        <f t="shared" si="660"/>
        <v>16.777777777777779</v>
      </c>
      <c r="G1369" s="19">
        <f t="shared" si="686"/>
        <v>0.27777777777777779</v>
      </c>
      <c r="H1369" s="19">
        <f t="shared" si="687"/>
        <v>1</v>
      </c>
      <c r="I1369" s="19">
        <f t="shared" si="661"/>
        <v>16.777777777777779</v>
      </c>
      <c r="J1369" s="19">
        <f t="shared" si="662"/>
        <v>14102.805555555557</v>
      </c>
      <c r="K1369" s="19">
        <f t="shared" si="663"/>
        <v>6252.388888888896</v>
      </c>
      <c r="L1369" s="44">
        <f>'Car Info '!$C$5*'My Spreedsheet '!G1369</f>
        <v>413.88888888888891</v>
      </c>
      <c r="M1369" s="44">
        <f t="shared" si="664"/>
        <v>1</v>
      </c>
      <c r="N1369" s="44">
        <f>IF(M1369=1,'Car Info '!$C$5*9.80665*'Car Info '!$H$5,0)</f>
        <v>160.73099349999998</v>
      </c>
      <c r="O1369" s="44">
        <f>0.5*'Car Info '!$G$5*'Car Info '!$I$5*'Car Info '!$D$5*('My Spreedsheet '!F1369*'My Spreedsheet '!F1369)</f>
        <v>107.49763323502779</v>
      </c>
      <c r="P1369" s="44">
        <f t="shared" si="688"/>
        <v>682.11751562391669</v>
      </c>
      <c r="Q1369" s="44">
        <f t="shared" si="665"/>
        <v>11444.416095467936</v>
      </c>
      <c r="R1369" s="44">
        <f t="shared" si="666"/>
        <v>11.444416095467936</v>
      </c>
      <c r="S1369" s="44">
        <f t="shared" si="667"/>
        <v>4500.2802929987993</v>
      </c>
      <c r="T1369" s="44">
        <f t="shared" si="668"/>
        <v>2120153.358751399</v>
      </c>
      <c r="U1369" s="44">
        <f t="shared" si="669"/>
        <v>11.444416095467936</v>
      </c>
      <c r="V1369" s="44">
        <f t="shared" si="670"/>
        <v>3.1790044709633157E-3</v>
      </c>
      <c r="W1369" s="44">
        <f t="shared" si="671"/>
        <v>0</v>
      </c>
      <c r="X1369" s="44">
        <f t="shared" si="672"/>
        <v>0</v>
      </c>
      <c r="Y1369" s="44">
        <f t="shared" si="658"/>
        <v>6245.5876074301559</v>
      </c>
      <c r="Z1369" s="44">
        <f t="shared" si="659"/>
        <v>-2143.2457161534321</v>
      </c>
      <c r="AA1369" s="44">
        <f t="shared" si="673"/>
        <v>1.7348854465083767</v>
      </c>
      <c r="AB1369" s="44">
        <f t="shared" si="674"/>
        <v>-0.59534603226484228</v>
      </c>
      <c r="AC1369" s="44">
        <f t="shared" si="675"/>
        <v>0.59534603226484228</v>
      </c>
      <c r="AD1369" s="44">
        <f t="shared" si="676"/>
        <v>1.1395394142435344</v>
      </c>
      <c r="AE1369" s="44">
        <f>1/2*(('Car Info '!$C$5)*('My Spreedsheet '!F1369)^2)</f>
        <v>209712.90123456795</v>
      </c>
      <c r="AF1369" s="44">
        <f t="shared" si="677"/>
        <v>209.71290123456797</v>
      </c>
      <c r="AG1369" s="44">
        <f t="shared" si="678"/>
        <v>5.8253583676268879E-2</v>
      </c>
      <c r="AH1369" s="44">
        <f t="shared" si="679"/>
        <v>46.914287511788352</v>
      </c>
      <c r="AI1369" s="44">
        <f t="shared" si="680"/>
        <v>4500.2802929987993</v>
      </c>
      <c r="AJ1369" s="44">
        <f t="shared" si="681"/>
        <v>205212.62094156916</v>
      </c>
      <c r="AK1369" s="44">
        <f t="shared" si="682"/>
        <v>205.21262094156916</v>
      </c>
      <c r="AL1369" s="44">
        <f t="shared" si="683"/>
        <v>0</v>
      </c>
      <c r="AM1369" s="44">
        <f t="shared" si="684"/>
        <v>0</v>
      </c>
      <c r="AN1369" s="44">
        <f t="shared" si="685"/>
        <v>153.90946570617689</v>
      </c>
      <c r="AO1369" s="44">
        <f>IF('My Spreedsheet '!AN1369&lt; 'Supercapacitor Info'!$F$22,'My Spreedsheet '!AN1369,'Supercapacitor Info'!$F$22)</f>
        <v>153.90946570617689</v>
      </c>
    </row>
    <row r="1370" spans="2:41" x14ac:dyDescent="0.3">
      <c r="B1370" s="11" t="s">
        <v>11</v>
      </c>
      <c r="C1370" s="11">
        <v>1365</v>
      </c>
      <c r="D1370" s="11">
        <v>343</v>
      </c>
      <c r="E1370" s="12">
        <v>61.8</v>
      </c>
      <c r="F1370" s="53">
        <f t="shared" si="660"/>
        <v>17.166666666666664</v>
      </c>
      <c r="G1370" s="19">
        <f t="shared" si="686"/>
        <v>0.30555555555555597</v>
      </c>
      <c r="H1370" s="19">
        <f t="shared" si="687"/>
        <v>1.1000000000000014</v>
      </c>
      <c r="I1370" s="19">
        <f t="shared" si="661"/>
        <v>17.166666666666664</v>
      </c>
      <c r="J1370" s="19">
        <f t="shared" si="662"/>
        <v>14119.972222222223</v>
      </c>
      <c r="K1370" s="19">
        <f t="shared" si="663"/>
        <v>6269.5555555555629</v>
      </c>
      <c r="L1370" s="44">
        <f>'Car Info '!$C$5*'My Spreedsheet '!G1370</f>
        <v>455.2777777777784</v>
      </c>
      <c r="M1370" s="44">
        <f t="shared" si="664"/>
        <v>1</v>
      </c>
      <c r="N1370" s="44">
        <f>IF(M1370=1,'Car Info '!$C$5*9.80665*'Car Info '!$H$5,0)</f>
        <v>160.73099349999998</v>
      </c>
      <c r="O1370" s="44">
        <f>0.5*'Car Info '!$G$5*'Car Info '!$I$5*'Car Info '!$D$5*('My Spreedsheet '!F1370*'My Spreedsheet '!F1370)</f>
        <v>112.53872109681247</v>
      </c>
      <c r="P1370" s="44">
        <f t="shared" si="688"/>
        <v>728.54749237459077</v>
      </c>
      <c r="Q1370" s="44">
        <f t="shared" si="665"/>
        <v>12506.731952430473</v>
      </c>
      <c r="R1370" s="44">
        <f t="shared" si="666"/>
        <v>12.506731952430473</v>
      </c>
      <c r="S1370" s="44">
        <f t="shared" si="667"/>
        <v>4691.1301005786127</v>
      </c>
      <c r="T1370" s="44">
        <f t="shared" si="668"/>
        <v>2124844.4888519775</v>
      </c>
      <c r="U1370" s="44">
        <f t="shared" si="669"/>
        <v>12.506731952430473</v>
      </c>
      <c r="V1370" s="44">
        <f t="shared" si="670"/>
        <v>3.4740922090084644E-3</v>
      </c>
      <c r="W1370" s="44">
        <f t="shared" si="671"/>
        <v>0</v>
      </c>
      <c r="X1370" s="44">
        <f t="shared" si="672"/>
        <v>0</v>
      </c>
      <c r="Y1370" s="44">
        <f t="shared" si="658"/>
        <v>6258.0943393825864</v>
      </c>
      <c r="Z1370" s="44">
        <f t="shared" si="659"/>
        <v>-2143.2457161534321</v>
      </c>
      <c r="AA1370" s="44">
        <f t="shared" si="673"/>
        <v>1.7383595387173851</v>
      </c>
      <c r="AB1370" s="44">
        <f t="shared" si="674"/>
        <v>-0.59534603226484228</v>
      </c>
      <c r="AC1370" s="44">
        <f t="shared" si="675"/>
        <v>0.59534603226484228</v>
      </c>
      <c r="AD1370" s="44">
        <f t="shared" si="676"/>
        <v>1.1430135064525428</v>
      </c>
      <c r="AE1370" s="44">
        <f>1/2*(('Car Info '!$C$5)*('My Spreedsheet '!F1370)^2)</f>
        <v>219547.36111111104</v>
      </c>
      <c r="AF1370" s="44">
        <f t="shared" si="677"/>
        <v>219.54736111111103</v>
      </c>
      <c r="AG1370" s="44">
        <f t="shared" si="678"/>
        <v>6.0985378086419732E-2</v>
      </c>
      <c r="AH1370" s="44">
        <f t="shared" si="679"/>
        <v>46.975272889874773</v>
      </c>
      <c r="AI1370" s="44">
        <f t="shared" si="680"/>
        <v>4691.1301005786127</v>
      </c>
      <c r="AJ1370" s="44">
        <f t="shared" si="681"/>
        <v>214856.23101053241</v>
      </c>
      <c r="AK1370" s="44">
        <f t="shared" si="682"/>
        <v>214.85623101053241</v>
      </c>
      <c r="AL1370" s="44">
        <f t="shared" si="683"/>
        <v>0</v>
      </c>
      <c r="AM1370" s="44">
        <f t="shared" si="684"/>
        <v>0</v>
      </c>
      <c r="AN1370" s="44">
        <f t="shared" si="685"/>
        <v>161.14217325789929</v>
      </c>
      <c r="AO1370" s="44">
        <f>IF('My Spreedsheet '!AN1370&lt; 'Supercapacitor Info'!$F$22,'My Spreedsheet '!AN1370,'Supercapacitor Info'!$F$22)</f>
        <v>161.14217325789929</v>
      </c>
    </row>
    <row r="1371" spans="2:41" x14ac:dyDescent="0.3">
      <c r="B1371" s="11" t="s">
        <v>11</v>
      </c>
      <c r="C1371" s="11">
        <v>1366</v>
      </c>
      <c r="D1371" s="11">
        <v>344</v>
      </c>
      <c r="E1371" s="12">
        <v>62.6</v>
      </c>
      <c r="F1371" s="53">
        <f t="shared" si="660"/>
        <v>17.388888888888889</v>
      </c>
      <c r="G1371" s="19">
        <f t="shared" si="686"/>
        <v>0.12500000000000078</v>
      </c>
      <c r="H1371" s="19">
        <f t="shared" si="687"/>
        <v>0.45000000000000284</v>
      </c>
      <c r="I1371" s="19">
        <f t="shared" si="661"/>
        <v>17.388888888888889</v>
      </c>
      <c r="J1371" s="19">
        <f t="shared" si="662"/>
        <v>14137.361111111111</v>
      </c>
      <c r="K1371" s="19">
        <f t="shared" si="663"/>
        <v>6286.9444444444516</v>
      </c>
      <c r="L1371" s="44">
        <f>'Car Info '!$C$5*'My Spreedsheet '!G1371</f>
        <v>186.25000000000117</v>
      </c>
      <c r="M1371" s="44">
        <f t="shared" si="664"/>
        <v>1</v>
      </c>
      <c r="N1371" s="44">
        <f>IF(M1371=1,'Car Info '!$C$5*9.80665*'Car Info '!$H$5,0)</f>
        <v>160.73099349999998</v>
      </c>
      <c r="O1371" s="44">
        <f>0.5*'Car Info '!$G$5*'Car Info '!$I$5*'Car Info '!$D$5*('My Spreedsheet '!F1371*'My Spreedsheet '!F1371)</f>
        <v>115.47120335075695</v>
      </c>
      <c r="P1371" s="44">
        <f t="shared" si="688"/>
        <v>462.45219685075813</v>
      </c>
      <c r="Q1371" s="44">
        <f t="shared" si="665"/>
        <v>8041.5298674604055</v>
      </c>
      <c r="R1371" s="44">
        <f t="shared" si="666"/>
        <v>8.0415298674604063</v>
      </c>
      <c r="S1371" s="44">
        <f t="shared" si="667"/>
        <v>4802.8493119048289</v>
      </c>
      <c r="T1371" s="44">
        <f t="shared" si="668"/>
        <v>2129647.3381638825</v>
      </c>
      <c r="U1371" s="44">
        <f t="shared" si="669"/>
        <v>8.0415298674604063</v>
      </c>
      <c r="V1371" s="44">
        <f t="shared" si="670"/>
        <v>2.2337582965167796E-3</v>
      </c>
      <c r="W1371" s="44">
        <f t="shared" si="671"/>
        <v>0</v>
      </c>
      <c r="X1371" s="44">
        <f t="shared" si="672"/>
        <v>0</v>
      </c>
      <c r="Y1371" s="44">
        <f t="shared" si="658"/>
        <v>6266.1358692500471</v>
      </c>
      <c r="Z1371" s="44">
        <f t="shared" si="659"/>
        <v>-2143.2457161534321</v>
      </c>
      <c r="AA1371" s="44">
        <f t="shared" si="673"/>
        <v>1.740593297013902</v>
      </c>
      <c r="AB1371" s="44">
        <f t="shared" si="674"/>
        <v>-0.59534603226484228</v>
      </c>
      <c r="AC1371" s="44">
        <f t="shared" si="675"/>
        <v>0.59534603226484228</v>
      </c>
      <c r="AD1371" s="44">
        <f t="shared" si="676"/>
        <v>1.1452472647490597</v>
      </c>
      <c r="AE1371" s="44">
        <f>1/2*(('Car Info '!$C$5)*('My Spreedsheet '!F1371)^2)</f>
        <v>225268.225308642</v>
      </c>
      <c r="AF1371" s="44">
        <f t="shared" si="677"/>
        <v>225.268225308642</v>
      </c>
      <c r="AG1371" s="44">
        <f t="shared" si="678"/>
        <v>6.2574507030178333E-2</v>
      </c>
      <c r="AH1371" s="44">
        <f t="shared" si="679"/>
        <v>47.037847396904951</v>
      </c>
      <c r="AI1371" s="44">
        <f t="shared" si="680"/>
        <v>4802.8493119048289</v>
      </c>
      <c r="AJ1371" s="44">
        <f t="shared" si="681"/>
        <v>220465.37599673716</v>
      </c>
      <c r="AK1371" s="44">
        <f t="shared" si="682"/>
        <v>220.46537599673715</v>
      </c>
      <c r="AL1371" s="44">
        <f t="shared" si="683"/>
        <v>0</v>
      </c>
      <c r="AM1371" s="44">
        <f t="shared" si="684"/>
        <v>0</v>
      </c>
      <c r="AN1371" s="44">
        <f t="shared" si="685"/>
        <v>165.34903199755288</v>
      </c>
      <c r="AO1371" s="44">
        <f>IF('My Spreedsheet '!AN1371&lt; 'Supercapacitor Info'!$F$22,'My Spreedsheet '!AN1371,'Supercapacitor Info'!$F$22)</f>
        <v>165.34903199755288</v>
      </c>
    </row>
    <row r="1372" spans="2:41" x14ac:dyDescent="0.3">
      <c r="B1372" s="11" t="s">
        <v>11</v>
      </c>
      <c r="C1372" s="11">
        <v>1367</v>
      </c>
      <c r="D1372" s="11">
        <v>345</v>
      </c>
      <c r="E1372" s="12">
        <v>62.7</v>
      </c>
      <c r="F1372" s="53">
        <f t="shared" si="660"/>
        <v>17.416666666666668</v>
      </c>
      <c r="G1372" s="19">
        <f t="shared" si="686"/>
        <v>-9.7222222222222612E-2</v>
      </c>
      <c r="H1372" s="19">
        <f t="shared" si="687"/>
        <v>-0.35000000000000142</v>
      </c>
      <c r="I1372" s="19">
        <f t="shared" si="661"/>
        <v>17.416666666666668</v>
      </c>
      <c r="J1372" s="19">
        <f t="shared" si="662"/>
        <v>14154.777777777777</v>
      </c>
      <c r="K1372" s="19">
        <f t="shared" si="663"/>
        <v>6304.3611111111186</v>
      </c>
      <c r="L1372" s="44">
        <f>'Car Info '!$C$5*'My Spreedsheet '!G1372</f>
        <v>-144.86111111111168</v>
      </c>
      <c r="M1372" s="44">
        <f t="shared" si="664"/>
        <v>1</v>
      </c>
      <c r="N1372" s="44">
        <f>IF(M1372=1,'Car Info '!$C$5*9.80665*'Car Info '!$H$5,0)</f>
        <v>160.73099349999998</v>
      </c>
      <c r="O1372" s="44">
        <f>0.5*'Car Info '!$G$5*'Car Info '!$I$5*'Car Info '!$D$5*('My Spreedsheet '!F1372*'My Spreedsheet '!F1372)</f>
        <v>115.84041559595315</v>
      </c>
      <c r="P1372" s="44">
        <f t="shared" si="688"/>
        <v>131.71029798484145</v>
      </c>
      <c r="Q1372" s="44">
        <f t="shared" si="665"/>
        <v>2293.954356569322</v>
      </c>
      <c r="R1372" s="44">
        <f t="shared" si="666"/>
        <v>2.2939543565693219</v>
      </c>
      <c r="S1372" s="44">
        <f t="shared" si="667"/>
        <v>4816.9520417545173</v>
      </c>
      <c r="T1372" s="44">
        <f t="shared" si="668"/>
        <v>2134464.290205637</v>
      </c>
      <c r="U1372" s="44">
        <f t="shared" si="669"/>
        <v>2.2939543565693219</v>
      </c>
      <c r="V1372" s="44">
        <f t="shared" si="670"/>
        <v>6.3720954349147829E-4</v>
      </c>
      <c r="W1372" s="44">
        <f t="shared" si="671"/>
        <v>0</v>
      </c>
      <c r="X1372" s="44">
        <f t="shared" si="672"/>
        <v>0</v>
      </c>
      <c r="Y1372" s="44">
        <f t="shared" si="658"/>
        <v>6268.4298236066161</v>
      </c>
      <c r="Z1372" s="44">
        <f t="shared" si="659"/>
        <v>-2143.2457161534321</v>
      </c>
      <c r="AA1372" s="44">
        <f t="shared" si="673"/>
        <v>1.7412305065573934</v>
      </c>
      <c r="AB1372" s="44">
        <f t="shared" si="674"/>
        <v>-0.59534603226484228</v>
      </c>
      <c r="AC1372" s="44">
        <f t="shared" si="675"/>
        <v>0.59534603226484228</v>
      </c>
      <c r="AD1372" s="44">
        <f t="shared" si="676"/>
        <v>1.1458844742925511</v>
      </c>
      <c r="AE1372" s="44">
        <f>1/2*(('Car Info '!$C$5)*('My Spreedsheet '!F1372)^2)</f>
        <v>225988.5069444445</v>
      </c>
      <c r="AF1372" s="44">
        <f t="shared" si="677"/>
        <v>225.98850694444451</v>
      </c>
      <c r="AG1372" s="44">
        <f t="shared" si="678"/>
        <v>6.2774585262345695E-2</v>
      </c>
      <c r="AH1372" s="44">
        <f t="shared" si="679"/>
        <v>47.100621982167297</v>
      </c>
      <c r="AI1372" s="44">
        <f t="shared" si="680"/>
        <v>4816.9520417545173</v>
      </c>
      <c r="AJ1372" s="44">
        <f t="shared" si="681"/>
        <v>221171.55490268997</v>
      </c>
      <c r="AK1372" s="44">
        <f t="shared" si="682"/>
        <v>221.17155490268996</v>
      </c>
      <c r="AL1372" s="44">
        <f t="shared" si="683"/>
        <v>221171.55490268997</v>
      </c>
      <c r="AM1372" s="44">
        <f t="shared" si="684"/>
        <v>221.17155490268996</v>
      </c>
      <c r="AN1372" s="44">
        <f t="shared" si="685"/>
        <v>165.87866617701746</v>
      </c>
      <c r="AO1372" s="44">
        <f>IF('My Spreedsheet '!AN1372&lt; 'Supercapacitor Info'!$F$22,'My Spreedsheet '!AN1372,'Supercapacitor Info'!$F$22)</f>
        <v>165.87866617701746</v>
      </c>
    </row>
    <row r="1373" spans="2:41" x14ac:dyDescent="0.3">
      <c r="B1373" s="11" t="s">
        <v>11</v>
      </c>
      <c r="C1373" s="11">
        <v>1368</v>
      </c>
      <c r="D1373" s="11">
        <v>346</v>
      </c>
      <c r="E1373" s="12">
        <v>61.9</v>
      </c>
      <c r="F1373" s="53">
        <f t="shared" si="660"/>
        <v>17.194444444444443</v>
      </c>
      <c r="G1373" s="19">
        <f t="shared" si="686"/>
        <v>-0.37500000000000039</v>
      </c>
      <c r="H1373" s="19">
        <f t="shared" si="687"/>
        <v>-1.3500000000000014</v>
      </c>
      <c r="I1373" s="19">
        <f t="shared" si="661"/>
        <v>17.194444444444443</v>
      </c>
      <c r="J1373" s="19">
        <f t="shared" si="662"/>
        <v>14171.972222222223</v>
      </c>
      <c r="K1373" s="19">
        <f t="shared" si="663"/>
        <v>6321.5555555555629</v>
      </c>
      <c r="L1373" s="44">
        <f>'Car Info '!$C$5*'My Spreedsheet '!G1373</f>
        <v>-558.75000000000057</v>
      </c>
      <c r="M1373" s="44">
        <f t="shared" si="664"/>
        <v>1</v>
      </c>
      <c r="N1373" s="44">
        <f>IF(M1373=1,'Car Info '!$C$5*9.80665*'Car Info '!$H$5,0)</f>
        <v>160.73099349999998</v>
      </c>
      <c r="O1373" s="44">
        <f>0.5*'Car Info '!$G$5*'Car Info '!$I$5*'Car Info '!$D$5*('My Spreedsheet '!F1373*'My Spreedsheet '!F1373)</f>
        <v>112.90321874031422</v>
      </c>
      <c r="P1373" s="44">
        <f t="shared" si="688"/>
        <v>-285.11578775968638</v>
      </c>
      <c r="Q1373" s="44">
        <f t="shared" si="665"/>
        <v>-4902.4075728679409</v>
      </c>
      <c r="R1373" s="44">
        <f t="shared" si="666"/>
        <v>-4.9024075728679408</v>
      </c>
      <c r="S1373" s="44">
        <f t="shared" si="667"/>
        <v>4704.9882604654022</v>
      </c>
      <c r="T1373" s="44">
        <f t="shared" si="668"/>
        <v>2139169.2784661022</v>
      </c>
      <c r="U1373" s="44">
        <f t="shared" si="669"/>
        <v>0</v>
      </c>
      <c r="V1373" s="44">
        <f t="shared" si="670"/>
        <v>0</v>
      </c>
      <c r="W1373" s="44">
        <f t="shared" si="671"/>
        <v>-4.9024075728679408</v>
      </c>
      <c r="X1373" s="44">
        <f t="shared" si="672"/>
        <v>1.3617798813522059E-3</v>
      </c>
      <c r="Y1373" s="44">
        <f t="shared" si="658"/>
        <v>6268.4298236066161</v>
      </c>
      <c r="Z1373" s="44">
        <f t="shared" si="659"/>
        <v>-2148.1481237263001</v>
      </c>
      <c r="AA1373" s="44">
        <f t="shared" si="673"/>
        <v>1.7412305065573934</v>
      </c>
      <c r="AB1373" s="44">
        <f t="shared" si="674"/>
        <v>-0.59670781214619451</v>
      </c>
      <c r="AC1373" s="44">
        <f t="shared" si="675"/>
        <v>0.59670781214619451</v>
      </c>
      <c r="AD1373" s="44">
        <f t="shared" si="676"/>
        <v>1.144522694411199</v>
      </c>
      <c r="AE1373" s="44">
        <f>1/2*(('Car Info '!$C$5)*('My Spreedsheet '!F1373)^2)</f>
        <v>220258.44521604935</v>
      </c>
      <c r="AF1373" s="44">
        <f t="shared" si="677"/>
        <v>220.25844521604935</v>
      </c>
      <c r="AG1373" s="44">
        <f t="shared" si="678"/>
        <v>6.11829014489026E-2</v>
      </c>
      <c r="AH1373" s="44">
        <f t="shared" si="679"/>
        <v>47.161804883616199</v>
      </c>
      <c r="AI1373" s="44">
        <f t="shared" si="680"/>
        <v>4704.9882604654022</v>
      </c>
      <c r="AJ1373" s="44">
        <f t="shared" si="681"/>
        <v>215553.45695558394</v>
      </c>
      <c r="AK1373" s="44">
        <f t="shared" si="682"/>
        <v>215.55345695558395</v>
      </c>
      <c r="AL1373" s="44">
        <f t="shared" si="683"/>
        <v>215553.45695558394</v>
      </c>
      <c r="AM1373" s="44">
        <f t="shared" si="684"/>
        <v>215.55345695558395</v>
      </c>
      <c r="AN1373" s="44">
        <f t="shared" si="685"/>
        <v>161.66509271668795</v>
      </c>
      <c r="AO1373" s="44">
        <f>IF('My Spreedsheet '!AN1373&lt; 'Supercapacitor Info'!$F$22,'My Spreedsheet '!AN1373,'Supercapacitor Info'!$F$22)</f>
        <v>161.66509271668795</v>
      </c>
    </row>
    <row r="1374" spans="2:41" x14ac:dyDescent="0.3">
      <c r="B1374" s="11" t="s">
        <v>11</v>
      </c>
      <c r="C1374" s="11">
        <v>1369</v>
      </c>
      <c r="D1374" s="11">
        <v>347</v>
      </c>
      <c r="E1374" s="12">
        <v>60</v>
      </c>
      <c r="F1374" s="53">
        <f t="shared" si="660"/>
        <v>16.666666666666668</v>
      </c>
      <c r="G1374" s="19">
        <f t="shared" si="686"/>
        <v>-0.4861111111111111</v>
      </c>
      <c r="H1374" s="19">
        <f t="shared" si="687"/>
        <v>-1.75</v>
      </c>
      <c r="I1374" s="19">
        <f t="shared" si="661"/>
        <v>16.666666666666668</v>
      </c>
      <c r="J1374" s="19">
        <f t="shared" si="662"/>
        <v>14188.638888888889</v>
      </c>
      <c r="K1374" s="19">
        <f t="shared" si="663"/>
        <v>6338.2222222222299</v>
      </c>
      <c r="L1374" s="44">
        <f>'Car Info '!$C$5*'My Spreedsheet '!G1374</f>
        <v>-724.30555555555554</v>
      </c>
      <c r="M1374" s="44">
        <f t="shared" si="664"/>
        <v>1</v>
      </c>
      <c r="N1374" s="44">
        <f>IF(M1374=1,'Car Info '!$C$5*9.80665*'Car Info '!$H$5,0)</f>
        <v>160.73099349999998</v>
      </c>
      <c r="O1374" s="44">
        <f>0.5*'Car Info '!$G$5*'Car Info '!$I$5*'Car Info '!$D$5*('My Spreedsheet '!F1374*'My Spreedsheet '!F1374)</f>
        <v>106.07853812500002</v>
      </c>
      <c r="P1374" s="44">
        <f t="shared" si="688"/>
        <v>-457.49602393055557</v>
      </c>
      <c r="Q1374" s="44">
        <f t="shared" si="665"/>
        <v>-7624.9337321759267</v>
      </c>
      <c r="R1374" s="44">
        <f t="shared" si="666"/>
        <v>-7.6249337321759265</v>
      </c>
      <c r="S1374" s="44">
        <f t="shared" si="667"/>
        <v>4446.8255270833333</v>
      </c>
      <c r="T1374" s="44">
        <f t="shared" si="668"/>
        <v>2143616.1039931853</v>
      </c>
      <c r="U1374" s="44">
        <f t="shared" si="669"/>
        <v>0</v>
      </c>
      <c r="V1374" s="44">
        <f t="shared" si="670"/>
        <v>0</v>
      </c>
      <c r="W1374" s="44">
        <f t="shared" si="671"/>
        <v>-7.6249337321759265</v>
      </c>
      <c r="X1374" s="44">
        <f t="shared" si="672"/>
        <v>2.1180371478266465E-3</v>
      </c>
      <c r="Y1374" s="44">
        <f t="shared" si="658"/>
        <v>6268.4298236066161</v>
      </c>
      <c r="Z1374" s="44">
        <f t="shared" si="659"/>
        <v>-2155.7730574584762</v>
      </c>
      <c r="AA1374" s="44">
        <f t="shared" si="673"/>
        <v>1.7412305065573934</v>
      </c>
      <c r="AB1374" s="44">
        <f t="shared" si="674"/>
        <v>-0.59882584929402116</v>
      </c>
      <c r="AC1374" s="44">
        <f t="shared" si="675"/>
        <v>0.59882584929402116</v>
      </c>
      <c r="AD1374" s="44">
        <f t="shared" si="676"/>
        <v>1.1424046572633721</v>
      </c>
      <c r="AE1374" s="44">
        <f>1/2*(('Car Info '!$C$5)*('My Spreedsheet '!F1374)^2)</f>
        <v>206944.4444444445</v>
      </c>
      <c r="AF1374" s="44">
        <f t="shared" si="677"/>
        <v>206.94444444444451</v>
      </c>
      <c r="AG1374" s="44">
        <f t="shared" si="678"/>
        <v>5.7484567901234587E-2</v>
      </c>
      <c r="AH1374" s="44">
        <f t="shared" si="679"/>
        <v>47.219289451517433</v>
      </c>
      <c r="AI1374" s="44">
        <f t="shared" si="680"/>
        <v>4446.8255270833333</v>
      </c>
      <c r="AJ1374" s="44">
        <f t="shared" si="681"/>
        <v>202497.61891736116</v>
      </c>
      <c r="AK1374" s="44">
        <f t="shared" si="682"/>
        <v>202.49761891736117</v>
      </c>
      <c r="AL1374" s="44">
        <f t="shared" si="683"/>
        <v>202497.61891736116</v>
      </c>
      <c r="AM1374" s="44">
        <f t="shared" si="684"/>
        <v>202.49761891736117</v>
      </c>
      <c r="AN1374" s="44">
        <f t="shared" si="685"/>
        <v>151.87321418802088</v>
      </c>
      <c r="AO1374" s="44">
        <f>IF('My Spreedsheet '!AN1374&lt; 'Supercapacitor Info'!$F$22,'My Spreedsheet '!AN1374,'Supercapacitor Info'!$F$22)</f>
        <v>151.87321418802088</v>
      </c>
    </row>
    <row r="1375" spans="2:41" x14ac:dyDescent="0.3">
      <c r="B1375" s="11" t="s">
        <v>11</v>
      </c>
      <c r="C1375" s="11">
        <v>1370</v>
      </c>
      <c r="D1375" s="11">
        <v>348</v>
      </c>
      <c r="E1375" s="12">
        <v>58.4</v>
      </c>
      <c r="F1375" s="53">
        <f t="shared" si="660"/>
        <v>16.222222222222221</v>
      </c>
      <c r="G1375" s="19">
        <f t="shared" si="686"/>
        <v>-0.30555555555555597</v>
      </c>
      <c r="H1375" s="19">
        <f t="shared" si="687"/>
        <v>-1.1000000000000014</v>
      </c>
      <c r="I1375" s="19">
        <f t="shared" si="661"/>
        <v>16.222222222222221</v>
      </c>
      <c r="J1375" s="19">
        <f t="shared" si="662"/>
        <v>14204.861111111111</v>
      </c>
      <c r="K1375" s="19">
        <f t="shared" si="663"/>
        <v>6354.4444444444525</v>
      </c>
      <c r="L1375" s="44">
        <f>'Car Info '!$C$5*'My Spreedsheet '!G1375</f>
        <v>-455.2777777777784</v>
      </c>
      <c r="M1375" s="44">
        <f t="shared" si="664"/>
        <v>1</v>
      </c>
      <c r="N1375" s="44">
        <f>IF(M1375=1,'Car Info '!$C$5*9.80665*'Car Info '!$H$5,0)</f>
        <v>160.73099349999998</v>
      </c>
      <c r="O1375" s="44">
        <f>0.5*'Car Info '!$G$5*'Car Info '!$I$5*'Car Info '!$D$5*('My Spreedsheet '!F1375*'My Spreedsheet '!F1375)</f>
        <v>100.49644971877775</v>
      </c>
      <c r="P1375" s="44">
        <f t="shared" si="688"/>
        <v>-194.0503345590007</v>
      </c>
      <c r="Q1375" s="44">
        <f t="shared" si="665"/>
        <v>-3147.9276495126778</v>
      </c>
      <c r="R1375" s="44">
        <f t="shared" si="666"/>
        <v>-3.147927649512678</v>
      </c>
      <c r="S1375" s="44">
        <f t="shared" si="667"/>
        <v>4237.6896344379502</v>
      </c>
      <c r="T1375" s="44">
        <f t="shared" si="668"/>
        <v>2147853.7936276235</v>
      </c>
      <c r="U1375" s="44">
        <f t="shared" si="669"/>
        <v>0</v>
      </c>
      <c r="V1375" s="44">
        <f t="shared" si="670"/>
        <v>0</v>
      </c>
      <c r="W1375" s="44">
        <f t="shared" si="671"/>
        <v>-3.147927649512678</v>
      </c>
      <c r="X1375" s="44">
        <f t="shared" si="672"/>
        <v>8.7442434708685497E-4</v>
      </c>
      <c r="Y1375" s="44">
        <f t="shared" si="658"/>
        <v>6268.4298236066161</v>
      </c>
      <c r="Z1375" s="44">
        <f t="shared" si="659"/>
        <v>-2158.9209851079891</v>
      </c>
      <c r="AA1375" s="44">
        <f t="shared" si="673"/>
        <v>1.7412305065573934</v>
      </c>
      <c r="AB1375" s="44">
        <f t="shared" si="674"/>
        <v>-0.59970027364110812</v>
      </c>
      <c r="AC1375" s="44">
        <f t="shared" si="675"/>
        <v>0.59970027364110812</v>
      </c>
      <c r="AD1375" s="44">
        <f t="shared" si="676"/>
        <v>1.1415302329162853</v>
      </c>
      <c r="AE1375" s="44">
        <f>1/2*(('Car Info '!$C$5)*('My Spreedsheet '!F1375)^2)</f>
        <v>196054.56790123455</v>
      </c>
      <c r="AF1375" s="44">
        <f t="shared" si="677"/>
        <v>196.05456790123455</v>
      </c>
      <c r="AG1375" s="44">
        <f t="shared" si="678"/>
        <v>5.4459602194787377E-2</v>
      </c>
      <c r="AH1375" s="44">
        <f t="shared" si="679"/>
        <v>47.273749053712223</v>
      </c>
      <c r="AI1375" s="44">
        <f t="shared" si="680"/>
        <v>4237.6896344379502</v>
      </c>
      <c r="AJ1375" s="44">
        <f t="shared" si="681"/>
        <v>191816.87826679659</v>
      </c>
      <c r="AK1375" s="44">
        <f t="shared" si="682"/>
        <v>191.81687826679658</v>
      </c>
      <c r="AL1375" s="44">
        <f t="shared" si="683"/>
        <v>191816.87826679659</v>
      </c>
      <c r="AM1375" s="44">
        <f t="shared" si="684"/>
        <v>191.81687826679658</v>
      </c>
      <c r="AN1375" s="44">
        <f t="shared" si="685"/>
        <v>143.86265870009746</v>
      </c>
      <c r="AO1375" s="44">
        <f>IF('My Spreedsheet '!AN1375&lt; 'Supercapacitor Info'!$F$22,'My Spreedsheet '!AN1375,'Supercapacitor Info'!$F$22)</f>
        <v>143.86265870009746</v>
      </c>
    </row>
    <row r="1376" spans="2:41" x14ac:dyDescent="0.3">
      <c r="B1376" s="11" t="s">
        <v>11</v>
      </c>
      <c r="C1376" s="11">
        <v>1371</v>
      </c>
      <c r="D1376" s="11">
        <v>349</v>
      </c>
      <c r="E1376" s="12">
        <v>57.8</v>
      </c>
      <c r="F1376" s="53">
        <f t="shared" si="660"/>
        <v>16.055555555555554</v>
      </c>
      <c r="G1376" s="19">
        <f t="shared" si="686"/>
        <v>-8.3333333333333523E-2</v>
      </c>
      <c r="H1376" s="19">
        <f t="shared" si="687"/>
        <v>-0.30000000000000071</v>
      </c>
      <c r="I1376" s="19">
        <f t="shared" si="661"/>
        <v>16.055555555555554</v>
      </c>
      <c r="J1376" s="19">
        <f t="shared" si="662"/>
        <v>14220.916666666666</v>
      </c>
      <c r="K1376" s="19">
        <f t="shared" si="663"/>
        <v>6370.5000000000082</v>
      </c>
      <c r="L1376" s="44">
        <f>'Car Info '!$C$5*'My Spreedsheet '!G1376</f>
        <v>-124.16666666666696</v>
      </c>
      <c r="M1376" s="44">
        <f t="shared" si="664"/>
        <v>1</v>
      </c>
      <c r="N1376" s="44">
        <f>IF(M1376=1,'Car Info '!$C$5*9.80665*'Car Info '!$H$5,0)</f>
        <v>160.73099349999998</v>
      </c>
      <c r="O1376" s="44">
        <f>0.5*'Car Info '!$G$5*'Car Info '!$I$5*'Car Info '!$D$5*('My Spreedsheet '!F1376*'My Spreedsheet '!F1376)</f>
        <v>98.442062030423571</v>
      </c>
      <c r="P1376" s="44">
        <f t="shared" si="688"/>
        <v>135.0063888637566</v>
      </c>
      <c r="Q1376" s="44">
        <f t="shared" si="665"/>
        <v>2167.6025767569809</v>
      </c>
      <c r="R1376" s="44">
        <f t="shared" si="666"/>
        <v>2.1676025767569809</v>
      </c>
      <c r="S1376" s="44">
        <f t="shared" si="667"/>
        <v>4161.1673915717993</v>
      </c>
      <c r="T1376" s="44">
        <f t="shared" si="668"/>
        <v>2152014.9610191952</v>
      </c>
      <c r="U1376" s="44">
        <f t="shared" si="669"/>
        <v>2.1676025767569809</v>
      </c>
      <c r="V1376" s="44">
        <f t="shared" si="670"/>
        <v>6.0211182687693911E-4</v>
      </c>
      <c r="W1376" s="44">
        <f t="shared" si="671"/>
        <v>0</v>
      </c>
      <c r="X1376" s="44">
        <f t="shared" si="672"/>
        <v>0</v>
      </c>
      <c r="Y1376" s="44">
        <f t="shared" si="658"/>
        <v>6270.5974261833735</v>
      </c>
      <c r="Z1376" s="44">
        <f t="shared" si="659"/>
        <v>-2158.9209851079891</v>
      </c>
      <c r="AA1376" s="44">
        <f t="shared" si="673"/>
        <v>1.7418326183842705</v>
      </c>
      <c r="AB1376" s="44">
        <f t="shared" si="674"/>
        <v>-0.59970027364110812</v>
      </c>
      <c r="AC1376" s="44">
        <f t="shared" si="675"/>
        <v>0.59970027364110812</v>
      </c>
      <c r="AD1376" s="44">
        <f t="shared" si="676"/>
        <v>1.1421323447431624</v>
      </c>
      <c r="AE1376" s="44">
        <f>1/2*(('Car Info '!$C$5)*('My Spreedsheet '!F1376)^2)</f>
        <v>192046.74382716042</v>
      </c>
      <c r="AF1376" s="44">
        <f t="shared" si="677"/>
        <v>192.04674382716041</v>
      </c>
      <c r="AG1376" s="44">
        <f t="shared" si="678"/>
        <v>5.3346317729766779E-2</v>
      </c>
      <c r="AH1376" s="44">
        <f t="shared" si="679"/>
        <v>47.327095371441992</v>
      </c>
      <c r="AI1376" s="44">
        <f t="shared" si="680"/>
        <v>4161.1673915717993</v>
      </c>
      <c r="AJ1376" s="44">
        <f t="shared" si="681"/>
        <v>187885.57643558862</v>
      </c>
      <c r="AK1376" s="44">
        <f t="shared" si="682"/>
        <v>187.88557643558863</v>
      </c>
      <c r="AL1376" s="44">
        <f t="shared" si="683"/>
        <v>187885.57643558862</v>
      </c>
      <c r="AM1376" s="44">
        <f t="shared" si="684"/>
        <v>187.88557643558863</v>
      </c>
      <c r="AN1376" s="44">
        <f t="shared" si="685"/>
        <v>140.91418232669147</v>
      </c>
      <c r="AO1376" s="44">
        <f>IF('My Spreedsheet '!AN1376&lt; 'Supercapacitor Info'!$F$22,'My Spreedsheet '!AN1376,'Supercapacitor Info'!$F$22)</f>
        <v>140.91418232669147</v>
      </c>
    </row>
    <row r="1377" spans="2:41" x14ac:dyDescent="0.3">
      <c r="B1377" s="11" t="s">
        <v>11</v>
      </c>
      <c r="C1377" s="11">
        <v>1372</v>
      </c>
      <c r="D1377" s="11">
        <v>350</v>
      </c>
      <c r="E1377" s="12">
        <v>57.8</v>
      </c>
      <c r="F1377" s="53">
        <f t="shared" si="660"/>
        <v>16.055555555555554</v>
      </c>
      <c r="G1377" s="19">
        <f t="shared" si="686"/>
        <v>0</v>
      </c>
      <c r="H1377" s="19">
        <f t="shared" si="687"/>
        <v>0</v>
      </c>
      <c r="I1377" s="19">
        <f t="shared" si="661"/>
        <v>16.055555555555554</v>
      </c>
      <c r="J1377" s="19">
        <f t="shared" si="662"/>
        <v>14236.972222222221</v>
      </c>
      <c r="K1377" s="19">
        <f t="shared" si="663"/>
        <v>6386.5555555555638</v>
      </c>
      <c r="L1377" s="44">
        <f>'Car Info '!$C$5*'My Spreedsheet '!G1377</f>
        <v>0</v>
      </c>
      <c r="M1377" s="44">
        <f t="shared" si="664"/>
        <v>1</v>
      </c>
      <c r="N1377" s="44">
        <f>IF(M1377=1,'Car Info '!$C$5*9.80665*'Car Info '!$H$5,0)</f>
        <v>160.73099349999998</v>
      </c>
      <c r="O1377" s="44">
        <f>0.5*'Car Info '!$G$5*'Car Info '!$I$5*'Car Info '!$D$5*('My Spreedsheet '!F1377*'My Spreedsheet '!F1377)</f>
        <v>98.442062030423571</v>
      </c>
      <c r="P1377" s="44">
        <f t="shared" si="688"/>
        <v>259.17305553042354</v>
      </c>
      <c r="Q1377" s="44">
        <f t="shared" si="665"/>
        <v>4161.1673915717993</v>
      </c>
      <c r="R1377" s="44">
        <f t="shared" si="666"/>
        <v>4.1611673915717997</v>
      </c>
      <c r="S1377" s="44">
        <f t="shared" si="667"/>
        <v>4161.1673915717993</v>
      </c>
      <c r="T1377" s="44">
        <f t="shared" si="668"/>
        <v>2156176.1284107668</v>
      </c>
      <c r="U1377" s="44">
        <f t="shared" si="669"/>
        <v>4.1611673915717997</v>
      </c>
      <c r="V1377" s="44">
        <f t="shared" si="670"/>
        <v>1.1558798309921666E-3</v>
      </c>
      <c r="W1377" s="44">
        <f t="shared" si="671"/>
        <v>0</v>
      </c>
      <c r="X1377" s="44">
        <f t="shared" si="672"/>
        <v>0</v>
      </c>
      <c r="Y1377" s="44">
        <f t="shared" si="658"/>
        <v>6274.7585935749457</v>
      </c>
      <c r="Z1377" s="44">
        <f t="shared" si="659"/>
        <v>-2158.9209851079891</v>
      </c>
      <c r="AA1377" s="44">
        <f t="shared" si="673"/>
        <v>1.7429884982152628</v>
      </c>
      <c r="AB1377" s="44">
        <f t="shared" si="674"/>
        <v>-0.59970027364110812</v>
      </c>
      <c r="AC1377" s="44">
        <f t="shared" si="675"/>
        <v>0.59970027364110812</v>
      </c>
      <c r="AD1377" s="44">
        <f t="shared" si="676"/>
        <v>1.1432882245741547</v>
      </c>
      <c r="AE1377" s="44">
        <f>1/2*(('Car Info '!$C$5)*('My Spreedsheet '!F1377)^2)</f>
        <v>192046.74382716042</v>
      </c>
      <c r="AF1377" s="44">
        <f t="shared" si="677"/>
        <v>192.04674382716041</v>
      </c>
      <c r="AG1377" s="44">
        <f t="shared" si="678"/>
        <v>5.3346317729766779E-2</v>
      </c>
      <c r="AH1377" s="44">
        <f t="shared" si="679"/>
        <v>47.380441689171761</v>
      </c>
      <c r="AI1377" s="44">
        <f t="shared" si="680"/>
        <v>4161.1673915717993</v>
      </c>
      <c r="AJ1377" s="44">
        <f t="shared" si="681"/>
        <v>187885.57643558862</v>
      </c>
      <c r="AK1377" s="44">
        <f t="shared" si="682"/>
        <v>187.88557643558863</v>
      </c>
      <c r="AL1377" s="44">
        <f t="shared" si="683"/>
        <v>0</v>
      </c>
      <c r="AM1377" s="44">
        <f t="shared" si="684"/>
        <v>0</v>
      </c>
      <c r="AN1377" s="44">
        <f t="shared" si="685"/>
        <v>140.91418232669147</v>
      </c>
      <c r="AO1377" s="44">
        <f>IF('My Spreedsheet '!AN1377&lt; 'Supercapacitor Info'!$F$22,'My Spreedsheet '!AN1377,'Supercapacitor Info'!$F$22)</f>
        <v>140.91418232669147</v>
      </c>
    </row>
    <row r="1378" spans="2:41" x14ac:dyDescent="0.3">
      <c r="B1378" s="11" t="s">
        <v>11</v>
      </c>
      <c r="C1378" s="11">
        <v>1373</v>
      </c>
      <c r="D1378" s="11">
        <v>351</v>
      </c>
      <c r="E1378" s="12">
        <v>57.8</v>
      </c>
      <c r="F1378" s="53">
        <f t="shared" si="660"/>
        <v>16.055555555555554</v>
      </c>
      <c r="G1378" s="19">
        <f t="shared" si="686"/>
        <v>-6.9444444444444448E-2</v>
      </c>
      <c r="H1378" s="19">
        <f t="shared" si="687"/>
        <v>-0.25</v>
      </c>
      <c r="I1378" s="19">
        <f t="shared" si="661"/>
        <v>16.055555555555554</v>
      </c>
      <c r="J1378" s="19">
        <f t="shared" si="662"/>
        <v>14253.027777777776</v>
      </c>
      <c r="K1378" s="19">
        <f t="shared" si="663"/>
        <v>6402.6111111111195</v>
      </c>
      <c r="L1378" s="44">
        <f>'Car Info '!$C$5*'My Spreedsheet '!G1378</f>
        <v>-103.47222222222223</v>
      </c>
      <c r="M1378" s="44">
        <f t="shared" si="664"/>
        <v>1</v>
      </c>
      <c r="N1378" s="44">
        <f>IF(M1378=1,'Car Info '!$C$5*9.80665*'Car Info '!$H$5,0)</f>
        <v>160.73099349999998</v>
      </c>
      <c r="O1378" s="44">
        <f>0.5*'Car Info '!$G$5*'Car Info '!$I$5*'Car Info '!$D$5*('My Spreedsheet '!F1378*'My Spreedsheet '!F1378)</f>
        <v>98.442062030423571</v>
      </c>
      <c r="P1378" s="44">
        <f t="shared" si="688"/>
        <v>155.70083330820131</v>
      </c>
      <c r="Q1378" s="44">
        <f t="shared" si="665"/>
        <v>2499.8633792261207</v>
      </c>
      <c r="R1378" s="44">
        <f t="shared" si="666"/>
        <v>2.4998633792261207</v>
      </c>
      <c r="S1378" s="44">
        <f t="shared" si="667"/>
        <v>4161.1673915717993</v>
      </c>
      <c r="T1378" s="44">
        <f t="shared" si="668"/>
        <v>2160337.2958023385</v>
      </c>
      <c r="U1378" s="44">
        <f t="shared" si="669"/>
        <v>2.4998633792261207</v>
      </c>
      <c r="V1378" s="44">
        <f t="shared" si="670"/>
        <v>6.9440649422947793E-4</v>
      </c>
      <c r="W1378" s="44">
        <f t="shared" si="671"/>
        <v>0</v>
      </c>
      <c r="X1378" s="44">
        <f t="shared" si="672"/>
        <v>0</v>
      </c>
      <c r="Y1378" s="44">
        <f t="shared" si="658"/>
        <v>6277.2584569541723</v>
      </c>
      <c r="Z1378" s="44">
        <f t="shared" si="659"/>
        <v>-2158.9209851079891</v>
      </c>
      <c r="AA1378" s="44">
        <f t="shared" si="673"/>
        <v>1.7436829047094924</v>
      </c>
      <c r="AB1378" s="44">
        <f t="shared" si="674"/>
        <v>-0.59970027364110812</v>
      </c>
      <c r="AC1378" s="44">
        <f t="shared" si="675"/>
        <v>0.59970027364110812</v>
      </c>
      <c r="AD1378" s="44">
        <f t="shared" si="676"/>
        <v>1.1439826310683843</v>
      </c>
      <c r="AE1378" s="44">
        <f>1/2*(('Car Info '!$C$5)*('My Spreedsheet '!F1378)^2)</f>
        <v>192046.74382716042</v>
      </c>
      <c r="AF1378" s="44">
        <f t="shared" si="677"/>
        <v>192.04674382716041</v>
      </c>
      <c r="AG1378" s="44">
        <f t="shared" si="678"/>
        <v>5.3346317729766779E-2</v>
      </c>
      <c r="AH1378" s="44">
        <f t="shared" si="679"/>
        <v>47.43378800690153</v>
      </c>
      <c r="AI1378" s="44">
        <f t="shared" si="680"/>
        <v>4161.1673915717993</v>
      </c>
      <c r="AJ1378" s="44">
        <f t="shared" si="681"/>
        <v>187885.57643558862</v>
      </c>
      <c r="AK1378" s="44">
        <f t="shared" si="682"/>
        <v>187.88557643558863</v>
      </c>
      <c r="AL1378" s="44">
        <f t="shared" si="683"/>
        <v>187885.57643558862</v>
      </c>
      <c r="AM1378" s="44">
        <f t="shared" si="684"/>
        <v>187.88557643558863</v>
      </c>
      <c r="AN1378" s="44">
        <f t="shared" si="685"/>
        <v>140.91418232669147</v>
      </c>
      <c r="AO1378" s="44">
        <f>IF('My Spreedsheet '!AN1378&lt; 'Supercapacitor Info'!$F$22,'My Spreedsheet '!AN1378,'Supercapacitor Info'!$F$22)</f>
        <v>140.91418232669147</v>
      </c>
    </row>
    <row r="1379" spans="2:41" x14ac:dyDescent="0.3">
      <c r="B1379" s="11" t="s">
        <v>11</v>
      </c>
      <c r="C1379" s="11">
        <v>1374</v>
      </c>
      <c r="D1379" s="11">
        <v>352</v>
      </c>
      <c r="E1379" s="12">
        <v>57.3</v>
      </c>
      <c r="F1379" s="53">
        <f t="shared" si="660"/>
        <v>15.916666666666666</v>
      </c>
      <c r="G1379" s="19">
        <f t="shared" si="686"/>
        <v>-0.22222222222222143</v>
      </c>
      <c r="H1379" s="19">
        <f t="shared" si="687"/>
        <v>-0.79999999999999716</v>
      </c>
      <c r="I1379" s="19">
        <f t="shared" si="661"/>
        <v>15.916666666666666</v>
      </c>
      <c r="J1379" s="19">
        <f t="shared" si="662"/>
        <v>14268.944444444442</v>
      </c>
      <c r="K1379" s="19">
        <f t="shared" si="663"/>
        <v>6418.5277777777865</v>
      </c>
      <c r="L1379" s="44">
        <f>'Car Info '!$C$5*'My Spreedsheet '!G1379</f>
        <v>-331.11111111110995</v>
      </c>
      <c r="M1379" s="44">
        <f t="shared" si="664"/>
        <v>1</v>
      </c>
      <c r="N1379" s="44">
        <f>IF(M1379=1,'Car Info '!$C$5*9.80665*'Car Info '!$H$5,0)</f>
        <v>160.73099349999998</v>
      </c>
      <c r="O1379" s="44">
        <f>0.5*'Car Info '!$G$5*'Car Info '!$I$5*'Car Info '!$D$5*('My Spreedsheet '!F1379*'My Spreedsheet '!F1379)</f>
        <v>96.746278733453124</v>
      </c>
      <c r="P1379" s="44">
        <f t="shared" si="688"/>
        <v>-73.633838877656842</v>
      </c>
      <c r="Q1379" s="44">
        <f t="shared" si="665"/>
        <v>-1172.0052688027047</v>
      </c>
      <c r="R1379" s="44">
        <f t="shared" si="666"/>
        <v>-1.1720052688027047</v>
      </c>
      <c r="S1379" s="44">
        <f t="shared" si="667"/>
        <v>4098.1799163824617</v>
      </c>
      <c r="T1379" s="44">
        <f t="shared" si="668"/>
        <v>2164435.4757187208</v>
      </c>
      <c r="U1379" s="44">
        <f t="shared" si="669"/>
        <v>0</v>
      </c>
      <c r="V1379" s="44">
        <f t="shared" si="670"/>
        <v>0</v>
      </c>
      <c r="W1379" s="44">
        <f t="shared" si="671"/>
        <v>-1.1720052688027047</v>
      </c>
      <c r="X1379" s="44">
        <f t="shared" si="672"/>
        <v>3.255570191118624E-4</v>
      </c>
      <c r="Y1379" s="44">
        <f t="shared" si="658"/>
        <v>6277.2584569541723</v>
      </c>
      <c r="Z1379" s="44">
        <f t="shared" si="659"/>
        <v>-2160.0929903767919</v>
      </c>
      <c r="AA1379" s="44">
        <f t="shared" si="673"/>
        <v>1.7436829047094924</v>
      </c>
      <c r="AB1379" s="44">
        <f t="shared" si="674"/>
        <v>-0.60002583066021997</v>
      </c>
      <c r="AC1379" s="44">
        <f t="shared" si="675"/>
        <v>0.60002583066021997</v>
      </c>
      <c r="AD1379" s="44">
        <f t="shared" si="676"/>
        <v>1.1436570740492724</v>
      </c>
      <c r="AE1379" s="44">
        <f>1/2*(('Car Info '!$C$5)*('My Spreedsheet '!F1379)^2)</f>
        <v>188738.50694444444</v>
      </c>
      <c r="AF1379" s="44">
        <f t="shared" si="677"/>
        <v>188.73850694444445</v>
      </c>
      <c r="AG1379" s="44">
        <f t="shared" si="678"/>
        <v>5.2427363040123458E-2</v>
      </c>
      <c r="AH1379" s="44">
        <f t="shared" si="679"/>
        <v>47.486215369941654</v>
      </c>
      <c r="AI1379" s="44">
        <f t="shared" si="680"/>
        <v>4098.1799163824617</v>
      </c>
      <c r="AJ1379" s="44">
        <f t="shared" si="681"/>
        <v>184640.32702806196</v>
      </c>
      <c r="AK1379" s="44">
        <f t="shared" si="682"/>
        <v>184.64032702806196</v>
      </c>
      <c r="AL1379" s="44">
        <f t="shared" si="683"/>
        <v>184640.32702806196</v>
      </c>
      <c r="AM1379" s="44">
        <f t="shared" si="684"/>
        <v>184.64032702806196</v>
      </c>
      <c r="AN1379" s="44">
        <f t="shared" si="685"/>
        <v>138.48024527104647</v>
      </c>
      <c r="AO1379" s="44">
        <f>IF('My Spreedsheet '!AN1379&lt; 'Supercapacitor Info'!$F$22,'My Spreedsheet '!AN1379,'Supercapacitor Info'!$F$22)</f>
        <v>138.48024527104647</v>
      </c>
    </row>
    <row r="1380" spans="2:41" x14ac:dyDescent="0.3">
      <c r="B1380" s="11" t="s">
        <v>11</v>
      </c>
      <c r="C1380" s="11">
        <v>1375</v>
      </c>
      <c r="D1380" s="11">
        <v>353</v>
      </c>
      <c r="E1380" s="12">
        <v>56.2</v>
      </c>
      <c r="F1380" s="53">
        <f t="shared" si="660"/>
        <v>15.611111111111111</v>
      </c>
      <c r="G1380" s="19">
        <f t="shared" si="686"/>
        <v>-0.41666666666666663</v>
      </c>
      <c r="H1380" s="19">
        <f t="shared" si="687"/>
        <v>-1.5</v>
      </c>
      <c r="I1380" s="19">
        <f t="shared" si="661"/>
        <v>15.611111111111111</v>
      </c>
      <c r="J1380" s="19">
        <f t="shared" si="662"/>
        <v>14284.555555555553</v>
      </c>
      <c r="K1380" s="19">
        <f t="shared" si="663"/>
        <v>6434.1388888888978</v>
      </c>
      <c r="L1380" s="44">
        <f>'Car Info '!$C$5*'My Spreedsheet '!G1380</f>
        <v>-620.83333333333326</v>
      </c>
      <c r="M1380" s="44">
        <f t="shared" si="664"/>
        <v>1</v>
      </c>
      <c r="N1380" s="44">
        <f>IF(M1380=1,'Car Info '!$C$5*9.80665*'Car Info '!$H$5,0)</f>
        <v>160.73099349999998</v>
      </c>
      <c r="O1380" s="44">
        <f>0.5*'Car Info '!$G$5*'Car Info '!$I$5*'Car Info '!$D$5*('My Spreedsheet '!F1380*'My Spreedsheet '!F1380)</f>
        <v>93.067416098756937</v>
      </c>
      <c r="P1380" s="44">
        <f t="shared" si="688"/>
        <v>-367.03492373457635</v>
      </c>
      <c r="Q1380" s="44">
        <f t="shared" si="665"/>
        <v>-5729.8229760786644</v>
      </c>
      <c r="R1380" s="44">
        <f t="shared" si="666"/>
        <v>-5.7298229760786645</v>
      </c>
      <c r="S1380" s="44">
        <f t="shared" si="667"/>
        <v>3962.0751720694825</v>
      </c>
      <c r="T1380" s="44">
        <f t="shared" si="668"/>
        <v>2168397.5508907903</v>
      </c>
      <c r="U1380" s="44">
        <f t="shared" si="669"/>
        <v>0</v>
      </c>
      <c r="V1380" s="44">
        <f t="shared" si="670"/>
        <v>0</v>
      </c>
      <c r="W1380" s="44">
        <f t="shared" si="671"/>
        <v>-5.7298229760786645</v>
      </c>
      <c r="X1380" s="44">
        <f t="shared" si="672"/>
        <v>1.5916174933551846E-3</v>
      </c>
      <c r="Y1380" s="44">
        <f t="shared" si="658"/>
        <v>6277.2584569541723</v>
      </c>
      <c r="Z1380" s="44">
        <f t="shared" si="659"/>
        <v>-2165.8228133528705</v>
      </c>
      <c r="AA1380" s="44">
        <f t="shared" si="673"/>
        <v>1.7436829047094924</v>
      </c>
      <c r="AB1380" s="44">
        <f t="shared" si="674"/>
        <v>-0.6016174481535751</v>
      </c>
      <c r="AC1380" s="44">
        <f t="shared" si="675"/>
        <v>0.6016174481535751</v>
      </c>
      <c r="AD1380" s="44">
        <f t="shared" si="676"/>
        <v>1.1420654565559172</v>
      </c>
      <c r="AE1380" s="44">
        <f>1/2*(('Car Info '!$C$5)*('My Spreedsheet '!F1380)^2)</f>
        <v>181561.55864197531</v>
      </c>
      <c r="AF1380" s="44">
        <f t="shared" si="677"/>
        <v>181.56155864197532</v>
      </c>
      <c r="AG1380" s="44">
        <f t="shared" si="678"/>
        <v>5.043376628943759E-2</v>
      </c>
      <c r="AH1380" s="44">
        <f t="shared" si="679"/>
        <v>47.536649136231091</v>
      </c>
      <c r="AI1380" s="44">
        <f t="shared" si="680"/>
        <v>3962.0751720694825</v>
      </c>
      <c r="AJ1380" s="44">
        <f t="shared" si="681"/>
        <v>177599.48346990583</v>
      </c>
      <c r="AK1380" s="44">
        <f t="shared" si="682"/>
        <v>177.59948346990583</v>
      </c>
      <c r="AL1380" s="44">
        <f t="shared" si="683"/>
        <v>177599.48346990583</v>
      </c>
      <c r="AM1380" s="44">
        <f t="shared" si="684"/>
        <v>177.59948346990583</v>
      </c>
      <c r="AN1380" s="44">
        <f t="shared" si="685"/>
        <v>133.19961260242937</v>
      </c>
      <c r="AO1380" s="44">
        <f>IF('My Spreedsheet '!AN1380&lt; 'Supercapacitor Info'!$F$22,'My Spreedsheet '!AN1380,'Supercapacitor Info'!$F$22)</f>
        <v>133.19961260242937</v>
      </c>
    </row>
    <row r="1381" spans="2:41" x14ac:dyDescent="0.3">
      <c r="B1381" s="11" t="s">
        <v>11</v>
      </c>
      <c r="C1381" s="11">
        <v>1376</v>
      </c>
      <c r="D1381" s="11">
        <v>354</v>
      </c>
      <c r="E1381" s="12">
        <v>54.3</v>
      </c>
      <c r="F1381" s="53">
        <f t="shared" si="660"/>
        <v>15.083333333333332</v>
      </c>
      <c r="G1381" s="19">
        <f t="shared" si="686"/>
        <v>-0.75000000000000078</v>
      </c>
      <c r="H1381" s="19">
        <f t="shared" si="687"/>
        <v>-2.7000000000000028</v>
      </c>
      <c r="I1381" s="19">
        <f t="shared" si="661"/>
        <v>15.083333333333332</v>
      </c>
      <c r="J1381" s="19">
        <f t="shared" si="662"/>
        <v>14299.638888888887</v>
      </c>
      <c r="K1381" s="19">
        <f t="shared" si="663"/>
        <v>6449.2222222222308</v>
      </c>
      <c r="L1381" s="44">
        <f>'Car Info '!$C$5*'My Spreedsheet '!G1381</f>
        <v>-1117.5000000000011</v>
      </c>
      <c r="M1381" s="44">
        <f t="shared" si="664"/>
        <v>1</v>
      </c>
      <c r="N1381" s="44">
        <f>IF(M1381=1,'Car Info '!$C$5*9.80665*'Car Info '!$H$5,0)</f>
        <v>160.73099349999998</v>
      </c>
      <c r="O1381" s="44">
        <f>0.5*'Car Info '!$G$5*'Car Info '!$I$5*'Car Info '!$D$5*('My Spreedsheet '!F1381*'My Spreedsheet '!F1381)</f>
        <v>86.8809746878281</v>
      </c>
      <c r="P1381" s="44">
        <f t="shared" si="688"/>
        <v>-869.88803181217304</v>
      </c>
      <c r="Q1381" s="44">
        <f t="shared" si="665"/>
        <v>-13120.811146500275</v>
      </c>
      <c r="R1381" s="44">
        <f t="shared" si="666"/>
        <v>-13.120811146500275</v>
      </c>
      <c r="S1381" s="44">
        <f t="shared" si="667"/>
        <v>3734.8138534997402</v>
      </c>
      <c r="T1381" s="44">
        <f t="shared" si="668"/>
        <v>2172132.3647442902</v>
      </c>
      <c r="U1381" s="44">
        <f t="shared" si="669"/>
        <v>0</v>
      </c>
      <c r="V1381" s="44">
        <f t="shared" si="670"/>
        <v>0</v>
      </c>
      <c r="W1381" s="44">
        <f t="shared" si="671"/>
        <v>-13.120811146500275</v>
      </c>
      <c r="X1381" s="44">
        <f t="shared" si="672"/>
        <v>3.6446697629167429E-3</v>
      </c>
      <c r="Y1381" s="44">
        <f t="shared" si="658"/>
        <v>6277.2584569541723</v>
      </c>
      <c r="Z1381" s="44">
        <f t="shared" si="659"/>
        <v>-2178.9436244993708</v>
      </c>
      <c r="AA1381" s="44">
        <f t="shared" si="673"/>
        <v>1.7436829047094924</v>
      </c>
      <c r="AB1381" s="44">
        <f t="shared" si="674"/>
        <v>-0.60526211791649187</v>
      </c>
      <c r="AC1381" s="44">
        <f t="shared" si="675"/>
        <v>0.60526211791649187</v>
      </c>
      <c r="AD1381" s="44">
        <f t="shared" si="676"/>
        <v>1.1384207867930005</v>
      </c>
      <c r="AE1381" s="44">
        <f>1/2*(('Car Info '!$C$5)*('My Spreedsheet '!F1381)^2)</f>
        <v>169492.67361111107</v>
      </c>
      <c r="AF1381" s="44">
        <f t="shared" si="677"/>
        <v>169.49267361111106</v>
      </c>
      <c r="AG1381" s="44">
        <f t="shared" si="678"/>
        <v>4.7081298225308627E-2</v>
      </c>
      <c r="AH1381" s="44">
        <f t="shared" si="679"/>
        <v>47.583730434456399</v>
      </c>
      <c r="AI1381" s="44">
        <f t="shared" si="680"/>
        <v>3734.8138534997402</v>
      </c>
      <c r="AJ1381" s="44">
        <f t="shared" si="681"/>
        <v>165757.85975761132</v>
      </c>
      <c r="AK1381" s="44">
        <f t="shared" si="682"/>
        <v>165.75785975761133</v>
      </c>
      <c r="AL1381" s="44">
        <f t="shared" si="683"/>
        <v>165757.85975761132</v>
      </c>
      <c r="AM1381" s="44">
        <f t="shared" si="684"/>
        <v>165.75785975761133</v>
      </c>
      <c r="AN1381" s="44">
        <f t="shared" si="685"/>
        <v>124.3183948182085</v>
      </c>
      <c r="AO1381" s="44">
        <f>IF('My Spreedsheet '!AN1381&lt; 'Supercapacitor Info'!$F$22,'My Spreedsheet '!AN1381,'Supercapacitor Info'!$F$22)</f>
        <v>124.3183948182085</v>
      </c>
    </row>
    <row r="1382" spans="2:41" x14ac:dyDescent="0.3">
      <c r="B1382" s="11" t="s">
        <v>11</v>
      </c>
      <c r="C1382" s="11">
        <v>1377</v>
      </c>
      <c r="D1382" s="11">
        <v>355</v>
      </c>
      <c r="E1382" s="12">
        <v>50.8</v>
      </c>
      <c r="F1382" s="53">
        <f t="shared" si="660"/>
        <v>14.111111111111111</v>
      </c>
      <c r="G1382" s="19">
        <f t="shared" si="686"/>
        <v>-1.2222222222222219</v>
      </c>
      <c r="H1382" s="19">
        <f t="shared" si="687"/>
        <v>-4.3999999999999986</v>
      </c>
      <c r="I1382" s="19">
        <f t="shared" si="661"/>
        <v>14.111111111111111</v>
      </c>
      <c r="J1382" s="19">
        <f t="shared" si="662"/>
        <v>14313.749999999998</v>
      </c>
      <c r="K1382" s="19">
        <f t="shared" si="663"/>
        <v>6463.3333333333421</v>
      </c>
      <c r="L1382" s="44">
        <f>'Car Info '!$C$5*'My Spreedsheet '!G1382</f>
        <v>-1821.1111111111106</v>
      </c>
      <c r="M1382" s="44">
        <f t="shared" si="664"/>
        <v>1</v>
      </c>
      <c r="N1382" s="44">
        <f>IF(M1382=1,'Car Info '!$C$5*9.80665*'Car Info '!$H$5,0)</f>
        <v>160.73099349999998</v>
      </c>
      <c r="O1382" s="44">
        <f>0.5*'Car Info '!$G$5*'Car Info '!$I$5*'Car Info '!$D$5*('My Spreedsheet '!F1382*'My Spreedsheet '!F1382)</f>
        <v>76.041810729694433</v>
      </c>
      <c r="P1382" s="44">
        <f t="shared" si="688"/>
        <v>-1584.3383068814162</v>
      </c>
      <c r="Q1382" s="44">
        <f t="shared" si="665"/>
        <v>-22356.773885993316</v>
      </c>
      <c r="R1382" s="44">
        <f t="shared" si="666"/>
        <v>-22.356773885993316</v>
      </c>
      <c r="S1382" s="44">
        <f t="shared" si="667"/>
        <v>3341.1273485745769</v>
      </c>
      <c r="T1382" s="44">
        <f t="shared" si="668"/>
        <v>2175473.4920928646</v>
      </c>
      <c r="U1382" s="44">
        <f t="shared" si="669"/>
        <v>0</v>
      </c>
      <c r="V1382" s="44">
        <f t="shared" si="670"/>
        <v>0</v>
      </c>
      <c r="W1382" s="44">
        <f t="shared" si="671"/>
        <v>-22.356773885993316</v>
      </c>
      <c r="X1382" s="44">
        <f t="shared" si="672"/>
        <v>6.210214968331477E-3</v>
      </c>
      <c r="Y1382" s="44">
        <f t="shared" si="658"/>
        <v>6277.2584569541723</v>
      </c>
      <c r="Z1382" s="44">
        <f t="shared" si="659"/>
        <v>-2201.3003983853641</v>
      </c>
      <c r="AA1382" s="44">
        <f t="shared" si="673"/>
        <v>1.7436829047094924</v>
      </c>
      <c r="AB1382" s="44">
        <f t="shared" si="674"/>
        <v>-0.61147233288482339</v>
      </c>
      <c r="AC1382" s="44">
        <f t="shared" si="675"/>
        <v>0.61147233288482339</v>
      </c>
      <c r="AD1382" s="44">
        <f t="shared" si="676"/>
        <v>1.1322105718246691</v>
      </c>
      <c r="AE1382" s="44">
        <f>1/2*(('Car Info '!$C$5)*('My Spreedsheet '!F1382)^2)</f>
        <v>148346.97530864197</v>
      </c>
      <c r="AF1382" s="44">
        <f t="shared" si="677"/>
        <v>148.34697530864196</v>
      </c>
      <c r="AG1382" s="44">
        <f t="shared" si="678"/>
        <v>4.1207493141289436E-2</v>
      </c>
      <c r="AH1382" s="44">
        <f t="shared" si="679"/>
        <v>47.624937927597685</v>
      </c>
      <c r="AI1382" s="44">
        <f t="shared" si="680"/>
        <v>3341.1273485745769</v>
      </c>
      <c r="AJ1382" s="44">
        <f t="shared" si="681"/>
        <v>145005.84796006739</v>
      </c>
      <c r="AK1382" s="44">
        <f t="shared" si="682"/>
        <v>145.0058479600674</v>
      </c>
      <c r="AL1382" s="44">
        <f t="shared" si="683"/>
        <v>145005.84796006739</v>
      </c>
      <c r="AM1382" s="44">
        <f t="shared" si="684"/>
        <v>145.0058479600674</v>
      </c>
      <c r="AN1382" s="44">
        <f t="shared" si="685"/>
        <v>108.75438597005055</v>
      </c>
      <c r="AO1382" s="44">
        <f>IF('My Spreedsheet '!AN1382&lt; 'Supercapacitor Info'!$F$22,'My Spreedsheet '!AN1382,'Supercapacitor Info'!$F$22)</f>
        <v>108.75438597005055</v>
      </c>
    </row>
    <row r="1383" spans="2:41" x14ac:dyDescent="0.3">
      <c r="B1383" s="11" t="s">
        <v>11</v>
      </c>
      <c r="C1383" s="11">
        <v>1378</v>
      </c>
      <c r="D1383" s="11">
        <v>356</v>
      </c>
      <c r="E1383" s="12">
        <v>45.5</v>
      </c>
      <c r="F1383" s="53">
        <f t="shared" si="660"/>
        <v>12.638888888888889</v>
      </c>
      <c r="G1383" s="19">
        <f t="shared" si="686"/>
        <v>-1.4722222222222214</v>
      </c>
      <c r="H1383" s="19">
        <f t="shared" si="687"/>
        <v>-5.2999999999999972</v>
      </c>
      <c r="I1383" s="19">
        <f t="shared" si="661"/>
        <v>12.638888888888889</v>
      </c>
      <c r="J1383" s="19">
        <f t="shared" si="662"/>
        <v>14326.388888888887</v>
      </c>
      <c r="K1383" s="19">
        <f t="shared" si="663"/>
        <v>6475.9722222222308</v>
      </c>
      <c r="L1383" s="44">
        <f>'Car Info '!$C$5*'My Spreedsheet '!G1383</f>
        <v>-2193.6111111111099</v>
      </c>
      <c r="M1383" s="44">
        <f t="shared" si="664"/>
        <v>1</v>
      </c>
      <c r="N1383" s="44">
        <f>IF(M1383=1,'Car Info '!$C$5*9.80665*'Car Info '!$H$5,0)</f>
        <v>160.73099349999998</v>
      </c>
      <c r="O1383" s="44">
        <f>0.5*'Car Info '!$G$5*'Car Info '!$I$5*'Car Info '!$D$5*('My Spreedsheet '!F1383*'My Spreedsheet '!F1383)</f>
        <v>61.002525987022565</v>
      </c>
      <c r="P1383" s="44">
        <f t="shared" si="688"/>
        <v>-1971.8775916240872</v>
      </c>
      <c r="Q1383" s="44">
        <f t="shared" si="665"/>
        <v>-24922.341783026659</v>
      </c>
      <c r="R1383" s="44">
        <f t="shared" si="666"/>
        <v>-24.92234178302666</v>
      </c>
      <c r="S1383" s="44">
        <f t="shared" si="667"/>
        <v>2802.465315738757</v>
      </c>
      <c r="T1383" s="44">
        <f t="shared" si="668"/>
        <v>2178275.9574086033</v>
      </c>
      <c r="U1383" s="44">
        <f t="shared" si="669"/>
        <v>0</v>
      </c>
      <c r="V1383" s="44">
        <f t="shared" si="670"/>
        <v>0</v>
      </c>
      <c r="W1383" s="44">
        <f t="shared" si="671"/>
        <v>-24.92234178302666</v>
      </c>
      <c r="X1383" s="44">
        <f t="shared" si="672"/>
        <v>6.9228727175074051E-3</v>
      </c>
      <c r="Y1383" s="44">
        <f t="shared" si="658"/>
        <v>6277.2584569541723</v>
      </c>
      <c r="Z1383" s="44">
        <f t="shared" si="659"/>
        <v>-2226.2227401683908</v>
      </c>
      <c r="AA1383" s="44">
        <f t="shared" si="673"/>
        <v>1.7436829047094924</v>
      </c>
      <c r="AB1383" s="44">
        <f t="shared" si="674"/>
        <v>-0.61839520560233074</v>
      </c>
      <c r="AC1383" s="44">
        <f t="shared" si="675"/>
        <v>0.61839520560233074</v>
      </c>
      <c r="AD1383" s="44">
        <f t="shared" si="676"/>
        <v>1.1252876991071616</v>
      </c>
      <c r="AE1383" s="44">
        <f>1/2*(('Car Info '!$C$5)*('My Spreedsheet '!F1383)^2)</f>
        <v>119007.42669753087</v>
      </c>
      <c r="AF1383" s="44">
        <f t="shared" si="677"/>
        <v>119.00742669753087</v>
      </c>
      <c r="AG1383" s="44">
        <f t="shared" si="678"/>
        <v>3.3057618527091909E-2</v>
      </c>
      <c r="AH1383" s="44">
        <f t="shared" si="679"/>
        <v>47.657995546124774</v>
      </c>
      <c r="AI1383" s="44">
        <f t="shared" si="680"/>
        <v>2802.465315738757</v>
      </c>
      <c r="AJ1383" s="44">
        <f t="shared" si="681"/>
        <v>116204.96138179212</v>
      </c>
      <c r="AK1383" s="44">
        <f t="shared" si="682"/>
        <v>116.20496138179212</v>
      </c>
      <c r="AL1383" s="44">
        <f t="shared" si="683"/>
        <v>116204.96138179212</v>
      </c>
      <c r="AM1383" s="44">
        <f t="shared" si="684"/>
        <v>116.20496138179212</v>
      </c>
      <c r="AN1383" s="44">
        <f t="shared" si="685"/>
        <v>87.153721036344095</v>
      </c>
      <c r="AO1383" s="44">
        <f>IF('My Spreedsheet '!AN1383&lt; 'Supercapacitor Info'!$F$22,'My Spreedsheet '!AN1383,'Supercapacitor Info'!$F$22)</f>
        <v>87.153721036344095</v>
      </c>
    </row>
    <row r="1384" spans="2:41" x14ac:dyDescent="0.3">
      <c r="B1384" s="11" t="s">
        <v>11</v>
      </c>
      <c r="C1384" s="11">
        <v>1379</v>
      </c>
      <c r="D1384" s="11">
        <v>357</v>
      </c>
      <c r="E1384" s="12">
        <v>40.200000000000003</v>
      </c>
      <c r="F1384" s="53">
        <f t="shared" si="660"/>
        <v>11.166666666666668</v>
      </c>
      <c r="G1384" s="19">
        <f t="shared" si="686"/>
        <v>-1.4722222222222223</v>
      </c>
      <c r="H1384" s="19">
        <f t="shared" si="687"/>
        <v>-5.3000000000000007</v>
      </c>
      <c r="I1384" s="19">
        <f t="shared" si="661"/>
        <v>11.166666666666668</v>
      </c>
      <c r="J1384" s="19">
        <f t="shared" si="662"/>
        <v>14337.555555555553</v>
      </c>
      <c r="K1384" s="19">
        <f t="shared" si="663"/>
        <v>6487.1388888888978</v>
      </c>
      <c r="L1384" s="44">
        <f>'Car Info '!$C$5*'My Spreedsheet '!G1384</f>
        <v>-2193.6111111111113</v>
      </c>
      <c r="M1384" s="44">
        <f t="shared" si="664"/>
        <v>1</v>
      </c>
      <c r="N1384" s="44">
        <f>IF(M1384=1,'Car Info '!$C$5*9.80665*'Car Info '!$H$5,0)</f>
        <v>160.73099349999998</v>
      </c>
      <c r="O1384" s="44">
        <f>0.5*'Car Info '!$G$5*'Car Info '!$I$5*'Car Info '!$D$5*('My Spreedsheet '!F1384*'My Spreedsheet '!F1384)</f>
        <v>47.618655764312507</v>
      </c>
      <c r="P1384" s="44">
        <f t="shared" si="688"/>
        <v>-1985.2614618467987</v>
      </c>
      <c r="Q1384" s="44">
        <f t="shared" si="665"/>
        <v>-22168.75299062259</v>
      </c>
      <c r="R1384" s="44">
        <f t="shared" si="666"/>
        <v>-22.16875299062259</v>
      </c>
      <c r="S1384" s="44">
        <f t="shared" si="667"/>
        <v>2326.5710834514898</v>
      </c>
      <c r="T1384" s="44">
        <f t="shared" si="668"/>
        <v>2180602.5284920549</v>
      </c>
      <c r="U1384" s="44">
        <f t="shared" si="669"/>
        <v>0</v>
      </c>
      <c r="V1384" s="44">
        <f t="shared" si="670"/>
        <v>0</v>
      </c>
      <c r="W1384" s="44">
        <f t="shared" si="671"/>
        <v>-22.16875299062259</v>
      </c>
      <c r="X1384" s="44">
        <f t="shared" si="672"/>
        <v>6.1579869418396079E-3</v>
      </c>
      <c r="Y1384" s="44">
        <f t="shared" si="658"/>
        <v>6277.2584569541723</v>
      </c>
      <c r="Z1384" s="44">
        <f t="shared" si="659"/>
        <v>-2248.3914931590134</v>
      </c>
      <c r="AA1384" s="44">
        <f t="shared" si="673"/>
        <v>1.7436829047094924</v>
      </c>
      <c r="AB1384" s="44">
        <f t="shared" si="674"/>
        <v>-0.62455319254417041</v>
      </c>
      <c r="AC1384" s="44">
        <f t="shared" si="675"/>
        <v>0.62455319254417041</v>
      </c>
      <c r="AD1384" s="44">
        <f t="shared" si="676"/>
        <v>1.1191297121653219</v>
      </c>
      <c r="AE1384" s="44">
        <f>1/2*(('Car Info '!$C$5)*('My Spreedsheet '!F1384)^2)</f>
        <v>92897.361111111124</v>
      </c>
      <c r="AF1384" s="44">
        <f t="shared" si="677"/>
        <v>92.897361111111124</v>
      </c>
      <c r="AG1384" s="44">
        <f t="shared" si="678"/>
        <v>2.5804822530864201E-2</v>
      </c>
      <c r="AH1384" s="44">
        <f t="shared" si="679"/>
        <v>47.683800368655639</v>
      </c>
      <c r="AI1384" s="44">
        <f t="shared" si="680"/>
        <v>2326.5710834514898</v>
      </c>
      <c r="AJ1384" s="44">
        <f t="shared" si="681"/>
        <v>90570.790027659634</v>
      </c>
      <c r="AK1384" s="44">
        <f t="shared" si="682"/>
        <v>90.57079002765964</v>
      </c>
      <c r="AL1384" s="44">
        <f t="shared" si="683"/>
        <v>90570.790027659634</v>
      </c>
      <c r="AM1384" s="44">
        <f t="shared" si="684"/>
        <v>90.57079002765964</v>
      </c>
      <c r="AN1384" s="44">
        <f t="shared" si="685"/>
        <v>67.928092520744727</v>
      </c>
      <c r="AO1384" s="44">
        <f>IF('My Spreedsheet '!AN1384&lt; 'Supercapacitor Info'!$F$22,'My Spreedsheet '!AN1384,'Supercapacitor Info'!$F$22)</f>
        <v>67.928092520744727</v>
      </c>
    </row>
    <row r="1385" spans="2:41" x14ac:dyDescent="0.3">
      <c r="B1385" s="11" t="s">
        <v>11</v>
      </c>
      <c r="C1385" s="11">
        <v>1380</v>
      </c>
      <c r="D1385" s="11">
        <v>358</v>
      </c>
      <c r="E1385" s="12">
        <v>34.9</v>
      </c>
      <c r="F1385" s="53">
        <f t="shared" si="660"/>
        <v>9.6944444444444446</v>
      </c>
      <c r="G1385" s="19">
        <f t="shared" si="686"/>
        <v>-1.4722222222222223</v>
      </c>
      <c r="H1385" s="19">
        <f t="shared" si="687"/>
        <v>-5.3000000000000007</v>
      </c>
      <c r="I1385" s="19">
        <f t="shared" si="661"/>
        <v>9.6944444444444446</v>
      </c>
      <c r="J1385" s="19">
        <f t="shared" si="662"/>
        <v>14347.249999999998</v>
      </c>
      <c r="K1385" s="19">
        <f t="shared" si="663"/>
        <v>6496.8333333333421</v>
      </c>
      <c r="L1385" s="44">
        <f>'Car Info '!$C$5*'My Spreedsheet '!G1385</f>
        <v>-2193.6111111111113</v>
      </c>
      <c r="M1385" s="44">
        <f t="shared" si="664"/>
        <v>1</v>
      </c>
      <c r="N1385" s="44">
        <f>IF(M1385=1,'Car Info '!$C$5*9.80665*'Car Info '!$H$5,0)</f>
        <v>160.73099349999998</v>
      </c>
      <c r="O1385" s="44">
        <f>0.5*'Car Info '!$G$5*'Car Info '!$I$5*'Car Info '!$D$5*('My Spreedsheet '!F1385*'My Spreedsheet '!F1385)</f>
        <v>35.890200061564236</v>
      </c>
      <c r="P1385" s="44">
        <f t="shared" si="688"/>
        <v>-1996.989917549547</v>
      </c>
      <c r="Q1385" s="44">
        <f t="shared" si="665"/>
        <v>-19359.707811799777</v>
      </c>
      <c r="R1385" s="44">
        <f t="shared" si="666"/>
        <v>-19.359707811799776</v>
      </c>
      <c r="S1385" s="44">
        <f t="shared" si="667"/>
        <v>1906.133237582942</v>
      </c>
      <c r="T1385" s="44">
        <f t="shared" si="668"/>
        <v>2182508.661729638</v>
      </c>
      <c r="U1385" s="44">
        <f t="shared" si="669"/>
        <v>0</v>
      </c>
      <c r="V1385" s="44">
        <f t="shared" si="670"/>
        <v>0</v>
      </c>
      <c r="W1385" s="44">
        <f t="shared" si="671"/>
        <v>-19.359707811799776</v>
      </c>
      <c r="X1385" s="44">
        <f t="shared" si="672"/>
        <v>5.3776966143888267E-3</v>
      </c>
      <c r="Y1385" s="44">
        <f t="shared" si="658"/>
        <v>6277.2584569541723</v>
      </c>
      <c r="Z1385" s="44">
        <f t="shared" si="659"/>
        <v>-2267.751200970813</v>
      </c>
      <c r="AA1385" s="44">
        <f t="shared" si="673"/>
        <v>1.7436829047094924</v>
      </c>
      <c r="AB1385" s="44">
        <f t="shared" si="674"/>
        <v>-0.62993088915855922</v>
      </c>
      <c r="AC1385" s="44">
        <f t="shared" si="675"/>
        <v>0.62993088915855922</v>
      </c>
      <c r="AD1385" s="44">
        <f t="shared" si="676"/>
        <v>1.1137520155509333</v>
      </c>
      <c r="AE1385" s="44">
        <f>1/2*(('Car Info '!$C$5)*('My Spreedsheet '!F1385)^2)</f>
        <v>70016.778549382725</v>
      </c>
      <c r="AF1385" s="44">
        <f t="shared" si="677"/>
        <v>70.016778549382721</v>
      </c>
      <c r="AG1385" s="44">
        <f t="shared" si="678"/>
        <v>1.9449105152606311E-2</v>
      </c>
      <c r="AH1385" s="44">
        <f t="shared" si="679"/>
        <v>47.703249473808242</v>
      </c>
      <c r="AI1385" s="44">
        <f t="shared" si="680"/>
        <v>1906.133237582942</v>
      </c>
      <c r="AJ1385" s="44">
        <f t="shared" si="681"/>
        <v>68110.645311799788</v>
      </c>
      <c r="AK1385" s="44">
        <f t="shared" si="682"/>
        <v>68.110645311799786</v>
      </c>
      <c r="AL1385" s="44">
        <f t="shared" si="683"/>
        <v>68110.645311799788</v>
      </c>
      <c r="AM1385" s="44">
        <f t="shared" si="684"/>
        <v>68.110645311799786</v>
      </c>
      <c r="AN1385" s="44">
        <f t="shared" si="685"/>
        <v>51.082983983849843</v>
      </c>
      <c r="AO1385" s="44">
        <f>IF('My Spreedsheet '!AN1385&lt; 'Supercapacitor Info'!$F$22,'My Spreedsheet '!AN1385,'Supercapacitor Info'!$F$22)</f>
        <v>51.082983983849843</v>
      </c>
    </row>
    <row r="1386" spans="2:41" x14ac:dyDescent="0.3">
      <c r="B1386" s="11" t="s">
        <v>11</v>
      </c>
      <c r="C1386" s="11">
        <v>1381</v>
      </c>
      <c r="D1386" s="11">
        <v>359</v>
      </c>
      <c r="E1386" s="12">
        <v>29.6</v>
      </c>
      <c r="F1386" s="53">
        <f t="shared" si="660"/>
        <v>8.2222222222222232</v>
      </c>
      <c r="G1386" s="19">
        <f t="shared" si="686"/>
        <v>-1.0555555555555551</v>
      </c>
      <c r="H1386" s="19">
        <f t="shared" si="687"/>
        <v>-3.7999999999999989</v>
      </c>
      <c r="I1386" s="19">
        <f t="shared" si="661"/>
        <v>8.2222222222222232</v>
      </c>
      <c r="J1386" s="19">
        <f t="shared" si="662"/>
        <v>14355.472222222221</v>
      </c>
      <c r="K1386" s="19">
        <f t="shared" si="663"/>
        <v>6505.0555555555648</v>
      </c>
      <c r="L1386" s="44">
        <f>'Car Info '!$C$5*'My Spreedsheet '!G1386</f>
        <v>-1572.7777777777771</v>
      </c>
      <c r="M1386" s="44">
        <f t="shared" si="664"/>
        <v>1</v>
      </c>
      <c r="N1386" s="44">
        <f>IF(M1386=1,'Car Info '!$C$5*9.80665*'Car Info '!$H$5,0)</f>
        <v>160.73099349999998</v>
      </c>
      <c r="O1386" s="44">
        <f>0.5*'Car Info '!$G$5*'Car Info '!$I$5*'Car Info '!$D$5*('My Spreedsheet '!F1386*'My Spreedsheet '!F1386)</f>
        <v>25.817158878777782</v>
      </c>
      <c r="P1386" s="44">
        <f t="shared" si="688"/>
        <v>-1386.2296253989994</v>
      </c>
      <c r="Q1386" s="44">
        <f t="shared" si="665"/>
        <v>-11397.888031058441</v>
      </c>
      <c r="R1386" s="44">
        <f t="shared" si="666"/>
        <v>-11.397888031058441</v>
      </c>
      <c r="S1386" s="44">
        <f t="shared" si="667"/>
        <v>1533.8403640032839</v>
      </c>
      <c r="T1386" s="44">
        <f t="shared" si="668"/>
        <v>2184042.5020936411</v>
      </c>
      <c r="U1386" s="44">
        <f t="shared" si="669"/>
        <v>0</v>
      </c>
      <c r="V1386" s="44">
        <f t="shared" si="670"/>
        <v>0</v>
      </c>
      <c r="W1386" s="44">
        <f t="shared" si="671"/>
        <v>-11.397888031058441</v>
      </c>
      <c r="X1386" s="44">
        <f t="shared" si="672"/>
        <v>3.1660800086273449E-3</v>
      </c>
      <c r="Y1386" s="44">
        <f t="shared" si="658"/>
        <v>6277.2584569541723</v>
      </c>
      <c r="Z1386" s="44">
        <f t="shared" si="659"/>
        <v>-2279.1490890018713</v>
      </c>
      <c r="AA1386" s="44">
        <f t="shared" si="673"/>
        <v>1.7436829047094924</v>
      </c>
      <c r="AB1386" s="44">
        <f t="shared" si="674"/>
        <v>-0.6330969691671865</v>
      </c>
      <c r="AC1386" s="44">
        <f t="shared" si="675"/>
        <v>0.6330969691671865</v>
      </c>
      <c r="AD1386" s="44">
        <f t="shared" si="676"/>
        <v>1.1105859355423058</v>
      </c>
      <c r="AE1386" s="44">
        <f>1/2*(('Car Info '!$C$5)*('My Spreedsheet '!F1386)^2)</f>
        <v>50365.679012345689</v>
      </c>
      <c r="AF1386" s="44">
        <f t="shared" si="677"/>
        <v>50.365679012345687</v>
      </c>
      <c r="AG1386" s="44">
        <f t="shared" si="678"/>
        <v>1.3990466392318246E-2</v>
      </c>
      <c r="AH1386" s="44">
        <f t="shared" si="679"/>
        <v>47.717239940200557</v>
      </c>
      <c r="AI1386" s="44">
        <f t="shared" si="680"/>
        <v>1533.8403640032839</v>
      </c>
      <c r="AJ1386" s="44">
        <f t="shared" si="681"/>
        <v>48831.838648342404</v>
      </c>
      <c r="AK1386" s="44">
        <f t="shared" si="682"/>
        <v>48.831838648342405</v>
      </c>
      <c r="AL1386" s="44">
        <f t="shared" si="683"/>
        <v>48831.838648342404</v>
      </c>
      <c r="AM1386" s="44">
        <f t="shared" si="684"/>
        <v>48.831838648342405</v>
      </c>
      <c r="AN1386" s="44">
        <f t="shared" si="685"/>
        <v>36.623878986256798</v>
      </c>
      <c r="AO1386" s="44">
        <f>IF('My Spreedsheet '!AN1386&lt; 'Supercapacitor Info'!$F$22,'My Spreedsheet '!AN1386,'Supercapacitor Info'!$F$22)</f>
        <v>36.623878986256798</v>
      </c>
    </row>
    <row r="1387" spans="2:41" x14ac:dyDescent="0.3">
      <c r="B1387" s="11" t="s">
        <v>11</v>
      </c>
      <c r="C1387" s="11">
        <v>1382</v>
      </c>
      <c r="D1387" s="11">
        <v>360</v>
      </c>
      <c r="E1387" s="12">
        <v>27.3</v>
      </c>
      <c r="F1387" s="53">
        <f t="shared" si="660"/>
        <v>7.583333333333333</v>
      </c>
      <c r="G1387" s="19">
        <f t="shared" si="686"/>
        <v>-4.1666666666666761E-2</v>
      </c>
      <c r="H1387" s="19">
        <f t="shared" si="687"/>
        <v>-0.15000000000000036</v>
      </c>
      <c r="I1387" s="19">
        <f t="shared" si="661"/>
        <v>7.583333333333333</v>
      </c>
      <c r="J1387" s="19">
        <f t="shared" si="662"/>
        <v>14363.055555555555</v>
      </c>
      <c r="K1387" s="19">
        <f t="shared" si="663"/>
        <v>6512.6388888888978</v>
      </c>
      <c r="L1387" s="44">
        <f>'Car Info '!$C$5*'My Spreedsheet '!G1387</f>
        <v>-62.083333333333478</v>
      </c>
      <c r="M1387" s="44">
        <f t="shared" si="664"/>
        <v>1</v>
      </c>
      <c r="N1387" s="44">
        <f>IF(M1387=1,'Car Info '!$C$5*9.80665*'Car Info '!$H$5,0)</f>
        <v>160.73099349999998</v>
      </c>
      <c r="O1387" s="44">
        <f>0.5*'Car Info '!$G$5*'Car Info '!$I$5*'Car Info '!$D$5*('My Spreedsheet '!F1387*'My Spreedsheet '!F1387)</f>
        <v>21.960909355328123</v>
      </c>
      <c r="P1387" s="44">
        <f t="shared" si="688"/>
        <v>120.60856952199462</v>
      </c>
      <c r="Q1387" s="44">
        <f t="shared" si="665"/>
        <v>914.61498554179252</v>
      </c>
      <c r="R1387" s="44">
        <f t="shared" si="666"/>
        <v>0.91461498554179255</v>
      </c>
      <c r="S1387" s="44">
        <f t="shared" si="667"/>
        <v>1385.4135966529047</v>
      </c>
      <c r="T1387" s="44">
        <f t="shared" si="668"/>
        <v>2185427.915690294</v>
      </c>
      <c r="U1387" s="44">
        <f t="shared" si="669"/>
        <v>0.91461498554179255</v>
      </c>
      <c r="V1387" s="44">
        <f t="shared" si="670"/>
        <v>2.540597182060535E-4</v>
      </c>
      <c r="W1387" s="44">
        <f t="shared" si="671"/>
        <v>0</v>
      </c>
      <c r="X1387" s="44">
        <f t="shared" si="672"/>
        <v>0</v>
      </c>
      <c r="Y1387" s="44">
        <f t="shared" si="658"/>
        <v>6278.1730719397137</v>
      </c>
      <c r="Z1387" s="44">
        <f t="shared" si="659"/>
        <v>-2279.1490890018713</v>
      </c>
      <c r="AA1387" s="44">
        <f t="shared" si="673"/>
        <v>1.7439369644276983</v>
      </c>
      <c r="AB1387" s="44">
        <f t="shared" si="674"/>
        <v>-0.6330969691671865</v>
      </c>
      <c r="AC1387" s="44">
        <f t="shared" si="675"/>
        <v>0.6330969691671865</v>
      </c>
      <c r="AD1387" s="44">
        <f t="shared" si="676"/>
        <v>1.1108399952605117</v>
      </c>
      <c r="AE1387" s="44">
        <f>1/2*(('Car Info '!$C$5)*('My Spreedsheet '!F1387)^2)</f>
        <v>42842.673611111109</v>
      </c>
      <c r="AF1387" s="44">
        <f t="shared" si="677"/>
        <v>42.84267361111111</v>
      </c>
      <c r="AG1387" s="44">
        <f t="shared" si="678"/>
        <v>1.1900742669753085E-2</v>
      </c>
      <c r="AH1387" s="44">
        <f t="shared" si="679"/>
        <v>47.729140682870309</v>
      </c>
      <c r="AI1387" s="44">
        <f t="shared" si="680"/>
        <v>1385.4135966529047</v>
      </c>
      <c r="AJ1387" s="44">
        <f t="shared" si="681"/>
        <v>41457.260014458203</v>
      </c>
      <c r="AK1387" s="44">
        <f t="shared" si="682"/>
        <v>41.457260014458207</v>
      </c>
      <c r="AL1387" s="44">
        <f t="shared" si="683"/>
        <v>41457.260014458203</v>
      </c>
      <c r="AM1387" s="44">
        <f t="shared" si="684"/>
        <v>41.457260014458207</v>
      </c>
      <c r="AN1387" s="44">
        <f t="shared" si="685"/>
        <v>31.09294501084365</v>
      </c>
      <c r="AO1387" s="44">
        <f>IF('My Spreedsheet '!AN1387&lt; 'Supercapacitor Info'!$F$22,'My Spreedsheet '!AN1387,'Supercapacitor Info'!$F$22)</f>
        <v>31.09294501084365</v>
      </c>
    </row>
    <row r="1388" spans="2:41" x14ac:dyDescent="0.3">
      <c r="B1388" s="11" t="s">
        <v>11</v>
      </c>
      <c r="C1388" s="11">
        <v>1383</v>
      </c>
      <c r="D1388" s="11">
        <v>361</v>
      </c>
      <c r="E1388" s="12">
        <v>29.3</v>
      </c>
      <c r="F1388" s="53">
        <f t="shared" si="660"/>
        <v>8.1388888888888893</v>
      </c>
      <c r="G1388" s="19">
        <f t="shared" si="686"/>
        <v>0.77777777777777746</v>
      </c>
      <c r="H1388" s="19">
        <f t="shared" si="687"/>
        <v>2.7999999999999989</v>
      </c>
      <c r="I1388" s="19">
        <f t="shared" si="661"/>
        <v>8.1388888888888893</v>
      </c>
      <c r="J1388" s="19">
        <f t="shared" si="662"/>
        <v>14371.194444444443</v>
      </c>
      <c r="K1388" s="19">
        <f t="shared" si="663"/>
        <v>6520.7777777777865</v>
      </c>
      <c r="L1388" s="44">
        <f>'Car Info '!$C$5*'My Spreedsheet '!G1388</f>
        <v>1158.8888888888885</v>
      </c>
      <c r="M1388" s="44">
        <f t="shared" si="664"/>
        <v>1</v>
      </c>
      <c r="N1388" s="44">
        <f>IF(M1388=1,'Car Info '!$C$5*9.80665*'Car Info '!$H$5,0)</f>
        <v>160.73099349999998</v>
      </c>
      <c r="O1388" s="44">
        <f>0.5*'Car Info '!$G$5*'Car Info '!$I$5*'Car Info '!$D$5*('My Spreedsheet '!F1388*'My Spreedsheet '!F1388)</f>
        <v>25.296490054147569</v>
      </c>
      <c r="P1388" s="44">
        <f t="shared" si="688"/>
        <v>1344.9163724430362</v>
      </c>
      <c r="Q1388" s="44">
        <f t="shared" si="665"/>
        <v>10946.124920161377</v>
      </c>
      <c r="R1388" s="44">
        <f t="shared" si="666"/>
        <v>10.946124920161378</v>
      </c>
      <c r="S1388" s="44">
        <f t="shared" si="667"/>
        <v>1514.0570189268121</v>
      </c>
      <c r="T1388" s="44">
        <f t="shared" si="668"/>
        <v>2186941.9727092208</v>
      </c>
      <c r="U1388" s="44">
        <f t="shared" si="669"/>
        <v>10.946124920161378</v>
      </c>
      <c r="V1388" s="44">
        <f t="shared" si="670"/>
        <v>3.0405902556003826E-3</v>
      </c>
      <c r="W1388" s="44">
        <f t="shared" si="671"/>
        <v>0</v>
      </c>
      <c r="X1388" s="44">
        <f t="shared" si="672"/>
        <v>0</v>
      </c>
      <c r="Y1388" s="44">
        <f t="shared" si="658"/>
        <v>6289.119196859875</v>
      </c>
      <c r="Z1388" s="44">
        <f t="shared" si="659"/>
        <v>-2279.1490890018713</v>
      </c>
      <c r="AA1388" s="44">
        <f t="shared" si="673"/>
        <v>1.7469775546832986</v>
      </c>
      <c r="AB1388" s="44">
        <f t="shared" si="674"/>
        <v>-0.6330969691671865</v>
      </c>
      <c r="AC1388" s="44">
        <f t="shared" si="675"/>
        <v>0.6330969691671865</v>
      </c>
      <c r="AD1388" s="44">
        <f t="shared" si="676"/>
        <v>1.113880585516112</v>
      </c>
      <c r="AE1388" s="44">
        <f>1/2*(('Car Info '!$C$5)*('My Spreedsheet '!F1388)^2)</f>
        <v>49349.926697530864</v>
      </c>
      <c r="AF1388" s="44">
        <f t="shared" si="677"/>
        <v>49.349926697530861</v>
      </c>
      <c r="AG1388" s="44">
        <f t="shared" si="678"/>
        <v>1.370831297153635E-2</v>
      </c>
      <c r="AH1388" s="44">
        <f t="shared" si="679"/>
        <v>47.742848995841847</v>
      </c>
      <c r="AI1388" s="44">
        <f t="shared" si="680"/>
        <v>1514.0570189268121</v>
      </c>
      <c r="AJ1388" s="44">
        <f t="shared" si="681"/>
        <v>47835.869678604053</v>
      </c>
      <c r="AK1388" s="44">
        <f t="shared" si="682"/>
        <v>47.835869678604055</v>
      </c>
      <c r="AL1388" s="44">
        <f t="shared" si="683"/>
        <v>0</v>
      </c>
      <c r="AM1388" s="44">
        <f t="shared" si="684"/>
        <v>0</v>
      </c>
      <c r="AN1388" s="44">
        <f t="shared" si="685"/>
        <v>35.876902258953038</v>
      </c>
      <c r="AO1388" s="44">
        <f>IF('My Spreedsheet '!AN1388&lt; 'Supercapacitor Info'!$F$22,'My Spreedsheet '!AN1388,'Supercapacitor Info'!$F$22)</f>
        <v>35.876902258953038</v>
      </c>
    </row>
    <row r="1389" spans="2:41" x14ac:dyDescent="0.3">
      <c r="B1389" s="11" t="s">
        <v>11</v>
      </c>
      <c r="C1389" s="11">
        <v>1384</v>
      </c>
      <c r="D1389" s="11">
        <v>362</v>
      </c>
      <c r="E1389" s="12">
        <v>32.9</v>
      </c>
      <c r="F1389" s="53">
        <f t="shared" si="660"/>
        <v>9.1388888888888875</v>
      </c>
      <c r="G1389" s="19">
        <f t="shared" si="686"/>
        <v>0.87500000000000011</v>
      </c>
      <c r="H1389" s="19">
        <f t="shared" si="687"/>
        <v>3.1500000000000004</v>
      </c>
      <c r="I1389" s="19">
        <f t="shared" si="661"/>
        <v>9.1388888888888875</v>
      </c>
      <c r="J1389" s="19">
        <f t="shared" si="662"/>
        <v>14380.333333333332</v>
      </c>
      <c r="K1389" s="19">
        <f t="shared" si="663"/>
        <v>6529.9166666666752</v>
      </c>
      <c r="L1389" s="44">
        <f>'Car Info '!$C$5*'My Spreedsheet '!G1389</f>
        <v>1303.7500000000002</v>
      </c>
      <c r="M1389" s="44">
        <f t="shared" si="664"/>
        <v>1</v>
      </c>
      <c r="N1389" s="44">
        <f>IF(M1389=1,'Car Info '!$C$5*9.80665*'Car Info '!$H$5,0)</f>
        <v>160.73099349999998</v>
      </c>
      <c r="O1389" s="44">
        <f>0.5*'Car Info '!$G$5*'Car Info '!$I$5*'Car Info '!$D$5*('My Spreedsheet '!F1389*'My Spreedsheet '!F1389)</f>
        <v>31.894575125522561</v>
      </c>
      <c r="P1389" s="44">
        <f t="shared" si="688"/>
        <v>1496.3755686255229</v>
      </c>
      <c r="Q1389" s="44">
        <f t="shared" si="665"/>
        <v>13675.210057716582</v>
      </c>
      <c r="R1389" s="44">
        <f t="shared" si="666"/>
        <v>13.675210057716582</v>
      </c>
      <c r="S1389" s="44">
        <f t="shared" si="667"/>
        <v>1760.3836688276917</v>
      </c>
      <c r="T1389" s="44">
        <f t="shared" si="668"/>
        <v>2188702.3563780487</v>
      </c>
      <c r="U1389" s="44">
        <f t="shared" si="669"/>
        <v>13.675210057716582</v>
      </c>
      <c r="V1389" s="44">
        <f t="shared" si="670"/>
        <v>3.7986694604768283E-3</v>
      </c>
      <c r="W1389" s="44">
        <f t="shared" si="671"/>
        <v>0</v>
      </c>
      <c r="X1389" s="44">
        <f t="shared" si="672"/>
        <v>0</v>
      </c>
      <c r="Y1389" s="44">
        <f t="shared" si="658"/>
        <v>6302.7944069175919</v>
      </c>
      <c r="Z1389" s="44">
        <f t="shared" si="659"/>
        <v>-2279.1490890018713</v>
      </c>
      <c r="AA1389" s="44">
        <f t="shared" si="673"/>
        <v>1.7507762241437754</v>
      </c>
      <c r="AB1389" s="44">
        <f t="shared" si="674"/>
        <v>-0.6330969691671865</v>
      </c>
      <c r="AC1389" s="44">
        <f t="shared" si="675"/>
        <v>0.6330969691671865</v>
      </c>
      <c r="AD1389" s="44">
        <f t="shared" si="676"/>
        <v>1.117679254976589</v>
      </c>
      <c r="AE1389" s="44">
        <f>1/2*(('Car Info '!$C$5)*('My Spreedsheet '!F1389)^2)</f>
        <v>62221.871141975294</v>
      </c>
      <c r="AF1389" s="44">
        <f t="shared" si="677"/>
        <v>62.221871141975299</v>
      </c>
      <c r="AG1389" s="44">
        <f t="shared" si="678"/>
        <v>1.728385309499314E-2</v>
      </c>
      <c r="AH1389" s="44">
        <f t="shared" si="679"/>
        <v>47.760132848936841</v>
      </c>
      <c r="AI1389" s="44">
        <f t="shared" si="680"/>
        <v>1760.3836688276917</v>
      </c>
      <c r="AJ1389" s="44">
        <f t="shared" si="681"/>
        <v>60461.487473147601</v>
      </c>
      <c r="AK1389" s="44">
        <f t="shared" si="682"/>
        <v>60.461487473147599</v>
      </c>
      <c r="AL1389" s="44">
        <f t="shared" si="683"/>
        <v>0</v>
      </c>
      <c r="AM1389" s="44">
        <f t="shared" si="684"/>
        <v>0</v>
      </c>
      <c r="AN1389" s="44">
        <f t="shared" si="685"/>
        <v>45.346115604860699</v>
      </c>
      <c r="AO1389" s="44">
        <f>IF('My Spreedsheet '!AN1389&lt; 'Supercapacitor Info'!$F$22,'My Spreedsheet '!AN1389,'Supercapacitor Info'!$F$22)</f>
        <v>45.346115604860699</v>
      </c>
    </row>
    <row r="1390" spans="2:41" x14ac:dyDescent="0.3">
      <c r="B1390" s="11" t="s">
        <v>11</v>
      </c>
      <c r="C1390" s="11">
        <v>1385</v>
      </c>
      <c r="D1390" s="11">
        <v>363</v>
      </c>
      <c r="E1390" s="12">
        <v>35.6</v>
      </c>
      <c r="F1390" s="53">
        <f t="shared" si="660"/>
        <v>9.8888888888888893</v>
      </c>
      <c r="G1390" s="19">
        <f t="shared" si="686"/>
        <v>0.52777777777777835</v>
      </c>
      <c r="H1390" s="19">
        <f t="shared" si="687"/>
        <v>1.9000000000000021</v>
      </c>
      <c r="I1390" s="19">
        <f t="shared" si="661"/>
        <v>9.8888888888888893</v>
      </c>
      <c r="J1390" s="19">
        <f t="shared" si="662"/>
        <v>14390.222222222221</v>
      </c>
      <c r="K1390" s="19">
        <f t="shared" si="663"/>
        <v>6539.8055555555638</v>
      </c>
      <c r="L1390" s="44">
        <f>'Car Info '!$C$5*'My Spreedsheet '!G1390</f>
        <v>786.38888888888971</v>
      </c>
      <c r="M1390" s="44">
        <f t="shared" si="664"/>
        <v>1</v>
      </c>
      <c r="N1390" s="44">
        <f>IF(M1390=1,'Car Info '!$C$5*9.80665*'Car Info '!$H$5,0)</f>
        <v>160.73099349999998</v>
      </c>
      <c r="O1390" s="44">
        <f>0.5*'Car Info '!$G$5*'Car Info '!$I$5*'Car Info '!$D$5*('My Spreedsheet '!F1390*'My Spreedsheet '!F1390)</f>
        <v>37.344360021694442</v>
      </c>
      <c r="P1390" s="44">
        <f t="shared" si="688"/>
        <v>984.46424241058412</v>
      </c>
      <c r="Q1390" s="44">
        <f t="shared" si="665"/>
        <v>9735.2575082824442</v>
      </c>
      <c r="R1390" s="44">
        <f t="shared" si="666"/>
        <v>9.7352575082824444</v>
      </c>
      <c r="S1390" s="44">
        <f t="shared" si="667"/>
        <v>1958.7451626034226</v>
      </c>
      <c r="T1390" s="44">
        <f t="shared" si="668"/>
        <v>2190661.1015406521</v>
      </c>
      <c r="U1390" s="44">
        <f t="shared" si="669"/>
        <v>9.7352575082824444</v>
      </c>
      <c r="V1390" s="44">
        <f t="shared" si="670"/>
        <v>2.7042381967451235E-3</v>
      </c>
      <c r="W1390" s="44">
        <f t="shared" si="671"/>
        <v>0</v>
      </c>
      <c r="X1390" s="44">
        <f t="shared" si="672"/>
        <v>0</v>
      </c>
      <c r="Y1390" s="44">
        <f t="shared" si="658"/>
        <v>6312.5296644258742</v>
      </c>
      <c r="Z1390" s="44">
        <f t="shared" si="659"/>
        <v>-2279.1490890018713</v>
      </c>
      <c r="AA1390" s="44">
        <f t="shared" si="673"/>
        <v>1.7534804623405207</v>
      </c>
      <c r="AB1390" s="44">
        <f t="shared" si="674"/>
        <v>-0.6330969691671865</v>
      </c>
      <c r="AC1390" s="44">
        <f t="shared" si="675"/>
        <v>0.6330969691671865</v>
      </c>
      <c r="AD1390" s="44">
        <f t="shared" si="676"/>
        <v>1.1203834931733341</v>
      </c>
      <c r="AE1390" s="44">
        <f>1/2*(('Car Info '!$C$5)*('My Spreedsheet '!F1390)^2)</f>
        <v>72853.641975308637</v>
      </c>
      <c r="AF1390" s="44">
        <f t="shared" si="677"/>
        <v>72.853641975308634</v>
      </c>
      <c r="AG1390" s="44">
        <f t="shared" si="678"/>
        <v>2.0237122770919064E-2</v>
      </c>
      <c r="AH1390" s="44">
        <f t="shared" si="679"/>
        <v>47.780369971707763</v>
      </c>
      <c r="AI1390" s="44">
        <f t="shared" si="680"/>
        <v>1958.7451626034226</v>
      </c>
      <c r="AJ1390" s="44">
        <f t="shared" si="681"/>
        <v>70894.896812705221</v>
      </c>
      <c r="AK1390" s="44">
        <f t="shared" si="682"/>
        <v>70.894896812705227</v>
      </c>
      <c r="AL1390" s="44">
        <f t="shared" si="683"/>
        <v>0</v>
      </c>
      <c r="AM1390" s="44">
        <f t="shared" si="684"/>
        <v>0</v>
      </c>
      <c r="AN1390" s="44">
        <f t="shared" si="685"/>
        <v>53.171172609528924</v>
      </c>
      <c r="AO1390" s="44">
        <f>IF('My Spreedsheet '!AN1390&lt; 'Supercapacitor Info'!$F$22,'My Spreedsheet '!AN1390,'Supercapacitor Info'!$F$22)</f>
        <v>53.171172609528924</v>
      </c>
    </row>
    <row r="1391" spans="2:41" x14ac:dyDescent="0.3">
      <c r="B1391" s="11" t="s">
        <v>11</v>
      </c>
      <c r="C1391" s="11">
        <v>1386</v>
      </c>
      <c r="D1391" s="11">
        <v>364</v>
      </c>
      <c r="E1391" s="12">
        <v>36.700000000000003</v>
      </c>
      <c r="F1391" s="53">
        <f t="shared" si="660"/>
        <v>10.194444444444445</v>
      </c>
      <c r="G1391" s="19">
        <f t="shared" si="686"/>
        <v>0.27777777777777779</v>
      </c>
      <c r="H1391" s="19">
        <f t="shared" si="687"/>
        <v>1</v>
      </c>
      <c r="I1391" s="19">
        <f t="shared" si="661"/>
        <v>10.194444444444445</v>
      </c>
      <c r="J1391" s="19">
        <f t="shared" si="662"/>
        <v>14400.416666666666</v>
      </c>
      <c r="K1391" s="19">
        <f t="shared" si="663"/>
        <v>6550.0000000000082</v>
      </c>
      <c r="L1391" s="44">
        <f>'Car Info '!$C$5*'My Spreedsheet '!G1391</f>
        <v>413.88888888888891</v>
      </c>
      <c r="M1391" s="44">
        <f t="shared" si="664"/>
        <v>1</v>
      </c>
      <c r="N1391" s="44">
        <f>IF(M1391=1,'Car Info '!$C$5*9.80665*'Car Info '!$H$5,0)</f>
        <v>160.73099349999998</v>
      </c>
      <c r="O1391" s="44">
        <f>0.5*'Car Info '!$G$5*'Car Info '!$I$5*'Car Info '!$D$5*('My Spreedsheet '!F1391*'My Spreedsheet '!F1391)</f>
        <v>39.687811726439236</v>
      </c>
      <c r="P1391" s="44">
        <f t="shared" si="688"/>
        <v>614.3076941153281</v>
      </c>
      <c r="Q1391" s="44">
        <f t="shared" si="665"/>
        <v>6262.525659453484</v>
      </c>
      <c r="R1391" s="44">
        <f t="shared" si="666"/>
        <v>6.2625256594534839</v>
      </c>
      <c r="S1391" s="44">
        <f t="shared" si="667"/>
        <v>2043.1583755028664</v>
      </c>
      <c r="T1391" s="44">
        <f t="shared" si="668"/>
        <v>2192704.2599161551</v>
      </c>
      <c r="U1391" s="44">
        <f t="shared" si="669"/>
        <v>6.2625256594534839</v>
      </c>
      <c r="V1391" s="44">
        <f t="shared" si="670"/>
        <v>1.7395904609593012E-3</v>
      </c>
      <c r="W1391" s="44">
        <f t="shared" si="671"/>
        <v>0</v>
      </c>
      <c r="X1391" s="44">
        <f t="shared" si="672"/>
        <v>0</v>
      </c>
      <c r="Y1391" s="44">
        <f t="shared" si="658"/>
        <v>6318.792190085328</v>
      </c>
      <c r="Z1391" s="44">
        <f t="shared" si="659"/>
        <v>-2279.1490890018713</v>
      </c>
      <c r="AA1391" s="44">
        <f t="shared" si="673"/>
        <v>1.7552200528014801</v>
      </c>
      <c r="AB1391" s="44">
        <f t="shared" si="674"/>
        <v>-0.6330969691671865</v>
      </c>
      <c r="AC1391" s="44">
        <f t="shared" si="675"/>
        <v>0.6330969691671865</v>
      </c>
      <c r="AD1391" s="44">
        <f t="shared" si="676"/>
        <v>1.1221230836342935</v>
      </c>
      <c r="AE1391" s="44">
        <f>1/2*(('Car Info '!$C$5)*('My Spreedsheet '!F1391)^2)</f>
        <v>77425.389660493835</v>
      </c>
      <c r="AF1391" s="44">
        <f t="shared" si="677"/>
        <v>77.425389660493835</v>
      </c>
      <c r="AG1391" s="44">
        <f t="shared" si="678"/>
        <v>2.1507052683470508E-2</v>
      </c>
      <c r="AH1391" s="44">
        <f t="shared" si="679"/>
        <v>47.801877024391231</v>
      </c>
      <c r="AI1391" s="44">
        <f t="shared" si="680"/>
        <v>2043.1583755028664</v>
      </c>
      <c r="AJ1391" s="44">
        <f t="shared" si="681"/>
        <v>75382.231284990965</v>
      </c>
      <c r="AK1391" s="44">
        <f t="shared" si="682"/>
        <v>75.382231284990965</v>
      </c>
      <c r="AL1391" s="44">
        <f t="shared" si="683"/>
        <v>0</v>
      </c>
      <c r="AM1391" s="44">
        <f t="shared" si="684"/>
        <v>0</v>
      </c>
      <c r="AN1391" s="44">
        <f t="shared" si="685"/>
        <v>56.536673463743227</v>
      </c>
      <c r="AO1391" s="44">
        <f>IF('My Spreedsheet '!AN1391&lt; 'Supercapacitor Info'!$F$22,'My Spreedsheet '!AN1391,'Supercapacitor Info'!$F$22)</f>
        <v>56.536673463743227</v>
      </c>
    </row>
    <row r="1392" spans="2:41" x14ac:dyDescent="0.3">
      <c r="B1392" s="11" t="s">
        <v>11</v>
      </c>
      <c r="C1392" s="11">
        <v>1387</v>
      </c>
      <c r="D1392" s="11">
        <v>365</v>
      </c>
      <c r="E1392" s="12">
        <v>37.6</v>
      </c>
      <c r="F1392" s="53">
        <f t="shared" si="660"/>
        <v>10.444444444444445</v>
      </c>
      <c r="G1392" s="19">
        <f t="shared" si="686"/>
        <v>0.37499999999999939</v>
      </c>
      <c r="H1392" s="19">
        <f t="shared" si="687"/>
        <v>1.3499999999999979</v>
      </c>
      <c r="I1392" s="19">
        <f t="shared" si="661"/>
        <v>10.444444444444445</v>
      </c>
      <c r="J1392" s="19">
        <f t="shared" si="662"/>
        <v>14410.861111111111</v>
      </c>
      <c r="K1392" s="19">
        <f t="shared" si="663"/>
        <v>6560.4444444444525</v>
      </c>
      <c r="L1392" s="44">
        <f>'Car Info '!$C$5*'My Spreedsheet '!G1392</f>
        <v>558.74999999999909</v>
      </c>
      <c r="M1392" s="44">
        <f t="shared" si="664"/>
        <v>1</v>
      </c>
      <c r="N1392" s="44">
        <f>IF(M1392=1,'Car Info '!$C$5*9.80665*'Car Info '!$H$5,0)</f>
        <v>160.73099349999998</v>
      </c>
      <c r="O1392" s="44">
        <f>0.5*'Car Info '!$G$5*'Car Info '!$I$5*'Car Info '!$D$5*('My Spreedsheet '!F1392*'My Spreedsheet '!F1392)</f>
        <v>41.658220572111112</v>
      </c>
      <c r="P1392" s="44">
        <f t="shared" si="688"/>
        <v>761.13921407211012</v>
      </c>
      <c r="Q1392" s="44">
        <f t="shared" si="665"/>
        <v>7949.6762358642618</v>
      </c>
      <c r="R1392" s="44">
        <f t="shared" si="666"/>
        <v>7.9496762358642616</v>
      </c>
      <c r="S1392" s="44">
        <f t="shared" si="667"/>
        <v>2113.8429025309379</v>
      </c>
      <c r="T1392" s="44">
        <f t="shared" si="668"/>
        <v>2194818.102818686</v>
      </c>
      <c r="U1392" s="44">
        <f t="shared" si="669"/>
        <v>7.9496762358642616</v>
      </c>
      <c r="V1392" s="44">
        <f t="shared" si="670"/>
        <v>2.2082433988511838E-3</v>
      </c>
      <c r="W1392" s="44">
        <f t="shared" si="671"/>
        <v>0</v>
      </c>
      <c r="X1392" s="44">
        <f t="shared" si="672"/>
        <v>0</v>
      </c>
      <c r="Y1392" s="44">
        <f t="shared" si="658"/>
        <v>6326.741866321192</v>
      </c>
      <c r="Z1392" s="44">
        <f t="shared" si="659"/>
        <v>-2279.1490890018713</v>
      </c>
      <c r="AA1392" s="44">
        <f t="shared" si="673"/>
        <v>1.7574282962003311</v>
      </c>
      <c r="AB1392" s="44">
        <f t="shared" si="674"/>
        <v>-0.6330969691671865</v>
      </c>
      <c r="AC1392" s="44">
        <f t="shared" si="675"/>
        <v>0.6330969691671865</v>
      </c>
      <c r="AD1392" s="44">
        <f t="shared" si="676"/>
        <v>1.1243313270331448</v>
      </c>
      <c r="AE1392" s="44">
        <f>1/2*(('Car Info '!$C$5)*('My Spreedsheet '!F1392)^2)</f>
        <v>81269.382716049382</v>
      </c>
      <c r="AF1392" s="44">
        <f t="shared" si="677"/>
        <v>81.269382716049378</v>
      </c>
      <c r="AG1392" s="44">
        <f t="shared" si="678"/>
        <v>2.2574828532235938E-2</v>
      </c>
      <c r="AH1392" s="44">
        <f t="shared" si="679"/>
        <v>47.824451852923467</v>
      </c>
      <c r="AI1392" s="44">
        <f t="shared" si="680"/>
        <v>2113.8429025309379</v>
      </c>
      <c r="AJ1392" s="44">
        <f t="shared" si="681"/>
        <v>79155.539813518437</v>
      </c>
      <c r="AK1392" s="44">
        <f t="shared" si="682"/>
        <v>79.155539813518445</v>
      </c>
      <c r="AL1392" s="44">
        <f t="shared" si="683"/>
        <v>0</v>
      </c>
      <c r="AM1392" s="44">
        <f t="shared" si="684"/>
        <v>0</v>
      </c>
      <c r="AN1392" s="44">
        <f t="shared" si="685"/>
        <v>59.36665486013883</v>
      </c>
      <c r="AO1392" s="44">
        <f>IF('My Spreedsheet '!AN1392&lt; 'Supercapacitor Info'!$F$22,'My Spreedsheet '!AN1392,'Supercapacitor Info'!$F$22)</f>
        <v>59.36665486013883</v>
      </c>
    </row>
    <row r="1393" spans="2:41" x14ac:dyDescent="0.3">
      <c r="B1393" s="11" t="s">
        <v>11</v>
      </c>
      <c r="C1393" s="11">
        <v>1388</v>
      </c>
      <c r="D1393" s="11">
        <v>366</v>
      </c>
      <c r="E1393" s="12">
        <v>39.4</v>
      </c>
      <c r="F1393" s="53">
        <f t="shared" si="660"/>
        <v>10.944444444444445</v>
      </c>
      <c r="G1393" s="19">
        <f t="shared" si="686"/>
        <v>0.68055555555555536</v>
      </c>
      <c r="H1393" s="19">
        <f t="shared" si="687"/>
        <v>2.4499999999999993</v>
      </c>
      <c r="I1393" s="19">
        <f t="shared" si="661"/>
        <v>10.944444444444445</v>
      </c>
      <c r="J1393" s="19">
        <f t="shared" si="662"/>
        <v>14421.805555555557</v>
      </c>
      <c r="K1393" s="19">
        <f t="shared" si="663"/>
        <v>6571.3888888888969</v>
      </c>
      <c r="L1393" s="44">
        <f>'Car Info '!$C$5*'My Spreedsheet '!G1393</f>
        <v>1014.0277777777775</v>
      </c>
      <c r="M1393" s="44">
        <f t="shared" si="664"/>
        <v>1</v>
      </c>
      <c r="N1393" s="44">
        <f>IF(M1393=1,'Car Info '!$C$5*9.80665*'Car Info '!$H$5,0)</f>
        <v>160.73099349999998</v>
      </c>
      <c r="O1393" s="44">
        <f>0.5*'Car Info '!$G$5*'Car Info '!$I$5*'Car Info '!$D$5*('My Spreedsheet '!F1393*'My Spreedsheet '!F1393)</f>
        <v>45.742244289923612</v>
      </c>
      <c r="P1393" s="44">
        <f t="shared" si="688"/>
        <v>1220.501015567701</v>
      </c>
      <c r="Q1393" s="44">
        <f t="shared" si="665"/>
        <v>13357.705559268727</v>
      </c>
      <c r="R1393" s="44">
        <f t="shared" si="666"/>
        <v>13.357705559268727</v>
      </c>
      <c r="S1393" s="44">
        <f t="shared" si="667"/>
        <v>2259.7348802563861</v>
      </c>
      <c r="T1393" s="44">
        <f t="shared" si="668"/>
        <v>2197077.8376989425</v>
      </c>
      <c r="U1393" s="44">
        <f t="shared" si="669"/>
        <v>13.357705559268727</v>
      </c>
      <c r="V1393" s="44">
        <f t="shared" si="670"/>
        <v>3.7104737664635352E-3</v>
      </c>
      <c r="W1393" s="44">
        <f t="shared" si="671"/>
        <v>0</v>
      </c>
      <c r="X1393" s="44">
        <f t="shared" si="672"/>
        <v>0</v>
      </c>
      <c r="Y1393" s="44">
        <f t="shared" si="658"/>
        <v>6340.0995718804606</v>
      </c>
      <c r="Z1393" s="44">
        <f t="shared" si="659"/>
        <v>-2279.1490890018713</v>
      </c>
      <c r="AA1393" s="44">
        <f t="shared" si="673"/>
        <v>1.7611387699667946</v>
      </c>
      <c r="AB1393" s="44">
        <f t="shared" si="674"/>
        <v>-0.6330969691671865</v>
      </c>
      <c r="AC1393" s="44">
        <f t="shared" si="675"/>
        <v>0.6330969691671865</v>
      </c>
      <c r="AD1393" s="44">
        <f t="shared" si="676"/>
        <v>1.128041800799608</v>
      </c>
      <c r="AE1393" s="44">
        <f>1/2*(('Car Info '!$C$5)*('My Spreedsheet '!F1393)^2)</f>
        <v>89236.743827160506</v>
      </c>
      <c r="AF1393" s="44">
        <f t="shared" si="677"/>
        <v>89.23674382716051</v>
      </c>
      <c r="AG1393" s="44">
        <f t="shared" si="678"/>
        <v>2.4787984396433475E-2</v>
      </c>
      <c r="AH1393" s="44">
        <f t="shared" si="679"/>
        <v>47.849239837319899</v>
      </c>
      <c r="AI1393" s="44">
        <f t="shared" si="680"/>
        <v>2259.7348802563861</v>
      </c>
      <c r="AJ1393" s="44">
        <f t="shared" si="681"/>
        <v>86977.008946904127</v>
      </c>
      <c r="AK1393" s="44">
        <f t="shared" si="682"/>
        <v>86.977008946904135</v>
      </c>
      <c r="AL1393" s="44">
        <f t="shared" si="683"/>
        <v>0</v>
      </c>
      <c r="AM1393" s="44">
        <f t="shared" si="684"/>
        <v>0</v>
      </c>
      <c r="AN1393" s="44">
        <f t="shared" si="685"/>
        <v>65.232756710178094</v>
      </c>
      <c r="AO1393" s="44">
        <f>IF('My Spreedsheet '!AN1393&lt; 'Supercapacitor Info'!$F$22,'My Spreedsheet '!AN1393,'Supercapacitor Info'!$F$22)</f>
        <v>65.232756710178094</v>
      </c>
    </row>
    <row r="1394" spans="2:41" x14ac:dyDescent="0.3">
      <c r="B1394" s="11" t="s">
        <v>11</v>
      </c>
      <c r="C1394" s="11">
        <v>1389</v>
      </c>
      <c r="D1394" s="11">
        <v>367</v>
      </c>
      <c r="E1394" s="12">
        <v>42.5</v>
      </c>
      <c r="F1394" s="53">
        <f t="shared" si="660"/>
        <v>11.805555555555555</v>
      </c>
      <c r="G1394" s="19">
        <f t="shared" si="686"/>
        <v>0.98611111111111127</v>
      </c>
      <c r="H1394" s="19">
        <f t="shared" si="687"/>
        <v>3.5500000000000007</v>
      </c>
      <c r="I1394" s="19">
        <f t="shared" si="661"/>
        <v>11.805555555555555</v>
      </c>
      <c r="J1394" s="19">
        <f t="shared" si="662"/>
        <v>14433.611111111111</v>
      </c>
      <c r="K1394" s="19">
        <f t="shared" si="663"/>
        <v>6583.1944444444525</v>
      </c>
      <c r="L1394" s="44">
        <f>'Car Info '!$C$5*'My Spreedsheet '!G1394</f>
        <v>1469.3055555555559</v>
      </c>
      <c r="M1394" s="44">
        <f t="shared" si="664"/>
        <v>1</v>
      </c>
      <c r="N1394" s="44">
        <f>IF(M1394=1,'Car Info '!$C$5*9.80665*'Car Info '!$H$5,0)</f>
        <v>160.73099349999998</v>
      </c>
      <c r="O1394" s="44">
        <f>0.5*'Car Info '!$G$5*'Car Info '!$I$5*'Car Info '!$D$5*('My Spreedsheet '!F1394*'My Spreedsheet '!F1394)</f>
        <v>53.22343319118923</v>
      </c>
      <c r="P1394" s="44">
        <f t="shared" si="688"/>
        <v>1683.2599822467453</v>
      </c>
      <c r="Q1394" s="44">
        <f t="shared" si="665"/>
        <v>19871.819234857408</v>
      </c>
      <c r="R1394" s="44">
        <f t="shared" si="666"/>
        <v>19.871819234857409</v>
      </c>
      <c r="S1394" s="44">
        <f t="shared" si="667"/>
        <v>2525.8508706598727</v>
      </c>
      <c r="T1394" s="44">
        <f t="shared" si="668"/>
        <v>2199603.6885696026</v>
      </c>
      <c r="U1394" s="44">
        <f t="shared" si="669"/>
        <v>19.871819234857409</v>
      </c>
      <c r="V1394" s="44">
        <f t="shared" si="670"/>
        <v>5.5199497874603909E-3</v>
      </c>
      <c r="W1394" s="44">
        <f t="shared" si="671"/>
        <v>0</v>
      </c>
      <c r="X1394" s="44">
        <f t="shared" si="672"/>
        <v>0</v>
      </c>
      <c r="Y1394" s="44">
        <f t="shared" si="658"/>
        <v>6359.9713911153176</v>
      </c>
      <c r="Z1394" s="44">
        <f t="shared" si="659"/>
        <v>-2279.1490890018713</v>
      </c>
      <c r="AA1394" s="44">
        <f t="shared" si="673"/>
        <v>1.7666587197542549</v>
      </c>
      <c r="AB1394" s="44">
        <f t="shared" si="674"/>
        <v>-0.6330969691671865</v>
      </c>
      <c r="AC1394" s="44">
        <f t="shared" si="675"/>
        <v>0.6330969691671865</v>
      </c>
      <c r="AD1394" s="44">
        <f t="shared" si="676"/>
        <v>1.1335617505870683</v>
      </c>
      <c r="AE1394" s="44">
        <f>1/2*(('Car Info '!$C$5)*('My Spreedsheet '!F1394)^2)</f>
        <v>103831.50077160493</v>
      </c>
      <c r="AF1394" s="44">
        <f t="shared" si="677"/>
        <v>103.83150077160494</v>
      </c>
      <c r="AG1394" s="44">
        <f t="shared" si="678"/>
        <v>2.8842083547668037E-2</v>
      </c>
      <c r="AH1394" s="44">
        <f t="shared" si="679"/>
        <v>47.878081920867565</v>
      </c>
      <c r="AI1394" s="44">
        <f t="shared" si="680"/>
        <v>2525.8508706598727</v>
      </c>
      <c r="AJ1394" s="44">
        <f t="shared" si="681"/>
        <v>101305.64990094506</v>
      </c>
      <c r="AK1394" s="44">
        <f t="shared" si="682"/>
        <v>101.30564990094507</v>
      </c>
      <c r="AL1394" s="44">
        <f t="shared" si="683"/>
        <v>0</v>
      </c>
      <c r="AM1394" s="44">
        <f t="shared" si="684"/>
        <v>0</v>
      </c>
      <c r="AN1394" s="44">
        <f t="shared" si="685"/>
        <v>75.979237425708789</v>
      </c>
      <c r="AO1394" s="44">
        <f>IF('My Spreedsheet '!AN1394&lt; 'Supercapacitor Info'!$F$22,'My Spreedsheet '!AN1394,'Supercapacitor Info'!$F$22)</f>
        <v>75.979237425708789</v>
      </c>
    </row>
    <row r="1395" spans="2:41" x14ac:dyDescent="0.3">
      <c r="B1395" s="11" t="s">
        <v>11</v>
      </c>
      <c r="C1395" s="11">
        <v>1390</v>
      </c>
      <c r="D1395" s="11">
        <v>368</v>
      </c>
      <c r="E1395" s="12">
        <v>46.5</v>
      </c>
      <c r="F1395" s="53">
        <f t="shared" si="660"/>
        <v>12.916666666666666</v>
      </c>
      <c r="G1395" s="19">
        <f t="shared" si="686"/>
        <v>1.0694444444444449</v>
      </c>
      <c r="H1395" s="19">
        <f t="shared" si="687"/>
        <v>3.8500000000000014</v>
      </c>
      <c r="I1395" s="19">
        <f t="shared" si="661"/>
        <v>12.916666666666666</v>
      </c>
      <c r="J1395" s="19">
        <f t="shared" si="662"/>
        <v>14446.527777777777</v>
      </c>
      <c r="K1395" s="19">
        <f t="shared" si="663"/>
        <v>6596.1111111111195</v>
      </c>
      <c r="L1395" s="44">
        <f>'Car Info '!$C$5*'My Spreedsheet '!G1395</f>
        <v>1593.4722222222229</v>
      </c>
      <c r="M1395" s="44">
        <f t="shared" si="664"/>
        <v>1</v>
      </c>
      <c r="N1395" s="44">
        <f>IF(M1395=1,'Car Info '!$C$5*9.80665*'Car Info '!$H$5,0)</f>
        <v>160.73099349999998</v>
      </c>
      <c r="O1395" s="44">
        <f>0.5*'Car Info '!$G$5*'Car Info '!$I$5*'Car Info '!$D$5*('My Spreedsheet '!F1395*'My Spreedsheet '!F1395)</f>
        <v>63.713421961328123</v>
      </c>
      <c r="P1395" s="44">
        <f t="shared" si="688"/>
        <v>1817.916637683551</v>
      </c>
      <c r="Q1395" s="44">
        <f t="shared" si="665"/>
        <v>23481.423236745864</v>
      </c>
      <c r="R1395" s="44">
        <f t="shared" si="666"/>
        <v>23.481423236745865</v>
      </c>
      <c r="S1395" s="44">
        <f t="shared" si="667"/>
        <v>2899.0736997088211</v>
      </c>
      <c r="T1395" s="44">
        <f t="shared" si="668"/>
        <v>2202502.7622693116</v>
      </c>
      <c r="U1395" s="44">
        <f t="shared" si="669"/>
        <v>23.481423236745865</v>
      </c>
      <c r="V1395" s="44">
        <f t="shared" si="670"/>
        <v>6.5226175657627401E-3</v>
      </c>
      <c r="W1395" s="44">
        <f t="shared" si="671"/>
        <v>0</v>
      </c>
      <c r="X1395" s="44">
        <f t="shared" si="672"/>
        <v>0</v>
      </c>
      <c r="Y1395" s="44">
        <f t="shared" si="658"/>
        <v>6383.4528143520638</v>
      </c>
      <c r="Z1395" s="44">
        <f t="shared" si="659"/>
        <v>-2279.1490890018713</v>
      </c>
      <c r="AA1395" s="44">
        <f t="shared" si="673"/>
        <v>1.7731813373200178</v>
      </c>
      <c r="AB1395" s="44">
        <f t="shared" si="674"/>
        <v>-0.6330969691671865</v>
      </c>
      <c r="AC1395" s="44">
        <f t="shared" si="675"/>
        <v>0.6330969691671865</v>
      </c>
      <c r="AD1395" s="44">
        <f t="shared" si="676"/>
        <v>1.1400843681528312</v>
      </c>
      <c r="AE1395" s="44">
        <f>1/2*(('Car Info '!$C$5)*('My Spreedsheet '!F1395)^2)</f>
        <v>124296.00694444444</v>
      </c>
      <c r="AF1395" s="44">
        <f t="shared" si="677"/>
        <v>124.29600694444444</v>
      </c>
      <c r="AG1395" s="44">
        <f t="shared" si="678"/>
        <v>3.452666859567901E-2</v>
      </c>
      <c r="AH1395" s="44">
        <f t="shared" si="679"/>
        <v>47.912608589463247</v>
      </c>
      <c r="AI1395" s="44">
        <f t="shared" si="680"/>
        <v>2899.0736997088211</v>
      </c>
      <c r="AJ1395" s="44">
        <f t="shared" si="681"/>
        <v>121396.93324473561</v>
      </c>
      <c r="AK1395" s="44">
        <f t="shared" si="682"/>
        <v>121.39693324473562</v>
      </c>
      <c r="AL1395" s="44">
        <f t="shared" si="683"/>
        <v>0</v>
      </c>
      <c r="AM1395" s="44">
        <f t="shared" si="684"/>
        <v>0</v>
      </c>
      <c r="AN1395" s="44">
        <f t="shared" si="685"/>
        <v>91.047699933551726</v>
      </c>
      <c r="AO1395" s="44">
        <f>IF('My Spreedsheet '!AN1395&lt; 'Supercapacitor Info'!$F$22,'My Spreedsheet '!AN1395,'Supercapacitor Info'!$F$22)</f>
        <v>91.047699933551726</v>
      </c>
    </row>
    <row r="1396" spans="2:41" x14ac:dyDescent="0.3">
      <c r="B1396" s="11" t="s">
        <v>11</v>
      </c>
      <c r="C1396" s="11">
        <v>1391</v>
      </c>
      <c r="D1396" s="11">
        <v>369</v>
      </c>
      <c r="E1396" s="12">
        <v>50.2</v>
      </c>
      <c r="F1396" s="53">
        <f t="shared" si="660"/>
        <v>13.944444444444445</v>
      </c>
      <c r="G1396" s="19">
        <f t="shared" si="686"/>
        <v>0.87499999999999956</v>
      </c>
      <c r="H1396" s="19">
        <f t="shared" si="687"/>
        <v>3.1499999999999986</v>
      </c>
      <c r="I1396" s="19">
        <f t="shared" si="661"/>
        <v>13.944444444444445</v>
      </c>
      <c r="J1396" s="19">
        <f t="shared" si="662"/>
        <v>14460.472222222223</v>
      </c>
      <c r="K1396" s="19">
        <f t="shared" si="663"/>
        <v>6610.0555555555638</v>
      </c>
      <c r="L1396" s="44">
        <f>'Car Info '!$C$5*'My Spreedsheet '!G1396</f>
        <v>1303.7499999999993</v>
      </c>
      <c r="M1396" s="44">
        <f t="shared" si="664"/>
        <v>1</v>
      </c>
      <c r="N1396" s="44">
        <f>IF(M1396=1,'Car Info '!$C$5*9.80665*'Car Info '!$H$5,0)</f>
        <v>160.73099349999998</v>
      </c>
      <c r="O1396" s="44">
        <f>0.5*'Car Info '!$G$5*'Car Info '!$I$5*'Car Info '!$D$5*('My Spreedsheet '!F1396*'My Spreedsheet '!F1396)</f>
        <v>74.256155337923616</v>
      </c>
      <c r="P1396" s="44">
        <f t="shared" si="688"/>
        <v>1538.7371488379231</v>
      </c>
      <c r="Q1396" s="44">
        <f t="shared" si="665"/>
        <v>21456.83468657326</v>
      </c>
      <c r="R1396" s="44">
        <f t="shared" si="666"/>
        <v>21.456834686573259</v>
      </c>
      <c r="S1396" s="44">
        <f t="shared" si="667"/>
        <v>3276.7652421288235</v>
      </c>
      <c r="T1396" s="44">
        <f t="shared" si="668"/>
        <v>2205779.5275114402</v>
      </c>
      <c r="U1396" s="44">
        <f t="shared" si="669"/>
        <v>21.456834686573259</v>
      </c>
      <c r="V1396" s="44">
        <f t="shared" si="670"/>
        <v>5.9602318573814608E-3</v>
      </c>
      <c r="W1396" s="44">
        <f t="shared" si="671"/>
        <v>0</v>
      </c>
      <c r="X1396" s="44">
        <f t="shared" si="672"/>
        <v>0</v>
      </c>
      <c r="Y1396" s="44">
        <f t="shared" si="658"/>
        <v>6404.9096490386373</v>
      </c>
      <c r="Z1396" s="44">
        <f t="shared" si="659"/>
        <v>-2279.1490890018713</v>
      </c>
      <c r="AA1396" s="44">
        <f t="shared" si="673"/>
        <v>1.7791415691773993</v>
      </c>
      <c r="AB1396" s="44">
        <f t="shared" si="674"/>
        <v>-0.6330969691671865</v>
      </c>
      <c r="AC1396" s="44">
        <f t="shared" si="675"/>
        <v>0.6330969691671865</v>
      </c>
      <c r="AD1396" s="44">
        <f t="shared" si="676"/>
        <v>1.1460446000102129</v>
      </c>
      <c r="AE1396" s="44">
        <f>1/2*(('Car Info '!$C$5)*('My Spreedsheet '!F1396)^2)</f>
        <v>144863.41049382716</v>
      </c>
      <c r="AF1396" s="44">
        <f t="shared" si="677"/>
        <v>144.86341049382716</v>
      </c>
      <c r="AG1396" s="44">
        <f t="shared" si="678"/>
        <v>4.0239836248285324E-2</v>
      </c>
      <c r="AH1396" s="44">
        <f t="shared" si="679"/>
        <v>47.95284842571153</v>
      </c>
      <c r="AI1396" s="44">
        <f t="shared" si="680"/>
        <v>3276.7652421288235</v>
      </c>
      <c r="AJ1396" s="44">
        <f t="shared" si="681"/>
        <v>141586.64525169833</v>
      </c>
      <c r="AK1396" s="44">
        <f t="shared" si="682"/>
        <v>141.58664525169834</v>
      </c>
      <c r="AL1396" s="44">
        <f t="shared" si="683"/>
        <v>0</v>
      </c>
      <c r="AM1396" s="44">
        <f t="shared" si="684"/>
        <v>0</v>
      </c>
      <c r="AN1396" s="44">
        <f t="shared" si="685"/>
        <v>106.18998393877375</v>
      </c>
      <c r="AO1396" s="44">
        <f>IF('My Spreedsheet '!AN1396&lt; 'Supercapacitor Info'!$F$22,'My Spreedsheet '!AN1396,'Supercapacitor Info'!$F$22)</f>
        <v>106.18998393877375</v>
      </c>
    </row>
    <row r="1397" spans="2:41" x14ac:dyDescent="0.3">
      <c r="B1397" s="11" t="s">
        <v>11</v>
      </c>
      <c r="C1397" s="11">
        <v>1392</v>
      </c>
      <c r="D1397" s="11">
        <v>370</v>
      </c>
      <c r="E1397" s="12">
        <v>52.8</v>
      </c>
      <c r="F1397" s="53">
        <f t="shared" si="660"/>
        <v>14.666666666666666</v>
      </c>
      <c r="G1397" s="19">
        <f t="shared" si="686"/>
        <v>0.56944444444444364</v>
      </c>
      <c r="H1397" s="19">
        <f t="shared" si="687"/>
        <v>2.0499999999999972</v>
      </c>
      <c r="I1397" s="19">
        <f t="shared" si="661"/>
        <v>14.666666666666666</v>
      </c>
      <c r="J1397" s="19">
        <f t="shared" si="662"/>
        <v>14475.138888888889</v>
      </c>
      <c r="K1397" s="19">
        <f t="shared" si="663"/>
        <v>6624.7222222222308</v>
      </c>
      <c r="L1397" s="44">
        <f>'Car Info '!$C$5*'My Spreedsheet '!G1397</f>
        <v>848.47222222222103</v>
      </c>
      <c r="M1397" s="44">
        <f t="shared" si="664"/>
        <v>1</v>
      </c>
      <c r="N1397" s="44">
        <f>IF(M1397=1,'Car Info '!$C$5*9.80665*'Car Info '!$H$5,0)</f>
        <v>160.73099349999998</v>
      </c>
      <c r="O1397" s="44">
        <f>0.5*'Car Info '!$G$5*'Car Info '!$I$5*'Car Info '!$D$5*('My Spreedsheet '!F1397*'My Spreedsheet '!F1397)</f>
        <v>82.147219923999984</v>
      </c>
      <c r="P1397" s="44">
        <f t="shared" si="688"/>
        <v>1091.3504356462211</v>
      </c>
      <c r="Q1397" s="44">
        <f t="shared" si="665"/>
        <v>16006.473056144574</v>
      </c>
      <c r="R1397" s="44">
        <f t="shared" si="666"/>
        <v>16.006473056144575</v>
      </c>
      <c r="S1397" s="44">
        <f t="shared" si="667"/>
        <v>3562.2137968853326</v>
      </c>
      <c r="T1397" s="44">
        <f t="shared" si="668"/>
        <v>2209341.7413083254</v>
      </c>
      <c r="U1397" s="44">
        <f t="shared" si="669"/>
        <v>16.006473056144575</v>
      </c>
      <c r="V1397" s="44">
        <f t="shared" si="670"/>
        <v>4.446242515595715E-3</v>
      </c>
      <c r="W1397" s="44">
        <f t="shared" si="671"/>
        <v>0</v>
      </c>
      <c r="X1397" s="44">
        <f t="shared" si="672"/>
        <v>0</v>
      </c>
      <c r="Y1397" s="44">
        <f t="shared" si="658"/>
        <v>6420.9161220947817</v>
      </c>
      <c r="Z1397" s="44">
        <f t="shared" si="659"/>
        <v>-2279.1490890018713</v>
      </c>
      <c r="AA1397" s="44">
        <f t="shared" si="673"/>
        <v>1.7835878116929949</v>
      </c>
      <c r="AB1397" s="44">
        <f t="shared" si="674"/>
        <v>-0.6330969691671865</v>
      </c>
      <c r="AC1397" s="44">
        <f t="shared" si="675"/>
        <v>0.6330969691671865</v>
      </c>
      <c r="AD1397" s="44">
        <f t="shared" si="676"/>
        <v>1.1504908425258082</v>
      </c>
      <c r="AE1397" s="44">
        <f>1/2*(('Car Info '!$C$5)*('My Spreedsheet '!F1397)^2)</f>
        <v>160257.77777777775</v>
      </c>
      <c r="AF1397" s="44">
        <f t="shared" si="677"/>
        <v>160.25777777777776</v>
      </c>
      <c r="AG1397" s="44">
        <f t="shared" si="678"/>
        <v>4.4516049382716041E-2</v>
      </c>
      <c r="AH1397" s="44">
        <f t="shared" si="679"/>
        <v>47.997364475094244</v>
      </c>
      <c r="AI1397" s="44">
        <f t="shared" si="680"/>
        <v>3562.2137968853326</v>
      </c>
      <c r="AJ1397" s="44">
        <f t="shared" si="681"/>
        <v>156695.56398089242</v>
      </c>
      <c r="AK1397" s="44">
        <f t="shared" si="682"/>
        <v>156.69556398089242</v>
      </c>
      <c r="AL1397" s="44">
        <f t="shared" si="683"/>
        <v>0</v>
      </c>
      <c r="AM1397" s="44">
        <f t="shared" si="684"/>
        <v>0</v>
      </c>
      <c r="AN1397" s="44">
        <f t="shared" si="685"/>
        <v>117.52167298566931</v>
      </c>
      <c r="AO1397" s="44">
        <f>IF('My Spreedsheet '!AN1397&lt; 'Supercapacitor Info'!$F$22,'My Spreedsheet '!AN1397,'Supercapacitor Info'!$F$22)</f>
        <v>117.52167298566931</v>
      </c>
    </row>
    <row r="1398" spans="2:41" x14ac:dyDescent="0.3">
      <c r="B1398" s="11" t="s">
        <v>11</v>
      </c>
      <c r="C1398" s="11">
        <v>1393</v>
      </c>
      <c r="D1398" s="11">
        <v>371</v>
      </c>
      <c r="E1398" s="12">
        <v>54.3</v>
      </c>
      <c r="F1398" s="53">
        <f t="shared" si="660"/>
        <v>15.083333333333332</v>
      </c>
      <c r="G1398" s="19">
        <f t="shared" si="686"/>
        <v>0.29166666666666685</v>
      </c>
      <c r="H1398" s="19">
        <f t="shared" si="687"/>
        <v>1.0500000000000007</v>
      </c>
      <c r="I1398" s="19">
        <f t="shared" si="661"/>
        <v>15.083333333333332</v>
      </c>
      <c r="J1398" s="19">
        <f t="shared" si="662"/>
        <v>14490.222222222223</v>
      </c>
      <c r="K1398" s="19">
        <f t="shared" si="663"/>
        <v>6639.8055555555638</v>
      </c>
      <c r="L1398" s="44">
        <f>'Car Info '!$C$5*'My Spreedsheet '!G1398</f>
        <v>434.5833333333336</v>
      </c>
      <c r="M1398" s="44">
        <f t="shared" si="664"/>
        <v>1</v>
      </c>
      <c r="N1398" s="44">
        <f>IF(M1398=1,'Car Info '!$C$5*9.80665*'Car Info '!$H$5,0)</f>
        <v>160.73099349999998</v>
      </c>
      <c r="O1398" s="44">
        <f>0.5*'Car Info '!$G$5*'Car Info '!$I$5*'Car Info '!$D$5*('My Spreedsheet '!F1398*'My Spreedsheet '!F1398)</f>
        <v>86.8809746878281</v>
      </c>
      <c r="P1398" s="44">
        <f t="shared" si="688"/>
        <v>682.1953015211617</v>
      </c>
      <c r="Q1398" s="44">
        <f t="shared" si="665"/>
        <v>10289.779131277521</v>
      </c>
      <c r="R1398" s="44">
        <f t="shared" si="666"/>
        <v>10.289779131277522</v>
      </c>
      <c r="S1398" s="44">
        <f t="shared" si="667"/>
        <v>3734.8138534997402</v>
      </c>
      <c r="T1398" s="44">
        <f t="shared" si="668"/>
        <v>2213076.5551618254</v>
      </c>
      <c r="U1398" s="44">
        <f t="shared" si="669"/>
        <v>10.289779131277522</v>
      </c>
      <c r="V1398" s="44">
        <f t="shared" si="670"/>
        <v>2.8582719809104227E-3</v>
      </c>
      <c r="W1398" s="44">
        <f t="shared" si="671"/>
        <v>0</v>
      </c>
      <c r="X1398" s="44">
        <f t="shared" si="672"/>
        <v>0</v>
      </c>
      <c r="Y1398" s="44">
        <f t="shared" si="658"/>
        <v>6431.2059012260588</v>
      </c>
      <c r="Z1398" s="44">
        <f t="shared" si="659"/>
        <v>-2279.1490890018713</v>
      </c>
      <c r="AA1398" s="44">
        <f t="shared" si="673"/>
        <v>1.7864460836739051</v>
      </c>
      <c r="AB1398" s="44">
        <f t="shared" si="674"/>
        <v>-0.6330969691671865</v>
      </c>
      <c r="AC1398" s="44">
        <f t="shared" si="675"/>
        <v>0.6330969691671865</v>
      </c>
      <c r="AD1398" s="44">
        <f t="shared" si="676"/>
        <v>1.1533491145067187</v>
      </c>
      <c r="AE1398" s="44">
        <f>1/2*(('Car Info '!$C$5)*('My Spreedsheet '!F1398)^2)</f>
        <v>169492.67361111107</v>
      </c>
      <c r="AF1398" s="44">
        <f t="shared" si="677"/>
        <v>169.49267361111106</v>
      </c>
      <c r="AG1398" s="44">
        <f t="shared" si="678"/>
        <v>4.7081298225308627E-2</v>
      </c>
      <c r="AH1398" s="44">
        <f t="shared" si="679"/>
        <v>48.044445773319552</v>
      </c>
      <c r="AI1398" s="44">
        <f t="shared" si="680"/>
        <v>3734.8138534997402</v>
      </c>
      <c r="AJ1398" s="44">
        <f t="shared" si="681"/>
        <v>165757.85975761132</v>
      </c>
      <c r="AK1398" s="44">
        <f t="shared" si="682"/>
        <v>165.75785975761133</v>
      </c>
      <c r="AL1398" s="44">
        <f t="shared" si="683"/>
        <v>0</v>
      </c>
      <c r="AM1398" s="44">
        <f t="shared" si="684"/>
        <v>0</v>
      </c>
      <c r="AN1398" s="44">
        <f t="shared" si="685"/>
        <v>124.3183948182085</v>
      </c>
      <c r="AO1398" s="44">
        <f>IF('My Spreedsheet '!AN1398&lt; 'Supercapacitor Info'!$F$22,'My Spreedsheet '!AN1398,'Supercapacitor Info'!$F$22)</f>
        <v>124.3183948182085</v>
      </c>
    </row>
    <row r="1399" spans="2:41" x14ac:dyDescent="0.3">
      <c r="B1399" s="11" t="s">
        <v>11</v>
      </c>
      <c r="C1399" s="11">
        <v>1394</v>
      </c>
      <c r="D1399" s="11">
        <v>372</v>
      </c>
      <c r="E1399" s="12">
        <v>54.9</v>
      </c>
      <c r="F1399" s="53">
        <f t="shared" si="660"/>
        <v>15.25</v>
      </c>
      <c r="G1399" s="19">
        <f t="shared" si="686"/>
        <v>8.3333333333333523E-2</v>
      </c>
      <c r="H1399" s="19">
        <f t="shared" si="687"/>
        <v>0.30000000000000071</v>
      </c>
      <c r="I1399" s="19">
        <f t="shared" si="661"/>
        <v>15.25</v>
      </c>
      <c r="J1399" s="19">
        <f t="shared" si="662"/>
        <v>14505.472222222223</v>
      </c>
      <c r="K1399" s="19">
        <f t="shared" si="663"/>
        <v>6655.0555555555638</v>
      </c>
      <c r="L1399" s="44">
        <f>'Car Info '!$C$5*'My Spreedsheet '!G1399</f>
        <v>124.16666666666696</v>
      </c>
      <c r="M1399" s="44">
        <f t="shared" si="664"/>
        <v>1</v>
      </c>
      <c r="N1399" s="44">
        <f>IF(M1399=1,'Car Info '!$C$5*9.80665*'Car Info '!$H$5,0)</f>
        <v>160.73099349999998</v>
      </c>
      <c r="O1399" s="44">
        <f>0.5*'Car Info '!$G$5*'Car Info '!$I$5*'Car Info '!$D$5*('My Spreedsheet '!F1399*'My Spreedsheet '!F1399)</f>
        <v>88.811604081703123</v>
      </c>
      <c r="P1399" s="44">
        <f t="shared" si="688"/>
        <v>373.70926424837006</v>
      </c>
      <c r="Q1399" s="44">
        <f t="shared" si="665"/>
        <v>5699.066279787643</v>
      </c>
      <c r="R1399" s="44">
        <f t="shared" si="666"/>
        <v>5.699066279787643</v>
      </c>
      <c r="S1399" s="44">
        <f t="shared" si="667"/>
        <v>3805.5246131209719</v>
      </c>
      <c r="T1399" s="44">
        <f t="shared" si="668"/>
        <v>2216882.0797749464</v>
      </c>
      <c r="U1399" s="44">
        <f t="shared" si="669"/>
        <v>5.699066279787643</v>
      </c>
      <c r="V1399" s="44">
        <f t="shared" si="670"/>
        <v>1.5830739666076786E-3</v>
      </c>
      <c r="W1399" s="44">
        <f t="shared" si="671"/>
        <v>0</v>
      </c>
      <c r="X1399" s="44">
        <f t="shared" si="672"/>
        <v>0</v>
      </c>
      <c r="Y1399" s="44">
        <f t="shared" si="658"/>
        <v>6436.9049675058468</v>
      </c>
      <c r="Z1399" s="44">
        <f t="shared" si="659"/>
        <v>-2279.1490890018713</v>
      </c>
      <c r="AA1399" s="44">
        <f t="shared" si="673"/>
        <v>1.788029157640513</v>
      </c>
      <c r="AB1399" s="44">
        <f t="shared" si="674"/>
        <v>-0.6330969691671865</v>
      </c>
      <c r="AC1399" s="44">
        <f t="shared" si="675"/>
        <v>0.6330969691671865</v>
      </c>
      <c r="AD1399" s="44">
        <f t="shared" si="676"/>
        <v>1.1549321884733263</v>
      </c>
      <c r="AE1399" s="44">
        <f>1/2*(('Car Info '!$C$5)*('My Spreedsheet '!F1399)^2)</f>
        <v>173259.0625</v>
      </c>
      <c r="AF1399" s="44">
        <f t="shared" si="677"/>
        <v>173.2590625</v>
      </c>
      <c r="AG1399" s="44">
        <f t="shared" si="678"/>
        <v>4.8127517361111108E-2</v>
      </c>
      <c r="AH1399" s="44">
        <f t="shared" si="679"/>
        <v>48.092573290680662</v>
      </c>
      <c r="AI1399" s="44">
        <f t="shared" si="680"/>
        <v>3805.5246131209719</v>
      </c>
      <c r="AJ1399" s="44">
        <f t="shared" si="681"/>
        <v>169453.53788687903</v>
      </c>
      <c r="AK1399" s="44">
        <f t="shared" si="682"/>
        <v>169.45353788687902</v>
      </c>
      <c r="AL1399" s="44">
        <f t="shared" si="683"/>
        <v>0</v>
      </c>
      <c r="AM1399" s="44">
        <f t="shared" si="684"/>
        <v>0</v>
      </c>
      <c r="AN1399" s="44">
        <f t="shared" si="685"/>
        <v>127.09015341515926</v>
      </c>
      <c r="AO1399" s="44">
        <f>IF('My Spreedsheet '!AN1399&lt; 'Supercapacitor Info'!$F$22,'My Spreedsheet '!AN1399,'Supercapacitor Info'!$F$22)</f>
        <v>127.09015341515926</v>
      </c>
    </row>
    <row r="1400" spans="2:41" x14ac:dyDescent="0.3">
      <c r="B1400" s="11" t="s">
        <v>11</v>
      </c>
      <c r="C1400" s="11">
        <v>1395</v>
      </c>
      <c r="D1400" s="11">
        <v>373</v>
      </c>
      <c r="E1400" s="12">
        <v>54.9</v>
      </c>
      <c r="F1400" s="53">
        <f t="shared" si="660"/>
        <v>15.25</v>
      </c>
      <c r="G1400" s="19">
        <f t="shared" si="686"/>
        <v>-2.7777777777777186E-2</v>
      </c>
      <c r="H1400" s="19">
        <f t="shared" si="687"/>
        <v>-9.9999999999997868E-2</v>
      </c>
      <c r="I1400" s="19">
        <f t="shared" si="661"/>
        <v>15.25</v>
      </c>
      <c r="J1400" s="19">
        <f t="shared" si="662"/>
        <v>14520.722222222223</v>
      </c>
      <c r="K1400" s="19">
        <f t="shared" si="663"/>
        <v>6670.3055555555638</v>
      </c>
      <c r="L1400" s="44">
        <f>'Car Info '!$C$5*'My Spreedsheet '!G1400</f>
        <v>-41.388888888888005</v>
      </c>
      <c r="M1400" s="44">
        <f t="shared" si="664"/>
        <v>1</v>
      </c>
      <c r="N1400" s="44">
        <f>IF(M1400=1,'Car Info '!$C$5*9.80665*'Car Info '!$H$5,0)</f>
        <v>160.73099349999998</v>
      </c>
      <c r="O1400" s="44">
        <f>0.5*'Car Info '!$G$5*'Car Info '!$I$5*'Car Info '!$D$5*('My Spreedsheet '!F1400*'My Spreedsheet '!F1400)</f>
        <v>88.811604081703123</v>
      </c>
      <c r="P1400" s="44">
        <f t="shared" si="688"/>
        <v>208.15370869281509</v>
      </c>
      <c r="Q1400" s="44">
        <f t="shared" si="665"/>
        <v>3174.3440575654299</v>
      </c>
      <c r="R1400" s="44">
        <f t="shared" si="666"/>
        <v>3.1743440575654298</v>
      </c>
      <c r="S1400" s="44">
        <f t="shared" si="667"/>
        <v>3805.5246131209719</v>
      </c>
      <c r="T1400" s="44">
        <f t="shared" si="668"/>
        <v>2220687.6043880675</v>
      </c>
      <c r="U1400" s="44">
        <f t="shared" si="669"/>
        <v>3.1743440575654298</v>
      </c>
      <c r="V1400" s="44">
        <f t="shared" si="670"/>
        <v>8.8176223821261935E-4</v>
      </c>
      <c r="W1400" s="44">
        <f t="shared" si="671"/>
        <v>0</v>
      </c>
      <c r="X1400" s="44">
        <f t="shared" si="672"/>
        <v>0</v>
      </c>
      <c r="Y1400" s="44">
        <f t="shared" si="658"/>
        <v>6440.0793115634124</v>
      </c>
      <c r="Z1400" s="44">
        <f t="shared" si="659"/>
        <v>-2279.1490890018713</v>
      </c>
      <c r="AA1400" s="44">
        <f t="shared" si="673"/>
        <v>1.7889109198787256</v>
      </c>
      <c r="AB1400" s="44">
        <f t="shared" si="674"/>
        <v>-0.6330969691671865</v>
      </c>
      <c r="AC1400" s="44">
        <f t="shared" si="675"/>
        <v>0.6330969691671865</v>
      </c>
      <c r="AD1400" s="44">
        <f t="shared" si="676"/>
        <v>1.155813950711539</v>
      </c>
      <c r="AE1400" s="44">
        <f>1/2*(('Car Info '!$C$5)*('My Spreedsheet '!F1400)^2)</f>
        <v>173259.0625</v>
      </c>
      <c r="AF1400" s="44">
        <f t="shared" si="677"/>
        <v>173.2590625</v>
      </c>
      <c r="AG1400" s="44">
        <f t="shared" si="678"/>
        <v>4.8127517361111108E-2</v>
      </c>
      <c r="AH1400" s="44">
        <f t="shared" si="679"/>
        <v>48.140700808041771</v>
      </c>
      <c r="AI1400" s="44">
        <f t="shared" si="680"/>
        <v>3805.5246131209719</v>
      </c>
      <c r="AJ1400" s="44">
        <f t="shared" si="681"/>
        <v>169453.53788687903</v>
      </c>
      <c r="AK1400" s="44">
        <f t="shared" si="682"/>
        <v>169.45353788687902</v>
      </c>
      <c r="AL1400" s="44">
        <f t="shared" si="683"/>
        <v>169453.53788687903</v>
      </c>
      <c r="AM1400" s="44">
        <f t="shared" si="684"/>
        <v>169.45353788687902</v>
      </c>
      <c r="AN1400" s="44">
        <f t="shared" si="685"/>
        <v>127.09015341515926</v>
      </c>
      <c r="AO1400" s="44">
        <f>IF('My Spreedsheet '!AN1400&lt; 'Supercapacitor Info'!$F$22,'My Spreedsheet '!AN1400,'Supercapacitor Info'!$F$22)</f>
        <v>127.09015341515926</v>
      </c>
    </row>
    <row r="1401" spans="2:41" x14ac:dyDescent="0.3">
      <c r="B1401" s="11" t="s">
        <v>11</v>
      </c>
      <c r="C1401" s="11">
        <v>1396</v>
      </c>
      <c r="D1401" s="11">
        <v>374</v>
      </c>
      <c r="E1401" s="12">
        <v>54.7</v>
      </c>
      <c r="F1401" s="53">
        <f t="shared" si="660"/>
        <v>15.194444444444445</v>
      </c>
      <c r="G1401" s="19">
        <f t="shared" si="686"/>
        <v>-0.11111111111111072</v>
      </c>
      <c r="H1401" s="19">
        <f t="shared" si="687"/>
        <v>-0.39999999999999858</v>
      </c>
      <c r="I1401" s="19">
        <f t="shared" si="661"/>
        <v>15.194444444444445</v>
      </c>
      <c r="J1401" s="19">
        <f t="shared" si="662"/>
        <v>14535.916666666668</v>
      </c>
      <c r="K1401" s="19">
        <f t="shared" si="663"/>
        <v>6685.5000000000082</v>
      </c>
      <c r="L1401" s="44">
        <f>'Car Info '!$C$5*'My Spreedsheet '!G1401</f>
        <v>-165.55555555555497</v>
      </c>
      <c r="M1401" s="44">
        <f t="shared" si="664"/>
        <v>1</v>
      </c>
      <c r="N1401" s="44">
        <f>IF(M1401=1,'Car Info '!$C$5*9.80665*'Car Info '!$H$5,0)</f>
        <v>160.73099349999998</v>
      </c>
      <c r="O1401" s="44">
        <f>0.5*'Car Info '!$G$5*'Car Info '!$I$5*'Car Info '!$D$5*('My Spreedsheet '!F1401*'My Spreedsheet '!F1401)</f>
        <v>88.165703649564236</v>
      </c>
      <c r="P1401" s="44">
        <f t="shared" si="688"/>
        <v>83.341141594009244</v>
      </c>
      <c r="Q1401" s="44">
        <f t="shared" si="665"/>
        <v>1266.3223458867517</v>
      </c>
      <c r="R1401" s="44">
        <f t="shared" si="666"/>
        <v>1.2663223458867516</v>
      </c>
      <c r="S1401" s="44">
        <f t="shared" si="667"/>
        <v>3781.8470372447673</v>
      </c>
      <c r="T1401" s="44">
        <f t="shared" si="668"/>
        <v>2224469.4514253121</v>
      </c>
      <c r="U1401" s="44">
        <f t="shared" si="669"/>
        <v>1.2663223458867516</v>
      </c>
      <c r="V1401" s="44">
        <f t="shared" si="670"/>
        <v>3.5175620719076433E-4</v>
      </c>
      <c r="W1401" s="44">
        <f t="shared" si="671"/>
        <v>0</v>
      </c>
      <c r="X1401" s="44">
        <f t="shared" si="672"/>
        <v>0</v>
      </c>
      <c r="Y1401" s="44">
        <f t="shared" si="658"/>
        <v>6441.3456339092991</v>
      </c>
      <c r="Z1401" s="44">
        <f t="shared" si="659"/>
        <v>-2279.1490890018713</v>
      </c>
      <c r="AA1401" s="44">
        <f t="shared" si="673"/>
        <v>1.7892626760859165</v>
      </c>
      <c r="AB1401" s="44">
        <f t="shared" si="674"/>
        <v>-0.6330969691671865</v>
      </c>
      <c r="AC1401" s="44">
        <f t="shared" si="675"/>
        <v>0.6330969691671865</v>
      </c>
      <c r="AD1401" s="44">
        <f t="shared" si="676"/>
        <v>1.1561657069187299</v>
      </c>
      <c r="AE1401" s="44">
        <f>1/2*(('Car Info '!$C$5)*('My Spreedsheet '!F1401)^2)</f>
        <v>171999.00077160494</v>
      </c>
      <c r="AF1401" s="44">
        <f t="shared" si="677"/>
        <v>171.99900077160495</v>
      </c>
      <c r="AG1401" s="44">
        <f t="shared" si="678"/>
        <v>4.777750021433471E-2</v>
      </c>
      <c r="AH1401" s="44">
        <f t="shared" si="679"/>
        <v>48.188478308256109</v>
      </c>
      <c r="AI1401" s="44">
        <f t="shared" si="680"/>
        <v>3781.8470372447673</v>
      </c>
      <c r="AJ1401" s="44">
        <f t="shared" si="681"/>
        <v>168217.15373436018</v>
      </c>
      <c r="AK1401" s="44">
        <f t="shared" si="682"/>
        <v>168.21715373436018</v>
      </c>
      <c r="AL1401" s="44">
        <f t="shared" si="683"/>
        <v>168217.15373436018</v>
      </c>
      <c r="AM1401" s="44">
        <f t="shared" si="684"/>
        <v>168.21715373436018</v>
      </c>
      <c r="AN1401" s="44">
        <f t="shared" si="685"/>
        <v>126.16286530077014</v>
      </c>
      <c r="AO1401" s="44">
        <f>IF('My Spreedsheet '!AN1401&lt; 'Supercapacitor Info'!$F$22,'My Spreedsheet '!AN1401,'Supercapacitor Info'!$F$22)</f>
        <v>126.16286530077014</v>
      </c>
    </row>
    <row r="1402" spans="2:41" x14ac:dyDescent="0.3">
      <c r="B1402" s="11" t="s">
        <v>11</v>
      </c>
      <c r="C1402" s="11">
        <v>1397</v>
      </c>
      <c r="D1402" s="11">
        <v>375</v>
      </c>
      <c r="E1402" s="12">
        <v>54.1</v>
      </c>
      <c r="F1402" s="53">
        <f t="shared" si="660"/>
        <v>15.027777777777779</v>
      </c>
      <c r="G1402" s="19">
        <f t="shared" si="686"/>
        <v>-0.20833333333333331</v>
      </c>
      <c r="H1402" s="19">
        <f t="shared" si="687"/>
        <v>-0.75</v>
      </c>
      <c r="I1402" s="19">
        <f t="shared" si="661"/>
        <v>15.027777777777779</v>
      </c>
      <c r="J1402" s="19">
        <f t="shared" si="662"/>
        <v>14550.944444444445</v>
      </c>
      <c r="K1402" s="19">
        <f t="shared" si="663"/>
        <v>6700.5277777777856</v>
      </c>
      <c r="L1402" s="44">
        <f>'Car Info '!$C$5*'My Spreedsheet '!G1402</f>
        <v>-310.41666666666663</v>
      </c>
      <c r="M1402" s="44">
        <f t="shared" si="664"/>
        <v>1</v>
      </c>
      <c r="N1402" s="44">
        <f>IF(M1402=1,'Car Info '!$C$5*9.80665*'Car Info '!$H$5,0)</f>
        <v>160.73099349999998</v>
      </c>
      <c r="O1402" s="44">
        <f>0.5*'Car Info '!$G$5*'Car Info '!$I$5*'Car Info '!$D$5*('My Spreedsheet '!F1402*'My Spreedsheet '!F1402)</f>
        <v>86.242146158230909</v>
      </c>
      <c r="P1402" s="44">
        <f t="shared" si="688"/>
        <v>-63.443527008435737</v>
      </c>
      <c r="Q1402" s="44">
        <f t="shared" si="665"/>
        <v>-953.41522532121485</v>
      </c>
      <c r="R1402" s="44">
        <f t="shared" si="666"/>
        <v>-0.95341522532121492</v>
      </c>
      <c r="S1402" s="44">
        <f t="shared" si="667"/>
        <v>3711.4574598639697</v>
      </c>
      <c r="T1402" s="44">
        <f t="shared" si="668"/>
        <v>2228180.9088851758</v>
      </c>
      <c r="U1402" s="44">
        <f t="shared" si="669"/>
        <v>0</v>
      </c>
      <c r="V1402" s="44">
        <f t="shared" si="670"/>
        <v>0</v>
      </c>
      <c r="W1402" s="44">
        <f t="shared" si="671"/>
        <v>-0.95341522532121492</v>
      </c>
      <c r="X1402" s="44">
        <f t="shared" si="672"/>
        <v>2.6483756258922637E-4</v>
      </c>
      <c r="Y1402" s="44">
        <f t="shared" si="658"/>
        <v>6441.3456339092991</v>
      </c>
      <c r="Z1402" s="44">
        <f t="shared" si="659"/>
        <v>-2280.1025042271926</v>
      </c>
      <c r="AA1402" s="44">
        <f t="shared" si="673"/>
        <v>1.7892626760859165</v>
      </c>
      <c r="AB1402" s="44">
        <f t="shared" si="674"/>
        <v>-0.63336180672977571</v>
      </c>
      <c r="AC1402" s="44">
        <f t="shared" si="675"/>
        <v>0.63336180672977571</v>
      </c>
      <c r="AD1402" s="44">
        <f t="shared" si="676"/>
        <v>1.1559008693561408</v>
      </c>
      <c r="AE1402" s="44">
        <f>1/2*(('Car Info '!$C$5)*('My Spreedsheet '!F1402)^2)</f>
        <v>168246.40817901236</v>
      </c>
      <c r="AF1402" s="44">
        <f t="shared" si="677"/>
        <v>168.24640817901238</v>
      </c>
      <c r="AG1402" s="44">
        <f t="shared" si="678"/>
        <v>4.6735113383058996E-2</v>
      </c>
      <c r="AH1402" s="44">
        <f t="shared" si="679"/>
        <v>48.235213421639166</v>
      </c>
      <c r="AI1402" s="44">
        <f t="shared" si="680"/>
        <v>3711.4574598639697</v>
      </c>
      <c r="AJ1402" s="44">
        <f t="shared" si="681"/>
        <v>164534.95071914839</v>
      </c>
      <c r="AK1402" s="44">
        <f t="shared" si="682"/>
        <v>164.53495071914838</v>
      </c>
      <c r="AL1402" s="44">
        <f t="shared" si="683"/>
        <v>164534.95071914839</v>
      </c>
      <c r="AM1402" s="44">
        <f t="shared" si="684"/>
        <v>164.53495071914838</v>
      </c>
      <c r="AN1402" s="44">
        <f t="shared" si="685"/>
        <v>123.40121303936129</v>
      </c>
      <c r="AO1402" s="44">
        <f>IF('My Spreedsheet '!AN1402&lt; 'Supercapacitor Info'!$F$22,'My Spreedsheet '!AN1402,'Supercapacitor Info'!$F$22)</f>
        <v>123.40121303936129</v>
      </c>
    </row>
    <row r="1403" spans="2:41" x14ac:dyDescent="0.3">
      <c r="B1403" s="11" t="s">
        <v>11</v>
      </c>
      <c r="C1403" s="11">
        <v>1398</v>
      </c>
      <c r="D1403" s="11">
        <v>376</v>
      </c>
      <c r="E1403" s="12">
        <v>53.2</v>
      </c>
      <c r="F1403" s="53">
        <f t="shared" si="660"/>
        <v>14.777777777777779</v>
      </c>
      <c r="G1403" s="19">
        <f t="shared" si="686"/>
        <v>-0.27777777777777779</v>
      </c>
      <c r="H1403" s="19">
        <f t="shared" si="687"/>
        <v>-1</v>
      </c>
      <c r="I1403" s="19">
        <f t="shared" si="661"/>
        <v>14.777777777777779</v>
      </c>
      <c r="J1403" s="19">
        <f t="shared" si="662"/>
        <v>14565.722222222223</v>
      </c>
      <c r="K1403" s="19">
        <f t="shared" si="663"/>
        <v>6715.3055555555629</v>
      </c>
      <c r="L1403" s="44">
        <f>'Car Info '!$C$5*'My Spreedsheet '!G1403</f>
        <v>-413.88888888888891</v>
      </c>
      <c r="M1403" s="44">
        <f t="shared" si="664"/>
        <v>1</v>
      </c>
      <c r="N1403" s="44">
        <f>IF(M1403=1,'Car Info '!$C$5*9.80665*'Car Info '!$H$5,0)</f>
        <v>160.73099349999998</v>
      </c>
      <c r="O1403" s="44">
        <f>0.5*'Car Info '!$G$5*'Car Info '!$I$5*'Car Info '!$D$5*('My Spreedsheet '!F1403*'My Spreedsheet '!F1403)</f>
        <v>83.39658937302778</v>
      </c>
      <c r="P1403" s="44">
        <f t="shared" si="688"/>
        <v>-169.76130601586115</v>
      </c>
      <c r="Q1403" s="44">
        <f t="shared" si="665"/>
        <v>-2508.6948555677259</v>
      </c>
      <c r="R1403" s="44">
        <f t="shared" si="666"/>
        <v>-2.5086948555677258</v>
      </c>
      <c r="S1403" s="44">
        <f t="shared" si="667"/>
        <v>3607.6631691236325</v>
      </c>
      <c r="T1403" s="44">
        <f t="shared" si="668"/>
        <v>2231788.5720542995</v>
      </c>
      <c r="U1403" s="44">
        <f t="shared" si="669"/>
        <v>0</v>
      </c>
      <c r="V1403" s="44">
        <f t="shared" si="670"/>
        <v>0</v>
      </c>
      <c r="W1403" s="44">
        <f t="shared" si="671"/>
        <v>-2.5086948555677258</v>
      </c>
      <c r="X1403" s="44">
        <f t="shared" si="672"/>
        <v>6.9685968210214601E-4</v>
      </c>
      <c r="Y1403" s="44">
        <f t="shared" si="658"/>
        <v>6441.3456339092991</v>
      </c>
      <c r="Z1403" s="44">
        <f t="shared" si="659"/>
        <v>-2282.6111990827603</v>
      </c>
      <c r="AA1403" s="44">
        <f t="shared" si="673"/>
        <v>1.7892626760859165</v>
      </c>
      <c r="AB1403" s="44">
        <f t="shared" si="674"/>
        <v>-0.63405866641187791</v>
      </c>
      <c r="AC1403" s="44">
        <f t="shared" si="675"/>
        <v>0.63405866641187791</v>
      </c>
      <c r="AD1403" s="44">
        <f t="shared" si="676"/>
        <v>1.1552040096740386</v>
      </c>
      <c r="AE1403" s="44">
        <f>1/2*(('Car Info '!$C$5)*('My Spreedsheet '!F1403)^2)</f>
        <v>162695.12345679014</v>
      </c>
      <c r="AF1403" s="44">
        <f t="shared" si="677"/>
        <v>162.69512345679016</v>
      </c>
      <c r="AG1403" s="44">
        <f t="shared" si="678"/>
        <v>4.519308984910838E-2</v>
      </c>
      <c r="AH1403" s="44">
        <f t="shared" si="679"/>
        <v>48.280406511488273</v>
      </c>
      <c r="AI1403" s="44">
        <f t="shared" si="680"/>
        <v>3607.6631691236325</v>
      </c>
      <c r="AJ1403" s="44">
        <f t="shared" si="681"/>
        <v>159087.4602876665</v>
      </c>
      <c r="AK1403" s="44">
        <f t="shared" si="682"/>
        <v>159.08746028766652</v>
      </c>
      <c r="AL1403" s="44">
        <f t="shared" si="683"/>
        <v>159087.4602876665</v>
      </c>
      <c r="AM1403" s="44">
        <f t="shared" si="684"/>
        <v>159.08746028766652</v>
      </c>
      <c r="AN1403" s="44">
        <f t="shared" si="685"/>
        <v>119.31559521574987</v>
      </c>
      <c r="AO1403" s="44">
        <f>IF('My Spreedsheet '!AN1403&lt; 'Supercapacitor Info'!$F$22,'My Spreedsheet '!AN1403,'Supercapacitor Info'!$F$22)</f>
        <v>119.31559521574987</v>
      </c>
    </row>
    <row r="1404" spans="2:41" x14ac:dyDescent="0.3">
      <c r="B1404" s="11" t="s">
        <v>11</v>
      </c>
      <c r="C1404" s="11">
        <v>1399</v>
      </c>
      <c r="D1404" s="11">
        <v>377</v>
      </c>
      <c r="E1404" s="12">
        <v>52.1</v>
      </c>
      <c r="F1404" s="53">
        <f t="shared" si="660"/>
        <v>14.472222222222221</v>
      </c>
      <c r="G1404" s="19">
        <f t="shared" si="686"/>
        <v>-0.34722222222222221</v>
      </c>
      <c r="H1404" s="19">
        <f t="shared" si="687"/>
        <v>-1.25</v>
      </c>
      <c r="I1404" s="19">
        <f t="shared" si="661"/>
        <v>14.472222222222221</v>
      </c>
      <c r="J1404" s="19">
        <f t="shared" si="662"/>
        <v>14580.194444444445</v>
      </c>
      <c r="K1404" s="19">
        <f t="shared" si="663"/>
        <v>6729.7777777777856</v>
      </c>
      <c r="L1404" s="44">
        <f>'Car Info '!$C$5*'My Spreedsheet '!G1404</f>
        <v>-517.36111111111109</v>
      </c>
      <c r="M1404" s="44">
        <f t="shared" si="664"/>
        <v>1</v>
      </c>
      <c r="N1404" s="44">
        <f>IF(M1404=1,'Car Info '!$C$5*9.80665*'Car Info '!$H$5,0)</f>
        <v>160.73099349999998</v>
      </c>
      <c r="O1404" s="44">
        <f>0.5*'Car Info '!$G$5*'Car Info '!$I$5*'Car Info '!$D$5*('My Spreedsheet '!F1404*'My Spreedsheet '!F1404)</f>
        <v>79.983512408855887</v>
      </c>
      <c r="P1404" s="44">
        <f t="shared" si="688"/>
        <v>-276.64660520225527</v>
      </c>
      <c r="Q1404" s="44">
        <f t="shared" si="665"/>
        <v>-4003.6911475104162</v>
      </c>
      <c r="R1404" s="44">
        <f t="shared" si="666"/>
        <v>-4.0036911475104162</v>
      </c>
      <c r="S1404" s="44">
        <f t="shared" si="667"/>
        <v>3483.6738216253862</v>
      </c>
      <c r="T1404" s="44">
        <f t="shared" si="668"/>
        <v>2235272.2458759248</v>
      </c>
      <c r="U1404" s="44">
        <f t="shared" si="669"/>
        <v>0</v>
      </c>
      <c r="V1404" s="44">
        <f t="shared" si="670"/>
        <v>0</v>
      </c>
      <c r="W1404" s="44">
        <f t="shared" si="671"/>
        <v>-4.0036911475104162</v>
      </c>
      <c r="X1404" s="44">
        <f t="shared" si="672"/>
        <v>1.1121364298640045E-3</v>
      </c>
      <c r="Y1404" s="44">
        <f t="shared" si="658"/>
        <v>6441.3456339092991</v>
      </c>
      <c r="Z1404" s="44">
        <f t="shared" si="659"/>
        <v>-2286.6148902302707</v>
      </c>
      <c r="AA1404" s="44">
        <f t="shared" si="673"/>
        <v>1.7892626760859165</v>
      </c>
      <c r="AB1404" s="44">
        <f t="shared" si="674"/>
        <v>-0.63517080284174188</v>
      </c>
      <c r="AC1404" s="44">
        <f t="shared" si="675"/>
        <v>0.63517080284174188</v>
      </c>
      <c r="AD1404" s="44">
        <f t="shared" si="676"/>
        <v>1.1540918732441745</v>
      </c>
      <c r="AE1404" s="44">
        <f>1/2*(('Car Info '!$C$5)*('My Spreedsheet '!F1404)^2)</f>
        <v>156036.68595679008</v>
      </c>
      <c r="AF1404" s="44">
        <f t="shared" si="677"/>
        <v>156.03668595679008</v>
      </c>
      <c r="AG1404" s="44">
        <f t="shared" si="678"/>
        <v>4.3343523876886135E-2</v>
      </c>
      <c r="AH1404" s="44">
        <f t="shared" si="679"/>
        <v>48.323750035365158</v>
      </c>
      <c r="AI1404" s="44">
        <f t="shared" si="680"/>
        <v>3483.6738216253862</v>
      </c>
      <c r="AJ1404" s="44">
        <f t="shared" si="681"/>
        <v>152553.0121351647</v>
      </c>
      <c r="AK1404" s="44">
        <f t="shared" si="682"/>
        <v>152.55301213516469</v>
      </c>
      <c r="AL1404" s="44">
        <f t="shared" si="683"/>
        <v>152553.0121351647</v>
      </c>
      <c r="AM1404" s="44">
        <f t="shared" si="684"/>
        <v>152.55301213516469</v>
      </c>
      <c r="AN1404" s="44">
        <f t="shared" si="685"/>
        <v>114.41475910137352</v>
      </c>
      <c r="AO1404" s="44">
        <f>IF('My Spreedsheet '!AN1404&lt; 'Supercapacitor Info'!$F$22,'My Spreedsheet '!AN1404,'Supercapacitor Info'!$F$22)</f>
        <v>114.41475910137352</v>
      </c>
    </row>
    <row r="1405" spans="2:41" x14ac:dyDescent="0.3">
      <c r="B1405" s="11" t="s">
        <v>11</v>
      </c>
      <c r="C1405" s="11">
        <v>1400</v>
      </c>
      <c r="D1405" s="11">
        <v>378</v>
      </c>
      <c r="E1405" s="12">
        <v>50.7</v>
      </c>
      <c r="F1405" s="53">
        <f t="shared" si="660"/>
        <v>14.083333333333334</v>
      </c>
      <c r="G1405" s="19">
        <f t="shared" si="686"/>
        <v>-0.41666666666666663</v>
      </c>
      <c r="H1405" s="19">
        <f t="shared" si="687"/>
        <v>-1.5</v>
      </c>
      <c r="I1405" s="19">
        <f t="shared" si="661"/>
        <v>14.083333333333334</v>
      </c>
      <c r="J1405" s="19">
        <f t="shared" si="662"/>
        <v>14594.277777777779</v>
      </c>
      <c r="K1405" s="19">
        <f t="shared" si="663"/>
        <v>6743.8611111111186</v>
      </c>
      <c r="L1405" s="44">
        <f>'Car Info '!$C$5*'My Spreedsheet '!G1405</f>
        <v>-620.83333333333326</v>
      </c>
      <c r="M1405" s="44">
        <f t="shared" si="664"/>
        <v>1</v>
      </c>
      <c r="N1405" s="44">
        <f>IF(M1405=1,'Car Info '!$C$5*9.80665*'Car Info '!$H$5,0)</f>
        <v>160.73099349999998</v>
      </c>
      <c r="O1405" s="44">
        <f>0.5*'Car Info '!$G$5*'Car Info '!$I$5*'Car Info '!$D$5*('My Spreedsheet '!F1405*'My Spreedsheet '!F1405)</f>
        <v>75.742728184703125</v>
      </c>
      <c r="P1405" s="44">
        <f t="shared" si="688"/>
        <v>-384.35961164863016</v>
      </c>
      <c r="Q1405" s="44">
        <f t="shared" si="665"/>
        <v>-5413.0645307182085</v>
      </c>
      <c r="R1405" s="44">
        <f t="shared" si="666"/>
        <v>-5.4130645307182084</v>
      </c>
      <c r="S1405" s="44">
        <f t="shared" si="667"/>
        <v>3330.3382470595689</v>
      </c>
      <c r="T1405" s="44">
        <f t="shared" si="668"/>
        <v>2238602.5841229842</v>
      </c>
      <c r="U1405" s="44">
        <f t="shared" si="669"/>
        <v>0</v>
      </c>
      <c r="V1405" s="44">
        <f t="shared" si="670"/>
        <v>0</v>
      </c>
      <c r="W1405" s="44">
        <f t="shared" si="671"/>
        <v>-5.4130645307182084</v>
      </c>
      <c r="X1405" s="44">
        <f t="shared" si="672"/>
        <v>1.5036290363106134E-3</v>
      </c>
      <c r="Y1405" s="44">
        <f t="shared" si="658"/>
        <v>6441.3456339092991</v>
      </c>
      <c r="Z1405" s="44">
        <f t="shared" si="659"/>
        <v>-2292.0279547609889</v>
      </c>
      <c r="AA1405" s="44">
        <f t="shared" si="673"/>
        <v>1.7892626760859165</v>
      </c>
      <c r="AB1405" s="44">
        <f t="shared" si="674"/>
        <v>-0.6366744318780525</v>
      </c>
      <c r="AC1405" s="44">
        <f t="shared" si="675"/>
        <v>0.6366744318780525</v>
      </c>
      <c r="AD1405" s="44">
        <f t="shared" si="676"/>
        <v>1.1525882442078639</v>
      </c>
      <c r="AE1405" s="44">
        <f>1/2*(('Car Info '!$C$5)*('My Spreedsheet '!F1405)^2)</f>
        <v>147763.50694444447</v>
      </c>
      <c r="AF1405" s="44">
        <f t="shared" si="677"/>
        <v>147.76350694444446</v>
      </c>
      <c r="AG1405" s="44">
        <f t="shared" si="678"/>
        <v>4.1045418595679013E-2</v>
      </c>
      <c r="AH1405" s="44">
        <f t="shared" si="679"/>
        <v>48.364795453960838</v>
      </c>
      <c r="AI1405" s="44">
        <f t="shared" si="680"/>
        <v>3330.3382470595689</v>
      </c>
      <c r="AJ1405" s="44">
        <f t="shared" si="681"/>
        <v>144433.16869738488</v>
      </c>
      <c r="AK1405" s="44">
        <f t="shared" si="682"/>
        <v>144.4331686973849</v>
      </c>
      <c r="AL1405" s="44">
        <f t="shared" si="683"/>
        <v>144433.16869738488</v>
      </c>
      <c r="AM1405" s="44">
        <f t="shared" si="684"/>
        <v>144.4331686973849</v>
      </c>
      <c r="AN1405" s="44">
        <f t="shared" si="685"/>
        <v>108.32487652303867</v>
      </c>
      <c r="AO1405" s="44">
        <f>IF('My Spreedsheet '!AN1405&lt; 'Supercapacitor Info'!$F$22,'My Spreedsheet '!AN1405,'Supercapacitor Info'!$F$22)</f>
        <v>108.32487652303867</v>
      </c>
    </row>
    <row r="1406" spans="2:41" x14ac:dyDescent="0.3">
      <c r="B1406" s="11" t="s">
        <v>11</v>
      </c>
      <c r="C1406" s="11">
        <v>1401</v>
      </c>
      <c r="D1406" s="11">
        <v>379</v>
      </c>
      <c r="E1406" s="12">
        <v>49.1</v>
      </c>
      <c r="F1406" s="53">
        <f t="shared" si="660"/>
        <v>13.638888888888889</v>
      </c>
      <c r="G1406" s="19">
        <f t="shared" si="686"/>
        <v>-0.45833333333333393</v>
      </c>
      <c r="H1406" s="19">
        <f t="shared" si="687"/>
        <v>-1.6500000000000021</v>
      </c>
      <c r="I1406" s="19">
        <f t="shared" si="661"/>
        <v>13.638888888888889</v>
      </c>
      <c r="J1406" s="19">
        <f t="shared" si="662"/>
        <v>14607.916666666668</v>
      </c>
      <c r="K1406" s="19">
        <f t="shared" si="663"/>
        <v>6757.5000000000073</v>
      </c>
      <c r="L1406" s="44">
        <f>'Car Info '!$C$5*'My Spreedsheet '!G1406</f>
        <v>-682.91666666666754</v>
      </c>
      <c r="M1406" s="44">
        <f t="shared" si="664"/>
        <v>1</v>
      </c>
      <c r="N1406" s="44">
        <f>IF(M1406=1,'Car Info '!$C$5*9.80665*'Car Info '!$H$5,0)</f>
        <v>160.73099349999998</v>
      </c>
      <c r="O1406" s="44">
        <f>0.5*'Car Info '!$G$5*'Car Info '!$I$5*'Car Info '!$D$5*('My Spreedsheet '!F1406*'My Spreedsheet '!F1406)</f>
        <v>71.037555693647576</v>
      </c>
      <c r="P1406" s="44">
        <f t="shared" si="688"/>
        <v>-451.14811747302002</v>
      </c>
      <c r="Q1406" s="44">
        <f t="shared" si="665"/>
        <v>-6153.159046645912</v>
      </c>
      <c r="R1406" s="44">
        <f t="shared" si="666"/>
        <v>-6.1531590466459125</v>
      </c>
      <c r="S1406" s="44">
        <f t="shared" si="667"/>
        <v>3161.0654903911377</v>
      </c>
      <c r="T1406" s="44">
        <f t="shared" si="668"/>
        <v>2241763.6496133753</v>
      </c>
      <c r="U1406" s="44">
        <f t="shared" si="669"/>
        <v>0</v>
      </c>
      <c r="V1406" s="44">
        <f t="shared" si="670"/>
        <v>0</v>
      </c>
      <c r="W1406" s="44">
        <f t="shared" si="671"/>
        <v>-6.1531590466459125</v>
      </c>
      <c r="X1406" s="44">
        <f t="shared" si="672"/>
        <v>1.7092108462905312E-3</v>
      </c>
      <c r="Y1406" s="44">
        <f t="shared" si="658"/>
        <v>6441.3456339092991</v>
      </c>
      <c r="Z1406" s="44">
        <f t="shared" si="659"/>
        <v>-2298.181113807635</v>
      </c>
      <c r="AA1406" s="44">
        <f t="shared" si="673"/>
        <v>1.7892626760859165</v>
      </c>
      <c r="AB1406" s="44">
        <f t="shared" si="674"/>
        <v>-0.63838364272434311</v>
      </c>
      <c r="AC1406" s="44">
        <f t="shared" si="675"/>
        <v>0.63838364272434311</v>
      </c>
      <c r="AD1406" s="44">
        <f t="shared" si="676"/>
        <v>1.1508790333615733</v>
      </c>
      <c r="AE1406" s="44">
        <f>1/2*(('Car Info '!$C$5)*('My Spreedsheet '!F1406)^2)</f>
        <v>138584.37114197534</v>
      </c>
      <c r="AF1406" s="44">
        <f t="shared" si="677"/>
        <v>138.58437114197534</v>
      </c>
      <c r="AG1406" s="44">
        <f t="shared" si="678"/>
        <v>3.8495658650548707E-2</v>
      </c>
      <c r="AH1406" s="44">
        <f t="shared" si="679"/>
        <v>48.403291112611385</v>
      </c>
      <c r="AI1406" s="44">
        <f t="shared" si="680"/>
        <v>3161.0654903911377</v>
      </c>
      <c r="AJ1406" s="44">
        <f t="shared" si="681"/>
        <v>135423.3056515842</v>
      </c>
      <c r="AK1406" s="44">
        <f t="shared" si="682"/>
        <v>135.4233056515842</v>
      </c>
      <c r="AL1406" s="44">
        <f t="shared" si="683"/>
        <v>135423.3056515842</v>
      </c>
      <c r="AM1406" s="44">
        <f t="shared" si="684"/>
        <v>135.4233056515842</v>
      </c>
      <c r="AN1406" s="44">
        <f t="shared" si="685"/>
        <v>101.56747923868816</v>
      </c>
      <c r="AO1406" s="44">
        <f>IF('My Spreedsheet '!AN1406&lt; 'Supercapacitor Info'!$F$22,'My Spreedsheet '!AN1406,'Supercapacitor Info'!$F$22)</f>
        <v>101.56747923868816</v>
      </c>
    </row>
    <row r="1407" spans="2:41" x14ac:dyDescent="0.3">
      <c r="B1407" s="11" t="s">
        <v>11</v>
      </c>
      <c r="C1407" s="11">
        <v>1402</v>
      </c>
      <c r="D1407" s="11">
        <v>380</v>
      </c>
      <c r="E1407" s="12">
        <v>47.4</v>
      </c>
      <c r="F1407" s="53">
        <f t="shared" si="660"/>
        <v>13.166666666666666</v>
      </c>
      <c r="G1407" s="19">
        <f t="shared" si="686"/>
        <v>-0.54166666666666641</v>
      </c>
      <c r="H1407" s="19">
        <f t="shared" si="687"/>
        <v>-1.9499999999999993</v>
      </c>
      <c r="I1407" s="19">
        <f t="shared" si="661"/>
        <v>13.166666666666666</v>
      </c>
      <c r="J1407" s="19">
        <f t="shared" si="662"/>
        <v>14621.083333333334</v>
      </c>
      <c r="K1407" s="19">
        <f t="shared" si="663"/>
        <v>6770.6666666666742</v>
      </c>
      <c r="L1407" s="44">
        <f>'Car Info '!$C$5*'My Spreedsheet '!G1407</f>
        <v>-807.08333333333292</v>
      </c>
      <c r="M1407" s="44">
        <f t="shared" si="664"/>
        <v>1</v>
      </c>
      <c r="N1407" s="44">
        <f>IF(M1407=1,'Car Info '!$C$5*9.80665*'Car Info '!$H$5,0)</f>
        <v>160.73099349999998</v>
      </c>
      <c r="O1407" s="44">
        <f>0.5*'Car Info '!$G$5*'Car Info '!$I$5*'Car Info '!$D$5*('My Spreedsheet '!F1407*'My Spreedsheet '!F1407)</f>
        <v>66.203615643812483</v>
      </c>
      <c r="P1407" s="44">
        <f t="shared" si="688"/>
        <v>-580.14872418952052</v>
      </c>
      <c r="Q1407" s="44">
        <f t="shared" si="665"/>
        <v>-7638.6248684953534</v>
      </c>
      <c r="R1407" s="44">
        <f t="shared" si="666"/>
        <v>-7.6386248684953539</v>
      </c>
      <c r="S1407" s="44">
        <f t="shared" si="667"/>
        <v>2987.9723537268637</v>
      </c>
      <c r="T1407" s="44">
        <f t="shared" si="668"/>
        <v>2244751.6219671024</v>
      </c>
      <c r="U1407" s="44">
        <f t="shared" si="669"/>
        <v>0</v>
      </c>
      <c r="V1407" s="44">
        <f t="shared" si="670"/>
        <v>0</v>
      </c>
      <c r="W1407" s="44">
        <f t="shared" si="671"/>
        <v>-7.6386248684953539</v>
      </c>
      <c r="X1407" s="44">
        <f t="shared" si="672"/>
        <v>2.1218402412487092E-3</v>
      </c>
      <c r="Y1407" s="44">
        <f t="shared" si="658"/>
        <v>6441.3456339092991</v>
      </c>
      <c r="Z1407" s="44">
        <f t="shared" si="659"/>
        <v>-2305.8197386761303</v>
      </c>
      <c r="AA1407" s="44">
        <f t="shared" si="673"/>
        <v>1.7892626760859165</v>
      </c>
      <c r="AB1407" s="44">
        <f t="shared" si="674"/>
        <v>-0.64050548296559173</v>
      </c>
      <c r="AC1407" s="44">
        <f t="shared" si="675"/>
        <v>0.64050548296559173</v>
      </c>
      <c r="AD1407" s="44">
        <f t="shared" si="676"/>
        <v>1.1487571931203249</v>
      </c>
      <c r="AE1407" s="44">
        <f>1/2*(('Car Info '!$C$5)*('My Spreedsheet '!F1407)^2)</f>
        <v>129154.02777777775</v>
      </c>
      <c r="AF1407" s="44">
        <f t="shared" si="677"/>
        <v>129.15402777777774</v>
      </c>
      <c r="AG1407" s="44">
        <f t="shared" si="678"/>
        <v>3.5876118827160484E-2</v>
      </c>
      <c r="AH1407" s="44">
        <f t="shared" si="679"/>
        <v>48.439167231438546</v>
      </c>
      <c r="AI1407" s="44">
        <f t="shared" si="680"/>
        <v>2987.9723537268637</v>
      </c>
      <c r="AJ1407" s="44">
        <f t="shared" si="681"/>
        <v>126166.05542405089</v>
      </c>
      <c r="AK1407" s="44">
        <f t="shared" si="682"/>
        <v>126.1660554240509</v>
      </c>
      <c r="AL1407" s="44">
        <f t="shared" si="683"/>
        <v>126166.05542405089</v>
      </c>
      <c r="AM1407" s="44">
        <f t="shared" si="684"/>
        <v>126.1660554240509</v>
      </c>
      <c r="AN1407" s="44">
        <f t="shared" si="685"/>
        <v>94.624541568038168</v>
      </c>
      <c r="AO1407" s="44">
        <f>IF('My Spreedsheet '!AN1407&lt; 'Supercapacitor Info'!$F$22,'My Spreedsheet '!AN1407,'Supercapacitor Info'!$F$22)</f>
        <v>94.624541568038168</v>
      </c>
    </row>
    <row r="1408" spans="2:41" x14ac:dyDescent="0.3">
      <c r="B1408" s="11" t="s">
        <v>11</v>
      </c>
      <c r="C1408" s="11">
        <v>1403</v>
      </c>
      <c r="D1408" s="11">
        <v>381</v>
      </c>
      <c r="E1408" s="12">
        <v>45.2</v>
      </c>
      <c r="F1408" s="53">
        <f t="shared" si="660"/>
        <v>12.555555555555555</v>
      </c>
      <c r="G1408" s="19">
        <f t="shared" si="686"/>
        <v>-0.7777777777777779</v>
      </c>
      <c r="H1408" s="19">
        <f t="shared" si="687"/>
        <v>-2.8000000000000007</v>
      </c>
      <c r="I1408" s="19">
        <f t="shared" si="661"/>
        <v>12.555555555555555</v>
      </c>
      <c r="J1408" s="19">
        <f t="shared" si="662"/>
        <v>14633.638888888889</v>
      </c>
      <c r="K1408" s="19">
        <f t="shared" si="663"/>
        <v>6783.2222222222299</v>
      </c>
      <c r="L1408" s="44">
        <f>'Car Info '!$C$5*'My Spreedsheet '!G1408</f>
        <v>-1158.8888888888891</v>
      </c>
      <c r="M1408" s="44">
        <f t="shared" si="664"/>
        <v>1</v>
      </c>
      <c r="N1408" s="44">
        <f>IF(M1408=1,'Car Info '!$C$5*9.80665*'Car Info '!$H$5,0)</f>
        <v>160.73099349999998</v>
      </c>
      <c r="O1408" s="44">
        <f>0.5*'Car Info '!$G$5*'Car Info '!$I$5*'Car Info '!$D$5*('My Spreedsheet '!F1408*'My Spreedsheet '!F1408)</f>
        <v>60.20074903636111</v>
      </c>
      <c r="P1408" s="44">
        <f t="shared" si="688"/>
        <v>-937.95714635252807</v>
      </c>
      <c r="Q1408" s="44">
        <f t="shared" si="665"/>
        <v>-11776.573059759519</v>
      </c>
      <c r="R1408" s="44">
        <f t="shared" si="666"/>
        <v>-11.776573059759519</v>
      </c>
      <c r="S1408" s="44">
        <f t="shared" si="667"/>
        <v>2773.9207674009781</v>
      </c>
      <c r="T1408" s="44">
        <f t="shared" si="668"/>
        <v>2247525.5427345033</v>
      </c>
      <c r="U1408" s="44">
        <f t="shared" si="669"/>
        <v>0</v>
      </c>
      <c r="V1408" s="44">
        <f t="shared" si="670"/>
        <v>0</v>
      </c>
      <c r="W1408" s="44">
        <f t="shared" si="671"/>
        <v>-11.776573059759519</v>
      </c>
      <c r="X1408" s="44">
        <f t="shared" si="672"/>
        <v>3.2712702943776444E-3</v>
      </c>
      <c r="Y1408" s="44">
        <f t="shared" si="658"/>
        <v>6441.3456339092991</v>
      </c>
      <c r="Z1408" s="44">
        <f t="shared" si="659"/>
        <v>-2317.5963117358897</v>
      </c>
      <c r="AA1408" s="44">
        <f t="shared" si="673"/>
        <v>1.7892626760859165</v>
      </c>
      <c r="AB1408" s="44">
        <f t="shared" si="674"/>
        <v>-0.6437767532599693</v>
      </c>
      <c r="AC1408" s="44">
        <f t="shared" si="675"/>
        <v>0.6437767532599693</v>
      </c>
      <c r="AD1408" s="44">
        <f t="shared" si="676"/>
        <v>1.1454859228259471</v>
      </c>
      <c r="AE1408" s="44">
        <f>1/2*(('Car Info '!$C$5)*('My Spreedsheet '!F1408)^2)</f>
        <v>117443.27160493827</v>
      </c>
      <c r="AF1408" s="44">
        <f t="shared" si="677"/>
        <v>117.44327160493827</v>
      </c>
      <c r="AG1408" s="44">
        <f t="shared" si="678"/>
        <v>3.2623131001371743E-2</v>
      </c>
      <c r="AH1408" s="44">
        <f t="shared" si="679"/>
        <v>48.471790362439918</v>
      </c>
      <c r="AI1408" s="44">
        <f t="shared" si="680"/>
        <v>2773.9207674009781</v>
      </c>
      <c r="AJ1408" s="44">
        <f t="shared" si="681"/>
        <v>114669.35083753729</v>
      </c>
      <c r="AK1408" s="44">
        <f t="shared" si="682"/>
        <v>114.66935083753729</v>
      </c>
      <c r="AL1408" s="44">
        <f t="shared" si="683"/>
        <v>114669.35083753729</v>
      </c>
      <c r="AM1408" s="44">
        <f t="shared" si="684"/>
        <v>114.66935083753729</v>
      </c>
      <c r="AN1408" s="44">
        <f t="shared" si="685"/>
        <v>86.002013128152967</v>
      </c>
      <c r="AO1408" s="44">
        <f>IF('My Spreedsheet '!AN1408&lt; 'Supercapacitor Info'!$F$22,'My Spreedsheet '!AN1408,'Supercapacitor Info'!$F$22)</f>
        <v>86.002013128152967</v>
      </c>
    </row>
    <row r="1409" spans="2:41" x14ac:dyDescent="0.3">
      <c r="B1409" s="11" t="s">
        <v>11</v>
      </c>
      <c r="C1409" s="11">
        <v>1404</v>
      </c>
      <c r="D1409" s="11">
        <v>382</v>
      </c>
      <c r="E1409" s="12">
        <v>41.8</v>
      </c>
      <c r="F1409" s="53">
        <f t="shared" si="660"/>
        <v>11.611111111111111</v>
      </c>
      <c r="G1409" s="19">
        <f t="shared" si="686"/>
        <v>-1.2083333333333337</v>
      </c>
      <c r="H1409" s="19">
        <f t="shared" si="687"/>
        <v>-4.3500000000000014</v>
      </c>
      <c r="I1409" s="19">
        <f t="shared" si="661"/>
        <v>11.611111111111111</v>
      </c>
      <c r="J1409" s="19">
        <f t="shared" si="662"/>
        <v>14645.25</v>
      </c>
      <c r="K1409" s="19">
        <f t="shared" si="663"/>
        <v>6794.8333333333412</v>
      </c>
      <c r="L1409" s="44">
        <f>'Car Info '!$C$5*'My Spreedsheet '!G1409</f>
        <v>-1800.4166666666672</v>
      </c>
      <c r="M1409" s="44">
        <f t="shared" si="664"/>
        <v>1</v>
      </c>
      <c r="N1409" s="44">
        <f>IF(M1409=1,'Car Info '!$C$5*9.80665*'Car Info '!$H$5,0)</f>
        <v>160.73099349999998</v>
      </c>
      <c r="O1409" s="44">
        <f>0.5*'Car Info '!$G$5*'Car Info '!$I$5*'Car Info '!$D$5*('My Spreedsheet '!F1409*'My Spreedsheet '!F1409)</f>
        <v>51.484629153756941</v>
      </c>
      <c r="P1409" s="44">
        <f t="shared" si="688"/>
        <v>-1588.2010440129102</v>
      </c>
      <c r="Q1409" s="44">
        <f t="shared" si="665"/>
        <v>-18440.778788816569</v>
      </c>
      <c r="R1409" s="44">
        <f t="shared" si="666"/>
        <v>-18.440778788816569</v>
      </c>
      <c r="S1409" s="44">
        <f t="shared" si="667"/>
        <v>2464.0591741463995</v>
      </c>
      <c r="T1409" s="44">
        <f t="shared" si="668"/>
        <v>2249989.6019086498</v>
      </c>
      <c r="U1409" s="44">
        <f t="shared" si="669"/>
        <v>0</v>
      </c>
      <c r="V1409" s="44">
        <f t="shared" si="670"/>
        <v>0</v>
      </c>
      <c r="W1409" s="44">
        <f t="shared" si="671"/>
        <v>-18.440778788816569</v>
      </c>
      <c r="X1409" s="44">
        <f t="shared" si="672"/>
        <v>5.1224385524490474E-3</v>
      </c>
      <c r="Y1409" s="44">
        <f t="shared" si="658"/>
        <v>6441.3456339092991</v>
      </c>
      <c r="Z1409" s="44">
        <f t="shared" si="659"/>
        <v>-2336.0370905247064</v>
      </c>
      <c r="AA1409" s="44">
        <f t="shared" si="673"/>
        <v>1.7892626760859165</v>
      </c>
      <c r="AB1409" s="44">
        <f t="shared" si="674"/>
        <v>-0.6488991918124184</v>
      </c>
      <c r="AC1409" s="44">
        <f t="shared" si="675"/>
        <v>0.6488991918124184</v>
      </c>
      <c r="AD1409" s="44">
        <f t="shared" si="676"/>
        <v>1.140363484273498</v>
      </c>
      <c r="AE1409" s="44">
        <f>1/2*(('Car Info '!$C$5)*('My Spreedsheet '!F1409)^2)</f>
        <v>100439.33641975309</v>
      </c>
      <c r="AF1409" s="44">
        <f t="shared" si="677"/>
        <v>100.43933641975309</v>
      </c>
      <c r="AG1409" s="44">
        <f t="shared" si="678"/>
        <v>2.7899815672153636E-2</v>
      </c>
      <c r="AH1409" s="44">
        <f t="shared" si="679"/>
        <v>48.499690178112076</v>
      </c>
      <c r="AI1409" s="44">
        <f t="shared" si="680"/>
        <v>2464.0591741463995</v>
      </c>
      <c r="AJ1409" s="44">
        <f t="shared" si="681"/>
        <v>97975.277245606689</v>
      </c>
      <c r="AK1409" s="44">
        <f t="shared" si="682"/>
        <v>97.975277245606691</v>
      </c>
      <c r="AL1409" s="44">
        <f t="shared" si="683"/>
        <v>97975.277245606689</v>
      </c>
      <c r="AM1409" s="44">
        <f t="shared" si="684"/>
        <v>97.975277245606691</v>
      </c>
      <c r="AN1409" s="44">
        <f t="shared" si="685"/>
        <v>73.481457934205011</v>
      </c>
      <c r="AO1409" s="44">
        <f>IF('My Spreedsheet '!AN1409&lt; 'Supercapacitor Info'!$F$22,'My Spreedsheet '!AN1409,'Supercapacitor Info'!$F$22)</f>
        <v>73.481457934205011</v>
      </c>
    </row>
    <row r="1410" spans="2:41" x14ac:dyDescent="0.3">
      <c r="B1410" s="11" t="s">
        <v>11</v>
      </c>
      <c r="C1410" s="11">
        <v>1405</v>
      </c>
      <c r="D1410" s="11">
        <v>383</v>
      </c>
      <c r="E1410" s="12">
        <v>36.5</v>
      </c>
      <c r="F1410" s="53">
        <f t="shared" si="660"/>
        <v>10.138888888888889</v>
      </c>
      <c r="G1410" s="19">
        <f t="shared" si="686"/>
        <v>-1.4722222222222219</v>
      </c>
      <c r="H1410" s="19">
        <f t="shared" si="687"/>
        <v>-5.2999999999999989</v>
      </c>
      <c r="I1410" s="19">
        <f t="shared" si="661"/>
        <v>10.138888888888889</v>
      </c>
      <c r="J1410" s="19">
        <f t="shared" si="662"/>
        <v>14655.388888888889</v>
      </c>
      <c r="K1410" s="19">
        <f t="shared" si="663"/>
        <v>6804.9722222222299</v>
      </c>
      <c r="L1410" s="44">
        <f>'Car Info '!$C$5*'My Spreedsheet '!G1410</f>
        <v>-2193.6111111111104</v>
      </c>
      <c r="M1410" s="44">
        <f t="shared" si="664"/>
        <v>1</v>
      </c>
      <c r="N1410" s="44">
        <f>IF(M1410=1,'Car Info '!$C$5*9.80665*'Car Info '!$H$5,0)</f>
        <v>160.73099349999998</v>
      </c>
      <c r="O1410" s="44">
        <f>0.5*'Car Info '!$G$5*'Car Info '!$I$5*'Car Info '!$D$5*('My Spreedsheet '!F1410*'My Spreedsheet '!F1410)</f>
        <v>39.256425671397572</v>
      </c>
      <c r="P1410" s="44">
        <f t="shared" si="688"/>
        <v>-1993.6236919397127</v>
      </c>
      <c r="Q1410" s="44">
        <f t="shared" si="665"/>
        <v>-20213.1290988332</v>
      </c>
      <c r="R1410" s="44">
        <f t="shared" si="666"/>
        <v>-20.2131290988332</v>
      </c>
      <c r="S1410" s="44">
        <f t="shared" si="667"/>
        <v>2027.6502221544476</v>
      </c>
      <c r="T1410" s="44">
        <f t="shared" si="668"/>
        <v>2252017.2521308041</v>
      </c>
      <c r="U1410" s="44">
        <f t="shared" si="669"/>
        <v>0</v>
      </c>
      <c r="V1410" s="44">
        <f t="shared" si="670"/>
        <v>0</v>
      </c>
      <c r="W1410" s="44">
        <f t="shared" si="671"/>
        <v>-20.2131290988332</v>
      </c>
      <c r="X1410" s="44">
        <f t="shared" si="672"/>
        <v>5.614758083009222E-3</v>
      </c>
      <c r="Y1410" s="44">
        <f t="shared" si="658"/>
        <v>6441.3456339092991</v>
      </c>
      <c r="Z1410" s="44">
        <f t="shared" si="659"/>
        <v>-2356.2502196235396</v>
      </c>
      <c r="AA1410" s="44">
        <f t="shared" si="673"/>
        <v>1.7892626760859165</v>
      </c>
      <c r="AB1410" s="44">
        <f t="shared" si="674"/>
        <v>-0.65451394989542766</v>
      </c>
      <c r="AC1410" s="44">
        <f t="shared" si="675"/>
        <v>0.65451394989542766</v>
      </c>
      <c r="AD1410" s="44">
        <f t="shared" si="676"/>
        <v>1.1347487261904887</v>
      </c>
      <c r="AE1410" s="44">
        <f>1/2*(('Car Info '!$C$5)*('My Spreedsheet '!F1410)^2)</f>
        <v>76583.815586419762</v>
      </c>
      <c r="AF1410" s="44">
        <f t="shared" si="677"/>
        <v>76.58381558641976</v>
      </c>
      <c r="AG1410" s="44">
        <f t="shared" si="678"/>
        <v>2.1273282107338823E-2</v>
      </c>
      <c r="AH1410" s="44">
        <f t="shared" si="679"/>
        <v>48.520963460219413</v>
      </c>
      <c r="AI1410" s="44">
        <f t="shared" si="680"/>
        <v>2027.6502221544476</v>
      </c>
      <c r="AJ1410" s="44">
        <f t="shared" si="681"/>
        <v>74556.165364265311</v>
      </c>
      <c r="AK1410" s="44">
        <f t="shared" si="682"/>
        <v>74.556165364265311</v>
      </c>
      <c r="AL1410" s="44">
        <f t="shared" si="683"/>
        <v>74556.165364265311</v>
      </c>
      <c r="AM1410" s="44">
        <f t="shared" si="684"/>
        <v>74.556165364265311</v>
      </c>
      <c r="AN1410" s="44">
        <f t="shared" si="685"/>
        <v>55.91712402319898</v>
      </c>
      <c r="AO1410" s="44">
        <f>IF('My Spreedsheet '!AN1410&lt; 'Supercapacitor Info'!$F$22,'My Spreedsheet '!AN1410,'Supercapacitor Info'!$F$22)</f>
        <v>55.91712402319898</v>
      </c>
    </row>
    <row r="1411" spans="2:41" x14ac:dyDescent="0.3">
      <c r="B1411" s="11" t="s">
        <v>11</v>
      </c>
      <c r="C1411" s="11">
        <v>1406</v>
      </c>
      <c r="D1411" s="11">
        <v>384</v>
      </c>
      <c r="E1411" s="12">
        <v>31.2</v>
      </c>
      <c r="F1411" s="53">
        <f t="shared" si="660"/>
        <v>8.6666666666666661</v>
      </c>
      <c r="G1411" s="19">
        <f t="shared" si="686"/>
        <v>-1.2361111111111109</v>
      </c>
      <c r="H1411" s="19">
        <f t="shared" si="687"/>
        <v>-4.4499999999999993</v>
      </c>
      <c r="I1411" s="19">
        <f t="shared" si="661"/>
        <v>8.6666666666666661</v>
      </c>
      <c r="J1411" s="19">
        <f t="shared" si="662"/>
        <v>14664.055555555555</v>
      </c>
      <c r="K1411" s="19">
        <f t="shared" si="663"/>
        <v>6813.6388888888969</v>
      </c>
      <c r="L1411" s="44">
        <f>'Car Info '!$C$5*'My Spreedsheet '!G1411</f>
        <v>-1841.8055555555552</v>
      </c>
      <c r="M1411" s="44">
        <f t="shared" si="664"/>
        <v>1</v>
      </c>
      <c r="N1411" s="44">
        <f>IF(M1411=1,'Car Info '!$C$5*9.80665*'Car Info '!$H$5,0)</f>
        <v>160.73099349999998</v>
      </c>
      <c r="O1411" s="44">
        <f>0.5*'Car Info '!$G$5*'Car Info '!$I$5*'Car Info '!$D$5*('My Spreedsheet '!F1411*'My Spreedsheet '!F1411)</f>
        <v>28.683636708999995</v>
      </c>
      <c r="P1411" s="44">
        <f t="shared" si="688"/>
        <v>-1652.3909253465552</v>
      </c>
      <c r="Q1411" s="44">
        <f t="shared" si="665"/>
        <v>-14320.721353003477</v>
      </c>
      <c r="R1411" s="44">
        <f t="shared" si="666"/>
        <v>-14.320721353003478</v>
      </c>
      <c r="S1411" s="44">
        <f t="shared" si="667"/>
        <v>1641.5934618113329</v>
      </c>
      <c r="T1411" s="44">
        <f t="shared" si="668"/>
        <v>2253658.8455926157</v>
      </c>
      <c r="U1411" s="44">
        <f t="shared" si="669"/>
        <v>0</v>
      </c>
      <c r="V1411" s="44">
        <f t="shared" si="670"/>
        <v>0</v>
      </c>
      <c r="W1411" s="44">
        <f t="shared" si="671"/>
        <v>-14.320721353003478</v>
      </c>
      <c r="X1411" s="44">
        <f t="shared" si="672"/>
        <v>3.9779781536120771E-3</v>
      </c>
      <c r="Y1411" s="44">
        <f t="shared" si="658"/>
        <v>6441.3456339092991</v>
      </c>
      <c r="Z1411" s="44">
        <f t="shared" si="659"/>
        <v>-2370.5709409765432</v>
      </c>
      <c r="AA1411" s="44">
        <f t="shared" si="673"/>
        <v>1.7892626760859165</v>
      </c>
      <c r="AB1411" s="44">
        <f t="shared" si="674"/>
        <v>-0.65849192804903978</v>
      </c>
      <c r="AC1411" s="44">
        <f t="shared" si="675"/>
        <v>0.65849192804903978</v>
      </c>
      <c r="AD1411" s="44">
        <f t="shared" si="676"/>
        <v>1.1307707480368767</v>
      </c>
      <c r="AE1411" s="44">
        <f>1/2*(('Car Info '!$C$5)*('My Spreedsheet '!F1411)^2)</f>
        <v>55957.777777777766</v>
      </c>
      <c r="AF1411" s="44">
        <f t="shared" si="677"/>
        <v>55.957777777777764</v>
      </c>
      <c r="AG1411" s="44">
        <f t="shared" si="678"/>
        <v>1.5543827160493823E-2</v>
      </c>
      <c r="AH1411" s="44">
        <f t="shared" si="679"/>
        <v>48.536507287379905</v>
      </c>
      <c r="AI1411" s="44">
        <f t="shared" si="680"/>
        <v>1641.5934618113329</v>
      </c>
      <c r="AJ1411" s="44">
        <f t="shared" si="681"/>
        <v>54316.184315966435</v>
      </c>
      <c r="AK1411" s="44">
        <f t="shared" si="682"/>
        <v>54.316184315966439</v>
      </c>
      <c r="AL1411" s="44">
        <f t="shared" si="683"/>
        <v>54316.184315966435</v>
      </c>
      <c r="AM1411" s="44">
        <f t="shared" si="684"/>
        <v>54.316184315966439</v>
      </c>
      <c r="AN1411" s="44">
        <f t="shared" si="685"/>
        <v>40.737138236974822</v>
      </c>
      <c r="AO1411" s="44">
        <f>IF('My Spreedsheet '!AN1411&lt; 'Supercapacitor Info'!$F$22,'My Spreedsheet '!AN1411,'Supercapacitor Info'!$F$22)</f>
        <v>40.737138236974822</v>
      </c>
    </row>
    <row r="1412" spans="2:41" x14ac:dyDescent="0.3">
      <c r="B1412" s="11" t="s">
        <v>11</v>
      </c>
      <c r="C1412" s="11">
        <v>1407</v>
      </c>
      <c r="D1412" s="11">
        <v>385</v>
      </c>
      <c r="E1412" s="12">
        <v>27.6</v>
      </c>
      <c r="F1412" s="53">
        <f t="shared" si="660"/>
        <v>7.666666666666667</v>
      </c>
      <c r="G1412" s="19">
        <f t="shared" si="686"/>
        <v>-0.59722222222222232</v>
      </c>
      <c r="H1412" s="19">
        <f t="shared" si="687"/>
        <v>-2.1500000000000004</v>
      </c>
      <c r="I1412" s="19">
        <f t="shared" si="661"/>
        <v>7.666666666666667</v>
      </c>
      <c r="J1412" s="19">
        <f t="shared" si="662"/>
        <v>14671.722222222221</v>
      </c>
      <c r="K1412" s="19">
        <f t="shared" si="663"/>
        <v>6821.3055555555638</v>
      </c>
      <c r="L1412" s="44">
        <f>'Car Info '!$C$5*'My Spreedsheet '!G1412</f>
        <v>-889.86111111111131</v>
      </c>
      <c r="M1412" s="44">
        <f t="shared" si="664"/>
        <v>1</v>
      </c>
      <c r="N1412" s="44">
        <f>IF(M1412=1,'Car Info '!$C$5*9.80665*'Car Info '!$H$5,0)</f>
        <v>160.73099349999998</v>
      </c>
      <c r="O1412" s="44">
        <f>0.5*'Car Info '!$G$5*'Car Info '!$I$5*'Car Info '!$D$5*('My Spreedsheet '!F1412*'My Spreedsheet '!F1412)</f>
        <v>22.446218667250001</v>
      </c>
      <c r="P1412" s="44">
        <f t="shared" si="688"/>
        <v>-706.68389894386132</v>
      </c>
      <c r="Q1412" s="44">
        <f t="shared" si="665"/>
        <v>-5417.9098919029366</v>
      </c>
      <c r="R1412" s="44">
        <f t="shared" si="666"/>
        <v>-5.4179098919029363</v>
      </c>
      <c r="S1412" s="44">
        <f t="shared" si="667"/>
        <v>1404.3586266155833</v>
      </c>
      <c r="T1412" s="44">
        <f t="shared" si="668"/>
        <v>2255063.2042192314</v>
      </c>
      <c r="U1412" s="44">
        <f t="shared" si="669"/>
        <v>0</v>
      </c>
      <c r="V1412" s="44">
        <f t="shared" si="670"/>
        <v>0</v>
      </c>
      <c r="W1412" s="44">
        <f t="shared" si="671"/>
        <v>-5.4179098919029363</v>
      </c>
      <c r="X1412" s="44">
        <f t="shared" si="672"/>
        <v>1.5049749699730379E-3</v>
      </c>
      <c r="Y1412" s="44">
        <f t="shared" si="658"/>
        <v>6441.3456339092991</v>
      </c>
      <c r="Z1412" s="44">
        <f t="shared" si="659"/>
        <v>-2375.9888508684462</v>
      </c>
      <c r="AA1412" s="44">
        <f t="shared" si="673"/>
        <v>1.7892626760859165</v>
      </c>
      <c r="AB1412" s="44">
        <f t="shared" si="674"/>
        <v>-0.65999690301901281</v>
      </c>
      <c r="AC1412" s="44">
        <f t="shared" si="675"/>
        <v>0.65999690301901281</v>
      </c>
      <c r="AD1412" s="44">
        <f t="shared" si="676"/>
        <v>1.1292657730669036</v>
      </c>
      <c r="AE1412" s="44">
        <f>1/2*(('Car Info '!$C$5)*('My Spreedsheet '!F1412)^2)</f>
        <v>43789.444444444453</v>
      </c>
      <c r="AF1412" s="44">
        <f t="shared" si="677"/>
        <v>43.789444444444456</v>
      </c>
      <c r="AG1412" s="44">
        <f t="shared" si="678"/>
        <v>1.2163734567901237E-2</v>
      </c>
      <c r="AH1412" s="44">
        <f t="shared" si="679"/>
        <v>48.548671021947804</v>
      </c>
      <c r="AI1412" s="44">
        <f t="shared" si="680"/>
        <v>1404.3586266155833</v>
      </c>
      <c r="AJ1412" s="44">
        <f t="shared" si="681"/>
        <v>42385.085817828869</v>
      </c>
      <c r="AK1412" s="44">
        <f t="shared" si="682"/>
        <v>42.385085817828873</v>
      </c>
      <c r="AL1412" s="44">
        <f t="shared" si="683"/>
        <v>42385.085817828869</v>
      </c>
      <c r="AM1412" s="44">
        <f t="shared" si="684"/>
        <v>42.385085817828873</v>
      </c>
      <c r="AN1412" s="44">
        <f t="shared" si="685"/>
        <v>31.788814363371653</v>
      </c>
      <c r="AO1412" s="44">
        <f>IF('My Spreedsheet '!AN1412&lt; 'Supercapacitor Info'!$F$22,'My Spreedsheet '!AN1412,'Supercapacitor Info'!$F$22)</f>
        <v>31.788814363371653</v>
      </c>
    </row>
    <row r="1413" spans="2:41" x14ac:dyDescent="0.3">
      <c r="B1413" s="11" t="s">
        <v>11</v>
      </c>
      <c r="C1413" s="11">
        <v>1408</v>
      </c>
      <c r="D1413" s="11">
        <v>386</v>
      </c>
      <c r="E1413" s="12">
        <v>26.9</v>
      </c>
      <c r="F1413" s="53">
        <f t="shared" si="660"/>
        <v>7.4722222222222214</v>
      </c>
      <c r="G1413" s="19">
        <f t="shared" si="686"/>
        <v>-4.1666666666666761E-2</v>
      </c>
      <c r="H1413" s="19">
        <f t="shared" si="687"/>
        <v>-0.15000000000000036</v>
      </c>
      <c r="I1413" s="19">
        <f t="shared" si="661"/>
        <v>7.4722222222222214</v>
      </c>
      <c r="J1413" s="19">
        <f t="shared" si="662"/>
        <v>14679.194444444443</v>
      </c>
      <c r="K1413" s="19">
        <f t="shared" si="663"/>
        <v>6828.7777777777865</v>
      </c>
      <c r="L1413" s="44">
        <f>'Car Info '!$C$5*'My Spreedsheet '!G1413</f>
        <v>-62.083333333333478</v>
      </c>
      <c r="M1413" s="44">
        <f t="shared" si="664"/>
        <v>1</v>
      </c>
      <c r="N1413" s="44">
        <f>IF(M1413=1,'Car Info '!$C$5*9.80665*'Car Info '!$H$5,0)</f>
        <v>160.73099349999998</v>
      </c>
      <c r="O1413" s="44">
        <f>0.5*'Car Info '!$G$5*'Car Info '!$I$5*'Car Info '!$D$5*('My Spreedsheet '!F1413*'My Spreedsheet '!F1413)</f>
        <v>21.322080825730897</v>
      </c>
      <c r="P1413" s="44">
        <f t="shared" si="688"/>
        <v>119.96974099239739</v>
      </c>
      <c r="Q1413" s="44">
        <f t="shared" si="665"/>
        <v>896.44056463763593</v>
      </c>
      <c r="R1413" s="44">
        <f t="shared" si="666"/>
        <v>0.89644056463763599</v>
      </c>
      <c r="S1413" s="44">
        <f t="shared" si="667"/>
        <v>1360.3410276006</v>
      </c>
      <c r="T1413" s="44">
        <f t="shared" si="668"/>
        <v>2256423.5452468321</v>
      </c>
      <c r="U1413" s="44">
        <f t="shared" si="669"/>
        <v>0.89644056463763599</v>
      </c>
      <c r="V1413" s="44">
        <f t="shared" si="670"/>
        <v>2.4901126795489887E-4</v>
      </c>
      <c r="W1413" s="44">
        <f t="shared" si="671"/>
        <v>0</v>
      </c>
      <c r="X1413" s="44">
        <f t="shared" si="672"/>
        <v>0</v>
      </c>
      <c r="Y1413" s="44">
        <f t="shared" ref="Y1413:Y1476" si="689">IF(R1413&gt;0,SUM(Y1412,R1413),Y1412)</f>
        <v>6442.2420744739366</v>
      </c>
      <c r="Z1413" s="44">
        <f t="shared" ref="Z1413:Z1476" si="690">IF(R1413&lt;0,SUM(Z1412,R1413),Z1412)</f>
        <v>-2375.9888508684462</v>
      </c>
      <c r="AA1413" s="44">
        <f t="shared" si="673"/>
        <v>1.7895116873538712</v>
      </c>
      <c r="AB1413" s="44">
        <f t="shared" si="674"/>
        <v>-0.65999690301901281</v>
      </c>
      <c r="AC1413" s="44">
        <f t="shared" si="675"/>
        <v>0.65999690301901281</v>
      </c>
      <c r="AD1413" s="44">
        <f t="shared" si="676"/>
        <v>1.1295147843348583</v>
      </c>
      <c r="AE1413" s="44">
        <f>1/2*(('Car Info '!$C$5)*('My Spreedsheet '!F1413)^2)</f>
        <v>41596.408179012338</v>
      </c>
      <c r="AF1413" s="44">
        <f t="shared" si="677"/>
        <v>41.596408179012336</v>
      </c>
      <c r="AG1413" s="44">
        <f t="shared" si="678"/>
        <v>1.1554557827503427E-2</v>
      </c>
      <c r="AH1413" s="44">
        <f t="shared" si="679"/>
        <v>48.560225579775306</v>
      </c>
      <c r="AI1413" s="44">
        <f t="shared" si="680"/>
        <v>1360.3410276006</v>
      </c>
      <c r="AJ1413" s="44">
        <f t="shared" si="681"/>
        <v>40236.067151411735</v>
      </c>
      <c r="AK1413" s="44">
        <f t="shared" si="682"/>
        <v>40.236067151411739</v>
      </c>
      <c r="AL1413" s="44">
        <f t="shared" si="683"/>
        <v>40236.067151411735</v>
      </c>
      <c r="AM1413" s="44">
        <f t="shared" si="684"/>
        <v>40.236067151411739</v>
      </c>
      <c r="AN1413" s="44">
        <f t="shared" si="685"/>
        <v>30.177050363558802</v>
      </c>
      <c r="AO1413" s="44">
        <f>IF('My Spreedsheet '!AN1413&lt; 'Supercapacitor Info'!$F$22,'My Spreedsheet '!AN1413,'Supercapacitor Info'!$F$22)</f>
        <v>30.177050363558802</v>
      </c>
    </row>
    <row r="1414" spans="2:41" x14ac:dyDescent="0.3">
      <c r="B1414" s="11" t="s">
        <v>11</v>
      </c>
      <c r="C1414" s="11">
        <v>1409</v>
      </c>
      <c r="D1414" s="11">
        <v>387</v>
      </c>
      <c r="E1414" s="12">
        <v>27.3</v>
      </c>
      <c r="F1414" s="53">
        <f t="shared" ref="F1414:F1477" si="691">E1414/3.6</f>
        <v>7.583333333333333</v>
      </c>
      <c r="G1414" s="19">
        <f t="shared" si="686"/>
        <v>8.3333333333333523E-2</v>
      </c>
      <c r="H1414" s="19">
        <f t="shared" si="687"/>
        <v>0.30000000000000071</v>
      </c>
      <c r="I1414" s="19">
        <f t="shared" ref="I1414:I1477" si="692">F1414</f>
        <v>7.583333333333333</v>
      </c>
      <c r="J1414" s="19">
        <f t="shared" ref="J1414:J1477" si="693">SUM(I1414,J1413)</f>
        <v>14686.777777777777</v>
      </c>
      <c r="K1414" s="19">
        <f t="shared" ref="K1414:K1477" si="694">SUM(I1414,K1413)</f>
        <v>6836.3611111111195</v>
      </c>
      <c r="L1414" s="44">
        <f>'Car Info '!$C$5*'My Spreedsheet '!G1414</f>
        <v>124.16666666666696</v>
      </c>
      <c r="M1414" s="44">
        <f t="shared" ref="M1414:M1477" si="695">IF(F1414=0,0,1)</f>
        <v>1</v>
      </c>
      <c r="N1414" s="44">
        <f>IF(M1414=1,'Car Info '!$C$5*9.80665*'Car Info '!$H$5,0)</f>
        <v>160.73099349999998</v>
      </c>
      <c r="O1414" s="44">
        <f>0.5*'Car Info '!$G$5*'Car Info '!$I$5*'Car Info '!$D$5*('My Spreedsheet '!F1414*'My Spreedsheet '!F1414)</f>
        <v>21.960909355328123</v>
      </c>
      <c r="P1414" s="44">
        <f t="shared" si="688"/>
        <v>306.85856952199504</v>
      </c>
      <c r="Q1414" s="44">
        <f t="shared" ref="Q1414:Q1477" si="696">P1414*F1414</f>
        <v>2327.0108188751287</v>
      </c>
      <c r="R1414" s="44">
        <f t="shared" ref="R1414:R1477" si="697">Q1414*0.001</f>
        <v>2.3270108188751286</v>
      </c>
      <c r="S1414" s="44">
        <f t="shared" ref="S1414:S1477" si="698">F1414*(N1414+O1414)</f>
        <v>1385.4135966529047</v>
      </c>
      <c r="T1414" s="44">
        <f t="shared" ref="T1414:T1477" si="699">SUM(S1414,T1413)</f>
        <v>2257808.958843485</v>
      </c>
      <c r="U1414" s="44">
        <f t="shared" ref="U1414:U1477" si="700">IF(R1414&gt;0,R1414,0)</f>
        <v>2.3270108188751286</v>
      </c>
      <c r="V1414" s="44">
        <f t="shared" ref="V1414:V1477" si="701">U1414/3600</f>
        <v>6.4639189413198022E-4</v>
      </c>
      <c r="W1414" s="44">
        <f t="shared" ref="W1414:W1477" si="702">IF(R1414&lt;0,R1414,0)</f>
        <v>0</v>
      </c>
      <c r="X1414" s="44">
        <f t="shared" ref="X1414:X1477" si="703">(W1414/3600)*-1</f>
        <v>0</v>
      </c>
      <c r="Y1414" s="44">
        <f t="shared" si="689"/>
        <v>6444.5690852928119</v>
      </c>
      <c r="Z1414" s="44">
        <f t="shared" si="690"/>
        <v>-2375.9888508684462</v>
      </c>
      <c r="AA1414" s="44">
        <f t="shared" ref="AA1414:AA1477" si="704">Y1414/(60*60)</f>
        <v>1.7901580792480034</v>
      </c>
      <c r="AB1414" s="44">
        <f t="shared" ref="AB1414:AB1477" si="705">Z1414/(60*60)</f>
        <v>-0.65999690301901281</v>
      </c>
      <c r="AC1414" s="44">
        <f t="shared" ref="AC1414:AC1477" si="706">AB1414*-1</f>
        <v>0.65999690301901281</v>
      </c>
      <c r="AD1414" s="44">
        <f t="shared" ref="AD1414:AD1477" si="707">AA1414-AC1414</f>
        <v>1.1301611762289907</v>
      </c>
      <c r="AE1414" s="44">
        <f>1/2*(('Car Info '!$C$5)*('My Spreedsheet '!F1414)^2)</f>
        <v>42842.673611111109</v>
      </c>
      <c r="AF1414" s="44">
        <f t="shared" ref="AF1414:AF1477" si="708">AE1414*0.001</f>
        <v>42.84267361111111</v>
      </c>
      <c r="AG1414" s="44">
        <f t="shared" ref="AG1414:AG1477" si="709">AF1414/3600</f>
        <v>1.1900742669753085E-2</v>
      </c>
      <c r="AH1414" s="44">
        <f t="shared" ref="AH1414:AH1477" si="710">SUM(AG1414,AH1413)</f>
        <v>48.572126322445058</v>
      </c>
      <c r="AI1414" s="44">
        <f t="shared" ref="AI1414:AI1477" si="711">I1414*(N1414+O1414)</f>
        <v>1385.4135966529047</v>
      </c>
      <c r="AJ1414" s="44">
        <f t="shared" ref="AJ1414:AJ1477" si="712">AE1414-AI1414</f>
        <v>41457.260014458203</v>
      </c>
      <c r="AK1414" s="44">
        <f t="shared" ref="AK1414:AK1477" si="713">AJ1414*0.001</f>
        <v>41.457260014458207</v>
      </c>
      <c r="AL1414" s="44">
        <f t="shared" ref="AL1414:AL1477" si="714">IF(G1414&lt;0,AJ1414,0)</f>
        <v>0</v>
      </c>
      <c r="AM1414" s="44">
        <f t="shared" ref="AM1414:AM1477" si="715">AL1414*0.001</f>
        <v>0</v>
      </c>
      <c r="AN1414" s="44">
        <f t="shared" ref="AN1414:AN1477" si="716">(AJ1414*0.75)*0.001</f>
        <v>31.09294501084365</v>
      </c>
      <c r="AO1414" s="44">
        <f>IF('My Spreedsheet '!AN1414&lt; 'Supercapacitor Info'!$F$22,'My Spreedsheet '!AN1414,'Supercapacitor Info'!$F$22)</f>
        <v>31.09294501084365</v>
      </c>
    </row>
    <row r="1415" spans="2:41" x14ac:dyDescent="0.3">
      <c r="B1415" s="11" t="s">
        <v>11</v>
      </c>
      <c r="C1415" s="11">
        <v>1410</v>
      </c>
      <c r="D1415" s="11">
        <v>388</v>
      </c>
      <c r="E1415" s="12">
        <v>27.5</v>
      </c>
      <c r="F1415" s="53">
        <f t="shared" si="691"/>
        <v>7.6388888888888884</v>
      </c>
      <c r="G1415" s="19">
        <f t="shared" ref="G1415:G1478" si="717">($E1416-$E1414)/2/3.6</f>
        <v>1.3888888888888593E-2</v>
      </c>
      <c r="H1415" s="19">
        <f t="shared" ref="H1415:H1478" si="718">($E1416-$E1414)/2</f>
        <v>4.9999999999998934E-2</v>
      </c>
      <c r="I1415" s="19">
        <f t="shared" si="692"/>
        <v>7.6388888888888884</v>
      </c>
      <c r="J1415" s="19">
        <f t="shared" si="693"/>
        <v>14694.416666666666</v>
      </c>
      <c r="K1415" s="19">
        <f t="shared" si="694"/>
        <v>6844.0000000000082</v>
      </c>
      <c r="L1415" s="44">
        <f>'Car Info '!$C$5*'My Spreedsheet '!G1415</f>
        <v>20.694444444444002</v>
      </c>
      <c r="M1415" s="44">
        <f t="shared" si="695"/>
        <v>1</v>
      </c>
      <c r="N1415" s="44">
        <f>IF(M1415=1,'Car Info '!$C$5*9.80665*'Car Info '!$H$5,0)</f>
        <v>160.73099349999998</v>
      </c>
      <c r="O1415" s="44">
        <f>0.5*'Car Info '!$G$5*'Car Info '!$I$5*'Car Info '!$D$5*('My Spreedsheet '!F1415*'My Spreedsheet '!F1415)</f>
        <v>22.283859571397564</v>
      </c>
      <c r="P1415" s="44">
        <f t="shared" si="688"/>
        <v>203.70929751584154</v>
      </c>
      <c r="Q1415" s="44">
        <f t="shared" si="696"/>
        <v>1556.1126893571227</v>
      </c>
      <c r="R1415" s="44">
        <f t="shared" si="697"/>
        <v>1.5561126893571227</v>
      </c>
      <c r="S1415" s="44">
        <f t="shared" si="698"/>
        <v>1398.0301276287312</v>
      </c>
      <c r="T1415" s="44">
        <f t="shared" si="699"/>
        <v>2259206.9889711137</v>
      </c>
      <c r="U1415" s="44">
        <f t="shared" si="700"/>
        <v>1.5561126893571227</v>
      </c>
      <c r="V1415" s="44">
        <f t="shared" si="701"/>
        <v>4.3225352482142298E-4</v>
      </c>
      <c r="W1415" s="44">
        <f t="shared" si="702"/>
        <v>0</v>
      </c>
      <c r="X1415" s="44">
        <f t="shared" si="703"/>
        <v>0</v>
      </c>
      <c r="Y1415" s="44">
        <f t="shared" si="689"/>
        <v>6446.1251979821691</v>
      </c>
      <c r="Z1415" s="44">
        <f t="shared" si="690"/>
        <v>-2375.9888508684462</v>
      </c>
      <c r="AA1415" s="44">
        <f t="shared" si="704"/>
        <v>1.7905903327728248</v>
      </c>
      <c r="AB1415" s="44">
        <f t="shared" si="705"/>
        <v>-0.65999690301901281</v>
      </c>
      <c r="AC1415" s="44">
        <f t="shared" si="706"/>
        <v>0.65999690301901281</v>
      </c>
      <c r="AD1415" s="44">
        <f t="shared" si="707"/>
        <v>1.1305934297538118</v>
      </c>
      <c r="AE1415" s="44">
        <f>1/2*(('Car Info '!$C$5)*('My Spreedsheet '!F1415)^2)</f>
        <v>43472.704475308637</v>
      </c>
      <c r="AF1415" s="44">
        <f t="shared" si="708"/>
        <v>43.472704475308639</v>
      </c>
      <c r="AG1415" s="44">
        <f t="shared" si="709"/>
        <v>1.2075751243141289E-2</v>
      </c>
      <c r="AH1415" s="44">
        <f t="shared" si="710"/>
        <v>48.584202073688196</v>
      </c>
      <c r="AI1415" s="44">
        <f t="shared" si="711"/>
        <v>1398.0301276287312</v>
      </c>
      <c r="AJ1415" s="44">
        <f t="shared" si="712"/>
        <v>42074.674347679909</v>
      </c>
      <c r="AK1415" s="44">
        <f t="shared" si="713"/>
        <v>42.07467434767991</v>
      </c>
      <c r="AL1415" s="44">
        <f t="shared" si="714"/>
        <v>0</v>
      </c>
      <c r="AM1415" s="44">
        <f t="shared" si="715"/>
        <v>0</v>
      </c>
      <c r="AN1415" s="44">
        <f t="shared" si="716"/>
        <v>31.55600576075993</v>
      </c>
      <c r="AO1415" s="44">
        <f>IF('My Spreedsheet '!AN1415&lt; 'Supercapacitor Info'!$F$22,'My Spreedsheet '!AN1415,'Supercapacitor Info'!$F$22)</f>
        <v>31.55600576075993</v>
      </c>
    </row>
    <row r="1416" spans="2:41" x14ac:dyDescent="0.3">
      <c r="B1416" s="11" t="s">
        <v>11</v>
      </c>
      <c r="C1416" s="11">
        <v>1411</v>
      </c>
      <c r="D1416" s="11">
        <v>389</v>
      </c>
      <c r="E1416" s="12">
        <v>27.4</v>
      </c>
      <c r="F1416" s="53">
        <f t="shared" si="691"/>
        <v>7.6111111111111107</v>
      </c>
      <c r="G1416" s="19">
        <f t="shared" si="717"/>
        <v>-5.5555555555555358E-2</v>
      </c>
      <c r="H1416" s="19">
        <f t="shared" si="718"/>
        <v>-0.19999999999999929</v>
      </c>
      <c r="I1416" s="19">
        <f t="shared" si="692"/>
        <v>7.6111111111111107</v>
      </c>
      <c r="J1416" s="19">
        <f t="shared" si="693"/>
        <v>14702.027777777777</v>
      </c>
      <c r="K1416" s="19">
        <f t="shared" si="694"/>
        <v>6851.6111111111195</v>
      </c>
      <c r="L1416" s="44">
        <f>'Car Info '!$C$5*'My Spreedsheet '!G1416</f>
        <v>-82.777777777777487</v>
      </c>
      <c r="M1416" s="44">
        <f t="shared" si="695"/>
        <v>1</v>
      </c>
      <c r="N1416" s="44">
        <f>IF(M1416=1,'Car Info '!$C$5*9.80665*'Car Info '!$H$5,0)</f>
        <v>160.73099349999998</v>
      </c>
      <c r="O1416" s="44">
        <f>0.5*'Car Info '!$G$5*'Car Info '!$I$5*'Car Info '!$D$5*('My Spreedsheet '!F1416*'My Spreedsheet '!F1416)</f>
        <v>22.122089800756942</v>
      </c>
      <c r="P1416" s="44">
        <f t="shared" si="688"/>
        <v>100.07530552297943</v>
      </c>
      <c r="Q1416" s="44">
        <f t="shared" si="696"/>
        <v>761.68426981378786</v>
      </c>
      <c r="R1416" s="44">
        <f t="shared" si="697"/>
        <v>0.7616842698137879</v>
      </c>
      <c r="S1416" s="44">
        <f t="shared" si="698"/>
        <v>1391.7151340113166</v>
      </c>
      <c r="T1416" s="44">
        <f t="shared" si="699"/>
        <v>2260598.7041051248</v>
      </c>
      <c r="U1416" s="44">
        <f t="shared" si="700"/>
        <v>0.7616842698137879</v>
      </c>
      <c r="V1416" s="44">
        <f t="shared" si="701"/>
        <v>2.1157896383716329E-4</v>
      </c>
      <c r="W1416" s="44">
        <f t="shared" si="702"/>
        <v>0</v>
      </c>
      <c r="X1416" s="44">
        <f t="shared" si="703"/>
        <v>0</v>
      </c>
      <c r="Y1416" s="44">
        <f t="shared" si="689"/>
        <v>6446.8868822519826</v>
      </c>
      <c r="Z1416" s="44">
        <f t="shared" si="690"/>
        <v>-2375.9888508684462</v>
      </c>
      <c r="AA1416" s="44">
        <f t="shared" si="704"/>
        <v>1.7908019117366618</v>
      </c>
      <c r="AB1416" s="44">
        <f t="shared" si="705"/>
        <v>-0.65999690301901281</v>
      </c>
      <c r="AC1416" s="44">
        <f t="shared" si="706"/>
        <v>0.65999690301901281</v>
      </c>
      <c r="AD1416" s="44">
        <f t="shared" si="707"/>
        <v>1.1308050087176489</v>
      </c>
      <c r="AE1416" s="44">
        <f>1/2*(('Car Info '!$C$5)*('My Spreedsheet '!F1416)^2)</f>
        <v>43157.114197530856</v>
      </c>
      <c r="AF1416" s="44">
        <f t="shared" si="708"/>
        <v>43.157114197530859</v>
      </c>
      <c r="AG1416" s="44">
        <f t="shared" si="709"/>
        <v>1.1988087277091905E-2</v>
      </c>
      <c r="AH1416" s="44">
        <f t="shared" si="710"/>
        <v>48.596190160965286</v>
      </c>
      <c r="AI1416" s="44">
        <f t="shared" si="711"/>
        <v>1391.7151340113166</v>
      </c>
      <c r="AJ1416" s="44">
        <f t="shared" si="712"/>
        <v>41765.399063519537</v>
      </c>
      <c r="AK1416" s="44">
        <f t="shared" si="713"/>
        <v>41.765399063519538</v>
      </c>
      <c r="AL1416" s="44">
        <f t="shared" si="714"/>
        <v>41765.399063519537</v>
      </c>
      <c r="AM1416" s="44">
        <f t="shared" si="715"/>
        <v>41.765399063519538</v>
      </c>
      <c r="AN1416" s="44">
        <f t="shared" si="716"/>
        <v>31.324049297639654</v>
      </c>
      <c r="AO1416" s="44">
        <f>IF('My Spreedsheet '!AN1416&lt; 'Supercapacitor Info'!$F$22,'My Spreedsheet '!AN1416,'Supercapacitor Info'!$F$22)</f>
        <v>31.324049297639654</v>
      </c>
    </row>
    <row r="1417" spans="2:41" x14ac:dyDescent="0.3">
      <c r="B1417" s="11" t="s">
        <v>11</v>
      </c>
      <c r="C1417" s="11">
        <v>1412</v>
      </c>
      <c r="D1417" s="11">
        <v>390</v>
      </c>
      <c r="E1417" s="12">
        <v>27.1</v>
      </c>
      <c r="F1417" s="53">
        <f t="shared" si="691"/>
        <v>7.5277777777777777</v>
      </c>
      <c r="G1417" s="19">
        <f t="shared" si="717"/>
        <v>-9.7222222222222127E-2</v>
      </c>
      <c r="H1417" s="19">
        <f t="shared" si="718"/>
        <v>-0.34999999999999964</v>
      </c>
      <c r="I1417" s="19">
        <f t="shared" si="692"/>
        <v>7.5277777777777777</v>
      </c>
      <c r="J1417" s="19">
        <f t="shared" si="693"/>
        <v>14709.555555555555</v>
      </c>
      <c r="K1417" s="19">
        <f t="shared" si="694"/>
        <v>6859.1388888888969</v>
      </c>
      <c r="L1417" s="44">
        <f>'Car Info '!$C$5*'My Spreedsheet '!G1417</f>
        <v>-144.86111111111097</v>
      </c>
      <c r="M1417" s="44">
        <f t="shared" si="695"/>
        <v>1</v>
      </c>
      <c r="N1417" s="44">
        <f>IF(M1417=1,'Car Info '!$C$5*9.80665*'Car Info '!$H$5,0)</f>
        <v>160.73099349999998</v>
      </c>
      <c r="O1417" s="44">
        <f>0.5*'Car Info '!$G$5*'Car Info '!$I$5*'Car Info '!$D$5*('My Spreedsheet '!F1417*'My Spreedsheet '!F1417)</f>
        <v>21.640316440105902</v>
      </c>
      <c r="P1417" s="44">
        <f t="shared" si="688"/>
        <v>37.510198828994916</v>
      </c>
      <c r="Q1417" s="44">
        <f t="shared" si="696"/>
        <v>282.36844118493394</v>
      </c>
      <c r="R1417" s="44">
        <f t="shared" si="697"/>
        <v>0.28236844118493393</v>
      </c>
      <c r="S1417" s="44">
        <f t="shared" si="698"/>
        <v>1372.8506942713525</v>
      </c>
      <c r="T1417" s="44">
        <f t="shared" si="699"/>
        <v>2261971.5547993961</v>
      </c>
      <c r="U1417" s="44">
        <f t="shared" si="700"/>
        <v>0.28236844118493393</v>
      </c>
      <c r="V1417" s="44">
        <f t="shared" si="701"/>
        <v>7.8435678106926097E-5</v>
      </c>
      <c r="W1417" s="44">
        <f t="shared" si="702"/>
        <v>0</v>
      </c>
      <c r="X1417" s="44">
        <f t="shared" si="703"/>
        <v>0</v>
      </c>
      <c r="Y1417" s="44">
        <f t="shared" si="689"/>
        <v>6447.1692506931677</v>
      </c>
      <c r="Z1417" s="44">
        <f t="shared" si="690"/>
        <v>-2375.9888508684462</v>
      </c>
      <c r="AA1417" s="44">
        <f t="shared" si="704"/>
        <v>1.7908803474147688</v>
      </c>
      <c r="AB1417" s="44">
        <f t="shared" si="705"/>
        <v>-0.65999690301901281</v>
      </c>
      <c r="AC1417" s="44">
        <f t="shared" si="706"/>
        <v>0.65999690301901281</v>
      </c>
      <c r="AD1417" s="44">
        <f t="shared" si="707"/>
        <v>1.1308834443957561</v>
      </c>
      <c r="AE1417" s="44">
        <f>1/2*(('Car Info '!$C$5)*('My Spreedsheet '!F1417)^2)</f>
        <v>42217.241512345681</v>
      </c>
      <c r="AF1417" s="44">
        <f t="shared" si="708"/>
        <v>42.21724151234568</v>
      </c>
      <c r="AG1417" s="44">
        <f t="shared" si="709"/>
        <v>1.1727011531207133E-2</v>
      </c>
      <c r="AH1417" s="44">
        <f t="shared" si="710"/>
        <v>48.607917172496492</v>
      </c>
      <c r="AI1417" s="44">
        <f t="shared" si="711"/>
        <v>1372.8506942713525</v>
      </c>
      <c r="AJ1417" s="44">
        <f t="shared" si="712"/>
        <v>40844.390818074331</v>
      </c>
      <c r="AK1417" s="44">
        <f t="shared" si="713"/>
        <v>40.844390818074331</v>
      </c>
      <c r="AL1417" s="44">
        <f t="shared" si="714"/>
        <v>40844.390818074331</v>
      </c>
      <c r="AM1417" s="44">
        <f t="shared" si="715"/>
        <v>40.844390818074331</v>
      </c>
      <c r="AN1417" s="44">
        <f t="shared" si="716"/>
        <v>30.633293113555748</v>
      </c>
      <c r="AO1417" s="44">
        <f>IF('My Spreedsheet '!AN1417&lt; 'Supercapacitor Info'!$F$22,'My Spreedsheet '!AN1417,'Supercapacitor Info'!$F$22)</f>
        <v>30.633293113555748</v>
      </c>
    </row>
    <row r="1418" spans="2:41" x14ac:dyDescent="0.3">
      <c r="B1418" s="11" t="s">
        <v>11</v>
      </c>
      <c r="C1418" s="11">
        <v>1413</v>
      </c>
      <c r="D1418" s="11">
        <v>391</v>
      </c>
      <c r="E1418" s="12">
        <v>26.7</v>
      </c>
      <c r="F1418" s="53">
        <f t="shared" si="691"/>
        <v>7.4166666666666661</v>
      </c>
      <c r="G1418" s="19">
        <f t="shared" si="717"/>
        <v>-4.1666666666666761E-2</v>
      </c>
      <c r="H1418" s="19">
        <f t="shared" si="718"/>
        <v>-0.15000000000000036</v>
      </c>
      <c r="I1418" s="19">
        <f t="shared" si="692"/>
        <v>7.4166666666666661</v>
      </c>
      <c r="J1418" s="19">
        <f t="shared" si="693"/>
        <v>14716.972222222221</v>
      </c>
      <c r="K1418" s="19">
        <f t="shared" si="694"/>
        <v>6866.5555555555638</v>
      </c>
      <c r="L1418" s="44">
        <f>'Car Info '!$C$5*'My Spreedsheet '!G1418</f>
        <v>-62.083333333333478</v>
      </c>
      <c r="M1418" s="44">
        <f t="shared" si="695"/>
        <v>1</v>
      </c>
      <c r="N1418" s="44">
        <f>IF(M1418=1,'Car Info '!$C$5*9.80665*'Car Info '!$H$5,0)</f>
        <v>160.73099349999998</v>
      </c>
      <c r="O1418" s="44">
        <f>0.5*'Car Info '!$G$5*'Car Info '!$I$5*'Car Info '!$D$5*('My Spreedsheet '!F1418*'My Spreedsheet '!F1418)</f>
        <v>21.006202512203121</v>
      </c>
      <c r="P1418" s="44">
        <f t="shared" si="688"/>
        <v>119.65386267886961</v>
      </c>
      <c r="Q1418" s="44">
        <f t="shared" si="696"/>
        <v>887.43281486828289</v>
      </c>
      <c r="R1418" s="44">
        <f t="shared" si="697"/>
        <v>0.88743281486828296</v>
      </c>
      <c r="S1418" s="44">
        <f t="shared" si="698"/>
        <v>1347.8842037571728</v>
      </c>
      <c r="T1418" s="44">
        <f t="shared" si="699"/>
        <v>2263319.4390031532</v>
      </c>
      <c r="U1418" s="44">
        <f t="shared" si="700"/>
        <v>0.88743281486828296</v>
      </c>
      <c r="V1418" s="44">
        <f t="shared" si="701"/>
        <v>2.465091152411897E-4</v>
      </c>
      <c r="W1418" s="44">
        <f t="shared" si="702"/>
        <v>0</v>
      </c>
      <c r="X1418" s="44">
        <f t="shared" si="703"/>
        <v>0</v>
      </c>
      <c r="Y1418" s="44">
        <f t="shared" si="689"/>
        <v>6448.0566835080363</v>
      </c>
      <c r="Z1418" s="44">
        <f t="shared" si="690"/>
        <v>-2375.9888508684462</v>
      </c>
      <c r="AA1418" s="44">
        <f t="shared" si="704"/>
        <v>1.79112685653001</v>
      </c>
      <c r="AB1418" s="44">
        <f t="shared" si="705"/>
        <v>-0.65999690301901281</v>
      </c>
      <c r="AC1418" s="44">
        <f t="shared" si="706"/>
        <v>0.65999690301901281</v>
      </c>
      <c r="AD1418" s="44">
        <f t="shared" si="707"/>
        <v>1.1311299535109973</v>
      </c>
      <c r="AE1418" s="44">
        <f>1/2*(('Car Info '!$C$5)*('My Spreedsheet '!F1418)^2)</f>
        <v>40980.173611111102</v>
      </c>
      <c r="AF1418" s="44">
        <f t="shared" si="708"/>
        <v>40.980173611111105</v>
      </c>
      <c r="AG1418" s="44">
        <f t="shared" si="709"/>
        <v>1.1383381558641974E-2</v>
      </c>
      <c r="AH1418" s="44">
        <f t="shared" si="710"/>
        <v>48.619300554055137</v>
      </c>
      <c r="AI1418" s="44">
        <f t="shared" si="711"/>
        <v>1347.8842037571728</v>
      </c>
      <c r="AJ1418" s="44">
        <f t="shared" si="712"/>
        <v>39632.289407353928</v>
      </c>
      <c r="AK1418" s="44">
        <f t="shared" si="713"/>
        <v>39.63228940735393</v>
      </c>
      <c r="AL1418" s="44">
        <f t="shared" si="714"/>
        <v>39632.289407353928</v>
      </c>
      <c r="AM1418" s="44">
        <f t="shared" si="715"/>
        <v>39.63228940735393</v>
      </c>
      <c r="AN1418" s="44">
        <f t="shared" si="716"/>
        <v>29.724217055515446</v>
      </c>
      <c r="AO1418" s="44">
        <f>IF('My Spreedsheet '!AN1418&lt; 'Supercapacitor Info'!$F$22,'My Spreedsheet '!AN1418,'Supercapacitor Info'!$F$22)</f>
        <v>29.724217055515446</v>
      </c>
    </row>
    <row r="1419" spans="2:41" x14ac:dyDescent="0.3">
      <c r="B1419" s="11" t="s">
        <v>11</v>
      </c>
      <c r="C1419" s="11">
        <v>1414</v>
      </c>
      <c r="D1419" s="11">
        <v>392</v>
      </c>
      <c r="E1419" s="12">
        <v>26.8</v>
      </c>
      <c r="F1419" s="53">
        <f t="shared" si="691"/>
        <v>7.4444444444444446</v>
      </c>
      <c r="G1419" s="19">
        <f t="shared" si="717"/>
        <v>0.20833333333333331</v>
      </c>
      <c r="H1419" s="19">
        <f t="shared" si="718"/>
        <v>0.75</v>
      </c>
      <c r="I1419" s="19">
        <f t="shared" si="692"/>
        <v>7.4444444444444446</v>
      </c>
      <c r="J1419" s="19">
        <f t="shared" si="693"/>
        <v>14724.416666666666</v>
      </c>
      <c r="K1419" s="19">
        <f t="shared" si="694"/>
        <v>6874.0000000000082</v>
      </c>
      <c r="L1419" s="44">
        <f>'Car Info '!$C$5*'My Spreedsheet '!G1419</f>
        <v>310.41666666666663</v>
      </c>
      <c r="M1419" s="44">
        <f t="shared" si="695"/>
        <v>1</v>
      </c>
      <c r="N1419" s="44">
        <f>IF(M1419=1,'Car Info '!$C$5*9.80665*'Car Info '!$H$5,0)</f>
        <v>160.73099349999998</v>
      </c>
      <c r="O1419" s="44">
        <f>0.5*'Car Info '!$G$5*'Car Info '!$I$5*'Car Info '!$D$5*('My Spreedsheet '!F1419*'My Spreedsheet '!F1419)</f>
        <v>21.163847006361109</v>
      </c>
      <c r="P1419" s="44">
        <f t="shared" si="688"/>
        <v>492.31150717302768</v>
      </c>
      <c r="Q1419" s="44">
        <f t="shared" si="696"/>
        <v>3664.9856645103173</v>
      </c>
      <c r="R1419" s="44">
        <f t="shared" si="697"/>
        <v>3.6649856645103172</v>
      </c>
      <c r="S1419" s="44">
        <f t="shared" si="698"/>
        <v>1354.1060348806882</v>
      </c>
      <c r="T1419" s="44">
        <f t="shared" si="699"/>
        <v>2264673.5450380337</v>
      </c>
      <c r="U1419" s="44">
        <f t="shared" si="700"/>
        <v>3.6649856645103172</v>
      </c>
      <c r="V1419" s="44">
        <f t="shared" si="701"/>
        <v>1.018051573475088E-3</v>
      </c>
      <c r="W1419" s="44">
        <f t="shared" si="702"/>
        <v>0</v>
      </c>
      <c r="X1419" s="44">
        <f t="shared" si="703"/>
        <v>0</v>
      </c>
      <c r="Y1419" s="44">
        <f t="shared" si="689"/>
        <v>6451.7216691725462</v>
      </c>
      <c r="Z1419" s="44">
        <f t="shared" si="690"/>
        <v>-2375.9888508684462</v>
      </c>
      <c r="AA1419" s="44">
        <f t="shared" si="704"/>
        <v>1.792144908103485</v>
      </c>
      <c r="AB1419" s="44">
        <f t="shared" si="705"/>
        <v>-0.65999690301901281</v>
      </c>
      <c r="AC1419" s="44">
        <f t="shared" si="706"/>
        <v>0.65999690301901281</v>
      </c>
      <c r="AD1419" s="44">
        <f t="shared" si="707"/>
        <v>1.1321480050844723</v>
      </c>
      <c r="AE1419" s="44">
        <f>1/2*(('Car Info '!$C$5)*('My Spreedsheet '!F1419)^2)</f>
        <v>41287.716049382718</v>
      </c>
      <c r="AF1419" s="44">
        <f t="shared" si="708"/>
        <v>41.287716049382716</v>
      </c>
      <c r="AG1419" s="44">
        <f t="shared" si="709"/>
        <v>1.1468810013717421E-2</v>
      </c>
      <c r="AH1419" s="44">
        <f t="shared" si="710"/>
        <v>48.630769364068854</v>
      </c>
      <c r="AI1419" s="44">
        <f t="shared" si="711"/>
        <v>1354.1060348806882</v>
      </c>
      <c r="AJ1419" s="44">
        <f t="shared" si="712"/>
        <v>39933.610014502032</v>
      </c>
      <c r="AK1419" s="44">
        <f t="shared" si="713"/>
        <v>39.93361001450203</v>
      </c>
      <c r="AL1419" s="44">
        <f t="shared" si="714"/>
        <v>0</v>
      </c>
      <c r="AM1419" s="44">
        <f t="shared" si="715"/>
        <v>0</v>
      </c>
      <c r="AN1419" s="44">
        <f t="shared" si="716"/>
        <v>29.950207510876524</v>
      </c>
      <c r="AO1419" s="44">
        <f>IF('My Spreedsheet '!AN1419&lt; 'Supercapacitor Info'!$F$22,'My Spreedsheet '!AN1419,'Supercapacitor Info'!$F$22)</f>
        <v>29.950207510876524</v>
      </c>
    </row>
    <row r="1420" spans="2:41" x14ac:dyDescent="0.3">
      <c r="B1420" s="11" t="s">
        <v>11</v>
      </c>
      <c r="C1420" s="11">
        <v>1415</v>
      </c>
      <c r="D1420" s="11">
        <v>393</v>
      </c>
      <c r="E1420" s="12">
        <v>28.2</v>
      </c>
      <c r="F1420" s="53">
        <f t="shared" si="691"/>
        <v>7.833333333333333</v>
      </c>
      <c r="G1420" s="19">
        <f t="shared" si="717"/>
        <v>0.59722222222222232</v>
      </c>
      <c r="H1420" s="19">
        <f t="shared" si="718"/>
        <v>2.1500000000000004</v>
      </c>
      <c r="I1420" s="19">
        <f t="shared" si="692"/>
        <v>7.833333333333333</v>
      </c>
      <c r="J1420" s="19">
        <f t="shared" si="693"/>
        <v>14732.25</v>
      </c>
      <c r="K1420" s="19">
        <f t="shared" si="694"/>
        <v>6881.8333333333412</v>
      </c>
      <c r="L1420" s="44">
        <f>'Car Info '!$C$5*'My Spreedsheet '!G1420</f>
        <v>889.86111111111131</v>
      </c>
      <c r="M1420" s="44">
        <f t="shared" si="695"/>
        <v>1</v>
      </c>
      <c r="N1420" s="44">
        <f>IF(M1420=1,'Car Info '!$C$5*9.80665*'Car Info '!$H$5,0)</f>
        <v>160.73099349999998</v>
      </c>
      <c r="O1420" s="44">
        <f>0.5*'Car Info '!$G$5*'Car Info '!$I$5*'Car Info '!$D$5*('My Spreedsheet '!F1420*'My Spreedsheet '!F1420)</f>
        <v>23.432749071812498</v>
      </c>
      <c r="P1420" s="44">
        <f t="shared" si="688"/>
        <v>1074.0248536829238</v>
      </c>
      <c r="Q1420" s="44">
        <f t="shared" si="696"/>
        <v>8413.1946871829023</v>
      </c>
      <c r="R1420" s="44">
        <f t="shared" si="697"/>
        <v>8.4131946871829033</v>
      </c>
      <c r="S1420" s="44">
        <f t="shared" si="698"/>
        <v>1442.6159834791979</v>
      </c>
      <c r="T1420" s="44">
        <f t="shared" si="699"/>
        <v>2266116.1610215129</v>
      </c>
      <c r="U1420" s="44">
        <f t="shared" si="700"/>
        <v>8.4131946871829033</v>
      </c>
      <c r="V1420" s="44">
        <f t="shared" si="701"/>
        <v>2.3369985242174731E-3</v>
      </c>
      <c r="W1420" s="44">
        <f t="shared" si="702"/>
        <v>0</v>
      </c>
      <c r="X1420" s="44">
        <f t="shared" si="703"/>
        <v>0</v>
      </c>
      <c r="Y1420" s="44">
        <f t="shared" si="689"/>
        <v>6460.1348638597292</v>
      </c>
      <c r="Z1420" s="44">
        <f t="shared" si="690"/>
        <v>-2375.9888508684462</v>
      </c>
      <c r="AA1420" s="44">
        <f t="shared" si="704"/>
        <v>1.7944819066277025</v>
      </c>
      <c r="AB1420" s="44">
        <f t="shared" si="705"/>
        <v>-0.65999690301901281</v>
      </c>
      <c r="AC1420" s="44">
        <f t="shared" si="706"/>
        <v>0.65999690301901281</v>
      </c>
      <c r="AD1420" s="44">
        <f t="shared" si="707"/>
        <v>1.1344850036086895</v>
      </c>
      <c r="AE1420" s="44">
        <f>1/2*(('Car Info '!$C$5)*('My Spreedsheet '!F1420)^2)</f>
        <v>45714.027777777774</v>
      </c>
      <c r="AF1420" s="44">
        <f t="shared" si="708"/>
        <v>45.714027777777773</v>
      </c>
      <c r="AG1420" s="44">
        <f t="shared" si="709"/>
        <v>1.2698341049382715E-2</v>
      </c>
      <c r="AH1420" s="44">
        <f t="shared" si="710"/>
        <v>48.643467705118233</v>
      </c>
      <c r="AI1420" s="44">
        <f t="shared" si="711"/>
        <v>1442.6159834791979</v>
      </c>
      <c r="AJ1420" s="44">
        <f t="shared" si="712"/>
        <v>44271.411794298576</v>
      </c>
      <c r="AK1420" s="44">
        <f t="shared" si="713"/>
        <v>44.271411794298579</v>
      </c>
      <c r="AL1420" s="44">
        <f t="shared" si="714"/>
        <v>0</v>
      </c>
      <c r="AM1420" s="44">
        <f t="shared" si="715"/>
        <v>0</v>
      </c>
      <c r="AN1420" s="44">
        <f t="shared" si="716"/>
        <v>33.203558845723933</v>
      </c>
      <c r="AO1420" s="44">
        <f>IF('My Spreedsheet '!AN1420&lt; 'Supercapacitor Info'!$F$22,'My Spreedsheet '!AN1420,'Supercapacitor Info'!$F$22)</f>
        <v>33.203558845723933</v>
      </c>
    </row>
    <row r="1421" spans="2:41" x14ac:dyDescent="0.3">
      <c r="B1421" s="11" t="s">
        <v>11</v>
      </c>
      <c r="C1421" s="11">
        <v>1416</v>
      </c>
      <c r="D1421" s="11">
        <v>394</v>
      </c>
      <c r="E1421" s="12">
        <v>31.1</v>
      </c>
      <c r="F1421" s="53">
        <f t="shared" si="691"/>
        <v>8.6388888888888893</v>
      </c>
      <c r="G1421" s="19">
        <f t="shared" si="717"/>
        <v>0.9166666666666663</v>
      </c>
      <c r="H1421" s="19">
        <f t="shared" si="718"/>
        <v>3.2999999999999989</v>
      </c>
      <c r="I1421" s="19">
        <f t="shared" si="692"/>
        <v>8.6388888888888893</v>
      </c>
      <c r="J1421" s="19">
        <f t="shared" si="693"/>
        <v>14740.888888888889</v>
      </c>
      <c r="K1421" s="19">
        <f t="shared" si="694"/>
        <v>6890.4722222222299</v>
      </c>
      <c r="L1421" s="44">
        <f>'Car Info '!$C$5*'My Spreedsheet '!G1421</f>
        <v>1365.8333333333328</v>
      </c>
      <c r="M1421" s="44">
        <f t="shared" si="695"/>
        <v>1</v>
      </c>
      <c r="N1421" s="44">
        <f>IF(M1421=1,'Car Info '!$C$5*9.80665*'Car Info '!$H$5,0)</f>
        <v>160.73099349999998</v>
      </c>
      <c r="O1421" s="44">
        <f>0.5*'Car Info '!$G$5*'Car Info '!$I$5*'Car Info '!$D$5*('My Spreedsheet '!F1421*'My Spreedsheet '!F1421)</f>
        <v>28.500061905522575</v>
      </c>
      <c r="P1421" s="44">
        <f t="shared" si="688"/>
        <v>1555.0643887388555</v>
      </c>
      <c r="Q1421" s="44">
        <f t="shared" si="696"/>
        <v>13434.028469382891</v>
      </c>
      <c r="R1421" s="44">
        <f t="shared" si="697"/>
        <v>13.434028469382891</v>
      </c>
      <c r="S1421" s="44">
        <f t="shared" si="698"/>
        <v>1634.7460619754868</v>
      </c>
      <c r="T1421" s="44">
        <f t="shared" si="699"/>
        <v>2267750.9070834885</v>
      </c>
      <c r="U1421" s="44">
        <f t="shared" si="700"/>
        <v>13.434028469382891</v>
      </c>
      <c r="V1421" s="44">
        <f t="shared" si="701"/>
        <v>3.7316745748285809E-3</v>
      </c>
      <c r="W1421" s="44">
        <f t="shared" si="702"/>
        <v>0</v>
      </c>
      <c r="X1421" s="44">
        <f t="shared" si="703"/>
        <v>0</v>
      </c>
      <c r="Y1421" s="44">
        <f t="shared" si="689"/>
        <v>6473.5688923291118</v>
      </c>
      <c r="Z1421" s="44">
        <f t="shared" si="690"/>
        <v>-2375.9888508684462</v>
      </c>
      <c r="AA1421" s="44">
        <f t="shared" si="704"/>
        <v>1.7982135812025311</v>
      </c>
      <c r="AB1421" s="44">
        <f t="shared" si="705"/>
        <v>-0.65999690301901281</v>
      </c>
      <c r="AC1421" s="44">
        <f t="shared" si="706"/>
        <v>0.65999690301901281</v>
      </c>
      <c r="AD1421" s="44">
        <f t="shared" si="707"/>
        <v>1.1382166781835181</v>
      </c>
      <c r="AE1421" s="44">
        <f>1/2*(('Car Info '!$C$5)*('My Spreedsheet '!F1421)^2)</f>
        <v>55599.648919753097</v>
      </c>
      <c r="AF1421" s="44">
        <f t="shared" si="708"/>
        <v>55.599648919753101</v>
      </c>
      <c r="AG1421" s="44">
        <f t="shared" si="709"/>
        <v>1.5444346922153639E-2</v>
      </c>
      <c r="AH1421" s="44">
        <f t="shared" si="710"/>
        <v>48.658912052040385</v>
      </c>
      <c r="AI1421" s="44">
        <f t="shared" si="711"/>
        <v>1634.7460619754868</v>
      </c>
      <c r="AJ1421" s="44">
        <f t="shared" si="712"/>
        <v>53964.902857777612</v>
      </c>
      <c r="AK1421" s="44">
        <f t="shared" si="713"/>
        <v>53.964902857777609</v>
      </c>
      <c r="AL1421" s="44">
        <f t="shared" si="714"/>
        <v>0</v>
      </c>
      <c r="AM1421" s="44">
        <f t="shared" si="715"/>
        <v>0</v>
      </c>
      <c r="AN1421" s="44">
        <f t="shared" si="716"/>
        <v>40.473677143333212</v>
      </c>
      <c r="AO1421" s="44">
        <f>IF('My Spreedsheet '!AN1421&lt; 'Supercapacitor Info'!$F$22,'My Spreedsheet '!AN1421,'Supercapacitor Info'!$F$22)</f>
        <v>40.473677143333212</v>
      </c>
    </row>
    <row r="1422" spans="2:41" x14ac:dyDescent="0.3">
      <c r="B1422" s="11" t="s">
        <v>11</v>
      </c>
      <c r="C1422" s="11">
        <v>1417</v>
      </c>
      <c r="D1422" s="11">
        <v>395</v>
      </c>
      <c r="E1422" s="12">
        <v>34.799999999999997</v>
      </c>
      <c r="F1422" s="53">
        <f t="shared" si="691"/>
        <v>9.6666666666666661</v>
      </c>
      <c r="G1422" s="19">
        <f t="shared" si="717"/>
        <v>1.0138888888888884</v>
      </c>
      <c r="H1422" s="19">
        <f t="shared" si="718"/>
        <v>3.6499999999999986</v>
      </c>
      <c r="I1422" s="19">
        <f t="shared" si="692"/>
        <v>9.6666666666666661</v>
      </c>
      <c r="J1422" s="19">
        <f t="shared" si="693"/>
        <v>14750.555555555555</v>
      </c>
      <c r="K1422" s="19">
        <f t="shared" si="694"/>
        <v>6900.1388888888969</v>
      </c>
      <c r="L1422" s="44">
        <f>'Car Info '!$C$5*'My Spreedsheet '!G1422</f>
        <v>1510.6944444444437</v>
      </c>
      <c r="M1422" s="44">
        <f t="shared" si="695"/>
        <v>1</v>
      </c>
      <c r="N1422" s="44">
        <f>IF(M1422=1,'Car Info '!$C$5*9.80665*'Car Info '!$H$5,0)</f>
        <v>160.73099349999998</v>
      </c>
      <c r="O1422" s="44">
        <f>0.5*'Car Info '!$G$5*'Car Info '!$I$5*'Car Info '!$D$5*('My Spreedsheet '!F1422*'My Spreedsheet '!F1422)</f>
        <v>35.684820225249993</v>
      </c>
      <c r="P1422" s="44">
        <f t="shared" si="688"/>
        <v>1707.1102581696937</v>
      </c>
      <c r="Q1422" s="44">
        <f t="shared" si="696"/>
        <v>16502.065828973704</v>
      </c>
      <c r="R1422" s="44">
        <f t="shared" si="697"/>
        <v>16.502065828973706</v>
      </c>
      <c r="S1422" s="44">
        <f t="shared" si="698"/>
        <v>1898.6861993440828</v>
      </c>
      <c r="T1422" s="44">
        <f t="shared" si="699"/>
        <v>2269649.5932828328</v>
      </c>
      <c r="U1422" s="44">
        <f t="shared" si="700"/>
        <v>16.502065828973706</v>
      </c>
      <c r="V1422" s="44">
        <f t="shared" si="701"/>
        <v>4.5839071747149187E-3</v>
      </c>
      <c r="W1422" s="44">
        <f t="shared" si="702"/>
        <v>0</v>
      </c>
      <c r="X1422" s="44">
        <f t="shared" si="703"/>
        <v>0</v>
      </c>
      <c r="Y1422" s="44">
        <f t="shared" si="689"/>
        <v>6490.0709581580859</v>
      </c>
      <c r="Z1422" s="44">
        <f t="shared" si="690"/>
        <v>-2375.9888508684462</v>
      </c>
      <c r="AA1422" s="44">
        <f t="shared" si="704"/>
        <v>1.8027974883772462</v>
      </c>
      <c r="AB1422" s="44">
        <f t="shared" si="705"/>
        <v>-0.65999690301901281</v>
      </c>
      <c r="AC1422" s="44">
        <f t="shared" si="706"/>
        <v>0.65999690301901281</v>
      </c>
      <c r="AD1422" s="44">
        <f t="shared" si="707"/>
        <v>1.1428005853582333</v>
      </c>
      <c r="AE1422" s="44">
        <f>1/2*(('Car Info '!$C$5)*('My Spreedsheet '!F1422)^2)</f>
        <v>69616.111111111095</v>
      </c>
      <c r="AF1422" s="44">
        <f t="shared" si="708"/>
        <v>69.616111111111096</v>
      </c>
      <c r="AG1422" s="44">
        <f t="shared" si="709"/>
        <v>1.9337808641975304E-2</v>
      </c>
      <c r="AH1422" s="44">
        <f t="shared" si="710"/>
        <v>48.678249860682364</v>
      </c>
      <c r="AI1422" s="44">
        <f t="shared" si="711"/>
        <v>1898.6861993440828</v>
      </c>
      <c r="AJ1422" s="44">
        <f t="shared" si="712"/>
        <v>67717.424911767012</v>
      </c>
      <c r="AK1422" s="44">
        <f t="shared" si="713"/>
        <v>67.717424911767012</v>
      </c>
      <c r="AL1422" s="44">
        <f t="shared" si="714"/>
        <v>0</v>
      </c>
      <c r="AM1422" s="44">
        <f t="shared" si="715"/>
        <v>0</v>
      </c>
      <c r="AN1422" s="44">
        <f t="shared" si="716"/>
        <v>50.788068683825259</v>
      </c>
      <c r="AO1422" s="44">
        <f>IF('My Spreedsheet '!AN1422&lt; 'Supercapacitor Info'!$F$22,'My Spreedsheet '!AN1422,'Supercapacitor Info'!$F$22)</f>
        <v>50.788068683825259</v>
      </c>
    </row>
    <row r="1423" spans="2:41" x14ac:dyDescent="0.3">
      <c r="B1423" s="11" t="s">
        <v>11</v>
      </c>
      <c r="C1423" s="11">
        <v>1418</v>
      </c>
      <c r="D1423" s="11">
        <v>396</v>
      </c>
      <c r="E1423" s="12">
        <v>38.4</v>
      </c>
      <c r="F1423" s="53">
        <f t="shared" si="691"/>
        <v>10.666666666666666</v>
      </c>
      <c r="G1423" s="19">
        <f t="shared" si="717"/>
        <v>0.84722222222222243</v>
      </c>
      <c r="H1423" s="19">
        <f t="shared" si="718"/>
        <v>3.0500000000000007</v>
      </c>
      <c r="I1423" s="19">
        <f t="shared" si="692"/>
        <v>10.666666666666666</v>
      </c>
      <c r="J1423" s="19">
        <f t="shared" si="693"/>
        <v>14761.222222222221</v>
      </c>
      <c r="K1423" s="19">
        <f t="shared" si="694"/>
        <v>6910.8055555555638</v>
      </c>
      <c r="L1423" s="44">
        <f>'Car Info '!$C$5*'My Spreedsheet '!G1423</f>
        <v>1262.3611111111113</v>
      </c>
      <c r="M1423" s="44">
        <f t="shared" si="695"/>
        <v>1</v>
      </c>
      <c r="N1423" s="44">
        <f>IF(M1423=1,'Car Info '!$C$5*9.80665*'Car Info '!$H$5,0)</f>
        <v>160.73099349999998</v>
      </c>
      <c r="O1423" s="44">
        <f>0.5*'Car Info '!$G$5*'Car Info '!$I$5*'Car Info '!$D$5*('My Spreedsheet '!F1423*'My Spreedsheet '!F1423)</f>
        <v>43.449769216</v>
      </c>
      <c r="P1423" s="44">
        <f t="shared" si="688"/>
        <v>1466.5418738271114</v>
      </c>
      <c r="Q1423" s="44">
        <f t="shared" si="696"/>
        <v>15643.113320822522</v>
      </c>
      <c r="R1423" s="44">
        <f t="shared" si="697"/>
        <v>15.643113320822522</v>
      </c>
      <c r="S1423" s="44">
        <f t="shared" si="698"/>
        <v>2177.9281356373331</v>
      </c>
      <c r="T1423" s="44">
        <f t="shared" si="699"/>
        <v>2271827.52141847</v>
      </c>
      <c r="U1423" s="44">
        <f t="shared" si="700"/>
        <v>15.643113320822522</v>
      </c>
      <c r="V1423" s="44">
        <f t="shared" si="701"/>
        <v>4.345309255784034E-3</v>
      </c>
      <c r="W1423" s="44">
        <f t="shared" si="702"/>
        <v>0</v>
      </c>
      <c r="X1423" s="44">
        <f t="shared" si="703"/>
        <v>0</v>
      </c>
      <c r="Y1423" s="44">
        <f t="shared" si="689"/>
        <v>6505.7140714789084</v>
      </c>
      <c r="Z1423" s="44">
        <f t="shared" si="690"/>
        <v>-2375.9888508684462</v>
      </c>
      <c r="AA1423" s="44">
        <f t="shared" si="704"/>
        <v>1.8071427976330301</v>
      </c>
      <c r="AB1423" s="44">
        <f t="shared" si="705"/>
        <v>-0.65999690301901281</v>
      </c>
      <c r="AC1423" s="44">
        <f t="shared" si="706"/>
        <v>0.65999690301901281</v>
      </c>
      <c r="AD1423" s="44">
        <f t="shared" si="707"/>
        <v>1.1471458946140172</v>
      </c>
      <c r="AE1423" s="44">
        <f>1/2*(('Car Info '!$C$5)*('My Spreedsheet '!F1423)^2)</f>
        <v>84764.444444444438</v>
      </c>
      <c r="AF1423" s="44">
        <f t="shared" si="708"/>
        <v>84.764444444444436</v>
      </c>
      <c r="AG1423" s="44">
        <f t="shared" si="709"/>
        <v>2.3545679012345676E-2</v>
      </c>
      <c r="AH1423" s="44">
        <f t="shared" si="710"/>
        <v>48.701795539694707</v>
      </c>
      <c r="AI1423" s="44">
        <f t="shared" si="711"/>
        <v>2177.9281356373331</v>
      </c>
      <c r="AJ1423" s="44">
        <f t="shared" si="712"/>
        <v>82586.516308807099</v>
      </c>
      <c r="AK1423" s="44">
        <f t="shared" si="713"/>
        <v>82.586516308807106</v>
      </c>
      <c r="AL1423" s="44">
        <f t="shared" si="714"/>
        <v>0</v>
      </c>
      <c r="AM1423" s="44">
        <f t="shared" si="715"/>
        <v>0</v>
      </c>
      <c r="AN1423" s="44">
        <f t="shared" si="716"/>
        <v>61.939887231605326</v>
      </c>
      <c r="AO1423" s="44">
        <f>IF('My Spreedsheet '!AN1423&lt; 'Supercapacitor Info'!$F$22,'My Spreedsheet '!AN1423,'Supercapacitor Info'!$F$22)</f>
        <v>61.939887231605326</v>
      </c>
    </row>
    <row r="1424" spans="2:41" x14ac:dyDescent="0.3">
      <c r="B1424" s="11" t="s">
        <v>11</v>
      </c>
      <c r="C1424" s="11">
        <v>1419</v>
      </c>
      <c r="D1424" s="11">
        <v>397</v>
      </c>
      <c r="E1424" s="12">
        <v>40.9</v>
      </c>
      <c r="F1424" s="53">
        <f t="shared" si="691"/>
        <v>11.361111111111111</v>
      </c>
      <c r="G1424" s="19">
        <f t="shared" si="717"/>
        <v>0.45833333333333393</v>
      </c>
      <c r="H1424" s="19">
        <f t="shared" si="718"/>
        <v>1.6500000000000021</v>
      </c>
      <c r="I1424" s="19">
        <f t="shared" si="692"/>
        <v>11.361111111111111</v>
      </c>
      <c r="J1424" s="19">
        <f t="shared" si="693"/>
        <v>14772.583333333332</v>
      </c>
      <c r="K1424" s="19">
        <f t="shared" si="694"/>
        <v>6922.1666666666752</v>
      </c>
      <c r="L1424" s="44">
        <f>'Car Info '!$C$5*'My Spreedsheet '!G1424</f>
        <v>682.91666666666754</v>
      </c>
      <c r="M1424" s="44">
        <f t="shared" si="695"/>
        <v>1</v>
      </c>
      <c r="N1424" s="44">
        <f>IF(M1424=1,'Car Info '!$C$5*9.80665*'Car Info '!$H$5,0)</f>
        <v>160.73099349999998</v>
      </c>
      <c r="O1424" s="44">
        <f>0.5*'Car Info '!$G$5*'Car Info '!$I$5*'Car Info '!$D$5*('My Spreedsheet '!F1424*'My Spreedsheet '!F1424)</f>
        <v>49.291455378022562</v>
      </c>
      <c r="P1424" s="44">
        <f t="shared" si="688"/>
        <v>892.93911554469003</v>
      </c>
      <c r="Q1424" s="44">
        <f t="shared" si="696"/>
        <v>10144.780507160505</v>
      </c>
      <c r="R1424" s="44">
        <f t="shared" si="697"/>
        <v>10.144780507160506</v>
      </c>
      <c r="S1424" s="44">
        <f t="shared" si="698"/>
        <v>2386.0883775308671</v>
      </c>
      <c r="T1424" s="44">
        <f t="shared" si="699"/>
        <v>2274213.6097960006</v>
      </c>
      <c r="U1424" s="44">
        <f t="shared" si="700"/>
        <v>10.144780507160506</v>
      </c>
      <c r="V1424" s="44">
        <f t="shared" si="701"/>
        <v>2.8179945853223629E-3</v>
      </c>
      <c r="W1424" s="44">
        <f t="shared" si="702"/>
        <v>0</v>
      </c>
      <c r="X1424" s="44">
        <f t="shared" si="703"/>
        <v>0</v>
      </c>
      <c r="Y1424" s="44">
        <f t="shared" si="689"/>
        <v>6515.8588519860687</v>
      </c>
      <c r="Z1424" s="44">
        <f t="shared" si="690"/>
        <v>-2375.9888508684462</v>
      </c>
      <c r="AA1424" s="44">
        <f t="shared" si="704"/>
        <v>1.8099607922183525</v>
      </c>
      <c r="AB1424" s="44">
        <f t="shared" si="705"/>
        <v>-0.65999690301901281</v>
      </c>
      <c r="AC1424" s="44">
        <f t="shared" si="706"/>
        <v>0.65999690301901281</v>
      </c>
      <c r="AD1424" s="44">
        <f t="shared" si="707"/>
        <v>1.1499638891993396</v>
      </c>
      <c r="AE1424" s="44">
        <f>1/2*(('Car Info '!$C$5)*('My Spreedsheet '!F1424)^2)</f>
        <v>96160.760030864185</v>
      </c>
      <c r="AF1424" s="44">
        <f t="shared" si="708"/>
        <v>96.160760030864182</v>
      </c>
      <c r="AG1424" s="44">
        <f t="shared" si="709"/>
        <v>2.6711322230795607E-2</v>
      </c>
      <c r="AH1424" s="44">
        <f t="shared" si="710"/>
        <v>48.728506861925503</v>
      </c>
      <c r="AI1424" s="44">
        <f t="shared" si="711"/>
        <v>2386.0883775308671</v>
      </c>
      <c r="AJ1424" s="44">
        <f t="shared" si="712"/>
        <v>93774.671653333324</v>
      </c>
      <c r="AK1424" s="44">
        <f t="shared" si="713"/>
        <v>93.774671653333328</v>
      </c>
      <c r="AL1424" s="44">
        <f t="shared" si="714"/>
        <v>0</v>
      </c>
      <c r="AM1424" s="44">
        <f t="shared" si="715"/>
        <v>0</v>
      </c>
      <c r="AN1424" s="44">
        <f t="shared" si="716"/>
        <v>70.331003739999986</v>
      </c>
      <c r="AO1424" s="44">
        <f>IF('My Spreedsheet '!AN1424&lt; 'Supercapacitor Info'!$F$22,'My Spreedsheet '!AN1424,'Supercapacitor Info'!$F$22)</f>
        <v>70.331003739999986</v>
      </c>
    </row>
    <row r="1425" spans="2:41" x14ac:dyDescent="0.3">
      <c r="B1425" s="11" t="s">
        <v>11</v>
      </c>
      <c r="C1425" s="11">
        <v>1420</v>
      </c>
      <c r="D1425" s="11">
        <v>398</v>
      </c>
      <c r="E1425" s="12">
        <v>41.7</v>
      </c>
      <c r="F1425" s="53">
        <f t="shared" si="691"/>
        <v>11.583333333333334</v>
      </c>
      <c r="G1425" s="19">
        <f t="shared" si="717"/>
        <v>0</v>
      </c>
      <c r="H1425" s="19">
        <f t="shared" si="718"/>
        <v>0</v>
      </c>
      <c r="I1425" s="19">
        <f t="shared" si="692"/>
        <v>11.583333333333334</v>
      </c>
      <c r="J1425" s="19">
        <f t="shared" si="693"/>
        <v>14784.166666666666</v>
      </c>
      <c r="K1425" s="19">
        <f t="shared" si="694"/>
        <v>6933.7500000000082</v>
      </c>
      <c r="L1425" s="44">
        <f>'Car Info '!$C$5*'My Spreedsheet '!G1425</f>
        <v>0</v>
      </c>
      <c r="M1425" s="44">
        <f t="shared" si="695"/>
        <v>1</v>
      </c>
      <c r="N1425" s="44">
        <f>IF(M1425=1,'Car Info '!$C$5*9.80665*'Car Info '!$H$5,0)</f>
        <v>160.73099349999998</v>
      </c>
      <c r="O1425" s="44">
        <f>0.5*'Car Info '!$G$5*'Car Info '!$I$5*'Car Info '!$D$5*('My Spreedsheet '!F1425*'My Spreedsheet '!F1425)</f>
        <v>51.238585877828122</v>
      </c>
      <c r="P1425" s="44">
        <f t="shared" ref="P1425:P1488" si="719">L1425+N1425+O1425</f>
        <v>211.9695793778281</v>
      </c>
      <c r="Q1425" s="44">
        <f t="shared" si="696"/>
        <v>2455.3142944598421</v>
      </c>
      <c r="R1425" s="44">
        <f t="shared" si="697"/>
        <v>2.4553142944598423</v>
      </c>
      <c r="S1425" s="44">
        <f t="shared" si="698"/>
        <v>2455.3142944598421</v>
      </c>
      <c r="T1425" s="44">
        <f t="shared" si="699"/>
        <v>2276668.9240904604</v>
      </c>
      <c r="U1425" s="44">
        <f t="shared" si="700"/>
        <v>2.4553142944598423</v>
      </c>
      <c r="V1425" s="44">
        <f t="shared" si="701"/>
        <v>6.8203174846106726E-4</v>
      </c>
      <c r="W1425" s="44">
        <f t="shared" si="702"/>
        <v>0</v>
      </c>
      <c r="X1425" s="44">
        <f t="shared" si="703"/>
        <v>0</v>
      </c>
      <c r="Y1425" s="44">
        <f t="shared" si="689"/>
        <v>6518.3141662805283</v>
      </c>
      <c r="Z1425" s="44">
        <f t="shared" si="690"/>
        <v>-2375.9888508684462</v>
      </c>
      <c r="AA1425" s="44">
        <f t="shared" si="704"/>
        <v>1.8106428239668133</v>
      </c>
      <c r="AB1425" s="44">
        <f t="shared" si="705"/>
        <v>-0.65999690301901281</v>
      </c>
      <c r="AC1425" s="44">
        <f t="shared" si="706"/>
        <v>0.65999690301901281</v>
      </c>
      <c r="AD1425" s="44">
        <f t="shared" si="707"/>
        <v>1.1506459209478006</v>
      </c>
      <c r="AE1425" s="44">
        <f>1/2*(('Car Info '!$C$5)*('My Spreedsheet '!F1425)^2)</f>
        <v>99959.340277777781</v>
      </c>
      <c r="AF1425" s="44">
        <f t="shared" si="708"/>
        <v>99.959340277777784</v>
      </c>
      <c r="AG1425" s="44">
        <f t="shared" si="709"/>
        <v>2.7766483410493828E-2</v>
      </c>
      <c r="AH1425" s="44">
        <f t="shared" si="710"/>
        <v>48.756273345335998</v>
      </c>
      <c r="AI1425" s="44">
        <f t="shared" si="711"/>
        <v>2455.3142944598421</v>
      </c>
      <c r="AJ1425" s="44">
        <f t="shared" si="712"/>
        <v>97504.025983317944</v>
      </c>
      <c r="AK1425" s="44">
        <f t="shared" si="713"/>
        <v>97.504025983317945</v>
      </c>
      <c r="AL1425" s="44">
        <f t="shared" si="714"/>
        <v>0</v>
      </c>
      <c r="AM1425" s="44">
        <f t="shared" si="715"/>
        <v>0</v>
      </c>
      <c r="AN1425" s="44">
        <f t="shared" si="716"/>
        <v>73.128019487488459</v>
      </c>
      <c r="AO1425" s="44">
        <f>IF('My Spreedsheet '!AN1425&lt; 'Supercapacitor Info'!$F$22,'My Spreedsheet '!AN1425,'Supercapacitor Info'!$F$22)</f>
        <v>73.128019487488459</v>
      </c>
    </row>
    <row r="1426" spans="2:41" x14ac:dyDescent="0.3">
      <c r="B1426" s="11" t="s">
        <v>11</v>
      </c>
      <c r="C1426" s="11">
        <v>1421</v>
      </c>
      <c r="D1426" s="11">
        <v>399</v>
      </c>
      <c r="E1426" s="12">
        <v>40.9</v>
      </c>
      <c r="F1426" s="53">
        <f t="shared" si="691"/>
        <v>11.361111111111111</v>
      </c>
      <c r="G1426" s="19">
        <f t="shared" si="717"/>
        <v>-0.47222222222222299</v>
      </c>
      <c r="H1426" s="19">
        <f t="shared" si="718"/>
        <v>-1.7000000000000028</v>
      </c>
      <c r="I1426" s="19">
        <f t="shared" si="692"/>
        <v>11.361111111111111</v>
      </c>
      <c r="J1426" s="19">
        <f t="shared" si="693"/>
        <v>14795.527777777777</v>
      </c>
      <c r="K1426" s="19">
        <f t="shared" si="694"/>
        <v>6945.1111111111195</v>
      </c>
      <c r="L1426" s="44">
        <f>'Car Info '!$C$5*'My Spreedsheet '!G1426</f>
        <v>-703.61111111111222</v>
      </c>
      <c r="M1426" s="44">
        <f t="shared" si="695"/>
        <v>1</v>
      </c>
      <c r="N1426" s="44">
        <f>IF(M1426=1,'Car Info '!$C$5*9.80665*'Car Info '!$H$5,0)</f>
        <v>160.73099349999998</v>
      </c>
      <c r="O1426" s="44">
        <f>0.5*'Car Info '!$G$5*'Car Info '!$I$5*'Car Info '!$D$5*('My Spreedsheet '!F1426*'My Spreedsheet '!F1426)</f>
        <v>49.291455378022562</v>
      </c>
      <c r="P1426" s="44">
        <f t="shared" si="719"/>
        <v>-493.58866223308974</v>
      </c>
      <c r="Q1426" s="44">
        <f t="shared" si="696"/>
        <v>-5607.7156348148246</v>
      </c>
      <c r="R1426" s="44">
        <f t="shared" si="697"/>
        <v>-5.6077156348148245</v>
      </c>
      <c r="S1426" s="44">
        <f t="shared" si="698"/>
        <v>2386.0883775308671</v>
      </c>
      <c r="T1426" s="44">
        <f t="shared" si="699"/>
        <v>2279055.0124679911</v>
      </c>
      <c r="U1426" s="44">
        <f t="shared" si="700"/>
        <v>0</v>
      </c>
      <c r="V1426" s="44">
        <f t="shared" si="701"/>
        <v>0</v>
      </c>
      <c r="W1426" s="44">
        <f t="shared" si="702"/>
        <v>-5.6077156348148245</v>
      </c>
      <c r="X1426" s="44">
        <f t="shared" si="703"/>
        <v>1.5576987874485625E-3</v>
      </c>
      <c r="Y1426" s="44">
        <f t="shared" si="689"/>
        <v>6518.3141662805283</v>
      </c>
      <c r="Z1426" s="44">
        <f t="shared" si="690"/>
        <v>-2381.5965665032609</v>
      </c>
      <c r="AA1426" s="44">
        <f t="shared" si="704"/>
        <v>1.8106428239668133</v>
      </c>
      <c r="AB1426" s="44">
        <f t="shared" si="705"/>
        <v>-0.66155460180646131</v>
      </c>
      <c r="AC1426" s="44">
        <f t="shared" si="706"/>
        <v>0.66155460180646131</v>
      </c>
      <c r="AD1426" s="44">
        <f t="shared" si="707"/>
        <v>1.149088222160352</v>
      </c>
      <c r="AE1426" s="44">
        <f>1/2*(('Car Info '!$C$5)*('My Spreedsheet '!F1426)^2)</f>
        <v>96160.760030864185</v>
      </c>
      <c r="AF1426" s="44">
        <f t="shared" si="708"/>
        <v>96.160760030864182</v>
      </c>
      <c r="AG1426" s="44">
        <f t="shared" si="709"/>
        <v>2.6711322230795607E-2</v>
      </c>
      <c r="AH1426" s="44">
        <f t="shared" si="710"/>
        <v>48.782984667566794</v>
      </c>
      <c r="AI1426" s="44">
        <f t="shared" si="711"/>
        <v>2386.0883775308671</v>
      </c>
      <c r="AJ1426" s="44">
        <f t="shared" si="712"/>
        <v>93774.671653333324</v>
      </c>
      <c r="AK1426" s="44">
        <f t="shared" si="713"/>
        <v>93.774671653333328</v>
      </c>
      <c r="AL1426" s="44">
        <f t="shared" si="714"/>
        <v>93774.671653333324</v>
      </c>
      <c r="AM1426" s="44">
        <f t="shared" si="715"/>
        <v>93.774671653333328</v>
      </c>
      <c r="AN1426" s="44">
        <f t="shared" si="716"/>
        <v>70.331003739999986</v>
      </c>
      <c r="AO1426" s="44">
        <f>IF('My Spreedsheet '!AN1426&lt; 'Supercapacitor Info'!$F$22,'My Spreedsheet '!AN1426,'Supercapacitor Info'!$F$22)</f>
        <v>70.331003739999986</v>
      </c>
    </row>
    <row r="1427" spans="2:41" x14ac:dyDescent="0.3">
      <c r="B1427" s="11" t="s">
        <v>11</v>
      </c>
      <c r="C1427" s="11">
        <v>1422</v>
      </c>
      <c r="D1427" s="11">
        <v>400</v>
      </c>
      <c r="E1427" s="12">
        <v>38.299999999999997</v>
      </c>
      <c r="F1427" s="53">
        <f t="shared" si="691"/>
        <v>10.638888888888888</v>
      </c>
      <c r="G1427" s="19">
        <f t="shared" si="717"/>
        <v>-0.7777777777777779</v>
      </c>
      <c r="H1427" s="19">
        <f t="shared" si="718"/>
        <v>-2.8000000000000007</v>
      </c>
      <c r="I1427" s="19">
        <f t="shared" si="692"/>
        <v>10.638888888888888</v>
      </c>
      <c r="J1427" s="19">
        <f t="shared" si="693"/>
        <v>14806.166666666666</v>
      </c>
      <c r="K1427" s="19">
        <f t="shared" si="694"/>
        <v>6955.7500000000082</v>
      </c>
      <c r="L1427" s="44">
        <f>'Car Info '!$C$5*'My Spreedsheet '!G1427</f>
        <v>-1158.8888888888891</v>
      </c>
      <c r="M1427" s="44">
        <f t="shared" si="695"/>
        <v>1</v>
      </c>
      <c r="N1427" s="44">
        <f>IF(M1427=1,'Car Info '!$C$5*9.80665*'Car Info '!$H$5,0)</f>
        <v>160.73099349999998</v>
      </c>
      <c r="O1427" s="44">
        <f>0.5*'Car Info '!$G$5*'Car Info '!$I$5*'Car Info '!$D$5*('My Spreedsheet '!F1427*'My Spreedsheet '!F1427)</f>
        <v>43.223762997272559</v>
      </c>
      <c r="P1427" s="44">
        <f t="shared" si="719"/>
        <v>-954.93413239161669</v>
      </c>
      <c r="Q1427" s="44">
        <f t="shared" si="696"/>
        <v>-10159.438130721921</v>
      </c>
      <c r="R1427" s="44">
        <f t="shared" si="697"/>
        <v>-10.159438130721922</v>
      </c>
      <c r="S1427" s="44">
        <f t="shared" si="698"/>
        <v>2169.8519927348716</v>
      </c>
      <c r="T1427" s="44">
        <f t="shared" si="699"/>
        <v>2281224.8644607258</v>
      </c>
      <c r="U1427" s="44">
        <f t="shared" si="700"/>
        <v>0</v>
      </c>
      <c r="V1427" s="44">
        <f t="shared" si="701"/>
        <v>0</v>
      </c>
      <c r="W1427" s="44">
        <f t="shared" si="702"/>
        <v>-10.159438130721922</v>
      </c>
      <c r="X1427" s="44">
        <f t="shared" si="703"/>
        <v>2.8220661474227561E-3</v>
      </c>
      <c r="Y1427" s="44">
        <f t="shared" si="689"/>
        <v>6518.3141662805283</v>
      </c>
      <c r="Z1427" s="44">
        <f t="shared" si="690"/>
        <v>-2391.7560046339827</v>
      </c>
      <c r="AA1427" s="44">
        <f t="shared" si="704"/>
        <v>1.8106428239668133</v>
      </c>
      <c r="AB1427" s="44">
        <f t="shared" si="705"/>
        <v>-0.66437666795388406</v>
      </c>
      <c r="AC1427" s="44">
        <f t="shared" si="706"/>
        <v>0.66437666795388406</v>
      </c>
      <c r="AD1427" s="44">
        <f t="shared" si="707"/>
        <v>1.1462661560129292</v>
      </c>
      <c r="AE1427" s="44">
        <f>1/2*(('Car Info '!$C$5)*('My Spreedsheet '!F1427)^2)</f>
        <v>84323.537808641951</v>
      </c>
      <c r="AF1427" s="44">
        <f t="shared" si="708"/>
        <v>84.323537808641959</v>
      </c>
      <c r="AG1427" s="44">
        <f t="shared" si="709"/>
        <v>2.3423204946844987E-2</v>
      </c>
      <c r="AH1427" s="44">
        <f t="shared" si="710"/>
        <v>48.806407872513638</v>
      </c>
      <c r="AI1427" s="44">
        <f t="shared" si="711"/>
        <v>2169.8519927348716</v>
      </c>
      <c r="AJ1427" s="44">
        <f t="shared" si="712"/>
        <v>82153.685815907083</v>
      </c>
      <c r="AK1427" s="44">
        <f t="shared" si="713"/>
        <v>82.153685815907082</v>
      </c>
      <c r="AL1427" s="44">
        <f t="shared" si="714"/>
        <v>82153.685815907083</v>
      </c>
      <c r="AM1427" s="44">
        <f t="shared" si="715"/>
        <v>82.153685815907082</v>
      </c>
      <c r="AN1427" s="44">
        <f t="shared" si="716"/>
        <v>61.615264361930315</v>
      </c>
      <c r="AO1427" s="44">
        <f>IF('My Spreedsheet '!AN1427&lt; 'Supercapacitor Info'!$F$22,'My Spreedsheet '!AN1427,'Supercapacitor Info'!$F$22)</f>
        <v>61.615264361930315</v>
      </c>
    </row>
    <row r="1428" spans="2:41" x14ac:dyDescent="0.3">
      <c r="B1428" s="11" t="s">
        <v>11</v>
      </c>
      <c r="C1428" s="11">
        <v>1423</v>
      </c>
      <c r="D1428" s="11">
        <v>401</v>
      </c>
      <c r="E1428" s="12">
        <v>35.299999999999997</v>
      </c>
      <c r="F1428" s="53">
        <f t="shared" si="691"/>
        <v>9.8055555555555554</v>
      </c>
      <c r="G1428" s="19">
        <f t="shared" si="717"/>
        <v>-0.55555555555555558</v>
      </c>
      <c r="H1428" s="19">
        <f t="shared" si="718"/>
        <v>-2</v>
      </c>
      <c r="I1428" s="19">
        <f t="shared" si="692"/>
        <v>9.8055555555555554</v>
      </c>
      <c r="J1428" s="19">
        <f t="shared" si="693"/>
        <v>14815.972222222221</v>
      </c>
      <c r="K1428" s="19">
        <f t="shared" si="694"/>
        <v>6965.5555555555638</v>
      </c>
      <c r="L1428" s="44">
        <f>'Car Info '!$C$5*'My Spreedsheet '!G1428</f>
        <v>-827.77777777777783</v>
      </c>
      <c r="M1428" s="44">
        <f t="shared" si="695"/>
        <v>1</v>
      </c>
      <c r="N1428" s="44">
        <f>IF(M1428=1,'Car Info '!$C$5*9.80665*'Car Info '!$H$5,0)</f>
        <v>160.73099349999998</v>
      </c>
      <c r="O1428" s="44">
        <f>0.5*'Car Info '!$G$5*'Car Info '!$I$5*'Car Info '!$D$5*('My Spreedsheet '!F1428*'My Spreedsheet '!F1428)</f>
        <v>36.717612658939231</v>
      </c>
      <c r="P1428" s="44">
        <f t="shared" si="719"/>
        <v>-630.3291716188387</v>
      </c>
      <c r="Q1428" s="44">
        <f t="shared" si="696"/>
        <v>-6180.7277105958347</v>
      </c>
      <c r="R1428" s="44">
        <f t="shared" si="697"/>
        <v>-6.1807277105958347</v>
      </c>
      <c r="S1428" s="44">
        <f t="shared" si="698"/>
        <v>1936.0932770584873</v>
      </c>
      <c r="T1428" s="44">
        <f t="shared" si="699"/>
        <v>2283160.9577377844</v>
      </c>
      <c r="U1428" s="44">
        <f t="shared" si="700"/>
        <v>0</v>
      </c>
      <c r="V1428" s="44">
        <f t="shared" si="701"/>
        <v>0</v>
      </c>
      <c r="W1428" s="44">
        <f t="shared" si="702"/>
        <v>-6.1807277105958347</v>
      </c>
      <c r="X1428" s="44">
        <f t="shared" si="703"/>
        <v>1.716868808498843E-3</v>
      </c>
      <c r="Y1428" s="44">
        <f t="shared" si="689"/>
        <v>6518.3141662805283</v>
      </c>
      <c r="Z1428" s="44">
        <f t="shared" si="690"/>
        <v>-2397.9367323445786</v>
      </c>
      <c r="AA1428" s="44">
        <f t="shared" si="704"/>
        <v>1.8106428239668133</v>
      </c>
      <c r="AB1428" s="44">
        <f t="shared" si="705"/>
        <v>-0.66609353676238292</v>
      </c>
      <c r="AC1428" s="44">
        <f t="shared" si="706"/>
        <v>0.66609353676238292</v>
      </c>
      <c r="AD1428" s="44">
        <f t="shared" si="707"/>
        <v>1.1445492872044305</v>
      </c>
      <c r="AE1428" s="44">
        <f>1/2*(('Car Info '!$C$5)*('My Spreedsheet '!F1428)^2)</f>
        <v>71630.945216049382</v>
      </c>
      <c r="AF1428" s="44">
        <f t="shared" si="708"/>
        <v>71.630945216049383</v>
      </c>
      <c r="AG1428" s="44">
        <f t="shared" si="709"/>
        <v>1.9897484782235939E-2</v>
      </c>
      <c r="AH1428" s="44">
        <f t="shared" si="710"/>
        <v>48.826305357295873</v>
      </c>
      <c r="AI1428" s="44">
        <f t="shared" si="711"/>
        <v>1936.0932770584873</v>
      </c>
      <c r="AJ1428" s="44">
        <f t="shared" si="712"/>
        <v>69694.851938990891</v>
      </c>
      <c r="AK1428" s="44">
        <f t="shared" si="713"/>
        <v>69.694851938990894</v>
      </c>
      <c r="AL1428" s="44">
        <f t="shared" si="714"/>
        <v>69694.851938990891</v>
      </c>
      <c r="AM1428" s="44">
        <f t="shared" si="715"/>
        <v>69.694851938990894</v>
      </c>
      <c r="AN1428" s="44">
        <f t="shared" si="716"/>
        <v>52.27113895424317</v>
      </c>
      <c r="AO1428" s="44">
        <f>IF('My Spreedsheet '!AN1428&lt; 'Supercapacitor Info'!$F$22,'My Spreedsheet '!AN1428,'Supercapacitor Info'!$F$22)</f>
        <v>52.27113895424317</v>
      </c>
    </row>
    <row r="1429" spans="2:41" x14ac:dyDescent="0.3">
      <c r="B1429" s="11" t="s">
        <v>11</v>
      </c>
      <c r="C1429" s="11">
        <v>1424</v>
      </c>
      <c r="D1429" s="11">
        <v>402</v>
      </c>
      <c r="E1429" s="12">
        <v>34.299999999999997</v>
      </c>
      <c r="F1429" s="53">
        <f t="shared" si="691"/>
        <v>9.5277777777777768</v>
      </c>
      <c r="G1429" s="19">
        <f t="shared" si="717"/>
        <v>-9.7222222222221627E-2</v>
      </c>
      <c r="H1429" s="19">
        <f t="shared" si="718"/>
        <v>-0.34999999999999787</v>
      </c>
      <c r="I1429" s="19">
        <f t="shared" si="692"/>
        <v>9.5277777777777768</v>
      </c>
      <c r="J1429" s="19">
        <f t="shared" si="693"/>
        <v>14825.499999999998</v>
      </c>
      <c r="K1429" s="19">
        <f t="shared" si="694"/>
        <v>6975.0833333333412</v>
      </c>
      <c r="L1429" s="44">
        <f>'Car Info '!$C$5*'My Spreedsheet '!G1429</f>
        <v>-144.86111111111023</v>
      </c>
      <c r="M1429" s="44">
        <f t="shared" si="695"/>
        <v>1</v>
      </c>
      <c r="N1429" s="44">
        <f>IF(M1429=1,'Car Info '!$C$5*9.80665*'Car Info '!$H$5,0)</f>
        <v>160.73099349999998</v>
      </c>
      <c r="O1429" s="44">
        <f>0.5*'Car Info '!$G$5*'Car Info '!$I$5*'Car Info '!$D$5*('My Spreedsheet '!F1429*'My Spreedsheet '!F1429)</f>
        <v>34.666760921855897</v>
      </c>
      <c r="P1429" s="44">
        <f t="shared" si="719"/>
        <v>50.536643310745646</v>
      </c>
      <c r="Q1429" s="44">
        <f t="shared" si="696"/>
        <v>481.5019070996043</v>
      </c>
      <c r="R1429" s="44">
        <f t="shared" si="697"/>
        <v>0.48150190709960433</v>
      </c>
      <c r="S1429" s="44">
        <f t="shared" si="698"/>
        <v>1861.7063824082379</v>
      </c>
      <c r="T1429" s="44">
        <f t="shared" si="699"/>
        <v>2285022.6641201926</v>
      </c>
      <c r="U1429" s="44">
        <f t="shared" si="700"/>
        <v>0.48150190709960433</v>
      </c>
      <c r="V1429" s="44">
        <f t="shared" si="701"/>
        <v>1.3375052974989008E-4</v>
      </c>
      <c r="W1429" s="44">
        <f t="shared" si="702"/>
        <v>0</v>
      </c>
      <c r="X1429" s="44">
        <f t="shared" si="703"/>
        <v>0</v>
      </c>
      <c r="Y1429" s="44">
        <f t="shared" si="689"/>
        <v>6518.7956681876276</v>
      </c>
      <c r="Z1429" s="44">
        <f t="shared" si="690"/>
        <v>-2397.9367323445786</v>
      </c>
      <c r="AA1429" s="44">
        <f t="shared" si="704"/>
        <v>1.8107765744965632</v>
      </c>
      <c r="AB1429" s="44">
        <f t="shared" si="705"/>
        <v>-0.66609353676238292</v>
      </c>
      <c r="AC1429" s="44">
        <f t="shared" si="706"/>
        <v>0.66609353676238292</v>
      </c>
      <c r="AD1429" s="44">
        <f t="shared" si="707"/>
        <v>1.1446830377341803</v>
      </c>
      <c r="AE1429" s="44">
        <f>1/2*(('Car Info '!$C$5)*('My Spreedsheet '!F1429)^2)</f>
        <v>67630.01929012344</v>
      </c>
      <c r="AF1429" s="44">
        <f t="shared" si="708"/>
        <v>67.630019290123442</v>
      </c>
      <c r="AG1429" s="44">
        <f t="shared" si="709"/>
        <v>1.8786116469478736E-2</v>
      </c>
      <c r="AH1429" s="44">
        <f t="shared" si="710"/>
        <v>48.845091473765351</v>
      </c>
      <c r="AI1429" s="44">
        <f t="shared" si="711"/>
        <v>1861.7063824082379</v>
      </c>
      <c r="AJ1429" s="44">
        <f t="shared" si="712"/>
        <v>65768.312907715197</v>
      </c>
      <c r="AK1429" s="44">
        <f t="shared" si="713"/>
        <v>65.768312907715199</v>
      </c>
      <c r="AL1429" s="44">
        <f t="shared" si="714"/>
        <v>65768.312907715197</v>
      </c>
      <c r="AM1429" s="44">
        <f t="shared" si="715"/>
        <v>65.768312907715199</v>
      </c>
      <c r="AN1429" s="44">
        <f t="shared" si="716"/>
        <v>49.326234680786392</v>
      </c>
      <c r="AO1429" s="44">
        <f>IF('My Spreedsheet '!AN1429&lt; 'Supercapacitor Info'!$F$22,'My Spreedsheet '!AN1429,'Supercapacitor Info'!$F$22)</f>
        <v>49.326234680786392</v>
      </c>
    </row>
    <row r="1430" spans="2:41" x14ac:dyDescent="0.3">
      <c r="B1430" s="11" t="s">
        <v>11</v>
      </c>
      <c r="C1430" s="11">
        <v>1425</v>
      </c>
      <c r="D1430" s="11">
        <v>403</v>
      </c>
      <c r="E1430" s="12">
        <v>34.6</v>
      </c>
      <c r="F1430" s="53">
        <f t="shared" si="691"/>
        <v>9.6111111111111107</v>
      </c>
      <c r="G1430" s="19">
        <f t="shared" si="717"/>
        <v>0.27777777777777779</v>
      </c>
      <c r="H1430" s="19">
        <f t="shared" si="718"/>
        <v>1</v>
      </c>
      <c r="I1430" s="19">
        <f t="shared" si="692"/>
        <v>9.6111111111111107</v>
      </c>
      <c r="J1430" s="19">
        <f t="shared" si="693"/>
        <v>14835.111111111109</v>
      </c>
      <c r="K1430" s="19">
        <f t="shared" si="694"/>
        <v>6984.6944444444525</v>
      </c>
      <c r="L1430" s="44">
        <f>'Car Info '!$C$5*'My Spreedsheet '!G1430</f>
        <v>413.88888888888891</v>
      </c>
      <c r="M1430" s="44">
        <f t="shared" si="695"/>
        <v>1</v>
      </c>
      <c r="N1430" s="44">
        <f>IF(M1430=1,'Car Info '!$C$5*9.80665*'Car Info '!$H$5,0)</f>
        <v>160.73099349999998</v>
      </c>
      <c r="O1430" s="44">
        <f>0.5*'Car Info '!$G$5*'Car Info '!$I$5*'Car Info '!$D$5*('My Spreedsheet '!F1430*'My Spreedsheet '!F1430)</f>
        <v>35.275828528256945</v>
      </c>
      <c r="P1430" s="44">
        <f t="shared" si="719"/>
        <v>609.89571091714583</v>
      </c>
      <c r="Q1430" s="44">
        <f t="shared" si="696"/>
        <v>5861.7754438147904</v>
      </c>
      <c r="R1430" s="44">
        <f t="shared" si="697"/>
        <v>5.8617754438147909</v>
      </c>
      <c r="S1430" s="44">
        <f t="shared" si="698"/>
        <v>1883.843345049358</v>
      </c>
      <c r="T1430" s="44">
        <f t="shared" si="699"/>
        <v>2286906.5074652419</v>
      </c>
      <c r="U1430" s="44">
        <f t="shared" si="700"/>
        <v>5.8617754438147909</v>
      </c>
      <c r="V1430" s="44">
        <f t="shared" si="701"/>
        <v>1.6282709566152198E-3</v>
      </c>
      <c r="W1430" s="44">
        <f t="shared" si="702"/>
        <v>0</v>
      </c>
      <c r="X1430" s="44">
        <f t="shared" si="703"/>
        <v>0</v>
      </c>
      <c r="Y1430" s="44">
        <f t="shared" si="689"/>
        <v>6524.6574436314422</v>
      </c>
      <c r="Z1430" s="44">
        <f t="shared" si="690"/>
        <v>-2397.9367323445786</v>
      </c>
      <c r="AA1430" s="44">
        <f t="shared" si="704"/>
        <v>1.8124048454531785</v>
      </c>
      <c r="AB1430" s="44">
        <f t="shared" si="705"/>
        <v>-0.66609353676238292</v>
      </c>
      <c r="AC1430" s="44">
        <f t="shared" si="706"/>
        <v>0.66609353676238292</v>
      </c>
      <c r="AD1430" s="44">
        <f t="shared" si="707"/>
        <v>1.1463113086907954</v>
      </c>
      <c r="AE1430" s="44">
        <f>1/2*(('Car Info '!$C$5)*('My Spreedsheet '!F1430)^2)</f>
        <v>68818.225308641981</v>
      </c>
      <c r="AF1430" s="44">
        <f t="shared" si="708"/>
        <v>68.818225308641985</v>
      </c>
      <c r="AG1430" s="44">
        <f t="shared" si="709"/>
        <v>1.9116173696844995E-2</v>
      </c>
      <c r="AH1430" s="44">
        <f t="shared" si="710"/>
        <v>48.864207647462194</v>
      </c>
      <c r="AI1430" s="44">
        <f t="shared" si="711"/>
        <v>1883.843345049358</v>
      </c>
      <c r="AJ1430" s="44">
        <f t="shared" si="712"/>
        <v>66934.381963592619</v>
      </c>
      <c r="AK1430" s="44">
        <f t="shared" si="713"/>
        <v>66.934381963592614</v>
      </c>
      <c r="AL1430" s="44">
        <f t="shared" si="714"/>
        <v>0</v>
      </c>
      <c r="AM1430" s="44">
        <f t="shared" si="715"/>
        <v>0</v>
      </c>
      <c r="AN1430" s="44">
        <f t="shared" si="716"/>
        <v>50.200786472694467</v>
      </c>
      <c r="AO1430" s="44">
        <f>IF('My Spreedsheet '!AN1430&lt; 'Supercapacitor Info'!$F$22,'My Spreedsheet '!AN1430,'Supercapacitor Info'!$F$22)</f>
        <v>50.200786472694467</v>
      </c>
    </row>
    <row r="1431" spans="2:41" x14ac:dyDescent="0.3">
      <c r="B1431" s="11" t="s">
        <v>11</v>
      </c>
      <c r="C1431" s="11">
        <v>1426</v>
      </c>
      <c r="D1431" s="11">
        <v>404</v>
      </c>
      <c r="E1431" s="12">
        <v>36.299999999999997</v>
      </c>
      <c r="F1431" s="53">
        <f t="shared" si="691"/>
        <v>10.083333333333332</v>
      </c>
      <c r="G1431" s="19">
        <f t="shared" si="717"/>
        <v>0.68055555555555536</v>
      </c>
      <c r="H1431" s="19">
        <f t="shared" si="718"/>
        <v>2.4499999999999993</v>
      </c>
      <c r="I1431" s="19">
        <f t="shared" si="692"/>
        <v>10.083333333333332</v>
      </c>
      <c r="J1431" s="19">
        <f t="shared" si="693"/>
        <v>14845.194444444443</v>
      </c>
      <c r="K1431" s="19">
        <f t="shared" si="694"/>
        <v>6994.7777777777856</v>
      </c>
      <c r="L1431" s="44">
        <f>'Car Info '!$C$5*'My Spreedsheet '!G1431</f>
        <v>1014.0277777777775</v>
      </c>
      <c r="M1431" s="44">
        <f t="shared" si="695"/>
        <v>1</v>
      </c>
      <c r="N1431" s="44">
        <f>IF(M1431=1,'Car Info '!$C$5*9.80665*'Car Info '!$H$5,0)</f>
        <v>160.73099349999998</v>
      </c>
      <c r="O1431" s="44">
        <f>0.5*'Car Info '!$G$5*'Car Info '!$I$5*'Car Info '!$D$5*('My Spreedsheet '!F1431*'My Spreedsheet '!F1431)</f>
        <v>38.827396917203117</v>
      </c>
      <c r="P1431" s="44">
        <f t="shared" si="719"/>
        <v>1213.5861681949805</v>
      </c>
      <c r="Q1431" s="44">
        <f t="shared" si="696"/>
        <v>12236.993862632718</v>
      </c>
      <c r="R1431" s="44">
        <f t="shared" si="697"/>
        <v>12.236993862632719</v>
      </c>
      <c r="S1431" s="44">
        <f t="shared" si="698"/>
        <v>2012.2137700401311</v>
      </c>
      <c r="T1431" s="44">
        <f t="shared" si="699"/>
        <v>2288918.7212352823</v>
      </c>
      <c r="U1431" s="44">
        <f t="shared" si="700"/>
        <v>12.236993862632719</v>
      </c>
      <c r="V1431" s="44">
        <f t="shared" si="701"/>
        <v>3.3991649618424218E-3</v>
      </c>
      <c r="W1431" s="44">
        <f t="shared" si="702"/>
        <v>0</v>
      </c>
      <c r="X1431" s="44">
        <f t="shared" si="703"/>
        <v>0</v>
      </c>
      <c r="Y1431" s="44">
        <f t="shared" si="689"/>
        <v>6536.8944374940747</v>
      </c>
      <c r="Z1431" s="44">
        <f t="shared" si="690"/>
        <v>-2397.9367323445786</v>
      </c>
      <c r="AA1431" s="44">
        <f t="shared" si="704"/>
        <v>1.8158040104150208</v>
      </c>
      <c r="AB1431" s="44">
        <f t="shared" si="705"/>
        <v>-0.66609353676238292</v>
      </c>
      <c r="AC1431" s="44">
        <f t="shared" si="706"/>
        <v>0.66609353676238292</v>
      </c>
      <c r="AD1431" s="44">
        <f t="shared" si="707"/>
        <v>1.1497104736526378</v>
      </c>
      <c r="AE1431" s="44">
        <f>1/2*(('Car Info '!$C$5)*('My Spreedsheet '!F1431)^2)</f>
        <v>75746.840277777752</v>
      </c>
      <c r="AF1431" s="44">
        <f t="shared" si="708"/>
        <v>75.74684027777775</v>
      </c>
      <c r="AG1431" s="44">
        <f t="shared" si="709"/>
        <v>2.1040788966049374E-2</v>
      </c>
      <c r="AH1431" s="44">
        <f t="shared" si="710"/>
        <v>48.885248436428242</v>
      </c>
      <c r="AI1431" s="44">
        <f t="shared" si="711"/>
        <v>2012.2137700401311</v>
      </c>
      <c r="AJ1431" s="44">
        <f t="shared" si="712"/>
        <v>73734.626507737616</v>
      </c>
      <c r="AK1431" s="44">
        <f t="shared" si="713"/>
        <v>73.734626507737616</v>
      </c>
      <c r="AL1431" s="44">
        <f t="shared" si="714"/>
        <v>0</v>
      </c>
      <c r="AM1431" s="44">
        <f t="shared" si="715"/>
        <v>0</v>
      </c>
      <c r="AN1431" s="44">
        <f t="shared" si="716"/>
        <v>55.300969880803216</v>
      </c>
      <c r="AO1431" s="44">
        <f>IF('My Spreedsheet '!AN1431&lt; 'Supercapacitor Info'!$F$22,'My Spreedsheet '!AN1431,'Supercapacitor Info'!$F$22)</f>
        <v>55.300969880803216</v>
      </c>
    </row>
    <row r="1432" spans="2:41" x14ac:dyDescent="0.3">
      <c r="B1432" s="11" t="s">
        <v>11</v>
      </c>
      <c r="C1432" s="11">
        <v>1427</v>
      </c>
      <c r="D1432" s="11">
        <v>405</v>
      </c>
      <c r="E1432" s="12">
        <v>39.5</v>
      </c>
      <c r="F1432" s="53">
        <f t="shared" si="691"/>
        <v>10.972222222222221</v>
      </c>
      <c r="G1432" s="19">
        <f t="shared" si="717"/>
        <v>0.76388888888888884</v>
      </c>
      <c r="H1432" s="19">
        <f t="shared" si="718"/>
        <v>2.75</v>
      </c>
      <c r="I1432" s="19">
        <f t="shared" si="692"/>
        <v>10.972222222222221</v>
      </c>
      <c r="J1432" s="19">
        <f t="shared" si="693"/>
        <v>14856.166666666666</v>
      </c>
      <c r="K1432" s="19">
        <f t="shared" si="694"/>
        <v>7005.7500000000082</v>
      </c>
      <c r="L1432" s="44">
        <f>'Car Info '!$C$5*'My Spreedsheet '!G1432</f>
        <v>1138.1944444444443</v>
      </c>
      <c r="M1432" s="44">
        <f t="shared" si="695"/>
        <v>1</v>
      </c>
      <c r="N1432" s="44">
        <f>IF(M1432=1,'Car Info '!$C$5*9.80665*'Car Info '!$H$5,0)</f>
        <v>160.73099349999998</v>
      </c>
      <c r="O1432" s="44">
        <f>0.5*'Car Info '!$G$5*'Car Info '!$I$5*'Car Info '!$D$5*('My Spreedsheet '!F1432*'My Spreedsheet '!F1432)</f>
        <v>45.974733085980894</v>
      </c>
      <c r="P1432" s="44">
        <f t="shared" si="719"/>
        <v>1344.9001710304253</v>
      </c>
      <c r="Q1432" s="44">
        <f t="shared" si="696"/>
        <v>14756.543543250498</v>
      </c>
      <c r="R1432" s="44">
        <f t="shared" si="697"/>
        <v>14.756543543250499</v>
      </c>
      <c r="S1432" s="44">
        <f t="shared" si="698"/>
        <v>2268.0211667072899</v>
      </c>
      <c r="T1432" s="44">
        <f t="shared" si="699"/>
        <v>2291186.7424019896</v>
      </c>
      <c r="U1432" s="44">
        <f t="shared" si="700"/>
        <v>14.756543543250499</v>
      </c>
      <c r="V1432" s="44">
        <f t="shared" si="701"/>
        <v>4.0990398731251387E-3</v>
      </c>
      <c r="W1432" s="44">
        <f t="shared" si="702"/>
        <v>0</v>
      </c>
      <c r="X1432" s="44">
        <f t="shared" si="703"/>
        <v>0</v>
      </c>
      <c r="Y1432" s="44">
        <f t="shared" si="689"/>
        <v>6551.6509810373254</v>
      </c>
      <c r="Z1432" s="44">
        <f t="shared" si="690"/>
        <v>-2397.9367323445786</v>
      </c>
      <c r="AA1432" s="44">
        <f t="shared" si="704"/>
        <v>1.8199030502881459</v>
      </c>
      <c r="AB1432" s="44">
        <f t="shared" si="705"/>
        <v>-0.66609353676238292</v>
      </c>
      <c r="AC1432" s="44">
        <f t="shared" si="706"/>
        <v>0.66609353676238292</v>
      </c>
      <c r="AD1432" s="44">
        <f t="shared" si="707"/>
        <v>1.1538095135257631</v>
      </c>
      <c r="AE1432" s="44">
        <f>1/2*(('Car Info '!$C$5)*('My Spreedsheet '!F1432)^2)</f>
        <v>89690.297067901221</v>
      </c>
      <c r="AF1432" s="44">
        <f t="shared" si="708"/>
        <v>89.690297067901227</v>
      </c>
      <c r="AG1432" s="44">
        <f t="shared" si="709"/>
        <v>2.491397140775034E-2</v>
      </c>
      <c r="AH1432" s="44">
        <f t="shared" si="710"/>
        <v>48.91016240783599</v>
      </c>
      <c r="AI1432" s="44">
        <f t="shared" si="711"/>
        <v>2268.0211667072899</v>
      </c>
      <c r="AJ1432" s="44">
        <f t="shared" si="712"/>
        <v>87422.275901193934</v>
      </c>
      <c r="AK1432" s="44">
        <f t="shared" si="713"/>
        <v>87.422275901193942</v>
      </c>
      <c r="AL1432" s="44">
        <f t="shared" si="714"/>
        <v>0</v>
      </c>
      <c r="AM1432" s="44">
        <f t="shared" si="715"/>
        <v>0</v>
      </c>
      <c r="AN1432" s="44">
        <f t="shared" si="716"/>
        <v>65.566706925895446</v>
      </c>
      <c r="AO1432" s="44">
        <f>IF('My Spreedsheet '!AN1432&lt; 'Supercapacitor Info'!$F$22,'My Spreedsheet '!AN1432,'Supercapacitor Info'!$F$22)</f>
        <v>65.566706925895446</v>
      </c>
    </row>
    <row r="1433" spans="2:41" x14ac:dyDescent="0.3">
      <c r="B1433" s="11" t="s">
        <v>11</v>
      </c>
      <c r="C1433" s="11">
        <v>1428</v>
      </c>
      <c r="D1433" s="11">
        <v>406</v>
      </c>
      <c r="E1433" s="12">
        <v>41.8</v>
      </c>
      <c r="F1433" s="53">
        <f t="shared" si="691"/>
        <v>11.611111111111111</v>
      </c>
      <c r="G1433" s="19">
        <f t="shared" si="717"/>
        <v>0.41666666666666663</v>
      </c>
      <c r="H1433" s="19">
        <f t="shared" si="718"/>
        <v>1.5</v>
      </c>
      <c r="I1433" s="19">
        <f t="shared" si="692"/>
        <v>11.611111111111111</v>
      </c>
      <c r="J1433" s="19">
        <f t="shared" si="693"/>
        <v>14867.777777777777</v>
      </c>
      <c r="K1433" s="19">
        <f t="shared" si="694"/>
        <v>7017.3611111111195</v>
      </c>
      <c r="L1433" s="44">
        <f>'Car Info '!$C$5*'My Spreedsheet '!G1433</f>
        <v>620.83333333333326</v>
      </c>
      <c r="M1433" s="44">
        <f t="shared" si="695"/>
        <v>1</v>
      </c>
      <c r="N1433" s="44">
        <f>IF(M1433=1,'Car Info '!$C$5*9.80665*'Car Info '!$H$5,0)</f>
        <v>160.73099349999998</v>
      </c>
      <c r="O1433" s="44">
        <f>0.5*'Car Info '!$G$5*'Car Info '!$I$5*'Car Info '!$D$5*('My Spreedsheet '!F1433*'My Spreedsheet '!F1433)</f>
        <v>51.484629153756941</v>
      </c>
      <c r="P1433" s="44">
        <f t="shared" si="719"/>
        <v>833.04895598709015</v>
      </c>
      <c r="Q1433" s="44">
        <f t="shared" si="696"/>
        <v>9672.6239889612134</v>
      </c>
      <c r="R1433" s="44">
        <f t="shared" si="697"/>
        <v>9.6726239889612131</v>
      </c>
      <c r="S1433" s="44">
        <f t="shared" si="698"/>
        <v>2464.0591741463995</v>
      </c>
      <c r="T1433" s="44">
        <f t="shared" si="699"/>
        <v>2293650.8015761361</v>
      </c>
      <c r="U1433" s="44">
        <f t="shared" si="700"/>
        <v>9.6726239889612131</v>
      </c>
      <c r="V1433" s="44">
        <f t="shared" si="701"/>
        <v>2.6868399969336705E-3</v>
      </c>
      <c r="W1433" s="44">
        <f t="shared" si="702"/>
        <v>0</v>
      </c>
      <c r="X1433" s="44">
        <f t="shared" si="703"/>
        <v>0</v>
      </c>
      <c r="Y1433" s="44">
        <f t="shared" si="689"/>
        <v>6561.3236050262867</v>
      </c>
      <c r="Z1433" s="44">
        <f t="shared" si="690"/>
        <v>-2397.9367323445786</v>
      </c>
      <c r="AA1433" s="44">
        <f t="shared" si="704"/>
        <v>1.8225898902850797</v>
      </c>
      <c r="AB1433" s="44">
        <f t="shared" si="705"/>
        <v>-0.66609353676238292</v>
      </c>
      <c r="AC1433" s="44">
        <f t="shared" si="706"/>
        <v>0.66609353676238292</v>
      </c>
      <c r="AD1433" s="44">
        <f t="shared" si="707"/>
        <v>1.1564963535226966</v>
      </c>
      <c r="AE1433" s="44">
        <f>1/2*(('Car Info '!$C$5)*('My Spreedsheet '!F1433)^2)</f>
        <v>100439.33641975309</v>
      </c>
      <c r="AF1433" s="44">
        <f t="shared" si="708"/>
        <v>100.43933641975309</v>
      </c>
      <c r="AG1433" s="44">
        <f t="shared" si="709"/>
        <v>2.7899815672153636E-2</v>
      </c>
      <c r="AH1433" s="44">
        <f t="shared" si="710"/>
        <v>48.938062223508147</v>
      </c>
      <c r="AI1433" s="44">
        <f t="shared" si="711"/>
        <v>2464.0591741463995</v>
      </c>
      <c r="AJ1433" s="44">
        <f t="shared" si="712"/>
        <v>97975.277245606689</v>
      </c>
      <c r="AK1433" s="44">
        <f t="shared" si="713"/>
        <v>97.975277245606691</v>
      </c>
      <c r="AL1433" s="44">
        <f t="shared" si="714"/>
        <v>0</v>
      </c>
      <c r="AM1433" s="44">
        <f t="shared" si="715"/>
        <v>0</v>
      </c>
      <c r="AN1433" s="44">
        <f t="shared" si="716"/>
        <v>73.481457934205011</v>
      </c>
      <c r="AO1433" s="44">
        <f>IF('My Spreedsheet '!AN1433&lt; 'Supercapacitor Info'!$F$22,'My Spreedsheet '!AN1433,'Supercapacitor Info'!$F$22)</f>
        <v>73.481457934205011</v>
      </c>
    </row>
    <row r="1434" spans="2:41" x14ac:dyDescent="0.3">
      <c r="B1434" s="11" t="s">
        <v>11</v>
      </c>
      <c r="C1434" s="11">
        <v>1429</v>
      </c>
      <c r="D1434" s="11">
        <v>407</v>
      </c>
      <c r="E1434" s="12">
        <v>42.5</v>
      </c>
      <c r="F1434" s="53">
        <f t="shared" si="691"/>
        <v>11.805555555555555</v>
      </c>
      <c r="G1434" s="19">
        <f t="shared" si="717"/>
        <v>1.3888888888889086E-2</v>
      </c>
      <c r="H1434" s="19">
        <f t="shared" si="718"/>
        <v>5.0000000000000711E-2</v>
      </c>
      <c r="I1434" s="19">
        <f t="shared" si="692"/>
        <v>11.805555555555555</v>
      </c>
      <c r="J1434" s="19">
        <f t="shared" si="693"/>
        <v>14879.583333333332</v>
      </c>
      <c r="K1434" s="19">
        <f t="shared" si="694"/>
        <v>7029.1666666666752</v>
      </c>
      <c r="L1434" s="44">
        <f>'Car Info '!$C$5*'My Spreedsheet '!G1434</f>
        <v>20.694444444444738</v>
      </c>
      <c r="M1434" s="44">
        <f t="shared" si="695"/>
        <v>1</v>
      </c>
      <c r="N1434" s="44">
        <f>IF(M1434=1,'Car Info '!$C$5*9.80665*'Car Info '!$H$5,0)</f>
        <v>160.73099349999998</v>
      </c>
      <c r="O1434" s="44">
        <f>0.5*'Car Info '!$G$5*'Car Info '!$I$5*'Car Info '!$D$5*('My Spreedsheet '!F1434*'My Spreedsheet '!F1434)</f>
        <v>53.22343319118923</v>
      </c>
      <c r="P1434" s="44">
        <f t="shared" si="719"/>
        <v>234.64887113563395</v>
      </c>
      <c r="Q1434" s="44">
        <f t="shared" si="696"/>
        <v>2770.160284240123</v>
      </c>
      <c r="R1434" s="44">
        <f t="shared" si="697"/>
        <v>2.7701602842401232</v>
      </c>
      <c r="S1434" s="44">
        <f t="shared" si="698"/>
        <v>2525.8508706598727</v>
      </c>
      <c r="T1434" s="44">
        <f t="shared" si="699"/>
        <v>2296176.6524467962</v>
      </c>
      <c r="U1434" s="44">
        <f t="shared" si="700"/>
        <v>2.7701602842401232</v>
      </c>
      <c r="V1434" s="44">
        <f t="shared" si="701"/>
        <v>7.6948896784447864E-4</v>
      </c>
      <c r="W1434" s="44">
        <f t="shared" si="702"/>
        <v>0</v>
      </c>
      <c r="X1434" s="44">
        <f t="shared" si="703"/>
        <v>0</v>
      </c>
      <c r="Y1434" s="44">
        <f t="shared" si="689"/>
        <v>6564.0937653105266</v>
      </c>
      <c r="Z1434" s="44">
        <f t="shared" si="690"/>
        <v>-2397.9367323445786</v>
      </c>
      <c r="AA1434" s="44">
        <f t="shared" si="704"/>
        <v>1.8233593792529241</v>
      </c>
      <c r="AB1434" s="44">
        <f t="shared" si="705"/>
        <v>-0.66609353676238292</v>
      </c>
      <c r="AC1434" s="44">
        <f t="shared" si="706"/>
        <v>0.66609353676238292</v>
      </c>
      <c r="AD1434" s="44">
        <f t="shared" si="707"/>
        <v>1.1572658424905411</v>
      </c>
      <c r="AE1434" s="44">
        <f>1/2*(('Car Info '!$C$5)*('My Spreedsheet '!F1434)^2)</f>
        <v>103831.50077160493</v>
      </c>
      <c r="AF1434" s="44">
        <f t="shared" si="708"/>
        <v>103.83150077160494</v>
      </c>
      <c r="AG1434" s="44">
        <f t="shared" si="709"/>
        <v>2.8842083547668037E-2</v>
      </c>
      <c r="AH1434" s="44">
        <f t="shared" si="710"/>
        <v>48.966904307055813</v>
      </c>
      <c r="AI1434" s="44">
        <f t="shared" si="711"/>
        <v>2525.8508706598727</v>
      </c>
      <c r="AJ1434" s="44">
        <f t="shared" si="712"/>
        <v>101305.64990094506</v>
      </c>
      <c r="AK1434" s="44">
        <f t="shared" si="713"/>
        <v>101.30564990094507</v>
      </c>
      <c r="AL1434" s="44">
        <f t="shared" si="714"/>
        <v>0</v>
      </c>
      <c r="AM1434" s="44">
        <f t="shared" si="715"/>
        <v>0</v>
      </c>
      <c r="AN1434" s="44">
        <f t="shared" si="716"/>
        <v>75.979237425708789</v>
      </c>
      <c r="AO1434" s="44">
        <f>IF('My Spreedsheet '!AN1434&lt; 'Supercapacitor Info'!$F$22,'My Spreedsheet '!AN1434,'Supercapacitor Info'!$F$22)</f>
        <v>75.979237425708789</v>
      </c>
    </row>
    <row r="1435" spans="2:41" x14ac:dyDescent="0.3">
      <c r="B1435" s="11" t="s">
        <v>11</v>
      </c>
      <c r="C1435" s="11">
        <v>1430</v>
      </c>
      <c r="D1435" s="11">
        <v>408</v>
      </c>
      <c r="E1435" s="12">
        <v>41.9</v>
      </c>
      <c r="F1435" s="53">
        <f t="shared" si="691"/>
        <v>11.638888888888888</v>
      </c>
      <c r="G1435" s="19">
        <f t="shared" si="717"/>
        <v>-0.33333333333333315</v>
      </c>
      <c r="H1435" s="19">
        <f t="shared" si="718"/>
        <v>-1.1999999999999993</v>
      </c>
      <c r="I1435" s="19">
        <f t="shared" si="692"/>
        <v>11.638888888888888</v>
      </c>
      <c r="J1435" s="19">
        <f t="shared" si="693"/>
        <v>14891.222222222221</v>
      </c>
      <c r="K1435" s="19">
        <f t="shared" si="694"/>
        <v>7040.8055555555638</v>
      </c>
      <c r="L1435" s="44">
        <f>'Car Info '!$C$5*'My Spreedsheet '!G1435</f>
        <v>-496.6666666666664</v>
      </c>
      <c r="M1435" s="44">
        <f t="shared" si="695"/>
        <v>1</v>
      </c>
      <c r="N1435" s="44">
        <f>IF(M1435=1,'Car Info '!$C$5*9.80665*'Car Info '!$H$5,0)</f>
        <v>160.73099349999998</v>
      </c>
      <c r="O1435" s="44">
        <f>0.5*'Car Info '!$G$5*'Car Info '!$I$5*'Car Info '!$D$5*('My Spreedsheet '!F1435*'My Spreedsheet '!F1435)</f>
        <v>51.73126175489756</v>
      </c>
      <c r="P1435" s="44">
        <f t="shared" si="719"/>
        <v>-284.20441141176889</v>
      </c>
      <c r="Q1435" s="44">
        <f t="shared" si="696"/>
        <v>-3307.8235661536432</v>
      </c>
      <c r="R1435" s="44">
        <f t="shared" si="697"/>
        <v>-3.3078235661536435</v>
      </c>
      <c r="S1435" s="44">
        <f t="shared" si="698"/>
        <v>2472.8245819945018</v>
      </c>
      <c r="T1435" s="44">
        <f t="shared" si="699"/>
        <v>2298649.4770287909</v>
      </c>
      <c r="U1435" s="44">
        <f t="shared" si="700"/>
        <v>0</v>
      </c>
      <c r="V1435" s="44">
        <f t="shared" si="701"/>
        <v>0</v>
      </c>
      <c r="W1435" s="44">
        <f t="shared" si="702"/>
        <v>-3.3078235661536435</v>
      </c>
      <c r="X1435" s="44">
        <f t="shared" si="703"/>
        <v>9.1883987948712317E-4</v>
      </c>
      <c r="Y1435" s="44">
        <f t="shared" si="689"/>
        <v>6564.0937653105266</v>
      </c>
      <c r="Z1435" s="44">
        <f t="shared" si="690"/>
        <v>-2401.2445559107323</v>
      </c>
      <c r="AA1435" s="44">
        <f t="shared" si="704"/>
        <v>1.8233593792529241</v>
      </c>
      <c r="AB1435" s="44">
        <f t="shared" si="705"/>
        <v>-0.66701237664187008</v>
      </c>
      <c r="AC1435" s="44">
        <f t="shared" si="706"/>
        <v>0.66701237664187008</v>
      </c>
      <c r="AD1435" s="44">
        <f t="shared" si="707"/>
        <v>1.1563470026110541</v>
      </c>
      <c r="AE1435" s="44">
        <f>1/2*(('Car Info '!$C$5)*('My Spreedsheet '!F1435)^2)</f>
        <v>100920.4822530864</v>
      </c>
      <c r="AF1435" s="44">
        <f t="shared" si="708"/>
        <v>100.9204822530864</v>
      </c>
      <c r="AG1435" s="44">
        <f t="shared" si="709"/>
        <v>2.8033467292524001E-2</v>
      </c>
      <c r="AH1435" s="44">
        <f t="shared" si="710"/>
        <v>48.994937774348337</v>
      </c>
      <c r="AI1435" s="44">
        <f t="shared" si="711"/>
        <v>2472.8245819945018</v>
      </c>
      <c r="AJ1435" s="44">
        <f t="shared" si="712"/>
        <v>98447.657671091903</v>
      </c>
      <c r="AK1435" s="44">
        <f t="shared" si="713"/>
        <v>98.447657671091903</v>
      </c>
      <c r="AL1435" s="44">
        <f t="shared" si="714"/>
        <v>98447.657671091903</v>
      </c>
      <c r="AM1435" s="44">
        <f t="shared" si="715"/>
        <v>98.447657671091903</v>
      </c>
      <c r="AN1435" s="44">
        <f t="shared" si="716"/>
        <v>73.835743253318924</v>
      </c>
      <c r="AO1435" s="44">
        <f>IF('My Spreedsheet '!AN1435&lt; 'Supercapacitor Info'!$F$22,'My Spreedsheet '!AN1435,'Supercapacitor Info'!$F$22)</f>
        <v>73.835743253318924</v>
      </c>
    </row>
    <row r="1436" spans="2:41" x14ac:dyDescent="0.3">
      <c r="B1436" s="11" t="s">
        <v>11</v>
      </c>
      <c r="C1436" s="11">
        <v>1431</v>
      </c>
      <c r="D1436" s="11">
        <v>409</v>
      </c>
      <c r="E1436" s="12">
        <v>40.1</v>
      </c>
      <c r="F1436" s="53">
        <f t="shared" si="691"/>
        <v>11.138888888888889</v>
      </c>
      <c r="G1436" s="19">
        <f t="shared" si="717"/>
        <v>-0.73611111111111072</v>
      </c>
      <c r="H1436" s="19">
        <f t="shared" si="718"/>
        <v>-2.6499999999999986</v>
      </c>
      <c r="I1436" s="19">
        <f t="shared" si="692"/>
        <v>11.138888888888889</v>
      </c>
      <c r="J1436" s="19">
        <f t="shared" si="693"/>
        <v>14902.361111111109</v>
      </c>
      <c r="K1436" s="19">
        <f t="shared" si="694"/>
        <v>7051.9444444444525</v>
      </c>
      <c r="L1436" s="44">
        <f>'Car Info '!$C$5*'My Spreedsheet '!G1436</f>
        <v>-1096.805555555555</v>
      </c>
      <c r="M1436" s="44">
        <f t="shared" si="695"/>
        <v>1</v>
      </c>
      <c r="N1436" s="44">
        <f>IF(M1436=1,'Car Info '!$C$5*9.80665*'Car Info '!$H$5,0)</f>
        <v>160.73099349999998</v>
      </c>
      <c r="O1436" s="44">
        <f>0.5*'Car Info '!$G$5*'Car Info '!$I$5*'Car Info '!$D$5*('My Spreedsheet '!F1436*'My Spreedsheet '!F1436)</f>
        <v>47.382041691772571</v>
      </c>
      <c r="P1436" s="44">
        <f t="shared" si="719"/>
        <v>-888.69252036378248</v>
      </c>
      <c r="Q1436" s="44">
        <f t="shared" si="696"/>
        <v>-9899.047240718799</v>
      </c>
      <c r="R1436" s="44">
        <f t="shared" si="697"/>
        <v>-9.899047240718799</v>
      </c>
      <c r="S1436" s="44">
        <f t="shared" si="698"/>
        <v>2318.1479753305775</v>
      </c>
      <c r="T1436" s="44">
        <f t="shared" si="699"/>
        <v>2300967.6250041216</v>
      </c>
      <c r="U1436" s="44">
        <f t="shared" si="700"/>
        <v>0</v>
      </c>
      <c r="V1436" s="44">
        <f t="shared" si="701"/>
        <v>0</v>
      </c>
      <c r="W1436" s="44">
        <f t="shared" si="702"/>
        <v>-9.899047240718799</v>
      </c>
      <c r="X1436" s="44">
        <f t="shared" si="703"/>
        <v>2.7497353446441107E-3</v>
      </c>
      <c r="Y1436" s="44">
        <f t="shared" si="689"/>
        <v>6564.0937653105266</v>
      </c>
      <c r="Z1436" s="44">
        <f t="shared" si="690"/>
        <v>-2411.1436031514509</v>
      </c>
      <c r="AA1436" s="44">
        <f t="shared" si="704"/>
        <v>1.8233593792529241</v>
      </c>
      <c r="AB1436" s="44">
        <f t="shared" si="705"/>
        <v>-0.66976211198651414</v>
      </c>
      <c r="AC1436" s="44">
        <f t="shared" si="706"/>
        <v>0.66976211198651414</v>
      </c>
      <c r="AD1436" s="44">
        <f t="shared" si="707"/>
        <v>1.1535972672664099</v>
      </c>
      <c r="AE1436" s="44">
        <f>1/2*(('Car Info '!$C$5)*('My Spreedsheet '!F1436)^2)</f>
        <v>92435.7600308642</v>
      </c>
      <c r="AF1436" s="44">
        <f t="shared" si="708"/>
        <v>92.435760030864202</v>
      </c>
      <c r="AG1436" s="44">
        <f t="shared" si="709"/>
        <v>2.5676600008573389E-2</v>
      </c>
      <c r="AH1436" s="44">
        <f t="shared" si="710"/>
        <v>49.02061437435691</v>
      </c>
      <c r="AI1436" s="44">
        <f t="shared" si="711"/>
        <v>2318.1479753305775</v>
      </c>
      <c r="AJ1436" s="44">
        <f t="shared" si="712"/>
        <v>90117.612055533624</v>
      </c>
      <c r="AK1436" s="44">
        <f t="shared" si="713"/>
        <v>90.117612055533627</v>
      </c>
      <c r="AL1436" s="44">
        <f t="shared" si="714"/>
        <v>90117.612055533624</v>
      </c>
      <c r="AM1436" s="44">
        <f t="shared" si="715"/>
        <v>90.117612055533627</v>
      </c>
      <c r="AN1436" s="44">
        <f t="shared" si="716"/>
        <v>67.588209041650217</v>
      </c>
      <c r="AO1436" s="44">
        <f>IF('My Spreedsheet '!AN1436&lt; 'Supercapacitor Info'!$F$22,'My Spreedsheet '!AN1436,'Supercapacitor Info'!$F$22)</f>
        <v>67.588209041650217</v>
      </c>
    </row>
    <row r="1437" spans="2:41" x14ac:dyDescent="0.3">
      <c r="B1437" s="11" t="s">
        <v>11</v>
      </c>
      <c r="C1437" s="11">
        <v>1432</v>
      </c>
      <c r="D1437" s="11">
        <v>410</v>
      </c>
      <c r="E1437" s="12">
        <v>36.6</v>
      </c>
      <c r="F1437" s="53">
        <f t="shared" si="691"/>
        <v>10.166666666666666</v>
      </c>
      <c r="G1437" s="19">
        <f t="shared" si="717"/>
        <v>-1.2222222222222223</v>
      </c>
      <c r="H1437" s="19">
        <f t="shared" si="718"/>
        <v>-4.4000000000000004</v>
      </c>
      <c r="I1437" s="19">
        <f t="shared" si="692"/>
        <v>10.166666666666666</v>
      </c>
      <c r="J1437" s="19">
        <f t="shared" si="693"/>
        <v>14912.527777777776</v>
      </c>
      <c r="K1437" s="19">
        <f t="shared" si="694"/>
        <v>7062.1111111111195</v>
      </c>
      <c r="L1437" s="44">
        <f>'Car Info '!$C$5*'My Spreedsheet '!G1437</f>
        <v>-1821.1111111111113</v>
      </c>
      <c r="M1437" s="44">
        <f t="shared" si="695"/>
        <v>1</v>
      </c>
      <c r="N1437" s="44">
        <f>IF(M1437=1,'Car Info '!$C$5*9.80665*'Car Info '!$H$5,0)</f>
        <v>160.73099349999998</v>
      </c>
      <c r="O1437" s="44">
        <f>0.5*'Car Info '!$G$5*'Car Info '!$I$5*'Car Info '!$D$5*('My Spreedsheet '!F1437*'My Spreedsheet '!F1437)</f>
        <v>39.471824036312498</v>
      </c>
      <c r="P1437" s="44">
        <f t="shared" si="719"/>
        <v>-1620.9082935747988</v>
      </c>
      <c r="Q1437" s="44">
        <f t="shared" si="696"/>
        <v>-16479.234318010454</v>
      </c>
      <c r="R1437" s="44">
        <f t="shared" si="697"/>
        <v>-16.479234318010455</v>
      </c>
      <c r="S1437" s="44">
        <f t="shared" si="698"/>
        <v>2035.3953116191767</v>
      </c>
      <c r="T1437" s="44">
        <f t="shared" si="699"/>
        <v>2303003.0203157407</v>
      </c>
      <c r="U1437" s="44">
        <f t="shared" si="700"/>
        <v>0</v>
      </c>
      <c r="V1437" s="44">
        <f t="shared" si="701"/>
        <v>0</v>
      </c>
      <c r="W1437" s="44">
        <f t="shared" si="702"/>
        <v>-16.479234318010455</v>
      </c>
      <c r="X1437" s="44">
        <f t="shared" si="703"/>
        <v>4.5775650883362372E-3</v>
      </c>
      <c r="Y1437" s="44">
        <f t="shared" si="689"/>
        <v>6564.0937653105266</v>
      </c>
      <c r="Z1437" s="44">
        <f t="shared" si="690"/>
        <v>-2427.6228374694615</v>
      </c>
      <c r="AA1437" s="44">
        <f t="shared" si="704"/>
        <v>1.8233593792529241</v>
      </c>
      <c r="AB1437" s="44">
        <f t="shared" si="705"/>
        <v>-0.67433967707485043</v>
      </c>
      <c r="AC1437" s="44">
        <f t="shared" si="706"/>
        <v>0.67433967707485043</v>
      </c>
      <c r="AD1437" s="44">
        <f t="shared" si="707"/>
        <v>1.1490197021780737</v>
      </c>
      <c r="AE1437" s="44">
        <f>1/2*(('Car Info '!$C$5)*('My Spreedsheet '!F1437)^2)</f>
        <v>77004.027777777766</v>
      </c>
      <c r="AF1437" s="44">
        <f t="shared" si="708"/>
        <v>77.004027777777765</v>
      </c>
      <c r="AG1437" s="44">
        <f t="shared" si="709"/>
        <v>2.1390007716049379E-2</v>
      </c>
      <c r="AH1437" s="44">
        <f t="shared" si="710"/>
        <v>49.04200438207296</v>
      </c>
      <c r="AI1437" s="44">
        <f t="shared" si="711"/>
        <v>2035.3953116191767</v>
      </c>
      <c r="AJ1437" s="44">
        <f t="shared" si="712"/>
        <v>74968.632466158597</v>
      </c>
      <c r="AK1437" s="44">
        <f t="shared" si="713"/>
        <v>74.968632466158596</v>
      </c>
      <c r="AL1437" s="44">
        <f t="shared" si="714"/>
        <v>74968.632466158597</v>
      </c>
      <c r="AM1437" s="44">
        <f t="shared" si="715"/>
        <v>74.968632466158596</v>
      </c>
      <c r="AN1437" s="44">
        <f t="shared" si="716"/>
        <v>56.226474349618947</v>
      </c>
      <c r="AO1437" s="44">
        <f>IF('My Spreedsheet '!AN1437&lt; 'Supercapacitor Info'!$F$22,'My Spreedsheet '!AN1437,'Supercapacitor Info'!$F$22)</f>
        <v>56.226474349618947</v>
      </c>
    </row>
    <row r="1438" spans="2:41" x14ac:dyDescent="0.3">
      <c r="B1438" s="11" t="s">
        <v>11</v>
      </c>
      <c r="C1438" s="11">
        <v>1433</v>
      </c>
      <c r="D1438" s="11">
        <v>411</v>
      </c>
      <c r="E1438" s="12">
        <v>31.3</v>
      </c>
      <c r="F1438" s="53">
        <f t="shared" si="691"/>
        <v>8.6944444444444446</v>
      </c>
      <c r="G1438" s="19">
        <f t="shared" si="717"/>
        <v>-1.4722222222222223</v>
      </c>
      <c r="H1438" s="19">
        <f t="shared" si="718"/>
        <v>-5.3000000000000007</v>
      </c>
      <c r="I1438" s="19">
        <f t="shared" si="692"/>
        <v>8.6944444444444446</v>
      </c>
      <c r="J1438" s="19">
        <f t="shared" si="693"/>
        <v>14921.222222222221</v>
      </c>
      <c r="K1438" s="19">
        <f t="shared" si="694"/>
        <v>7070.8055555555638</v>
      </c>
      <c r="L1438" s="44">
        <f>'Car Info '!$C$5*'My Spreedsheet '!G1438</f>
        <v>-2193.6111111111113</v>
      </c>
      <c r="M1438" s="44">
        <f t="shared" si="695"/>
        <v>1</v>
      </c>
      <c r="N1438" s="44">
        <f>IF(M1438=1,'Car Info '!$C$5*9.80665*'Car Info '!$H$5,0)</f>
        <v>160.73099349999998</v>
      </c>
      <c r="O1438" s="44">
        <f>0.5*'Car Info '!$G$5*'Car Info '!$I$5*'Car Info '!$D$5*('My Spreedsheet '!F1438*'My Spreedsheet '!F1438)</f>
        <v>28.867800837689238</v>
      </c>
      <c r="P1438" s="44">
        <f t="shared" si="719"/>
        <v>-2004.0123167734221</v>
      </c>
      <c r="Q1438" s="44">
        <f t="shared" si="696"/>
        <v>-17423.77375416892</v>
      </c>
      <c r="R1438" s="44">
        <f t="shared" si="697"/>
        <v>-17.42377375416892</v>
      </c>
      <c r="S1438" s="44">
        <f t="shared" si="698"/>
        <v>1648.4561841026868</v>
      </c>
      <c r="T1438" s="44">
        <f t="shared" si="699"/>
        <v>2304651.4764998434</v>
      </c>
      <c r="U1438" s="44">
        <f t="shared" si="700"/>
        <v>0</v>
      </c>
      <c r="V1438" s="44">
        <f t="shared" si="701"/>
        <v>0</v>
      </c>
      <c r="W1438" s="44">
        <f t="shared" si="702"/>
        <v>-17.42377375416892</v>
      </c>
      <c r="X1438" s="44">
        <f t="shared" si="703"/>
        <v>4.839937153935811E-3</v>
      </c>
      <c r="Y1438" s="44">
        <f t="shared" si="689"/>
        <v>6564.0937653105266</v>
      </c>
      <c r="Z1438" s="44">
        <f t="shared" si="690"/>
        <v>-2445.0466112236304</v>
      </c>
      <c r="AA1438" s="44">
        <f t="shared" si="704"/>
        <v>1.8233593792529241</v>
      </c>
      <c r="AB1438" s="44">
        <f t="shared" si="705"/>
        <v>-0.67917961422878625</v>
      </c>
      <c r="AC1438" s="44">
        <f t="shared" si="706"/>
        <v>0.67917961422878625</v>
      </c>
      <c r="AD1438" s="44">
        <f t="shared" si="707"/>
        <v>1.1441797650241379</v>
      </c>
      <c r="AE1438" s="44">
        <f>1/2*(('Car Info '!$C$5)*('My Spreedsheet '!F1438)^2)</f>
        <v>56317.056327160499</v>
      </c>
      <c r="AF1438" s="44">
        <f t="shared" si="708"/>
        <v>56.3170563271605</v>
      </c>
      <c r="AG1438" s="44">
        <f t="shared" si="709"/>
        <v>1.5643626757544583E-2</v>
      </c>
      <c r="AH1438" s="44">
        <f t="shared" si="710"/>
        <v>49.057648008830505</v>
      </c>
      <c r="AI1438" s="44">
        <f t="shared" si="711"/>
        <v>1648.4561841026868</v>
      </c>
      <c r="AJ1438" s="44">
        <f t="shared" si="712"/>
        <v>54668.600143057811</v>
      </c>
      <c r="AK1438" s="44">
        <f t="shared" si="713"/>
        <v>54.668600143057809</v>
      </c>
      <c r="AL1438" s="44">
        <f t="shared" si="714"/>
        <v>54668.600143057811</v>
      </c>
      <c r="AM1438" s="44">
        <f t="shared" si="715"/>
        <v>54.668600143057809</v>
      </c>
      <c r="AN1438" s="44">
        <f t="shared" si="716"/>
        <v>41.001450107293358</v>
      </c>
      <c r="AO1438" s="44">
        <f>IF('My Spreedsheet '!AN1438&lt; 'Supercapacitor Info'!$F$22,'My Spreedsheet '!AN1438,'Supercapacitor Info'!$F$22)</f>
        <v>41.001450107293358</v>
      </c>
    </row>
    <row r="1439" spans="2:41" x14ac:dyDescent="0.3">
      <c r="B1439" s="11" t="s">
        <v>11</v>
      </c>
      <c r="C1439" s="11">
        <v>1434</v>
      </c>
      <c r="D1439" s="11">
        <v>412</v>
      </c>
      <c r="E1439" s="12">
        <v>26</v>
      </c>
      <c r="F1439" s="53">
        <f t="shared" si="691"/>
        <v>7.2222222222222223</v>
      </c>
      <c r="G1439" s="19">
        <f t="shared" si="717"/>
        <v>-1.4861111111111109</v>
      </c>
      <c r="H1439" s="19">
        <f t="shared" si="718"/>
        <v>-5.35</v>
      </c>
      <c r="I1439" s="19">
        <f t="shared" si="692"/>
        <v>7.2222222222222223</v>
      </c>
      <c r="J1439" s="19">
        <f t="shared" si="693"/>
        <v>14928.444444444443</v>
      </c>
      <c r="K1439" s="19">
        <f t="shared" si="694"/>
        <v>7078.0277777777865</v>
      </c>
      <c r="L1439" s="44">
        <f>'Car Info '!$C$5*'My Spreedsheet '!G1439</f>
        <v>-2214.3055555555552</v>
      </c>
      <c r="M1439" s="44">
        <f t="shared" si="695"/>
        <v>1</v>
      </c>
      <c r="N1439" s="44">
        <f>IF(M1439=1,'Car Info '!$C$5*9.80665*'Car Info '!$H$5,0)</f>
        <v>160.73099349999998</v>
      </c>
      <c r="O1439" s="44">
        <f>0.5*'Car Info '!$G$5*'Car Info '!$I$5*'Car Info '!$D$5*('My Spreedsheet '!F1439*'My Spreedsheet '!F1439)</f>
        <v>19.919192159027777</v>
      </c>
      <c r="P1439" s="44">
        <f t="shared" si="719"/>
        <v>-2033.6553698965276</v>
      </c>
      <c r="Q1439" s="44">
        <f t="shared" si="696"/>
        <v>-14687.511004808255</v>
      </c>
      <c r="R1439" s="44">
        <f t="shared" si="697"/>
        <v>-14.687511004808256</v>
      </c>
      <c r="S1439" s="44">
        <f t="shared" si="698"/>
        <v>1304.6957853152005</v>
      </c>
      <c r="T1439" s="44">
        <f t="shared" si="699"/>
        <v>2305956.1722851587</v>
      </c>
      <c r="U1439" s="44">
        <f t="shared" si="700"/>
        <v>0</v>
      </c>
      <c r="V1439" s="44">
        <f t="shared" si="701"/>
        <v>0</v>
      </c>
      <c r="W1439" s="44">
        <f t="shared" si="702"/>
        <v>-14.687511004808256</v>
      </c>
      <c r="X1439" s="44">
        <f t="shared" si="703"/>
        <v>4.0798641680022934E-3</v>
      </c>
      <c r="Y1439" s="44">
        <f t="shared" si="689"/>
        <v>6564.0937653105266</v>
      </c>
      <c r="Z1439" s="44">
        <f t="shared" si="690"/>
        <v>-2459.7341222284385</v>
      </c>
      <c r="AA1439" s="44">
        <f t="shared" si="704"/>
        <v>1.8233593792529241</v>
      </c>
      <c r="AB1439" s="44">
        <f t="shared" si="705"/>
        <v>-0.68325947839678847</v>
      </c>
      <c r="AC1439" s="44">
        <f t="shared" si="706"/>
        <v>0.68325947839678847</v>
      </c>
      <c r="AD1439" s="44">
        <f t="shared" si="707"/>
        <v>1.1400999008561357</v>
      </c>
      <c r="AE1439" s="44">
        <f>1/2*(('Car Info '!$C$5)*('My Spreedsheet '!F1439)^2)</f>
        <v>38859.567901234564</v>
      </c>
      <c r="AF1439" s="44">
        <f t="shared" si="708"/>
        <v>38.859567901234563</v>
      </c>
      <c r="AG1439" s="44">
        <f t="shared" si="709"/>
        <v>1.0794324417009601E-2</v>
      </c>
      <c r="AH1439" s="44">
        <f t="shared" si="710"/>
        <v>49.068442333247518</v>
      </c>
      <c r="AI1439" s="44">
        <f t="shared" si="711"/>
        <v>1304.6957853152005</v>
      </c>
      <c r="AJ1439" s="44">
        <f t="shared" si="712"/>
        <v>37554.872115919366</v>
      </c>
      <c r="AK1439" s="44">
        <f t="shared" si="713"/>
        <v>37.554872115919366</v>
      </c>
      <c r="AL1439" s="44">
        <f t="shared" si="714"/>
        <v>37554.872115919366</v>
      </c>
      <c r="AM1439" s="44">
        <f t="shared" si="715"/>
        <v>37.554872115919366</v>
      </c>
      <c r="AN1439" s="44">
        <f t="shared" si="716"/>
        <v>28.166154086939525</v>
      </c>
      <c r="AO1439" s="44">
        <f>IF('My Spreedsheet '!AN1439&lt; 'Supercapacitor Info'!$F$22,'My Spreedsheet '!AN1439,'Supercapacitor Info'!$F$22)</f>
        <v>28.166154086939525</v>
      </c>
    </row>
    <row r="1440" spans="2:41" x14ac:dyDescent="0.3">
      <c r="B1440" s="11" t="s">
        <v>11</v>
      </c>
      <c r="C1440" s="11">
        <v>1435</v>
      </c>
      <c r="D1440" s="11">
        <v>413</v>
      </c>
      <c r="E1440" s="12">
        <v>20.6</v>
      </c>
      <c r="F1440" s="53">
        <f t="shared" si="691"/>
        <v>5.7222222222222223</v>
      </c>
      <c r="G1440" s="19">
        <f t="shared" si="717"/>
        <v>-0.95833333333333315</v>
      </c>
      <c r="H1440" s="19">
        <f t="shared" si="718"/>
        <v>-3.4499999999999993</v>
      </c>
      <c r="I1440" s="19">
        <f t="shared" si="692"/>
        <v>5.7222222222222223</v>
      </c>
      <c r="J1440" s="19">
        <f t="shared" si="693"/>
        <v>14934.166666666666</v>
      </c>
      <c r="K1440" s="19">
        <f t="shared" si="694"/>
        <v>7083.7500000000091</v>
      </c>
      <c r="L1440" s="44">
        <f>'Car Info '!$C$5*'My Spreedsheet '!G1440</f>
        <v>-1427.9166666666663</v>
      </c>
      <c r="M1440" s="44">
        <f t="shared" si="695"/>
        <v>1</v>
      </c>
      <c r="N1440" s="44">
        <f>IF(M1440=1,'Car Info '!$C$5*9.80665*'Car Info '!$H$5,0)</f>
        <v>160.73099349999998</v>
      </c>
      <c r="O1440" s="44">
        <f>0.5*'Car Info '!$G$5*'Car Info '!$I$5*'Car Info '!$D$5*('My Spreedsheet '!F1440*'My Spreedsheet '!F1440)</f>
        <v>12.504302344090279</v>
      </c>
      <c r="P1440" s="44">
        <f t="shared" si="719"/>
        <v>-1254.6813708225759</v>
      </c>
      <c r="Q1440" s="44">
        <f t="shared" si="696"/>
        <v>-7179.5656219291841</v>
      </c>
      <c r="R1440" s="44">
        <f t="shared" si="697"/>
        <v>-7.1795656219291839</v>
      </c>
      <c r="S1440" s="44">
        <f t="shared" si="698"/>
        <v>991.29085955229436</v>
      </c>
      <c r="T1440" s="44">
        <f t="shared" si="699"/>
        <v>2306947.4631447108</v>
      </c>
      <c r="U1440" s="44">
        <f t="shared" si="700"/>
        <v>0</v>
      </c>
      <c r="V1440" s="44">
        <f t="shared" si="701"/>
        <v>0</v>
      </c>
      <c r="W1440" s="44">
        <f t="shared" si="702"/>
        <v>-7.1795656219291839</v>
      </c>
      <c r="X1440" s="44">
        <f t="shared" si="703"/>
        <v>1.9943237838692179E-3</v>
      </c>
      <c r="Y1440" s="44">
        <f t="shared" si="689"/>
        <v>6564.0937653105266</v>
      </c>
      <c r="Z1440" s="44">
        <f t="shared" si="690"/>
        <v>-2466.9136878503678</v>
      </c>
      <c r="AA1440" s="44">
        <f t="shared" si="704"/>
        <v>1.8233593792529241</v>
      </c>
      <c r="AB1440" s="44">
        <f t="shared" si="705"/>
        <v>-0.68525380218065768</v>
      </c>
      <c r="AC1440" s="44">
        <f t="shared" si="706"/>
        <v>0.68525380218065768</v>
      </c>
      <c r="AD1440" s="44">
        <f t="shared" si="707"/>
        <v>1.1381055770722663</v>
      </c>
      <c r="AE1440" s="44">
        <f>1/2*(('Car Info '!$C$5)*('My Spreedsheet '!F1440)^2)</f>
        <v>24394.151234567904</v>
      </c>
      <c r="AF1440" s="44">
        <f t="shared" si="708"/>
        <v>24.394151234567904</v>
      </c>
      <c r="AG1440" s="44">
        <f t="shared" si="709"/>
        <v>6.7761531207133066E-3</v>
      </c>
      <c r="AH1440" s="44">
        <f t="shared" si="710"/>
        <v>49.075218486368229</v>
      </c>
      <c r="AI1440" s="44">
        <f t="shared" si="711"/>
        <v>991.29085955229436</v>
      </c>
      <c r="AJ1440" s="44">
        <f t="shared" si="712"/>
        <v>23402.860375015611</v>
      </c>
      <c r="AK1440" s="44">
        <f t="shared" si="713"/>
        <v>23.40286037501561</v>
      </c>
      <c r="AL1440" s="44">
        <f t="shared" si="714"/>
        <v>23402.860375015611</v>
      </c>
      <c r="AM1440" s="44">
        <f t="shared" si="715"/>
        <v>23.40286037501561</v>
      </c>
      <c r="AN1440" s="44">
        <f t="shared" si="716"/>
        <v>17.552145281261705</v>
      </c>
      <c r="AO1440" s="44">
        <f>IF('My Spreedsheet '!AN1440&lt; 'Supercapacitor Info'!$F$22,'My Spreedsheet '!AN1440,'Supercapacitor Info'!$F$22)</f>
        <v>17.552145281261705</v>
      </c>
    </row>
    <row r="1441" spans="2:41" x14ac:dyDescent="0.3">
      <c r="B1441" s="11" t="s">
        <v>11</v>
      </c>
      <c r="C1441" s="11">
        <v>1436</v>
      </c>
      <c r="D1441" s="11">
        <v>414</v>
      </c>
      <c r="E1441" s="12">
        <v>19.100000000000001</v>
      </c>
      <c r="F1441" s="53">
        <f t="shared" si="691"/>
        <v>5.3055555555555562</v>
      </c>
      <c r="G1441" s="19">
        <f t="shared" si="717"/>
        <v>-0.12500000000000031</v>
      </c>
      <c r="H1441" s="19">
        <f t="shared" si="718"/>
        <v>-0.45000000000000107</v>
      </c>
      <c r="I1441" s="19">
        <f t="shared" si="692"/>
        <v>5.3055555555555562</v>
      </c>
      <c r="J1441" s="19">
        <f t="shared" si="693"/>
        <v>14939.472222222221</v>
      </c>
      <c r="K1441" s="19">
        <f t="shared" si="694"/>
        <v>7089.0555555555648</v>
      </c>
      <c r="L1441" s="44">
        <f>'Car Info '!$C$5*'My Spreedsheet '!G1441</f>
        <v>-186.25000000000045</v>
      </c>
      <c r="M1441" s="44">
        <f t="shared" si="695"/>
        <v>1</v>
      </c>
      <c r="N1441" s="44">
        <f>IF(M1441=1,'Car Info '!$C$5*9.80665*'Car Info '!$H$5,0)</f>
        <v>160.73099349999998</v>
      </c>
      <c r="O1441" s="44">
        <f>0.5*'Car Info '!$G$5*'Car Info '!$I$5*'Car Info '!$D$5*('My Spreedsheet '!F1441*'My Spreedsheet '!F1441)</f>
        <v>10.74958652593924</v>
      </c>
      <c r="P1441" s="44">
        <f t="shared" si="719"/>
        <v>-14.769419974061233</v>
      </c>
      <c r="Q1441" s="44">
        <f t="shared" si="696"/>
        <v>-78.359978195713779</v>
      </c>
      <c r="R1441" s="44">
        <f t="shared" si="697"/>
        <v>-7.8359978195713775E-2</v>
      </c>
      <c r="S1441" s="44">
        <f t="shared" si="698"/>
        <v>909.79974402651101</v>
      </c>
      <c r="T1441" s="44">
        <f t="shared" si="699"/>
        <v>2307857.2628887375</v>
      </c>
      <c r="U1441" s="44">
        <f t="shared" si="700"/>
        <v>0</v>
      </c>
      <c r="V1441" s="44">
        <f t="shared" si="701"/>
        <v>0</v>
      </c>
      <c r="W1441" s="44">
        <f t="shared" si="702"/>
        <v>-7.8359978195713775E-2</v>
      </c>
      <c r="X1441" s="44">
        <f t="shared" si="703"/>
        <v>2.1766660609920494E-5</v>
      </c>
      <c r="Y1441" s="44">
        <f t="shared" si="689"/>
        <v>6564.0937653105266</v>
      </c>
      <c r="Z1441" s="44">
        <f t="shared" si="690"/>
        <v>-2466.9920478285635</v>
      </c>
      <c r="AA1441" s="44">
        <f t="shared" si="704"/>
        <v>1.8233593792529241</v>
      </c>
      <c r="AB1441" s="44">
        <f t="shared" si="705"/>
        <v>-0.68527556884126761</v>
      </c>
      <c r="AC1441" s="44">
        <f t="shared" si="706"/>
        <v>0.68527556884126761</v>
      </c>
      <c r="AD1441" s="44">
        <f t="shared" si="707"/>
        <v>1.1380838104116564</v>
      </c>
      <c r="AE1441" s="44">
        <f>1/2*(('Car Info '!$C$5)*('My Spreedsheet '!F1441)^2)</f>
        <v>20970.945216049389</v>
      </c>
      <c r="AF1441" s="44">
        <f t="shared" si="708"/>
        <v>20.97094521604939</v>
      </c>
      <c r="AG1441" s="44">
        <f t="shared" si="709"/>
        <v>5.8252625600137197E-3</v>
      </c>
      <c r="AH1441" s="44">
        <f t="shared" si="710"/>
        <v>49.081043748928245</v>
      </c>
      <c r="AI1441" s="44">
        <f t="shared" si="711"/>
        <v>909.79974402651101</v>
      </c>
      <c r="AJ1441" s="44">
        <f t="shared" si="712"/>
        <v>20061.145472022879</v>
      </c>
      <c r="AK1441" s="44">
        <f t="shared" si="713"/>
        <v>20.061145472022879</v>
      </c>
      <c r="AL1441" s="44">
        <f t="shared" si="714"/>
        <v>20061.145472022879</v>
      </c>
      <c r="AM1441" s="44">
        <f t="shared" si="715"/>
        <v>20.061145472022879</v>
      </c>
      <c r="AN1441" s="44">
        <f t="shared" si="716"/>
        <v>15.045859104017159</v>
      </c>
      <c r="AO1441" s="44">
        <f>IF('My Spreedsheet '!AN1441&lt; 'Supercapacitor Info'!$F$22,'My Spreedsheet '!AN1441,'Supercapacitor Info'!$F$22)</f>
        <v>15.045859104017159</v>
      </c>
    </row>
    <row r="1442" spans="2:41" x14ac:dyDescent="0.3">
      <c r="B1442" s="11" t="s">
        <v>11</v>
      </c>
      <c r="C1442" s="11">
        <v>1437</v>
      </c>
      <c r="D1442" s="11">
        <v>415</v>
      </c>
      <c r="E1442" s="12">
        <v>19.7</v>
      </c>
      <c r="F1442" s="53">
        <f t="shared" si="691"/>
        <v>5.4722222222222223</v>
      </c>
      <c r="G1442" s="19">
        <f t="shared" si="717"/>
        <v>0.27777777777777779</v>
      </c>
      <c r="H1442" s="19">
        <f t="shared" si="718"/>
        <v>1</v>
      </c>
      <c r="I1442" s="19">
        <f t="shared" si="692"/>
        <v>5.4722222222222223</v>
      </c>
      <c r="J1442" s="19">
        <f t="shared" si="693"/>
        <v>14944.944444444443</v>
      </c>
      <c r="K1442" s="19">
        <f t="shared" si="694"/>
        <v>7094.5277777777874</v>
      </c>
      <c r="L1442" s="44">
        <f>'Car Info '!$C$5*'My Spreedsheet '!G1442</f>
        <v>413.88888888888891</v>
      </c>
      <c r="M1442" s="44">
        <f t="shared" si="695"/>
        <v>1</v>
      </c>
      <c r="N1442" s="44">
        <f>IF(M1442=1,'Car Info '!$C$5*9.80665*'Car Info '!$H$5,0)</f>
        <v>160.73099349999998</v>
      </c>
      <c r="O1442" s="44">
        <f>0.5*'Car Info '!$G$5*'Car Info '!$I$5*'Car Info '!$D$5*('My Spreedsheet '!F1442*'My Spreedsheet '!F1442)</f>
        <v>11.435561072480903</v>
      </c>
      <c r="P1442" s="44">
        <f t="shared" si="719"/>
        <v>586.0554434613698</v>
      </c>
      <c r="Q1442" s="44">
        <f t="shared" si="696"/>
        <v>3207.025621163607</v>
      </c>
      <c r="R1442" s="44">
        <f t="shared" si="697"/>
        <v>3.207025621163607</v>
      </c>
      <c r="S1442" s="44">
        <f t="shared" si="698"/>
        <v>942.13364585496493</v>
      </c>
      <c r="T1442" s="44">
        <f t="shared" si="699"/>
        <v>2308799.3965345924</v>
      </c>
      <c r="U1442" s="44">
        <f t="shared" si="700"/>
        <v>3.207025621163607</v>
      </c>
      <c r="V1442" s="44">
        <f t="shared" si="701"/>
        <v>8.9084045032322419E-4</v>
      </c>
      <c r="W1442" s="44">
        <f t="shared" si="702"/>
        <v>0</v>
      </c>
      <c r="X1442" s="44">
        <f t="shared" si="703"/>
        <v>0</v>
      </c>
      <c r="Y1442" s="44">
        <f t="shared" si="689"/>
        <v>6567.3007909316902</v>
      </c>
      <c r="Z1442" s="44">
        <f t="shared" si="690"/>
        <v>-2466.9920478285635</v>
      </c>
      <c r="AA1442" s="44">
        <f t="shared" si="704"/>
        <v>1.8242502197032473</v>
      </c>
      <c r="AB1442" s="44">
        <f t="shared" si="705"/>
        <v>-0.68527556884126761</v>
      </c>
      <c r="AC1442" s="44">
        <f t="shared" si="706"/>
        <v>0.68527556884126761</v>
      </c>
      <c r="AD1442" s="44">
        <f t="shared" si="707"/>
        <v>1.1389746508619796</v>
      </c>
      <c r="AE1442" s="44">
        <f>1/2*(('Car Info '!$C$5)*('My Spreedsheet '!F1442)^2)</f>
        <v>22309.185956790127</v>
      </c>
      <c r="AF1442" s="44">
        <f t="shared" si="708"/>
        <v>22.309185956790127</v>
      </c>
      <c r="AG1442" s="44">
        <f t="shared" si="709"/>
        <v>6.1969960991083688E-3</v>
      </c>
      <c r="AH1442" s="44">
        <f t="shared" si="710"/>
        <v>49.087240745027351</v>
      </c>
      <c r="AI1442" s="44">
        <f t="shared" si="711"/>
        <v>942.13364585496493</v>
      </c>
      <c r="AJ1442" s="44">
        <f t="shared" si="712"/>
        <v>21367.052310935163</v>
      </c>
      <c r="AK1442" s="44">
        <f t="shared" si="713"/>
        <v>21.367052310935165</v>
      </c>
      <c r="AL1442" s="44">
        <f t="shared" si="714"/>
        <v>0</v>
      </c>
      <c r="AM1442" s="44">
        <f t="shared" si="715"/>
        <v>0</v>
      </c>
      <c r="AN1442" s="44">
        <f t="shared" si="716"/>
        <v>16.025289233201374</v>
      </c>
      <c r="AO1442" s="44">
        <f>IF('My Spreedsheet '!AN1442&lt; 'Supercapacitor Info'!$F$22,'My Spreedsheet '!AN1442,'Supercapacitor Info'!$F$22)</f>
        <v>16.025289233201374</v>
      </c>
    </row>
    <row r="1443" spans="2:41" x14ac:dyDescent="0.3">
      <c r="B1443" s="11" t="s">
        <v>11</v>
      </c>
      <c r="C1443" s="11">
        <v>1438</v>
      </c>
      <c r="D1443" s="11">
        <v>416</v>
      </c>
      <c r="E1443" s="12">
        <v>21.1</v>
      </c>
      <c r="F1443" s="53">
        <f t="shared" si="691"/>
        <v>5.8611111111111116</v>
      </c>
      <c r="G1443" s="19">
        <f t="shared" si="717"/>
        <v>0.31944444444444453</v>
      </c>
      <c r="H1443" s="19">
        <f t="shared" si="718"/>
        <v>1.1500000000000004</v>
      </c>
      <c r="I1443" s="19">
        <f t="shared" si="692"/>
        <v>5.8611111111111116</v>
      </c>
      <c r="J1443" s="19">
        <f t="shared" si="693"/>
        <v>14950.805555555555</v>
      </c>
      <c r="K1443" s="19">
        <f t="shared" si="694"/>
        <v>7100.3888888888987</v>
      </c>
      <c r="L1443" s="44">
        <f>'Car Info '!$C$5*'My Spreedsheet '!G1443</f>
        <v>475.97222222222234</v>
      </c>
      <c r="M1443" s="44">
        <f t="shared" si="695"/>
        <v>1</v>
      </c>
      <c r="N1443" s="44">
        <f>IF(M1443=1,'Car Info '!$C$5*9.80665*'Car Info '!$H$5,0)</f>
        <v>160.73099349999998</v>
      </c>
      <c r="O1443" s="44">
        <f>0.5*'Car Info '!$G$5*'Car Info '!$I$5*'Car Info '!$D$5*('My Spreedsheet '!F1443*'My Spreedsheet '!F1443)</f>
        <v>13.118673877397571</v>
      </c>
      <c r="P1443" s="44">
        <f t="shared" si="719"/>
        <v>649.82188959961991</v>
      </c>
      <c r="Q1443" s="44">
        <f t="shared" si="696"/>
        <v>3808.6782973755503</v>
      </c>
      <c r="R1443" s="44">
        <f t="shared" si="697"/>
        <v>3.8086782973755504</v>
      </c>
      <c r="S1443" s="44">
        <f t="shared" si="698"/>
        <v>1018.9522171286358</v>
      </c>
      <c r="T1443" s="44">
        <f t="shared" si="699"/>
        <v>2309818.348751721</v>
      </c>
      <c r="U1443" s="44">
        <f t="shared" si="700"/>
        <v>3.8086782973755504</v>
      </c>
      <c r="V1443" s="44">
        <f t="shared" si="701"/>
        <v>1.0579661937154307E-3</v>
      </c>
      <c r="W1443" s="44">
        <f t="shared" si="702"/>
        <v>0</v>
      </c>
      <c r="X1443" s="44">
        <f t="shared" si="703"/>
        <v>0</v>
      </c>
      <c r="Y1443" s="44">
        <f t="shared" si="689"/>
        <v>6571.1094692290662</v>
      </c>
      <c r="Z1443" s="44">
        <f t="shared" si="690"/>
        <v>-2466.9920478285635</v>
      </c>
      <c r="AA1443" s="44">
        <f t="shared" si="704"/>
        <v>1.8253081858969629</v>
      </c>
      <c r="AB1443" s="44">
        <f t="shared" si="705"/>
        <v>-0.68527556884126761</v>
      </c>
      <c r="AC1443" s="44">
        <f t="shared" si="706"/>
        <v>0.68527556884126761</v>
      </c>
      <c r="AD1443" s="44">
        <f t="shared" si="707"/>
        <v>1.1400326170556951</v>
      </c>
      <c r="AE1443" s="44">
        <f>1/2*(('Car Info '!$C$5)*('My Spreedsheet '!F1443)^2)</f>
        <v>25592.704475308645</v>
      </c>
      <c r="AF1443" s="44">
        <f t="shared" si="708"/>
        <v>25.592704475308647</v>
      </c>
      <c r="AG1443" s="44">
        <f t="shared" si="709"/>
        <v>7.109084576474624E-3</v>
      </c>
      <c r="AH1443" s="44">
        <f t="shared" si="710"/>
        <v>49.094349829603829</v>
      </c>
      <c r="AI1443" s="44">
        <f t="shared" si="711"/>
        <v>1018.9522171286358</v>
      </c>
      <c r="AJ1443" s="44">
        <f t="shared" si="712"/>
        <v>24573.752258180008</v>
      </c>
      <c r="AK1443" s="44">
        <f t="shared" si="713"/>
        <v>24.573752258180008</v>
      </c>
      <c r="AL1443" s="44">
        <f t="shared" si="714"/>
        <v>0</v>
      </c>
      <c r="AM1443" s="44">
        <f t="shared" si="715"/>
        <v>0</v>
      </c>
      <c r="AN1443" s="44">
        <f t="shared" si="716"/>
        <v>18.430314193635009</v>
      </c>
      <c r="AO1443" s="44">
        <f>IF('My Spreedsheet '!AN1443&lt; 'Supercapacitor Info'!$F$22,'My Spreedsheet '!AN1443,'Supercapacitor Info'!$F$22)</f>
        <v>18.430314193635009</v>
      </c>
    </row>
    <row r="1444" spans="2:41" x14ac:dyDescent="0.3">
      <c r="B1444" s="11" t="s">
        <v>11</v>
      </c>
      <c r="C1444" s="11">
        <v>1439</v>
      </c>
      <c r="D1444" s="11">
        <v>417</v>
      </c>
      <c r="E1444" s="12">
        <v>22</v>
      </c>
      <c r="F1444" s="53">
        <f t="shared" si="691"/>
        <v>6.1111111111111107</v>
      </c>
      <c r="G1444" s="19">
        <f t="shared" si="717"/>
        <v>0.1388888888888889</v>
      </c>
      <c r="H1444" s="19">
        <f t="shared" si="718"/>
        <v>0.5</v>
      </c>
      <c r="I1444" s="19">
        <f t="shared" si="692"/>
        <v>6.1111111111111107</v>
      </c>
      <c r="J1444" s="19">
        <f t="shared" si="693"/>
        <v>14956.916666666666</v>
      </c>
      <c r="K1444" s="19">
        <f t="shared" si="694"/>
        <v>7106.50000000001</v>
      </c>
      <c r="L1444" s="44">
        <f>'Car Info '!$C$5*'My Spreedsheet '!G1444</f>
        <v>206.94444444444446</v>
      </c>
      <c r="M1444" s="44">
        <f t="shared" si="695"/>
        <v>1</v>
      </c>
      <c r="N1444" s="44">
        <f>IF(M1444=1,'Car Info '!$C$5*9.80665*'Car Info '!$H$5,0)</f>
        <v>160.73099349999998</v>
      </c>
      <c r="O1444" s="44">
        <f>0.5*'Car Info '!$G$5*'Car Info '!$I$5*'Car Info '!$D$5*('My Spreedsheet '!F1444*'My Spreedsheet '!F1444)</f>
        <v>14.261670125694444</v>
      </c>
      <c r="P1444" s="44">
        <f t="shared" si="719"/>
        <v>381.93710807013883</v>
      </c>
      <c r="Q1444" s="44">
        <f t="shared" si="696"/>
        <v>2334.0601048730705</v>
      </c>
      <c r="R1444" s="44">
        <f t="shared" si="697"/>
        <v>2.3340601048730707</v>
      </c>
      <c r="S1444" s="44">
        <f t="shared" si="698"/>
        <v>1069.3996110459104</v>
      </c>
      <c r="T1444" s="44">
        <f t="shared" si="699"/>
        <v>2310887.748362767</v>
      </c>
      <c r="U1444" s="44">
        <f t="shared" si="700"/>
        <v>2.3340601048730707</v>
      </c>
      <c r="V1444" s="44">
        <f t="shared" si="701"/>
        <v>6.4835002913140856E-4</v>
      </c>
      <c r="W1444" s="44">
        <f t="shared" si="702"/>
        <v>0</v>
      </c>
      <c r="X1444" s="44">
        <f t="shared" si="703"/>
        <v>0</v>
      </c>
      <c r="Y1444" s="44">
        <f t="shared" si="689"/>
        <v>6573.4435293339393</v>
      </c>
      <c r="Z1444" s="44">
        <f t="shared" si="690"/>
        <v>-2466.9920478285635</v>
      </c>
      <c r="AA1444" s="44">
        <f t="shared" si="704"/>
        <v>1.8259565359260943</v>
      </c>
      <c r="AB1444" s="44">
        <f t="shared" si="705"/>
        <v>-0.68527556884126761</v>
      </c>
      <c r="AC1444" s="44">
        <f t="shared" si="706"/>
        <v>0.68527556884126761</v>
      </c>
      <c r="AD1444" s="44">
        <f t="shared" si="707"/>
        <v>1.1406809670848266</v>
      </c>
      <c r="AE1444" s="44">
        <f>1/2*(('Car Info '!$C$5)*('My Spreedsheet '!F1444)^2)</f>
        <v>27822.530864197528</v>
      </c>
      <c r="AF1444" s="44">
        <f t="shared" si="708"/>
        <v>27.822530864197528</v>
      </c>
      <c r="AG1444" s="44">
        <f t="shared" si="709"/>
        <v>7.7284807956104241E-3</v>
      </c>
      <c r="AH1444" s="44">
        <f t="shared" si="710"/>
        <v>49.102078310399442</v>
      </c>
      <c r="AI1444" s="44">
        <f t="shared" si="711"/>
        <v>1069.3996110459104</v>
      </c>
      <c r="AJ1444" s="44">
        <f t="shared" si="712"/>
        <v>26753.131253151616</v>
      </c>
      <c r="AK1444" s="44">
        <f t="shared" si="713"/>
        <v>26.753131253151615</v>
      </c>
      <c r="AL1444" s="44">
        <f t="shared" si="714"/>
        <v>0</v>
      </c>
      <c r="AM1444" s="44">
        <f t="shared" si="715"/>
        <v>0</v>
      </c>
      <c r="AN1444" s="44">
        <f t="shared" si="716"/>
        <v>20.064848439863713</v>
      </c>
      <c r="AO1444" s="44">
        <f>IF('My Spreedsheet '!AN1444&lt; 'Supercapacitor Info'!$F$22,'My Spreedsheet '!AN1444,'Supercapacitor Info'!$F$22)</f>
        <v>20.064848439863713</v>
      </c>
    </row>
    <row r="1445" spans="2:41" x14ac:dyDescent="0.3">
      <c r="B1445" s="11" t="s">
        <v>11</v>
      </c>
      <c r="C1445" s="11">
        <v>1440</v>
      </c>
      <c r="D1445" s="11">
        <v>418</v>
      </c>
      <c r="E1445" s="12">
        <v>22.1</v>
      </c>
      <c r="F1445" s="53">
        <f t="shared" si="691"/>
        <v>6.1388888888888893</v>
      </c>
      <c r="G1445" s="19">
        <f t="shared" si="717"/>
        <v>-8.3333333333333523E-2</v>
      </c>
      <c r="H1445" s="19">
        <f t="shared" si="718"/>
        <v>-0.30000000000000071</v>
      </c>
      <c r="I1445" s="19">
        <f t="shared" si="692"/>
        <v>6.1388888888888893</v>
      </c>
      <c r="J1445" s="19">
        <f t="shared" si="693"/>
        <v>14963.055555555555</v>
      </c>
      <c r="K1445" s="19">
        <f t="shared" si="694"/>
        <v>7112.6388888888987</v>
      </c>
      <c r="L1445" s="44">
        <f>'Car Info '!$C$5*'My Spreedsheet '!G1445</f>
        <v>-124.16666666666696</v>
      </c>
      <c r="M1445" s="44">
        <f t="shared" si="695"/>
        <v>1</v>
      </c>
      <c r="N1445" s="44">
        <f>IF(M1445=1,'Car Info '!$C$5*9.80665*'Car Info '!$H$5,0)</f>
        <v>160.73099349999998</v>
      </c>
      <c r="O1445" s="44">
        <f>0.5*'Car Info '!$G$5*'Car Info '!$I$5*'Car Info '!$D$5*('My Spreedsheet '!F1445*'My Spreedsheet '!F1445)</f>
        <v>14.391616334897572</v>
      </c>
      <c r="P1445" s="44">
        <f t="shared" si="719"/>
        <v>50.955943168230597</v>
      </c>
      <c r="Q1445" s="44">
        <f t="shared" si="696"/>
        <v>312.81287333830454</v>
      </c>
      <c r="R1445" s="44">
        <f t="shared" si="697"/>
        <v>0.31281287333830454</v>
      </c>
      <c r="S1445" s="44">
        <f t="shared" si="698"/>
        <v>1075.0582437086769</v>
      </c>
      <c r="T1445" s="44">
        <f t="shared" si="699"/>
        <v>2311962.8066064757</v>
      </c>
      <c r="U1445" s="44">
        <f t="shared" si="700"/>
        <v>0.31281287333830454</v>
      </c>
      <c r="V1445" s="44">
        <f t="shared" si="701"/>
        <v>8.68924648161957E-5</v>
      </c>
      <c r="W1445" s="44">
        <f t="shared" si="702"/>
        <v>0</v>
      </c>
      <c r="X1445" s="44">
        <f t="shared" si="703"/>
        <v>0</v>
      </c>
      <c r="Y1445" s="44">
        <f t="shared" si="689"/>
        <v>6573.7563422072772</v>
      </c>
      <c r="Z1445" s="44">
        <f t="shared" si="690"/>
        <v>-2466.9920478285635</v>
      </c>
      <c r="AA1445" s="44">
        <f t="shared" si="704"/>
        <v>1.8260434283909104</v>
      </c>
      <c r="AB1445" s="44">
        <f t="shared" si="705"/>
        <v>-0.68527556884126761</v>
      </c>
      <c r="AC1445" s="44">
        <f t="shared" si="706"/>
        <v>0.68527556884126761</v>
      </c>
      <c r="AD1445" s="44">
        <f t="shared" si="707"/>
        <v>1.1407678595496429</v>
      </c>
      <c r="AE1445" s="44">
        <f>1/2*(('Car Info '!$C$5)*('My Spreedsheet '!F1445)^2)</f>
        <v>28076.037808641981</v>
      </c>
      <c r="AF1445" s="44">
        <f t="shared" si="708"/>
        <v>28.076037808641981</v>
      </c>
      <c r="AG1445" s="44">
        <f t="shared" si="709"/>
        <v>7.798899391289439E-3</v>
      </c>
      <c r="AH1445" s="44">
        <f t="shared" si="710"/>
        <v>49.109877209790731</v>
      </c>
      <c r="AI1445" s="44">
        <f t="shared" si="711"/>
        <v>1075.0582437086769</v>
      </c>
      <c r="AJ1445" s="44">
        <f t="shared" si="712"/>
        <v>27000.979564933303</v>
      </c>
      <c r="AK1445" s="44">
        <f t="shared" si="713"/>
        <v>27.000979564933303</v>
      </c>
      <c r="AL1445" s="44">
        <f t="shared" si="714"/>
        <v>27000.979564933303</v>
      </c>
      <c r="AM1445" s="44">
        <f t="shared" si="715"/>
        <v>27.000979564933303</v>
      </c>
      <c r="AN1445" s="44">
        <f t="shared" si="716"/>
        <v>20.250734673699977</v>
      </c>
      <c r="AO1445" s="44">
        <f>IF('My Spreedsheet '!AN1445&lt; 'Supercapacitor Info'!$F$22,'My Spreedsheet '!AN1445,'Supercapacitor Info'!$F$22)</f>
        <v>20.250734673699977</v>
      </c>
    </row>
    <row r="1446" spans="2:41" x14ac:dyDescent="0.3">
      <c r="B1446" s="11" t="s">
        <v>11</v>
      </c>
      <c r="C1446" s="11">
        <v>1441</v>
      </c>
      <c r="D1446" s="11">
        <v>419</v>
      </c>
      <c r="E1446" s="12">
        <v>21.4</v>
      </c>
      <c r="F1446" s="53">
        <f t="shared" si="691"/>
        <v>5.9444444444444438</v>
      </c>
      <c r="G1446" s="19">
        <f t="shared" si="717"/>
        <v>-0.34722222222222221</v>
      </c>
      <c r="H1446" s="19">
        <f t="shared" si="718"/>
        <v>-1.25</v>
      </c>
      <c r="I1446" s="19">
        <f t="shared" si="692"/>
        <v>5.9444444444444438</v>
      </c>
      <c r="J1446" s="19">
        <f t="shared" si="693"/>
        <v>14969</v>
      </c>
      <c r="K1446" s="19">
        <f t="shared" si="694"/>
        <v>7118.583333333343</v>
      </c>
      <c r="L1446" s="44">
        <f>'Car Info '!$C$5*'My Spreedsheet '!G1446</f>
        <v>-517.36111111111109</v>
      </c>
      <c r="M1446" s="44">
        <f t="shared" si="695"/>
        <v>1</v>
      </c>
      <c r="N1446" s="44">
        <f>IF(M1446=1,'Car Info '!$C$5*9.80665*'Car Info '!$H$5,0)</f>
        <v>160.73099349999998</v>
      </c>
      <c r="O1446" s="44">
        <f>0.5*'Car Info '!$G$5*'Car Info '!$I$5*'Car Info '!$D$5*('My Spreedsheet '!F1446*'My Spreedsheet '!F1446)</f>
        <v>13.494368699923607</v>
      </c>
      <c r="P1446" s="44">
        <f t="shared" si="719"/>
        <v>-343.13574891118753</v>
      </c>
      <c r="Q1446" s="44">
        <f t="shared" si="696"/>
        <v>-2039.7513963053923</v>
      </c>
      <c r="R1446" s="44">
        <f t="shared" si="697"/>
        <v>-2.0397513963053924</v>
      </c>
      <c r="S1446" s="44">
        <f t="shared" si="698"/>
        <v>1035.6729864106567</v>
      </c>
      <c r="T1446" s="44">
        <f t="shared" si="699"/>
        <v>2312998.4795928863</v>
      </c>
      <c r="U1446" s="44">
        <f t="shared" si="700"/>
        <v>0</v>
      </c>
      <c r="V1446" s="44">
        <f t="shared" si="701"/>
        <v>0</v>
      </c>
      <c r="W1446" s="44">
        <f t="shared" si="702"/>
        <v>-2.0397513963053924</v>
      </c>
      <c r="X1446" s="44">
        <f t="shared" si="703"/>
        <v>5.6659761008483124E-4</v>
      </c>
      <c r="Y1446" s="44">
        <f t="shared" si="689"/>
        <v>6573.7563422072772</v>
      </c>
      <c r="Z1446" s="44">
        <f t="shared" si="690"/>
        <v>-2469.0317992248688</v>
      </c>
      <c r="AA1446" s="44">
        <f t="shared" si="704"/>
        <v>1.8260434283909104</v>
      </c>
      <c r="AB1446" s="44">
        <f t="shared" si="705"/>
        <v>-0.68584216645135243</v>
      </c>
      <c r="AC1446" s="44">
        <f t="shared" si="706"/>
        <v>0.68584216645135243</v>
      </c>
      <c r="AD1446" s="44">
        <f t="shared" si="707"/>
        <v>1.1402012619395578</v>
      </c>
      <c r="AE1446" s="44">
        <f>1/2*(('Car Info '!$C$5)*('My Spreedsheet '!F1446)^2)</f>
        <v>26325.632716049375</v>
      </c>
      <c r="AF1446" s="44">
        <f t="shared" si="708"/>
        <v>26.325632716049377</v>
      </c>
      <c r="AG1446" s="44">
        <f t="shared" si="709"/>
        <v>7.3126757544581603E-3</v>
      </c>
      <c r="AH1446" s="44">
        <f t="shared" si="710"/>
        <v>49.117189885545187</v>
      </c>
      <c r="AI1446" s="44">
        <f t="shared" si="711"/>
        <v>1035.6729864106567</v>
      </c>
      <c r="AJ1446" s="44">
        <f t="shared" si="712"/>
        <v>25289.959729638718</v>
      </c>
      <c r="AK1446" s="44">
        <f t="shared" si="713"/>
        <v>25.289959729638717</v>
      </c>
      <c r="AL1446" s="44">
        <f t="shared" si="714"/>
        <v>25289.959729638718</v>
      </c>
      <c r="AM1446" s="44">
        <f t="shared" si="715"/>
        <v>25.289959729638717</v>
      </c>
      <c r="AN1446" s="44">
        <f t="shared" si="716"/>
        <v>18.96746979722904</v>
      </c>
      <c r="AO1446" s="44">
        <f>IF('My Spreedsheet '!AN1446&lt; 'Supercapacitor Info'!$F$22,'My Spreedsheet '!AN1446,'Supercapacitor Info'!$F$22)</f>
        <v>18.96746979722904</v>
      </c>
    </row>
    <row r="1447" spans="2:41" x14ac:dyDescent="0.3">
      <c r="B1447" s="11" t="s">
        <v>11</v>
      </c>
      <c r="C1447" s="11">
        <v>1442</v>
      </c>
      <c r="D1447" s="11">
        <v>420</v>
      </c>
      <c r="E1447" s="12">
        <v>19.600000000000001</v>
      </c>
      <c r="F1447" s="53">
        <f t="shared" si="691"/>
        <v>5.4444444444444446</v>
      </c>
      <c r="G1447" s="19">
        <f t="shared" si="717"/>
        <v>-0.43055555555555525</v>
      </c>
      <c r="H1447" s="19">
        <f t="shared" si="718"/>
        <v>-1.5499999999999989</v>
      </c>
      <c r="I1447" s="19">
        <f t="shared" si="692"/>
        <v>5.4444444444444446</v>
      </c>
      <c r="J1447" s="19">
        <f t="shared" si="693"/>
        <v>14974.444444444445</v>
      </c>
      <c r="K1447" s="19">
        <f t="shared" si="694"/>
        <v>7124.0277777777874</v>
      </c>
      <c r="L1447" s="44">
        <f>'Car Info '!$C$5*'My Spreedsheet '!G1447</f>
        <v>-641.52777777777737</v>
      </c>
      <c r="M1447" s="44">
        <f t="shared" si="695"/>
        <v>1</v>
      </c>
      <c r="N1447" s="44">
        <f>IF(M1447=1,'Car Info '!$C$5*9.80665*'Car Info '!$H$5,0)</f>
        <v>160.73099349999998</v>
      </c>
      <c r="O1447" s="44">
        <f>0.5*'Car Info '!$G$5*'Car Info '!$I$5*'Car Info '!$D$5*('My Spreedsheet '!F1447*'My Spreedsheet '!F1447)</f>
        <v>11.319758668361112</v>
      </c>
      <c r="P1447" s="44">
        <f t="shared" si="719"/>
        <v>-469.47702560941633</v>
      </c>
      <c r="Q1447" s="44">
        <f t="shared" si="696"/>
        <v>-2556.0415838734889</v>
      </c>
      <c r="R1447" s="44">
        <f t="shared" si="697"/>
        <v>-2.5560415838734891</v>
      </c>
      <c r="S1447" s="44">
        <f t="shared" si="698"/>
        <v>936.72076180552153</v>
      </c>
      <c r="T1447" s="44">
        <f t="shared" si="699"/>
        <v>2313935.2003546916</v>
      </c>
      <c r="U1447" s="44">
        <f t="shared" si="700"/>
        <v>0</v>
      </c>
      <c r="V1447" s="44">
        <f t="shared" si="701"/>
        <v>0</v>
      </c>
      <c r="W1447" s="44">
        <f t="shared" si="702"/>
        <v>-2.5560415838734891</v>
      </c>
      <c r="X1447" s="44">
        <f t="shared" si="703"/>
        <v>7.1001155107596923E-4</v>
      </c>
      <c r="Y1447" s="44">
        <f t="shared" si="689"/>
        <v>6573.7563422072772</v>
      </c>
      <c r="Z1447" s="44">
        <f t="shared" si="690"/>
        <v>-2471.5878408087424</v>
      </c>
      <c r="AA1447" s="44">
        <f t="shared" si="704"/>
        <v>1.8260434283909104</v>
      </c>
      <c r="AB1447" s="44">
        <f t="shared" si="705"/>
        <v>-0.6865521780024284</v>
      </c>
      <c r="AC1447" s="44">
        <f t="shared" si="706"/>
        <v>0.6865521780024284</v>
      </c>
      <c r="AD1447" s="44">
        <f t="shared" si="707"/>
        <v>1.139491250388482</v>
      </c>
      <c r="AE1447" s="44">
        <f>1/2*(('Car Info '!$C$5)*('My Spreedsheet '!F1447)^2)</f>
        <v>22083.271604938273</v>
      </c>
      <c r="AF1447" s="44">
        <f t="shared" si="708"/>
        <v>22.083271604938272</v>
      </c>
      <c r="AG1447" s="44">
        <f t="shared" si="709"/>
        <v>6.1342421124828536E-3</v>
      </c>
      <c r="AH1447" s="44">
        <f t="shared" si="710"/>
        <v>49.123324127657668</v>
      </c>
      <c r="AI1447" s="44">
        <f t="shared" si="711"/>
        <v>936.72076180552153</v>
      </c>
      <c r="AJ1447" s="44">
        <f t="shared" si="712"/>
        <v>21146.550843132751</v>
      </c>
      <c r="AK1447" s="44">
        <f t="shared" si="713"/>
        <v>21.146550843132751</v>
      </c>
      <c r="AL1447" s="44">
        <f t="shared" si="714"/>
        <v>21146.550843132751</v>
      </c>
      <c r="AM1447" s="44">
        <f t="shared" si="715"/>
        <v>21.146550843132751</v>
      </c>
      <c r="AN1447" s="44">
        <f t="shared" si="716"/>
        <v>15.859913132349565</v>
      </c>
      <c r="AO1447" s="44">
        <f>IF('My Spreedsheet '!AN1447&lt; 'Supercapacitor Info'!$F$22,'My Spreedsheet '!AN1447,'Supercapacitor Info'!$F$22)</f>
        <v>15.859913132349565</v>
      </c>
    </row>
    <row r="1448" spans="2:41" x14ac:dyDescent="0.3">
      <c r="B1448" s="11" t="s">
        <v>11</v>
      </c>
      <c r="C1448" s="11">
        <v>1443</v>
      </c>
      <c r="D1448" s="11">
        <v>421</v>
      </c>
      <c r="E1448" s="12">
        <v>18.3</v>
      </c>
      <c r="F1448" s="53">
        <f t="shared" si="691"/>
        <v>5.083333333333333</v>
      </c>
      <c r="G1448" s="19">
        <f t="shared" si="717"/>
        <v>-0.2222222222222224</v>
      </c>
      <c r="H1448" s="19">
        <f t="shared" si="718"/>
        <v>-0.80000000000000071</v>
      </c>
      <c r="I1448" s="19">
        <f t="shared" si="692"/>
        <v>5.083333333333333</v>
      </c>
      <c r="J1448" s="19">
        <f t="shared" si="693"/>
        <v>14979.527777777779</v>
      </c>
      <c r="K1448" s="19">
        <f t="shared" si="694"/>
        <v>7129.1111111111204</v>
      </c>
      <c r="L1448" s="44">
        <f>'Car Info '!$C$5*'My Spreedsheet '!G1448</f>
        <v>-331.11111111111137</v>
      </c>
      <c r="M1448" s="44">
        <f t="shared" si="695"/>
        <v>1</v>
      </c>
      <c r="N1448" s="44">
        <f>IF(M1448=1,'Car Info '!$C$5*9.80665*'Car Info '!$H$5,0)</f>
        <v>160.73099349999998</v>
      </c>
      <c r="O1448" s="44">
        <f>0.5*'Car Info '!$G$5*'Car Info '!$I$5*'Car Info '!$D$5*('My Spreedsheet '!F1448*'My Spreedsheet '!F1448)</f>
        <v>9.8679560090781244</v>
      </c>
      <c r="P1448" s="44">
        <f t="shared" si="719"/>
        <v>-160.51216160203327</v>
      </c>
      <c r="Q1448" s="44">
        <f t="shared" si="696"/>
        <v>-815.93682147700247</v>
      </c>
      <c r="R1448" s="44">
        <f t="shared" si="697"/>
        <v>-0.81593682147700253</v>
      </c>
      <c r="S1448" s="44">
        <f t="shared" si="698"/>
        <v>867.21132667114694</v>
      </c>
      <c r="T1448" s="44">
        <f t="shared" si="699"/>
        <v>2314802.4116813629</v>
      </c>
      <c r="U1448" s="44">
        <f t="shared" si="700"/>
        <v>0</v>
      </c>
      <c r="V1448" s="44">
        <f t="shared" si="701"/>
        <v>0</v>
      </c>
      <c r="W1448" s="44">
        <f t="shared" si="702"/>
        <v>-0.81593682147700253</v>
      </c>
      <c r="X1448" s="44">
        <f t="shared" si="703"/>
        <v>2.2664911707694513E-4</v>
      </c>
      <c r="Y1448" s="44">
        <f t="shared" si="689"/>
        <v>6573.7563422072772</v>
      </c>
      <c r="Z1448" s="44">
        <f t="shared" si="690"/>
        <v>-2472.4037776302193</v>
      </c>
      <c r="AA1448" s="44">
        <f t="shared" si="704"/>
        <v>1.8260434283909104</v>
      </c>
      <c r="AB1448" s="44">
        <f t="shared" si="705"/>
        <v>-0.68677882711950533</v>
      </c>
      <c r="AC1448" s="44">
        <f t="shared" si="706"/>
        <v>0.68677882711950533</v>
      </c>
      <c r="AD1448" s="44">
        <f t="shared" si="707"/>
        <v>1.1392646012714049</v>
      </c>
      <c r="AE1448" s="44">
        <f>1/2*(('Car Info '!$C$5)*('My Spreedsheet '!F1448)^2)</f>
        <v>19251.006944444442</v>
      </c>
      <c r="AF1448" s="44">
        <f t="shared" si="708"/>
        <v>19.251006944444441</v>
      </c>
      <c r="AG1448" s="44">
        <f t="shared" si="709"/>
        <v>5.3475019290123446E-3</v>
      </c>
      <c r="AH1448" s="44">
        <f t="shared" si="710"/>
        <v>49.128671629586677</v>
      </c>
      <c r="AI1448" s="44">
        <f t="shared" si="711"/>
        <v>867.21132667114694</v>
      </c>
      <c r="AJ1448" s="44">
        <f t="shared" si="712"/>
        <v>18383.795617773296</v>
      </c>
      <c r="AK1448" s="44">
        <f t="shared" si="713"/>
        <v>18.383795617773295</v>
      </c>
      <c r="AL1448" s="44">
        <f t="shared" si="714"/>
        <v>18383.795617773296</v>
      </c>
      <c r="AM1448" s="44">
        <f t="shared" si="715"/>
        <v>18.383795617773295</v>
      </c>
      <c r="AN1448" s="44">
        <f t="shared" si="716"/>
        <v>13.787846713329971</v>
      </c>
      <c r="AO1448" s="44">
        <f>IF('My Spreedsheet '!AN1448&lt; 'Supercapacitor Info'!$F$22,'My Spreedsheet '!AN1448,'Supercapacitor Info'!$F$22)</f>
        <v>13.787846713329971</v>
      </c>
    </row>
    <row r="1449" spans="2:41" x14ac:dyDescent="0.3">
      <c r="B1449" s="11" t="s">
        <v>11</v>
      </c>
      <c r="C1449" s="11">
        <v>1444</v>
      </c>
      <c r="D1449" s="11">
        <v>422</v>
      </c>
      <c r="E1449" s="12">
        <v>18</v>
      </c>
      <c r="F1449" s="53">
        <f t="shared" si="691"/>
        <v>5</v>
      </c>
      <c r="G1449" s="19">
        <f t="shared" si="717"/>
        <v>0</v>
      </c>
      <c r="H1449" s="19">
        <f t="shared" si="718"/>
        <v>0</v>
      </c>
      <c r="I1449" s="19">
        <f t="shared" si="692"/>
        <v>5</v>
      </c>
      <c r="J1449" s="19">
        <f t="shared" si="693"/>
        <v>14984.527777777779</v>
      </c>
      <c r="K1449" s="19">
        <f t="shared" si="694"/>
        <v>7134.1111111111204</v>
      </c>
      <c r="L1449" s="44">
        <f>'Car Info '!$C$5*'My Spreedsheet '!G1449</f>
        <v>0</v>
      </c>
      <c r="M1449" s="44">
        <f t="shared" si="695"/>
        <v>1</v>
      </c>
      <c r="N1449" s="44">
        <f>IF(M1449=1,'Car Info '!$C$5*9.80665*'Car Info '!$H$5,0)</f>
        <v>160.73099349999998</v>
      </c>
      <c r="O1449" s="44">
        <f>0.5*'Car Info '!$G$5*'Car Info '!$I$5*'Car Info '!$D$5*('My Spreedsheet '!F1449*'My Spreedsheet '!F1449)</f>
        <v>9.5470684312500005</v>
      </c>
      <c r="P1449" s="44">
        <f t="shared" si="719"/>
        <v>170.27806193124999</v>
      </c>
      <c r="Q1449" s="44">
        <f t="shared" si="696"/>
        <v>851.39030965625</v>
      </c>
      <c r="R1449" s="44">
        <f t="shared" si="697"/>
        <v>0.85139030965625007</v>
      </c>
      <c r="S1449" s="44">
        <f t="shared" si="698"/>
        <v>851.39030965625</v>
      </c>
      <c r="T1449" s="44">
        <f t="shared" si="699"/>
        <v>2315653.8019910189</v>
      </c>
      <c r="U1449" s="44">
        <f t="shared" si="700"/>
        <v>0.85139030965625007</v>
      </c>
      <c r="V1449" s="44">
        <f t="shared" si="701"/>
        <v>2.3649730823784723E-4</v>
      </c>
      <c r="W1449" s="44">
        <f t="shared" si="702"/>
        <v>0</v>
      </c>
      <c r="X1449" s="44">
        <f t="shared" si="703"/>
        <v>0</v>
      </c>
      <c r="Y1449" s="44">
        <f t="shared" si="689"/>
        <v>6574.6077325169335</v>
      </c>
      <c r="Z1449" s="44">
        <f t="shared" si="690"/>
        <v>-2472.4037776302193</v>
      </c>
      <c r="AA1449" s="44">
        <f t="shared" si="704"/>
        <v>1.8262799256991482</v>
      </c>
      <c r="AB1449" s="44">
        <f t="shared" si="705"/>
        <v>-0.68677882711950533</v>
      </c>
      <c r="AC1449" s="44">
        <f t="shared" si="706"/>
        <v>0.68677882711950533</v>
      </c>
      <c r="AD1449" s="44">
        <f t="shared" si="707"/>
        <v>1.1395010985796428</v>
      </c>
      <c r="AE1449" s="44">
        <f>1/2*(('Car Info '!$C$5)*('My Spreedsheet '!F1449)^2)</f>
        <v>18625</v>
      </c>
      <c r="AF1449" s="44">
        <f t="shared" si="708"/>
        <v>18.625</v>
      </c>
      <c r="AG1449" s="44">
        <f t="shared" si="709"/>
        <v>5.1736111111111115E-3</v>
      </c>
      <c r="AH1449" s="44">
        <f t="shared" si="710"/>
        <v>49.133845240697788</v>
      </c>
      <c r="AI1449" s="44">
        <f t="shared" si="711"/>
        <v>851.39030965625</v>
      </c>
      <c r="AJ1449" s="44">
        <f t="shared" si="712"/>
        <v>17773.60969034375</v>
      </c>
      <c r="AK1449" s="44">
        <f t="shared" si="713"/>
        <v>17.773609690343751</v>
      </c>
      <c r="AL1449" s="44">
        <f t="shared" si="714"/>
        <v>0</v>
      </c>
      <c r="AM1449" s="44">
        <f t="shared" si="715"/>
        <v>0</v>
      </c>
      <c r="AN1449" s="44">
        <f t="shared" si="716"/>
        <v>13.330207267757812</v>
      </c>
      <c r="AO1449" s="44">
        <f>IF('My Spreedsheet '!AN1449&lt; 'Supercapacitor Info'!$F$22,'My Spreedsheet '!AN1449,'Supercapacitor Info'!$F$22)</f>
        <v>13.330207267757812</v>
      </c>
    </row>
    <row r="1450" spans="2:41" x14ac:dyDescent="0.3">
      <c r="B1450" s="11" t="s">
        <v>11</v>
      </c>
      <c r="C1450" s="11">
        <v>1445</v>
      </c>
      <c r="D1450" s="11">
        <v>423</v>
      </c>
      <c r="E1450" s="12">
        <v>18.3</v>
      </c>
      <c r="F1450" s="53">
        <f t="shared" si="691"/>
        <v>5.083333333333333</v>
      </c>
      <c r="G1450" s="19">
        <f t="shared" si="717"/>
        <v>6.9444444444444448E-2</v>
      </c>
      <c r="H1450" s="19">
        <f t="shared" si="718"/>
        <v>0.25</v>
      </c>
      <c r="I1450" s="19">
        <f t="shared" si="692"/>
        <v>5.083333333333333</v>
      </c>
      <c r="J1450" s="19">
        <f t="shared" si="693"/>
        <v>14989.611111111113</v>
      </c>
      <c r="K1450" s="19">
        <f t="shared" si="694"/>
        <v>7139.1944444444534</v>
      </c>
      <c r="L1450" s="44">
        <f>'Car Info '!$C$5*'My Spreedsheet '!G1450</f>
        <v>103.47222222222223</v>
      </c>
      <c r="M1450" s="44">
        <f t="shared" si="695"/>
        <v>1</v>
      </c>
      <c r="N1450" s="44">
        <f>IF(M1450=1,'Car Info '!$C$5*9.80665*'Car Info '!$H$5,0)</f>
        <v>160.73099349999998</v>
      </c>
      <c r="O1450" s="44">
        <f>0.5*'Car Info '!$G$5*'Car Info '!$I$5*'Car Info '!$D$5*('My Spreedsheet '!F1450*'My Spreedsheet '!F1450)</f>
        <v>9.8679560090781244</v>
      </c>
      <c r="P1450" s="44">
        <f t="shared" si="719"/>
        <v>274.07117173130035</v>
      </c>
      <c r="Q1450" s="44">
        <f t="shared" si="696"/>
        <v>1393.1951229674435</v>
      </c>
      <c r="R1450" s="44">
        <f t="shared" si="697"/>
        <v>1.3931951229674435</v>
      </c>
      <c r="S1450" s="44">
        <f t="shared" si="698"/>
        <v>867.21132667114694</v>
      </c>
      <c r="T1450" s="44">
        <f t="shared" si="699"/>
        <v>2316521.0133176902</v>
      </c>
      <c r="U1450" s="44">
        <f t="shared" si="700"/>
        <v>1.3931951229674435</v>
      </c>
      <c r="V1450" s="44">
        <f t="shared" si="701"/>
        <v>3.8699864526873433E-4</v>
      </c>
      <c r="W1450" s="44">
        <f t="shared" si="702"/>
        <v>0</v>
      </c>
      <c r="X1450" s="44">
        <f t="shared" si="703"/>
        <v>0</v>
      </c>
      <c r="Y1450" s="44">
        <f t="shared" si="689"/>
        <v>6576.0009276399014</v>
      </c>
      <c r="Z1450" s="44">
        <f t="shared" si="690"/>
        <v>-2472.4037776302193</v>
      </c>
      <c r="AA1450" s="44">
        <f t="shared" si="704"/>
        <v>1.8266669243444171</v>
      </c>
      <c r="AB1450" s="44">
        <f t="shared" si="705"/>
        <v>-0.68677882711950533</v>
      </c>
      <c r="AC1450" s="44">
        <f t="shared" si="706"/>
        <v>0.68677882711950533</v>
      </c>
      <c r="AD1450" s="44">
        <f t="shared" si="707"/>
        <v>1.1398880972249117</v>
      </c>
      <c r="AE1450" s="44">
        <f>1/2*(('Car Info '!$C$5)*('My Spreedsheet '!F1450)^2)</f>
        <v>19251.006944444442</v>
      </c>
      <c r="AF1450" s="44">
        <f t="shared" si="708"/>
        <v>19.251006944444441</v>
      </c>
      <c r="AG1450" s="44">
        <f t="shared" si="709"/>
        <v>5.3475019290123446E-3</v>
      </c>
      <c r="AH1450" s="44">
        <f t="shared" si="710"/>
        <v>49.139192742626797</v>
      </c>
      <c r="AI1450" s="44">
        <f t="shared" si="711"/>
        <v>867.21132667114694</v>
      </c>
      <c r="AJ1450" s="44">
        <f t="shared" si="712"/>
        <v>18383.795617773296</v>
      </c>
      <c r="AK1450" s="44">
        <f t="shared" si="713"/>
        <v>18.383795617773295</v>
      </c>
      <c r="AL1450" s="44">
        <f t="shared" si="714"/>
        <v>0</v>
      </c>
      <c r="AM1450" s="44">
        <f t="shared" si="715"/>
        <v>0</v>
      </c>
      <c r="AN1450" s="44">
        <f t="shared" si="716"/>
        <v>13.787846713329971</v>
      </c>
      <c r="AO1450" s="44">
        <f>IF('My Spreedsheet '!AN1450&lt; 'Supercapacitor Info'!$F$22,'My Spreedsheet '!AN1450,'Supercapacitor Info'!$F$22)</f>
        <v>13.787846713329971</v>
      </c>
    </row>
    <row r="1451" spans="2:41" x14ac:dyDescent="0.3">
      <c r="B1451" s="11" t="s">
        <v>11</v>
      </c>
      <c r="C1451" s="11">
        <v>1446</v>
      </c>
      <c r="D1451" s="11">
        <v>424</v>
      </c>
      <c r="E1451" s="12">
        <v>18.5</v>
      </c>
      <c r="F1451" s="53">
        <f t="shared" si="691"/>
        <v>5.1388888888888884</v>
      </c>
      <c r="G1451" s="19">
        <f t="shared" si="717"/>
        <v>-5.5555555555555851E-2</v>
      </c>
      <c r="H1451" s="19">
        <f t="shared" si="718"/>
        <v>-0.20000000000000107</v>
      </c>
      <c r="I1451" s="19">
        <f t="shared" si="692"/>
        <v>5.1388888888888884</v>
      </c>
      <c r="J1451" s="19">
        <f t="shared" si="693"/>
        <v>14994.750000000002</v>
      </c>
      <c r="K1451" s="19">
        <f t="shared" si="694"/>
        <v>7144.3333333333421</v>
      </c>
      <c r="L1451" s="44">
        <f>'Car Info '!$C$5*'My Spreedsheet '!G1451</f>
        <v>-82.777777777778212</v>
      </c>
      <c r="M1451" s="44">
        <f t="shared" si="695"/>
        <v>1</v>
      </c>
      <c r="N1451" s="44">
        <f>IF(M1451=1,'Car Info '!$C$5*9.80665*'Car Info '!$H$5,0)</f>
        <v>160.73099349999998</v>
      </c>
      <c r="O1451" s="44">
        <f>0.5*'Car Info '!$G$5*'Car Info '!$I$5*'Car Info '!$D$5*('My Spreedsheet '!F1451*'My Spreedsheet '!F1451)</f>
        <v>10.084827687022567</v>
      </c>
      <c r="P1451" s="44">
        <f t="shared" si="719"/>
        <v>88.038043409244338</v>
      </c>
      <c r="Q1451" s="44">
        <f t="shared" si="696"/>
        <v>452.41772307528333</v>
      </c>
      <c r="R1451" s="44">
        <f t="shared" si="697"/>
        <v>0.45241772307528333</v>
      </c>
      <c r="S1451" s="44">
        <f t="shared" si="698"/>
        <v>877.8035255444214</v>
      </c>
      <c r="T1451" s="44">
        <f t="shared" si="699"/>
        <v>2317398.8168432345</v>
      </c>
      <c r="U1451" s="44">
        <f t="shared" si="700"/>
        <v>0.45241772307528333</v>
      </c>
      <c r="V1451" s="44">
        <f t="shared" si="701"/>
        <v>1.2567158974313426E-4</v>
      </c>
      <c r="W1451" s="44">
        <f t="shared" si="702"/>
        <v>0</v>
      </c>
      <c r="X1451" s="44">
        <f t="shared" si="703"/>
        <v>0</v>
      </c>
      <c r="Y1451" s="44">
        <f t="shared" si="689"/>
        <v>6576.4533453629765</v>
      </c>
      <c r="Z1451" s="44">
        <f t="shared" si="690"/>
        <v>-2472.4037776302193</v>
      </c>
      <c r="AA1451" s="44">
        <f t="shared" si="704"/>
        <v>1.8267925959341602</v>
      </c>
      <c r="AB1451" s="44">
        <f t="shared" si="705"/>
        <v>-0.68677882711950533</v>
      </c>
      <c r="AC1451" s="44">
        <f t="shared" si="706"/>
        <v>0.68677882711950533</v>
      </c>
      <c r="AD1451" s="44">
        <f t="shared" si="707"/>
        <v>1.1400137688146548</v>
      </c>
      <c r="AE1451" s="44">
        <f>1/2*(('Car Info '!$C$5)*('My Spreedsheet '!F1451)^2)</f>
        <v>19674.093364197528</v>
      </c>
      <c r="AF1451" s="44">
        <f t="shared" si="708"/>
        <v>19.674093364197528</v>
      </c>
      <c r="AG1451" s="44">
        <f t="shared" si="709"/>
        <v>5.4650259344993131E-3</v>
      </c>
      <c r="AH1451" s="44">
        <f t="shared" si="710"/>
        <v>49.144657768561295</v>
      </c>
      <c r="AI1451" s="44">
        <f t="shared" si="711"/>
        <v>877.8035255444214</v>
      </c>
      <c r="AJ1451" s="44">
        <f t="shared" si="712"/>
        <v>18796.289838653105</v>
      </c>
      <c r="AK1451" s="44">
        <f t="shared" si="713"/>
        <v>18.796289838653106</v>
      </c>
      <c r="AL1451" s="44">
        <f t="shared" si="714"/>
        <v>18796.289838653105</v>
      </c>
      <c r="AM1451" s="44">
        <f t="shared" si="715"/>
        <v>18.796289838653106</v>
      </c>
      <c r="AN1451" s="44">
        <f t="shared" si="716"/>
        <v>14.09721737898983</v>
      </c>
      <c r="AO1451" s="44">
        <f>IF('My Spreedsheet '!AN1451&lt; 'Supercapacitor Info'!$F$22,'My Spreedsheet '!AN1451,'Supercapacitor Info'!$F$22)</f>
        <v>14.09721737898983</v>
      </c>
    </row>
    <row r="1452" spans="2:41" x14ac:dyDescent="0.3">
      <c r="B1452" s="11" t="s">
        <v>11</v>
      </c>
      <c r="C1452" s="11">
        <v>1447</v>
      </c>
      <c r="D1452" s="11">
        <v>425</v>
      </c>
      <c r="E1452" s="12">
        <v>17.899999999999999</v>
      </c>
      <c r="F1452" s="53">
        <f t="shared" si="691"/>
        <v>4.9722222222222214</v>
      </c>
      <c r="G1452" s="19">
        <f t="shared" si="717"/>
        <v>-0.4861111111111111</v>
      </c>
      <c r="H1452" s="19">
        <f t="shared" si="718"/>
        <v>-1.75</v>
      </c>
      <c r="I1452" s="19">
        <f t="shared" si="692"/>
        <v>4.9722222222222214</v>
      </c>
      <c r="J1452" s="19">
        <f t="shared" si="693"/>
        <v>14999.722222222224</v>
      </c>
      <c r="K1452" s="19">
        <f t="shared" si="694"/>
        <v>7149.3055555555648</v>
      </c>
      <c r="L1452" s="44">
        <f>'Car Info '!$C$5*'My Spreedsheet '!G1452</f>
        <v>-724.30555555555554</v>
      </c>
      <c r="M1452" s="44">
        <f t="shared" si="695"/>
        <v>1</v>
      </c>
      <c r="N1452" s="44">
        <f>IF(M1452=1,'Car Info '!$C$5*9.80665*'Car Info '!$H$5,0)</f>
        <v>160.73099349999998</v>
      </c>
      <c r="O1452" s="44">
        <f>0.5*'Car Info '!$G$5*'Car Info '!$I$5*'Car Info '!$D$5*('My Spreedsheet '!F1452*'My Spreedsheet '!F1452)</f>
        <v>9.4412845557308991</v>
      </c>
      <c r="P1452" s="44">
        <f t="shared" si="719"/>
        <v>-554.13327749982466</v>
      </c>
      <c r="Q1452" s="44">
        <f t="shared" si="696"/>
        <v>-2755.2737964574612</v>
      </c>
      <c r="R1452" s="44">
        <f t="shared" si="697"/>
        <v>-2.7552737964574612</v>
      </c>
      <c r="S1452" s="44">
        <f t="shared" si="698"/>
        <v>846.13438255488404</v>
      </c>
      <c r="T1452" s="44">
        <f t="shared" si="699"/>
        <v>2318244.9512257893</v>
      </c>
      <c r="U1452" s="44">
        <f t="shared" si="700"/>
        <v>0</v>
      </c>
      <c r="V1452" s="44">
        <f t="shared" si="701"/>
        <v>0</v>
      </c>
      <c r="W1452" s="44">
        <f t="shared" si="702"/>
        <v>-2.7552737964574612</v>
      </c>
      <c r="X1452" s="44">
        <f t="shared" si="703"/>
        <v>7.6535383234929482E-4</v>
      </c>
      <c r="Y1452" s="44">
        <f t="shared" si="689"/>
        <v>6576.4533453629765</v>
      </c>
      <c r="Z1452" s="44">
        <f t="shared" si="690"/>
        <v>-2475.1590514266768</v>
      </c>
      <c r="AA1452" s="44">
        <f t="shared" si="704"/>
        <v>1.8267925959341602</v>
      </c>
      <c r="AB1452" s="44">
        <f t="shared" si="705"/>
        <v>-0.68754418095185466</v>
      </c>
      <c r="AC1452" s="44">
        <f t="shared" si="706"/>
        <v>0.68754418095185466</v>
      </c>
      <c r="AD1452" s="44">
        <f t="shared" si="707"/>
        <v>1.1392484149823057</v>
      </c>
      <c r="AE1452" s="44">
        <f>1/2*(('Car Info '!$C$5)*('My Spreedsheet '!F1452)^2)</f>
        <v>18418.630401234561</v>
      </c>
      <c r="AF1452" s="44">
        <f t="shared" si="708"/>
        <v>18.418630401234562</v>
      </c>
      <c r="AG1452" s="44">
        <f t="shared" si="709"/>
        <v>5.1162862225651558E-3</v>
      </c>
      <c r="AH1452" s="44">
        <f t="shared" si="710"/>
        <v>49.149774054783862</v>
      </c>
      <c r="AI1452" s="44">
        <f t="shared" si="711"/>
        <v>846.13438255488404</v>
      </c>
      <c r="AJ1452" s="44">
        <f t="shared" si="712"/>
        <v>17572.496018679678</v>
      </c>
      <c r="AK1452" s="44">
        <f t="shared" si="713"/>
        <v>17.572496018679679</v>
      </c>
      <c r="AL1452" s="44">
        <f t="shared" si="714"/>
        <v>17572.496018679678</v>
      </c>
      <c r="AM1452" s="44">
        <f t="shared" si="715"/>
        <v>17.572496018679679</v>
      </c>
      <c r="AN1452" s="44">
        <f t="shared" si="716"/>
        <v>13.179372014009758</v>
      </c>
      <c r="AO1452" s="44">
        <f>IF('My Spreedsheet '!AN1452&lt; 'Supercapacitor Info'!$F$22,'My Spreedsheet '!AN1452,'Supercapacitor Info'!$F$22)</f>
        <v>13.179372014009758</v>
      </c>
    </row>
    <row r="1453" spans="2:41" x14ac:dyDescent="0.3">
      <c r="B1453" s="11" t="s">
        <v>11</v>
      </c>
      <c r="C1453" s="11">
        <v>1448</v>
      </c>
      <c r="D1453" s="11">
        <v>426</v>
      </c>
      <c r="E1453" s="12">
        <v>15</v>
      </c>
      <c r="F1453" s="53">
        <f t="shared" si="691"/>
        <v>4.166666666666667</v>
      </c>
      <c r="G1453" s="19">
        <f t="shared" si="717"/>
        <v>-1.1111111111111109</v>
      </c>
      <c r="H1453" s="19">
        <f t="shared" si="718"/>
        <v>-3.9999999999999991</v>
      </c>
      <c r="I1453" s="19">
        <f t="shared" si="692"/>
        <v>4.166666666666667</v>
      </c>
      <c r="J1453" s="19">
        <f t="shared" si="693"/>
        <v>15003.888888888891</v>
      </c>
      <c r="K1453" s="19">
        <f t="shared" si="694"/>
        <v>7153.4722222222317</v>
      </c>
      <c r="L1453" s="44">
        <f>'Car Info '!$C$5*'My Spreedsheet '!G1453</f>
        <v>-1655.5555555555552</v>
      </c>
      <c r="M1453" s="44">
        <f t="shared" si="695"/>
        <v>1</v>
      </c>
      <c r="N1453" s="44">
        <f>IF(M1453=1,'Car Info '!$C$5*9.80665*'Car Info '!$H$5,0)</f>
        <v>160.73099349999998</v>
      </c>
      <c r="O1453" s="44">
        <f>0.5*'Car Info '!$G$5*'Car Info '!$I$5*'Car Info '!$D$5*('My Spreedsheet '!F1453*'My Spreedsheet '!F1453)</f>
        <v>6.6299086328125014</v>
      </c>
      <c r="P1453" s="44">
        <f t="shared" si="719"/>
        <v>-1488.1946534227427</v>
      </c>
      <c r="Q1453" s="44">
        <f t="shared" si="696"/>
        <v>-6200.8110559280949</v>
      </c>
      <c r="R1453" s="44">
        <f t="shared" si="697"/>
        <v>-6.2008110559280949</v>
      </c>
      <c r="S1453" s="44">
        <f t="shared" si="698"/>
        <v>697.33709222005211</v>
      </c>
      <c r="T1453" s="44">
        <f t="shared" si="699"/>
        <v>2318942.2883180091</v>
      </c>
      <c r="U1453" s="44">
        <f t="shared" si="700"/>
        <v>0</v>
      </c>
      <c r="V1453" s="44">
        <f t="shared" si="701"/>
        <v>0</v>
      </c>
      <c r="W1453" s="44">
        <f t="shared" si="702"/>
        <v>-6.2008110559280949</v>
      </c>
      <c r="X1453" s="44">
        <f t="shared" si="703"/>
        <v>1.7224475155355819E-3</v>
      </c>
      <c r="Y1453" s="44">
        <f t="shared" si="689"/>
        <v>6576.4533453629765</v>
      </c>
      <c r="Z1453" s="44">
        <f t="shared" si="690"/>
        <v>-2481.359862482605</v>
      </c>
      <c r="AA1453" s="44">
        <f t="shared" si="704"/>
        <v>1.8267925959341602</v>
      </c>
      <c r="AB1453" s="44">
        <f t="shared" si="705"/>
        <v>-0.68926662846739029</v>
      </c>
      <c r="AC1453" s="44">
        <f t="shared" si="706"/>
        <v>0.68926662846739029</v>
      </c>
      <c r="AD1453" s="44">
        <f t="shared" si="707"/>
        <v>1.1375259674667699</v>
      </c>
      <c r="AE1453" s="44">
        <f>1/2*(('Car Info '!$C$5)*('My Spreedsheet '!F1453)^2)</f>
        <v>12934.027777777781</v>
      </c>
      <c r="AF1453" s="44">
        <f t="shared" si="708"/>
        <v>12.934027777777782</v>
      </c>
      <c r="AG1453" s="44">
        <f t="shared" si="709"/>
        <v>3.5927854938271617E-3</v>
      </c>
      <c r="AH1453" s="44">
        <f t="shared" si="710"/>
        <v>49.153366840277691</v>
      </c>
      <c r="AI1453" s="44">
        <f t="shared" si="711"/>
        <v>697.33709222005211</v>
      </c>
      <c r="AJ1453" s="44">
        <f t="shared" si="712"/>
        <v>12236.690685557729</v>
      </c>
      <c r="AK1453" s="44">
        <f t="shared" si="713"/>
        <v>12.236690685557729</v>
      </c>
      <c r="AL1453" s="44">
        <f t="shared" si="714"/>
        <v>12236.690685557729</v>
      </c>
      <c r="AM1453" s="44">
        <f t="shared" si="715"/>
        <v>12.236690685557729</v>
      </c>
      <c r="AN1453" s="44">
        <f t="shared" si="716"/>
        <v>9.1775180141682977</v>
      </c>
      <c r="AO1453" s="44">
        <f>IF('My Spreedsheet '!AN1453&lt; 'Supercapacitor Info'!$F$22,'My Spreedsheet '!AN1453,'Supercapacitor Info'!$F$22)</f>
        <v>9.1775180141682977</v>
      </c>
    </row>
    <row r="1454" spans="2:41" x14ac:dyDescent="0.3">
      <c r="B1454" s="11" t="s">
        <v>11</v>
      </c>
      <c r="C1454" s="11">
        <v>1449</v>
      </c>
      <c r="D1454" s="11">
        <v>427</v>
      </c>
      <c r="E1454" s="12">
        <v>9.9</v>
      </c>
      <c r="F1454" s="53">
        <f t="shared" si="691"/>
        <v>2.75</v>
      </c>
      <c r="G1454" s="19">
        <f t="shared" si="717"/>
        <v>-1.4444444444444444</v>
      </c>
      <c r="H1454" s="19">
        <f t="shared" si="718"/>
        <v>-5.2</v>
      </c>
      <c r="I1454" s="19">
        <f t="shared" si="692"/>
        <v>2.75</v>
      </c>
      <c r="J1454" s="19">
        <f t="shared" si="693"/>
        <v>15006.638888888891</v>
      </c>
      <c r="K1454" s="19">
        <f t="shared" si="694"/>
        <v>7156.2222222222317</v>
      </c>
      <c r="L1454" s="44">
        <f>'Car Info '!$C$5*'My Spreedsheet '!G1454</f>
        <v>-2152.2222222222222</v>
      </c>
      <c r="M1454" s="44">
        <f t="shared" si="695"/>
        <v>1</v>
      </c>
      <c r="N1454" s="44">
        <f>IF(M1454=1,'Car Info '!$C$5*9.80665*'Car Info '!$H$5,0)</f>
        <v>160.73099349999998</v>
      </c>
      <c r="O1454" s="44">
        <f>0.5*'Car Info '!$G$5*'Car Info '!$I$5*'Car Info '!$D$5*('My Spreedsheet '!F1454*'My Spreedsheet '!F1454)</f>
        <v>2.8879882004531248</v>
      </c>
      <c r="P1454" s="44">
        <f t="shared" si="719"/>
        <v>-1988.6032405217691</v>
      </c>
      <c r="Q1454" s="44">
        <f t="shared" si="696"/>
        <v>-5468.6589114348653</v>
      </c>
      <c r="R1454" s="44">
        <f t="shared" si="697"/>
        <v>-5.4686589114348658</v>
      </c>
      <c r="S1454" s="44">
        <f t="shared" si="698"/>
        <v>449.95219967624604</v>
      </c>
      <c r="T1454" s="44">
        <f t="shared" si="699"/>
        <v>2319392.2405176852</v>
      </c>
      <c r="U1454" s="44">
        <f t="shared" si="700"/>
        <v>0</v>
      </c>
      <c r="V1454" s="44">
        <f t="shared" si="701"/>
        <v>0</v>
      </c>
      <c r="W1454" s="44">
        <f t="shared" si="702"/>
        <v>-5.4686589114348658</v>
      </c>
      <c r="X1454" s="44">
        <f t="shared" si="703"/>
        <v>1.5190719198430183E-3</v>
      </c>
      <c r="Y1454" s="44">
        <f t="shared" si="689"/>
        <v>6576.4533453629765</v>
      </c>
      <c r="Z1454" s="44">
        <f t="shared" si="690"/>
        <v>-2486.8285213940399</v>
      </c>
      <c r="AA1454" s="44">
        <f t="shared" si="704"/>
        <v>1.8267925959341602</v>
      </c>
      <c r="AB1454" s="44">
        <f t="shared" si="705"/>
        <v>-0.6907857003872333</v>
      </c>
      <c r="AC1454" s="44">
        <f t="shared" si="706"/>
        <v>0.6907857003872333</v>
      </c>
      <c r="AD1454" s="44">
        <f t="shared" si="707"/>
        <v>1.1360068955469269</v>
      </c>
      <c r="AE1454" s="44">
        <f>1/2*(('Car Info '!$C$5)*('My Spreedsheet '!F1454)^2)</f>
        <v>5634.0625</v>
      </c>
      <c r="AF1454" s="44">
        <f t="shared" si="708"/>
        <v>5.6340624999999998</v>
      </c>
      <c r="AG1454" s="44">
        <f t="shared" si="709"/>
        <v>1.565017361111111E-3</v>
      </c>
      <c r="AH1454" s="44">
        <f t="shared" si="710"/>
        <v>49.1549318576388</v>
      </c>
      <c r="AI1454" s="44">
        <f t="shared" si="711"/>
        <v>449.95219967624604</v>
      </c>
      <c r="AJ1454" s="44">
        <f t="shared" si="712"/>
        <v>5184.110300323754</v>
      </c>
      <c r="AK1454" s="44">
        <f t="shared" si="713"/>
        <v>5.1841103003237539</v>
      </c>
      <c r="AL1454" s="44">
        <f t="shared" si="714"/>
        <v>5184.110300323754</v>
      </c>
      <c r="AM1454" s="44">
        <f t="shared" si="715"/>
        <v>5.1841103003237539</v>
      </c>
      <c r="AN1454" s="44">
        <f t="shared" si="716"/>
        <v>3.8880827252428154</v>
      </c>
      <c r="AO1454" s="44">
        <f>IF('My Spreedsheet '!AN1454&lt; 'Supercapacitor Info'!$F$22,'My Spreedsheet '!AN1454,'Supercapacitor Info'!$F$22)</f>
        <v>3.8880827252428154</v>
      </c>
    </row>
    <row r="1455" spans="2:41" x14ac:dyDescent="0.3">
      <c r="B1455" s="11" t="s">
        <v>11</v>
      </c>
      <c r="C1455" s="11">
        <v>1450</v>
      </c>
      <c r="D1455" s="11">
        <v>428</v>
      </c>
      <c r="E1455" s="12">
        <v>4.5999999999999996</v>
      </c>
      <c r="F1455" s="53">
        <f t="shared" si="691"/>
        <v>1.2777777777777777</v>
      </c>
      <c r="G1455" s="19">
        <f t="shared" si="717"/>
        <v>-1.2083333333333335</v>
      </c>
      <c r="H1455" s="19">
        <f t="shared" si="718"/>
        <v>-4.3500000000000005</v>
      </c>
      <c r="I1455" s="19">
        <f t="shared" si="692"/>
        <v>1.2777777777777777</v>
      </c>
      <c r="J1455" s="19">
        <f t="shared" si="693"/>
        <v>15007.916666666668</v>
      </c>
      <c r="K1455" s="19">
        <f t="shared" si="694"/>
        <v>7157.5000000000091</v>
      </c>
      <c r="L1455" s="44">
        <f>'Car Info '!$C$5*'My Spreedsheet '!G1455</f>
        <v>-1800.416666666667</v>
      </c>
      <c r="M1455" s="44">
        <f t="shared" si="695"/>
        <v>1</v>
      </c>
      <c r="N1455" s="44">
        <f>IF(M1455=1,'Car Info '!$C$5*9.80665*'Car Info '!$H$5,0)</f>
        <v>160.73099349999998</v>
      </c>
      <c r="O1455" s="44">
        <f>0.5*'Car Info '!$G$5*'Car Info '!$I$5*'Car Info '!$D$5*('My Spreedsheet '!F1455*'My Spreedsheet '!F1455)</f>
        <v>0.6235060740902777</v>
      </c>
      <c r="P1455" s="44">
        <f t="shared" si="719"/>
        <v>-1639.0621670925766</v>
      </c>
      <c r="Q1455" s="44">
        <f t="shared" si="696"/>
        <v>-2094.3572135071809</v>
      </c>
      <c r="R1455" s="44">
        <f t="shared" si="697"/>
        <v>-2.0943572135071808</v>
      </c>
      <c r="S1455" s="44">
        <f t="shared" si="698"/>
        <v>206.17519390022642</v>
      </c>
      <c r="T1455" s="44">
        <f t="shared" si="699"/>
        <v>2319598.4157115854</v>
      </c>
      <c r="U1455" s="44">
        <f t="shared" si="700"/>
        <v>0</v>
      </c>
      <c r="V1455" s="44">
        <f t="shared" si="701"/>
        <v>0</v>
      </c>
      <c r="W1455" s="44">
        <f t="shared" si="702"/>
        <v>-2.0943572135071808</v>
      </c>
      <c r="X1455" s="44">
        <f t="shared" si="703"/>
        <v>5.8176589264088356E-4</v>
      </c>
      <c r="Y1455" s="44">
        <f t="shared" si="689"/>
        <v>6576.4533453629765</v>
      </c>
      <c r="Z1455" s="44">
        <f t="shared" si="690"/>
        <v>-2488.9228786075469</v>
      </c>
      <c r="AA1455" s="44">
        <f t="shared" si="704"/>
        <v>1.8267925959341602</v>
      </c>
      <c r="AB1455" s="44">
        <f t="shared" si="705"/>
        <v>-0.69136746627987411</v>
      </c>
      <c r="AC1455" s="44">
        <f t="shared" si="706"/>
        <v>0.69136746627987411</v>
      </c>
      <c r="AD1455" s="44">
        <f t="shared" si="707"/>
        <v>1.1354251296542861</v>
      </c>
      <c r="AE1455" s="44">
        <f>1/2*(('Car Info '!$C$5)*('My Spreedsheet '!F1455)^2)</f>
        <v>1216.3734567901233</v>
      </c>
      <c r="AF1455" s="44">
        <f t="shared" si="708"/>
        <v>1.2163734567901234</v>
      </c>
      <c r="AG1455" s="44">
        <f t="shared" si="709"/>
        <v>3.3788151577503428E-4</v>
      </c>
      <c r="AH1455" s="44">
        <f t="shared" si="710"/>
        <v>49.155269739154576</v>
      </c>
      <c r="AI1455" s="44">
        <f t="shared" si="711"/>
        <v>206.17519390022642</v>
      </c>
      <c r="AJ1455" s="44">
        <f t="shared" si="712"/>
        <v>1010.1982628898969</v>
      </c>
      <c r="AK1455" s="44">
        <f t="shared" si="713"/>
        <v>1.0101982628898969</v>
      </c>
      <c r="AL1455" s="44">
        <f t="shared" si="714"/>
        <v>1010.1982628898969</v>
      </c>
      <c r="AM1455" s="44">
        <f t="shared" si="715"/>
        <v>1.0101982628898969</v>
      </c>
      <c r="AN1455" s="44">
        <f t="shared" si="716"/>
        <v>0.75764869716742278</v>
      </c>
      <c r="AO1455" s="44">
        <f>IF('My Spreedsheet '!AN1455&lt; 'Supercapacitor Info'!$F$22,'My Spreedsheet '!AN1455,'Supercapacitor Info'!$F$22)</f>
        <v>0.75764869716742278</v>
      </c>
    </row>
    <row r="1456" spans="2:41" x14ac:dyDescent="0.3">
      <c r="B1456" s="11" t="s">
        <v>11</v>
      </c>
      <c r="C1456" s="11">
        <v>1451</v>
      </c>
      <c r="D1456" s="11">
        <v>429</v>
      </c>
      <c r="E1456" s="12">
        <v>1.2</v>
      </c>
      <c r="F1456" s="53">
        <f t="shared" si="691"/>
        <v>0.33333333333333331</v>
      </c>
      <c r="G1456" s="19">
        <f t="shared" si="717"/>
        <v>-0.63888888888888884</v>
      </c>
      <c r="H1456" s="19">
        <f t="shared" si="718"/>
        <v>-2.2999999999999998</v>
      </c>
      <c r="I1456" s="19">
        <f t="shared" si="692"/>
        <v>0.33333333333333331</v>
      </c>
      <c r="J1456" s="19">
        <f t="shared" si="693"/>
        <v>15008.250000000002</v>
      </c>
      <c r="K1456" s="19">
        <f t="shared" si="694"/>
        <v>7157.8333333333421</v>
      </c>
      <c r="L1456" s="44">
        <f>'Car Info '!$C$5*'My Spreedsheet '!G1456</f>
        <v>-951.94444444444434</v>
      </c>
      <c r="M1456" s="44">
        <f t="shared" si="695"/>
        <v>1</v>
      </c>
      <c r="N1456" s="44">
        <f>IF(M1456=1,'Car Info '!$C$5*9.80665*'Car Info '!$H$5,0)</f>
        <v>160.73099349999998</v>
      </c>
      <c r="O1456" s="44">
        <f>0.5*'Car Info '!$G$5*'Car Info '!$I$5*'Car Info '!$D$5*('My Spreedsheet '!F1456*'My Spreedsheet '!F1456)</f>
        <v>4.243141525E-2</v>
      </c>
      <c r="P1456" s="44">
        <f t="shared" si="719"/>
        <v>-791.17101952919438</v>
      </c>
      <c r="Q1456" s="44">
        <f t="shared" si="696"/>
        <v>-263.72367317639811</v>
      </c>
      <c r="R1456" s="44">
        <f t="shared" si="697"/>
        <v>-0.26372367317639811</v>
      </c>
      <c r="S1456" s="44">
        <f t="shared" si="698"/>
        <v>53.591141638416659</v>
      </c>
      <c r="T1456" s="44">
        <f t="shared" si="699"/>
        <v>2319652.0068532238</v>
      </c>
      <c r="U1456" s="44">
        <f t="shared" si="700"/>
        <v>0</v>
      </c>
      <c r="V1456" s="44">
        <f t="shared" si="701"/>
        <v>0</v>
      </c>
      <c r="W1456" s="44">
        <f t="shared" si="702"/>
        <v>-0.26372367317639811</v>
      </c>
      <c r="X1456" s="44">
        <f t="shared" si="703"/>
        <v>7.3256575882332806E-5</v>
      </c>
      <c r="Y1456" s="44">
        <f t="shared" si="689"/>
        <v>6576.4533453629765</v>
      </c>
      <c r="Z1456" s="44">
        <f t="shared" si="690"/>
        <v>-2489.186602280723</v>
      </c>
      <c r="AA1456" s="44">
        <f t="shared" si="704"/>
        <v>1.8267925959341602</v>
      </c>
      <c r="AB1456" s="44">
        <f t="shared" si="705"/>
        <v>-0.69144072285575642</v>
      </c>
      <c r="AC1456" s="44">
        <f t="shared" si="706"/>
        <v>0.69144072285575642</v>
      </c>
      <c r="AD1456" s="44">
        <f t="shared" si="707"/>
        <v>1.1353518730784038</v>
      </c>
      <c r="AE1456" s="44">
        <f>1/2*(('Car Info '!$C$5)*('My Spreedsheet '!F1456)^2)</f>
        <v>82.777777777777771</v>
      </c>
      <c r="AF1456" s="44">
        <f t="shared" si="708"/>
        <v>8.277777777777777E-2</v>
      </c>
      <c r="AG1456" s="44">
        <f t="shared" si="709"/>
        <v>2.2993827160493825E-5</v>
      </c>
      <c r="AH1456" s="44">
        <f t="shared" si="710"/>
        <v>49.155292732981735</v>
      </c>
      <c r="AI1456" s="44">
        <f t="shared" si="711"/>
        <v>53.591141638416659</v>
      </c>
      <c r="AJ1456" s="44">
        <f t="shared" si="712"/>
        <v>29.186636139361113</v>
      </c>
      <c r="AK1456" s="44">
        <f t="shared" si="713"/>
        <v>2.9186636139361115E-2</v>
      </c>
      <c r="AL1456" s="44">
        <f t="shared" si="714"/>
        <v>29.186636139361113</v>
      </c>
      <c r="AM1456" s="44">
        <f t="shared" si="715"/>
        <v>2.9186636139361115E-2</v>
      </c>
      <c r="AN1456" s="44">
        <f t="shared" si="716"/>
        <v>2.1889977104520834E-2</v>
      </c>
      <c r="AO1456" s="44">
        <f>IF('My Spreedsheet '!AN1456&lt; 'Supercapacitor Info'!$F$22,'My Spreedsheet '!AN1456,'Supercapacitor Info'!$F$22)</f>
        <v>2.1889977104520834E-2</v>
      </c>
    </row>
    <row r="1457" spans="2:41" x14ac:dyDescent="0.3">
      <c r="B1457" s="11" t="s">
        <v>11</v>
      </c>
      <c r="C1457" s="11">
        <v>1452</v>
      </c>
      <c r="D1457" s="11">
        <v>430</v>
      </c>
      <c r="E1457" s="12">
        <v>0</v>
      </c>
      <c r="F1457" s="53">
        <f t="shared" si="691"/>
        <v>0</v>
      </c>
      <c r="G1457" s="19">
        <f t="shared" si="717"/>
        <v>-0.16666666666666666</v>
      </c>
      <c r="H1457" s="19">
        <f t="shared" si="718"/>
        <v>-0.6</v>
      </c>
      <c r="I1457" s="19">
        <f t="shared" si="692"/>
        <v>0</v>
      </c>
      <c r="J1457" s="19">
        <f t="shared" si="693"/>
        <v>15008.250000000002</v>
      </c>
      <c r="K1457" s="19">
        <f t="shared" si="694"/>
        <v>7157.8333333333421</v>
      </c>
      <c r="L1457" s="44">
        <f>'Car Info '!$C$5*'My Spreedsheet '!G1457</f>
        <v>-248.33333333333331</v>
      </c>
      <c r="M1457" s="44">
        <f t="shared" si="695"/>
        <v>0</v>
      </c>
      <c r="N1457" s="44">
        <f>IF(M1457=1,'Car Info '!$C$5*9.80665*'Car Info '!$H$5,0)</f>
        <v>0</v>
      </c>
      <c r="O1457" s="44">
        <f>0.5*'Car Info '!$G$5*'Car Info '!$I$5*'Car Info '!$D$5*('My Spreedsheet '!F1457*'My Spreedsheet '!F1457)</f>
        <v>0</v>
      </c>
      <c r="P1457" s="44">
        <f t="shared" si="719"/>
        <v>-248.33333333333331</v>
      </c>
      <c r="Q1457" s="44">
        <f t="shared" si="696"/>
        <v>0</v>
      </c>
      <c r="R1457" s="44">
        <f t="shared" si="697"/>
        <v>0</v>
      </c>
      <c r="S1457" s="44">
        <f t="shared" si="698"/>
        <v>0</v>
      </c>
      <c r="T1457" s="44">
        <f t="shared" si="699"/>
        <v>2319652.0068532238</v>
      </c>
      <c r="U1457" s="44">
        <f t="shared" si="700"/>
        <v>0</v>
      </c>
      <c r="V1457" s="44">
        <f t="shared" si="701"/>
        <v>0</v>
      </c>
      <c r="W1457" s="44">
        <f t="shared" si="702"/>
        <v>0</v>
      </c>
      <c r="X1457" s="44">
        <f t="shared" si="703"/>
        <v>0</v>
      </c>
      <c r="Y1457" s="44">
        <f t="shared" si="689"/>
        <v>6576.4533453629765</v>
      </c>
      <c r="Z1457" s="44">
        <f t="shared" si="690"/>
        <v>-2489.186602280723</v>
      </c>
      <c r="AA1457" s="44">
        <f t="shared" si="704"/>
        <v>1.8267925959341602</v>
      </c>
      <c r="AB1457" s="44">
        <f t="shared" si="705"/>
        <v>-0.69144072285575642</v>
      </c>
      <c r="AC1457" s="44">
        <f t="shared" si="706"/>
        <v>0.69144072285575642</v>
      </c>
      <c r="AD1457" s="44">
        <f t="shared" si="707"/>
        <v>1.1353518730784038</v>
      </c>
      <c r="AE1457" s="44">
        <f>1/2*(('Car Info '!$C$5)*('My Spreedsheet '!F1457)^2)</f>
        <v>0</v>
      </c>
      <c r="AF1457" s="44">
        <f t="shared" si="708"/>
        <v>0</v>
      </c>
      <c r="AG1457" s="44">
        <f t="shared" si="709"/>
        <v>0</v>
      </c>
      <c r="AH1457" s="44">
        <f t="shared" si="710"/>
        <v>49.155292732981735</v>
      </c>
      <c r="AI1457" s="44">
        <f t="shared" si="711"/>
        <v>0</v>
      </c>
      <c r="AJ1457" s="44">
        <f t="shared" si="712"/>
        <v>0</v>
      </c>
      <c r="AK1457" s="44">
        <f t="shared" si="713"/>
        <v>0</v>
      </c>
      <c r="AL1457" s="44">
        <f t="shared" si="714"/>
        <v>0</v>
      </c>
      <c r="AM1457" s="44">
        <f t="shared" si="715"/>
        <v>0</v>
      </c>
      <c r="AN1457" s="44">
        <f t="shared" si="716"/>
        <v>0</v>
      </c>
      <c r="AO1457" s="44">
        <f>IF('My Spreedsheet '!AN1457&lt; 'Supercapacitor Info'!$F$22,'My Spreedsheet '!AN1457,'Supercapacitor Info'!$F$22)</f>
        <v>0</v>
      </c>
    </row>
    <row r="1458" spans="2:41" x14ac:dyDescent="0.3">
      <c r="B1458" s="11" t="s">
        <v>11</v>
      </c>
      <c r="C1458" s="11">
        <v>1453</v>
      </c>
      <c r="D1458" s="11">
        <v>431</v>
      </c>
      <c r="E1458" s="12">
        <v>0</v>
      </c>
      <c r="F1458" s="53">
        <f t="shared" si="691"/>
        <v>0</v>
      </c>
      <c r="G1458" s="19">
        <f t="shared" si="717"/>
        <v>0</v>
      </c>
      <c r="H1458" s="19">
        <f t="shared" si="718"/>
        <v>0</v>
      </c>
      <c r="I1458" s="19">
        <f t="shared" si="692"/>
        <v>0</v>
      </c>
      <c r="J1458" s="19">
        <f t="shared" si="693"/>
        <v>15008.250000000002</v>
      </c>
      <c r="K1458" s="19">
        <f t="shared" si="694"/>
        <v>7157.8333333333421</v>
      </c>
      <c r="L1458" s="44">
        <f>'Car Info '!$C$5*'My Spreedsheet '!G1458</f>
        <v>0</v>
      </c>
      <c r="M1458" s="44">
        <f t="shared" si="695"/>
        <v>0</v>
      </c>
      <c r="N1458" s="44">
        <f>IF(M1458=1,'Car Info '!$C$5*9.80665*'Car Info '!$H$5,0)</f>
        <v>0</v>
      </c>
      <c r="O1458" s="44">
        <f>0.5*'Car Info '!$G$5*'Car Info '!$I$5*'Car Info '!$D$5*('My Spreedsheet '!F1458*'My Spreedsheet '!F1458)</f>
        <v>0</v>
      </c>
      <c r="P1458" s="44">
        <f t="shared" si="719"/>
        <v>0</v>
      </c>
      <c r="Q1458" s="44">
        <f t="shared" si="696"/>
        <v>0</v>
      </c>
      <c r="R1458" s="44">
        <f t="shared" si="697"/>
        <v>0</v>
      </c>
      <c r="S1458" s="44">
        <f t="shared" si="698"/>
        <v>0</v>
      </c>
      <c r="T1458" s="44">
        <f t="shared" si="699"/>
        <v>2319652.0068532238</v>
      </c>
      <c r="U1458" s="44">
        <f t="shared" si="700"/>
        <v>0</v>
      </c>
      <c r="V1458" s="44">
        <f t="shared" si="701"/>
        <v>0</v>
      </c>
      <c r="W1458" s="44">
        <f t="shared" si="702"/>
        <v>0</v>
      </c>
      <c r="X1458" s="44">
        <f t="shared" si="703"/>
        <v>0</v>
      </c>
      <c r="Y1458" s="44">
        <f t="shared" si="689"/>
        <v>6576.4533453629765</v>
      </c>
      <c r="Z1458" s="44">
        <f t="shared" si="690"/>
        <v>-2489.186602280723</v>
      </c>
      <c r="AA1458" s="44">
        <f t="shared" si="704"/>
        <v>1.8267925959341602</v>
      </c>
      <c r="AB1458" s="44">
        <f t="shared" si="705"/>
        <v>-0.69144072285575642</v>
      </c>
      <c r="AC1458" s="44">
        <f t="shared" si="706"/>
        <v>0.69144072285575642</v>
      </c>
      <c r="AD1458" s="44">
        <f t="shared" si="707"/>
        <v>1.1353518730784038</v>
      </c>
      <c r="AE1458" s="44">
        <f>1/2*(('Car Info '!$C$5)*('My Spreedsheet '!F1458)^2)</f>
        <v>0</v>
      </c>
      <c r="AF1458" s="44">
        <f t="shared" si="708"/>
        <v>0</v>
      </c>
      <c r="AG1458" s="44">
        <f t="shared" si="709"/>
        <v>0</v>
      </c>
      <c r="AH1458" s="44">
        <f t="shared" si="710"/>
        <v>49.155292732981735</v>
      </c>
      <c r="AI1458" s="44">
        <f t="shared" si="711"/>
        <v>0</v>
      </c>
      <c r="AJ1458" s="44">
        <f t="shared" si="712"/>
        <v>0</v>
      </c>
      <c r="AK1458" s="44">
        <f t="shared" si="713"/>
        <v>0</v>
      </c>
      <c r="AL1458" s="44">
        <f t="shared" si="714"/>
        <v>0</v>
      </c>
      <c r="AM1458" s="44">
        <f t="shared" si="715"/>
        <v>0</v>
      </c>
      <c r="AN1458" s="44">
        <f t="shared" si="716"/>
        <v>0</v>
      </c>
      <c r="AO1458" s="44">
        <f>IF('My Spreedsheet '!AN1458&lt; 'Supercapacitor Info'!$F$22,'My Spreedsheet '!AN1458,'Supercapacitor Info'!$F$22)</f>
        <v>0</v>
      </c>
    </row>
    <row r="1459" spans="2:41" x14ac:dyDescent="0.3">
      <c r="B1459" s="11" t="s">
        <v>11</v>
      </c>
      <c r="C1459" s="11">
        <v>1454</v>
      </c>
      <c r="D1459" s="11">
        <v>432</v>
      </c>
      <c r="E1459" s="12">
        <v>0</v>
      </c>
      <c r="F1459" s="53">
        <f t="shared" si="691"/>
        <v>0</v>
      </c>
      <c r="G1459" s="19">
        <f t="shared" si="717"/>
        <v>0</v>
      </c>
      <c r="H1459" s="19">
        <f t="shared" si="718"/>
        <v>0</v>
      </c>
      <c r="I1459" s="19">
        <f t="shared" si="692"/>
        <v>0</v>
      </c>
      <c r="J1459" s="19">
        <f t="shared" si="693"/>
        <v>15008.250000000002</v>
      </c>
      <c r="K1459" s="19">
        <f t="shared" si="694"/>
        <v>7157.8333333333421</v>
      </c>
      <c r="L1459" s="44">
        <f>'Car Info '!$C$5*'My Spreedsheet '!G1459</f>
        <v>0</v>
      </c>
      <c r="M1459" s="44">
        <f t="shared" si="695"/>
        <v>0</v>
      </c>
      <c r="N1459" s="44">
        <f>IF(M1459=1,'Car Info '!$C$5*9.80665*'Car Info '!$H$5,0)</f>
        <v>0</v>
      </c>
      <c r="O1459" s="44">
        <f>0.5*'Car Info '!$G$5*'Car Info '!$I$5*'Car Info '!$D$5*('My Spreedsheet '!F1459*'My Spreedsheet '!F1459)</f>
        <v>0</v>
      </c>
      <c r="P1459" s="44">
        <f t="shared" si="719"/>
        <v>0</v>
      </c>
      <c r="Q1459" s="44">
        <f t="shared" si="696"/>
        <v>0</v>
      </c>
      <c r="R1459" s="44">
        <f t="shared" si="697"/>
        <v>0</v>
      </c>
      <c r="S1459" s="44">
        <f t="shared" si="698"/>
        <v>0</v>
      </c>
      <c r="T1459" s="44">
        <f t="shared" si="699"/>
        <v>2319652.0068532238</v>
      </c>
      <c r="U1459" s="44">
        <f t="shared" si="700"/>
        <v>0</v>
      </c>
      <c r="V1459" s="44">
        <f t="shared" si="701"/>
        <v>0</v>
      </c>
      <c r="W1459" s="44">
        <f t="shared" si="702"/>
        <v>0</v>
      </c>
      <c r="X1459" s="44">
        <f t="shared" si="703"/>
        <v>0</v>
      </c>
      <c r="Y1459" s="44">
        <f t="shared" si="689"/>
        <v>6576.4533453629765</v>
      </c>
      <c r="Z1459" s="44">
        <f t="shared" si="690"/>
        <v>-2489.186602280723</v>
      </c>
      <c r="AA1459" s="44">
        <f t="shared" si="704"/>
        <v>1.8267925959341602</v>
      </c>
      <c r="AB1459" s="44">
        <f t="shared" si="705"/>
        <v>-0.69144072285575642</v>
      </c>
      <c r="AC1459" s="44">
        <f t="shared" si="706"/>
        <v>0.69144072285575642</v>
      </c>
      <c r="AD1459" s="44">
        <f t="shared" si="707"/>
        <v>1.1353518730784038</v>
      </c>
      <c r="AE1459" s="44">
        <f>1/2*(('Car Info '!$C$5)*('My Spreedsheet '!F1459)^2)</f>
        <v>0</v>
      </c>
      <c r="AF1459" s="44">
        <f t="shared" si="708"/>
        <v>0</v>
      </c>
      <c r="AG1459" s="44">
        <f t="shared" si="709"/>
        <v>0</v>
      </c>
      <c r="AH1459" s="44">
        <f t="shared" si="710"/>
        <v>49.155292732981735</v>
      </c>
      <c r="AI1459" s="44">
        <f t="shared" si="711"/>
        <v>0</v>
      </c>
      <c r="AJ1459" s="44">
        <f t="shared" si="712"/>
        <v>0</v>
      </c>
      <c r="AK1459" s="44">
        <f t="shared" si="713"/>
        <v>0</v>
      </c>
      <c r="AL1459" s="44">
        <f t="shared" si="714"/>
        <v>0</v>
      </c>
      <c r="AM1459" s="44">
        <f t="shared" si="715"/>
        <v>0</v>
      </c>
      <c r="AN1459" s="44">
        <f t="shared" si="716"/>
        <v>0</v>
      </c>
      <c r="AO1459" s="44">
        <f>IF('My Spreedsheet '!AN1459&lt; 'Supercapacitor Info'!$F$22,'My Spreedsheet '!AN1459,'Supercapacitor Info'!$F$22)</f>
        <v>0</v>
      </c>
    </row>
    <row r="1460" spans="2:41" x14ac:dyDescent="0.3">
      <c r="B1460" s="11" t="s">
        <v>11</v>
      </c>
      <c r="C1460" s="11">
        <v>1455</v>
      </c>
      <c r="D1460" s="11">
        <v>433</v>
      </c>
      <c r="E1460" s="12">
        <v>0</v>
      </c>
      <c r="F1460" s="53">
        <f t="shared" si="691"/>
        <v>0</v>
      </c>
      <c r="G1460" s="19">
        <f t="shared" si="717"/>
        <v>0</v>
      </c>
      <c r="H1460" s="19">
        <f t="shared" si="718"/>
        <v>0</v>
      </c>
      <c r="I1460" s="19">
        <f t="shared" si="692"/>
        <v>0</v>
      </c>
      <c r="J1460" s="19">
        <f t="shared" si="693"/>
        <v>15008.250000000002</v>
      </c>
      <c r="K1460" s="19">
        <f t="shared" si="694"/>
        <v>7157.8333333333421</v>
      </c>
      <c r="L1460" s="44">
        <f>'Car Info '!$C$5*'My Spreedsheet '!G1460</f>
        <v>0</v>
      </c>
      <c r="M1460" s="44">
        <f t="shared" si="695"/>
        <v>0</v>
      </c>
      <c r="N1460" s="44">
        <f>IF(M1460=1,'Car Info '!$C$5*9.80665*'Car Info '!$H$5,0)</f>
        <v>0</v>
      </c>
      <c r="O1460" s="44">
        <f>0.5*'Car Info '!$G$5*'Car Info '!$I$5*'Car Info '!$D$5*('My Spreedsheet '!F1460*'My Spreedsheet '!F1460)</f>
        <v>0</v>
      </c>
      <c r="P1460" s="44">
        <f t="shared" si="719"/>
        <v>0</v>
      </c>
      <c r="Q1460" s="44">
        <f t="shared" si="696"/>
        <v>0</v>
      </c>
      <c r="R1460" s="44">
        <f t="shared" si="697"/>
        <v>0</v>
      </c>
      <c r="S1460" s="44">
        <f t="shared" si="698"/>
        <v>0</v>
      </c>
      <c r="T1460" s="44">
        <f t="shared" si="699"/>
        <v>2319652.0068532238</v>
      </c>
      <c r="U1460" s="44">
        <f t="shared" si="700"/>
        <v>0</v>
      </c>
      <c r="V1460" s="44">
        <f t="shared" si="701"/>
        <v>0</v>
      </c>
      <c r="W1460" s="44">
        <f t="shared" si="702"/>
        <v>0</v>
      </c>
      <c r="X1460" s="44">
        <f t="shared" si="703"/>
        <v>0</v>
      </c>
      <c r="Y1460" s="44">
        <f t="shared" si="689"/>
        <v>6576.4533453629765</v>
      </c>
      <c r="Z1460" s="44">
        <f t="shared" si="690"/>
        <v>-2489.186602280723</v>
      </c>
      <c r="AA1460" s="44">
        <f t="shared" si="704"/>
        <v>1.8267925959341602</v>
      </c>
      <c r="AB1460" s="44">
        <f t="shared" si="705"/>
        <v>-0.69144072285575642</v>
      </c>
      <c r="AC1460" s="44">
        <f t="shared" si="706"/>
        <v>0.69144072285575642</v>
      </c>
      <c r="AD1460" s="44">
        <f t="shared" si="707"/>
        <v>1.1353518730784038</v>
      </c>
      <c r="AE1460" s="44">
        <f>1/2*(('Car Info '!$C$5)*('My Spreedsheet '!F1460)^2)</f>
        <v>0</v>
      </c>
      <c r="AF1460" s="44">
        <f t="shared" si="708"/>
        <v>0</v>
      </c>
      <c r="AG1460" s="44">
        <f t="shared" si="709"/>
        <v>0</v>
      </c>
      <c r="AH1460" s="44">
        <f t="shared" si="710"/>
        <v>49.155292732981735</v>
      </c>
      <c r="AI1460" s="44">
        <f t="shared" si="711"/>
        <v>0</v>
      </c>
      <c r="AJ1460" s="44">
        <f t="shared" si="712"/>
        <v>0</v>
      </c>
      <c r="AK1460" s="44">
        <f t="shared" si="713"/>
        <v>0</v>
      </c>
      <c r="AL1460" s="44">
        <f t="shared" si="714"/>
        <v>0</v>
      </c>
      <c r="AM1460" s="44">
        <f t="shared" si="715"/>
        <v>0</v>
      </c>
      <c r="AN1460" s="44">
        <f t="shared" si="716"/>
        <v>0</v>
      </c>
      <c r="AO1460" s="44">
        <f>IF('My Spreedsheet '!AN1460&lt; 'Supercapacitor Info'!$F$22,'My Spreedsheet '!AN1460,'Supercapacitor Info'!$F$22)</f>
        <v>0</v>
      </c>
    </row>
    <row r="1461" spans="2:41" x14ac:dyDescent="0.3">
      <c r="B1461" s="11" t="s">
        <v>11</v>
      </c>
      <c r="C1461" s="11">
        <v>1456</v>
      </c>
      <c r="D1461" s="11">
        <v>434</v>
      </c>
      <c r="E1461" s="12">
        <v>0</v>
      </c>
      <c r="F1461" s="53">
        <f t="shared" si="691"/>
        <v>0</v>
      </c>
      <c r="G1461" s="19">
        <f t="shared" si="717"/>
        <v>0</v>
      </c>
      <c r="H1461" s="19">
        <f t="shared" si="718"/>
        <v>0</v>
      </c>
      <c r="I1461" s="19">
        <f t="shared" si="692"/>
        <v>0</v>
      </c>
      <c r="J1461" s="19">
        <f t="shared" si="693"/>
        <v>15008.250000000002</v>
      </c>
      <c r="K1461" s="19">
        <f t="shared" si="694"/>
        <v>7157.8333333333421</v>
      </c>
      <c r="L1461" s="44">
        <f>'Car Info '!$C$5*'My Spreedsheet '!G1461</f>
        <v>0</v>
      </c>
      <c r="M1461" s="44">
        <f t="shared" si="695"/>
        <v>0</v>
      </c>
      <c r="N1461" s="44">
        <f>IF(M1461=1,'Car Info '!$C$5*9.80665*'Car Info '!$H$5,0)</f>
        <v>0</v>
      </c>
      <c r="O1461" s="44">
        <f>0.5*'Car Info '!$G$5*'Car Info '!$I$5*'Car Info '!$D$5*('My Spreedsheet '!F1461*'My Spreedsheet '!F1461)</f>
        <v>0</v>
      </c>
      <c r="P1461" s="44">
        <f t="shared" si="719"/>
        <v>0</v>
      </c>
      <c r="Q1461" s="44">
        <f t="shared" si="696"/>
        <v>0</v>
      </c>
      <c r="R1461" s="44">
        <f t="shared" si="697"/>
        <v>0</v>
      </c>
      <c r="S1461" s="44">
        <f t="shared" si="698"/>
        <v>0</v>
      </c>
      <c r="T1461" s="44">
        <f t="shared" si="699"/>
        <v>2319652.0068532238</v>
      </c>
      <c r="U1461" s="44">
        <f t="shared" si="700"/>
        <v>0</v>
      </c>
      <c r="V1461" s="44">
        <f t="shared" si="701"/>
        <v>0</v>
      </c>
      <c r="W1461" s="44">
        <f t="shared" si="702"/>
        <v>0</v>
      </c>
      <c r="X1461" s="44">
        <f t="shared" si="703"/>
        <v>0</v>
      </c>
      <c r="Y1461" s="44">
        <f t="shared" si="689"/>
        <v>6576.4533453629765</v>
      </c>
      <c r="Z1461" s="44">
        <f t="shared" si="690"/>
        <v>-2489.186602280723</v>
      </c>
      <c r="AA1461" s="44">
        <f t="shared" si="704"/>
        <v>1.8267925959341602</v>
      </c>
      <c r="AB1461" s="44">
        <f t="shared" si="705"/>
        <v>-0.69144072285575642</v>
      </c>
      <c r="AC1461" s="44">
        <f t="shared" si="706"/>
        <v>0.69144072285575642</v>
      </c>
      <c r="AD1461" s="44">
        <f t="shared" si="707"/>
        <v>1.1353518730784038</v>
      </c>
      <c r="AE1461" s="44">
        <f>1/2*(('Car Info '!$C$5)*('My Spreedsheet '!F1461)^2)</f>
        <v>0</v>
      </c>
      <c r="AF1461" s="44">
        <f t="shared" si="708"/>
        <v>0</v>
      </c>
      <c r="AG1461" s="44">
        <f t="shared" si="709"/>
        <v>0</v>
      </c>
      <c r="AH1461" s="44">
        <f t="shared" si="710"/>
        <v>49.155292732981735</v>
      </c>
      <c r="AI1461" s="44">
        <f t="shared" si="711"/>
        <v>0</v>
      </c>
      <c r="AJ1461" s="44">
        <f t="shared" si="712"/>
        <v>0</v>
      </c>
      <c r="AK1461" s="44">
        <f t="shared" si="713"/>
        <v>0</v>
      </c>
      <c r="AL1461" s="44">
        <f t="shared" si="714"/>
        <v>0</v>
      </c>
      <c r="AM1461" s="44">
        <f t="shared" si="715"/>
        <v>0</v>
      </c>
      <c r="AN1461" s="44">
        <f t="shared" si="716"/>
        <v>0</v>
      </c>
      <c r="AO1461" s="44">
        <f>IF('My Spreedsheet '!AN1461&lt; 'Supercapacitor Info'!$F$22,'My Spreedsheet '!AN1461,'Supercapacitor Info'!$F$22)</f>
        <v>0</v>
      </c>
    </row>
    <row r="1462" spans="2:41" x14ac:dyDescent="0.3">
      <c r="B1462" s="11" t="s">
        <v>11</v>
      </c>
      <c r="C1462" s="11">
        <v>1457</v>
      </c>
      <c r="D1462" s="11">
        <v>435</v>
      </c>
      <c r="E1462" s="12">
        <v>0</v>
      </c>
      <c r="F1462" s="53">
        <f t="shared" si="691"/>
        <v>0</v>
      </c>
      <c r="G1462" s="19">
        <f t="shared" si="717"/>
        <v>0</v>
      </c>
      <c r="H1462" s="19">
        <f t="shared" si="718"/>
        <v>0</v>
      </c>
      <c r="I1462" s="19">
        <f t="shared" si="692"/>
        <v>0</v>
      </c>
      <c r="J1462" s="19">
        <f t="shared" si="693"/>
        <v>15008.250000000002</v>
      </c>
      <c r="K1462" s="19">
        <f t="shared" si="694"/>
        <v>7157.8333333333421</v>
      </c>
      <c r="L1462" s="44">
        <f>'Car Info '!$C$5*'My Spreedsheet '!G1462</f>
        <v>0</v>
      </c>
      <c r="M1462" s="44">
        <f t="shared" si="695"/>
        <v>0</v>
      </c>
      <c r="N1462" s="44">
        <f>IF(M1462=1,'Car Info '!$C$5*9.80665*'Car Info '!$H$5,0)</f>
        <v>0</v>
      </c>
      <c r="O1462" s="44">
        <f>0.5*'Car Info '!$G$5*'Car Info '!$I$5*'Car Info '!$D$5*('My Spreedsheet '!F1462*'My Spreedsheet '!F1462)</f>
        <v>0</v>
      </c>
      <c r="P1462" s="44">
        <f t="shared" si="719"/>
        <v>0</v>
      </c>
      <c r="Q1462" s="44">
        <f t="shared" si="696"/>
        <v>0</v>
      </c>
      <c r="R1462" s="44">
        <f t="shared" si="697"/>
        <v>0</v>
      </c>
      <c r="S1462" s="44">
        <f t="shared" si="698"/>
        <v>0</v>
      </c>
      <c r="T1462" s="44">
        <f t="shared" si="699"/>
        <v>2319652.0068532238</v>
      </c>
      <c r="U1462" s="44">
        <f t="shared" si="700"/>
        <v>0</v>
      </c>
      <c r="V1462" s="44">
        <f t="shared" si="701"/>
        <v>0</v>
      </c>
      <c r="W1462" s="44">
        <f t="shared" si="702"/>
        <v>0</v>
      </c>
      <c r="X1462" s="44">
        <f t="shared" si="703"/>
        <v>0</v>
      </c>
      <c r="Y1462" s="44">
        <f t="shared" si="689"/>
        <v>6576.4533453629765</v>
      </c>
      <c r="Z1462" s="44">
        <f t="shared" si="690"/>
        <v>-2489.186602280723</v>
      </c>
      <c r="AA1462" s="44">
        <f t="shared" si="704"/>
        <v>1.8267925959341602</v>
      </c>
      <c r="AB1462" s="44">
        <f t="shared" si="705"/>
        <v>-0.69144072285575642</v>
      </c>
      <c r="AC1462" s="44">
        <f t="shared" si="706"/>
        <v>0.69144072285575642</v>
      </c>
      <c r="AD1462" s="44">
        <f t="shared" si="707"/>
        <v>1.1353518730784038</v>
      </c>
      <c r="AE1462" s="44">
        <f>1/2*(('Car Info '!$C$5)*('My Spreedsheet '!F1462)^2)</f>
        <v>0</v>
      </c>
      <c r="AF1462" s="44">
        <f t="shared" si="708"/>
        <v>0</v>
      </c>
      <c r="AG1462" s="44">
        <f t="shared" si="709"/>
        <v>0</v>
      </c>
      <c r="AH1462" s="44">
        <f t="shared" si="710"/>
        <v>49.155292732981735</v>
      </c>
      <c r="AI1462" s="44">
        <f t="shared" si="711"/>
        <v>0</v>
      </c>
      <c r="AJ1462" s="44">
        <f t="shared" si="712"/>
        <v>0</v>
      </c>
      <c r="AK1462" s="44">
        <f t="shared" si="713"/>
        <v>0</v>
      </c>
      <c r="AL1462" s="44">
        <f t="shared" si="714"/>
        <v>0</v>
      </c>
      <c r="AM1462" s="44">
        <f t="shared" si="715"/>
        <v>0</v>
      </c>
      <c r="AN1462" s="44">
        <f t="shared" si="716"/>
        <v>0</v>
      </c>
      <c r="AO1462" s="44">
        <f>IF('My Spreedsheet '!AN1462&lt; 'Supercapacitor Info'!$F$22,'My Spreedsheet '!AN1462,'Supercapacitor Info'!$F$22)</f>
        <v>0</v>
      </c>
    </row>
    <row r="1463" spans="2:41" x14ac:dyDescent="0.3">
      <c r="B1463" s="11" t="s">
        <v>11</v>
      </c>
      <c r="C1463" s="11">
        <v>1458</v>
      </c>
      <c r="D1463" s="11">
        <v>436</v>
      </c>
      <c r="E1463" s="12">
        <v>0</v>
      </c>
      <c r="F1463" s="53">
        <f t="shared" si="691"/>
        <v>0</v>
      </c>
      <c r="G1463" s="19">
        <f t="shared" si="717"/>
        <v>0</v>
      </c>
      <c r="H1463" s="19">
        <f t="shared" si="718"/>
        <v>0</v>
      </c>
      <c r="I1463" s="19">
        <f t="shared" si="692"/>
        <v>0</v>
      </c>
      <c r="J1463" s="19">
        <f t="shared" si="693"/>
        <v>15008.250000000002</v>
      </c>
      <c r="K1463" s="19">
        <f t="shared" si="694"/>
        <v>7157.8333333333421</v>
      </c>
      <c r="L1463" s="44">
        <f>'Car Info '!$C$5*'My Spreedsheet '!G1463</f>
        <v>0</v>
      </c>
      <c r="M1463" s="44">
        <f t="shared" si="695"/>
        <v>0</v>
      </c>
      <c r="N1463" s="44">
        <f>IF(M1463=1,'Car Info '!$C$5*9.80665*'Car Info '!$H$5,0)</f>
        <v>0</v>
      </c>
      <c r="O1463" s="44">
        <f>0.5*'Car Info '!$G$5*'Car Info '!$I$5*'Car Info '!$D$5*('My Spreedsheet '!F1463*'My Spreedsheet '!F1463)</f>
        <v>0</v>
      </c>
      <c r="P1463" s="44">
        <f t="shared" si="719"/>
        <v>0</v>
      </c>
      <c r="Q1463" s="44">
        <f t="shared" si="696"/>
        <v>0</v>
      </c>
      <c r="R1463" s="44">
        <f t="shared" si="697"/>
        <v>0</v>
      </c>
      <c r="S1463" s="44">
        <f t="shared" si="698"/>
        <v>0</v>
      </c>
      <c r="T1463" s="44">
        <f t="shared" si="699"/>
        <v>2319652.0068532238</v>
      </c>
      <c r="U1463" s="44">
        <f t="shared" si="700"/>
        <v>0</v>
      </c>
      <c r="V1463" s="44">
        <f t="shared" si="701"/>
        <v>0</v>
      </c>
      <c r="W1463" s="44">
        <f t="shared" si="702"/>
        <v>0</v>
      </c>
      <c r="X1463" s="44">
        <f t="shared" si="703"/>
        <v>0</v>
      </c>
      <c r="Y1463" s="44">
        <f t="shared" si="689"/>
        <v>6576.4533453629765</v>
      </c>
      <c r="Z1463" s="44">
        <f t="shared" si="690"/>
        <v>-2489.186602280723</v>
      </c>
      <c r="AA1463" s="44">
        <f t="shared" si="704"/>
        <v>1.8267925959341602</v>
      </c>
      <c r="AB1463" s="44">
        <f t="shared" si="705"/>
        <v>-0.69144072285575642</v>
      </c>
      <c r="AC1463" s="44">
        <f t="shared" si="706"/>
        <v>0.69144072285575642</v>
      </c>
      <c r="AD1463" s="44">
        <f t="shared" si="707"/>
        <v>1.1353518730784038</v>
      </c>
      <c r="AE1463" s="44">
        <f>1/2*(('Car Info '!$C$5)*('My Spreedsheet '!F1463)^2)</f>
        <v>0</v>
      </c>
      <c r="AF1463" s="44">
        <f t="shared" si="708"/>
        <v>0</v>
      </c>
      <c r="AG1463" s="44">
        <f t="shared" si="709"/>
        <v>0</v>
      </c>
      <c r="AH1463" s="44">
        <f t="shared" si="710"/>
        <v>49.155292732981735</v>
      </c>
      <c r="AI1463" s="44">
        <f t="shared" si="711"/>
        <v>0</v>
      </c>
      <c r="AJ1463" s="44">
        <f t="shared" si="712"/>
        <v>0</v>
      </c>
      <c r="AK1463" s="44">
        <f t="shared" si="713"/>
        <v>0</v>
      </c>
      <c r="AL1463" s="44">
        <f t="shared" si="714"/>
        <v>0</v>
      </c>
      <c r="AM1463" s="44">
        <f t="shared" si="715"/>
        <v>0</v>
      </c>
      <c r="AN1463" s="44">
        <f t="shared" si="716"/>
        <v>0</v>
      </c>
      <c r="AO1463" s="44">
        <f>IF('My Spreedsheet '!AN1463&lt; 'Supercapacitor Info'!$F$22,'My Spreedsheet '!AN1463,'Supercapacitor Info'!$F$22)</f>
        <v>0</v>
      </c>
    </row>
    <row r="1464" spans="2:41" x14ac:dyDescent="0.3">
      <c r="B1464" s="11" t="s">
        <v>11</v>
      </c>
      <c r="C1464" s="11">
        <v>1459</v>
      </c>
      <c r="D1464" s="11">
        <v>437</v>
      </c>
      <c r="E1464" s="12">
        <v>0</v>
      </c>
      <c r="F1464" s="53">
        <f t="shared" si="691"/>
        <v>0</v>
      </c>
      <c r="G1464" s="19">
        <f t="shared" si="717"/>
        <v>0</v>
      </c>
      <c r="H1464" s="19">
        <f t="shared" si="718"/>
        <v>0</v>
      </c>
      <c r="I1464" s="19">
        <f t="shared" si="692"/>
        <v>0</v>
      </c>
      <c r="J1464" s="19">
        <f t="shared" si="693"/>
        <v>15008.250000000002</v>
      </c>
      <c r="K1464" s="19">
        <f t="shared" si="694"/>
        <v>7157.8333333333421</v>
      </c>
      <c r="L1464" s="44">
        <f>'Car Info '!$C$5*'My Spreedsheet '!G1464</f>
        <v>0</v>
      </c>
      <c r="M1464" s="44">
        <f t="shared" si="695"/>
        <v>0</v>
      </c>
      <c r="N1464" s="44">
        <f>IF(M1464=1,'Car Info '!$C$5*9.80665*'Car Info '!$H$5,0)</f>
        <v>0</v>
      </c>
      <c r="O1464" s="44">
        <f>0.5*'Car Info '!$G$5*'Car Info '!$I$5*'Car Info '!$D$5*('My Spreedsheet '!F1464*'My Spreedsheet '!F1464)</f>
        <v>0</v>
      </c>
      <c r="P1464" s="44">
        <f t="shared" si="719"/>
        <v>0</v>
      </c>
      <c r="Q1464" s="44">
        <f t="shared" si="696"/>
        <v>0</v>
      </c>
      <c r="R1464" s="44">
        <f t="shared" si="697"/>
        <v>0</v>
      </c>
      <c r="S1464" s="44">
        <f t="shared" si="698"/>
        <v>0</v>
      </c>
      <c r="T1464" s="44">
        <f t="shared" si="699"/>
        <v>2319652.0068532238</v>
      </c>
      <c r="U1464" s="44">
        <f t="shared" si="700"/>
        <v>0</v>
      </c>
      <c r="V1464" s="44">
        <f t="shared" si="701"/>
        <v>0</v>
      </c>
      <c r="W1464" s="44">
        <f t="shared" si="702"/>
        <v>0</v>
      </c>
      <c r="X1464" s="44">
        <f t="shared" si="703"/>
        <v>0</v>
      </c>
      <c r="Y1464" s="44">
        <f t="shared" si="689"/>
        <v>6576.4533453629765</v>
      </c>
      <c r="Z1464" s="44">
        <f t="shared" si="690"/>
        <v>-2489.186602280723</v>
      </c>
      <c r="AA1464" s="44">
        <f t="shared" si="704"/>
        <v>1.8267925959341602</v>
      </c>
      <c r="AB1464" s="44">
        <f t="shared" si="705"/>
        <v>-0.69144072285575642</v>
      </c>
      <c r="AC1464" s="44">
        <f t="shared" si="706"/>
        <v>0.69144072285575642</v>
      </c>
      <c r="AD1464" s="44">
        <f t="shared" si="707"/>
        <v>1.1353518730784038</v>
      </c>
      <c r="AE1464" s="44">
        <f>1/2*(('Car Info '!$C$5)*('My Spreedsheet '!F1464)^2)</f>
        <v>0</v>
      </c>
      <c r="AF1464" s="44">
        <f t="shared" si="708"/>
        <v>0</v>
      </c>
      <c r="AG1464" s="44">
        <f t="shared" si="709"/>
        <v>0</v>
      </c>
      <c r="AH1464" s="44">
        <f t="shared" si="710"/>
        <v>49.155292732981735</v>
      </c>
      <c r="AI1464" s="44">
        <f t="shared" si="711"/>
        <v>0</v>
      </c>
      <c r="AJ1464" s="44">
        <f t="shared" si="712"/>
        <v>0</v>
      </c>
      <c r="AK1464" s="44">
        <f t="shared" si="713"/>
        <v>0</v>
      </c>
      <c r="AL1464" s="44">
        <f t="shared" si="714"/>
        <v>0</v>
      </c>
      <c r="AM1464" s="44">
        <f t="shared" si="715"/>
        <v>0</v>
      </c>
      <c r="AN1464" s="44">
        <f t="shared" si="716"/>
        <v>0</v>
      </c>
      <c r="AO1464" s="44">
        <f>IF('My Spreedsheet '!AN1464&lt; 'Supercapacitor Info'!$F$22,'My Spreedsheet '!AN1464,'Supercapacitor Info'!$F$22)</f>
        <v>0</v>
      </c>
    </row>
    <row r="1465" spans="2:41" x14ac:dyDescent="0.3">
      <c r="B1465" s="11" t="s">
        <v>11</v>
      </c>
      <c r="C1465" s="11">
        <v>1460</v>
      </c>
      <c r="D1465" s="11">
        <v>438</v>
      </c>
      <c r="E1465" s="12">
        <v>0</v>
      </c>
      <c r="F1465" s="53">
        <f t="shared" si="691"/>
        <v>0</v>
      </c>
      <c r="G1465" s="19">
        <f t="shared" si="717"/>
        <v>0</v>
      </c>
      <c r="H1465" s="19">
        <f t="shared" si="718"/>
        <v>0</v>
      </c>
      <c r="I1465" s="19">
        <f t="shared" si="692"/>
        <v>0</v>
      </c>
      <c r="J1465" s="19">
        <f t="shared" si="693"/>
        <v>15008.250000000002</v>
      </c>
      <c r="K1465" s="19">
        <f t="shared" si="694"/>
        <v>7157.8333333333421</v>
      </c>
      <c r="L1465" s="44">
        <f>'Car Info '!$C$5*'My Spreedsheet '!G1465</f>
        <v>0</v>
      </c>
      <c r="M1465" s="44">
        <f t="shared" si="695"/>
        <v>0</v>
      </c>
      <c r="N1465" s="44">
        <f>IF(M1465=1,'Car Info '!$C$5*9.80665*'Car Info '!$H$5,0)</f>
        <v>0</v>
      </c>
      <c r="O1465" s="44">
        <f>0.5*'Car Info '!$G$5*'Car Info '!$I$5*'Car Info '!$D$5*('My Spreedsheet '!F1465*'My Spreedsheet '!F1465)</f>
        <v>0</v>
      </c>
      <c r="P1465" s="44">
        <f t="shared" si="719"/>
        <v>0</v>
      </c>
      <c r="Q1465" s="44">
        <f t="shared" si="696"/>
        <v>0</v>
      </c>
      <c r="R1465" s="44">
        <f t="shared" si="697"/>
        <v>0</v>
      </c>
      <c r="S1465" s="44">
        <f t="shared" si="698"/>
        <v>0</v>
      </c>
      <c r="T1465" s="44">
        <f t="shared" si="699"/>
        <v>2319652.0068532238</v>
      </c>
      <c r="U1465" s="44">
        <f t="shared" si="700"/>
        <v>0</v>
      </c>
      <c r="V1465" s="44">
        <f t="shared" si="701"/>
        <v>0</v>
      </c>
      <c r="W1465" s="44">
        <f t="shared" si="702"/>
        <v>0</v>
      </c>
      <c r="X1465" s="44">
        <f t="shared" si="703"/>
        <v>0</v>
      </c>
      <c r="Y1465" s="44">
        <f t="shared" si="689"/>
        <v>6576.4533453629765</v>
      </c>
      <c r="Z1465" s="44">
        <f t="shared" si="690"/>
        <v>-2489.186602280723</v>
      </c>
      <c r="AA1465" s="44">
        <f t="shared" si="704"/>
        <v>1.8267925959341602</v>
      </c>
      <c r="AB1465" s="44">
        <f t="shared" si="705"/>
        <v>-0.69144072285575642</v>
      </c>
      <c r="AC1465" s="44">
        <f t="shared" si="706"/>
        <v>0.69144072285575642</v>
      </c>
      <c r="AD1465" s="44">
        <f t="shared" si="707"/>
        <v>1.1353518730784038</v>
      </c>
      <c r="AE1465" s="44">
        <f>1/2*(('Car Info '!$C$5)*('My Spreedsheet '!F1465)^2)</f>
        <v>0</v>
      </c>
      <c r="AF1465" s="44">
        <f t="shared" si="708"/>
        <v>0</v>
      </c>
      <c r="AG1465" s="44">
        <f t="shared" si="709"/>
        <v>0</v>
      </c>
      <c r="AH1465" s="44">
        <f t="shared" si="710"/>
        <v>49.155292732981735</v>
      </c>
      <c r="AI1465" s="44">
        <f t="shared" si="711"/>
        <v>0</v>
      </c>
      <c r="AJ1465" s="44">
        <f t="shared" si="712"/>
        <v>0</v>
      </c>
      <c r="AK1465" s="44">
        <f t="shared" si="713"/>
        <v>0</v>
      </c>
      <c r="AL1465" s="44">
        <f t="shared" si="714"/>
        <v>0</v>
      </c>
      <c r="AM1465" s="44">
        <f t="shared" si="715"/>
        <v>0</v>
      </c>
      <c r="AN1465" s="44">
        <f t="shared" si="716"/>
        <v>0</v>
      </c>
      <c r="AO1465" s="44">
        <f>IF('My Spreedsheet '!AN1465&lt; 'Supercapacitor Info'!$F$22,'My Spreedsheet '!AN1465,'Supercapacitor Info'!$F$22)</f>
        <v>0</v>
      </c>
    </row>
    <row r="1466" spans="2:41" x14ac:dyDescent="0.3">
      <c r="B1466" s="11" t="s">
        <v>11</v>
      </c>
      <c r="C1466" s="11">
        <v>1461</v>
      </c>
      <c r="D1466" s="11">
        <v>439</v>
      </c>
      <c r="E1466" s="12">
        <v>0</v>
      </c>
      <c r="F1466" s="53">
        <f t="shared" si="691"/>
        <v>0</v>
      </c>
      <c r="G1466" s="19">
        <f t="shared" si="717"/>
        <v>0</v>
      </c>
      <c r="H1466" s="19">
        <f t="shared" si="718"/>
        <v>0</v>
      </c>
      <c r="I1466" s="19">
        <f t="shared" si="692"/>
        <v>0</v>
      </c>
      <c r="J1466" s="19">
        <f t="shared" si="693"/>
        <v>15008.250000000002</v>
      </c>
      <c r="K1466" s="19">
        <f t="shared" si="694"/>
        <v>7157.8333333333421</v>
      </c>
      <c r="L1466" s="44">
        <f>'Car Info '!$C$5*'My Spreedsheet '!G1466</f>
        <v>0</v>
      </c>
      <c r="M1466" s="44">
        <f t="shared" si="695"/>
        <v>0</v>
      </c>
      <c r="N1466" s="44">
        <f>IF(M1466=1,'Car Info '!$C$5*9.80665*'Car Info '!$H$5,0)</f>
        <v>0</v>
      </c>
      <c r="O1466" s="44">
        <f>0.5*'Car Info '!$G$5*'Car Info '!$I$5*'Car Info '!$D$5*('My Spreedsheet '!F1466*'My Spreedsheet '!F1466)</f>
        <v>0</v>
      </c>
      <c r="P1466" s="44">
        <f t="shared" si="719"/>
        <v>0</v>
      </c>
      <c r="Q1466" s="44">
        <f t="shared" si="696"/>
        <v>0</v>
      </c>
      <c r="R1466" s="44">
        <f t="shared" si="697"/>
        <v>0</v>
      </c>
      <c r="S1466" s="44">
        <f t="shared" si="698"/>
        <v>0</v>
      </c>
      <c r="T1466" s="44">
        <f t="shared" si="699"/>
        <v>2319652.0068532238</v>
      </c>
      <c r="U1466" s="44">
        <f t="shared" si="700"/>
        <v>0</v>
      </c>
      <c r="V1466" s="44">
        <f t="shared" si="701"/>
        <v>0</v>
      </c>
      <c r="W1466" s="44">
        <f t="shared" si="702"/>
        <v>0</v>
      </c>
      <c r="X1466" s="44">
        <f t="shared" si="703"/>
        <v>0</v>
      </c>
      <c r="Y1466" s="44">
        <f t="shared" si="689"/>
        <v>6576.4533453629765</v>
      </c>
      <c r="Z1466" s="44">
        <f t="shared" si="690"/>
        <v>-2489.186602280723</v>
      </c>
      <c r="AA1466" s="44">
        <f t="shared" si="704"/>
        <v>1.8267925959341602</v>
      </c>
      <c r="AB1466" s="44">
        <f t="shared" si="705"/>
        <v>-0.69144072285575642</v>
      </c>
      <c r="AC1466" s="44">
        <f t="shared" si="706"/>
        <v>0.69144072285575642</v>
      </c>
      <c r="AD1466" s="44">
        <f t="shared" si="707"/>
        <v>1.1353518730784038</v>
      </c>
      <c r="AE1466" s="44">
        <f>1/2*(('Car Info '!$C$5)*('My Spreedsheet '!F1466)^2)</f>
        <v>0</v>
      </c>
      <c r="AF1466" s="44">
        <f t="shared" si="708"/>
        <v>0</v>
      </c>
      <c r="AG1466" s="44">
        <f t="shared" si="709"/>
        <v>0</v>
      </c>
      <c r="AH1466" s="44">
        <f t="shared" si="710"/>
        <v>49.155292732981735</v>
      </c>
      <c r="AI1466" s="44">
        <f t="shared" si="711"/>
        <v>0</v>
      </c>
      <c r="AJ1466" s="44">
        <f t="shared" si="712"/>
        <v>0</v>
      </c>
      <c r="AK1466" s="44">
        <f t="shared" si="713"/>
        <v>0</v>
      </c>
      <c r="AL1466" s="44">
        <f t="shared" si="714"/>
        <v>0</v>
      </c>
      <c r="AM1466" s="44">
        <f t="shared" si="715"/>
        <v>0</v>
      </c>
      <c r="AN1466" s="44">
        <f t="shared" si="716"/>
        <v>0</v>
      </c>
      <c r="AO1466" s="44">
        <f>IF('My Spreedsheet '!AN1466&lt; 'Supercapacitor Info'!$F$22,'My Spreedsheet '!AN1466,'Supercapacitor Info'!$F$22)</f>
        <v>0</v>
      </c>
    </row>
    <row r="1467" spans="2:41" x14ac:dyDescent="0.3">
      <c r="B1467" s="11" t="s">
        <v>11</v>
      </c>
      <c r="C1467" s="11">
        <v>1462</v>
      </c>
      <c r="D1467" s="11">
        <v>440</v>
      </c>
      <c r="E1467" s="12">
        <v>0</v>
      </c>
      <c r="F1467" s="53">
        <f t="shared" si="691"/>
        <v>0</v>
      </c>
      <c r="G1467" s="19">
        <f t="shared" si="717"/>
        <v>0</v>
      </c>
      <c r="H1467" s="19">
        <f t="shared" si="718"/>
        <v>0</v>
      </c>
      <c r="I1467" s="19">
        <f t="shared" si="692"/>
        <v>0</v>
      </c>
      <c r="J1467" s="19">
        <f t="shared" si="693"/>
        <v>15008.250000000002</v>
      </c>
      <c r="K1467" s="19">
        <f t="shared" si="694"/>
        <v>7157.8333333333421</v>
      </c>
      <c r="L1467" s="44">
        <f>'Car Info '!$C$5*'My Spreedsheet '!G1467</f>
        <v>0</v>
      </c>
      <c r="M1467" s="44">
        <f t="shared" si="695"/>
        <v>0</v>
      </c>
      <c r="N1467" s="44">
        <f>IF(M1467=1,'Car Info '!$C$5*9.80665*'Car Info '!$H$5,0)</f>
        <v>0</v>
      </c>
      <c r="O1467" s="44">
        <f>0.5*'Car Info '!$G$5*'Car Info '!$I$5*'Car Info '!$D$5*('My Spreedsheet '!F1467*'My Spreedsheet '!F1467)</f>
        <v>0</v>
      </c>
      <c r="P1467" s="44">
        <f t="shared" si="719"/>
        <v>0</v>
      </c>
      <c r="Q1467" s="44">
        <f t="shared" si="696"/>
        <v>0</v>
      </c>
      <c r="R1467" s="44">
        <f t="shared" si="697"/>
        <v>0</v>
      </c>
      <c r="S1467" s="44">
        <f t="shared" si="698"/>
        <v>0</v>
      </c>
      <c r="T1467" s="44">
        <f t="shared" si="699"/>
        <v>2319652.0068532238</v>
      </c>
      <c r="U1467" s="44">
        <f t="shared" si="700"/>
        <v>0</v>
      </c>
      <c r="V1467" s="44">
        <f t="shared" si="701"/>
        <v>0</v>
      </c>
      <c r="W1467" s="44">
        <f t="shared" si="702"/>
        <v>0</v>
      </c>
      <c r="X1467" s="44">
        <f t="shared" si="703"/>
        <v>0</v>
      </c>
      <c r="Y1467" s="44">
        <f t="shared" si="689"/>
        <v>6576.4533453629765</v>
      </c>
      <c r="Z1467" s="44">
        <f t="shared" si="690"/>
        <v>-2489.186602280723</v>
      </c>
      <c r="AA1467" s="44">
        <f t="shared" si="704"/>
        <v>1.8267925959341602</v>
      </c>
      <c r="AB1467" s="44">
        <f t="shared" si="705"/>
        <v>-0.69144072285575642</v>
      </c>
      <c r="AC1467" s="44">
        <f t="shared" si="706"/>
        <v>0.69144072285575642</v>
      </c>
      <c r="AD1467" s="44">
        <f t="shared" si="707"/>
        <v>1.1353518730784038</v>
      </c>
      <c r="AE1467" s="44">
        <f>1/2*(('Car Info '!$C$5)*('My Spreedsheet '!F1467)^2)</f>
        <v>0</v>
      </c>
      <c r="AF1467" s="44">
        <f t="shared" si="708"/>
        <v>0</v>
      </c>
      <c r="AG1467" s="44">
        <f t="shared" si="709"/>
        <v>0</v>
      </c>
      <c r="AH1467" s="44">
        <f t="shared" si="710"/>
        <v>49.155292732981735</v>
      </c>
      <c r="AI1467" s="44">
        <f t="shared" si="711"/>
        <v>0</v>
      </c>
      <c r="AJ1467" s="44">
        <f t="shared" si="712"/>
        <v>0</v>
      </c>
      <c r="AK1467" s="44">
        <f t="shared" si="713"/>
        <v>0</v>
      </c>
      <c r="AL1467" s="44">
        <f t="shared" si="714"/>
        <v>0</v>
      </c>
      <c r="AM1467" s="44">
        <f t="shared" si="715"/>
        <v>0</v>
      </c>
      <c r="AN1467" s="44">
        <f t="shared" si="716"/>
        <v>0</v>
      </c>
      <c r="AO1467" s="44">
        <f>IF('My Spreedsheet '!AN1467&lt; 'Supercapacitor Info'!$F$22,'My Spreedsheet '!AN1467,'Supercapacitor Info'!$F$22)</f>
        <v>0</v>
      </c>
    </row>
    <row r="1468" spans="2:41" x14ac:dyDescent="0.3">
      <c r="B1468" s="11" t="s">
        <v>11</v>
      </c>
      <c r="C1468" s="11">
        <v>1463</v>
      </c>
      <c r="D1468" s="11">
        <v>441</v>
      </c>
      <c r="E1468" s="12">
        <v>0</v>
      </c>
      <c r="F1468" s="53">
        <f t="shared" si="691"/>
        <v>0</v>
      </c>
      <c r="G1468" s="19">
        <f t="shared" si="717"/>
        <v>0</v>
      </c>
      <c r="H1468" s="19">
        <f t="shared" si="718"/>
        <v>0</v>
      </c>
      <c r="I1468" s="19">
        <f t="shared" si="692"/>
        <v>0</v>
      </c>
      <c r="J1468" s="19">
        <f t="shared" si="693"/>
        <v>15008.250000000002</v>
      </c>
      <c r="K1468" s="19">
        <f t="shared" si="694"/>
        <v>7157.8333333333421</v>
      </c>
      <c r="L1468" s="44">
        <f>'Car Info '!$C$5*'My Spreedsheet '!G1468</f>
        <v>0</v>
      </c>
      <c r="M1468" s="44">
        <f t="shared" si="695"/>
        <v>0</v>
      </c>
      <c r="N1468" s="44">
        <f>IF(M1468=1,'Car Info '!$C$5*9.80665*'Car Info '!$H$5,0)</f>
        <v>0</v>
      </c>
      <c r="O1468" s="44">
        <f>0.5*'Car Info '!$G$5*'Car Info '!$I$5*'Car Info '!$D$5*('My Spreedsheet '!F1468*'My Spreedsheet '!F1468)</f>
        <v>0</v>
      </c>
      <c r="P1468" s="44">
        <f t="shared" si="719"/>
        <v>0</v>
      </c>
      <c r="Q1468" s="44">
        <f t="shared" si="696"/>
        <v>0</v>
      </c>
      <c r="R1468" s="44">
        <f t="shared" si="697"/>
        <v>0</v>
      </c>
      <c r="S1468" s="44">
        <f t="shared" si="698"/>
        <v>0</v>
      </c>
      <c r="T1468" s="44">
        <f t="shared" si="699"/>
        <v>2319652.0068532238</v>
      </c>
      <c r="U1468" s="44">
        <f t="shared" si="700"/>
        <v>0</v>
      </c>
      <c r="V1468" s="44">
        <f t="shared" si="701"/>
        <v>0</v>
      </c>
      <c r="W1468" s="44">
        <f t="shared" si="702"/>
        <v>0</v>
      </c>
      <c r="X1468" s="44">
        <f t="shared" si="703"/>
        <v>0</v>
      </c>
      <c r="Y1468" s="44">
        <f t="shared" si="689"/>
        <v>6576.4533453629765</v>
      </c>
      <c r="Z1468" s="44">
        <f t="shared" si="690"/>
        <v>-2489.186602280723</v>
      </c>
      <c r="AA1468" s="44">
        <f t="shared" si="704"/>
        <v>1.8267925959341602</v>
      </c>
      <c r="AB1468" s="44">
        <f t="shared" si="705"/>
        <v>-0.69144072285575642</v>
      </c>
      <c r="AC1468" s="44">
        <f t="shared" si="706"/>
        <v>0.69144072285575642</v>
      </c>
      <c r="AD1468" s="44">
        <f t="shared" si="707"/>
        <v>1.1353518730784038</v>
      </c>
      <c r="AE1468" s="44">
        <f>1/2*(('Car Info '!$C$5)*('My Spreedsheet '!F1468)^2)</f>
        <v>0</v>
      </c>
      <c r="AF1468" s="44">
        <f t="shared" si="708"/>
        <v>0</v>
      </c>
      <c r="AG1468" s="44">
        <f t="shared" si="709"/>
        <v>0</v>
      </c>
      <c r="AH1468" s="44">
        <f t="shared" si="710"/>
        <v>49.155292732981735</v>
      </c>
      <c r="AI1468" s="44">
        <f t="shared" si="711"/>
        <v>0</v>
      </c>
      <c r="AJ1468" s="44">
        <f t="shared" si="712"/>
        <v>0</v>
      </c>
      <c r="AK1468" s="44">
        <f t="shared" si="713"/>
        <v>0</v>
      </c>
      <c r="AL1468" s="44">
        <f t="shared" si="714"/>
        <v>0</v>
      </c>
      <c r="AM1468" s="44">
        <f t="shared" si="715"/>
        <v>0</v>
      </c>
      <c r="AN1468" s="44">
        <f t="shared" si="716"/>
        <v>0</v>
      </c>
      <c r="AO1468" s="44">
        <f>IF('My Spreedsheet '!AN1468&lt; 'Supercapacitor Info'!$F$22,'My Spreedsheet '!AN1468,'Supercapacitor Info'!$F$22)</f>
        <v>0</v>
      </c>
    </row>
    <row r="1469" spans="2:41" x14ac:dyDescent="0.3">
      <c r="B1469" s="11" t="s">
        <v>11</v>
      </c>
      <c r="C1469" s="11">
        <v>1464</v>
      </c>
      <c r="D1469" s="11">
        <v>442</v>
      </c>
      <c r="E1469" s="12">
        <v>0</v>
      </c>
      <c r="F1469" s="53">
        <f t="shared" si="691"/>
        <v>0</v>
      </c>
      <c r="G1469" s="19">
        <f t="shared" si="717"/>
        <v>0</v>
      </c>
      <c r="H1469" s="19">
        <f t="shared" si="718"/>
        <v>0</v>
      </c>
      <c r="I1469" s="19">
        <f t="shared" si="692"/>
        <v>0</v>
      </c>
      <c r="J1469" s="19">
        <f t="shared" si="693"/>
        <v>15008.250000000002</v>
      </c>
      <c r="K1469" s="19">
        <f t="shared" si="694"/>
        <v>7157.8333333333421</v>
      </c>
      <c r="L1469" s="44">
        <f>'Car Info '!$C$5*'My Spreedsheet '!G1469</f>
        <v>0</v>
      </c>
      <c r="M1469" s="44">
        <f t="shared" si="695"/>
        <v>0</v>
      </c>
      <c r="N1469" s="44">
        <f>IF(M1469=1,'Car Info '!$C$5*9.80665*'Car Info '!$H$5,0)</f>
        <v>0</v>
      </c>
      <c r="O1469" s="44">
        <f>0.5*'Car Info '!$G$5*'Car Info '!$I$5*'Car Info '!$D$5*('My Spreedsheet '!F1469*'My Spreedsheet '!F1469)</f>
        <v>0</v>
      </c>
      <c r="P1469" s="44">
        <f t="shared" si="719"/>
        <v>0</v>
      </c>
      <c r="Q1469" s="44">
        <f t="shared" si="696"/>
        <v>0</v>
      </c>
      <c r="R1469" s="44">
        <f t="shared" si="697"/>
        <v>0</v>
      </c>
      <c r="S1469" s="44">
        <f t="shared" si="698"/>
        <v>0</v>
      </c>
      <c r="T1469" s="44">
        <f t="shared" si="699"/>
        <v>2319652.0068532238</v>
      </c>
      <c r="U1469" s="44">
        <f t="shared" si="700"/>
        <v>0</v>
      </c>
      <c r="V1469" s="44">
        <f t="shared" si="701"/>
        <v>0</v>
      </c>
      <c r="W1469" s="44">
        <f t="shared" si="702"/>
        <v>0</v>
      </c>
      <c r="X1469" s="44">
        <f t="shared" si="703"/>
        <v>0</v>
      </c>
      <c r="Y1469" s="44">
        <f t="shared" si="689"/>
        <v>6576.4533453629765</v>
      </c>
      <c r="Z1469" s="44">
        <f t="shared" si="690"/>
        <v>-2489.186602280723</v>
      </c>
      <c r="AA1469" s="44">
        <f t="shared" si="704"/>
        <v>1.8267925959341602</v>
      </c>
      <c r="AB1469" s="44">
        <f t="shared" si="705"/>
        <v>-0.69144072285575642</v>
      </c>
      <c r="AC1469" s="44">
        <f t="shared" si="706"/>
        <v>0.69144072285575642</v>
      </c>
      <c r="AD1469" s="44">
        <f t="shared" si="707"/>
        <v>1.1353518730784038</v>
      </c>
      <c r="AE1469" s="44">
        <f>1/2*(('Car Info '!$C$5)*('My Spreedsheet '!F1469)^2)</f>
        <v>0</v>
      </c>
      <c r="AF1469" s="44">
        <f t="shared" si="708"/>
        <v>0</v>
      </c>
      <c r="AG1469" s="44">
        <f t="shared" si="709"/>
        <v>0</v>
      </c>
      <c r="AH1469" s="44">
        <f t="shared" si="710"/>
        <v>49.155292732981735</v>
      </c>
      <c r="AI1469" s="44">
        <f t="shared" si="711"/>
        <v>0</v>
      </c>
      <c r="AJ1469" s="44">
        <f t="shared" si="712"/>
        <v>0</v>
      </c>
      <c r="AK1469" s="44">
        <f t="shared" si="713"/>
        <v>0</v>
      </c>
      <c r="AL1469" s="44">
        <f t="shared" si="714"/>
        <v>0</v>
      </c>
      <c r="AM1469" s="44">
        <f t="shared" si="715"/>
        <v>0</v>
      </c>
      <c r="AN1469" s="44">
        <f t="shared" si="716"/>
        <v>0</v>
      </c>
      <c r="AO1469" s="44">
        <f>IF('My Spreedsheet '!AN1469&lt; 'Supercapacitor Info'!$F$22,'My Spreedsheet '!AN1469,'Supercapacitor Info'!$F$22)</f>
        <v>0</v>
      </c>
    </row>
    <row r="1470" spans="2:41" x14ac:dyDescent="0.3">
      <c r="B1470" s="11" t="s">
        <v>11</v>
      </c>
      <c r="C1470" s="11">
        <v>1465</v>
      </c>
      <c r="D1470" s="11">
        <v>443</v>
      </c>
      <c r="E1470" s="12">
        <v>0</v>
      </c>
      <c r="F1470" s="53">
        <f t="shared" si="691"/>
        <v>0</v>
      </c>
      <c r="G1470" s="19">
        <f t="shared" si="717"/>
        <v>0</v>
      </c>
      <c r="H1470" s="19">
        <f t="shared" si="718"/>
        <v>0</v>
      </c>
      <c r="I1470" s="19">
        <f t="shared" si="692"/>
        <v>0</v>
      </c>
      <c r="J1470" s="19">
        <f t="shared" si="693"/>
        <v>15008.250000000002</v>
      </c>
      <c r="K1470" s="19">
        <f t="shared" si="694"/>
        <v>7157.8333333333421</v>
      </c>
      <c r="L1470" s="44">
        <f>'Car Info '!$C$5*'My Spreedsheet '!G1470</f>
        <v>0</v>
      </c>
      <c r="M1470" s="44">
        <f t="shared" si="695"/>
        <v>0</v>
      </c>
      <c r="N1470" s="44">
        <f>IF(M1470=1,'Car Info '!$C$5*9.80665*'Car Info '!$H$5,0)</f>
        <v>0</v>
      </c>
      <c r="O1470" s="44">
        <f>0.5*'Car Info '!$G$5*'Car Info '!$I$5*'Car Info '!$D$5*('My Spreedsheet '!F1470*'My Spreedsheet '!F1470)</f>
        <v>0</v>
      </c>
      <c r="P1470" s="44">
        <f t="shared" si="719"/>
        <v>0</v>
      </c>
      <c r="Q1470" s="44">
        <f t="shared" si="696"/>
        <v>0</v>
      </c>
      <c r="R1470" s="44">
        <f t="shared" si="697"/>
        <v>0</v>
      </c>
      <c r="S1470" s="44">
        <f t="shared" si="698"/>
        <v>0</v>
      </c>
      <c r="T1470" s="44">
        <f t="shared" si="699"/>
        <v>2319652.0068532238</v>
      </c>
      <c r="U1470" s="44">
        <f t="shared" si="700"/>
        <v>0</v>
      </c>
      <c r="V1470" s="44">
        <f t="shared" si="701"/>
        <v>0</v>
      </c>
      <c r="W1470" s="44">
        <f t="shared" si="702"/>
        <v>0</v>
      </c>
      <c r="X1470" s="44">
        <f t="shared" si="703"/>
        <v>0</v>
      </c>
      <c r="Y1470" s="44">
        <f t="shared" si="689"/>
        <v>6576.4533453629765</v>
      </c>
      <c r="Z1470" s="44">
        <f t="shared" si="690"/>
        <v>-2489.186602280723</v>
      </c>
      <c r="AA1470" s="44">
        <f t="shared" si="704"/>
        <v>1.8267925959341602</v>
      </c>
      <c r="AB1470" s="44">
        <f t="shared" si="705"/>
        <v>-0.69144072285575642</v>
      </c>
      <c r="AC1470" s="44">
        <f t="shared" si="706"/>
        <v>0.69144072285575642</v>
      </c>
      <c r="AD1470" s="44">
        <f t="shared" si="707"/>
        <v>1.1353518730784038</v>
      </c>
      <c r="AE1470" s="44">
        <f>1/2*(('Car Info '!$C$5)*('My Spreedsheet '!F1470)^2)</f>
        <v>0</v>
      </c>
      <c r="AF1470" s="44">
        <f t="shared" si="708"/>
        <v>0</v>
      </c>
      <c r="AG1470" s="44">
        <f t="shared" si="709"/>
        <v>0</v>
      </c>
      <c r="AH1470" s="44">
        <f t="shared" si="710"/>
        <v>49.155292732981735</v>
      </c>
      <c r="AI1470" s="44">
        <f t="shared" si="711"/>
        <v>0</v>
      </c>
      <c r="AJ1470" s="44">
        <f t="shared" si="712"/>
        <v>0</v>
      </c>
      <c r="AK1470" s="44">
        <f t="shared" si="713"/>
        <v>0</v>
      </c>
      <c r="AL1470" s="44">
        <f t="shared" si="714"/>
        <v>0</v>
      </c>
      <c r="AM1470" s="44">
        <f t="shared" si="715"/>
        <v>0</v>
      </c>
      <c r="AN1470" s="44">
        <f t="shared" si="716"/>
        <v>0</v>
      </c>
      <c r="AO1470" s="44">
        <f>IF('My Spreedsheet '!AN1470&lt; 'Supercapacitor Info'!$F$22,'My Spreedsheet '!AN1470,'Supercapacitor Info'!$F$22)</f>
        <v>0</v>
      </c>
    </row>
    <row r="1471" spans="2:41" x14ac:dyDescent="0.3">
      <c r="B1471" s="11" t="s">
        <v>11</v>
      </c>
      <c r="C1471" s="11">
        <v>1466</v>
      </c>
      <c r="D1471" s="11">
        <v>444</v>
      </c>
      <c r="E1471" s="12">
        <v>0</v>
      </c>
      <c r="F1471" s="53">
        <f t="shared" si="691"/>
        <v>0</v>
      </c>
      <c r="G1471" s="19">
        <f t="shared" si="717"/>
        <v>0</v>
      </c>
      <c r="H1471" s="19">
        <f t="shared" si="718"/>
        <v>0</v>
      </c>
      <c r="I1471" s="19">
        <f t="shared" si="692"/>
        <v>0</v>
      </c>
      <c r="J1471" s="19">
        <f t="shared" si="693"/>
        <v>15008.250000000002</v>
      </c>
      <c r="K1471" s="19">
        <f t="shared" si="694"/>
        <v>7157.8333333333421</v>
      </c>
      <c r="L1471" s="44">
        <f>'Car Info '!$C$5*'My Spreedsheet '!G1471</f>
        <v>0</v>
      </c>
      <c r="M1471" s="44">
        <f t="shared" si="695"/>
        <v>0</v>
      </c>
      <c r="N1471" s="44">
        <f>IF(M1471=1,'Car Info '!$C$5*9.80665*'Car Info '!$H$5,0)</f>
        <v>0</v>
      </c>
      <c r="O1471" s="44">
        <f>0.5*'Car Info '!$G$5*'Car Info '!$I$5*'Car Info '!$D$5*('My Spreedsheet '!F1471*'My Spreedsheet '!F1471)</f>
        <v>0</v>
      </c>
      <c r="P1471" s="44">
        <f t="shared" si="719"/>
        <v>0</v>
      </c>
      <c r="Q1471" s="44">
        <f t="shared" si="696"/>
        <v>0</v>
      </c>
      <c r="R1471" s="44">
        <f t="shared" si="697"/>
        <v>0</v>
      </c>
      <c r="S1471" s="44">
        <f t="shared" si="698"/>
        <v>0</v>
      </c>
      <c r="T1471" s="44">
        <f t="shared" si="699"/>
        <v>2319652.0068532238</v>
      </c>
      <c r="U1471" s="44">
        <f t="shared" si="700"/>
        <v>0</v>
      </c>
      <c r="V1471" s="44">
        <f t="shared" si="701"/>
        <v>0</v>
      </c>
      <c r="W1471" s="44">
        <f t="shared" si="702"/>
        <v>0</v>
      </c>
      <c r="X1471" s="44">
        <f t="shared" si="703"/>
        <v>0</v>
      </c>
      <c r="Y1471" s="44">
        <f t="shared" si="689"/>
        <v>6576.4533453629765</v>
      </c>
      <c r="Z1471" s="44">
        <f t="shared" si="690"/>
        <v>-2489.186602280723</v>
      </c>
      <c r="AA1471" s="44">
        <f t="shared" si="704"/>
        <v>1.8267925959341602</v>
      </c>
      <c r="AB1471" s="44">
        <f t="shared" si="705"/>
        <v>-0.69144072285575642</v>
      </c>
      <c r="AC1471" s="44">
        <f t="shared" si="706"/>
        <v>0.69144072285575642</v>
      </c>
      <c r="AD1471" s="44">
        <f t="shared" si="707"/>
        <v>1.1353518730784038</v>
      </c>
      <c r="AE1471" s="44">
        <f>1/2*(('Car Info '!$C$5)*('My Spreedsheet '!F1471)^2)</f>
        <v>0</v>
      </c>
      <c r="AF1471" s="44">
        <f t="shared" si="708"/>
        <v>0</v>
      </c>
      <c r="AG1471" s="44">
        <f t="shared" si="709"/>
        <v>0</v>
      </c>
      <c r="AH1471" s="44">
        <f t="shared" si="710"/>
        <v>49.155292732981735</v>
      </c>
      <c r="AI1471" s="44">
        <f t="shared" si="711"/>
        <v>0</v>
      </c>
      <c r="AJ1471" s="44">
        <f t="shared" si="712"/>
        <v>0</v>
      </c>
      <c r="AK1471" s="44">
        <f t="shared" si="713"/>
        <v>0</v>
      </c>
      <c r="AL1471" s="44">
        <f t="shared" si="714"/>
        <v>0</v>
      </c>
      <c r="AM1471" s="44">
        <f t="shared" si="715"/>
        <v>0</v>
      </c>
      <c r="AN1471" s="44">
        <f t="shared" si="716"/>
        <v>0</v>
      </c>
      <c r="AO1471" s="44">
        <f>IF('My Spreedsheet '!AN1471&lt; 'Supercapacitor Info'!$F$22,'My Spreedsheet '!AN1471,'Supercapacitor Info'!$F$22)</f>
        <v>0</v>
      </c>
    </row>
    <row r="1472" spans="2:41" x14ac:dyDescent="0.3">
      <c r="B1472" s="11" t="s">
        <v>11</v>
      </c>
      <c r="C1472" s="11">
        <v>1467</v>
      </c>
      <c r="D1472" s="11">
        <v>445</v>
      </c>
      <c r="E1472" s="12">
        <v>0</v>
      </c>
      <c r="F1472" s="53">
        <f t="shared" si="691"/>
        <v>0</v>
      </c>
      <c r="G1472" s="19">
        <f t="shared" si="717"/>
        <v>0</v>
      </c>
      <c r="H1472" s="19">
        <f t="shared" si="718"/>
        <v>0</v>
      </c>
      <c r="I1472" s="19">
        <f t="shared" si="692"/>
        <v>0</v>
      </c>
      <c r="J1472" s="19">
        <f t="shared" si="693"/>
        <v>15008.250000000002</v>
      </c>
      <c r="K1472" s="19">
        <f t="shared" si="694"/>
        <v>7157.8333333333421</v>
      </c>
      <c r="L1472" s="44">
        <f>'Car Info '!$C$5*'My Spreedsheet '!G1472</f>
        <v>0</v>
      </c>
      <c r="M1472" s="44">
        <f t="shared" si="695"/>
        <v>0</v>
      </c>
      <c r="N1472" s="44">
        <f>IF(M1472=1,'Car Info '!$C$5*9.80665*'Car Info '!$H$5,0)</f>
        <v>0</v>
      </c>
      <c r="O1472" s="44">
        <f>0.5*'Car Info '!$G$5*'Car Info '!$I$5*'Car Info '!$D$5*('My Spreedsheet '!F1472*'My Spreedsheet '!F1472)</f>
        <v>0</v>
      </c>
      <c r="P1472" s="44">
        <f t="shared" si="719"/>
        <v>0</v>
      </c>
      <c r="Q1472" s="44">
        <f t="shared" si="696"/>
        <v>0</v>
      </c>
      <c r="R1472" s="44">
        <f t="shared" si="697"/>
        <v>0</v>
      </c>
      <c r="S1472" s="44">
        <f t="shared" si="698"/>
        <v>0</v>
      </c>
      <c r="T1472" s="44">
        <f t="shared" si="699"/>
        <v>2319652.0068532238</v>
      </c>
      <c r="U1472" s="44">
        <f t="shared" si="700"/>
        <v>0</v>
      </c>
      <c r="V1472" s="44">
        <f t="shared" si="701"/>
        <v>0</v>
      </c>
      <c r="W1472" s="44">
        <f t="shared" si="702"/>
        <v>0</v>
      </c>
      <c r="X1472" s="44">
        <f t="shared" si="703"/>
        <v>0</v>
      </c>
      <c r="Y1472" s="44">
        <f t="shared" si="689"/>
        <v>6576.4533453629765</v>
      </c>
      <c r="Z1472" s="44">
        <f t="shared" si="690"/>
        <v>-2489.186602280723</v>
      </c>
      <c r="AA1472" s="44">
        <f t="shared" si="704"/>
        <v>1.8267925959341602</v>
      </c>
      <c r="AB1472" s="44">
        <f t="shared" si="705"/>
        <v>-0.69144072285575642</v>
      </c>
      <c r="AC1472" s="44">
        <f t="shared" si="706"/>
        <v>0.69144072285575642</v>
      </c>
      <c r="AD1472" s="44">
        <f t="shared" si="707"/>
        <v>1.1353518730784038</v>
      </c>
      <c r="AE1472" s="44">
        <f>1/2*(('Car Info '!$C$5)*('My Spreedsheet '!F1472)^2)</f>
        <v>0</v>
      </c>
      <c r="AF1472" s="44">
        <f t="shared" si="708"/>
        <v>0</v>
      </c>
      <c r="AG1472" s="44">
        <f t="shared" si="709"/>
        <v>0</v>
      </c>
      <c r="AH1472" s="44">
        <f t="shared" si="710"/>
        <v>49.155292732981735</v>
      </c>
      <c r="AI1472" s="44">
        <f t="shared" si="711"/>
        <v>0</v>
      </c>
      <c r="AJ1472" s="44">
        <f t="shared" si="712"/>
        <v>0</v>
      </c>
      <c r="AK1472" s="44">
        <f t="shared" si="713"/>
        <v>0</v>
      </c>
      <c r="AL1472" s="44">
        <f t="shared" si="714"/>
        <v>0</v>
      </c>
      <c r="AM1472" s="44">
        <f t="shared" si="715"/>
        <v>0</v>
      </c>
      <c r="AN1472" s="44">
        <f t="shared" si="716"/>
        <v>0</v>
      </c>
      <c r="AO1472" s="44">
        <f>IF('My Spreedsheet '!AN1472&lt; 'Supercapacitor Info'!$F$22,'My Spreedsheet '!AN1472,'Supercapacitor Info'!$F$22)</f>
        <v>0</v>
      </c>
    </row>
    <row r="1473" spans="2:41" x14ac:dyDescent="0.3">
      <c r="B1473" s="11" t="s">
        <v>11</v>
      </c>
      <c r="C1473" s="11">
        <v>1468</v>
      </c>
      <c r="D1473" s="11">
        <v>446</v>
      </c>
      <c r="E1473" s="12">
        <v>0</v>
      </c>
      <c r="F1473" s="53">
        <f t="shared" si="691"/>
        <v>0</v>
      </c>
      <c r="G1473" s="19">
        <f t="shared" si="717"/>
        <v>0</v>
      </c>
      <c r="H1473" s="19">
        <f t="shared" si="718"/>
        <v>0</v>
      </c>
      <c r="I1473" s="19">
        <f t="shared" si="692"/>
        <v>0</v>
      </c>
      <c r="J1473" s="19">
        <f t="shared" si="693"/>
        <v>15008.250000000002</v>
      </c>
      <c r="K1473" s="19">
        <f t="shared" si="694"/>
        <v>7157.8333333333421</v>
      </c>
      <c r="L1473" s="44">
        <f>'Car Info '!$C$5*'My Spreedsheet '!G1473</f>
        <v>0</v>
      </c>
      <c r="M1473" s="44">
        <f t="shared" si="695"/>
        <v>0</v>
      </c>
      <c r="N1473" s="44">
        <f>IF(M1473=1,'Car Info '!$C$5*9.80665*'Car Info '!$H$5,0)</f>
        <v>0</v>
      </c>
      <c r="O1473" s="44">
        <f>0.5*'Car Info '!$G$5*'Car Info '!$I$5*'Car Info '!$D$5*('My Spreedsheet '!F1473*'My Spreedsheet '!F1473)</f>
        <v>0</v>
      </c>
      <c r="P1473" s="44">
        <f t="shared" si="719"/>
        <v>0</v>
      </c>
      <c r="Q1473" s="44">
        <f t="shared" si="696"/>
        <v>0</v>
      </c>
      <c r="R1473" s="44">
        <f t="shared" si="697"/>
        <v>0</v>
      </c>
      <c r="S1473" s="44">
        <f t="shared" si="698"/>
        <v>0</v>
      </c>
      <c r="T1473" s="44">
        <f t="shared" si="699"/>
        <v>2319652.0068532238</v>
      </c>
      <c r="U1473" s="44">
        <f t="shared" si="700"/>
        <v>0</v>
      </c>
      <c r="V1473" s="44">
        <f t="shared" si="701"/>
        <v>0</v>
      </c>
      <c r="W1473" s="44">
        <f t="shared" si="702"/>
        <v>0</v>
      </c>
      <c r="X1473" s="44">
        <f t="shared" si="703"/>
        <v>0</v>
      </c>
      <c r="Y1473" s="44">
        <f t="shared" si="689"/>
        <v>6576.4533453629765</v>
      </c>
      <c r="Z1473" s="44">
        <f t="shared" si="690"/>
        <v>-2489.186602280723</v>
      </c>
      <c r="AA1473" s="44">
        <f t="shared" si="704"/>
        <v>1.8267925959341602</v>
      </c>
      <c r="AB1473" s="44">
        <f t="shared" si="705"/>
        <v>-0.69144072285575642</v>
      </c>
      <c r="AC1473" s="44">
        <f t="shared" si="706"/>
        <v>0.69144072285575642</v>
      </c>
      <c r="AD1473" s="44">
        <f t="shared" si="707"/>
        <v>1.1353518730784038</v>
      </c>
      <c r="AE1473" s="44">
        <f>1/2*(('Car Info '!$C$5)*('My Spreedsheet '!F1473)^2)</f>
        <v>0</v>
      </c>
      <c r="AF1473" s="44">
        <f t="shared" si="708"/>
        <v>0</v>
      </c>
      <c r="AG1473" s="44">
        <f t="shared" si="709"/>
        <v>0</v>
      </c>
      <c r="AH1473" s="44">
        <f t="shared" si="710"/>
        <v>49.155292732981735</v>
      </c>
      <c r="AI1473" s="44">
        <f t="shared" si="711"/>
        <v>0</v>
      </c>
      <c r="AJ1473" s="44">
        <f t="shared" si="712"/>
        <v>0</v>
      </c>
      <c r="AK1473" s="44">
        <f t="shared" si="713"/>
        <v>0</v>
      </c>
      <c r="AL1473" s="44">
        <f t="shared" si="714"/>
        <v>0</v>
      </c>
      <c r="AM1473" s="44">
        <f t="shared" si="715"/>
        <v>0</v>
      </c>
      <c r="AN1473" s="44">
        <f t="shared" si="716"/>
        <v>0</v>
      </c>
      <c r="AO1473" s="44">
        <f>IF('My Spreedsheet '!AN1473&lt; 'Supercapacitor Info'!$F$22,'My Spreedsheet '!AN1473,'Supercapacitor Info'!$F$22)</f>
        <v>0</v>
      </c>
    </row>
    <row r="1474" spans="2:41" x14ac:dyDescent="0.3">
      <c r="B1474" s="11" t="s">
        <v>11</v>
      </c>
      <c r="C1474" s="11">
        <v>1469</v>
      </c>
      <c r="D1474" s="11">
        <v>447</v>
      </c>
      <c r="E1474" s="12">
        <v>0</v>
      </c>
      <c r="F1474" s="53">
        <f t="shared" si="691"/>
        <v>0</v>
      </c>
      <c r="G1474" s="19">
        <f t="shared" si="717"/>
        <v>0</v>
      </c>
      <c r="H1474" s="19">
        <f t="shared" si="718"/>
        <v>0</v>
      </c>
      <c r="I1474" s="19">
        <f t="shared" si="692"/>
        <v>0</v>
      </c>
      <c r="J1474" s="19">
        <f t="shared" si="693"/>
        <v>15008.250000000002</v>
      </c>
      <c r="K1474" s="19">
        <f t="shared" si="694"/>
        <v>7157.8333333333421</v>
      </c>
      <c r="L1474" s="44">
        <f>'Car Info '!$C$5*'My Spreedsheet '!G1474</f>
        <v>0</v>
      </c>
      <c r="M1474" s="44">
        <f t="shared" si="695"/>
        <v>0</v>
      </c>
      <c r="N1474" s="44">
        <f>IF(M1474=1,'Car Info '!$C$5*9.80665*'Car Info '!$H$5,0)</f>
        <v>0</v>
      </c>
      <c r="O1474" s="44">
        <f>0.5*'Car Info '!$G$5*'Car Info '!$I$5*'Car Info '!$D$5*('My Spreedsheet '!F1474*'My Spreedsheet '!F1474)</f>
        <v>0</v>
      </c>
      <c r="P1474" s="44">
        <f t="shared" si="719"/>
        <v>0</v>
      </c>
      <c r="Q1474" s="44">
        <f t="shared" si="696"/>
        <v>0</v>
      </c>
      <c r="R1474" s="44">
        <f t="shared" si="697"/>
        <v>0</v>
      </c>
      <c r="S1474" s="44">
        <f t="shared" si="698"/>
        <v>0</v>
      </c>
      <c r="T1474" s="44">
        <f t="shared" si="699"/>
        <v>2319652.0068532238</v>
      </c>
      <c r="U1474" s="44">
        <f t="shared" si="700"/>
        <v>0</v>
      </c>
      <c r="V1474" s="44">
        <f t="shared" si="701"/>
        <v>0</v>
      </c>
      <c r="W1474" s="44">
        <f t="shared" si="702"/>
        <v>0</v>
      </c>
      <c r="X1474" s="44">
        <f t="shared" si="703"/>
        <v>0</v>
      </c>
      <c r="Y1474" s="44">
        <f t="shared" si="689"/>
        <v>6576.4533453629765</v>
      </c>
      <c r="Z1474" s="44">
        <f t="shared" si="690"/>
        <v>-2489.186602280723</v>
      </c>
      <c r="AA1474" s="44">
        <f t="shared" si="704"/>
        <v>1.8267925959341602</v>
      </c>
      <c r="AB1474" s="44">
        <f t="shared" si="705"/>
        <v>-0.69144072285575642</v>
      </c>
      <c r="AC1474" s="44">
        <f t="shared" si="706"/>
        <v>0.69144072285575642</v>
      </c>
      <c r="AD1474" s="44">
        <f t="shared" si="707"/>
        <v>1.1353518730784038</v>
      </c>
      <c r="AE1474" s="44">
        <f>1/2*(('Car Info '!$C$5)*('My Spreedsheet '!F1474)^2)</f>
        <v>0</v>
      </c>
      <c r="AF1474" s="44">
        <f t="shared" si="708"/>
        <v>0</v>
      </c>
      <c r="AG1474" s="44">
        <f t="shared" si="709"/>
        <v>0</v>
      </c>
      <c r="AH1474" s="44">
        <f t="shared" si="710"/>
        <v>49.155292732981735</v>
      </c>
      <c r="AI1474" s="44">
        <f t="shared" si="711"/>
        <v>0</v>
      </c>
      <c r="AJ1474" s="44">
        <f t="shared" si="712"/>
        <v>0</v>
      </c>
      <c r="AK1474" s="44">
        <f t="shared" si="713"/>
        <v>0</v>
      </c>
      <c r="AL1474" s="44">
        <f t="shared" si="714"/>
        <v>0</v>
      </c>
      <c r="AM1474" s="44">
        <f t="shared" si="715"/>
        <v>0</v>
      </c>
      <c r="AN1474" s="44">
        <f t="shared" si="716"/>
        <v>0</v>
      </c>
      <c r="AO1474" s="44">
        <f>IF('My Spreedsheet '!AN1474&lt; 'Supercapacitor Info'!$F$22,'My Spreedsheet '!AN1474,'Supercapacitor Info'!$F$22)</f>
        <v>0</v>
      </c>
    </row>
    <row r="1475" spans="2:41" x14ac:dyDescent="0.3">
      <c r="B1475" s="11" t="s">
        <v>11</v>
      </c>
      <c r="C1475" s="11">
        <v>1470</v>
      </c>
      <c r="D1475" s="11">
        <v>448</v>
      </c>
      <c r="E1475" s="12">
        <v>0</v>
      </c>
      <c r="F1475" s="53">
        <f t="shared" si="691"/>
        <v>0</v>
      </c>
      <c r="G1475" s="19">
        <f t="shared" si="717"/>
        <v>0</v>
      </c>
      <c r="H1475" s="19">
        <f t="shared" si="718"/>
        <v>0</v>
      </c>
      <c r="I1475" s="19">
        <f t="shared" si="692"/>
        <v>0</v>
      </c>
      <c r="J1475" s="19">
        <f t="shared" si="693"/>
        <v>15008.250000000002</v>
      </c>
      <c r="K1475" s="19">
        <f t="shared" si="694"/>
        <v>7157.8333333333421</v>
      </c>
      <c r="L1475" s="44">
        <f>'Car Info '!$C$5*'My Spreedsheet '!G1475</f>
        <v>0</v>
      </c>
      <c r="M1475" s="44">
        <f t="shared" si="695"/>
        <v>0</v>
      </c>
      <c r="N1475" s="44">
        <f>IF(M1475=1,'Car Info '!$C$5*9.80665*'Car Info '!$H$5,0)</f>
        <v>0</v>
      </c>
      <c r="O1475" s="44">
        <f>0.5*'Car Info '!$G$5*'Car Info '!$I$5*'Car Info '!$D$5*('My Spreedsheet '!F1475*'My Spreedsheet '!F1475)</f>
        <v>0</v>
      </c>
      <c r="P1475" s="44">
        <f t="shared" si="719"/>
        <v>0</v>
      </c>
      <c r="Q1475" s="44">
        <f t="shared" si="696"/>
        <v>0</v>
      </c>
      <c r="R1475" s="44">
        <f t="shared" si="697"/>
        <v>0</v>
      </c>
      <c r="S1475" s="44">
        <f t="shared" si="698"/>
        <v>0</v>
      </c>
      <c r="T1475" s="44">
        <f t="shared" si="699"/>
        <v>2319652.0068532238</v>
      </c>
      <c r="U1475" s="44">
        <f t="shared" si="700"/>
        <v>0</v>
      </c>
      <c r="V1475" s="44">
        <f t="shared" si="701"/>
        <v>0</v>
      </c>
      <c r="W1475" s="44">
        <f t="shared" si="702"/>
        <v>0</v>
      </c>
      <c r="X1475" s="44">
        <f t="shared" si="703"/>
        <v>0</v>
      </c>
      <c r="Y1475" s="44">
        <f t="shared" si="689"/>
        <v>6576.4533453629765</v>
      </c>
      <c r="Z1475" s="44">
        <f t="shared" si="690"/>
        <v>-2489.186602280723</v>
      </c>
      <c r="AA1475" s="44">
        <f t="shared" si="704"/>
        <v>1.8267925959341602</v>
      </c>
      <c r="AB1475" s="44">
        <f t="shared" si="705"/>
        <v>-0.69144072285575642</v>
      </c>
      <c r="AC1475" s="44">
        <f t="shared" si="706"/>
        <v>0.69144072285575642</v>
      </c>
      <c r="AD1475" s="44">
        <f t="shared" si="707"/>
        <v>1.1353518730784038</v>
      </c>
      <c r="AE1475" s="44">
        <f>1/2*(('Car Info '!$C$5)*('My Spreedsheet '!F1475)^2)</f>
        <v>0</v>
      </c>
      <c r="AF1475" s="44">
        <f t="shared" si="708"/>
        <v>0</v>
      </c>
      <c r="AG1475" s="44">
        <f t="shared" si="709"/>
        <v>0</v>
      </c>
      <c r="AH1475" s="44">
        <f t="shared" si="710"/>
        <v>49.155292732981735</v>
      </c>
      <c r="AI1475" s="44">
        <f t="shared" si="711"/>
        <v>0</v>
      </c>
      <c r="AJ1475" s="44">
        <f t="shared" si="712"/>
        <v>0</v>
      </c>
      <c r="AK1475" s="44">
        <f t="shared" si="713"/>
        <v>0</v>
      </c>
      <c r="AL1475" s="44">
        <f t="shared" si="714"/>
        <v>0</v>
      </c>
      <c r="AM1475" s="44">
        <f t="shared" si="715"/>
        <v>0</v>
      </c>
      <c r="AN1475" s="44">
        <f t="shared" si="716"/>
        <v>0</v>
      </c>
      <c r="AO1475" s="44">
        <f>IF('My Spreedsheet '!AN1475&lt; 'Supercapacitor Info'!$F$22,'My Spreedsheet '!AN1475,'Supercapacitor Info'!$F$22)</f>
        <v>0</v>
      </c>
    </row>
    <row r="1476" spans="2:41" x14ac:dyDescent="0.3">
      <c r="B1476" s="11" t="s">
        <v>11</v>
      </c>
      <c r="C1476" s="11">
        <v>1471</v>
      </c>
      <c r="D1476" s="11">
        <v>449</v>
      </c>
      <c r="E1476" s="12">
        <v>0</v>
      </c>
      <c r="F1476" s="53">
        <f t="shared" si="691"/>
        <v>0</v>
      </c>
      <c r="G1476" s="19">
        <f t="shared" si="717"/>
        <v>0</v>
      </c>
      <c r="H1476" s="19">
        <f t="shared" si="718"/>
        <v>0</v>
      </c>
      <c r="I1476" s="19">
        <f t="shared" si="692"/>
        <v>0</v>
      </c>
      <c r="J1476" s="19">
        <f t="shared" si="693"/>
        <v>15008.250000000002</v>
      </c>
      <c r="K1476" s="19">
        <f t="shared" si="694"/>
        <v>7157.8333333333421</v>
      </c>
      <c r="L1476" s="44">
        <f>'Car Info '!$C$5*'My Spreedsheet '!G1476</f>
        <v>0</v>
      </c>
      <c r="M1476" s="44">
        <f t="shared" si="695"/>
        <v>0</v>
      </c>
      <c r="N1476" s="44">
        <f>IF(M1476=1,'Car Info '!$C$5*9.80665*'Car Info '!$H$5,0)</f>
        <v>0</v>
      </c>
      <c r="O1476" s="44">
        <f>0.5*'Car Info '!$G$5*'Car Info '!$I$5*'Car Info '!$D$5*('My Spreedsheet '!F1476*'My Spreedsheet '!F1476)</f>
        <v>0</v>
      </c>
      <c r="P1476" s="44">
        <f t="shared" si="719"/>
        <v>0</v>
      </c>
      <c r="Q1476" s="44">
        <f t="shared" si="696"/>
        <v>0</v>
      </c>
      <c r="R1476" s="44">
        <f t="shared" si="697"/>
        <v>0</v>
      </c>
      <c r="S1476" s="44">
        <f t="shared" si="698"/>
        <v>0</v>
      </c>
      <c r="T1476" s="44">
        <f t="shared" si="699"/>
        <v>2319652.0068532238</v>
      </c>
      <c r="U1476" s="44">
        <f t="shared" si="700"/>
        <v>0</v>
      </c>
      <c r="V1476" s="44">
        <f t="shared" si="701"/>
        <v>0</v>
      </c>
      <c r="W1476" s="44">
        <f t="shared" si="702"/>
        <v>0</v>
      </c>
      <c r="X1476" s="44">
        <f t="shared" si="703"/>
        <v>0</v>
      </c>
      <c r="Y1476" s="44">
        <f t="shared" si="689"/>
        <v>6576.4533453629765</v>
      </c>
      <c r="Z1476" s="44">
        <f t="shared" si="690"/>
        <v>-2489.186602280723</v>
      </c>
      <c r="AA1476" s="44">
        <f t="shared" si="704"/>
        <v>1.8267925959341602</v>
      </c>
      <c r="AB1476" s="44">
        <f t="shared" si="705"/>
        <v>-0.69144072285575642</v>
      </c>
      <c r="AC1476" s="44">
        <f t="shared" si="706"/>
        <v>0.69144072285575642</v>
      </c>
      <c r="AD1476" s="44">
        <f t="shared" si="707"/>
        <v>1.1353518730784038</v>
      </c>
      <c r="AE1476" s="44">
        <f>1/2*(('Car Info '!$C$5)*('My Spreedsheet '!F1476)^2)</f>
        <v>0</v>
      </c>
      <c r="AF1476" s="44">
        <f t="shared" si="708"/>
        <v>0</v>
      </c>
      <c r="AG1476" s="44">
        <f t="shared" si="709"/>
        <v>0</v>
      </c>
      <c r="AH1476" s="44">
        <f t="shared" si="710"/>
        <v>49.155292732981735</v>
      </c>
      <c r="AI1476" s="44">
        <f t="shared" si="711"/>
        <v>0</v>
      </c>
      <c r="AJ1476" s="44">
        <f t="shared" si="712"/>
        <v>0</v>
      </c>
      <c r="AK1476" s="44">
        <f t="shared" si="713"/>
        <v>0</v>
      </c>
      <c r="AL1476" s="44">
        <f t="shared" si="714"/>
        <v>0</v>
      </c>
      <c r="AM1476" s="44">
        <f t="shared" si="715"/>
        <v>0</v>
      </c>
      <c r="AN1476" s="44">
        <f t="shared" si="716"/>
        <v>0</v>
      </c>
      <c r="AO1476" s="44">
        <f>IF('My Spreedsheet '!AN1476&lt; 'Supercapacitor Info'!$F$22,'My Spreedsheet '!AN1476,'Supercapacitor Info'!$F$22)</f>
        <v>0</v>
      </c>
    </row>
    <row r="1477" spans="2:41" x14ac:dyDescent="0.3">
      <c r="B1477" s="11" t="s">
        <v>11</v>
      </c>
      <c r="C1477" s="11">
        <v>1472</v>
      </c>
      <c r="D1477" s="11">
        <v>450</v>
      </c>
      <c r="E1477" s="12">
        <v>0</v>
      </c>
      <c r="F1477" s="53">
        <f t="shared" si="691"/>
        <v>0</v>
      </c>
      <c r="G1477" s="19">
        <f t="shared" si="717"/>
        <v>0</v>
      </c>
      <c r="H1477" s="19">
        <f t="shared" si="718"/>
        <v>0</v>
      </c>
      <c r="I1477" s="19">
        <f t="shared" si="692"/>
        <v>0</v>
      </c>
      <c r="J1477" s="19">
        <f t="shared" si="693"/>
        <v>15008.250000000002</v>
      </c>
      <c r="K1477" s="19">
        <f t="shared" si="694"/>
        <v>7157.8333333333421</v>
      </c>
      <c r="L1477" s="44">
        <f>'Car Info '!$C$5*'My Spreedsheet '!G1477</f>
        <v>0</v>
      </c>
      <c r="M1477" s="44">
        <f t="shared" si="695"/>
        <v>0</v>
      </c>
      <c r="N1477" s="44">
        <f>IF(M1477=1,'Car Info '!$C$5*9.80665*'Car Info '!$H$5,0)</f>
        <v>0</v>
      </c>
      <c r="O1477" s="44">
        <f>0.5*'Car Info '!$G$5*'Car Info '!$I$5*'Car Info '!$D$5*('My Spreedsheet '!F1477*'My Spreedsheet '!F1477)</f>
        <v>0</v>
      </c>
      <c r="P1477" s="44">
        <f t="shared" si="719"/>
        <v>0</v>
      </c>
      <c r="Q1477" s="44">
        <f t="shared" si="696"/>
        <v>0</v>
      </c>
      <c r="R1477" s="44">
        <f t="shared" si="697"/>
        <v>0</v>
      </c>
      <c r="S1477" s="44">
        <f t="shared" si="698"/>
        <v>0</v>
      </c>
      <c r="T1477" s="44">
        <f t="shared" si="699"/>
        <v>2319652.0068532238</v>
      </c>
      <c r="U1477" s="44">
        <f t="shared" si="700"/>
        <v>0</v>
      </c>
      <c r="V1477" s="44">
        <f t="shared" si="701"/>
        <v>0</v>
      </c>
      <c r="W1477" s="44">
        <f t="shared" si="702"/>
        <v>0</v>
      </c>
      <c r="X1477" s="44">
        <f t="shared" si="703"/>
        <v>0</v>
      </c>
      <c r="Y1477" s="44">
        <f t="shared" ref="Y1477:Y1540" si="720">IF(R1477&gt;0,SUM(Y1476,R1477),Y1476)</f>
        <v>6576.4533453629765</v>
      </c>
      <c r="Z1477" s="44">
        <f t="shared" ref="Z1477:Z1540" si="721">IF(R1477&lt;0,SUM(Z1476,R1477),Z1476)</f>
        <v>-2489.186602280723</v>
      </c>
      <c r="AA1477" s="44">
        <f t="shared" si="704"/>
        <v>1.8267925959341602</v>
      </c>
      <c r="AB1477" s="44">
        <f t="shared" si="705"/>
        <v>-0.69144072285575642</v>
      </c>
      <c r="AC1477" s="44">
        <f t="shared" si="706"/>
        <v>0.69144072285575642</v>
      </c>
      <c r="AD1477" s="44">
        <f t="shared" si="707"/>
        <v>1.1353518730784038</v>
      </c>
      <c r="AE1477" s="44">
        <f>1/2*(('Car Info '!$C$5)*('My Spreedsheet '!F1477)^2)</f>
        <v>0</v>
      </c>
      <c r="AF1477" s="44">
        <f t="shared" si="708"/>
        <v>0</v>
      </c>
      <c r="AG1477" s="44">
        <f t="shared" si="709"/>
        <v>0</v>
      </c>
      <c r="AH1477" s="44">
        <f t="shared" si="710"/>
        <v>49.155292732981735</v>
      </c>
      <c r="AI1477" s="44">
        <f t="shared" si="711"/>
        <v>0</v>
      </c>
      <c r="AJ1477" s="44">
        <f t="shared" si="712"/>
        <v>0</v>
      </c>
      <c r="AK1477" s="44">
        <f t="shared" si="713"/>
        <v>0</v>
      </c>
      <c r="AL1477" s="44">
        <f t="shared" si="714"/>
        <v>0</v>
      </c>
      <c r="AM1477" s="44">
        <f t="shared" si="715"/>
        <v>0</v>
      </c>
      <c r="AN1477" s="44">
        <f t="shared" si="716"/>
        <v>0</v>
      </c>
      <c r="AO1477" s="44">
        <f>IF('My Spreedsheet '!AN1477&lt; 'Supercapacitor Info'!$F$22,'My Spreedsheet '!AN1477,'Supercapacitor Info'!$F$22)</f>
        <v>0</v>
      </c>
    </row>
    <row r="1478" spans="2:41" x14ac:dyDescent="0.3">
      <c r="B1478" s="11" t="s">
        <v>11</v>
      </c>
      <c r="C1478" s="11">
        <v>1473</v>
      </c>
      <c r="D1478" s="11">
        <v>451</v>
      </c>
      <c r="E1478" s="12">
        <v>0</v>
      </c>
      <c r="F1478" s="53">
        <f t="shared" ref="F1478:F1541" si="722">E1478/3.6</f>
        <v>0</v>
      </c>
      <c r="G1478" s="19">
        <f t="shared" si="717"/>
        <v>0</v>
      </c>
      <c r="H1478" s="19">
        <f t="shared" si="718"/>
        <v>0</v>
      </c>
      <c r="I1478" s="19">
        <f t="shared" ref="I1478:I1541" si="723">F1478</f>
        <v>0</v>
      </c>
      <c r="J1478" s="19">
        <f t="shared" ref="J1478:J1541" si="724">SUM(I1478,J1477)</f>
        <v>15008.250000000002</v>
      </c>
      <c r="K1478" s="19">
        <f t="shared" ref="K1478:K1482" si="725">SUM(I1478,K1477)</f>
        <v>7157.8333333333421</v>
      </c>
      <c r="L1478" s="44">
        <f>'Car Info '!$C$5*'My Spreedsheet '!G1478</f>
        <v>0</v>
      </c>
      <c r="M1478" s="44">
        <f t="shared" ref="M1478:M1541" si="726">IF(F1478=0,0,1)</f>
        <v>0</v>
      </c>
      <c r="N1478" s="44">
        <f>IF(M1478=1,'Car Info '!$C$5*9.80665*'Car Info '!$H$5,0)</f>
        <v>0</v>
      </c>
      <c r="O1478" s="44">
        <f>0.5*'Car Info '!$G$5*'Car Info '!$I$5*'Car Info '!$D$5*('My Spreedsheet '!F1478*'My Spreedsheet '!F1478)</f>
        <v>0</v>
      </c>
      <c r="P1478" s="44">
        <f t="shared" si="719"/>
        <v>0</v>
      </c>
      <c r="Q1478" s="44">
        <f t="shared" ref="Q1478:Q1541" si="727">P1478*F1478</f>
        <v>0</v>
      </c>
      <c r="R1478" s="44">
        <f t="shared" ref="R1478:R1541" si="728">Q1478*0.001</f>
        <v>0</v>
      </c>
      <c r="S1478" s="44">
        <f t="shared" ref="S1478:S1541" si="729">F1478*(N1478+O1478)</f>
        <v>0</v>
      </c>
      <c r="T1478" s="44">
        <f t="shared" ref="T1478:T1482" si="730">SUM(S1478,T1477)</f>
        <v>2319652.0068532238</v>
      </c>
      <c r="U1478" s="44">
        <f t="shared" ref="U1478:U1541" si="731">IF(R1478&gt;0,R1478,0)</f>
        <v>0</v>
      </c>
      <c r="V1478" s="44">
        <f t="shared" ref="V1478:V1541" si="732">U1478/3600</f>
        <v>0</v>
      </c>
      <c r="W1478" s="44">
        <f t="shared" ref="W1478:W1541" si="733">IF(R1478&lt;0,R1478,0)</f>
        <v>0</v>
      </c>
      <c r="X1478" s="44">
        <f t="shared" ref="X1478:X1541" si="734">(W1478/3600)*-1</f>
        <v>0</v>
      </c>
      <c r="Y1478" s="44">
        <f t="shared" si="720"/>
        <v>6576.4533453629765</v>
      </c>
      <c r="Z1478" s="44">
        <f t="shared" si="721"/>
        <v>-2489.186602280723</v>
      </c>
      <c r="AA1478" s="44">
        <f t="shared" ref="AA1478:AA1541" si="735">Y1478/(60*60)</f>
        <v>1.8267925959341602</v>
      </c>
      <c r="AB1478" s="44">
        <f t="shared" ref="AB1478:AB1541" si="736">Z1478/(60*60)</f>
        <v>-0.69144072285575642</v>
      </c>
      <c r="AC1478" s="44">
        <f t="shared" ref="AC1478:AC1541" si="737">AB1478*-1</f>
        <v>0.69144072285575642</v>
      </c>
      <c r="AD1478" s="44">
        <f t="shared" ref="AD1478:AD1541" si="738">AA1478-AC1478</f>
        <v>1.1353518730784038</v>
      </c>
      <c r="AE1478" s="44">
        <f>1/2*(('Car Info '!$C$5)*('My Spreedsheet '!F1478)^2)</f>
        <v>0</v>
      </c>
      <c r="AF1478" s="44">
        <f t="shared" ref="AF1478:AF1541" si="739">AE1478*0.001</f>
        <v>0</v>
      </c>
      <c r="AG1478" s="44">
        <f t="shared" ref="AG1478:AG1541" si="740">AF1478/3600</f>
        <v>0</v>
      </c>
      <c r="AH1478" s="44">
        <f t="shared" ref="AH1478:AH1541" si="741">SUM(AG1478,AH1477)</f>
        <v>49.155292732981735</v>
      </c>
      <c r="AI1478" s="44">
        <f t="shared" ref="AI1478:AI1541" si="742">I1478*(N1478+O1478)</f>
        <v>0</v>
      </c>
      <c r="AJ1478" s="44">
        <f t="shared" ref="AJ1478:AJ1541" si="743">AE1478-AI1478</f>
        <v>0</v>
      </c>
      <c r="AK1478" s="44">
        <f t="shared" ref="AK1478:AK1541" si="744">AJ1478*0.001</f>
        <v>0</v>
      </c>
      <c r="AL1478" s="44">
        <f t="shared" ref="AL1478:AL1541" si="745">IF(G1478&lt;0,AJ1478,0)</f>
        <v>0</v>
      </c>
      <c r="AM1478" s="44">
        <f t="shared" ref="AM1478:AM1541" si="746">AL1478*0.001</f>
        <v>0</v>
      </c>
      <c r="AN1478" s="44">
        <f t="shared" ref="AN1478:AN1541" si="747">(AJ1478*0.75)*0.001</f>
        <v>0</v>
      </c>
      <c r="AO1478" s="44">
        <f>IF('My Spreedsheet '!AN1478&lt; 'Supercapacitor Info'!$F$22,'My Spreedsheet '!AN1478,'Supercapacitor Info'!$F$22)</f>
        <v>0</v>
      </c>
    </row>
    <row r="1479" spans="2:41" x14ac:dyDescent="0.3">
      <c r="B1479" s="11" t="s">
        <v>11</v>
      </c>
      <c r="C1479" s="11">
        <v>1474</v>
      </c>
      <c r="D1479" s="11">
        <v>452</v>
      </c>
      <c r="E1479" s="12">
        <v>0</v>
      </c>
      <c r="F1479" s="53">
        <f t="shared" si="722"/>
        <v>0</v>
      </c>
      <c r="G1479" s="19">
        <f t="shared" ref="G1479:G1542" si="748">($E1480-$E1478)/2/3.6</f>
        <v>0</v>
      </c>
      <c r="H1479" s="19">
        <f t="shared" ref="H1479:H1542" si="749">($E1480-$E1478)/2</f>
        <v>0</v>
      </c>
      <c r="I1479" s="19">
        <f t="shared" si="723"/>
        <v>0</v>
      </c>
      <c r="J1479" s="19">
        <f t="shared" si="724"/>
        <v>15008.250000000002</v>
      </c>
      <c r="K1479" s="19">
        <f t="shared" si="725"/>
        <v>7157.8333333333421</v>
      </c>
      <c r="L1479" s="44">
        <f>'Car Info '!$C$5*'My Spreedsheet '!G1479</f>
        <v>0</v>
      </c>
      <c r="M1479" s="44">
        <f t="shared" si="726"/>
        <v>0</v>
      </c>
      <c r="N1479" s="44">
        <f>IF(M1479=1,'Car Info '!$C$5*9.80665*'Car Info '!$H$5,0)</f>
        <v>0</v>
      </c>
      <c r="O1479" s="44">
        <f>0.5*'Car Info '!$G$5*'Car Info '!$I$5*'Car Info '!$D$5*('My Spreedsheet '!F1479*'My Spreedsheet '!F1479)</f>
        <v>0</v>
      </c>
      <c r="P1479" s="44">
        <f t="shared" si="719"/>
        <v>0</v>
      </c>
      <c r="Q1479" s="44">
        <f t="shared" si="727"/>
        <v>0</v>
      </c>
      <c r="R1479" s="44">
        <f t="shared" si="728"/>
        <v>0</v>
      </c>
      <c r="S1479" s="44">
        <f t="shared" si="729"/>
        <v>0</v>
      </c>
      <c r="T1479" s="44">
        <f t="shared" si="730"/>
        <v>2319652.0068532238</v>
      </c>
      <c r="U1479" s="44">
        <f t="shared" si="731"/>
        <v>0</v>
      </c>
      <c r="V1479" s="44">
        <f t="shared" si="732"/>
        <v>0</v>
      </c>
      <c r="W1479" s="44">
        <f t="shared" si="733"/>
        <v>0</v>
      </c>
      <c r="X1479" s="44">
        <f t="shared" si="734"/>
        <v>0</v>
      </c>
      <c r="Y1479" s="44">
        <f t="shared" si="720"/>
        <v>6576.4533453629765</v>
      </c>
      <c r="Z1479" s="44">
        <f t="shared" si="721"/>
        <v>-2489.186602280723</v>
      </c>
      <c r="AA1479" s="44">
        <f t="shared" si="735"/>
        <v>1.8267925959341602</v>
      </c>
      <c r="AB1479" s="44">
        <f t="shared" si="736"/>
        <v>-0.69144072285575642</v>
      </c>
      <c r="AC1479" s="44">
        <f t="shared" si="737"/>
        <v>0.69144072285575642</v>
      </c>
      <c r="AD1479" s="44">
        <f t="shared" si="738"/>
        <v>1.1353518730784038</v>
      </c>
      <c r="AE1479" s="44">
        <f>1/2*(('Car Info '!$C$5)*('My Spreedsheet '!F1479)^2)</f>
        <v>0</v>
      </c>
      <c r="AF1479" s="44">
        <f t="shared" si="739"/>
        <v>0</v>
      </c>
      <c r="AG1479" s="44">
        <f t="shared" si="740"/>
        <v>0</v>
      </c>
      <c r="AH1479" s="44">
        <f t="shared" si="741"/>
        <v>49.155292732981735</v>
      </c>
      <c r="AI1479" s="44">
        <f t="shared" si="742"/>
        <v>0</v>
      </c>
      <c r="AJ1479" s="44">
        <f t="shared" si="743"/>
        <v>0</v>
      </c>
      <c r="AK1479" s="44">
        <f t="shared" si="744"/>
        <v>0</v>
      </c>
      <c r="AL1479" s="44">
        <f t="shared" si="745"/>
        <v>0</v>
      </c>
      <c r="AM1479" s="44">
        <f t="shared" si="746"/>
        <v>0</v>
      </c>
      <c r="AN1479" s="44">
        <f t="shared" si="747"/>
        <v>0</v>
      </c>
      <c r="AO1479" s="44">
        <f>IF('My Spreedsheet '!AN1479&lt; 'Supercapacitor Info'!$F$22,'My Spreedsheet '!AN1479,'Supercapacitor Info'!$F$22)</f>
        <v>0</v>
      </c>
    </row>
    <row r="1480" spans="2:41" x14ac:dyDescent="0.3">
      <c r="B1480" s="11" t="s">
        <v>11</v>
      </c>
      <c r="C1480" s="11">
        <v>1475</v>
      </c>
      <c r="D1480" s="11">
        <v>453</v>
      </c>
      <c r="E1480" s="12">
        <v>0</v>
      </c>
      <c r="F1480" s="53">
        <f t="shared" si="722"/>
        <v>0</v>
      </c>
      <c r="G1480" s="19">
        <f t="shared" si="748"/>
        <v>0</v>
      </c>
      <c r="H1480" s="19">
        <f t="shared" si="749"/>
        <v>0</v>
      </c>
      <c r="I1480" s="19">
        <f t="shared" si="723"/>
        <v>0</v>
      </c>
      <c r="J1480" s="19">
        <f t="shared" si="724"/>
        <v>15008.250000000002</v>
      </c>
      <c r="K1480" s="19">
        <f t="shared" si="725"/>
        <v>7157.8333333333421</v>
      </c>
      <c r="L1480" s="44">
        <f>'Car Info '!$C$5*'My Spreedsheet '!G1480</f>
        <v>0</v>
      </c>
      <c r="M1480" s="44">
        <f t="shared" si="726"/>
        <v>0</v>
      </c>
      <c r="N1480" s="44">
        <f>IF(M1480=1,'Car Info '!$C$5*9.80665*'Car Info '!$H$5,0)</f>
        <v>0</v>
      </c>
      <c r="O1480" s="44">
        <f>0.5*'Car Info '!$G$5*'Car Info '!$I$5*'Car Info '!$D$5*('My Spreedsheet '!F1480*'My Spreedsheet '!F1480)</f>
        <v>0</v>
      </c>
      <c r="P1480" s="44">
        <f t="shared" si="719"/>
        <v>0</v>
      </c>
      <c r="Q1480" s="44">
        <f t="shared" si="727"/>
        <v>0</v>
      </c>
      <c r="R1480" s="44">
        <f t="shared" si="728"/>
        <v>0</v>
      </c>
      <c r="S1480" s="44">
        <f t="shared" si="729"/>
        <v>0</v>
      </c>
      <c r="T1480" s="44">
        <f t="shared" si="730"/>
        <v>2319652.0068532238</v>
      </c>
      <c r="U1480" s="44">
        <f t="shared" si="731"/>
        <v>0</v>
      </c>
      <c r="V1480" s="44">
        <f t="shared" si="732"/>
        <v>0</v>
      </c>
      <c r="W1480" s="44">
        <f t="shared" si="733"/>
        <v>0</v>
      </c>
      <c r="X1480" s="44">
        <f t="shared" si="734"/>
        <v>0</v>
      </c>
      <c r="Y1480" s="44">
        <f t="shared" si="720"/>
        <v>6576.4533453629765</v>
      </c>
      <c r="Z1480" s="44">
        <f t="shared" si="721"/>
        <v>-2489.186602280723</v>
      </c>
      <c r="AA1480" s="44">
        <f t="shared" si="735"/>
        <v>1.8267925959341602</v>
      </c>
      <c r="AB1480" s="44">
        <f t="shared" si="736"/>
        <v>-0.69144072285575642</v>
      </c>
      <c r="AC1480" s="44">
        <f t="shared" si="737"/>
        <v>0.69144072285575642</v>
      </c>
      <c r="AD1480" s="44">
        <f t="shared" si="738"/>
        <v>1.1353518730784038</v>
      </c>
      <c r="AE1480" s="44">
        <f>1/2*(('Car Info '!$C$5)*('My Spreedsheet '!F1480)^2)</f>
        <v>0</v>
      </c>
      <c r="AF1480" s="44">
        <f t="shared" si="739"/>
        <v>0</v>
      </c>
      <c r="AG1480" s="44">
        <f t="shared" si="740"/>
        <v>0</v>
      </c>
      <c r="AH1480" s="44">
        <f t="shared" si="741"/>
        <v>49.155292732981735</v>
      </c>
      <c r="AI1480" s="44">
        <f t="shared" si="742"/>
        <v>0</v>
      </c>
      <c r="AJ1480" s="44">
        <f t="shared" si="743"/>
        <v>0</v>
      </c>
      <c r="AK1480" s="44">
        <f t="shared" si="744"/>
        <v>0</v>
      </c>
      <c r="AL1480" s="44">
        <f t="shared" si="745"/>
        <v>0</v>
      </c>
      <c r="AM1480" s="44">
        <f t="shared" si="746"/>
        <v>0</v>
      </c>
      <c r="AN1480" s="44">
        <f t="shared" si="747"/>
        <v>0</v>
      </c>
      <c r="AO1480" s="44">
        <f>IF('My Spreedsheet '!AN1480&lt; 'Supercapacitor Info'!$F$22,'My Spreedsheet '!AN1480,'Supercapacitor Info'!$F$22)</f>
        <v>0</v>
      </c>
    </row>
    <row r="1481" spans="2:41" x14ac:dyDescent="0.3">
      <c r="B1481" s="11" t="s">
        <v>11</v>
      </c>
      <c r="C1481" s="11">
        <v>1476</v>
      </c>
      <c r="D1481" s="11">
        <v>454</v>
      </c>
      <c r="E1481" s="12">
        <v>0</v>
      </c>
      <c r="F1481" s="53">
        <f t="shared" si="722"/>
        <v>0</v>
      </c>
      <c r="G1481" s="19">
        <f t="shared" si="748"/>
        <v>0</v>
      </c>
      <c r="H1481" s="19">
        <f t="shared" si="749"/>
        <v>0</v>
      </c>
      <c r="I1481" s="19">
        <f t="shared" si="723"/>
        <v>0</v>
      </c>
      <c r="J1481" s="19">
        <f t="shared" si="724"/>
        <v>15008.250000000002</v>
      </c>
      <c r="K1481" s="19">
        <f t="shared" si="725"/>
        <v>7157.8333333333421</v>
      </c>
      <c r="L1481" s="44">
        <f>'Car Info '!$C$5*'My Spreedsheet '!G1481</f>
        <v>0</v>
      </c>
      <c r="M1481" s="44">
        <f t="shared" si="726"/>
        <v>0</v>
      </c>
      <c r="N1481" s="44">
        <f>IF(M1481=1,'Car Info '!$C$5*9.80665*'Car Info '!$H$5,0)</f>
        <v>0</v>
      </c>
      <c r="O1481" s="44">
        <f>0.5*'Car Info '!$G$5*'Car Info '!$I$5*'Car Info '!$D$5*('My Spreedsheet '!F1481*'My Spreedsheet '!F1481)</f>
        <v>0</v>
      </c>
      <c r="P1481" s="44">
        <f t="shared" si="719"/>
        <v>0</v>
      </c>
      <c r="Q1481" s="44">
        <f t="shared" si="727"/>
        <v>0</v>
      </c>
      <c r="R1481" s="44">
        <f t="shared" si="728"/>
        <v>0</v>
      </c>
      <c r="S1481" s="44">
        <f t="shared" si="729"/>
        <v>0</v>
      </c>
      <c r="T1481" s="44">
        <f t="shared" si="730"/>
        <v>2319652.0068532238</v>
      </c>
      <c r="U1481" s="44">
        <f t="shared" si="731"/>
        <v>0</v>
      </c>
      <c r="V1481" s="44">
        <f t="shared" si="732"/>
        <v>0</v>
      </c>
      <c r="W1481" s="44">
        <f t="shared" si="733"/>
        <v>0</v>
      </c>
      <c r="X1481" s="44">
        <f t="shared" si="734"/>
        <v>0</v>
      </c>
      <c r="Y1481" s="44">
        <f t="shared" si="720"/>
        <v>6576.4533453629765</v>
      </c>
      <c r="Z1481" s="44">
        <f t="shared" si="721"/>
        <v>-2489.186602280723</v>
      </c>
      <c r="AA1481" s="44">
        <f t="shared" si="735"/>
        <v>1.8267925959341602</v>
      </c>
      <c r="AB1481" s="44">
        <f t="shared" si="736"/>
        <v>-0.69144072285575642</v>
      </c>
      <c r="AC1481" s="44">
        <f t="shared" si="737"/>
        <v>0.69144072285575642</v>
      </c>
      <c r="AD1481" s="44">
        <f t="shared" si="738"/>
        <v>1.1353518730784038</v>
      </c>
      <c r="AE1481" s="44">
        <f>1/2*(('Car Info '!$C$5)*('My Spreedsheet '!F1481)^2)</f>
        <v>0</v>
      </c>
      <c r="AF1481" s="44">
        <f t="shared" si="739"/>
        <v>0</v>
      </c>
      <c r="AG1481" s="44">
        <f t="shared" si="740"/>
        <v>0</v>
      </c>
      <c r="AH1481" s="44">
        <f t="shared" si="741"/>
        <v>49.155292732981735</v>
      </c>
      <c r="AI1481" s="44">
        <f t="shared" si="742"/>
        <v>0</v>
      </c>
      <c r="AJ1481" s="44">
        <f t="shared" si="743"/>
        <v>0</v>
      </c>
      <c r="AK1481" s="44">
        <f t="shared" si="744"/>
        <v>0</v>
      </c>
      <c r="AL1481" s="44">
        <f t="shared" si="745"/>
        <v>0</v>
      </c>
      <c r="AM1481" s="44">
        <f t="shared" si="746"/>
        <v>0</v>
      </c>
      <c r="AN1481" s="44">
        <f t="shared" si="747"/>
        <v>0</v>
      </c>
      <c r="AO1481" s="44">
        <f>IF('My Spreedsheet '!AN1481&lt; 'Supercapacitor Info'!$F$22,'My Spreedsheet '!AN1481,'Supercapacitor Info'!$F$22)</f>
        <v>0</v>
      </c>
    </row>
    <row r="1482" spans="2:41" x14ac:dyDescent="0.3">
      <c r="B1482" s="11" t="s">
        <v>11</v>
      </c>
      <c r="C1482" s="11">
        <v>1477</v>
      </c>
      <c r="D1482" s="11">
        <v>455</v>
      </c>
      <c r="E1482" s="12">
        <v>0</v>
      </c>
      <c r="F1482" s="53">
        <f t="shared" si="722"/>
        <v>0</v>
      </c>
      <c r="G1482" s="19">
        <f t="shared" si="748"/>
        <v>0</v>
      </c>
      <c r="H1482" s="19">
        <f t="shared" si="749"/>
        <v>0</v>
      </c>
      <c r="I1482" s="19">
        <f t="shared" si="723"/>
        <v>0</v>
      </c>
      <c r="J1482" s="19">
        <f t="shared" si="724"/>
        <v>15008.250000000002</v>
      </c>
      <c r="K1482" s="19">
        <f t="shared" si="725"/>
        <v>7157.8333333333421</v>
      </c>
      <c r="L1482" s="44">
        <f>'Car Info '!$C$5*'My Spreedsheet '!G1482</f>
        <v>0</v>
      </c>
      <c r="M1482" s="44">
        <f t="shared" si="726"/>
        <v>0</v>
      </c>
      <c r="N1482" s="44">
        <f>IF(M1482=1,'Car Info '!$C$5*9.80665*'Car Info '!$H$5,0)</f>
        <v>0</v>
      </c>
      <c r="O1482" s="44">
        <f>0.5*'Car Info '!$G$5*'Car Info '!$I$5*'Car Info '!$D$5*('My Spreedsheet '!F1482*'My Spreedsheet '!F1482)</f>
        <v>0</v>
      </c>
      <c r="P1482" s="44">
        <f t="shared" si="719"/>
        <v>0</v>
      </c>
      <c r="Q1482" s="44">
        <f t="shared" si="727"/>
        <v>0</v>
      </c>
      <c r="R1482" s="44">
        <f t="shared" si="728"/>
        <v>0</v>
      </c>
      <c r="S1482" s="44">
        <f t="shared" si="729"/>
        <v>0</v>
      </c>
      <c r="T1482" s="44">
        <f t="shared" si="730"/>
        <v>2319652.0068532238</v>
      </c>
      <c r="U1482" s="44">
        <f t="shared" si="731"/>
        <v>0</v>
      </c>
      <c r="V1482" s="44">
        <f t="shared" si="732"/>
        <v>0</v>
      </c>
      <c r="W1482" s="44">
        <f t="shared" si="733"/>
        <v>0</v>
      </c>
      <c r="X1482" s="44">
        <f t="shared" si="734"/>
        <v>0</v>
      </c>
      <c r="Y1482" s="44">
        <f t="shared" si="720"/>
        <v>6576.4533453629765</v>
      </c>
      <c r="Z1482" s="44">
        <f t="shared" si="721"/>
        <v>-2489.186602280723</v>
      </c>
      <c r="AA1482" s="44">
        <f t="shared" si="735"/>
        <v>1.8267925959341602</v>
      </c>
      <c r="AB1482" s="44">
        <f t="shared" si="736"/>
        <v>-0.69144072285575642</v>
      </c>
      <c r="AC1482" s="44">
        <f t="shared" si="737"/>
        <v>0.69144072285575642</v>
      </c>
      <c r="AD1482" s="44">
        <f t="shared" si="738"/>
        <v>1.1353518730784038</v>
      </c>
      <c r="AE1482" s="44">
        <f>1/2*(('Car Info '!$C$5)*('My Spreedsheet '!F1482)^2)</f>
        <v>0</v>
      </c>
      <c r="AF1482" s="44">
        <f t="shared" si="739"/>
        <v>0</v>
      </c>
      <c r="AG1482" s="44">
        <f t="shared" si="740"/>
        <v>0</v>
      </c>
      <c r="AH1482" s="44">
        <f t="shared" si="741"/>
        <v>49.155292732981735</v>
      </c>
      <c r="AI1482" s="44">
        <f t="shared" si="742"/>
        <v>0</v>
      </c>
      <c r="AJ1482" s="44">
        <f t="shared" si="743"/>
        <v>0</v>
      </c>
      <c r="AK1482" s="44">
        <f t="shared" si="744"/>
        <v>0</v>
      </c>
      <c r="AL1482" s="44">
        <f t="shared" si="745"/>
        <v>0</v>
      </c>
      <c r="AM1482" s="44">
        <f t="shared" si="746"/>
        <v>0</v>
      </c>
      <c r="AN1482" s="44">
        <f t="shared" si="747"/>
        <v>0</v>
      </c>
      <c r="AO1482" s="44">
        <f>IF('My Spreedsheet '!AN1482&lt; 'Supercapacitor Info'!$F$22,'My Spreedsheet '!AN1482,'Supercapacitor Info'!$F$22)</f>
        <v>0</v>
      </c>
    </row>
    <row r="1483" spans="2:41" x14ac:dyDescent="0.3">
      <c r="B1483" s="13" t="s">
        <v>12</v>
      </c>
      <c r="C1483" s="13">
        <v>1478</v>
      </c>
      <c r="D1483" s="13">
        <v>1</v>
      </c>
      <c r="E1483" s="54">
        <v>0</v>
      </c>
      <c r="F1483" s="54">
        <f t="shared" si="722"/>
        <v>0</v>
      </c>
      <c r="G1483" s="20">
        <f t="shared" si="748"/>
        <v>0.30555555555555558</v>
      </c>
      <c r="H1483" s="20">
        <f t="shared" si="749"/>
        <v>1.1000000000000001</v>
      </c>
      <c r="I1483" s="20">
        <f t="shared" si="723"/>
        <v>0</v>
      </c>
      <c r="J1483" s="20">
        <f t="shared" si="724"/>
        <v>15008.250000000002</v>
      </c>
      <c r="K1483" s="20">
        <f>SUM(I1483,0)</f>
        <v>0</v>
      </c>
      <c r="L1483" s="45">
        <f>'Car Info '!$C$5*'My Spreedsheet '!G1483</f>
        <v>455.27777777777783</v>
      </c>
      <c r="M1483" s="45">
        <f t="shared" si="726"/>
        <v>0</v>
      </c>
      <c r="N1483" s="45">
        <f>IF(M1483=1,'Car Info '!$C$5*9.80665*'Car Info '!$H$5,0)</f>
        <v>0</v>
      </c>
      <c r="O1483" s="45">
        <f>0.5*'Car Info '!$G$5*'Car Info '!$I$5*'Car Info '!$D$5*('My Spreedsheet '!F1483*'My Spreedsheet '!F1483)</f>
        <v>0</v>
      </c>
      <c r="P1483" s="45">
        <f t="shared" si="719"/>
        <v>455.27777777777783</v>
      </c>
      <c r="Q1483" s="45">
        <f t="shared" si="727"/>
        <v>0</v>
      </c>
      <c r="R1483" s="45">
        <f t="shared" si="728"/>
        <v>0</v>
      </c>
      <c r="S1483" s="45">
        <f t="shared" si="729"/>
        <v>0</v>
      </c>
      <c r="T1483" s="45">
        <f>SUM(S1483,0)</f>
        <v>0</v>
      </c>
      <c r="U1483" s="45">
        <f t="shared" si="731"/>
        <v>0</v>
      </c>
      <c r="V1483" s="45">
        <f t="shared" si="732"/>
        <v>0</v>
      </c>
      <c r="W1483" s="45">
        <f t="shared" si="733"/>
        <v>0</v>
      </c>
      <c r="X1483" s="45">
        <f t="shared" si="734"/>
        <v>0</v>
      </c>
      <c r="Y1483" s="45">
        <f t="shared" si="720"/>
        <v>6576.4533453629765</v>
      </c>
      <c r="Z1483" s="45">
        <f t="shared" si="721"/>
        <v>-2489.186602280723</v>
      </c>
      <c r="AA1483" s="45">
        <f t="shared" si="735"/>
        <v>1.8267925959341602</v>
      </c>
      <c r="AB1483" s="45">
        <f t="shared" si="736"/>
        <v>-0.69144072285575642</v>
      </c>
      <c r="AC1483" s="45">
        <f t="shared" si="737"/>
        <v>0.69144072285575642</v>
      </c>
      <c r="AD1483" s="45">
        <f t="shared" si="738"/>
        <v>1.1353518730784038</v>
      </c>
      <c r="AE1483" s="45">
        <f>1/2*(('Car Info '!$C$5)*('My Spreedsheet '!F1483)^2)</f>
        <v>0</v>
      </c>
      <c r="AF1483" s="45">
        <f t="shared" si="739"/>
        <v>0</v>
      </c>
      <c r="AG1483" s="45">
        <f t="shared" si="740"/>
        <v>0</v>
      </c>
      <c r="AH1483" s="45">
        <f t="shared" si="741"/>
        <v>49.155292732981735</v>
      </c>
      <c r="AI1483" s="45">
        <f t="shared" si="742"/>
        <v>0</v>
      </c>
      <c r="AJ1483" s="45">
        <f t="shared" si="743"/>
        <v>0</v>
      </c>
      <c r="AK1483" s="45">
        <f t="shared" si="744"/>
        <v>0</v>
      </c>
      <c r="AL1483" s="45">
        <f t="shared" si="745"/>
        <v>0</v>
      </c>
      <c r="AM1483" s="45">
        <f t="shared" si="746"/>
        <v>0</v>
      </c>
      <c r="AN1483" s="45">
        <f t="shared" si="747"/>
        <v>0</v>
      </c>
      <c r="AO1483" s="45">
        <f>IF('My Spreedsheet '!AN1483&lt; 'Supercapacitor Info'!$F$22,'My Spreedsheet '!AN1483,'Supercapacitor Info'!$F$22)</f>
        <v>0</v>
      </c>
    </row>
    <row r="1484" spans="2:41" x14ac:dyDescent="0.3">
      <c r="B1484" s="13" t="s">
        <v>12</v>
      </c>
      <c r="C1484" s="13">
        <v>1479</v>
      </c>
      <c r="D1484" s="13">
        <v>2</v>
      </c>
      <c r="E1484" s="54">
        <v>2.2000000000000002</v>
      </c>
      <c r="F1484" s="54">
        <f t="shared" si="722"/>
        <v>0.61111111111111116</v>
      </c>
      <c r="G1484" s="20">
        <f t="shared" si="748"/>
        <v>0.61111111111111116</v>
      </c>
      <c r="H1484" s="20">
        <f t="shared" si="749"/>
        <v>2.2000000000000002</v>
      </c>
      <c r="I1484" s="20">
        <f t="shared" si="723"/>
        <v>0.61111111111111116</v>
      </c>
      <c r="J1484" s="20">
        <f t="shared" si="724"/>
        <v>15008.861111111113</v>
      </c>
      <c r="K1484" s="20">
        <f>SUM(I1484,K1483)</f>
        <v>0.61111111111111116</v>
      </c>
      <c r="L1484" s="45">
        <f>'Car Info '!$C$5*'My Spreedsheet '!G1484</f>
        <v>910.55555555555566</v>
      </c>
      <c r="M1484" s="45">
        <f t="shared" si="726"/>
        <v>1</v>
      </c>
      <c r="N1484" s="45">
        <f>IF(M1484=1,'Car Info '!$C$5*9.80665*'Car Info '!$H$5,0)</f>
        <v>160.73099349999998</v>
      </c>
      <c r="O1484" s="45">
        <f>0.5*'Car Info '!$G$5*'Car Info '!$I$5*'Car Info '!$D$5*('My Spreedsheet '!F1484*'My Spreedsheet '!F1484)</f>
        <v>0.14261670125694445</v>
      </c>
      <c r="P1484" s="45">
        <f t="shared" si="719"/>
        <v>1071.4291657568126</v>
      </c>
      <c r="Q1484" s="45">
        <f t="shared" si="727"/>
        <v>654.76226796249659</v>
      </c>
      <c r="R1484" s="45">
        <f t="shared" si="728"/>
        <v>0.65476226796249659</v>
      </c>
      <c r="S1484" s="45">
        <f t="shared" si="729"/>
        <v>98.311650678545902</v>
      </c>
      <c r="T1484" s="45">
        <f>SUM(S1484,T1483)</f>
        <v>98.311650678545902</v>
      </c>
      <c r="U1484" s="45">
        <f t="shared" si="731"/>
        <v>0.65476226796249659</v>
      </c>
      <c r="V1484" s="45">
        <f t="shared" si="732"/>
        <v>1.8187840776736017E-4</v>
      </c>
      <c r="W1484" s="45">
        <f t="shared" si="733"/>
        <v>0</v>
      </c>
      <c r="X1484" s="45">
        <f t="shared" si="734"/>
        <v>0</v>
      </c>
      <c r="Y1484" s="45">
        <f t="shared" si="720"/>
        <v>6577.1081076309392</v>
      </c>
      <c r="Z1484" s="45">
        <f t="shared" si="721"/>
        <v>-2489.186602280723</v>
      </c>
      <c r="AA1484" s="45">
        <f t="shared" si="735"/>
        <v>1.8269744743419276</v>
      </c>
      <c r="AB1484" s="45">
        <f t="shared" si="736"/>
        <v>-0.69144072285575642</v>
      </c>
      <c r="AC1484" s="45">
        <f t="shared" si="737"/>
        <v>0.69144072285575642</v>
      </c>
      <c r="AD1484" s="45">
        <f t="shared" si="738"/>
        <v>1.1355337514861712</v>
      </c>
      <c r="AE1484" s="45">
        <f>1/2*(('Car Info '!$C$5)*('My Spreedsheet '!F1484)^2)</f>
        <v>278.22530864197535</v>
      </c>
      <c r="AF1484" s="45">
        <f t="shared" si="739"/>
        <v>0.27822530864197537</v>
      </c>
      <c r="AG1484" s="45">
        <f t="shared" si="740"/>
        <v>7.728480795610427E-5</v>
      </c>
      <c r="AH1484" s="45">
        <f t="shared" si="741"/>
        <v>49.155370017789693</v>
      </c>
      <c r="AI1484" s="45">
        <f t="shared" si="742"/>
        <v>98.311650678545902</v>
      </c>
      <c r="AJ1484" s="45">
        <f t="shared" si="743"/>
        <v>179.91365796342944</v>
      </c>
      <c r="AK1484" s="45">
        <f t="shared" si="744"/>
        <v>0.17991365796342945</v>
      </c>
      <c r="AL1484" s="45">
        <f t="shared" si="745"/>
        <v>0</v>
      </c>
      <c r="AM1484" s="45">
        <f t="shared" si="746"/>
        <v>0</v>
      </c>
      <c r="AN1484" s="45">
        <f t="shared" si="747"/>
        <v>0.1349352434725721</v>
      </c>
      <c r="AO1484" s="45">
        <f>IF('My Spreedsheet '!AN1484&lt; 'Supercapacitor Info'!$F$22,'My Spreedsheet '!AN1484,'Supercapacitor Info'!$F$22)</f>
        <v>0.1349352434725721</v>
      </c>
    </row>
    <row r="1485" spans="2:41" x14ac:dyDescent="0.3">
      <c r="B1485" s="13" t="s">
        <v>12</v>
      </c>
      <c r="C1485" s="13">
        <v>1480</v>
      </c>
      <c r="D1485" s="13">
        <v>3</v>
      </c>
      <c r="E1485" s="54">
        <v>4.4000000000000004</v>
      </c>
      <c r="F1485" s="54">
        <f t="shared" si="722"/>
        <v>1.2222222222222223</v>
      </c>
      <c r="G1485" s="20">
        <f t="shared" si="748"/>
        <v>0.56944444444444442</v>
      </c>
      <c r="H1485" s="20">
        <f t="shared" si="749"/>
        <v>2.0499999999999998</v>
      </c>
      <c r="I1485" s="20">
        <f t="shared" si="723"/>
        <v>1.2222222222222223</v>
      </c>
      <c r="J1485" s="20">
        <f t="shared" si="724"/>
        <v>15010.083333333336</v>
      </c>
      <c r="K1485" s="20">
        <f t="shared" ref="K1485:K1548" si="750">SUM(I1485,K1484)</f>
        <v>1.8333333333333335</v>
      </c>
      <c r="L1485" s="45">
        <f>'Car Info '!$C$5*'My Spreedsheet '!G1485</f>
        <v>848.47222222222217</v>
      </c>
      <c r="M1485" s="45">
        <f t="shared" si="726"/>
        <v>1</v>
      </c>
      <c r="N1485" s="45">
        <f>IF(M1485=1,'Car Info '!$C$5*9.80665*'Car Info '!$H$5,0)</f>
        <v>160.73099349999998</v>
      </c>
      <c r="O1485" s="45">
        <f>0.5*'Car Info '!$G$5*'Car Info '!$I$5*'Car Info '!$D$5*('My Spreedsheet '!F1485*'My Spreedsheet '!F1485)</f>
        <v>0.5704668050277778</v>
      </c>
      <c r="P1485" s="45">
        <f t="shared" si="719"/>
        <v>1009.7736825272499</v>
      </c>
      <c r="Q1485" s="45">
        <f t="shared" si="727"/>
        <v>1234.1678341999723</v>
      </c>
      <c r="R1485" s="45">
        <f t="shared" si="728"/>
        <v>1.2341678341999722</v>
      </c>
      <c r="S1485" s="45">
        <f t="shared" si="729"/>
        <v>197.14622926170063</v>
      </c>
      <c r="T1485" s="45">
        <f t="shared" ref="T1485:T1548" si="751">SUM(S1485,T1484)</f>
        <v>295.45787994024653</v>
      </c>
      <c r="U1485" s="45">
        <f t="shared" si="731"/>
        <v>1.2341678341999722</v>
      </c>
      <c r="V1485" s="45">
        <f t="shared" si="732"/>
        <v>3.4282439838888117E-4</v>
      </c>
      <c r="W1485" s="45">
        <f t="shared" si="733"/>
        <v>0</v>
      </c>
      <c r="X1485" s="45">
        <f t="shared" si="734"/>
        <v>0</v>
      </c>
      <c r="Y1485" s="45">
        <f t="shared" si="720"/>
        <v>6578.3422754651392</v>
      </c>
      <c r="Z1485" s="45">
        <f t="shared" si="721"/>
        <v>-2489.186602280723</v>
      </c>
      <c r="AA1485" s="45">
        <f t="shared" si="735"/>
        <v>1.8273172987403163</v>
      </c>
      <c r="AB1485" s="45">
        <f t="shared" si="736"/>
        <v>-0.69144072285575642</v>
      </c>
      <c r="AC1485" s="45">
        <f t="shared" si="737"/>
        <v>0.69144072285575642</v>
      </c>
      <c r="AD1485" s="45">
        <f t="shared" si="738"/>
        <v>1.1358765758845599</v>
      </c>
      <c r="AE1485" s="45">
        <f>1/2*(('Car Info '!$C$5)*('My Spreedsheet '!F1485)^2)</f>
        <v>1112.9012345679014</v>
      </c>
      <c r="AF1485" s="45">
        <f t="shared" si="739"/>
        <v>1.1129012345679015</v>
      </c>
      <c r="AG1485" s="45">
        <f t="shared" si="740"/>
        <v>3.0913923182441708E-4</v>
      </c>
      <c r="AH1485" s="45">
        <f t="shared" si="741"/>
        <v>49.155679157021517</v>
      </c>
      <c r="AI1485" s="45">
        <f t="shared" si="742"/>
        <v>197.14622926170063</v>
      </c>
      <c r="AJ1485" s="45">
        <f t="shared" si="743"/>
        <v>915.7550053062007</v>
      </c>
      <c r="AK1485" s="45">
        <f t="shared" si="744"/>
        <v>0.91575500530620069</v>
      </c>
      <c r="AL1485" s="45">
        <f t="shared" si="745"/>
        <v>0</v>
      </c>
      <c r="AM1485" s="45">
        <f t="shared" si="746"/>
        <v>0</v>
      </c>
      <c r="AN1485" s="45">
        <f t="shared" si="747"/>
        <v>0.68681625397965063</v>
      </c>
      <c r="AO1485" s="45">
        <f>IF('My Spreedsheet '!AN1485&lt; 'Supercapacitor Info'!$F$22,'My Spreedsheet '!AN1485,'Supercapacitor Info'!$F$22)</f>
        <v>0.68681625397965063</v>
      </c>
    </row>
    <row r="1486" spans="2:41" x14ac:dyDescent="0.3">
      <c r="B1486" s="13" t="s">
        <v>12</v>
      </c>
      <c r="C1486" s="13">
        <v>1481</v>
      </c>
      <c r="D1486" s="13">
        <v>4</v>
      </c>
      <c r="E1486" s="54">
        <v>6.3</v>
      </c>
      <c r="F1486" s="54">
        <f t="shared" si="722"/>
        <v>1.75</v>
      </c>
      <c r="G1486" s="20">
        <f t="shared" si="748"/>
        <v>0.4861111111111111</v>
      </c>
      <c r="H1486" s="20">
        <f t="shared" si="749"/>
        <v>1.75</v>
      </c>
      <c r="I1486" s="20">
        <f t="shared" si="723"/>
        <v>1.75</v>
      </c>
      <c r="J1486" s="20">
        <f t="shared" si="724"/>
        <v>15011.833333333336</v>
      </c>
      <c r="K1486" s="20">
        <f t="shared" si="750"/>
        <v>3.5833333333333335</v>
      </c>
      <c r="L1486" s="45">
        <f>'Car Info '!$C$5*'My Spreedsheet '!G1486</f>
        <v>724.30555555555554</v>
      </c>
      <c r="M1486" s="45">
        <f t="shared" si="726"/>
        <v>1</v>
      </c>
      <c r="N1486" s="45">
        <f>IF(M1486=1,'Car Info '!$C$5*9.80665*'Car Info '!$H$5,0)</f>
        <v>160.73099349999998</v>
      </c>
      <c r="O1486" s="45">
        <f>0.5*'Car Info '!$G$5*'Car Info '!$I$5*'Car Info '!$D$5*('My Spreedsheet '!F1486*'My Spreedsheet '!F1486)</f>
        <v>1.1695158828281249</v>
      </c>
      <c r="P1486" s="45">
        <f t="shared" si="719"/>
        <v>886.20606493838363</v>
      </c>
      <c r="Q1486" s="45">
        <f t="shared" si="727"/>
        <v>1550.8606136421713</v>
      </c>
      <c r="R1486" s="45">
        <f t="shared" si="728"/>
        <v>1.5508606136421714</v>
      </c>
      <c r="S1486" s="45">
        <f t="shared" si="729"/>
        <v>283.32589141994919</v>
      </c>
      <c r="T1486" s="45">
        <f t="shared" si="751"/>
        <v>578.78377136019571</v>
      </c>
      <c r="U1486" s="45">
        <f t="shared" si="731"/>
        <v>1.5508606136421714</v>
      </c>
      <c r="V1486" s="45">
        <f t="shared" si="732"/>
        <v>4.3079461490060317E-4</v>
      </c>
      <c r="W1486" s="45">
        <f t="shared" si="733"/>
        <v>0</v>
      </c>
      <c r="X1486" s="45">
        <f t="shared" si="734"/>
        <v>0</v>
      </c>
      <c r="Y1486" s="45">
        <f t="shared" si="720"/>
        <v>6579.893136078781</v>
      </c>
      <c r="Z1486" s="45">
        <f t="shared" si="721"/>
        <v>-2489.186602280723</v>
      </c>
      <c r="AA1486" s="45">
        <f t="shared" si="735"/>
        <v>1.827748093355217</v>
      </c>
      <c r="AB1486" s="45">
        <f t="shared" si="736"/>
        <v>-0.69144072285575642</v>
      </c>
      <c r="AC1486" s="45">
        <f t="shared" si="737"/>
        <v>0.69144072285575642</v>
      </c>
      <c r="AD1486" s="45">
        <f t="shared" si="738"/>
        <v>1.1363073704994606</v>
      </c>
      <c r="AE1486" s="45">
        <f>1/2*(('Car Info '!$C$5)*('My Spreedsheet '!F1486)^2)</f>
        <v>2281.5625</v>
      </c>
      <c r="AF1486" s="45">
        <f t="shared" si="739"/>
        <v>2.2815625000000002</v>
      </c>
      <c r="AG1486" s="45">
        <f t="shared" si="740"/>
        <v>6.3376736111111121E-4</v>
      </c>
      <c r="AH1486" s="45">
        <f t="shared" si="741"/>
        <v>49.156312924382625</v>
      </c>
      <c r="AI1486" s="45">
        <f t="shared" si="742"/>
        <v>283.32589141994919</v>
      </c>
      <c r="AJ1486" s="45">
        <f t="shared" si="743"/>
        <v>1998.2366085800509</v>
      </c>
      <c r="AK1486" s="45">
        <f t="shared" si="744"/>
        <v>1.9982366085800509</v>
      </c>
      <c r="AL1486" s="45">
        <f t="shared" si="745"/>
        <v>0</v>
      </c>
      <c r="AM1486" s="45">
        <f t="shared" si="746"/>
        <v>0</v>
      </c>
      <c r="AN1486" s="45">
        <f t="shared" si="747"/>
        <v>1.498677456435038</v>
      </c>
      <c r="AO1486" s="45">
        <f>IF('My Spreedsheet '!AN1486&lt; 'Supercapacitor Info'!$F$22,'My Spreedsheet '!AN1486,'Supercapacitor Info'!$F$22)</f>
        <v>1.498677456435038</v>
      </c>
    </row>
    <row r="1487" spans="2:41" x14ac:dyDescent="0.3">
      <c r="B1487" s="13" t="s">
        <v>12</v>
      </c>
      <c r="C1487" s="13">
        <v>1482</v>
      </c>
      <c r="D1487" s="13">
        <v>5</v>
      </c>
      <c r="E1487" s="54">
        <v>7.9</v>
      </c>
      <c r="F1487" s="54">
        <f t="shared" si="722"/>
        <v>2.1944444444444446</v>
      </c>
      <c r="G1487" s="20">
        <f t="shared" si="748"/>
        <v>0.40277777777777768</v>
      </c>
      <c r="H1487" s="20">
        <f t="shared" si="749"/>
        <v>1.4499999999999997</v>
      </c>
      <c r="I1487" s="20">
        <f t="shared" si="723"/>
        <v>2.1944444444444446</v>
      </c>
      <c r="J1487" s="20">
        <f t="shared" si="724"/>
        <v>15014.027777777781</v>
      </c>
      <c r="K1487" s="20">
        <f t="shared" si="750"/>
        <v>5.7777777777777786</v>
      </c>
      <c r="L1487" s="45">
        <f>'Car Info '!$C$5*'My Spreedsheet '!G1487</f>
        <v>600.13888888888869</v>
      </c>
      <c r="M1487" s="45">
        <f t="shared" si="726"/>
        <v>1</v>
      </c>
      <c r="N1487" s="45">
        <f>IF(M1487=1,'Car Info '!$C$5*9.80665*'Car Info '!$H$5,0)</f>
        <v>160.73099349999998</v>
      </c>
      <c r="O1487" s="45">
        <f>0.5*'Car Info '!$G$5*'Car Info '!$I$5*'Car Info '!$D$5*('My Spreedsheet '!F1487*'My Spreedsheet '!F1487)</f>
        <v>1.8389893234392363</v>
      </c>
      <c r="P1487" s="45">
        <f t="shared" si="719"/>
        <v>762.70887171232789</v>
      </c>
      <c r="Q1487" s="45">
        <f t="shared" si="727"/>
        <v>1673.7222462576085</v>
      </c>
      <c r="R1487" s="45">
        <f t="shared" si="728"/>
        <v>1.6737222462576085</v>
      </c>
      <c r="S1487" s="45">
        <f t="shared" si="729"/>
        <v>356.75079564032501</v>
      </c>
      <c r="T1487" s="45">
        <f t="shared" si="751"/>
        <v>935.53456700052072</v>
      </c>
      <c r="U1487" s="45">
        <f t="shared" si="731"/>
        <v>1.6737222462576085</v>
      </c>
      <c r="V1487" s="45">
        <f t="shared" si="732"/>
        <v>4.6492284618266901E-4</v>
      </c>
      <c r="W1487" s="45">
        <f t="shared" si="733"/>
        <v>0</v>
      </c>
      <c r="X1487" s="45">
        <f t="shared" si="734"/>
        <v>0</v>
      </c>
      <c r="Y1487" s="45">
        <f t="shared" si="720"/>
        <v>6581.566858325039</v>
      </c>
      <c r="Z1487" s="45">
        <f t="shared" si="721"/>
        <v>-2489.186602280723</v>
      </c>
      <c r="AA1487" s="45">
        <f t="shared" si="735"/>
        <v>1.8282130162013996</v>
      </c>
      <c r="AB1487" s="45">
        <f t="shared" si="736"/>
        <v>-0.69144072285575642</v>
      </c>
      <c r="AC1487" s="45">
        <f t="shared" si="737"/>
        <v>0.69144072285575642</v>
      </c>
      <c r="AD1487" s="45">
        <f t="shared" si="738"/>
        <v>1.1367722933456432</v>
      </c>
      <c r="AE1487" s="45">
        <f>1/2*(('Car Info '!$C$5)*('My Spreedsheet '!F1487)^2)</f>
        <v>3587.6118827160499</v>
      </c>
      <c r="AF1487" s="45">
        <f t="shared" si="739"/>
        <v>3.5876118827160499</v>
      </c>
      <c r="AG1487" s="45">
        <f t="shared" si="740"/>
        <v>9.9655885631001382E-4</v>
      </c>
      <c r="AH1487" s="45">
        <f t="shared" si="741"/>
        <v>49.157309483238933</v>
      </c>
      <c r="AI1487" s="45">
        <f t="shared" si="742"/>
        <v>356.75079564032501</v>
      </c>
      <c r="AJ1487" s="45">
        <f t="shared" si="743"/>
        <v>3230.8610870757248</v>
      </c>
      <c r="AK1487" s="45">
        <f t="shared" si="744"/>
        <v>3.2308610870757248</v>
      </c>
      <c r="AL1487" s="45">
        <f t="shared" si="745"/>
        <v>0</v>
      </c>
      <c r="AM1487" s="45">
        <f t="shared" si="746"/>
        <v>0</v>
      </c>
      <c r="AN1487" s="45">
        <f t="shared" si="747"/>
        <v>2.4231458153067935</v>
      </c>
      <c r="AO1487" s="45">
        <f>IF('My Spreedsheet '!AN1487&lt; 'Supercapacitor Info'!$F$22,'My Spreedsheet '!AN1487,'Supercapacitor Info'!$F$22)</f>
        <v>2.4231458153067935</v>
      </c>
    </row>
    <row r="1488" spans="2:41" x14ac:dyDescent="0.3">
      <c r="B1488" s="13" t="s">
        <v>12</v>
      </c>
      <c r="C1488" s="13">
        <v>1483</v>
      </c>
      <c r="D1488" s="13">
        <v>6</v>
      </c>
      <c r="E1488" s="54">
        <v>9.1999999999999993</v>
      </c>
      <c r="F1488" s="54">
        <f t="shared" si="722"/>
        <v>2.5555555555555554</v>
      </c>
      <c r="G1488" s="20">
        <f t="shared" si="748"/>
        <v>0.34722222222222221</v>
      </c>
      <c r="H1488" s="20">
        <f t="shared" si="749"/>
        <v>1.25</v>
      </c>
      <c r="I1488" s="20">
        <f t="shared" si="723"/>
        <v>2.5555555555555554</v>
      </c>
      <c r="J1488" s="20">
        <f t="shared" si="724"/>
        <v>15016.583333333336</v>
      </c>
      <c r="K1488" s="20">
        <f t="shared" si="750"/>
        <v>8.3333333333333339</v>
      </c>
      <c r="L1488" s="45">
        <f>'Car Info '!$C$5*'My Spreedsheet '!G1488</f>
        <v>517.36111111111109</v>
      </c>
      <c r="M1488" s="45">
        <f t="shared" si="726"/>
        <v>1</v>
      </c>
      <c r="N1488" s="45">
        <f>IF(M1488=1,'Car Info '!$C$5*9.80665*'Car Info '!$H$5,0)</f>
        <v>160.73099349999998</v>
      </c>
      <c r="O1488" s="45">
        <f>0.5*'Car Info '!$G$5*'Car Info '!$I$5*'Car Info '!$D$5*('My Spreedsheet '!F1488*'My Spreedsheet '!F1488)</f>
        <v>2.4940242963611108</v>
      </c>
      <c r="P1488" s="45">
        <f t="shared" si="719"/>
        <v>680.58612890747213</v>
      </c>
      <c r="Q1488" s="45">
        <f t="shared" si="727"/>
        <v>1739.2756627635397</v>
      </c>
      <c r="R1488" s="45">
        <f t="shared" si="728"/>
        <v>1.7392756627635397</v>
      </c>
      <c r="S1488" s="45">
        <f t="shared" si="729"/>
        <v>417.13060103514499</v>
      </c>
      <c r="T1488" s="45">
        <f t="shared" si="751"/>
        <v>1352.6651680356658</v>
      </c>
      <c r="U1488" s="45">
        <f t="shared" si="731"/>
        <v>1.7392756627635397</v>
      </c>
      <c r="V1488" s="45">
        <f t="shared" si="732"/>
        <v>4.8313212854542772E-4</v>
      </c>
      <c r="W1488" s="45">
        <f t="shared" si="733"/>
        <v>0</v>
      </c>
      <c r="X1488" s="45">
        <f t="shared" si="734"/>
        <v>0</v>
      </c>
      <c r="Y1488" s="45">
        <f t="shared" si="720"/>
        <v>6583.3061339878022</v>
      </c>
      <c r="Z1488" s="45">
        <f t="shared" si="721"/>
        <v>-2489.186602280723</v>
      </c>
      <c r="AA1488" s="45">
        <f t="shared" si="735"/>
        <v>1.8286961483299451</v>
      </c>
      <c r="AB1488" s="45">
        <f t="shared" si="736"/>
        <v>-0.69144072285575642</v>
      </c>
      <c r="AC1488" s="45">
        <f t="shared" si="737"/>
        <v>0.69144072285575642</v>
      </c>
      <c r="AD1488" s="45">
        <f t="shared" si="738"/>
        <v>1.1372554254741887</v>
      </c>
      <c r="AE1488" s="45">
        <f>1/2*(('Car Info '!$C$5)*('My Spreedsheet '!F1488)^2)</f>
        <v>4865.4938271604933</v>
      </c>
      <c r="AF1488" s="45">
        <f t="shared" si="739"/>
        <v>4.8654938271604937</v>
      </c>
      <c r="AG1488" s="45">
        <f t="shared" si="740"/>
        <v>1.3515260631001371E-3</v>
      </c>
      <c r="AH1488" s="45">
        <f t="shared" si="741"/>
        <v>49.15866100930203</v>
      </c>
      <c r="AI1488" s="45">
        <f t="shared" si="742"/>
        <v>417.13060103514499</v>
      </c>
      <c r="AJ1488" s="45">
        <f t="shared" si="743"/>
        <v>4448.3632261253479</v>
      </c>
      <c r="AK1488" s="45">
        <f t="shared" si="744"/>
        <v>4.4483632261253483</v>
      </c>
      <c r="AL1488" s="45">
        <f t="shared" si="745"/>
        <v>0</v>
      </c>
      <c r="AM1488" s="45">
        <f t="shared" si="746"/>
        <v>0</v>
      </c>
      <c r="AN1488" s="45">
        <f t="shared" si="747"/>
        <v>3.3362724195940108</v>
      </c>
      <c r="AO1488" s="45">
        <f>IF('My Spreedsheet '!AN1488&lt; 'Supercapacitor Info'!$F$22,'My Spreedsheet '!AN1488,'Supercapacitor Info'!$F$22)</f>
        <v>3.3362724195940108</v>
      </c>
    </row>
    <row r="1489" spans="2:41" x14ac:dyDescent="0.3">
      <c r="B1489" s="13" t="s">
        <v>12</v>
      </c>
      <c r="C1489" s="13">
        <v>1484</v>
      </c>
      <c r="D1489" s="13">
        <v>7</v>
      </c>
      <c r="E1489" s="54">
        <v>10.4</v>
      </c>
      <c r="F1489" s="54">
        <f t="shared" si="722"/>
        <v>2.8888888888888888</v>
      </c>
      <c r="G1489" s="20">
        <f t="shared" si="748"/>
        <v>0.31944444444444453</v>
      </c>
      <c r="H1489" s="20">
        <f t="shared" si="749"/>
        <v>1.1500000000000004</v>
      </c>
      <c r="I1489" s="20">
        <f t="shared" si="723"/>
        <v>2.8888888888888888</v>
      </c>
      <c r="J1489" s="20">
        <f t="shared" si="724"/>
        <v>15019.472222222224</v>
      </c>
      <c r="K1489" s="20">
        <f t="shared" si="750"/>
        <v>11.222222222222223</v>
      </c>
      <c r="L1489" s="45">
        <f>'Car Info '!$C$5*'My Spreedsheet '!G1489</f>
        <v>475.97222222222234</v>
      </c>
      <c r="M1489" s="45">
        <f t="shared" si="726"/>
        <v>1</v>
      </c>
      <c r="N1489" s="45">
        <f>IF(M1489=1,'Car Info '!$C$5*9.80665*'Car Info '!$H$5,0)</f>
        <v>160.73099349999998</v>
      </c>
      <c r="O1489" s="45">
        <f>0.5*'Car Info '!$G$5*'Car Info '!$I$5*'Car Info '!$D$5*('My Spreedsheet '!F1489*'My Spreedsheet '!F1489)</f>
        <v>3.1870707454444442</v>
      </c>
      <c r="P1489" s="45">
        <f t="shared" ref="P1489:P1552" si="752">L1489+N1489+O1489</f>
        <v>639.89028646766678</v>
      </c>
      <c r="Q1489" s="45">
        <f t="shared" si="727"/>
        <v>1848.5719386843707</v>
      </c>
      <c r="R1489" s="45">
        <f t="shared" si="728"/>
        <v>1.8485719386843706</v>
      </c>
      <c r="S1489" s="45">
        <f t="shared" si="729"/>
        <v>473.54107448683948</v>
      </c>
      <c r="T1489" s="45">
        <f t="shared" si="751"/>
        <v>1826.2062425225054</v>
      </c>
      <c r="U1489" s="45">
        <f t="shared" si="731"/>
        <v>1.8485719386843706</v>
      </c>
      <c r="V1489" s="45">
        <f t="shared" si="732"/>
        <v>5.1349220519010291E-4</v>
      </c>
      <c r="W1489" s="45">
        <f t="shared" si="733"/>
        <v>0</v>
      </c>
      <c r="X1489" s="45">
        <f t="shared" si="734"/>
        <v>0</v>
      </c>
      <c r="Y1489" s="45">
        <f t="shared" si="720"/>
        <v>6585.1547059264867</v>
      </c>
      <c r="Z1489" s="45">
        <f t="shared" si="721"/>
        <v>-2489.186602280723</v>
      </c>
      <c r="AA1489" s="45">
        <f t="shared" si="735"/>
        <v>1.8292096405351352</v>
      </c>
      <c r="AB1489" s="45">
        <f t="shared" si="736"/>
        <v>-0.69144072285575642</v>
      </c>
      <c r="AC1489" s="45">
        <f t="shared" si="737"/>
        <v>0.69144072285575642</v>
      </c>
      <c r="AD1489" s="45">
        <f t="shared" si="738"/>
        <v>1.1377689176793788</v>
      </c>
      <c r="AE1489" s="45">
        <f>1/2*(('Car Info '!$C$5)*('My Spreedsheet '!F1489)^2)</f>
        <v>6217.5308641975307</v>
      </c>
      <c r="AF1489" s="45">
        <f t="shared" si="739"/>
        <v>6.2175308641975304</v>
      </c>
      <c r="AG1489" s="45">
        <f t="shared" si="740"/>
        <v>1.7270919067215362E-3</v>
      </c>
      <c r="AH1489" s="45">
        <f t="shared" si="741"/>
        <v>49.160388101208753</v>
      </c>
      <c r="AI1489" s="45">
        <f t="shared" si="742"/>
        <v>473.54107448683948</v>
      </c>
      <c r="AJ1489" s="45">
        <f t="shared" si="743"/>
        <v>5743.9897897106912</v>
      </c>
      <c r="AK1489" s="45">
        <f t="shared" si="744"/>
        <v>5.7439897897106915</v>
      </c>
      <c r="AL1489" s="45">
        <f t="shared" si="745"/>
        <v>0</v>
      </c>
      <c r="AM1489" s="45">
        <f t="shared" si="746"/>
        <v>0</v>
      </c>
      <c r="AN1489" s="45">
        <f t="shared" si="747"/>
        <v>4.3079923422830184</v>
      </c>
      <c r="AO1489" s="45">
        <f>IF('My Spreedsheet '!AN1489&lt; 'Supercapacitor Info'!$F$22,'My Spreedsheet '!AN1489,'Supercapacitor Info'!$F$22)</f>
        <v>4.3079923422830184</v>
      </c>
    </row>
    <row r="1490" spans="2:41" x14ac:dyDescent="0.3">
      <c r="B1490" s="13" t="s">
        <v>12</v>
      </c>
      <c r="C1490" s="13">
        <v>1485</v>
      </c>
      <c r="D1490" s="13">
        <v>8</v>
      </c>
      <c r="E1490" s="54">
        <v>11.5</v>
      </c>
      <c r="F1490" s="54">
        <f t="shared" si="722"/>
        <v>3.1944444444444442</v>
      </c>
      <c r="G1490" s="20">
        <f t="shared" si="748"/>
        <v>0.34722222222222221</v>
      </c>
      <c r="H1490" s="20">
        <f t="shared" si="749"/>
        <v>1.25</v>
      </c>
      <c r="I1490" s="20">
        <f t="shared" si="723"/>
        <v>3.1944444444444442</v>
      </c>
      <c r="J1490" s="20">
        <f t="shared" si="724"/>
        <v>15022.66666666667</v>
      </c>
      <c r="K1490" s="20">
        <f t="shared" si="750"/>
        <v>14.416666666666668</v>
      </c>
      <c r="L1490" s="45">
        <f>'Car Info '!$C$5*'My Spreedsheet '!G1490</f>
        <v>517.36111111111109</v>
      </c>
      <c r="M1490" s="45">
        <f t="shared" si="726"/>
        <v>1</v>
      </c>
      <c r="N1490" s="45">
        <f>IF(M1490=1,'Car Info '!$C$5*9.80665*'Car Info '!$H$5,0)</f>
        <v>160.73099349999998</v>
      </c>
      <c r="O1490" s="45">
        <f>0.5*'Car Info '!$G$5*'Car Info '!$I$5*'Car Info '!$D$5*('My Spreedsheet '!F1490*'My Spreedsheet '!F1490)</f>
        <v>3.8969129630642358</v>
      </c>
      <c r="P1490" s="45">
        <f t="shared" si="752"/>
        <v>681.98901757417525</v>
      </c>
      <c r="Q1490" s="45">
        <f t="shared" si="727"/>
        <v>2178.5760283619484</v>
      </c>
      <c r="R1490" s="45">
        <f t="shared" si="728"/>
        <v>2.1785760283619484</v>
      </c>
      <c r="S1490" s="45">
        <f t="shared" si="729"/>
        <v>525.89470120145506</v>
      </c>
      <c r="T1490" s="45">
        <f t="shared" si="751"/>
        <v>2352.1009437239604</v>
      </c>
      <c r="U1490" s="45">
        <f t="shared" si="731"/>
        <v>2.1785760283619484</v>
      </c>
      <c r="V1490" s="45">
        <f t="shared" si="732"/>
        <v>6.0516000787831897E-4</v>
      </c>
      <c r="W1490" s="45">
        <f t="shared" si="733"/>
        <v>0</v>
      </c>
      <c r="X1490" s="45">
        <f t="shared" si="734"/>
        <v>0</v>
      </c>
      <c r="Y1490" s="45">
        <f t="shared" si="720"/>
        <v>6587.3332819548486</v>
      </c>
      <c r="Z1490" s="45">
        <f t="shared" si="721"/>
        <v>-2489.186602280723</v>
      </c>
      <c r="AA1490" s="45">
        <f t="shared" si="735"/>
        <v>1.8298148005430135</v>
      </c>
      <c r="AB1490" s="45">
        <f t="shared" si="736"/>
        <v>-0.69144072285575642</v>
      </c>
      <c r="AC1490" s="45">
        <f t="shared" si="737"/>
        <v>0.69144072285575642</v>
      </c>
      <c r="AD1490" s="45">
        <f t="shared" si="738"/>
        <v>1.1383740776872571</v>
      </c>
      <c r="AE1490" s="45">
        <f>1/2*(('Car Info '!$C$5)*('My Spreedsheet '!F1490)^2)</f>
        <v>7602.3341049382707</v>
      </c>
      <c r="AF1490" s="45">
        <f t="shared" si="739"/>
        <v>7.6023341049382704</v>
      </c>
      <c r="AG1490" s="45">
        <f t="shared" si="740"/>
        <v>2.1117594735939639E-3</v>
      </c>
      <c r="AH1490" s="45">
        <f t="shared" si="741"/>
        <v>49.162499860682345</v>
      </c>
      <c r="AI1490" s="45">
        <f t="shared" si="742"/>
        <v>525.89470120145506</v>
      </c>
      <c r="AJ1490" s="45">
        <f t="shared" si="743"/>
        <v>7076.4394037368156</v>
      </c>
      <c r="AK1490" s="45">
        <f t="shared" si="744"/>
        <v>7.0764394037368161</v>
      </c>
      <c r="AL1490" s="45">
        <f t="shared" si="745"/>
        <v>0</v>
      </c>
      <c r="AM1490" s="45">
        <f t="shared" si="746"/>
        <v>0</v>
      </c>
      <c r="AN1490" s="45">
        <f t="shared" si="747"/>
        <v>5.3073295528026119</v>
      </c>
      <c r="AO1490" s="45">
        <f>IF('My Spreedsheet '!AN1490&lt; 'Supercapacitor Info'!$F$22,'My Spreedsheet '!AN1490,'Supercapacitor Info'!$F$22)</f>
        <v>5.3073295528026119</v>
      </c>
    </row>
    <row r="1491" spans="2:41" x14ac:dyDescent="0.3">
      <c r="B1491" s="13" t="s">
        <v>12</v>
      </c>
      <c r="C1491" s="13">
        <v>1486</v>
      </c>
      <c r="D1491" s="13">
        <v>9</v>
      </c>
      <c r="E1491" s="54">
        <v>12.9</v>
      </c>
      <c r="F1491" s="54">
        <f t="shared" si="722"/>
        <v>3.5833333333333335</v>
      </c>
      <c r="G1491" s="20">
        <f t="shared" si="748"/>
        <v>0.44444444444444431</v>
      </c>
      <c r="H1491" s="20">
        <f t="shared" si="749"/>
        <v>1.5999999999999996</v>
      </c>
      <c r="I1491" s="20">
        <f t="shared" si="723"/>
        <v>3.5833333333333335</v>
      </c>
      <c r="J1491" s="20">
        <f t="shared" si="724"/>
        <v>15026.250000000004</v>
      </c>
      <c r="K1491" s="20">
        <f t="shared" si="750"/>
        <v>18</v>
      </c>
      <c r="L1491" s="45">
        <f>'Car Info '!$C$5*'My Spreedsheet '!G1491</f>
        <v>662.22222222222206</v>
      </c>
      <c r="M1491" s="45">
        <f t="shared" si="726"/>
        <v>1</v>
      </c>
      <c r="N1491" s="45">
        <f>IF(M1491=1,'Car Info '!$C$5*9.80665*'Car Info '!$H$5,0)</f>
        <v>160.73099349999998</v>
      </c>
      <c r="O1491" s="45">
        <f>0.5*'Car Info '!$G$5*'Car Info '!$I$5*'Car Info '!$D$5*('My Spreedsheet '!F1491*'My Spreedsheet '!F1491)</f>
        <v>4.9034804248281256</v>
      </c>
      <c r="P1491" s="45">
        <f t="shared" si="752"/>
        <v>827.85669614705012</v>
      </c>
      <c r="Q1491" s="45">
        <f t="shared" si="727"/>
        <v>2966.4864945269296</v>
      </c>
      <c r="R1491" s="45">
        <f t="shared" si="728"/>
        <v>2.9664864945269298</v>
      </c>
      <c r="S1491" s="45">
        <f t="shared" si="729"/>
        <v>593.52353156396748</v>
      </c>
      <c r="T1491" s="45">
        <f t="shared" si="751"/>
        <v>2945.6244752879279</v>
      </c>
      <c r="U1491" s="45">
        <f t="shared" si="731"/>
        <v>2.9664864945269298</v>
      </c>
      <c r="V1491" s="45">
        <f t="shared" si="732"/>
        <v>8.2402402625748048E-4</v>
      </c>
      <c r="W1491" s="45">
        <f t="shared" si="733"/>
        <v>0</v>
      </c>
      <c r="X1491" s="45">
        <f t="shared" si="734"/>
        <v>0</v>
      </c>
      <c r="Y1491" s="45">
        <f t="shared" si="720"/>
        <v>6590.2997684493757</v>
      </c>
      <c r="Z1491" s="45">
        <f t="shared" si="721"/>
        <v>-2489.186602280723</v>
      </c>
      <c r="AA1491" s="45">
        <f t="shared" si="735"/>
        <v>1.8306388245692711</v>
      </c>
      <c r="AB1491" s="45">
        <f t="shared" si="736"/>
        <v>-0.69144072285575642</v>
      </c>
      <c r="AC1491" s="45">
        <f t="shared" si="737"/>
        <v>0.69144072285575642</v>
      </c>
      <c r="AD1491" s="45">
        <f t="shared" si="738"/>
        <v>1.1391981017135147</v>
      </c>
      <c r="AE1491" s="45">
        <f>1/2*(('Car Info '!$C$5)*('My Spreedsheet '!F1491)^2)</f>
        <v>9566.0069444444453</v>
      </c>
      <c r="AF1491" s="45">
        <f t="shared" si="739"/>
        <v>9.566006944444446</v>
      </c>
      <c r="AG1491" s="45">
        <f t="shared" si="740"/>
        <v>2.6572241512345684E-3</v>
      </c>
      <c r="AH1491" s="45">
        <f t="shared" si="741"/>
        <v>49.165157084833581</v>
      </c>
      <c r="AI1491" s="45">
        <f t="shared" si="742"/>
        <v>593.52353156396748</v>
      </c>
      <c r="AJ1491" s="45">
        <f t="shared" si="743"/>
        <v>8972.4834128804778</v>
      </c>
      <c r="AK1491" s="45">
        <f t="shared" si="744"/>
        <v>8.9724834128804787</v>
      </c>
      <c r="AL1491" s="45">
        <f t="shared" si="745"/>
        <v>0</v>
      </c>
      <c r="AM1491" s="45">
        <f t="shared" si="746"/>
        <v>0</v>
      </c>
      <c r="AN1491" s="45">
        <f t="shared" si="747"/>
        <v>6.7293625596603581</v>
      </c>
      <c r="AO1491" s="45">
        <f>IF('My Spreedsheet '!AN1491&lt; 'Supercapacitor Info'!$F$22,'My Spreedsheet '!AN1491,'Supercapacitor Info'!$F$22)</f>
        <v>6.7293625596603581</v>
      </c>
    </row>
    <row r="1492" spans="2:41" x14ac:dyDescent="0.3">
      <c r="B1492" s="13" t="s">
        <v>12</v>
      </c>
      <c r="C1492" s="13">
        <v>1487</v>
      </c>
      <c r="D1492" s="13">
        <v>10</v>
      </c>
      <c r="E1492" s="54">
        <v>14.7</v>
      </c>
      <c r="F1492" s="54">
        <f t="shared" si="722"/>
        <v>4.083333333333333</v>
      </c>
      <c r="G1492" s="20">
        <f t="shared" si="748"/>
        <v>0.56944444444444442</v>
      </c>
      <c r="H1492" s="20">
        <f t="shared" si="749"/>
        <v>2.0499999999999998</v>
      </c>
      <c r="I1492" s="20">
        <f t="shared" si="723"/>
        <v>4.083333333333333</v>
      </c>
      <c r="J1492" s="20">
        <f t="shared" si="724"/>
        <v>15030.333333333338</v>
      </c>
      <c r="K1492" s="20">
        <f t="shared" si="750"/>
        <v>22.083333333333332</v>
      </c>
      <c r="L1492" s="45">
        <f>'Car Info '!$C$5*'My Spreedsheet '!G1492</f>
        <v>848.47222222222217</v>
      </c>
      <c r="M1492" s="45">
        <f t="shared" si="726"/>
        <v>1</v>
      </c>
      <c r="N1492" s="45">
        <f>IF(M1492=1,'Car Info '!$C$5*9.80665*'Car Info '!$H$5,0)</f>
        <v>160.73099349999998</v>
      </c>
      <c r="O1492" s="45">
        <f>0.5*'Car Info '!$G$5*'Car Info '!$I$5*'Car Info '!$D$5*('My Spreedsheet '!F1492*'My Spreedsheet '!F1492)</f>
        <v>6.3673642509531234</v>
      </c>
      <c r="P1492" s="45">
        <f t="shared" si="752"/>
        <v>1015.5705799731752</v>
      </c>
      <c r="Q1492" s="45">
        <f t="shared" si="727"/>
        <v>4146.9132015571322</v>
      </c>
      <c r="R1492" s="45">
        <f t="shared" si="728"/>
        <v>4.1469132015571324</v>
      </c>
      <c r="S1492" s="45">
        <f t="shared" si="729"/>
        <v>682.31829414972515</v>
      </c>
      <c r="T1492" s="45">
        <f t="shared" si="751"/>
        <v>3627.9427694376532</v>
      </c>
      <c r="U1492" s="45">
        <f t="shared" si="731"/>
        <v>4.1469132015571324</v>
      </c>
      <c r="V1492" s="45">
        <f t="shared" si="732"/>
        <v>1.15192033376587E-3</v>
      </c>
      <c r="W1492" s="45">
        <f t="shared" si="733"/>
        <v>0</v>
      </c>
      <c r="X1492" s="45">
        <f t="shared" si="734"/>
        <v>0</v>
      </c>
      <c r="Y1492" s="45">
        <f t="shared" si="720"/>
        <v>6594.446681650933</v>
      </c>
      <c r="Z1492" s="45">
        <f t="shared" si="721"/>
        <v>-2489.186602280723</v>
      </c>
      <c r="AA1492" s="45">
        <f t="shared" si="735"/>
        <v>1.8317907449030368</v>
      </c>
      <c r="AB1492" s="45">
        <f t="shared" si="736"/>
        <v>-0.69144072285575642</v>
      </c>
      <c r="AC1492" s="45">
        <f t="shared" si="737"/>
        <v>0.69144072285575642</v>
      </c>
      <c r="AD1492" s="45">
        <f t="shared" si="738"/>
        <v>1.1403500220472804</v>
      </c>
      <c r="AE1492" s="45">
        <f>1/2*(('Car Info '!$C$5)*('My Spreedsheet '!F1492)^2)</f>
        <v>12421.840277777776</v>
      </c>
      <c r="AF1492" s="45">
        <f t="shared" si="739"/>
        <v>12.421840277777775</v>
      </c>
      <c r="AG1492" s="45">
        <f t="shared" si="740"/>
        <v>3.4505111882716043E-3</v>
      </c>
      <c r="AH1492" s="45">
        <f t="shared" si="741"/>
        <v>49.16860759602185</v>
      </c>
      <c r="AI1492" s="45">
        <f t="shared" si="742"/>
        <v>682.31829414972515</v>
      </c>
      <c r="AJ1492" s="45">
        <f t="shared" si="743"/>
        <v>11739.52198362805</v>
      </c>
      <c r="AK1492" s="45">
        <f t="shared" si="744"/>
        <v>11.73952198362805</v>
      </c>
      <c r="AL1492" s="45">
        <f t="shared" si="745"/>
        <v>0</v>
      </c>
      <c r="AM1492" s="45">
        <f t="shared" si="746"/>
        <v>0</v>
      </c>
      <c r="AN1492" s="45">
        <f t="shared" si="747"/>
        <v>8.8046414877210371</v>
      </c>
      <c r="AO1492" s="45">
        <f>IF('My Spreedsheet '!AN1492&lt; 'Supercapacitor Info'!$F$22,'My Spreedsheet '!AN1492,'Supercapacitor Info'!$F$22)</f>
        <v>8.8046414877210371</v>
      </c>
    </row>
    <row r="1493" spans="2:41" x14ac:dyDescent="0.3">
      <c r="B1493" s="13" t="s">
        <v>12</v>
      </c>
      <c r="C1493" s="13">
        <v>1488</v>
      </c>
      <c r="D1493" s="13">
        <v>11</v>
      </c>
      <c r="E1493" s="54">
        <v>17</v>
      </c>
      <c r="F1493" s="54">
        <f t="shared" si="722"/>
        <v>4.7222222222222223</v>
      </c>
      <c r="G1493" s="20">
        <f t="shared" si="748"/>
        <v>0.70833333333333348</v>
      </c>
      <c r="H1493" s="20">
        <f t="shared" si="749"/>
        <v>2.5500000000000007</v>
      </c>
      <c r="I1493" s="20">
        <f t="shared" si="723"/>
        <v>4.7222222222222223</v>
      </c>
      <c r="J1493" s="20">
        <f t="shared" si="724"/>
        <v>15035.05555555556</v>
      </c>
      <c r="K1493" s="20">
        <f t="shared" si="750"/>
        <v>26.805555555555554</v>
      </c>
      <c r="L1493" s="45">
        <f>'Car Info '!$C$5*'My Spreedsheet '!G1493</f>
        <v>1055.416666666667</v>
      </c>
      <c r="M1493" s="45">
        <f t="shared" si="726"/>
        <v>1</v>
      </c>
      <c r="N1493" s="45">
        <f>IF(M1493=1,'Car Info '!$C$5*9.80665*'Car Info '!$H$5,0)</f>
        <v>160.73099349999998</v>
      </c>
      <c r="O1493" s="45">
        <f>0.5*'Car Info '!$G$5*'Car Info '!$I$5*'Car Info '!$D$5*('My Spreedsheet '!F1493*'My Spreedsheet '!F1493)</f>
        <v>8.5157493105902784</v>
      </c>
      <c r="P1493" s="45">
        <f t="shared" si="752"/>
        <v>1224.6634094772573</v>
      </c>
      <c r="Q1493" s="45">
        <f t="shared" si="727"/>
        <v>5783.1327669759376</v>
      </c>
      <c r="R1493" s="45">
        <f t="shared" si="728"/>
        <v>5.783132766975938</v>
      </c>
      <c r="S1493" s="45">
        <f t="shared" si="729"/>
        <v>799.22072993889844</v>
      </c>
      <c r="T1493" s="45">
        <f t="shared" si="751"/>
        <v>4427.163499376552</v>
      </c>
      <c r="U1493" s="45">
        <f t="shared" si="731"/>
        <v>5.783132766975938</v>
      </c>
      <c r="V1493" s="45">
        <f t="shared" si="732"/>
        <v>1.6064257686044271E-3</v>
      </c>
      <c r="W1493" s="45">
        <f t="shared" si="733"/>
        <v>0</v>
      </c>
      <c r="X1493" s="45">
        <f t="shared" si="734"/>
        <v>0</v>
      </c>
      <c r="Y1493" s="45">
        <f t="shared" si="720"/>
        <v>6600.2298144179085</v>
      </c>
      <c r="Z1493" s="45">
        <f t="shared" si="721"/>
        <v>-2489.186602280723</v>
      </c>
      <c r="AA1493" s="45">
        <f t="shared" si="735"/>
        <v>1.8333971706716412</v>
      </c>
      <c r="AB1493" s="45">
        <f t="shared" si="736"/>
        <v>-0.69144072285575642</v>
      </c>
      <c r="AC1493" s="45">
        <f t="shared" si="737"/>
        <v>0.69144072285575642</v>
      </c>
      <c r="AD1493" s="45">
        <f t="shared" si="738"/>
        <v>1.1419564478158848</v>
      </c>
      <c r="AE1493" s="45">
        <f>1/2*(('Car Info '!$C$5)*('My Spreedsheet '!F1493)^2)</f>
        <v>16613.040123456791</v>
      </c>
      <c r="AF1493" s="45">
        <f t="shared" si="739"/>
        <v>16.613040123456791</v>
      </c>
      <c r="AG1493" s="45">
        <f t="shared" si="740"/>
        <v>4.6147333676268866E-3</v>
      </c>
      <c r="AH1493" s="45">
        <f t="shared" si="741"/>
        <v>49.173222329389475</v>
      </c>
      <c r="AI1493" s="45">
        <f t="shared" si="742"/>
        <v>799.22072993889844</v>
      </c>
      <c r="AJ1493" s="45">
        <f t="shared" si="743"/>
        <v>15813.819393517892</v>
      </c>
      <c r="AK1493" s="45">
        <f t="shared" si="744"/>
        <v>15.813819393517893</v>
      </c>
      <c r="AL1493" s="45">
        <f t="shared" si="745"/>
        <v>0</v>
      </c>
      <c r="AM1493" s="45">
        <f t="shared" si="746"/>
        <v>0</v>
      </c>
      <c r="AN1493" s="45">
        <f t="shared" si="747"/>
        <v>11.860364545138419</v>
      </c>
      <c r="AO1493" s="45">
        <f>IF('My Spreedsheet '!AN1493&lt; 'Supercapacitor Info'!$F$22,'My Spreedsheet '!AN1493,'Supercapacitor Info'!$F$22)</f>
        <v>11.860364545138419</v>
      </c>
    </row>
    <row r="1494" spans="2:41" x14ac:dyDescent="0.3">
      <c r="B1494" s="13" t="s">
        <v>12</v>
      </c>
      <c r="C1494" s="13">
        <v>1489</v>
      </c>
      <c r="D1494" s="13">
        <v>12</v>
      </c>
      <c r="E1494" s="54">
        <v>19.8</v>
      </c>
      <c r="F1494" s="54">
        <f t="shared" si="722"/>
        <v>5.5</v>
      </c>
      <c r="G1494" s="20">
        <f t="shared" si="748"/>
        <v>0.84722222222222243</v>
      </c>
      <c r="H1494" s="20">
        <f t="shared" si="749"/>
        <v>3.0500000000000007</v>
      </c>
      <c r="I1494" s="20">
        <f t="shared" si="723"/>
        <v>5.5</v>
      </c>
      <c r="J1494" s="20">
        <f t="shared" si="724"/>
        <v>15040.55555555556</v>
      </c>
      <c r="K1494" s="20">
        <f t="shared" si="750"/>
        <v>32.305555555555557</v>
      </c>
      <c r="L1494" s="45">
        <f>'Car Info '!$C$5*'My Spreedsheet '!G1494</f>
        <v>1262.3611111111113</v>
      </c>
      <c r="M1494" s="45">
        <f t="shared" si="726"/>
        <v>1</v>
      </c>
      <c r="N1494" s="45">
        <f>IF(M1494=1,'Car Info '!$C$5*9.80665*'Car Info '!$H$5,0)</f>
        <v>160.73099349999998</v>
      </c>
      <c r="O1494" s="45">
        <f>0.5*'Car Info '!$G$5*'Car Info '!$I$5*'Car Info '!$D$5*('My Spreedsheet '!F1494*'My Spreedsheet '!F1494)</f>
        <v>11.551952801812499</v>
      </c>
      <c r="P1494" s="45">
        <f t="shared" si="752"/>
        <v>1434.644057412924</v>
      </c>
      <c r="Q1494" s="45">
        <f t="shared" si="727"/>
        <v>7890.542315771082</v>
      </c>
      <c r="R1494" s="45">
        <f t="shared" si="728"/>
        <v>7.8905423157710821</v>
      </c>
      <c r="S1494" s="45">
        <f t="shared" si="729"/>
        <v>947.55620465996856</v>
      </c>
      <c r="T1494" s="45">
        <f t="shared" si="751"/>
        <v>5374.7197040365209</v>
      </c>
      <c r="U1494" s="45">
        <f t="shared" si="731"/>
        <v>7.8905423157710821</v>
      </c>
      <c r="V1494" s="45">
        <f t="shared" si="732"/>
        <v>2.1918173099364116E-3</v>
      </c>
      <c r="W1494" s="45">
        <f t="shared" si="733"/>
        <v>0</v>
      </c>
      <c r="X1494" s="45">
        <f t="shared" si="734"/>
        <v>0</v>
      </c>
      <c r="Y1494" s="45">
        <f t="shared" si="720"/>
        <v>6608.1203567336797</v>
      </c>
      <c r="Z1494" s="45">
        <f t="shared" si="721"/>
        <v>-2489.186602280723</v>
      </c>
      <c r="AA1494" s="45">
        <f t="shared" si="735"/>
        <v>1.8355889879815777</v>
      </c>
      <c r="AB1494" s="45">
        <f t="shared" si="736"/>
        <v>-0.69144072285575642</v>
      </c>
      <c r="AC1494" s="45">
        <f t="shared" si="737"/>
        <v>0.69144072285575642</v>
      </c>
      <c r="AD1494" s="45">
        <f t="shared" si="738"/>
        <v>1.1441482651258212</v>
      </c>
      <c r="AE1494" s="45">
        <f>1/2*(('Car Info '!$C$5)*('My Spreedsheet '!F1494)^2)</f>
        <v>22536.25</v>
      </c>
      <c r="AF1494" s="45">
        <f t="shared" si="739"/>
        <v>22.536249999999999</v>
      </c>
      <c r="AG1494" s="45">
        <f t="shared" si="740"/>
        <v>6.260069444444444E-3</v>
      </c>
      <c r="AH1494" s="45">
        <f t="shared" si="741"/>
        <v>49.179482398833919</v>
      </c>
      <c r="AI1494" s="45">
        <f t="shared" si="742"/>
        <v>947.55620465996856</v>
      </c>
      <c r="AJ1494" s="45">
        <f t="shared" si="743"/>
        <v>21588.69379534003</v>
      </c>
      <c r="AK1494" s="45">
        <f t="shared" si="744"/>
        <v>21.588693795340031</v>
      </c>
      <c r="AL1494" s="45">
        <f t="shared" si="745"/>
        <v>0</v>
      </c>
      <c r="AM1494" s="45">
        <f t="shared" si="746"/>
        <v>0</v>
      </c>
      <c r="AN1494" s="45">
        <f t="shared" si="747"/>
        <v>16.191520346505023</v>
      </c>
      <c r="AO1494" s="45">
        <f>IF('My Spreedsheet '!AN1494&lt; 'Supercapacitor Info'!$F$22,'My Spreedsheet '!AN1494,'Supercapacitor Info'!$F$22)</f>
        <v>16.191520346505023</v>
      </c>
    </row>
    <row r="1495" spans="2:41" x14ac:dyDescent="0.3">
      <c r="B1495" s="13" t="s">
        <v>12</v>
      </c>
      <c r="C1495" s="13">
        <v>1490</v>
      </c>
      <c r="D1495" s="13">
        <v>13</v>
      </c>
      <c r="E1495" s="54">
        <v>23.1</v>
      </c>
      <c r="F1495" s="54">
        <f t="shared" si="722"/>
        <v>6.416666666666667</v>
      </c>
      <c r="G1495" s="20">
        <f t="shared" si="748"/>
        <v>0.95833333333333315</v>
      </c>
      <c r="H1495" s="20">
        <f t="shared" si="749"/>
        <v>3.4499999999999993</v>
      </c>
      <c r="I1495" s="20">
        <f t="shared" si="723"/>
        <v>6.416666666666667</v>
      </c>
      <c r="J1495" s="20">
        <f t="shared" si="724"/>
        <v>15046.972222222226</v>
      </c>
      <c r="K1495" s="20">
        <f t="shared" si="750"/>
        <v>38.722222222222221</v>
      </c>
      <c r="L1495" s="45">
        <f>'Car Info '!$C$5*'My Spreedsheet '!G1495</f>
        <v>1427.9166666666663</v>
      </c>
      <c r="M1495" s="45">
        <f t="shared" si="726"/>
        <v>1</v>
      </c>
      <c r="N1495" s="45">
        <f>IF(M1495=1,'Car Info '!$C$5*9.80665*'Car Info '!$H$5,0)</f>
        <v>160.73099349999998</v>
      </c>
      <c r="O1495" s="45">
        <f>0.5*'Car Info '!$G$5*'Car Info '!$I$5*'Car Info '!$D$5*('My Spreedsheet '!F1495*'My Spreedsheet '!F1495)</f>
        <v>15.723491313578126</v>
      </c>
      <c r="P1495" s="45">
        <f t="shared" si="752"/>
        <v>1604.3711514802444</v>
      </c>
      <c r="Q1495" s="45">
        <f t="shared" si="727"/>
        <v>10294.714888664903</v>
      </c>
      <c r="R1495" s="45">
        <f t="shared" si="728"/>
        <v>10.294714888664902</v>
      </c>
      <c r="S1495" s="45">
        <f t="shared" si="729"/>
        <v>1132.2496108871262</v>
      </c>
      <c r="T1495" s="45">
        <f t="shared" si="751"/>
        <v>6506.9693149236473</v>
      </c>
      <c r="U1495" s="45">
        <f t="shared" si="731"/>
        <v>10.294714888664902</v>
      </c>
      <c r="V1495" s="45">
        <f t="shared" si="732"/>
        <v>2.8596430246291397E-3</v>
      </c>
      <c r="W1495" s="45">
        <f t="shared" si="733"/>
        <v>0</v>
      </c>
      <c r="X1495" s="45">
        <f t="shared" si="734"/>
        <v>0</v>
      </c>
      <c r="Y1495" s="45">
        <f t="shared" si="720"/>
        <v>6618.4150716223448</v>
      </c>
      <c r="Z1495" s="45">
        <f t="shared" si="721"/>
        <v>-2489.186602280723</v>
      </c>
      <c r="AA1495" s="45">
        <f t="shared" si="735"/>
        <v>1.8384486310062069</v>
      </c>
      <c r="AB1495" s="45">
        <f t="shared" si="736"/>
        <v>-0.69144072285575642</v>
      </c>
      <c r="AC1495" s="45">
        <f t="shared" si="737"/>
        <v>0.69144072285575642</v>
      </c>
      <c r="AD1495" s="45">
        <f t="shared" si="738"/>
        <v>1.1470079081504505</v>
      </c>
      <c r="AE1495" s="45">
        <f>1/2*(('Car Info '!$C$5)*('My Spreedsheet '!F1495)^2)</f>
        <v>30674.340277777781</v>
      </c>
      <c r="AF1495" s="45">
        <f t="shared" si="739"/>
        <v>30.67434027777778</v>
      </c>
      <c r="AG1495" s="45">
        <f t="shared" si="740"/>
        <v>8.5206500771604944E-3</v>
      </c>
      <c r="AH1495" s="45">
        <f t="shared" si="741"/>
        <v>49.188003048911078</v>
      </c>
      <c r="AI1495" s="45">
        <f t="shared" si="742"/>
        <v>1132.2496108871262</v>
      </c>
      <c r="AJ1495" s="45">
        <f t="shared" si="743"/>
        <v>29542.090666890654</v>
      </c>
      <c r="AK1495" s="45">
        <f t="shared" si="744"/>
        <v>29.542090666890655</v>
      </c>
      <c r="AL1495" s="45">
        <f t="shared" si="745"/>
        <v>0</v>
      </c>
      <c r="AM1495" s="45">
        <f t="shared" si="746"/>
        <v>0</v>
      </c>
      <c r="AN1495" s="45">
        <f t="shared" si="747"/>
        <v>22.15656800016799</v>
      </c>
      <c r="AO1495" s="45">
        <f>IF('My Spreedsheet '!AN1495&lt; 'Supercapacitor Info'!$F$22,'My Spreedsheet '!AN1495,'Supercapacitor Info'!$F$22)</f>
        <v>22.15656800016799</v>
      </c>
    </row>
    <row r="1496" spans="2:41" x14ac:dyDescent="0.3">
      <c r="B1496" s="13" t="s">
        <v>12</v>
      </c>
      <c r="C1496" s="13">
        <v>1491</v>
      </c>
      <c r="D1496" s="13">
        <v>14</v>
      </c>
      <c r="E1496" s="54">
        <v>26.7</v>
      </c>
      <c r="F1496" s="54">
        <f t="shared" si="722"/>
        <v>7.4166666666666661</v>
      </c>
      <c r="G1496" s="20">
        <f t="shared" si="748"/>
        <v>1.0277777777777775</v>
      </c>
      <c r="H1496" s="20">
        <f t="shared" si="749"/>
        <v>3.6999999999999993</v>
      </c>
      <c r="I1496" s="20">
        <f t="shared" si="723"/>
        <v>7.4166666666666661</v>
      </c>
      <c r="J1496" s="20">
        <f t="shared" si="724"/>
        <v>15054.388888888892</v>
      </c>
      <c r="K1496" s="20">
        <f t="shared" si="750"/>
        <v>46.138888888888886</v>
      </c>
      <c r="L1496" s="45">
        <f>'Car Info '!$C$5*'My Spreedsheet '!G1496</f>
        <v>1531.3888888888885</v>
      </c>
      <c r="M1496" s="45">
        <f t="shared" si="726"/>
        <v>1</v>
      </c>
      <c r="N1496" s="45">
        <f>IF(M1496=1,'Car Info '!$C$5*9.80665*'Car Info '!$H$5,0)</f>
        <v>160.73099349999998</v>
      </c>
      <c r="O1496" s="45">
        <f>0.5*'Car Info '!$G$5*'Car Info '!$I$5*'Car Info '!$D$5*('My Spreedsheet '!F1496*'My Spreedsheet '!F1496)</f>
        <v>21.006202512203121</v>
      </c>
      <c r="P1496" s="45">
        <f t="shared" si="752"/>
        <v>1713.1260849010916</v>
      </c>
      <c r="Q1496" s="45">
        <f t="shared" si="727"/>
        <v>12705.685129683096</v>
      </c>
      <c r="R1496" s="45">
        <f t="shared" si="728"/>
        <v>12.705685129683095</v>
      </c>
      <c r="S1496" s="45">
        <f t="shared" si="729"/>
        <v>1347.8842037571728</v>
      </c>
      <c r="T1496" s="45">
        <f t="shared" si="751"/>
        <v>7854.8535186808203</v>
      </c>
      <c r="U1496" s="45">
        <f t="shared" si="731"/>
        <v>12.705685129683095</v>
      </c>
      <c r="V1496" s="45">
        <f t="shared" si="732"/>
        <v>3.5293569804675266E-3</v>
      </c>
      <c r="W1496" s="45">
        <f t="shared" si="733"/>
        <v>0</v>
      </c>
      <c r="X1496" s="45">
        <f t="shared" si="734"/>
        <v>0</v>
      </c>
      <c r="Y1496" s="45">
        <f t="shared" si="720"/>
        <v>6631.1207567520278</v>
      </c>
      <c r="Z1496" s="45">
        <f t="shared" si="721"/>
        <v>-2489.186602280723</v>
      </c>
      <c r="AA1496" s="45">
        <f t="shared" si="735"/>
        <v>1.8419779879866744</v>
      </c>
      <c r="AB1496" s="45">
        <f t="shared" si="736"/>
        <v>-0.69144072285575642</v>
      </c>
      <c r="AC1496" s="45">
        <f t="shared" si="737"/>
        <v>0.69144072285575642</v>
      </c>
      <c r="AD1496" s="45">
        <f t="shared" si="738"/>
        <v>1.150537265130918</v>
      </c>
      <c r="AE1496" s="45">
        <f>1/2*(('Car Info '!$C$5)*('My Spreedsheet '!F1496)^2)</f>
        <v>40980.173611111102</v>
      </c>
      <c r="AF1496" s="45">
        <f t="shared" si="739"/>
        <v>40.980173611111105</v>
      </c>
      <c r="AG1496" s="45">
        <f t="shared" si="740"/>
        <v>1.1383381558641974E-2</v>
      </c>
      <c r="AH1496" s="45">
        <f t="shared" si="741"/>
        <v>49.199386430469723</v>
      </c>
      <c r="AI1496" s="45">
        <f t="shared" si="742"/>
        <v>1347.8842037571728</v>
      </c>
      <c r="AJ1496" s="45">
        <f t="shared" si="743"/>
        <v>39632.289407353928</v>
      </c>
      <c r="AK1496" s="45">
        <f t="shared" si="744"/>
        <v>39.63228940735393</v>
      </c>
      <c r="AL1496" s="45">
        <f t="shared" si="745"/>
        <v>0</v>
      </c>
      <c r="AM1496" s="45">
        <f t="shared" si="746"/>
        <v>0</v>
      </c>
      <c r="AN1496" s="45">
        <f t="shared" si="747"/>
        <v>29.724217055515446</v>
      </c>
      <c r="AO1496" s="45">
        <f>IF('My Spreedsheet '!AN1496&lt; 'Supercapacitor Info'!$F$22,'My Spreedsheet '!AN1496,'Supercapacitor Info'!$F$22)</f>
        <v>29.724217055515446</v>
      </c>
    </row>
    <row r="1497" spans="2:41" x14ac:dyDescent="0.3">
      <c r="B1497" s="13" t="s">
        <v>12</v>
      </c>
      <c r="C1497" s="13">
        <v>1492</v>
      </c>
      <c r="D1497" s="13">
        <v>15</v>
      </c>
      <c r="E1497" s="54">
        <v>30.5</v>
      </c>
      <c r="F1497" s="54">
        <f t="shared" si="722"/>
        <v>8.4722222222222214</v>
      </c>
      <c r="G1497" s="20">
        <f t="shared" si="748"/>
        <v>1.0277777777777781</v>
      </c>
      <c r="H1497" s="20">
        <f t="shared" si="749"/>
        <v>3.7000000000000011</v>
      </c>
      <c r="I1497" s="20">
        <f t="shared" si="723"/>
        <v>8.4722222222222214</v>
      </c>
      <c r="J1497" s="20">
        <f t="shared" si="724"/>
        <v>15062.861111111115</v>
      </c>
      <c r="K1497" s="20">
        <f t="shared" si="750"/>
        <v>54.611111111111107</v>
      </c>
      <c r="L1497" s="45">
        <f>'Car Info '!$C$5*'My Spreedsheet '!G1497</f>
        <v>1531.3888888888894</v>
      </c>
      <c r="M1497" s="45">
        <f t="shared" si="726"/>
        <v>1</v>
      </c>
      <c r="N1497" s="45">
        <f>IF(M1497=1,'Car Info '!$C$5*9.80665*'Car Info '!$H$5,0)</f>
        <v>160.73099349999998</v>
      </c>
      <c r="O1497" s="45">
        <f>0.5*'Car Info '!$G$5*'Car Info '!$I$5*'Car Info '!$D$5*('My Spreedsheet '!F1497*'My Spreedsheet '!F1497)</f>
        <v>27.410988914105896</v>
      </c>
      <c r="P1497" s="45">
        <f t="shared" si="752"/>
        <v>1719.5308713029954</v>
      </c>
      <c r="Q1497" s="45">
        <f t="shared" si="727"/>
        <v>14568.247659650377</v>
      </c>
      <c r="R1497" s="45">
        <f t="shared" si="728"/>
        <v>14.568247659650376</v>
      </c>
      <c r="S1497" s="45">
        <f t="shared" si="729"/>
        <v>1593.9806843417302</v>
      </c>
      <c r="T1497" s="45">
        <f t="shared" si="751"/>
        <v>9448.8342030225504</v>
      </c>
      <c r="U1497" s="45">
        <f t="shared" si="731"/>
        <v>14.568247659650376</v>
      </c>
      <c r="V1497" s="45">
        <f t="shared" si="732"/>
        <v>4.0467354610139936E-3</v>
      </c>
      <c r="W1497" s="45">
        <f t="shared" si="733"/>
        <v>0</v>
      </c>
      <c r="X1497" s="45">
        <f t="shared" si="734"/>
        <v>0</v>
      </c>
      <c r="Y1497" s="45">
        <f t="shared" si="720"/>
        <v>6645.6890044116781</v>
      </c>
      <c r="Z1497" s="45">
        <f t="shared" si="721"/>
        <v>-2489.186602280723</v>
      </c>
      <c r="AA1497" s="45">
        <f t="shared" si="735"/>
        <v>1.8460247234476883</v>
      </c>
      <c r="AB1497" s="45">
        <f t="shared" si="736"/>
        <v>-0.69144072285575642</v>
      </c>
      <c r="AC1497" s="45">
        <f t="shared" si="737"/>
        <v>0.69144072285575642</v>
      </c>
      <c r="AD1497" s="45">
        <f t="shared" si="738"/>
        <v>1.1545840005919319</v>
      </c>
      <c r="AE1497" s="45">
        <f>1/2*(('Car Info '!$C$5)*('My Spreedsheet '!F1497)^2)</f>
        <v>53475.019290123448</v>
      </c>
      <c r="AF1497" s="45">
        <f t="shared" si="739"/>
        <v>53.475019290123448</v>
      </c>
      <c r="AG1497" s="45">
        <f t="shared" si="740"/>
        <v>1.4854172025034291E-2</v>
      </c>
      <c r="AH1497" s="45">
        <f t="shared" si="741"/>
        <v>49.214240602494755</v>
      </c>
      <c r="AI1497" s="45">
        <f t="shared" si="742"/>
        <v>1593.9806843417302</v>
      </c>
      <c r="AJ1497" s="45">
        <f t="shared" si="743"/>
        <v>51881.038605781716</v>
      </c>
      <c r="AK1497" s="45">
        <f t="shared" si="744"/>
        <v>51.881038605781718</v>
      </c>
      <c r="AL1497" s="45">
        <f t="shared" si="745"/>
        <v>0</v>
      </c>
      <c r="AM1497" s="45">
        <f t="shared" si="746"/>
        <v>0</v>
      </c>
      <c r="AN1497" s="45">
        <f t="shared" si="747"/>
        <v>38.910778954336287</v>
      </c>
      <c r="AO1497" s="45">
        <f>IF('My Spreedsheet '!AN1497&lt; 'Supercapacitor Info'!$F$22,'My Spreedsheet '!AN1497,'Supercapacitor Info'!$F$22)</f>
        <v>38.910778954336287</v>
      </c>
    </row>
    <row r="1498" spans="2:41" x14ac:dyDescent="0.3">
      <c r="B1498" s="13" t="s">
        <v>12</v>
      </c>
      <c r="C1498" s="13">
        <v>1493</v>
      </c>
      <c r="D1498" s="13">
        <v>16</v>
      </c>
      <c r="E1498" s="54">
        <v>34.1</v>
      </c>
      <c r="F1498" s="54">
        <f t="shared" si="722"/>
        <v>9.4722222222222232</v>
      </c>
      <c r="G1498" s="20">
        <f t="shared" si="748"/>
        <v>0.97222222222222221</v>
      </c>
      <c r="H1498" s="20">
        <f t="shared" si="749"/>
        <v>3.5</v>
      </c>
      <c r="I1498" s="20">
        <f t="shared" si="723"/>
        <v>9.4722222222222232</v>
      </c>
      <c r="J1498" s="20">
        <f t="shared" si="724"/>
        <v>15072.333333333338</v>
      </c>
      <c r="K1498" s="20">
        <f t="shared" si="750"/>
        <v>64.083333333333329</v>
      </c>
      <c r="L1498" s="45">
        <f>'Car Info '!$C$5*'My Spreedsheet '!G1498</f>
        <v>1448.6111111111111</v>
      </c>
      <c r="M1498" s="45">
        <f t="shared" si="726"/>
        <v>1</v>
      </c>
      <c r="N1498" s="45">
        <f>IF(M1498=1,'Car Info '!$C$5*9.80665*'Car Info '!$H$5,0)</f>
        <v>160.73099349999998</v>
      </c>
      <c r="O1498" s="45">
        <f>0.5*'Car Info '!$G$5*'Car Info '!$I$5*'Car Info '!$D$5*('My Spreedsheet '!F1498*'My Spreedsheet '!F1498)</f>
        <v>34.263662476980905</v>
      </c>
      <c r="P1498" s="45">
        <f t="shared" si="752"/>
        <v>1643.6057670880921</v>
      </c>
      <c r="Q1498" s="45">
        <f t="shared" si="727"/>
        <v>15568.599071584429</v>
      </c>
      <c r="R1498" s="45">
        <f t="shared" si="728"/>
        <v>15.56859907158443</v>
      </c>
      <c r="S1498" s="45">
        <f t="shared" si="729"/>
        <v>1847.0327135597358</v>
      </c>
      <c r="T1498" s="45">
        <f t="shared" si="751"/>
        <v>11295.866916582287</v>
      </c>
      <c r="U1498" s="45">
        <f t="shared" si="731"/>
        <v>15.56859907158443</v>
      </c>
      <c r="V1498" s="45">
        <f t="shared" si="732"/>
        <v>4.3246108532178969E-3</v>
      </c>
      <c r="W1498" s="45">
        <f t="shared" si="733"/>
        <v>0</v>
      </c>
      <c r="X1498" s="45">
        <f t="shared" si="734"/>
        <v>0</v>
      </c>
      <c r="Y1498" s="45">
        <f t="shared" si="720"/>
        <v>6661.2576034832628</v>
      </c>
      <c r="Z1498" s="45">
        <f t="shared" si="721"/>
        <v>-2489.186602280723</v>
      </c>
      <c r="AA1498" s="45">
        <f t="shared" si="735"/>
        <v>1.8503493343009063</v>
      </c>
      <c r="AB1498" s="45">
        <f t="shared" si="736"/>
        <v>-0.69144072285575642</v>
      </c>
      <c r="AC1498" s="45">
        <f t="shared" si="737"/>
        <v>0.69144072285575642</v>
      </c>
      <c r="AD1498" s="45">
        <f t="shared" si="738"/>
        <v>1.1589086114451499</v>
      </c>
      <c r="AE1498" s="45">
        <f>1/2*(('Car Info '!$C$5)*('My Spreedsheet '!F1498)^2)</f>
        <v>66843.630401234579</v>
      </c>
      <c r="AF1498" s="45">
        <f t="shared" si="739"/>
        <v>66.843630401234577</v>
      </c>
      <c r="AG1498" s="45">
        <f t="shared" si="740"/>
        <v>1.856767511145405E-2</v>
      </c>
      <c r="AH1498" s="45">
        <f t="shared" si="741"/>
        <v>49.23280827760621</v>
      </c>
      <c r="AI1498" s="45">
        <f t="shared" si="742"/>
        <v>1847.0327135597358</v>
      </c>
      <c r="AJ1498" s="45">
        <f t="shared" si="743"/>
        <v>64996.597687674846</v>
      </c>
      <c r="AK1498" s="45">
        <f t="shared" si="744"/>
        <v>64.99659768767485</v>
      </c>
      <c r="AL1498" s="45">
        <f t="shared" si="745"/>
        <v>0</v>
      </c>
      <c r="AM1498" s="45">
        <f t="shared" si="746"/>
        <v>0</v>
      </c>
      <c r="AN1498" s="45">
        <f t="shared" si="747"/>
        <v>48.747448265756134</v>
      </c>
      <c r="AO1498" s="45">
        <f>IF('My Spreedsheet '!AN1498&lt; 'Supercapacitor Info'!$F$22,'My Spreedsheet '!AN1498,'Supercapacitor Info'!$F$22)</f>
        <v>48.747448265756134</v>
      </c>
    </row>
    <row r="1499" spans="2:41" x14ac:dyDescent="0.3">
      <c r="B1499" s="13" t="s">
        <v>12</v>
      </c>
      <c r="C1499" s="13">
        <v>1494</v>
      </c>
      <c r="D1499" s="13">
        <v>17</v>
      </c>
      <c r="E1499" s="54">
        <v>37.5</v>
      </c>
      <c r="F1499" s="54">
        <f t="shared" si="722"/>
        <v>10.416666666666666</v>
      </c>
      <c r="G1499" s="20">
        <f t="shared" si="748"/>
        <v>0.90277777777777779</v>
      </c>
      <c r="H1499" s="20">
        <f t="shared" si="749"/>
        <v>3.25</v>
      </c>
      <c r="I1499" s="20">
        <f t="shared" si="723"/>
        <v>10.416666666666666</v>
      </c>
      <c r="J1499" s="20">
        <f t="shared" si="724"/>
        <v>15082.750000000004</v>
      </c>
      <c r="K1499" s="20">
        <f t="shared" si="750"/>
        <v>74.5</v>
      </c>
      <c r="L1499" s="45">
        <f>'Car Info '!$C$5*'My Spreedsheet '!G1499</f>
        <v>1345.1388888888889</v>
      </c>
      <c r="M1499" s="45">
        <f t="shared" si="726"/>
        <v>1</v>
      </c>
      <c r="N1499" s="45">
        <f>IF(M1499=1,'Car Info '!$C$5*9.80665*'Car Info '!$H$5,0)</f>
        <v>160.73099349999998</v>
      </c>
      <c r="O1499" s="45">
        <f>0.5*'Car Info '!$G$5*'Car Info '!$I$5*'Car Info '!$D$5*('My Spreedsheet '!F1499*'My Spreedsheet '!F1499)</f>
        <v>41.436928955078116</v>
      </c>
      <c r="P1499" s="45">
        <f t="shared" si="752"/>
        <v>1547.3068113439672</v>
      </c>
      <c r="Q1499" s="45">
        <f t="shared" si="727"/>
        <v>16117.77928483299</v>
      </c>
      <c r="R1499" s="45">
        <f t="shared" si="728"/>
        <v>16.117779284832991</v>
      </c>
      <c r="S1499" s="45">
        <f t="shared" si="729"/>
        <v>2105.9158589070635</v>
      </c>
      <c r="T1499" s="45">
        <f t="shared" si="751"/>
        <v>13401.78277548935</v>
      </c>
      <c r="U1499" s="45">
        <f t="shared" si="731"/>
        <v>16.117779284832991</v>
      </c>
      <c r="V1499" s="45">
        <f t="shared" si="732"/>
        <v>4.4771609124536083E-3</v>
      </c>
      <c r="W1499" s="45">
        <f t="shared" si="733"/>
        <v>0</v>
      </c>
      <c r="X1499" s="45">
        <f t="shared" si="734"/>
        <v>0</v>
      </c>
      <c r="Y1499" s="45">
        <f t="shared" si="720"/>
        <v>6677.3753827680957</v>
      </c>
      <c r="Z1499" s="45">
        <f t="shared" si="721"/>
        <v>-2489.186602280723</v>
      </c>
      <c r="AA1499" s="45">
        <f t="shared" si="735"/>
        <v>1.85482649521336</v>
      </c>
      <c r="AB1499" s="45">
        <f t="shared" si="736"/>
        <v>-0.69144072285575642</v>
      </c>
      <c r="AC1499" s="45">
        <f t="shared" si="737"/>
        <v>0.69144072285575642</v>
      </c>
      <c r="AD1499" s="45">
        <f t="shared" si="738"/>
        <v>1.1633857723576035</v>
      </c>
      <c r="AE1499" s="45">
        <f>1/2*(('Car Info '!$C$5)*('My Spreedsheet '!F1499)^2)</f>
        <v>80837.673611111095</v>
      </c>
      <c r="AF1499" s="45">
        <f t="shared" si="739"/>
        <v>80.8376736111111</v>
      </c>
      <c r="AG1499" s="45">
        <f t="shared" si="740"/>
        <v>2.2454909336419748E-2</v>
      </c>
      <c r="AH1499" s="45">
        <f t="shared" si="741"/>
        <v>49.255263186942628</v>
      </c>
      <c r="AI1499" s="45">
        <f t="shared" si="742"/>
        <v>2105.9158589070635</v>
      </c>
      <c r="AJ1499" s="45">
        <f t="shared" si="743"/>
        <v>78731.757752204037</v>
      </c>
      <c r="AK1499" s="45">
        <f t="shared" si="744"/>
        <v>78.731757752204032</v>
      </c>
      <c r="AL1499" s="45">
        <f t="shared" si="745"/>
        <v>0</v>
      </c>
      <c r="AM1499" s="45">
        <f t="shared" si="746"/>
        <v>0</v>
      </c>
      <c r="AN1499" s="45">
        <f t="shared" si="747"/>
        <v>59.048818314153031</v>
      </c>
      <c r="AO1499" s="45">
        <f>IF('My Spreedsheet '!AN1499&lt; 'Supercapacitor Info'!$F$22,'My Spreedsheet '!AN1499,'Supercapacitor Info'!$F$22)</f>
        <v>59.048818314153031</v>
      </c>
    </row>
    <row r="1500" spans="2:41" x14ac:dyDescent="0.3">
      <c r="B1500" s="13" t="s">
        <v>12</v>
      </c>
      <c r="C1500" s="13">
        <v>1495</v>
      </c>
      <c r="D1500" s="13">
        <v>18</v>
      </c>
      <c r="E1500" s="54">
        <v>40.6</v>
      </c>
      <c r="F1500" s="54">
        <f t="shared" si="722"/>
        <v>11.277777777777779</v>
      </c>
      <c r="G1500" s="20">
        <f t="shared" si="748"/>
        <v>0.80555555555555514</v>
      </c>
      <c r="H1500" s="20">
        <f t="shared" si="749"/>
        <v>2.8999999999999986</v>
      </c>
      <c r="I1500" s="20">
        <f t="shared" si="723"/>
        <v>11.277777777777779</v>
      </c>
      <c r="J1500" s="20">
        <f t="shared" si="724"/>
        <v>15094.027777777781</v>
      </c>
      <c r="K1500" s="20">
        <f t="shared" si="750"/>
        <v>85.777777777777771</v>
      </c>
      <c r="L1500" s="45">
        <f>'Car Info '!$C$5*'My Spreedsheet '!G1500</f>
        <v>1200.2777777777771</v>
      </c>
      <c r="M1500" s="45">
        <f t="shared" si="726"/>
        <v>1</v>
      </c>
      <c r="N1500" s="45">
        <f>IF(M1500=1,'Car Info '!$C$5*9.80665*'Car Info '!$H$5,0)</f>
        <v>160.73099349999998</v>
      </c>
      <c r="O1500" s="45">
        <f>0.5*'Car Info '!$G$5*'Car Info '!$I$5*'Car Info '!$D$5*('My Spreedsheet '!F1500*'My Spreedsheet '!F1500)</f>
        <v>48.571005306590287</v>
      </c>
      <c r="P1500" s="45">
        <f t="shared" si="752"/>
        <v>1409.5797765843674</v>
      </c>
      <c r="Q1500" s="45">
        <f t="shared" si="727"/>
        <v>15896.927480368146</v>
      </c>
      <c r="R1500" s="45">
        <f t="shared" si="728"/>
        <v>15.896927480368145</v>
      </c>
      <c r="S1500" s="45">
        <f t="shared" si="729"/>
        <v>2360.4614309854346</v>
      </c>
      <c r="T1500" s="45">
        <f t="shared" si="751"/>
        <v>15762.244206474785</v>
      </c>
      <c r="U1500" s="45">
        <f t="shared" si="731"/>
        <v>15.896927480368145</v>
      </c>
      <c r="V1500" s="45">
        <f t="shared" si="732"/>
        <v>4.4158131889911511E-3</v>
      </c>
      <c r="W1500" s="45">
        <f t="shared" si="733"/>
        <v>0</v>
      </c>
      <c r="X1500" s="45">
        <f t="shared" si="734"/>
        <v>0</v>
      </c>
      <c r="Y1500" s="45">
        <f t="shared" si="720"/>
        <v>6693.2723102484642</v>
      </c>
      <c r="Z1500" s="45">
        <f t="shared" si="721"/>
        <v>-2489.186602280723</v>
      </c>
      <c r="AA1500" s="45">
        <f t="shared" si="735"/>
        <v>1.8592423084023513</v>
      </c>
      <c r="AB1500" s="45">
        <f t="shared" si="736"/>
        <v>-0.69144072285575642</v>
      </c>
      <c r="AC1500" s="45">
        <f t="shared" si="737"/>
        <v>0.69144072285575642</v>
      </c>
      <c r="AD1500" s="45">
        <f t="shared" si="738"/>
        <v>1.1678015855465949</v>
      </c>
      <c r="AE1500" s="45">
        <f>1/2*(('Car Info '!$C$5)*('My Spreedsheet '!F1500)^2)</f>
        <v>94755.262345679032</v>
      </c>
      <c r="AF1500" s="45">
        <f t="shared" si="739"/>
        <v>94.755262345679029</v>
      </c>
      <c r="AG1500" s="45">
        <f t="shared" si="740"/>
        <v>2.6320906207133062E-2</v>
      </c>
      <c r="AH1500" s="45">
        <f t="shared" si="741"/>
        <v>49.28158409314976</v>
      </c>
      <c r="AI1500" s="45">
        <f t="shared" si="742"/>
        <v>2360.4614309854346</v>
      </c>
      <c r="AJ1500" s="45">
        <f t="shared" si="743"/>
        <v>92394.800914693595</v>
      </c>
      <c r="AK1500" s="45">
        <f t="shared" si="744"/>
        <v>92.39480091469359</v>
      </c>
      <c r="AL1500" s="45">
        <f t="shared" si="745"/>
        <v>0</v>
      </c>
      <c r="AM1500" s="45">
        <f t="shared" si="746"/>
        <v>0</v>
      </c>
      <c r="AN1500" s="45">
        <f t="shared" si="747"/>
        <v>69.296100686020196</v>
      </c>
      <c r="AO1500" s="45">
        <f>IF('My Spreedsheet '!AN1500&lt; 'Supercapacitor Info'!$F$22,'My Spreedsheet '!AN1500,'Supercapacitor Info'!$F$22)</f>
        <v>69.296100686020196</v>
      </c>
    </row>
    <row r="1501" spans="2:41" x14ac:dyDescent="0.3">
      <c r="B1501" s="13" t="s">
        <v>12</v>
      </c>
      <c r="C1501" s="13">
        <v>1496</v>
      </c>
      <c r="D1501" s="13">
        <v>19</v>
      </c>
      <c r="E1501" s="54">
        <v>43.3</v>
      </c>
      <c r="F1501" s="54">
        <f t="shared" si="722"/>
        <v>12.027777777777777</v>
      </c>
      <c r="G1501" s="20">
        <f t="shared" si="748"/>
        <v>0.70833333333333348</v>
      </c>
      <c r="H1501" s="20">
        <f t="shared" si="749"/>
        <v>2.5500000000000007</v>
      </c>
      <c r="I1501" s="20">
        <f t="shared" si="723"/>
        <v>12.027777777777777</v>
      </c>
      <c r="J1501" s="20">
        <f t="shared" si="724"/>
        <v>15106.055555555558</v>
      </c>
      <c r="K1501" s="20">
        <f t="shared" si="750"/>
        <v>97.805555555555543</v>
      </c>
      <c r="L1501" s="45">
        <f>'Car Info '!$C$5*'My Spreedsheet '!G1501</f>
        <v>1055.416666666667</v>
      </c>
      <c r="M1501" s="45">
        <f t="shared" si="726"/>
        <v>1</v>
      </c>
      <c r="N1501" s="45">
        <f>IF(M1501=1,'Car Info '!$C$5*9.80665*'Car Info '!$H$5,0)</f>
        <v>160.73099349999998</v>
      </c>
      <c r="O1501" s="45">
        <f>0.5*'Car Info '!$G$5*'Car Info '!$I$5*'Car Info '!$D$5*('My Spreedsheet '!F1501*'My Spreedsheet '!F1501)</f>
        <v>55.245997318105893</v>
      </c>
      <c r="P1501" s="45">
        <f t="shared" si="752"/>
        <v>1271.393657484773</v>
      </c>
      <c r="Q1501" s="45">
        <f t="shared" si="727"/>
        <v>15292.040380302964</v>
      </c>
      <c r="R1501" s="45">
        <f t="shared" si="728"/>
        <v>15.292040380302964</v>
      </c>
      <c r="S1501" s="45">
        <f t="shared" si="729"/>
        <v>2597.7232506733289</v>
      </c>
      <c r="T1501" s="45">
        <f t="shared" si="751"/>
        <v>18359.967457148115</v>
      </c>
      <c r="U1501" s="45">
        <f t="shared" si="731"/>
        <v>15.292040380302964</v>
      </c>
      <c r="V1501" s="45">
        <f t="shared" si="732"/>
        <v>4.2477889945286016E-3</v>
      </c>
      <c r="W1501" s="45">
        <f t="shared" si="733"/>
        <v>0</v>
      </c>
      <c r="X1501" s="45">
        <f t="shared" si="734"/>
        <v>0</v>
      </c>
      <c r="Y1501" s="45">
        <f t="shared" si="720"/>
        <v>6708.564350628767</v>
      </c>
      <c r="Z1501" s="45">
        <f t="shared" si="721"/>
        <v>-2489.186602280723</v>
      </c>
      <c r="AA1501" s="45">
        <f t="shared" si="735"/>
        <v>1.8634900973968798</v>
      </c>
      <c r="AB1501" s="45">
        <f t="shared" si="736"/>
        <v>-0.69144072285575642</v>
      </c>
      <c r="AC1501" s="45">
        <f t="shared" si="737"/>
        <v>0.69144072285575642</v>
      </c>
      <c r="AD1501" s="45">
        <f t="shared" si="738"/>
        <v>1.1720493745411233</v>
      </c>
      <c r="AE1501" s="45">
        <f>1/2*(('Car Info '!$C$5)*('My Spreedsheet '!F1501)^2)</f>
        <v>107777.24151234566</v>
      </c>
      <c r="AF1501" s="45">
        <f t="shared" si="739"/>
        <v>107.77724151234567</v>
      </c>
      <c r="AG1501" s="45">
        <f t="shared" si="740"/>
        <v>2.9938122642318241E-2</v>
      </c>
      <c r="AH1501" s="45">
        <f t="shared" si="741"/>
        <v>49.311522215792081</v>
      </c>
      <c r="AI1501" s="45">
        <f t="shared" si="742"/>
        <v>2597.7232506733289</v>
      </c>
      <c r="AJ1501" s="45">
        <f t="shared" si="743"/>
        <v>105179.51826167233</v>
      </c>
      <c r="AK1501" s="45">
        <f t="shared" si="744"/>
        <v>105.17951826167233</v>
      </c>
      <c r="AL1501" s="45">
        <f t="shared" si="745"/>
        <v>0</v>
      </c>
      <c r="AM1501" s="45">
        <f t="shared" si="746"/>
        <v>0</v>
      </c>
      <c r="AN1501" s="45">
        <f t="shared" si="747"/>
        <v>78.884638696254243</v>
      </c>
      <c r="AO1501" s="45">
        <f>IF('My Spreedsheet '!AN1501&lt; 'Supercapacitor Info'!$F$22,'My Spreedsheet '!AN1501,'Supercapacitor Info'!$F$22)</f>
        <v>78.884638696254243</v>
      </c>
    </row>
    <row r="1502" spans="2:41" x14ac:dyDescent="0.3">
      <c r="B1502" s="13" t="s">
        <v>12</v>
      </c>
      <c r="C1502" s="13">
        <v>1497</v>
      </c>
      <c r="D1502" s="13">
        <v>20</v>
      </c>
      <c r="E1502" s="54">
        <v>45.7</v>
      </c>
      <c r="F1502" s="54">
        <f t="shared" si="722"/>
        <v>12.694444444444445</v>
      </c>
      <c r="G1502" s="20">
        <f t="shared" si="748"/>
        <v>0.61111111111111194</v>
      </c>
      <c r="H1502" s="20">
        <f t="shared" si="749"/>
        <v>2.2000000000000028</v>
      </c>
      <c r="I1502" s="20">
        <f t="shared" si="723"/>
        <v>12.694444444444445</v>
      </c>
      <c r="J1502" s="20">
        <f t="shared" si="724"/>
        <v>15118.750000000004</v>
      </c>
      <c r="K1502" s="20">
        <f t="shared" si="750"/>
        <v>110.49999999999999</v>
      </c>
      <c r="L1502" s="45">
        <f>'Car Info '!$C$5*'My Spreedsheet '!G1502</f>
        <v>910.55555555555679</v>
      </c>
      <c r="M1502" s="45">
        <f t="shared" si="726"/>
        <v>1</v>
      </c>
      <c r="N1502" s="45">
        <f>IF(M1502=1,'Car Info '!$C$5*9.80665*'Car Info '!$H$5,0)</f>
        <v>160.73099349999998</v>
      </c>
      <c r="O1502" s="45">
        <f>0.5*'Car Info '!$G$5*'Car Info '!$I$5*'Car Info '!$D$5*('My Spreedsheet '!F1502*'My Spreedsheet '!F1502)</f>
        <v>61.53999058018924</v>
      </c>
      <c r="P1502" s="45">
        <f t="shared" si="752"/>
        <v>1132.826539635746</v>
      </c>
      <c r="Q1502" s="45">
        <f t="shared" si="727"/>
        <v>14380.60357259822</v>
      </c>
      <c r="R1502" s="45">
        <f t="shared" si="728"/>
        <v>14.38060357259822</v>
      </c>
      <c r="S1502" s="45">
        <f t="shared" si="729"/>
        <v>2821.606659017958</v>
      </c>
      <c r="T1502" s="45">
        <f t="shared" si="751"/>
        <v>21181.574116166074</v>
      </c>
      <c r="U1502" s="45">
        <f t="shared" si="731"/>
        <v>14.38060357259822</v>
      </c>
      <c r="V1502" s="45">
        <f t="shared" si="732"/>
        <v>3.9946121034995057E-3</v>
      </c>
      <c r="W1502" s="45">
        <f t="shared" si="733"/>
        <v>0</v>
      </c>
      <c r="X1502" s="45">
        <f t="shared" si="734"/>
        <v>0</v>
      </c>
      <c r="Y1502" s="45">
        <f t="shared" si="720"/>
        <v>6722.9449542013654</v>
      </c>
      <c r="Z1502" s="45">
        <f t="shared" si="721"/>
        <v>-2489.186602280723</v>
      </c>
      <c r="AA1502" s="45">
        <f t="shared" si="735"/>
        <v>1.8674847095003793</v>
      </c>
      <c r="AB1502" s="45">
        <f t="shared" si="736"/>
        <v>-0.69144072285575642</v>
      </c>
      <c r="AC1502" s="45">
        <f t="shared" si="737"/>
        <v>0.69144072285575642</v>
      </c>
      <c r="AD1502" s="45">
        <f t="shared" si="738"/>
        <v>1.1760439866446228</v>
      </c>
      <c r="AE1502" s="45">
        <f>1/2*(('Car Info '!$C$5)*('My Spreedsheet '!F1502)^2)</f>
        <v>120055.9452160494</v>
      </c>
      <c r="AF1502" s="45">
        <f t="shared" si="739"/>
        <v>120.05594521604939</v>
      </c>
      <c r="AG1502" s="45">
        <f t="shared" si="740"/>
        <v>3.334887367112483E-2</v>
      </c>
      <c r="AH1502" s="45">
        <f t="shared" si="741"/>
        <v>49.344871089463204</v>
      </c>
      <c r="AI1502" s="45">
        <f t="shared" si="742"/>
        <v>2821.606659017958</v>
      </c>
      <c r="AJ1502" s="45">
        <f t="shared" si="743"/>
        <v>117234.33855703144</v>
      </c>
      <c r="AK1502" s="45">
        <f t="shared" si="744"/>
        <v>117.23433855703145</v>
      </c>
      <c r="AL1502" s="45">
        <f t="shared" si="745"/>
        <v>0</v>
      </c>
      <c r="AM1502" s="45">
        <f t="shared" si="746"/>
        <v>0</v>
      </c>
      <c r="AN1502" s="45">
        <f t="shared" si="747"/>
        <v>87.925753917773577</v>
      </c>
      <c r="AO1502" s="45">
        <f>IF('My Spreedsheet '!AN1502&lt; 'Supercapacitor Info'!$F$22,'My Spreedsheet '!AN1502,'Supercapacitor Info'!$F$22)</f>
        <v>87.925753917773577</v>
      </c>
    </row>
    <row r="1503" spans="2:41" x14ac:dyDescent="0.3">
      <c r="B1503" s="13" t="s">
        <v>12</v>
      </c>
      <c r="C1503" s="13">
        <v>1498</v>
      </c>
      <c r="D1503" s="13">
        <v>21</v>
      </c>
      <c r="E1503" s="54">
        <v>47.7</v>
      </c>
      <c r="F1503" s="54">
        <f t="shared" si="722"/>
        <v>13.25</v>
      </c>
      <c r="G1503" s="20">
        <f t="shared" si="748"/>
        <v>0.49999999999999922</v>
      </c>
      <c r="H1503" s="20">
        <f t="shared" si="749"/>
        <v>1.7999999999999972</v>
      </c>
      <c r="I1503" s="20">
        <f t="shared" si="723"/>
        <v>13.25</v>
      </c>
      <c r="J1503" s="20">
        <f t="shared" si="724"/>
        <v>15132.000000000004</v>
      </c>
      <c r="K1503" s="20">
        <f t="shared" si="750"/>
        <v>123.74999999999999</v>
      </c>
      <c r="L1503" s="45">
        <f>'Car Info '!$C$5*'My Spreedsheet '!G1503</f>
        <v>744.99999999999886</v>
      </c>
      <c r="M1503" s="45">
        <f t="shared" si="726"/>
        <v>1</v>
      </c>
      <c r="N1503" s="45">
        <f>IF(M1503=1,'Car Info '!$C$5*9.80665*'Car Info '!$H$5,0)</f>
        <v>160.73099349999998</v>
      </c>
      <c r="O1503" s="45">
        <f>0.5*'Car Info '!$G$5*'Car Info '!$I$5*'Car Info '!$D$5*('My Spreedsheet '!F1503*'My Spreedsheet '!F1503)</f>
        <v>67.04428805845312</v>
      </c>
      <c r="P1503" s="45">
        <f t="shared" si="752"/>
        <v>972.77528155845198</v>
      </c>
      <c r="Q1503" s="45">
        <f t="shared" si="727"/>
        <v>12889.272480649488</v>
      </c>
      <c r="R1503" s="45">
        <f t="shared" si="728"/>
        <v>12.889272480649488</v>
      </c>
      <c r="S1503" s="45">
        <f t="shared" si="729"/>
        <v>3018.0224806495039</v>
      </c>
      <c r="T1503" s="45">
        <f t="shared" si="751"/>
        <v>24199.596596815576</v>
      </c>
      <c r="U1503" s="45">
        <f t="shared" si="731"/>
        <v>12.889272480649488</v>
      </c>
      <c r="V1503" s="45">
        <f t="shared" si="732"/>
        <v>3.5803534668470802E-3</v>
      </c>
      <c r="W1503" s="45">
        <f t="shared" si="733"/>
        <v>0</v>
      </c>
      <c r="X1503" s="45">
        <f t="shared" si="734"/>
        <v>0</v>
      </c>
      <c r="Y1503" s="45">
        <f t="shared" si="720"/>
        <v>6735.8342266820146</v>
      </c>
      <c r="Z1503" s="45">
        <f t="shared" si="721"/>
        <v>-2489.186602280723</v>
      </c>
      <c r="AA1503" s="45">
        <f t="shared" si="735"/>
        <v>1.8710650629672263</v>
      </c>
      <c r="AB1503" s="45">
        <f t="shared" si="736"/>
        <v>-0.69144072285575642</v>
      </c>
      <c r="AC1503" s="45">
        <f t="shared" si="737"/>
        <v>0.69144072285575642</v>
      </c>
      <c r="AD1503" s="45">
        <f t="shared" si="738"/>
        <v>1.1796243401114699</v>
      </c>
      <c r="AE1503" s="45">
        <f>1/2*(('Car Info '!$C$5)*('My Spreedsheet '!F1503)^2)</f>
        <v>130794.0625</v>
      </c>
      <c r="AF1503" s="45">
        <f t="shared" si="739"/>
        <v>130.7940625</v>
      </c>
      <c r="AG1503" s="45">
        <f t="shared" si="740"/>
        <v>3.6331684027777776E-2</v>
      </c>
      <c r="AH1503" s="45">
        <f t="shared" si="741"/>
        <v>49.381202773490983</v>
      </c>
      <c r="AI1503" s="45">
        <f t="shared" si="742"/>
        <v>3018.0224806495039</v>
      </c>
      <c r="AJ1503" s="45">
        <f t="shared" si="743"/>
        <v>127776.04001935049</v>
      </c>
      <c r="AK1503" s="45">
        <f t="shared" si="744"/>
        <v>127.77604001935049</v>
      </c>
      <c r="AL1503" s="45">
        <f t="shared" si="745"/>
        <v>0</v>
      </c>
      <c r="AM1503" s="45">
        <f t="shared" si="746"/>
        <v>0</v>
      </c>
      <c r="AN1503" s="45">
        <f t="shared" si="747"/>
        <v>95.832030014512867</v>
      </c>
      <c r="AO1503" s="45">
        <f>IF('My Spreedsheet '!AN1503&lt; 'Supercapacitor Info'!$F$22,'My Spreedsheet '!AN1503,'Supercapacitor Info'!$F$22)</f>
        <v>95.832030014512867</v>
      </c>
    </row>
    <row r="1504" spans="2:41" x14ac:dyDescent="0.3">
      <c r="B1504" s="13" t="s">
        <v>12</v>
      </c>
      <c r="C1504" s="13">
        <v>1499</v>
      </c>
      <c r="D1504" s="13">
        <v>22</v>
      </c>
      <c r="E1504" s="54">
        <v>49.3</v>
      </c>
      <c r="F1504" s="54">
        <f t="shared" si="722"/>
        <v>13.694444444444443</v>
      </c>
      <c r="G1504" s="20">
        <f t="shared" si="748"/>
        <v>0.38888888888888851</v>
      </c>
      <c r="H1504" s="20">
        <f t="shared" si="749"/>
        <v>1.3999999999999986</v>
      </c>
      <c r="I1504" s="20">
        <f t="shared" si="723"/>
        <v>13.694444444444443</v>
      </c>
      <c r="J1504" s="20">
        <f t="shared" si="724"/>
        <v>15145.694444444449</v>
      </c>
      <c r="K1504" s="20">
        <f t="shared" si="750"/>
        <v>137.44444444444443</v>
      </c>
      <c r="L1504" s="45">
        <f>'Car Info '!$C$5*'My Spreedsheet '!G1504</f>
        <v>579.44444444444389</v>
      </c>
      <c r="M1504" s="45">
        <f t="shared" si="726"/>
        <v>1</v>
      </c>
      <c r="N1504" s="45">
        <f>IF(M1504=1,'Car Info '!$C$5*9.80665*'Car Info '!$H$5,0)</f>
        <v>160.73099349999998</v>
      </c>
      <c r="O1504" s="45">
        <f>0.5*'Car Info '!$G$5*'Car Info '!$I$5*'Car Info '!$D$5*('My Spreedsheet '!F1504*'My Spreedsheet '!F1504)</f>
        <v>71.617451702064216</v>
      </c>
      <c r="P1504" s="45">
        <f t="shared" si="752"/>
        <v>811.792889646508</v>
      </c>
      <c r="Q1504" s="45">
        <f t="shared" si="727"/>
        <v>11117.052627659123</v>
      </c>
      <c r="R1504" s="45">
        <f t="shared" si="728"/>
        <v>11.117052627659122</v>
      </c>
      <c r="S1504" s="45">
        <f t="shared" si="729"/>
        <v>3181.8828745727119</v>
      </c>
      <c r="T1504" s="45">
        <f t="shared" si="751"/>
        <v>27381.479471388287</v>
      </c>
      <c r="U1504" s="45">
        <f t="shared" si="731"/>
        <v>11.117052627659122</v>
      </c>
      <c r="V1504" s="45">
        <f t="shared" si="732"/>
        <v>3.088070174349756E-3</v>
      </c>
      <c r="W1504" s="45">
        <f t="shared" si="733"/>
        <v>0</v>
      </c>
      <c r="X1504" s="45">
        <f t="shared" si="734"/>
        <v>0</v>
      </c>
      <c r="Y1504" s="45">
        <f t="shared" si="720"/>
        <v>6746.9512793096737</v>
      </c>
      <c r="Z1504" s="45">
        <f t="shared" si="721"/>
        <v>-2489.186602280723</v>
      </c>
      <c r="AA1504" s="45">
        <f t="shared" si="735"/>
        <v>1.8741531331415759</v>
      </c>
      <c r="AB1504" s="45">
        <f t="shared" si="736"/>
        <v>-0.69144072285575642</v>
      </c>
      <c r="AC1504" s="45">
        <f t="shared" si="737"/>
        <v>0.69144072285575642</v>
      </c>
      <c r="AD1504" s="45">
        <f t="shared" si="738"/>
        <v>1.1827124102858195</v>
      </c>
      <c r="AE1504" s="45">
        <f>1/2*(('Car Info '!$C$5)*('My Spreedsheet '!F1504)^2)</f>
        <v>139715.66743827157</v>
      </c>
      <c r="AF1504" s="45">
        <f t="shared" si="739"/>
        <v>139.71566743827157</v>
      </c>
      <c r="AG1504" s="45">
        <f t="shared" si="740"/>
        <v>3.88099076217421E-2</v>
      </c>
      <c r="AH1504" s="45">
        <f t="shared" si="741"/>
        <v>49.420012681112723</v>
      </c>
      <c r="AI1504" s="45">
        <f t="shared" si="742"/>
        <v>3181.8828745727119</v>
      </c>
      <c r="AJ1504" s="45">
        <f t="shared" si="743"/>
        <v>136533.78456369886</v>
      </c>
      <c r="AK1504" s="45">
        <f t="shared" si="744"/>
        <v>136.53378456369887</v>
      </c>
      <c r="AL1504" s="45">
        <f t="shared" si="745"/>
        <v>0</v>
      </c>
      <c r="AM1504" s="45">
        <f t="shared" si="746"/>
        <v>0</v>
      </c>
      <c r="AN1504" s="45">
        <f t="shared" si="747"/>
        <v>102.40033842277415</v>
      </c>
      <c r="AO1504" s="45">
        <f>IF('My Spreedsheet '!AN1504&lt; 'Supercapacitor Info'!$F$22,'My Spreedsheet '!AN1504,'Supercapacitor Info'!$F$22)</f>
        <v>102.40033842277415</v>
      </c>
    </row>
    <row r="1505" spans="2:41" x14ac:dyDescent="0.3">
      <c r="B1505" s="13" t="s">
        <v>12</v>
      </c>
      <c r="C1505" s="13">
        <v>1500</v>
      </c>
      <c r="D1505" s="13">
        <v>23</v>
      </c>
      <c r="E1505" s="54">
        <v>50.5</v>
      </c>
      <c r="F1505" s="54">
        <f t="shared" si="722"/>
        <v>14.027777777777777</v>
      </c>
      <c r="G1505" s="20">
        <f t="shared" si="748"/>
        <v>0.27777777777777779</v>
      </c>
      <c r="H1505" s="20">
        <f t="shared" si="749"/>
        <v>1</v>
      </c>
      <c r="I1505" s="20">
        <f t="shared" si="723"/>
        <v>14.027777777777777</v>
      </c>
      <c r="J1505" s="20">
        <f t="shared" si="724"/>
        <v>15159.722222222226</v>
      </c>
      <c r="K1505" s="20">
        <f t="shared" si="750"/>
        <v>151.4722222222222</v>
      </c>
      <c r="L1505" s="45">
        <f>'Car Info '!$C$5*'My Spreedsheet '!G1505</f>
        <v>413.88888888888891</v>
      </c>
      <c r="M1505" s="45">
        <f t="shared" si="726"/>
        <v>1</v>
      </c>
      <c r="N1505" s="45">
        <f>IF(M1505=1,'Car Info '!$C$5*9.80665*'Car Info '!$H$5,0)</f>
        <v>160.73099349999998</v>
      </c>
      <c r="O1505" s="45">
        <f>0.5*'Car Info '!$G$5*'Car Info '!$I$5*'Car Info '!$D$5*('My Spreedsheet '!F1505*'My Spreedsheet '!F1505)</f>
        <v>75.146331070355885</v>
      </c>
      <c r="P1505" s="45">
        <f t="shared" si="752"/>
        <v>649.7662134592448</v>
      </c>
      <c r="Q1505" s="45">
        <f t="shared" si="727"/>
        <v>9114.776049914406</v>
      </c>
      <c r="R1505" s="45">
        <f t="shared" si="728"/>
        <v>9.1147760499144059</v>
      </c>
      <c r="S1505" s="45">
        <f t="shared" si="729"/>
        <v>3308.8346918897141</v>
      </c>
      <c r="T1505" s="45">
        <f t="shared" si="751"/>
        <v>30690.314163278003</v>
      </c>
      <c r="U1505" s="45">
        <f t="shared" si="731"/>
        <v>9.1147760499144059</v>
      </c>
      <c r="V1505" s="45">
        <f t="shared" si="732"/>
        <v>2.5318822360873351E-3</v>
      </c>
      <c r="W1505" s="45">
        <f t="shared" si="733"/>
        <v>0</v>
      </c>
      <c r="X1505" s="45">
        <f t="shared" si="734"/>
        <v>0</v>
      </c>
      <c r="Y1505" s="45">
        <f t="shared" si="720"/>
        <v>6756.0660553595881</v>
      </c>
      <c r="Z1505" s="45">
        <f t="shared" si="721"/>
        <v>-2489.186602280723</v>
      </c>
      <c r="AA1505" s="45">
        <f t="shared" si="735"/>
        <v>1.8766850153776633</v>
      </c>
      <c r="AB1505" s="45">
        <f t="shared" si="736"/>
        <v>-0.69144072285575642</v>
      </c>
      <c r="AC1505" s="45">
        <f t="shared" si="737"/>
        <v>0.69144072285575642</v>
      </c>
      <c r="AD1505" s="45">
        <f t="shared" si="738"/>
        <v>1.1852442925219069</v>
      </c>
      <c r="AE1505" s="45">
        <f>1/2*(('Car Info '!$C$5)*('My Spreedsheet '!F1505)^2)</f>
        <v>146600.01929012343</v>
      </c>
      <c r="AF1505" s="45">
        <f t="shared" si="739"/>
        <v>146.60001929012344</v>
      </c>
      <c r="AG1505" s="45">
        <f t="shared" si="740"/>
        <v>4.0722227580589847E-2</v>
      </c>
      <c r="AH1505" s="45">
        <f t="shared" si="741"/>
        <v>49.460734908693311</v>
      </c>
      <c r="AI1505" s="45">
        <f t="shared" si="742"/>
        <v>3308.8346918897141</v>
      </c>
      <c r="AJ1505" s="45">
        <f t="shared" si="743"/>
        <v>143291.18459823373</v>
      </c>
      <c r="AK1505" s="45">
        <f t="shared" si="744"/>
        <v>143.29118459823374</v>
      </c>
      <c r="AL1505" s="45">
        <f t="shared" si="745"/>
        <v>0</v>
      </c>
      <c r="AM1505" s="45">
        <f t="shared" si="746"/>
        <v>0</v>
      </c>
      <c r="AN1505" s="45">
        <f t="shared" si="747"/>
        <v>107.4683884486753</v>
      </c>
      <c r="AO1505" s="45">
        <f>IF('My Spreedsheet '!AN1505&lt; 'Supercapacitor Info'!$F$22,'My Spreedsheet '!AN1505,'Supercapacitor Info'!$F$22)</f>
        <v>107.4683884486753</v>
      </c>
    </row>
    <row r="1506" spans="2:41" x14ac:dyDescent="0.3">
      <c r="B1506" s="13" t="s">
        <v>12</v>
      </c>
      <c r="C1506" s="13">
        <v>1501</v>
      </c>
      <c r="D1506" s="13">
        <v>24</v>
      </c>
      <c r="E1506" s="54">
        <v>51.3</v>
      </c>
      <c r="F1506" s="54">
        <f t="shared" si="722"/>
        <v>14.249999999999998</v>
      </c>
      <c r="G1506" s="20">
        <f t="shared" si="748"/>
        <v>0.2222222222222224</v>
      </c>
      <c r="H1506" s="20">
        <f t="shared" si="749"/>
        <v>0.80000000000000071</v>
      </c>
      <c r="I1506" s="20">
        <f t="shared" si="723"/>
        <v>14.249999999999998</v>
      </c>
      <c r="J1506" s="20">
        <f t="shared" si="724"/>
        <v>15173.972222222226</v>
      </c>
      <c r="K1506" s="20">
        <f t="shared" si="750"/>
        <v>165.7222222222222</v>
      </c>
      <c r="L1506" s="45">
        <f>'Car Info '!$C$5*'My Spreedsheet '!G1506</f>
        <v>331.11111111111137</v>
      </c>
      <c r="M1506" s="45">
        <f t="shared" si="726"/>
        <v>1</v>
      </c>
      <c r="N1506" s="45">
        <f>IF(M1506=1,'Car Info '!$C$5*9.80665*'Car Info '!$H$5,0)</f>
        <v>160.73099349999998</v>
      </c>
      <c r="O1506" s="45">
        <f>0.5*'Car Info '!$G$5*'Car Info '!$I$5*'Car Info '!$D$5*('My Spreedsheet '!F1506*'My Spreedsheet '!F1506)</f>
        <v>77.546063332828098</v>
      </c>
      <c r="P1506" s="45">
        <f t="shared" si="752"/>
        <v>569.38816794393949</v>
      </c>
      <c r="Q1506" s="45">
        <f t="shared" si="727"/>
        <v>8113.7813932011368</v>
      </c>
      <c r="R1506" s="45">
        <f t="shared" si="728"/>
        <v>8.1137813932011369</v>
      </c>
      <c r="S1506" s="45">
        <f t="shared" si="729"/>
        <v>3395.4480598677997</v>
      </c>
      <c r="T1506" s="45">
        <f t="shared" si="751"/>
        <v>34085.762223145801</v>
      </c>
      <c r="U1506" s="45">
        <f t="shared" si="731"/>
        <v>8.1137813932011369</v>
      </c>
      <c r="V1506" s="45">
        <f t="shared" si="732"/>
        <v>2.2538281647780938E-3</v>
      </c>
      <c r="W1506" s="45">
        <f t="shared" si="733"/>
        <v>0</v>
      </c>
      <c r="X1506" s="45">
        <f t="shared" si="734"/>
        <v>0</v>
      </c>
      <c r="Y1506" s="45">
        <f t="shared" si="720"/>
        <v>6764.179836752789</v>
      </c>
      <c r="Z1506" s="45">
        <f t="shared" si="721"/>
        <v>-2489.186602280723</v>
      </c>
      <c r="AA1506" s="45">
        <f t="shared" si="735"/>
        <v>1.8789388435424415</v>
      </c>
      <c r="AB1506" s="45">
        <f t="shared" si="736"/>
        <v>-0.69144072285575642</v>
      </c>
      <c r="AC1506" s="45">
        <f t="shared" si="737"/>
        <v>0.69144072285575642</v>
      </c>
      <c r="AD1506" s="45">
        <f t="shared" si="738"/>
        <v>1.187498120686685</v>
      </c>
      <c r="AE1506" s="45">
        <f>1/2*(('Car Info '!$C$5)*('My Spreedsheet '!F1506)^2)</f>
        <v>151281.56249999997</v>
      </c>
      <c r="AF1506" s="45">
        <f t="shared" si="739"/>
        <v>151.28156249999998</v>
      </c>
      <c r="AG1506" s="45">
        <f t="shared" si="740"/>
        <v>4.2022656249999991E-2</v>
      </c>
      <c r="AH1506" s="45">
        <f t="shared" si="741"/>
        <v>49.502757564943309</v>
      </c>
      <c r="AI1506" s="45">
        <f t="shared" si="742"/>
        <v>3395.4480598677997</v>
      </c>
      <c r="AJ1506" s="45">
        <f t="shared" si="743"/>
        <v>147886.11444013217</v>
      </c>
      <c r="AK1506" s="45">
        <f t="shared" si="744"/>
        <v>147.88611444013216</v>
      </c>
      <c r="AL1506" s="45">
        <f t="shared" si="745"/>
        <v>0</v>
      </c>
      <c r="AM1506" s="45">
        <f t="shared" si="746"/>
        <v>0</v>
      </c>
      <c r="AN1506" s="45">
        <f t="shared" si="747"/>
        <v>110.91458583009913</v>
      </c>
      <c r="AO1506" s="45">
        <f>IF('My Spreedsheet '!AN1506&lt; 'Supercapacitor Info'!$F$22,'My Spreedsheet '!AN1506,'Supercapacitor Info'!$F$22)</f>
        <v>110.91458583009913</v>
      </c>
    </row>
    <row r="1507" spans="2:41" x14ac:dyDescent="0.3">
      <c r="B1507" s="13" t="s">
        <v>12</v>
      </c>
      <c r="C1507" s="13">
        <v>1502</v>
      </c>
      <c r="D1507" s="13">
        <v>25</v>
      </c>
      <c r="E1507" s="54">
        <v>52.1</v>
      </c>
      <c r="F1507" s="54">
        <f t="shared" si="722"/>
        <v>14.472222222222221</v>
      </c>
      <c r="G1507" s="20">
        <f t="shared" si="748"/>
        <v>0.19444444444444522</v>
      </c>
      <c r="H1507" s="20">
        <f t="shared" si="749"/>
        <v>0.70000000000000284</v>
      </c>
      <c r="I1507" s="20">
        <f t="shared" si="723"/>
        <v>14.472222222222221</v>
      </c>
      <c r="J1507" s="20">
        <f t="shared" si="724"/>
        <v>15188.444444444449</v>
      </c>
      <c r="K1507" s="20">
        <f t="shared" si="750"/>
        <v>180.19444444444443</v>
      </c>
      <c r="L1507" s="45">
        <f>'Car Info '!$C$5*'My Spreedsheet '!G1507</f>
        <v>289.72222222222337</v>
      </c>
      <c r="M1507" s="45">
        <f t="shared" si="726"/>
        <v>1</v>
      </c>
      <c r="N1507" s="45">
        <f>IF(M1507=1,'Car Info '!$C$5*9.80665*'Car Info '!$H$5,0)</f>
        <v>160.73099349999998</v>
      </c>
      <c r="O1507" s="45">
        <f>0.5*'Car Info '!$G$5*'Car Info '!$I$5*'Car Info '!$D$5*('My Spreedsheet '!F1507*'My Spreedsheet '!F1507)</f>
        <v>79.983512408855887</v>
      </c>
      <c r="P1507" s="45">
        <f t="shared" si="752"/>
        <v>530.43672813107924</v>
      </c>
      <c r="Q1507" s="45">
        <f t="shared" si="727"/>
        <v>7676.5982043414515</v>
      </c>
      <c r="R1507" s="45">
        <f t="shared" si="728"/>
        <v>7.6765982043414516</v>
      </c>
      <c r="S1507" s="45">
        <f t="shared" si="729"/>
        <v>3483.6738216253862</v>
      </c>
      <c r="T1507" s="45">
        <f t="shared" si="751"/>
        <v>37569.436044771188</v>
      </c>
      <c r="U1507" s="45">
        <f t="shared" si="731"/>
        <v>7.6765982043414516</v>
      </c>
      <c r="V1507" s="45">
        <f t="shared" si="732"/>
        <v>2.1323883900948477E-3</v>
      </c>
      <c r="W1507" s="45">
        <f t="shared" si="733"/>
        <v>0</v>
      </c>
      <c r="X1507" s="45">
        <f t="shared" si="734"/>
        <v>0</v>
      </c>
      <c r="Y1507" s="45">
        <f t="shared" si="720"/>
        <v>6771.8564349571307</v>
      </c>
      <c r="Z1507" s="45">
        <f t="shared" si="721"/>
        <v>-2489.186602280723</v>
      </c>
      <c r="AA1507" s="45">
        <f t="shared" si="735"/>
        <v>1.8810712319325362</v>
      </c>
      <c r="AB1507" s="45">
        <f t="shared" si="736"/>
        <v>-0.69144072285575642</v>
      </c>
      <c r="AC1507" s="45">
        <f t="shared" si="737"/>
        <v>0.69144072285575642</v>
      </c>
      <c r="AD1507" s="45">
        <f t="shared" si="738"/>
        <v>1.1896305090767798</v>
      </c>
      <c r="AE1507" s="45">
        <f>1/2*(('Car Info '!$C$5)*('My Spreedsheet '!F1507)^2)</f>
        <v>156036.68595679008</v>
      </c>
      <c r="AF1507" s="45">
        <f t="shared" si="739"/>
        <v>156.03668595679008</v>
      </c>
      <c r="AG1507" s="45">
        <f t="shared" si="740"/>
        <v>4.3343523876886135E-2</v>
      </c>
      <c r="AH1507" s="45">
        <f t="shared" si="741"/>
        <v>49.546101088820194</v>
      </c>
      <c r="AI1507" s="45">
        <f t="shared" si="742"/>
        <v>3483.6738216253862</v>
      </c>
      <c r="AJ1507" s="45">
        <f t="shared" si="743"/>
        <v>152553.0121351647</v>
      </c>
      <c r="AK1507" s="45">
        <f t="shared" si="744"/>
        <v>152.55301213516469</v>
      </c>
      <c r="AL1507" s="45">
        <f t="shared" si="745"/>
        <v>0</v>
      </c>
      <c r="AM1507" s="45">
        <f t="shared" si="746"/>
        <v>0</v>
      </c>
      <c r="AN1507" s="45">
        <f t="shared" si="747"/>
        <v>114.41475910137352</v>
      </c>
      <c r="AO1507" s="45">
        <f>IF('My Spreedsheet '!AN1507&lt; 'Supercapacitor Info'!$F$22,'My Spreedsheet '!AN1507,'Supercapacitor Info'!$F$22)</f>
        <v>114.41475910137352</v>
      </c>
    </row>
    <row r="1508" spans="2:41" x14ac:dyDescent="0.3">
      <c r="B1508" s="13" t="s">
        <v>12</v>
      </c>
      <c r="C1508" s="13">
        <v>1503</v>
      </c>
      <c r="D1508" s="13">
        <v>26</v>
      </c>
      <c r="E1508" s="54">
        <v>52.7</v>
      </c>
      <c r="F1508" s="54">
        <f t="shared" si="722"/>
        <v>14.638888888888889</v>
      </c>
      <c r="G1508" s="20">
        <f t="shared" si="748"/>
        <v>0.18055555555555516</v>
      </c>
      <c r="H1508" s="20">
        <f t="shared" si="749"/>
        <v>0.64999999999999858</v>
      </c>
      <c r="I1508" s="20">
        <f t="shared" si="723"/>
        <v>14.638888888888889</v>
      </c>
      <c r="J1508" s="20">
        <f t="shared" si="724"/>
        <v>15203.083333333338</v>
      </c>
      <c r="K1508" s="20">
        <f t="shared" si="750"/>
        <v>194.83333333333331</v>
      </c>
      <c r="L1508" s="45">
        <f>'Car Info '!$C$5*'My Spreedsheet '!G1508</f>
        <v>269.0277777777772</v>
      </c>
      <c r="M1508" s="45">
        <f t="shared" si="726"/>
        <v>1</v>
      </c>
      <c r="N1508" s="45">
        <f>IF(M1508=1,'Car Info '!$C$5*9.80665*'Car Info '!$H$5,0)</f>
        <v>160.73099349999998</v>
      </c>
      <c r="O1508" s="45">
        <f>0.5*'Car Info '!$G$5*'Car Info '!$I$5*'Car Info '!$D$5*('My Spreedsheet '!F1508*'My Spreedsheet '!F1508)</f>
        <v>81.836350874772577</v>
      </c>
      <c r="P1508" s="45">
        <f t="shared" si="752"/>
        <v>511.59512215254978</v>
      </c>
      <c r="Q1508" s="45">
        <f t="shared" si="727"/>
        <v>7489.1841492887152</v>
      </c>
      <c r="R1508" s="45">
        <f t="shared" si="728"/>
        <v>7.4891841492887155</v>
      </c>
      <c r="S1508" s="45">
        <f t="shared" si="729"/>
        <v>3550.9164023751432</v>
      </c>
      <c r="T1508" s="45">
        <f t="shared" si="751"/>
        <v>41120.352447146332</v>
      </c>
      <c r="U1508" s="45">
        <f t="shared" si="731"/>
        <v>7.4891841492887155</v>
      </c>
      <c r="V1508" s="45">
        <f t="shared" si="732"/>
        <v>2.0803289303579766E-3</v>
      </c>
      <c r="W1508" s="45">
        <f t="shared" si="733"/>
        <v>0</v>
      </c>
      <c r="X1508" s="45">
        <f t="shared" si="734"/>
        <v>0</v>
      </c>
      <c r="Y1508" s="45">
        <f t="shared" si="720"/>
        <v>6779.3456191064197</v>
      </c>
      <c r="Z1508" s="45">
        <f t="shared" si="721"/>
        <v>-2489.186602280723</v>
      </c>
      <c r="AA1508" s="45">
        <f t="shared" si="735"/>
        <v>1.8831515608628944</v>
      </c>
      <c r="AB1508" s="45">
        <f t="shared" si="736"/>
        <v>-0.69144072285575642</v>
      </c>
      <c r="AC1508" s="45">
        <f t="shared" si="737"/>
        <v>0.69144072285575642</v>
      </c>
      <c r="AD1508" s="45">
        <f t="shared" si="738"/>
        <v>1.191710838007138</v>
      </c>
      <c r="AE1508" s="45">
        <f>1/2*(('Car Info '!$C$5)*('My Spreedsheet '!F1508)^2)</f>
        <v>159651.31558641978</v>
      </c>
      <c r="AF1508" s="45">
        <f t="shared" si="739"/>
        <v>159.65131558641977</v>
      </c>
      <c r="AG1508" s="45">
        <f t="shared" si="740"/>
        <v>4.4347587662894379E-2</v>
      </c>
      <c r="AH1508" s="45">
        <f t="shared" si="741"/>
        <v>49.590448676483085</v>
      </c>
      <c r="AI1508" s="45">
        <f t="shared" si="742"/>
        <v>3550.9164023751432</v>
      </c>
      <c r="AJ1508" s="45">
        <f t="shared" si="743"/>
        <v>156100.39918404463</v>
      </c>
      <c r="AK1508" s="45">
        <f t="shared" si="744"/>
        <v>156.10039918404462</v>
      </c>
      <c r="AL1508" s="45">
        <f t="shared" si="745"/>
        <v>0</v>
      </c>
      <c r="AM1508" s="45">
        <f t="shared" si="746"/>
        <v>0</v>
      </c>
      <c r="AN1508" s="45">
        <f t="shared" si="747"/>
        <v>117.07529938803347</v>
      </c>
      <c r="AO1508" s="45">
        <f>IF('My Spreedsheet '!AN1508&lt; 'Supercapacitor Info'!$F$22,'My Spreedsheet '!AN1508,'Supercapacitor Info'!$F$22)</f>
        <v>117.07529938803347</v>
      </c>
    </row>
    <row r="1509" spans="2:41" x14ac:dyDescent="0.3">
      <c r="B1509" s="13" t="s">
        <v>12</v>
      </c>
      <c r="C1509" s="13">
        <v>1504</v>
      </c>
      <c r="D1509" s="13">
        <v>27</v>
      </c>
      <c r="E1509" s="54">
        <v>53.4</v>
      </c>
      <c r="F1509" s="54">
        <f t="shared" si="722"/>
        <v>14.833333333333332</v>
      </c>
      <c r="G1509" s="20">
        <f t="shared" si="748"/>
        <v>0.18055555555555516</v>
      </c>
      <c r="H1509" s="20">
        <f t="shared" si="749"/>
        <v>0.64999999999999858</v>
      </c>
      <c r="I1509" s="20">
        <f t="shared" si="723"/>
        <v>14.833333333333332</v>
      </c>
      <c r="J1509" s="20">
        <f t="shared" si="724"/>
        <v>15217.916666666672</v>
      </c>
      <c r="K1509" s="20">
        <f t="shared" si="750"/>
        <v>209.66666666666666</v>
      </c>
      <c r="L1509" s="45">
        <f>'Car Info '!$C$5*'My Spreedsheet '!G1509</f>
        <v>269.0277777777772</v>
      </c>
      <c r="M1509" s="45">
        <f t="shared" si="726"/>
        <v>1</v>
      </c>
      <c r="N1509" s="45">
        <f>IF(M1509=1,'Car Info '!$C$5*9.80665*'Car Info '!$H$5,0)</f>
        <v>160.73099349999998</v>
      </c>
      <c r="O1509" s="45">
        <f>0.5*'Car Info '!$G$5*'Car Info '!$I$5*'Car Info '!$D$5*('My Spreedsheet '!F1509*'My Spreedsheet '!F1509)</f>
        <v>84.024810048812483</v>
      </c>
      <c r="P1509" s="45">
        <f t="shared" si="752"/>
        <v>513.78358132658968</v>
      </c>
      <c r="Q1509" s="45">
        <f t="shared" si="727"/>
        <v>7621.1231230110798</v>
      </c>
      <c r="R1509" s="45">
        <f t="shared" si="728"/>
        <v>7.6211231230110803</v>
      </c>
      <c r="S1509" s="45">
        <f t="shared" si="729"/>
        <v>3630.5444193073849</v>
      </c>
      <c r="T1509" s="45">
        <f t="shared" si="751"/>
        <v>44750.896866453717</v>
      </c>
      <c r="U1509" s="45">
        <f t="shared" si="731"/>
        <v>7.6211231230110803</v>
      </c>
      <c r="V1509" s="45">
        <f t="shared" si="732"/>
        <v>2.1169786452808555E-3</v>
      </c>
      <c r="W1509" s="45">
        <f t="shared" si="733"/>
        <v>0</v>
      </c>
      <c r="X1509" s="45">
        <f t="shared" si="734"/>
        <v>0</v>
      </c>
      <c r="Y1509" s="45">
        <f t="shared" si="720"/>
        <v>6786.9667422294306</v>
      </c>
      <c r="Z1509" s="45">
        <f t="shared" si="721"/>
        <v>-2489.186602280723</v>
      </c>
      <c r="AA1509" s="45">
        <f t="shared" si="735"/>
        <v>1.8852685395081752</v>
      </c>
      <c r="AB1509" s="45">
        <f t="shared" si="736"/>
        <v>-0.69144072285575642</v>
      </c>
      <c r="AC1509" s="45">
        <f t="shared" si="737"/>
        <v>0.69144072285575642</v>
      </c>
      <c r="AD1509" s="45">
        <f t="shared" si="738"/>
        <v>1.1938278166524188</v>
      </c>
      <c r="AE1509" s="45">
        <f>1/2*(('Car Info '!$C$5)*('My Spreedsheet '!F1509)^2)</f>
        <v>163920.69444444441</v>
      </c>
      <c r="AF1509" s="45">
        <f t="shared" si="739"/>
        <v>163.92069444444442</v>
      </c>
      <c r="AG1509" s="45">
        <f t="shared" si="740"/>
        <v>4.5533526234567898E-2</v>
      </c>
      <c r="AH1509" s="45">
        <f t="shared" si="741"/>
        <v>49.635982202717656</v>
      </c>
      <c r="AI1509" s="45">
        <f t="shared" si="742"/>
        <v>3630.5444193073849</v>
      </c>
      <c r="AJ1509" s="45">
        <f t="shared" si="743"/>
        <v>160290.15002513703</v>
      </c>
      <c r="AK1509" s="45">
        <f t="shared" si="744"/>
        <v>160.29015002513702</v>
      </c>
      <c r="AL1509" s="45">
        <f t="shared" si="745"/>
        <v>0</v>
      </c>
      <c r="AM1509" s="45">
        <f t="shared" si="746"/>
        <v>0</v>
      </c>
      <c r="AN1509" s="45">
        <f t="shared" si="747"/>
        <v>120.21761251885279</v>
      </c>
      <c r="AO1509" s="45">
        <f>IF('My Spreedsheet '!AN1509&lt; 'Supercapacitor Info'!$F$22,'My Spreedsheet '!AN1509,'Supercapacitor Info'!$F$22)</f>
        <v>120.21761251885279</v>
      </c>
    </row>
    <row r="1510" spans="2:41" x14ac:dyDescent="0.3">
      <c r="B1510" s="13" t="s">
        <v>12</v>
      </c>
      <c r="C1510" s="13">
        <v>1505</v>
      </c>
      <c r="D1510" s="13">
        <v>28</v>
      </c>
      <c r="E1510" s="54">
        <v>54</v>
      </c>
      <c r="F1510" s="54">
        <f t="shared" si="722"/>
        <v>15</v>
      </c>
      <c r="G1510" s="20">
        <f t="shared" si="748"/>
        <v>0.15277777777777798</v>
      </c>
      <c r="H1510" s="20">
        <f t="shared" si="749"/>
        <v>0.55000000000000071</v>
      </c>
      <c r="I1510" s="20">
        <f t="shared" si="723"/>
        <v>15</v>
      </c>
      <c r="J1510" s="20">
        <f t="shared" si="724"/>
        <v>15232.916666666672</v>
      </c>
      <c r="K1510" s="20">
        <f t="shared" si="750"/>
        <v>224.66666666666666</v>
      </c>
      <c r="L1510" s="45">
        <f>'Car Info '!$C$5*'My Spreedsheet '!G1510</f>
        <v>227.6388888888892</v>
      </c>
      <c r="M1510" s="45">
        <f t="shared" si="726"/>
        <v>1</v>
      </c>
      <c r="N1510" s="45">
        <f>IF(M1510=1,'Car Info '!$C$5*9.80665*'Car Info '!$H$5,0)</f>
        <v>160.73099349999998</v>
      </c>
      <c r="O1510" s="45">
        <f>0.5*'Car Info '!$G$5*'Car Info '!$I$5*'Car Info '!$D$5*('My Spreedsheet '!F1510*'My Spreedsheet '!F1510)</f>
        <v>85.923615881250001</v>
      </c>
      <c r="P1510" s="45">
        <f t="shared" si="752"/>
        <v>474.2934982701392</v>
      </c>
      <c r="Q1510" s="45">
        <f t="shared" si="727"/>
        <v>7114.4024740520881</v>
      </c>
      <c r="R1510" s="45">
        <f t="shared" si="728"/>
        <v>7.1144024740520884</v>
      </c>
      <c r="S1510" s="45">
        <f t="shared" si="729"/>
        <v>3699.8191407187501</v>
      </c>
      <c r="T1510" s="45">
        <f t="shared" si="751"/>
        <v>48450.716007172465</v>
      </c>
      <c r="U1510" s="45">
        <f t="shared" si="731"/>
        <v>7.1144024740520884</v>
      </c>
      <c r="V1510" s="45">
        <f t="shared" si="732"/>
        <v>1.9762229094589133E-3</v>
      </c>
      <c r="W1510" s="45">
        <f t="shared" si="733"/>
        <v>0</v>
      </c>
      <c r="X1510" s="45">
        <f t="shared" si="734"/>
        <v>0</v>
      </c>
      <c r="Y1510" s="45">
        <f t="shared" si="720"/>
        <v>6794.081144703483</v>
      </c>
      <c r="Z1510" s="45">
        <f t="shared" si="721"/>
        <v>-2489.186602280723</v>
      </c>
      <c r="AA1510" s="45">
        <f t="shared" si="735"/>
        <v>1.8872447624176341</v>
      </c>
      <c r="AB1510" s="45">
        <f t="shared" si="736"/>
        <v>-0.69144072285575642</v>
      </c>
      <c r="AC1510" s="45">
        <f t="shared" si="737"/>
        <v>0.69144072285575642</v>
      </c>
      <c r="AD1510" s="45">
        <f t="shared" si="738"/>
        <v>1.1958040395618776</v>
      </c>
      <c r="AE1510" s="45">
        <f>1/2*(('Car Info '!$C$5)*('My Spreedsheet '!F1510)^2)</f>
        <v>167625</v>
      </c>
      <c r="AF1510" s="45">
        <f t="shared" si="739"/>
        <v>167.625</v>
      </c>
      <c r="AG1510" s="45">
        <f t="shared" si="740"/>
        <v>4.65625E-2</v>
      </c>
      <c r="AH1510" s="45">
        <f t="shared" si="741"/>
        <v>49.682544702717657</v>
      </c>
      <c r="AI1510" s="45">
        <f t="shared" si="742"/>
        <v>3699.8191407187501</v>
      </c>
      <c r="AJ1510" s="45">
        <f t="shared" si="743"/>
        <v>163925.18085928124</v>
      </c>
      <c r="AK1510" s="45">
        <f t="shared" si="744"/>
        <v>163.92518085928126</v>
      </c>
      <c r="AL1510" s="45">
        <f t="shared" si="745"/>
        <v>0</v>
      </c>
      <c r="AM1510" s="45">
        <f t="shared" si="746"/>
        <v>0</v>
      </c>
      <c r="AN1510" s="45">
        <f t="shared" si="747"/>
        <v>122.94388564446095</v>
      </c>
      <c r="AO1510" s="45">
        <f>IF('My Spreedsheet '!AN1510&lt; 'Supercapacitor Info'!$F$22,'My Spreedsheet '!AN1510,'Supercapacitor Info'!$F$22)</f>
        <v>122.94388564446095</v>
      </c>
    </row>
    <row r="1511" spans="2:41" x14ac:dyDescent="0.3">
      <c r="B1511" s="13" t="s">
        <v>12</v>
      </c>
      <c r="C1511" s="13">
        <v>1506</v>
      </c>
      <c r="D1511" s="13">
        <v>29</v>
      </c>
      <c r="E1511" s="54">
        <v>54.5</v>
      </c>
      <c r="F1511" s="54">
        <f t="shared" si="722"/>
        <v>15.138888888888889</v>
      </c>
      <c r="G1511" s="20">
        <f t="shared" si="748"/>
        <v>0.1388888888888889</v>
      </c>
      <c r="H1511" s="20">
        <f t="shared" si="749"/>
        <v>0.5</v>
      </c>
      <c r="I1511" s="20">
        <f t="shared" si="723"/>
        <v>15.138888888888889</v>
      </c>
      <c r="J1511" s="20">
        <f t="shared" si="724"/>
        <v>15248.05555555556</v>
      </c>
      <c r="K1511" s="20">
        <f t="shared" si="750"/>
        <v>239.80555555555554</v>
      </c>
      <c r="L1511" s="45">
        <f>'Car Info '!$C$5*'My Spreedsheet '!G1511</f>
        <v>206.94444444444446</v>
      </c>
      <c r="M1511" s="45">
        <f t="shared" si="726"/>
        <v>1</v>
      </c>
      <c r="N1511" s="45">
        <f>IF(M1511=1,'Car Info '!$C$5*9.80665*'Car Info '!$H$5,0)</f>
        <v>160.73099349999998</v>
      </c>
      <c r="O1511" s="45">
        <f>0.5*'Car Info '!$G$5*'Car Info '!$I$5*'Car Info '!$D$5*('My Spreedsheet '!F1511*'My Spreedsheet '!F1511)</f>
        <v>87.522160518272571</v>
      </c>
      <c r="P1511" s="45">
        <f t="shared" si="752"/>
        <v>455.197598462717</v>
      </c>
      <c r="Q1511" s="45">
        <f t="shared" si="727"/>
        <v>6891.1858656161321</v>
      </c>
      <c r="R1511" s="45">
        <f t="shared" si="728"/>
        <v>6.8911858656161327</v>
      </c>
      <c r="S1511" s="45">
        <f t="shared" si="729"/>
        <v>3758.276914998848</v>
      </c>
      <c r="T1511" s="45">
        <f t="shared" si="751"/>
        <v>52208.99292217131</v>
      </c>
      <c r="U1511" s="45">
        <f t="shared" si="731"/>
        <v>6.8911858656161327</v>
      </c>
      <c r="V1511" s="45">
        <f t="shared" si="732"/>
        <v>1.9142182960044812E-3</v>
      </c>
      <c r="W1511" s="45">
        <f t="shared" si="733"/>
        <v>0</v>
      </c>
      <c r="X1511" s="45">
        <f t="shared" si="734"/>
        <v>0</v>
      </c>
      <c r="Y1511" s="45">
        <f t="shared" si="720"/>
        <v>6800.9723305690995</v>
      </c>
      <c r="Z1511" s="45">
        <f t="shared" si="721"/>
        <v>-2489.186602280723</v>
      </c>
      <c r="AA1511" s="45">
        <f t="shared" si="735"/>
        <v>1.8891589807136389</v>
      </c>
      <c r="AB1511" s="45">
        <f t="shared" si="736"/>
        <v>-0.69144072285575642</v>
      </c>
      <c r="AC1511" s="45">
        <f t="shared" si="737"/>
        <v>0.69144072285575642</v>
      </c>
      <c r="AD1511" s="45">
        <f t="shared" si="738"/>
        <v>1.1977182578578824</v>
      </c>
      <c r="AE1511" s="45">
        <f>1/2*(('Car Info '!$C$5)*('My Spreedsheet '!F1511)^2)</f>
        <v>170743.537808642</v>
      </c>
      <c r="AF1511" s="45">
        <f t="shared" si="739"/>
        <v>170.743537808642</v>
      </c>
      <c r="AG1511" s="45">
        <f t="shared" si="740"/>
        <v>4.7428760502400559E-2</v>
      </c>
      <c r="AH1511" s="45">
        <f t="shared" si="741"/>
        <v>49.729973463220055</v>
      </c>
      <c r="AI1511" s="45">
        <f t="shared" si="742"/>
        <v>3758.276914998848</v>
      </c>
      <c r="AJ1511" s="45">
        <f t="shared" si="743"/>
        <v>166985.26089364314</v>
      </c>
      <c r="AK1511" s="45">
        <f t="shared" si="744"/>
        <v>166.98526089364313</v>
      </c>
      <c r="AL1511" s="45">
        <f t="shared" si="745"/>
        <v>0</v>
      </c>
      <c r="AM1511" s="45">
        <f t="shared" si="746"/>
        <v>0</v>
      </c>
      <c r="AN1511" s="45">
        <f t="shared" si="747"/>
        <v>125.23894567023235</v>
      </c>
      <c r="AO1511" s="45">
        <f>IF('My Spreedsheet '!AN1511&lt; 'Supercapacitor Info'!$F$22,'My Spreedsheet '!AN1511,'Supercapacitor Info'!$F$22)</f>
        <v>125.23894567023235</v>
      </c>
    </row>
    <row r="1512" spans="2:41" x14ac:dyDescent="0.3">
      <c r="B1512" s="13" t="s">
        <v>12</v>
      </c>
      <c r="C1512" s="13">
        <v>1507</v>
      </c>
      <c r="D1512" s="13">
        <v>30</v>
      </c>
      <c r="E1512" s="54">
        <v>55</v>
      </c>
      <c r="F1512" s="54">
        <f t="shared" si="722"/>
        <v>15.277777777777777</v>
      </c>
      <c r="G1512" s="20">
        <f t="shared" si="748"/>
        <v>0.15277777777777798</v>
      </c>
      <c r="H1512" s="20">
        <f t="shared" si="749"/>
        <v>0.55000000000000071</v>
      </c>
      <c r="I1512" s="20">
        <f t="shared" si="723"/>
        <v>15.277777777777777</v>
      </c>
      <c r="J1512" s="20">
        <f t="shared" si="724"/>
        <v>15263.333333333338</v>
      </c>
      <c r="K1512" s="20">
        <f t="shared" si="750"/>
        <v>255.08333333333331</v>
      </c>
      <c r="L1512" s="45">
        <f>'Car Info '!$C$5*'My Spreedsheet '!G1512</f>
        <v>227.6388888888892</v>
      </c>
      <c r="M1512" s="45">
        <f t="shared" si="726"/>
        <v>1</v>
      </c>
      <c r="N1512" s="45">
        <f>IF(M1512=1,'Car Info '!$C$5*9.80665*'Car Info '!$H$5,0)</f>
        <v>160.73099349999998</v>
      </c>
      <c r="O1512" s="45">
        <f>0.5*'Car Info '!$G$5*'Car Info '!$I$5*'Car Info '!$D$5*('My Spreedsheet '!F1512*'My Spreedsheet '!F1512)</f>
        <v>89.135438285590254</v>
      </c>
      <c r="P1512" s="45">
        <f t="shared" si="752"/>
        <v>477.50532067447944</v>
      </c>
      <c r="Q1512" s="45">
        <f t="shared" si="727"/>
        <v>7295.2201769712128</v>
      </c>
      <c r="R1512" s="45">
        <f t="shared" si="728"/>
        <v>7.2952201769712133</v>
      </c>
      <c r="S1512" s="45">
        <f t="shared" si="729"/>
        <v>3817.4038189465173</v>
      </c>
      <c r="T1512" s="45">
        <f t="shared" si="751"/>
        <v>56026.396741117831</v>
      </c>
      <c r="U1512" s="45">
        <f t="shared" si="731"/>
        <v>7.2952201769712133</v>
      </c>
      <c r="V1512" s="45">
        <f t="shared" si="732"/>
        <v>2.0264500491586701E-3</v>
      </c>
      <c r="W1512" s="45">
        <f t="shared" si="733"/>
        <v>0</v>
      </c>
      <c r="X1512" s="45">
        <f t="shared" si="734"/>
        <v>0</v>
      </c>
      <c r="Y1512" s="45">
        <f t="shared" si="720"/>
        <v>6808.2675507460708</v>
      </c>
      <c r="Z1512" s="45">
        <f t="shared" si="721"/>
        <v>-2489.186602280723</v>
      </c>
      <c r="AA1512" s="45">
        <f t="shared" si="735"/>
        <v>1.8911854307627975</v>
      </c>
      <c r="AB1512" s="45">
        <f t="shared" si="736"/>
        <v>-0.69144072285575642</v>
      </c>
      <c r="AC1512" s="45">
        <f t="shared" si="737"/>
        <v>0.69144072285575642</v>
      </c>
      <c r="AD1512" s="45">
        <f t="shared" si="738"/>
        <v>1.1997447079070411</v>
      </c>
      <c r="AE1512" s="45">
        <f>1/2*(('Car Info '!$C$5)*('My Spreedsheet '!F1512)^2)</f>
        <v>173890.81790123455</v>
      </c>
      <c r="AF1512" s="45">
        <f t="shared" si="739"/>
        <v>173.89081790123456</v>
      </c>
      <c r="AG1512" s="45">
        <f t="shared" si="740"/>
        <v>4.8303004972565157E-2</v>
      </c>
      <c r="AH1512" s="45">
        <f t="shared" si="741"/>
        <v>49.778276468192622</v>
      </c>
      <c r="AI1512" s="45">
        <f t="shared" si="742"/>
        <v>3817.4038189465173</v>
      </c>
      <c r="AJ1512" s="45">
        <f t="shared" si="743"/>
        <v>170073.41408228804</v>
      </c>
      <c r="AK1512" s="45">
        <f t="shared" si="744"/>
        <v>170.07341408228805</v>
      </c>
      <c r="AL1512" s="45">
        <f t="shared" si="745"/>
        <v>0</v>
      </c>
      <c r="AM1512" s="45">
        <f t="shared" si="746"/>
        <v>0</v>
      </c>
      <c r="AN1512" s="45">
        <f t="shared" si="747"/>
        <v>127.55506056171603</v>
      </c>
      <c r="AO1512" s="45">
        <f>IF('My Spreedsheet '!AN1512&lt; 'Supercapacitor Info'!$F$22,'My Spreedsheet '!AN1512,'Supercapacitor Info'!$F$22)</f>
        <v>127.55506056171603</v>
      </c>
    </row>
    <row r="1513" spans="2:41" x14ac:dyDescent="0.3">
      <c r="B1513" s="13" t="s">
        <v>12</v>
      </c>
      <c r="C1513" s="13">
        <v>1508</v>
      </c>
      <c r="D1513" s="13">
        <v>31</v>
      </c>
      <c r="E1513" s="54">
        <v>55.6</v>
      </c>
      <c r="F1513" s="54">
        <f t="shared" si="722"/>
        <v>15.444444444444445</v>
      </c>
      <c r="G1513" s="20">
        <f t="shared" si="748"/>
        <v>0.18055555555555516</v>
      </c>
      <c r="H1513" s="20">
        <f t="shared" si="749"/>
        <v>0.64999999999999858</v>
      </c>
      <c r="I1513" s="20">
        <f t="shared" si="723"/>
        <v>15.444444444444445</v>
      </c>
      <c r="J1513" s="20">
        <f t="shared" si="724"/>
        <v>15278.777777777783</v>
      </c>
      <c r="K1513" s="20">
        <f t="shared" si="750"/>
        <v>270.52777777777777</v>
      </c>
      <c r="L1513" s="45">
        <f>'Car Info '!$C$5*'My Spreedsheet '!G1513</f>
        <v>269.0277777777772</v>
      </c>
      <c r="M1513" s="45">
        <f t="shared" si="726"/>
        <v>1</v>
      </c>
      <c r="N1513" s="45">
        <f>IF(M1513=1,'Car Info '!$C$5*9.80665*'Car Info '!$H$5,0)</f>
        <v>160.73099349999998</v>
      </c>
      <c r="O1513" s="45">
        <f>0.5*'Car Info '!$G$5*'Car Info '!$I$5*'Car Info '!$D$5*('My Spreedsheet '!F1513*'My Spreedsheet '!F1513)</f>
        <v>91.090819338361115</v>
      </c>
      <c r="P1513" s="45">
        <f t="shared" si="752"/>
        <v>520.84959061613836</v>
      </c>
      <c r="Q1513" s="45">
        <f t="shared" si="727"/>
        <v>8044.2325661825816</v>
      </c>
      <c r="R1513" s="45">
        <f t="shared" si="728"/>
        <v>8.0442325661825826</v>
      </c>
      <c r="S1513" s="45">
        <f t="shared" si="729"/>
        <v>3889.2479982813547</v>
      </c>
      <c r="T1513" s="45">
        <f t="shared" si="751"/>
        <v>59915.644739399184</v>
      </c>
      <c r="U1513" s="45">
        <f t="shared" si="731"/>
        <v>8.0442325661825826</v>
      </c>
      <c r="V1513" s="45">
        <f t="shared" si="732"/>
        <v>2.2345090461618287E-3</v>
      </c>
      <c r="W1513" s="45">
        <f t="shared" si="733"/>
        <v>0</v>
      </c>
      <c r="X1513" s="45">
        <f t="shared" si="734"/>
        <v>0</v>
      </c>
      <c r="Y1513" s="45">
        <f t="shared" si="720"/>
        <v>6816.3117833122533</v>
      </c>
      <c r="Z1513" s="45">
        <f t="shared" si="721"/>
        <v>-2489.186602280723</v>
      </c>
      <c r="AA1513" s="45">
        <f t="shared" si="735"/>
        <v>1.8934199398089593</v>
      </c>
      <c r="AB1513" s="45">
        <f t="shared" si="736"/>
        <v>-0.69144072285575642</v>
      </c>
      <c r="AC1513" s="45">
        <f t="shared" si="737"/>
        <v>0.69144072285575642</v>
      </c>
      <c r="AD1513" s="45">
        <f t="shared" si="738"/>
        <v>1.2019792169532029</v>
      </c>
      <c r="AE1513" s="45">
        <f>1/2*(('Car Info '!$C$5)*('My Spreedsheet '!F1513)^2)</f>
        <v>177705.49382716048</v>
      </c>
      <c r="AF1513" s="45">
        <f t="shared" si="739"/>
        <v>177.70549382716047</v>
      </c>
      <c r="AG1513" s="45">
        <f t="shared" si="740"/>
        <v>4.9362637174211244E-2</v>
      </c>
      <c r="AH1513" s="45">
        <f t="shared" si="741"/>
        <v>49.827639105366835</v>
      </c>
      <c r="AI1513" s="45">
        <f t="shared" si="742"/>
        <v>3889.2479982813547</v>
      </c>
      <c r="AJ1513" s="45">
        <f t="shared" si="743"/>
        <v>173816.24582887912</v>
      </c>
      <c r="AK1513" s="45">
        <f t="shared" si="744"/>
        <v>173.81624582887912</v>
      </c>
      <c r="AL1513" s="45">
        <f t="shared" si="745"/>
        <v>0</v>
      </c>
      <c r="AM1513" s="45">
        <f t="shared" si="746"/>
        <v>0</v>
      </c>
      <c r="AN1513" s="45">
        <f t="shared" si="747"/>
        <v>130.36218437165934</v>
      </c>
      <c r="AO1513" s="45">
        <f>IF('My Spreedsheet '!AN1513&lt; 'Supercapacitor Info'!$F$22,'My Spreedsheet '!AN1513,'Supercapacitor Info'!$F$22)</f>
        <v>130.36218437165934</v>
      </c>
    </row>
    <row r="1514" spans="2:41" x14ac:dyDescent="0.3">
      <c r="B1514" s="13" t="s">
        <v>12</v>
      </c>
      <c r="C1514" s="13">
        <v>1509</v>
      </c>
      <c r="D1514" s="13">
        <v>32</v>
      </c>
      <c r="E1514" s="54">
        <v>56.3</v>
      </c>
      <c r="F1514" s="54">
        <f t="shared" si="722"/>
        <v>15.638888888888888</v>
      </c>
      <c r="G1514" s="20">
        <f t="shared" si="748"/>
        <v>0.2222222222222224</v>
      </c>
      <c r="H1514" s="20">
        <f t="shared" si="749"/>
        <v>0.80000000000000071</v>
      </c>
      <c r="I1514" s="20">
        <f t="shared" si="723"/>
        <v>15.638888888888888</v>
      </c>
      <c r="J1514" s="20">
        <f t="shared" si="724"/>
        <v>15294.416666666672</v>
      </c>
      <c r="K1514" s="20">
        <f t="shared" si="750"/>
        <v>286.16666666666669</v>
      </c>
      <c r="L1514" s="45">
        <f>'Car Info '!$C$5*'My Spreedsheet '!G1514</f>
        <v>331.11111111111137</v>
      </c>
      <c r="M1514" s="45">
        <f t="shared" si="726"/>
        <v>1</v>
      </c>
      <c r="N1514" s="45">
        <f>IF(M1514=1,'Car Info '!$C$5*9.80665*'Car Info '!$H$5,0)</f>
        <v>160.73099349999998</v>
      </c>
      <c r="O1514" s="45">
        <f>0.5*'Car Info '!$G$5*'Car Info '!$I$5*'Car Info '!$D$5*('My Spreedsheet '!F1514*'My Spreedsheet '!F1514)</f>
        <v>93.398911530397555</v>
      </c>
      <c r="P1514" s="45">
        <f t="shared" si="752"/>
        <v>585.24101614150891</v>
      </c>
      <c r="Q1514" s="45">
        <f t="shared" si="727"/>
        <v>9152.5192246574861</v>
      </c>
      <c r="R1514" s="45">
        <f t="shared" si="728"/>
        <v>9.1525192246574871</v>
      </c>
      <c r="S1514" s="45">
        <f t="shared" si="729"/>
        <v>3974.3093481142723</v>
      </c>
      <c r="T1514" s="45">
        <f t="shared" si="751"/>
        <v>63889.954087513455</v>
      </c>
      <c r="U1514" s="45">
        <f t="shared" si="731"/>
        <v>9.1525192246574871</v>
      </c>
      <c r="V1514" s="45">
        <f t="shared" si="732"/>
        <v>2.5423664512937466E-3</v>
      </c>
      <c r="W1514" s="45">
        <f t="shared" si="733"/>
        <v>0</v>
      </c>
      <c r="X1514" s="45">
        <f t="shared" si="734"/>
        <v>0</v>
      </c>
      <c r="Y1514" s="45">
        <f t="shared" si="720"/>
        <v>6825.4643025369105</v>
      </c>
      <c r="Z1514" s="45">
        <f t="shared" si="721"/>
        <v>-2489.186602280723</v>
      </c>
      <c r="AA1514" s="45">
        <f t="shared" si="735"/>
        <v>1.8959623062602529</v>
      </c>
      <c r="AB1514" s="45">
        <f t="shared" si="736"/>
        <v>-0.69144072285575642</v>
      </c>
      <c r="AC1514" s="45">
        <f t="shared" si="737"/>
        <v>0.69144072285575642</v>
      </c>
      <c r="AD1514" s="45">
        <f t="shared" si="738"/>
        <v>1.2045215834044964</v>
      </c>
      <c r="AE1514" s="45">
        <f>1/2*(('Car Info '!$C$5)*('My Spreedsheet '!F1514)^2)</f>
        <v>182208.26003086416</v>
      </c>
      <c r="AF1514" s="45">
        <f t="shared" si="739"/>
        <v>182.20826003086415</v>
      </c>
      <c r="AG1514" s="45">
        <f t="shared" si="740"/>
        <v>5.0613405564128931E-2</v>
      </c>
      <c r="AH1514" s="45">
        <f t="shared" si="741"/>
        <v>49.878252510930963</v>
      </c>
      <c r="AI1514" s="45">
        <f t="shared" si="742"/>
        <v>3974.3093481142723</v>
      </c>
      <c r="AJ1514" s="45">
        <f t="shared" si="743"/>
        <v>178233.95068274988</v>
      </c>
      <c r="AK1514" s="45">
        <f t="shared" si="744"/>
        <v>178.23395068274988</v>
      </c>
      <c r="AL1514" s="45">
        <f t="shared" si="745"/>
        <v>0</v>
      </c>
      <c r="AM1514" s="45">
        <f t="shared" si="746"/>
        <v>0</v>
      </c>
      <c r="AN1514" s="45">
        <f t="shared" si="747"/>
        <v>133.67546301206244</v>
      </c>
      <c r="AO1514" s="45">
        <f>IF('My Spreedsheet '!AN1514&lt; 'Supercapacitor Info'!$F$22,'My Spreedsheet '!AN1514,'Supercapacitor Info'!$F$22)</f>
        <v>133.67546301206244</v>
      </c>
    </row>
    <row r="1515" spans="2:41" x14ac:dyDescent="0.3">
      <c r="B1515" s="13" t="s">
        <v>12</v>
      </c>
      <c r="C1515" s="13">
        <v>1510</v>
      </c>
      <c r="D1515" s="13">
        <v>33</v>
      </c>
      <c r="E1515" s="54">
        <v>57.2</v>
      </c>
      <c r="F1515" s="54">
        <f t="shared" si="722"/>
        <v>15.888888888888889</v>
      </c>
      <c r="G1515" s="20">
        <f t="shared" si="748"/>
        <v>0.30555555555555597</v>
      </c>
      <c r="H1515" s="20">
        <f t="shared" si="749"/>
        <v>1.1000000000000014</v>
      </c>
      <c r="I1515" s="20">
        <f t="shared" si="723"/>
        <v>15.888888888888889</v>
      </c>
      <c r="J1515" s="20">
        <f t="shared" si="724"/>
        <v>15310.30555555556</v>
      </c>
      <c r="K1515" s="20">
        <f t="shared" si="750"/>
        <v>302.0555555555556</v>
      </c>
      <c r="L1515" s="45">
        <f>'Car Info '!$C$5*'My Spreedsheet '!G1515</f>
        <v>455.2777777777784</v>
      </c>
      <c r="M1515" s="45">
        <f t="shared" si="726"/>
        <v>1</v>
      </c>
      <c r="N1515" s="45">
        <f>IF(M1515=1,'Car Info '!$C$5*9.80665*'Car Info '!$H$5,0)</f>
        <v>160.73099349999998</v>
      </c>
      <c r="O1515" s="45">
        <f>0.5*'Car Info '!$G$5*'Car Info '!$I$5*'Car Info '!$D$5*('My Spreedsheet '!F1515*'My Spreedsheet '!F1515)</f>
        <v>96.408890049694449</v>
      </c>
      <c r="P1515" s="45">
        <f t="shared" si="752"/>
        <v>712.41766132747284</v>
      </c>
      <c r="Q1515" s="45">
        <f t="shared" si="727"/>
        <v>11319.525063314291</v>
      </c>
      <c r="R1515" s="45">
        <f t="shared" si="728"/>
        <v>11.319525063314291</v>
      </c>
      <c r="S1515" s="45">
        <f t="shared" si="729"/>
        <v>4085.667038622923</v>
      </c>
      <c r="T1515" s="45">
        <f t="shared" si="751"/>
        <v>67975.621126136379</v>
      </c>
      <c r="U1515" s="45">
        <f t="shared" si="731"/>
        <v>11.319525063314291</v>
      </c>
      <c r="V1515" s="45">
        <f t="shared" si="732"/>
        <v>3.1443125175873031E-3</v>
      </c>
      <c r="W1515" s="45">
        <f t="shared" si="733"/>
        <v>0</v>
      </c>
      <c r="X1515" s="45">
        <f t="shared" si="734"/>
        <v>0</v>
      </c>
      <c r="Y1515" s="45">
        <f t="shared" si="720"/>
        <v>6836.7838276002249</v>
      </c>
      <c r="Z1515" s="45">
        <f t="shared" si="721"/>
        <v>-2489.186602280723</v>
      </c>
      <c r="AA1515" s="45">
        <f t="shared" si="735"/>
        <v>1.8991066187778403</v>
      </c>
      <c r="AB1515" s="45">
        <f t="shared" si="736"/>
        <v>-0.69144072285575642</v>
      </c>
      <c r="AC1515" s="45">
        <f t="shared" si="737"/>
        <v>0.69144072285575642</v>
      </c>
      <c r="AD1515" s="45">
        <f t="shared" si="738"/>
        <v>1.2076658959220838</v>
      </c>
      <c r="AE1515" s="45">
        <f>1/2*(('Car Info '!$C$5)*('My Spreedsheet '!F1515)^2)</f>
        <v>188080.30864197534</v>
      </c>
      <c r="AF1515" s="45">
        <f t="shared" si="739"/>
        <v>188.08030864197534</v>
      </c>
      <c r="AG1515" s="45">
        <f t="shared" si="740"/>
        <v>5.2244530178326483E-2</v>
      </c>
      <c r="AH1515" s="45">
        <f t="shared" si="741"/>
        <v>49.930497041109291</v>
      </c>
      <c r="AI1515" s="45">
        <f t="shared" si="742"/>
        <v>4085.667038622923</v>
      </c>
      <c r="AJ1515" s="45">
        <f t="shared" si="743"/>
        <v>183994.64160335241</v>
      </c>
      <c r="AK1515" s="45">
        <f t="shared" si="744"/>
        <v>183.99464160335242</v>
      </c>
      <c r="AL1515" s="45">
        <f t="shared" si="745"/>
        <v>0</v>
      </c>
      <c r="AM1515" s="45">
        <f t="shared" si="746"/>
        <v>0</v>
      </c>
      <c r="AN1515" s="45">
        <f t="shared" si="747"/>
        <v>137.99598120251432</v>
      </c>
      <c r="AO1515" s="45">
        <f>IF('My Spreedsheet '!AN1515&lt; 'Supercapacitor Info'!$F$22,'My Spreedsheet '!AN1515,'Supercapacitor Info'!$F$22)</f>
        <v>137.99598120251432</v>
      </c>
    </row>
    <row r="1516" spans="2:41" x14ac:dyDescent="0.3">
      <c r="B1516" s="13" t="s">
        <v>12</v>
      </c>
      <c r="C1516" s="13">
        <v>1511</v>
      </c>
      <c r="D1516" s="13">
        <v>34</v>
      </c>
      <c r="E1516" s="54">
        <v>58.5</v>
      </c>
      <c r="F1516" s="54">
        <f t="shared" si="722"/>
        <v>16.25</v>
      </c>
      <c r="G1516" s="20">
        <f t="shared" si="748"/>
        <v>0.41666666666666663</v>
      </c>
      <c r="H1516" s="20">
        <f t="shared" si="749"/>
        <v>1.5</v>
      </c>
      <c r="I1516" s="20">
        <f t="shared" si="723"/>
        <v>16.25</v>
      </c>
      <c r="J1516" s="20">
        <f t="shared" si="724"/>
        <v>15326.55555555556</v>
      </c>
      <c r="K1516" s="20">
        <f t="shared" si="750"/>
        <v>318.3055555555556</v>
      </c>
      <c r="L1516" s="45">
        <f>'Car Info '!$C$5*'My Spreedsheet '!G1516</f>
        <v>620.83333333333326</v>
      </c>
      <c r="M1516" s="45">
        <f t="shared" si="726"/>
        <v>1</v>
      </c>
      <c r="N1516" s="45">
        <f>IF(M1516=1,'Car Info '!$C$5*9.80665*'Car Info '!$H$5,0)</f>
        <v>160.73099349999998</v>
      </c>
      <c r="O1516" s="45">
        <f>0.5*'Car Info '!$G$5*'Car Info '!$I$5*'Car Info '!$D$5*('My Spreedsheet '!F1516*'My Spreedsheet '!F1516)</f>
        <v>100.84091030507813</v>
      </c>
      <c r="P1516" s="45">
        <f t="shared" si="752"/>
        <v>882.40523713841139</v>
      </c>
      <c r="Q1516" s="45">
        <f t="shared" si="727"/>
        <v>14339.085103499185</v>
      </c>
      <c r="R1516" s="45">
        <f t="shared" si="728"/>
        <v>14.339085103499185</v>
      </c>
      <c r="S1516" s="45">
        <f t="shared" si="729"/>
        <v>4250.5434368325195</v>
      </c>
      <c r="T1516" s="45">
        <f t="shared" si="751"/>
        <v>72226.164562968901</v>
      </c>
      <c r="U1516" s="45">
        <f t="shared" si="731"/>
        <v>14.339085103499185</v>
      </c>
      <c r="V1516" s="45">
        <f t="shared" si="732"/>
        <v>3.9830791954164405E-3</v>
      </c>
      <c r="W1516" s="45">
        <f t="shared" si="733"/>
        <v>0</v>
      </c>
      <c r="X1516" s="45">
        <f t="shared" si="734"/>
        <v>0</v>
      </c>
      <c r="Y1516" s="45">
        <f t="shared" si="720"/>
        <v>6851.1229127037241</v>
      </c>
      <c r="Z1516" s="45">
        <f t="shared" si="721"/>
        <v>-2489.186602280723</v>
      </c>
      <c r="AA1516" s="45">
        <f t="shared" si="735"/>
        <v>1.9030896979732568</v>
      </c>
      <c r="AB1516" s="45">
        <f t="shared" si="736"/>
        <v>-0.69144072285575642</v>
      </c>
      <c r="AC1516" s="45">
        <f t="shared" si="737"/>
        <v>0.69144072285575642</v>
      </c>
      <c r="AD1516" s="45">
        <f t="shared" si="738"/>
        <v>1.2116489751175004</v>
      </c>
      <c r="AE1516" s="45">
        <f>1/2*(('Car Info '!$C$5)*('My Spreedsheet '!F1516)^2)</f>
        <v>196726.5625</v>
      </c>
      <c r="AF1516" s="45">
        <f t="shared" si="739"/>
        <v>196.7265625</v>
      </c>
      <c r="AG1516" s="45">
        <f t="shared" si="740"/>
        <v>5.4646267361111112E-2</v>
      </c>
      <c r="AH1516" s="45">
        <f t="shared" si="741"/>
        <v>49.985143308470406</v>
      </c>
      <c r="AI1516" s="45">
        <f t="shared" si="742"/>
        <v>4250.5434368325195</v>
      </c>
      <c r="AJ1516" s="45">
        <f t="shared" si="743"/>
        <v>192476.01906316748</v>
      </c>
      <c r="AK1516" s="45">
        <f t="shared" si="744"/>
        <v>192.47601906316748</v>
      </c>
      <c r="AL1516" s="45">
        <f t="shared" si="745"/>
        <v>0</v>
      </c>
      <c r="AM1516" s="45">
        <f t="shared" si="746"/>
        <v>0</v>
      </c>
      <c r="AN1516" s="45">
        <f t="shared" si="747"/>
        <v>144.3570142973756</v>
      </c>
      <c r="AO1516" s="45">
        <f>IF('My Spreedsheet '!AN1516&lt; 'Supercapacitor Info'!$F$22,'My Spreedsheet '!AN1516,'Supercapacitor Info'!$F$22)</f>
        <v>144.3570142973756</v>
      </c>
    </row>
    <row r="1517" spans="2:41" x14ac:dyDescent="0.3">
      <c r="B1517" s="13" t="s">
        <v>12</v>
      </c>
      <c r="C1517" s="13">
        <v>1512</v>
      </c>
      <c r="D1517" s="13">
        <v>35</v>
      </c>
      <c r="E1517" s="54">
        <v>60.2</v>
      </c>
      <c r="F1517" s="54">
        <f t="shared" si="722"/>
        <v>16.722222222222221</v>
      </c>
      <c r="G1517" s="20">
        <f t="shared" si="748"/>
        <v>0.52777777777777735</v>
      </c>
      <c r="H1517" s="20">
        <f t="shared" si="749"/>
        <v>1.8999999999999986</v>
      </c>
      <c r="I1517" s="20">
        <f t="shared" si="723"/>
        <v>16.722222222222221</v>
      </c>
      <c r="J1517" s="20">
        <f t="shared" si="724"/>
        <v>15343.277777777783</v>
      </c>
      <c r="K1517" s="20">
        <f t="shared" si="750"/>
        <v>335.02777777777783</v>
      </c>
      <c r="L1517" s="45">
        <f>'Car Info '!$C$5*'My Spreedsheet '!G1517</f>
        <v>786.38888888888823</v>
      </c>
      <c r="M1517" s="45">
        <f t="shared" si="726"/>
        <v>1</v>
      </c>
      <c r="N1517" s="45">
        <f>IF(M1517=1,'Car Info '!$C$5*9.80665*'Car Info '!$H$5,0)</f>
        <v>160.73099349999998</v>
      </c>
      <c r="O1517" s="45">
        <f>0.5*'Car Info '!$G$5*'Car Info '!$I$5*'Car Info '!$D$5*('My Spreedsheet '!F1517*'My Spreedsheet '!F1517)</f>
        <v>106.78690702959027</v>
      </c>
      <c r="P1517" s="45">
        <f t="shared" si="752"/>
        <v>1053.9067894184784</v>
      </c>
      <c r="Q1517" s="45">
        <f t="shared" si="727"/>
        <v>17623.663534164556</v>
      </c>
      <c r="R1517" s="45">
        <f t="shared" si="728"/>
        <v>17.623663534164557</v>
      </c>
      <c r="S1517" s="45">
        <f t="shared" si="729"/>
        <v>4473.4937810781475</v>
      </c>
      <c r="T1517" s="45">
        <f t="shared" si="751"/>
        <v>76699.658344047042</v>
      </c>
      <c r="U1517" s="45">
        <f t="shared" si="731"/>
        <v>17.623663534164557</v>
      </c>
      <c r="V1517" s="45">
        <f t="shared" si="732"/>
        <v>4.8954620928234882E-3</v>
      </c>
      <c r="W1517" s="45">
        <f t="shared" si="733"/>
        <v>0</v>
      </c>
      <c r="X1517" s="45">
        <f t="shared" si="734"/>
        <v>0</v>
      </c>
      <c r="Y1517" s="45">
        <f t="shared" si="720"/>
        <v>6868.7465762378888</v>
      </c>
      <c r="Z1517" s="45">
        <f t="shared" si="721"/>
        <v>-2489.186602280723</v>
      </c>
      <c r="AA1517" s="45">
        <f t="shared" si="735"/>
        <v>1.9079851600660802</v>
      </c>
      <c r="AB1517" s="45">
        <f t="shared" si="736"/>
        <v>-0.69144072285575642</v>
      </c>
      <c r="AC1517" s="45">
        <f t="shared" si="737"/>
        <v>0.69144072285575642</v>
      </c>
      <c r="AD1517" s="45">
        <f t="shared" si="738"/>
        <v>1.2165444372103238</v>
      </c>
      <c r="AE1517" s="45">
        <f>1/2*(('Car Info '!$C$5)*('My Spreedsheet '!F1517)^2)</f>
        <v>208326.37345679008</v>
      </c>
      <c r="AF1517" s="45">
        <f t="shared" si="739"/>
        <v>208.32637345679009</v>
      </c>
      <c r="AG1517" s="45">
        <f t="shared" si="740"/>
        <v>5.7868437071330582E-2</v>
      </c>
      <c r="AH1517" s="45">
        <f t="shared" si="741"/>
        <v>50.043011745541733</v>
      </c>
      <c r="AI1517" s="45">
        <f t="shared" si="742"/>
        <v>4473.4937810781475</v>
      </c>
      <c r="AJ1517" s="45">
        <f t="shared" si="743"/>
        <v>203852.87967571194</v>
      </c>
      <c r="AK1517" s="45">
        <f t="shared" si="744"/>
        <v>203.85287967571193</v>
      </c>
      <c r="AL1517" s="45">
        <f t="shared" si="745"/>
        <v>0</v>
      </c>
      <c r="AM1517" s="45">
        <f t="shared" si="746"/>
        <v>0</v>
      </c>
      <c r="AN1517" s="45">
        <f t="shared" si="747"/>
        <v>152.88965975678394</v>
      </c>
      <c r="AO1517" s="45">
        <f>IF('My Spreedsheet '!AN1517&lt; 'Supercapacitor Info'!$F$22,'My Spreedsheet '!AN1517,'Supercapacitor Info'!$F$22)</f>
        <v>152.88965975678394</v>
      </c>
    </row>
    <row r="1518" spans="2:41" x14ac:dyDescent="0.3">
      <c r="B1518" s="13" t="s">
        <v>12</v>
      </c>
      <c r="C1518" s="13">
        <v>1513</v>
      </c>
      <c r="D1518" s="13">
        <v>36</v>
      </c>
      <c r="E1518" s="54">
        <v>62.3</v>
      </c>
      <c r="F1518" s="54">
        <f t="shared" si="722"/>
        <v>17.305555555555554</v>
      </c>
      <c r="G1518" s="20">
        <f t="shared" si="748"/>
        <v>0.625</v>
      </c>
      <c r="H1518" s="20">
        <f t="shared" si="749"/>
        <v>2.25</v>
      </c>
      <c r="I1518" s="20">
        <f t="shared" si="723"/>
        <v>17.305555555555554</v>
      </c>
      <c r="J1518" s="20">
        <f t="shared" si="724"/>
        <v>15360.583333333338</v>
      </c>
      <c r="K1518" s="20">
        <f t="shared" si="750"/>
        <v>352.33333333333337</v>
      </c>
      <c r="L1518" s="45">
        <f>'Car Info '!$C$5*'My Spreedsheet '!G1518</f>
        <v>931.25</v>
      </c>
      <c r="M1518" s="45">
        <f t="shared" si="726"/>
        <v>1</v>
      </c>
      <c r="N1518" s="45">
        <f>IF(M1518=1,'Car Info '!$C$5*9.80665*'Car Info '!$H$5,0)</f>
        <v>160.73099349999998</v>
      </c>
      <c r="O1518" s="45">
        <f>0.5*'Car Info '!$G$5*'Car Info '!$I$5*'Car Info '!$D$5*('My Spreedsheet '!F1518*'My Spreedsheet '!F1518)</f>
        <v>114.36710256643921</v>
      </c>
      <c r="P1518" s="45">
        <f t="shared" si="752"/>
        <v>1206.3480960664392</v>
      </c>
      <c r="Q1518" s="45">
        <f t="shared" si="727"/>
        <v>20876.523995816431</v>
      </c>
      <c r="R1518" s="45">
        <f t="shared" si="728"/>
        <v>20.876523995816431</v>
      </c>
      <c r="S1518" s="45">
        <f t="shared" si="729"/>
        <v>4760.7253847053225</v>
      </c>
      <c r="T1518" s="45">
        <f t="shared" si="751"/>
        <v>81460.383728752364</v>
      </c>
      <c r="U1518" s="45">
        <f t="shared" si="731"/>
        <v>20.876523995816431</v>
      </c>
      <c r="V1518" s="45">
        <f t="shared" si="732"/>
        <v>5.799034443282342E-3</v>
      </c>
      <c r="W1518" s="45">
        <f t="shared" si="733"/>
        <v>0</v>
      </c>
      <c r="X1518" s="45">
        <f t="shared" si="734"/>
        <v>0</v>
      </c>
      <c r="Y1518" s="45">
        <f t="shared" si="720"/>
        <v>6889.6231002337054</v>
      </c>
      <c r="Z1518" s="45">
        <f t="shared" si="721"/>
        <v>-2489.186602280723</v>
      </c>
      <c r="AA1518" s="45">
        <f t="shared" si="735"/>
        <v>1.9137841945093625</v>
      </c>
      <c r="AB1518" s="45">
        <f t="shared" si="736"/>
        <v>-0.69144072285575642</v>
      </c>
      <c r="AC1518" s="45">
        <f t="shared" si="737"/>
        <v>0.69144072285575642</v>
      </c>
      <c r="AD1518" s="45">
        <f t="shared" si="738"/>
        <v>1.2223434716536061</v>
      </c>
      <c r="AE1518" s="45">
        <f>1/2*(('Car Info '!$C$5)*('My Spreedsheet '!F1518)^2)</f>
        <v>223114.27854938267</v>
      </c>
      <c r="AF1518" s="45">
        <f t="shared" si="739"/>
        <v>223.11427854938268</v>
      </c>
      <c r="AG1518" s="45">
        <f t="shared" si="740"/>
        <v>6.197618848593963E-2</v>
      </c>
      <c r="AH1518" s="45">
        <f t="shared" si="741"/>
        <v>50.104987934027676</v>
      </c>
      <c r="AI1518" s="45">
        <f t="shared" si="742"/>
        <v>4760.7253847053225</v>
      </c>
      <c r="AJ1518" s="45">
        <f t="shared" si="743"/>
        <v>218353.55316467735</v>
      </c>
      <c r="AK1518" s="45">
        <f t="shared" si="744"/>
        <v>218.35355316467735</v>
      </c>
      <c r="AL1518" s="45">
        <f t="shared" si="745"/>
        <v>0</v>
      </c>
      <c r="AM1518" s="45">
        <f t="shared" si="746"/>
        <v>0</v>
      </c>
      <c r="AN1518" s="45">
        <f t="shared" si="747"/>
        <v>163.76516487350801</v>
      </c>
      <c r="AO1518" s="45">
        <f>IF('My Spreedsheet '!AN1518&lt; 'Supercapacitor Info'!$F$22,'My Spreedsheet '!AN1518,'Supercapacitor Info'!$F$22)</f>
        <v>163.76516487350801</v>
      </c>
    </row>
    <row r="1519" spans="2:41" x14ac:dyDescent="0.3">
      <c r="B1519" s="13" t="s">
        <v>12</v>
      </c>
      <c r="C1519" s="13">
        <v>1514</v>
      </c>
      <c r="D1519" s="13">
        <v>37</v>
      </c>
      <c r="E1519" s="54">
        <v>64.7</v>
      </c>
      <c r="F1519" s="54">
        <f t="shared" si="722"/>
        <v>17.972222222222221</v>
      </c>
      <c r="G1519" s="20">
        <f t="shared" si="748"/>
        <v>0.6666666666666663</v>
      </c>
      <c r="H1519" s="20">
        <f t="shared" si="749"/>
        <v>2.3999999999999986</v>
      </c>
      <c r="I1519" s="20">
        <f t="shared" si="723"/>
        <v>17.972222222222221</v>
      </c>
      <c r="J1519" s="20">
        <f t="shared" si="724"/>
        <v>15378.55555555556</v>
      </c>
      <c r="K1519" s="20">
        <f t="shared" si="750"/>
        <v>370.3055555555556</v>
      </c>
      <c r="L1519" s="45">
        <f>'Car Info '!$C$5*'My Spreedsheet '!G1519</f>
        <v>993.3333333333328</v>
      </c>
      <c r="M1519" s="45">
        <f t="shared" si="726"/>
        <v>1</v>
      </c>
      <c r="N1519" s="45">
        <f>IF(M1519=1,'Car Info '!$C$5*9.80665*'Car Info '!$H$5,0)</f>
        <v>160.73099349999998</v>
      </c>
      <c r="O1519" s="45">
        <f>0.5*'Car Info '!$G$5*'Car Info '!$I$5*'Car Info '!$D$5*('My Spreedsheet '!F1519*'My Spreedsheet '!F1519)</f>
        <v>123.34841879435588</v>
      </c>
      <c r="P1519" s="45">
        <f t="shared" si="752"/>
        <v>1277.4127456276888</v>
      </c>
      <c r="Q1519" s="45">
        <f t="shared" si="727"/>
        <v>22957.945733919849</v>
      </c>
      <c r="R1519" s="45">
        <f t="shared" si="728"/>
        <v>22.95794573391985</v>
      </c>
      <c r="S1519" s="45">
        <f t="shared" si="729"/>
        <v>5105.538326512451</v>
      </c>
      <c r="T1519" s="45">
        <f t="shared" si="751"/>
        <v>86565.922055264818</v>
      </c>
      <c r="U1519" s="45">
        <f t="shared" si="731"/>
        <v>22.95794573391985</v>
      </c>
      <c r="V1519" s="45">
        <f t="shared" si="732"/>
        <v>6.3772071483110693E-3</v>
      </c>
      <c r="W1519" s="45">
        <f t="shared" si="733"/>
        <v>0</v>
      </c>
      <c r="X1519" s="45">
        <f t="shared" si="734"/>
        <v>0</v>
      </c>
      <c r="Y1519" s="45">
        <f t="shared" si="720"/>
        <v>6912.581045967625</v>
      </c>
      <c r="Z1519" s="45">
        <f t="shared" si="721"/>
        <v>-2489.186602280723</v>
      </c>
      <c r="AA1519" s="45">
        <f t="shared" si="735"/>
        <v>1.9201614016576736</v>
      </c>
      <c r="AB1519" s="45">
        <f t="shared" si="736"/>
        <v>-0.69144072285575642</v>
      </c>
      <c r="AC1519" s="45">
        <f t="shared" si="737"/>
        <v>0.69144072285575642</v>
      </c>
      <c r="AD1519" s="45">
        <f t="shared" si="738"/>
        <v>1.2287206788019172</v>
      </c>
      <c r="AE1519" s="45">
        <f>1/2*(('Car Info '!$C$5)*('My Spreedsheet '!F1519)^2)</f>
        <v>240635.57484567899</v>
      </c>
      <c r="AF1519" s="45">
        <f t="shared" si="739"/>
        <v>240.635574845679</v>
      </c>
      <c r="AG1519" s="45">
        <f t="shared" si="740"/>
        <v>6.6843215234910838E-2</v>
      </c>
      <c r="AH1519" s="45">
        <f t="shared" si="741"/>
        <v>50.171831149262587</v>
      </c>
      <c r="AI1519" s="45">
        <f t="shared" si="742"/>
        <v>5105.538326512451</v>
      </c>
      <c r="AJ1519" s="45">
        <f t="shared" si="743"/>
        <v>235530.03651916655</v>
      </c>
      <c r="AK1519" s="45">
        <f t="shared" si="744"/>
        <v>235.53003651916654</v>
      </c>
      <c r="AL1519" s="45">
        <f t="shared" si="745"/>
        <v>0</v>
      </c>
      <c r="AM1519" s="45">
        <f t="shared" si="746"/>
        <v>0</v>
      </c>
      <c r="AN1519" s="45">
        <f t="shared" si="747"/>
        <v>176.64752738937491</v>
      </c>
      <c r="AO1519" s="45">
        <f>IF('My Spreedsheet '!AN1519&lt; 'Supercapacitor Info'!$F$22,'My Spreedsheet '!AN1519,'Supercapacitor Info'!$F$22)</f>
        <v>176.64752738937491</v>
      </c>
    </row>
    <row r="1520" spans="2:41" x14ac:dyDescent="0.3">
      <c r="B1520" s="13" t="s">
        <v>12</v>
      </c>
      <c r="C1520" s="13">
        <v>1515</v>
      </c>
      <c r="D1520" s="13">
        <v>38</v>
      </c>
      <c r="E1520" s="54">
        <v>67.099999999999994</v>
      </c>
      <c r="F1520" s="54">
        <f t="shared" si="722"/>
        <v>18.638888888888886</v>
      </c>
      <c r="G1520" s="20">
        <f t="shared" si="748"/>
        <v>0.625</v>
      </c>
      <c r="H1520" s="20">
        <f t="shared" si="749"/>
        <v>2.25</v>
      </c>
      <c r="I1520" s="20">
        <f t="shared" si="723"/>
        <v>18.638888888888886</v>
      </c>
      <c r="J1520" s="20">
        <f t="shared" si="724"/>
        <v>15397.194444444449</v>
      </c>
      <c r="K1520" s="20">
        <f t="shared" si="750"/>
        <v>388.94444444444446</v>
      </c>
      <c r="L1520" s="45">
        <f>'Car Info '!$C$5*'My Spreedsheet '!G1520</f>
        <v>931.25</v>
      </c>
      <c r="M1520" s="45">
        <f t="shared" si="726"/>
        <v>1</v>
      </c>
      <c r="N1520" s="45">
        <f>IF(M1520=1,'Car Info '!$C$5*9.80665*'Car Info '!$H$5,0)</f>
        <v>160.73099349999998</v>
      </c>
      <c r="O1520" s="45">
        <f>0.5*'Car Info '!$G$5*'Car Info '!$I$5*'Car Info '!$D$5*('My Spreedsheet '!F1520*'My Spreedsheet '!F1520)</f>
        <v>132.66918634427253</v>
      </c>
      <c r="P1520" s="45">
        <f t="shared" si="752"/>
        <v>1224.6501798442725</v>
      </c>
      <c r="Q1520" s="45">
        <f t="shared" si="727"/>
        <v>22826.118629875185</v>
      </c>
      <c r="R1520" s="45">
        <f t="shared" si="728"/>
        <v>22.826118629875186</v>
      </c>
      <c r="S1520" s="45">
        <f t="shared" si="729"/>
        <v>5468.6533520974126</v>
      </c>
      <c r="T1520" s="45">
        <f t="shared" si="751"/>
        <v>92034.575407362237</v>
      </c>
      <c r="U1520" s="45">
        <f t="shared" si="731"/>
        <v>22.826118629875186</v>
      </c>
      <c r="V1520" s="45">
        <f t="shared" si="732"/>
        <v>6.340588508298663E-3</v>
      </c>
      <c r="W1520" s="45">
        <f t="shared" si="733"/>
        <v>0</v>
      </c>
      <c r="X1520" s="45">
        <f t="shared" si="734"/>
        <v>0</v>
      </c>
      <c r="Y1520" s="45">
        <f t="shared" si="720"/>
        <v>6935.4071645975</v>
      </c>
      <c r="Z1520" s="45">
        <f t="shared" si="721"/>
        <v>-2489.186602280723</v>
      </c>
      <c r="AA1520" s="45">
        <f t="shared" si="735"/>
        <v>1.9265019901659721</v>
      </c>
      <c r="AB1520" s="45">
        <f t="shared" si="736"/>
        <v>-0.69144072285575642</v>
      </c>
      <c r="AC1520" s="45">
        <f t="shared" si="737"/>
        <v>0.69144072285575642</v>
      </c>
      <c r="AD1520" s="45">
        <f t="shared" si="738"/>
        <v>1.2350612673102157</v>
      </c>
      <c r="AE1520" s="45">
        <f>1/2*(('Car Info '!$C$5)*('My Spreedsheet '!F1520)^2)</f>
        <v>258819.09336419744</v>
      </c>
      <c r="AF1520" s="45">
        <f t="shared" si="739"/>
        <v>258.81909336419744</v>
      </c>
      <c r="AG1520" s="45">
        <f t="shared" si="740"/>
        <v>7.189419260116596E-2</v>
      </c>
      <c r="AH1520" s="45">
        <f t="shared" si="741"/>
        <v>50.243725341863751</v>
      </c>
      <c r="AI1520" s="45">
        <f t="shared" si="742"/>
        <v>5468.6533520974126</v>
      </c>
      <c r="AJ1520" s="45">
        <f t="shared" si="743"/>
        <v>253350.44001210004</v>
      </c>
      <c r="AK1520" s="45">
        <f t="shared" si="744"/>
        <v>253.35044001210005</v>
      </c>
      <c r="AL1520" s="45">
        <f t="shared" si="745"/>
        <v>0</v>
      </c>
      <c r="AM1520" s="45">
        <f t="shared" si="746"/>
        <v>0</v>
      </c>
      <c r="AN1520" s="45">
        <f t="shared" si="747"/>
        <v>190.01283000907503</v>
      </c>
      <c r="AO1520" s="45">
        <f>IF('My Spreedsheet '!AN1520&lt; 'Supercapacitor Info'!$F$22,'My Spreedsheet '!AN1520,'Supercapacitor Info'!$F$22)</f>
        <v>190.01283000907503</v>
      </c>
    </row>
    <row r="1521" spans="2:41" x14ac:dyDescent="0.3">
      <c r="B1521" s="13" t="s">
        <v>12</v>
      </c>
      <c r="C1521" s="13">
        <v>1516</v>
      </c>
      <c r="D1521" s="13">
        <v>39</v>
      </c>
      <c r="E1521" s="54">
        <v>69.2</v>
      </c>
      <c r="F1521" s="54">
        <f t="shared" si="722"/>
        <v>19.222222222222221</v>
      </c>
      <c r="G1521" s="20">
        <f t="shared" si="748"/>
        <v>0.50000000000000122</v>
      </c>
      <c r="H1521" s="20">
        <f t="shared" si="749"/>
        <v>1.8000000000000043</v>
      </c>
      <c r="I1521" s="20">
        <f t="shared" si="723"/>
        <v>19.222222222222221</v>
      </c>
      <c r="J1521" s="20">
        <f t="shared" si="724"/>
        <v>15416.416666666672</v>
      </c>
      <c r="K1521" s="20">
        <f t="shared" si="750"/>
        <v>408.16666666666669</v>
      </c>
      <c r="L1521" s="45">
        <f>'Car Info '!$C$5*'My Spreedsheet '!G1521</f>
        <v>745.00000000000182</v>
      </c>
      <c r="M1521" s="45">
        <f t="shared" si="726"/>
        <v>1</v>
      </c>
      <c r="N1521" s="45">
        <f>IF(M1521=1,'Car Info '!$C$5*9.80665*'Car Info '!$H$5,0)</f>
        <v>160.73099349999998</v>
      </c>
      <c r="O1521" s="45">
        <f>0.5*'Car Info '!$G$5*'Car Info '!$I$5*'Car Info '!$D$5*('My Spreedsheet '!F1521*'My Spreedsheet '!F1521)</f>
        <v>141.10331411302778</v>
      </c>
      <c r="P1521" s="45">
        <f t="shared" si="752"/>
        <v>1046.8343076130295</v>
      </c>
      <c r="Q1521" s="45">
        <f t="shared" si="727"/>
        <v>20122.481690783789</v>
      </c>
      <c r="R1521" s="45">
        <f t="shared" si="728"/>
        <v>20.12248169078379</v>
      </c>
      <c r="S1521" s="45">
        <f t="shared" si="729"/>
        <v>5801.9261352282001</v>
      </c>
      <c r="T1521" s="45">
        <f t="shared" si="751"/>
        <v>97836.501542590442</v>
      </c>
      <c r="U1521" s="45">
        <f t="shared" si="731"/>
        <v>20.12248169078379</v>
      </c>
      <c r="V1521" s="45">
        <f t="shared" si="732"/>
        <v>5.5895782474399414E-3</v>
      </c>
      <c r="W1521" s="45">
        <f t="shared" si="733"/>
        <v>0</v>
      </c>
      <c r="X1521" s="45">
        <f t="shared" si="734"/>
        <v>0</v>
      </c>
      <c r="Y1521" s="45">
        <f t="shared" si="720"/>
        <v>6955.5296462882834</v>
      </c>
      <c r="Z1521" s="45">
        <f t="shared" si="721"/>
        <v>-2489.186602280723</v>
      </c>
      <c r="AA1521" s="45">
        <f t="shared" si="735"/>
        <v>1.9320915684134121</v>
      </c>
      <c r="AB1521" s="45">
        <f t="shared" si="736"/>
        <v>-0.69144072285575642</v>
      </c>
      <c r="AC1521" s="45">
        <f t="shared" si="737"/>
        <v>0.69144072285575642</v>
      </c>
      <c r="AD1521" s="45">
        <f t="shared" si="738"/>
        <v>1.2406508455576557</v>
      </c>
      <c r="AE1521" s="45">
        <f>1/2*(('Car Info '!$C$5)*('My Spreedsheet '!F1521)^2)</f>
        <v>275272.90123456792</v>
      </c>
      <c r="AF1521" s="45">
        <f t="shared" si="739"/>
        <v>275.27290123456794</v>
      </c>
      <c r="AG1521" s="45">
        <f t="shared" si="740"/>
        <v>7.646469478737998E-2</v>
      </c>
      <c r="AH1521" s="45">
        <f t="shared" si="741"/>
        <v>50.320190036651134</v>
      </c>
      <c r="AI1521" s="45">
        <f t="shared" si="742"/>
        <v>5801.9261352282001</v>
      </c>
      <c r="AJ1521" s="45">
        <f t="shared" si="743"/>
        <v>269470.97509933973</v>
      </c>
      <c r="AK1521" s="45">
        <f t="shared" si="744"/>
        <v>269.47097509933974</v>
      </c>
      <c r="AL1521" s="45">
        <f t="shared" si="745"/>
        <v>0</v>
      </c>
      <c r="AM1521" s="45">
        <f t="shared" si="746"/>
        <v>0</v>
      </c>
      <c r="AN1521" s="45">
        <f t="shared" si="747"/>
        <v>202.1032313245048</v>
      </c>
      <c r="AO1521" s="45">
        <f>IF('My Spreedsheet '!AN1521&lt; 'Supercapacitor Info'!$F$22,'My Spreedsheet '!AN1521,'Supercapacitor Info'!$F$22)</f>
        <v>202.1032313245048</v>
      </c>
    </row>
    <row r="1522" spans="2:41" x14ac:dyDescent="0.3">
      <c r="B1522" s="13" t="s">
        <v>12</v>
      </c>
      <c r="C1522" s="13">
        <v>1517</v>
      </c>
      <c r="D1522" s="13">
        <v>40</v>
      </c>
      <c r="E1522" s="54">
        <v>70.7</v>
      </c>
      <c r="F1522" s="54">
        <f t="shared" si="722"/>
        <v>19.638888888888889</v>
      </c>
      <c r="G1522" s="20">
        <f t="shared" si="748"/>
        <v>0.37500000000000039</v>
      </c>
      <c r="H1522" s="20">
        <f t="shared" si="749"/>
        <v>1.3500000000000014</v>
      </c>
      <c r="I1522" s="20">
        <f t="shared" si="723"/>
        <v>19.638888888888889</v>
      </c>
      <c r="J1522" s="20">
        <f t="shared" si="724"/>
        <v>15436.05555555556</v>
      </c>
      <c r="K1522" s="20">
        <f t="shared" si="750"/>
        <v>427.8055555555556</v>
      </c>
      <c r="L1522" s="45">
        <f>'Car Info '!$C$5*'My Spreedsheet '!G1522</f>
        <v>558.75000000000057</v>
      </c>
      <c r="M1522" s="45">
        <f t="shared" si="726"/>
        <v>1</v>
      </c>
      <c r="N1522" s="45">
        <f>IF(M1522=1,'Car Info '!$C$5*9.80665*'Car Info '!$H$5,0)</f>
        <v>160.73099349999998</v>
      </c>
      <c r="O1522" s="45">
        <f>0.5*'Car Info '!$G$5*'Car Info '!$I$5*'Car Info '!$D$5*('My Spreedsheet '!F1522*'My Spreedsheet '!F1522)</f>
        <v>147.28680889789757</v>
      </c>
      <c r="P1522" s="45">
        <f t="shared" si="752"/>
        <v>866.76780239789809</v>
      </c>
      <c r="Q1522" s="45">
        <f t="shared" si="727"/>
        <v>17022.35656375872</v>
      </c>
      <c r="R1522" s="45">
        <f t="shared" si="728"/>
        <v>17.02235656375872</v>
      </c>
      <c r="S1522" s="45">
        <f t="shared" si="729"/>
        <v>6049.1273970920429</v>
      </c>
      <c r="T1522" s="45">
        <f t="shared" si="751"/>
        <v>103885.62893968249</v>
      </c>
      <c r="U1522" s="45">
        <f t="shared" si="731"/>
        <v>17.02235656375872</v>
      </c>
      <c r="V1522" s="45">
        <f t="shared" si="732"/>
        <v>4.7284323788218665E-3</v>
      </c>
      <c r="W1522" s="45">
        <f t="shared" si="733"/>
        <v>0</v>
      </c>
      <c r="X1522" s="45">
        <f t="shared" si="734"/>
        <v>0</v>
      </c>
      <c r="Y1522" s="45">
        <f t="shared" si="720"/>
        <v>6972.5520028520423</v>
      </c>
      <c r="Z1522" s="45">
        <f t="shared" si="721"/>
        <v>-2489.186602280723</v>
      </c>
      <c r="AA1522" s="45">
        <f t="shared" si="735"/>
        <v>1.936820000792234</v>
      </c>
      <c r="AB1522" s="45">
        <f t="shared" si="736"/>
        <v>-0.69144072285575642</v>
      </c>
      <c r="AC1522" s="45">
        <f t="shared" si="737"/>
        <v>0.69144072285575642</v>
      </c>
      <c r="AD1522" s="45">
        <f t="shared" si="738"/>
        <v>1.2453792779364776</v>
      </c>
      <c r="AE1522" s="45">
        <f>1/2*(('Car Info '!$C$5)*('My Spreedsheet '!F1522)^2)</f>
        <v>287336.03780864202</v>
      </c>
      <c r="AF1522" s="45">
        <f t="shared" si="739"/>
        <v>287.336037808642</v>
      </c>
      <c r="AG1522" s="45">
        <f t="shared" si="740"/>
        <v>7.9815566057956117E-2</v>
      </c>
      <c r="AH1522" s="45">
        <f t="shared" si="741"/>
        <v>50.400005602709093</v>
      </c>
      <c r="AI1522" s="45">
        <f t="shared" si="742"/>
        <v>6049.1273970920429</v>
      </c>
      <c r="AJ1522" s="45">
        <f t="shared" si="743"/>
        <v>281286.91041154996</v>
      </c>
      <c r="AK1522" s="45">
        <f t="shared" si="744"/>
        <v>281.28691041154997</v>
      </c>
      <c r="AL1522" s="45">
        <f t="shared" si="745"/>
        <v>0</v>
      </c>
      <c r="AM1522" s="45">
        <f t="shared" si="746"/>
        <v>0</v>
      </c>
      <c r="AN1522" s="45">
        <f t="shared" si="747"/>
        <v>210.96518280866249</v>
      </c>
      <c r="AO1522" s="45">
        <f>IF('My Spreedsheet '!AN1522&lt; 'Supercapacitor Info'!$F$22,'My Spreedsheet '!AN1522,'Supercapacitor Info'!$F$22)</f>
        <v>210.96518280866249</v>
      </c>
    </row>
    <row r="1523" spans="2:41" x14ac:dyDescent="0.3">
      <c r="B1523" s="13" t="s">
        <v>12</v>
      </c>
      <c r="C1523" s="13">
        <v>1518</v>
      </c>
      <c r="D1523" s="13">
        <v>41</v>
      </c>
      <c r="E1523" s="54">
        <v>71.900000000000006</v>
      </c>
      <c r="F1523" s="54">
        <f t="shared" si="722"/>
        <v>19.972222222222225</v>
      </c>
      <c r="G1523" s="20">
        <f t="shared" si="748"/>
        <v>0.27777777777777779</v>
      </c>
      <c r="H1523" s="20">
        <f t="shared" si="749"/>
        <v>1</v>
      </c>
      <c r="I1523" s="20">
        <f t="shared" si="723"/>
        <v>19.972222222222225</v>
      </c>
      <c r="J1523" s="20">
        <f t="shared" si="724"/>
        <v>15456.027777777783</v>
      </c>
      <c r="K1523" s="20">
        <f t="shared" si="750"/>
        <v>447.77777777777783</v>
      </c>
      <c r="L1523" s="45">
        <f>'Car Info '!$C$5*'My Spreedsheet '!G1523</f>
        <v>413.88888888888891</v>
      </c>
      <c r="M1523" s="45">
        <f t="shared" si="726"/>
        <v>1</v>
      </c>
      <c r="N1523" s="45">
        <f>IF(M1523=1,'Car Info '!$C$5*9.80665*'Car Info '!$H$5,0)</f>
        <v>160.73099349999998</v>
      </c>
      <c r="O1523" s="45">
        <f>0.5*'Car Info '!$G$5*'Car Info '!$I$5*'Car Info '!$D$5*('My Spreedsheet '!F1523*'My Spreedsheet '!F1523)</f>
        <v>152.32907541010593</v>
      </c>
      <c r="P1523" s="45">
        <f t="shared" si="752"/>
        <v>726.9489577989948</v>
      </c>
      <c r="Q1523" s="45">
        <f t="shared" si="727"/>
        <v>14518.78612937437</v>
      </c>
      <c r="R1523" s="45">
        <f t="shared" si="728"/>
        <v>14.518786129374369</v>
      </c>
      <c r="S1523" s="45">
        <f t="shared" si="729"/>
        <v>6252.5052651768374</v>
      </c>
      <c r="T1523" s="45">
        <f t="shared" si="751"/>
        <v>110138.13420485932</v>
      </c>
      <c r="U1523" s="45">
        <f t="shared" si="731"/>
        <v>14.518786129374369</v>
      </c>
      <c r="V1523" s="45">
        <f t="shared" si="732"/>
        <v>4.0329961470484356E-3</v>
      </c>
      <c r="W1523" s="45">
        <f t="shared" si="733"/>
        <v>0</v>
      </c>
      <c r="X1523" s="45">
        <f t="shared" si="734"/>
        <v>0</v>
      </c>
      <c r="Y1523" s="45">
        <f t="shared" si="720"/>
        <v>6987.0707889814166</v>
      </c>
      <c r="Z1523" s="45">
        <f t="shared" si="721"/>
        <v>-2489.186602280723</v>
      </c>
      <c r="AA1523" s="45">
        <f t="shared" si="735"/>
        <v>1.9408529969392825</v>
      </c>
      <c r="AB1523" s="45">
        <f t="shared" si="736"/>
        <v>-0.69144072285575642</v>
      </c>
      <c r="AC1523" s="45">
        <f t="shared" si="737"/>
        <v>0.69144072285575642</v>
      </c>
      <c r="AD1523" s="45">
        <f t="shared" si="738"/>
        <v>1.2494122740835261</v>
      </c>
      <c r="AE1523" s="45">
        <f>1/2*(('Car Info '!$C$5)*('My Spreedsheet '!F1523)^2)</f>
        <v>297172.79706790129</v>
      </c>
      <c r="AF1523" s="45">
        <f t="shared" si="739"/>
        <v>297.17279706790129</v>
      </c>
      <c r="AG1523" s="45">
        <f t="shared" si="740"/>
        <v>8.2547999185528131E-2</v>
      </c>
      <c r="AH1523" s="45">
        <f t="shared" si="741"/>
        <v>50.482553601894622</v>
      </c>
      <c r="AI1523" s="45">
        <f t="shared" si="742"/>
        <v>6252.5052651768374</v>
      </c>
      <c r="AJ1523" s="45">
        <f t="shared" si="743"/>
        <v>290920.29180272447</v>
      </c>
      <c r="AK1523" s="45">
        <f t="shared" si="744"/>
        <v>290.92029180272448</v>
      </c>
      <c r="AL1523" s="45">
        <f t="shared" si="745"/>
        <v>0</v>
      </c>
      <c r="AM1523" s="45">
        <f t="shared" si="746"/>
        <v>0</v>
      </c>
      <c r="AN1523" s="45">
        <f t="shared" si="747"/>
        <v>218.19021885204336</v>
      </c>
      <c r="AO1523" s="45">
        <f>IF('My Spreedsheet '!AN1523&lt; 'Supercapacitor Info'!$F$22,'My Spreedsheet '!AN1523,'Supercapacitor Info'!$F$22)</f>
        <v>218.19021885204336</v>
      </c>
    </row>
    <row r="1524" spans="2:41" x14ac:dyDescent="0.3">
      <c r="B1524" s="13" t="s">
        <v>12</v>
      </c>
      <c r="C1524" s="13">
        <v>1519</v>
      </c>
      <c r="D1524" s="13">
        <v>42</v>
      </c>
      <c r="E1524" s="54">
        <v>72.7</v>
      </c>
      <c r="F1524" s="54">
        <f t="shared" si="722"/>
        <v>20.194444444444446</v>
      </c>
      <c r="G1524" s="20">
        <f t="shared" si="748"/>
        <v>0.20833333333333331</v>
      </c>
      <c r="H1524" s="20">
        <f t="shared" si="749"/>
        <v>0.75</v>
      </c>
      <c r="I1524" s="20">
        <f t="shared" si="723"/>
        <v>20.194444444444446</v>
      </c>
      <c r="J1524" s="20">
        <f t="shared" si="724"/>
        <v>15476.222222222228</v>
      </c>
      <c r="K1524" s="20">
        <f t="shared" si="750"/>
        <v>467.97222222222229</v>
      </c>
      <c r="L1524" s="45">
        <f>'Car Info '!$C$5*'My Spreedsheet '!G1524</f>
        <v>310.41666666666663</v>
      </c>
      <c r="M1524" s="45">
        <f t="shared" si="726"/>
        <v>1</v>
      </c>
      <c r="N1524" s="45">
        <f>IF(M1524=1,'Car Info '!$C$5*9.80665*'Car Info '!$H$5,0)</f>
        <v>160.73099349999998</v>
      </c>
      <c r="O1524" s="45">
        <f>0.5*'Car Info '!$G$5*'Car Info '!$I$5*'Car Info '!$D$5*('My Spreedsheet '!F1524*'My Spreedsheet '!F1524)</f>
        <v>155.73773243518926</v>
      </c>
      <c r="P1524" s="45">
        <f t="shared" si="752"/>
        <v>626.88539260185587</v>
      </c>
      <c r="Q1524" s="45">
        <f t="shared" si="727"/>
        <v>12659.602233931924</v>
      </c>
      <c r="R1524" s="45">
        <f t="shared" si="728"/>
        <v>12.659602233931924</v>
      </c>
      <c r="S1524" s="45">
        <f t="shared" si="729"/>
        <v>6390.9101043022947</v>
      </c>
      <c r="T1524" s="45">
        <f t="shared" si="751"/>
        <v>116529.04430916162</v>
      </c>
      <c r="U1524" s="45">
        <f t="shared" si="731"/>
        <v>12.659602233931924</v>
      </c>
      <c r="V1524" s="45">
        <f t="shared" si="732"/>
        <v>3.5165561760922013E-3</v>
      </c>
      <c r="W1524" s="45">
        <f t="shared" si="733"/>
        <v>0</v>
      </c>
      <c r="X1524" s="45">
        <f t="shared" si="734"/>
        <v>0</v>
      </c>
      <c r="Y1524" s="45">
        <f t="shared" si="720"/>
        <v>6999.7303912153484</v>
      </c>
      <c r="Z1524" s="45">
        <f t="shared" si="721"/>
        <v>-2489.186602280723</v>
      </c>
      <c r="AA1524" s="45">
        <f t="shared" si="735"/>
        <v>1.9443695531153746</v>
      </c>
      <c r="AB1524" s="45">
        <f t="shared" si="736"/>
        <v>-0.69144072285575642</v>
      </c>
      <c r="AC1524" s="45">
        <f t="shared" si="737"/>
        <v>0.69144072285575642</v>
      </c>
      <c r="AD1524" s="45">
        <f t="shared" si="738"/>
        <v>1.2529288302596182</v>
      </c>
      <c r="AE1524" s="45">
        <f>1/2*(('Car Info '!$C$5)*('My Spreedsheet '!F1524)^2)</f>
        <v>303822.61188271613</v>
      </c>
      <c r="AF1524" s="45">
        <f t="shared" si="739"/>
        <v>303.82261188271616</v>
      </c>
      <c r="AG1524" s="45">
        <f t="shared" si="740"/>
        <v>8.4395169967421149E-2</v>
      </c>
      <c r="AH1524" s="45">
        <f t="shared" si="741"/>
        <v>50.566948771862045</v>
      </c>
      <c r="AI1524" s="45">
        <f t="shared" si="742"/>
        <v>6390.9101043022947</v>
      </c>
      <c r="AJ1524" s="45">
        <f t="shared" si="743"/>
        <v>297431.70177841384</v>
      </c>
      <c r="AK1524" s="45">
        <f t="shared" si="744"/>
        <v>297.43170177841387</v>
      </c>
      <c r="AL1524" s="45">
        <f t="shared" si="745"/>
        <v>0</v>
      </c>
      <c r="AM1524" s="45">
        <f t="shared" si="746"/>
        <v>0</v>
      </c>
      <c r="AN1524" s="45">
        <f t="shared" si="747"/>
        <v>223.0737763338104</v>
      </c>
      <c r="AO1524" s="45">
        <f>IF('My Spreedsheet '!AN1524&lt; 'Supercapacitor Info'!$F$22,'My Spreedsheet '!AN1524,'Supercapacitor Info'!$F$22)</f>
        <v>223.0737763338104</v>
      </c>
    </row>
    <row r="1525" spans="2:41" x14ac:dyDescent="0.3">
      <c r="B1525" s="13" t="s">
        <v>12</v>
      </c>
      <c r="C1525" s="13">
        <v>1520</v>
      </c>
      <c r="D1525" s="13">
        <v>43</v>
      </c>
      <c r="E1525" s="54">
        <v>73.400000000000006</v>
      </c>
      <c r="F1525" s="54">
        <f t="shared" si="722"/>
        <v>20.388888888888889</v>
      </c>
      <c r="G1525" s="20">
        <f t="shared" si="748"/>
        <v>0.15277777777777699</v>
      </c>
      <c r="H1525" s="20">
        <f t="shared" si="749"/>
        <v>0.54999999999999716</v>
      </c>
      <c r="I1525" s="20">
        <f t="shared" si="723"/>
        <v>20.388888888888889</v>
      </c>
      <c r="J1525" s="20">
        <f t="shared" si="724"/>
        <v>15496.611111111117</v>
      </c>
      <c r="K1525" s="20">
        <f t="shared" si="750"/>
        <v>488.3611111111112</v>
      </c>
      <c r="L1525" s="45">
        <f>'Car Info '!$C$5*'My Spreedsheet '!G1525</f>
        <v>227.63888888888772</v>
      </c>
      <c r="M1525" s="45">
        <f t="shared" si="726"/>
        <v>1</v>
      </c>
      <c r="N1525" s="45">
        <f>IF(M1525=1,'Car Info '!$C$5*9.80665*'Car Info '!$H$5,0)</f>
        <v>160.73099349999998</v>
      </c>
      <c r="O1525" s="45">
        <f>0.5*'Car Info '!$G$5*'Car Info '!$I$5*'Car Info '!$D$5*('My Spreedsheet '!F1525*'My Spreedsheet '!F1525)</f>
        <v>158.75124690575694</v>
      </c>
      <c r="P1525" s="45">
        <f t="shared" si="752"/>
        <v>547.12112929464467</v>
      </c>
      <c r="Q1525" s="45">
        <f t="shared" si="727"/>
        <v>11155.191913951921</v>
      </c>
      <c r="R1525" s="45">
        <f t="shared" si="728"/>
        <v>11.155191913951922</v>
      </c>
      <c r="S1525" s="45">
        <f t="shared" si="729"/>
        <v>6513.8879016062656</v>
      </c>
      <c r="T1525" s="45">
        <f t="shared" si="751"/>
        <v>123042.93221076789</v>
      </c>
      <c r="U1525" s="45">
        <f t="shared" si="731"/>
        <v>11.155191913951922</v>
      </c>
      <c r="V1525" s="45">
        <f t="shared" si="732"/>
        <v>3.0986644205422006E-3</v>
      </c>
      <c r="W1525" s="45">
        <f t="shared" si="733"/>
        <v>0</v>
      </c>
      <c r="X1525" s="45">
        <f t="shared" si="734"/>
        <v>0</v>
      </c>
      <c r="Y1525" s="45">
        <f t="shared" si="720"/>
        <v>7010.8855831293004</v>
      </c>
      <c r="Z1525" s="45">
        <f t="shared" si="721"/>
        <v>-2489.186602280723</v>
      </c>
      <c r="AA1525" s="45">
        <f t="shared" si="735"/>
        <v>1.9474682175359168</v>
      </c>
      <c r="AB1525" s="45">
        <f t="shared" si="736"/>
        <v>-0.69144072285575642</v>
      </c>
      <c r="AC1525" s="45">
        <f t="shared" si="737"/>
        <v>0.69144072285575642</v>
      </c>
      <c r="AD1525" s="45">
        <f t="shared" si="738"/>
        <v>1.2560274946801604</v>
      </c>
      <c r="AE1525" s="45">
        <f>1/2*(('Car Info '!$C$5)*('My Spreedsheet '!F1525)^2)</f>
        <v>309701.55864197534</v>
      </c>
      <c r="AF1525" s="45">
        <f t="shared" si="739"/>
        <v>309.70155864197534</v>
      </c>
      <c r="AG1525" s="45">
        <f t="shared" si="740"/>
        <v>8.6028210733882032E-2</v>
      </c>
      <c r="AH1525" s="45">
        <f t="shared" si="741"/>
        <v>50.652976982595924</v>
      </c>
      <c r="AI1525" s="45">
        <f t="shared" si="742"/>
        <v>6513.8879016062656</v>
      </c>
      <c r="AJ1525" s="45">
        <f t="shared" si="743"/>
        <v>303187.67074036907</v>
      </c>
      <c r="AK1525" s="45">
        <f t="shared" si="744"/>
        <v>303.18767074036907</v>
      </c>
      <c r="AL1525" s="45">
        <f t="shared" si="745"/>
        <v>0</v>
      </c>
      <c r="AM1525" s="45">
        <f t="shared" si="746"/>
        <v>0</v>
      </c>
      <c r="AN1525" s="45">
        <f t="shared" si="747"/>
        <v>227.39075305527683</v>
      </c>
      <c r="AO1525" s="45">
        <f>IF('My Spreedsheet '!AN1525&lt; 'Supercapacitor Info'!$F$22,'My Spreedsheet '!AN1525,'Supercapacitor Info'!$F$22)</f>
        <v>227.39075305527683</v>
      </c>
    </row>
    <row r="1526" spans="2:41" x14ac:dyDescent="0.3">
      <c r="B1526" s="13" t="s">
        <v>12</v>
      </c>
      <c r="C1526" s="13">
        <v>1521</v>
      </c>
      <c r="D1526" s="13">
        <v>44</v>
      </c>
      <c r="E1526" s="54">
        <v>73.8</v>
      </c>
      <c r="F1526" s="54">
        <f t="shared" si="722"/>
        <v>20.5</v>
      </c>
      <c r="G1526" s="20">
        <f t="shared" si="748"/>
        <v>9.7222222222220642E-2</v>
      </c>
      <c r="H1526" s="20">
        <f t="shared" si="749"/>
        <v>0.34999999999999432</v>
      </c>
      <c r="I1526" s="20">
        <f t="shared" si="723"/>
        <v>20.5</v>
      </c>
      <c r="J1526" s="20">
        <f t="shared" si="724"/>
        <v>15517.111111111117</v>
      </c>
      <c r="K1526" s="20">
        <f t="shared" si="750"/>
        <v>508.8611111111112</v>
      </c>
      <c r="L1526" s="45">
        <f>'Car Info '!$C$5*'My Spreedsheet '!G1526</f>
        <v>144.86111111110876</v>
      </c>
      <c r="M1526" s="45">
        <f t="shared" si="726"/>
        <v>1</v>
      </c>
      <c r="N1526" s="45">
        <f>IF(M1526=1,'Car Info '!$C$5*9.80665*'Car Info '!$H$5,0)</f>
        <v>160.73099349999998</v>
      </c>
      <c r="O1526" s="45">
        <f>0.5*'Car Info '!$G$5*'Car Info '!$I$5*'Car Info '!$D$5*('My Spreedsheet '!F1526*'My Spreedsheet '!F1526)</f>
        <v>160.48622032931249</v>
      </c>
      <c r="P1526" s="45">
        <f t="shared" si="752"/>
        <v>466.07832494042123</v>
      </c>
      <c r="Q1526" s="45">
        <f t="shared" si="727"/>
        <v>9554.6056612786342</v>
      </c>
      <c r="R1526" s="45">
        <f t="shared" si="728"/>
        <v>9.5546056612786341</v>
      </c>
      <c r="S1526" s="45">
        <f t="shared" si="729"/>
        <v>6584.952883500906</v>
      </c>
      <c r="T1526" s="45">
        <f t="shared" si="751"/>
        <v>129627.8850942688</v>
      </c>
      <c r="U1526" s="45">
        <f t="shared" si="731"/>
        <v>9.5546056612786341</v>
      </c>
      <c r="V1526" s="45">
        <f t="shared" si="732"/>
        <v>2.6540571281329539E-3</v>
      </c>
      <c r="W1526" s="45">
        <f t="shared" si="733"/>
        <v>0</v>
      </c>
      <c r="X1526" s="45">
        <f t="shared" si="734"/>
        <v>0</v>
      </c>
      <c r="Y1526" s="45">
        <f t="shared" si="720"/>
        <v>7020.4401887905788</v>
      </c>
      <c r="Z1526" s="45">
        <f t="shared" si="721"/>
        <v>-2489.186602280723</v>
      </c>
      <c r="AA1526" s="45">
        <f t="shared" si="735"/>
        <v>1.9501222746640496</v>
      </c>
      <c r="AB1526" s="45">
        <f t="shared" si="736"/>
        <v>-0.69144072285575642</v>
      </c>
      <c r="AC1526" s="45">
        <f t="shared" si="737"/>
        <v>0.69144072285575642</v>
      </c>
      <c r="AD1526" s="45">
        <f t="shared" si="738"/>
        <v>1.2586815518082932</v>
      </c>
      <c r="AE1526" s="45">
        <f>1/2*(('Car Info '!$C$5)*('My Spreedsheet '!F1526)^2)</f>
        <v>313086.25</v>
      </c>
      <c r="AF1526" s="45">
        <f t="shared" si="739"/>
        <v>313.08625000000001</v>
      </c>
      <c r="AG1526" s="45">
        <f t="shared" si="740"/>
        <v>8.6968402777777773E-2</v>
      </c>
      <c r="AH1526" s="45">
        <f t="shared" si="741"/>
        <v>50.739945385373701</v>
      </c>
      <c r="AI1526" s="45">
        <f t="shared" si="742"/>
        <v>6584.952883500906</v>
      </c>
      <c r="AJ1526" s="45">
        <f t="shared" si="743"/>
        <v>306501.2971164991</v>
      </c>
      <c r="AK1526" s="45">
        <f t="shared" si="744"/>
        <v>306.50129711649913</v>
      </c>
      <c r="AL1526" s="45">
        <f t="shared" si="745"/>
        <v>0</v>
      </c>
      <c r="AM1526" s="45">
        <f t="shared" si="746"/>
        <v>0</v>
      </c>
      <c r="AN1526" s="45">
        <f t="shared" si="747"/>
        <v>229.87597283737432</v>
      </c>
      <c r="AO1526" s="45">
        <f>IF('My Spreedsheet '!AN1526&lt; 'Supercapacitor Info'!$F$22,'My Spreedsheet '!AN1526,'Supercapacitor Info'!$F$22)</f>
        <v>229.87597283737432</v>
      </c>
    </row>
    <row r="1527" spans="2:41" x14ac:dyDescent="0.3">
      <c r="B1527" s="13" t="s">
        <v>12</v>
      </c>
      <c r="C1527" s="13">
        <v>1522</v>
      </c>
      <c r="D1527" s="13">
        <v>45</v>
      </c>
      <c r="E1527" s="54">
        <v>74.099999999999994</v>
      </c>
      <c r="F1527" s="54">
        <f t="shared" si="722"/>
        <v>20.583333333333332</v>
      </c>
      <c r="G1527" s="20">
        <f t="shared" si="748"/>
        <v>2.7777777777778172E-2</v>
      </c>
      <c r="H1527" s="20">
        <f t="shared" si="749"/>
        <v>0.10000000000000142</v>
      </c>
      <c r="I1527" s="20">
        <f t="shared" si="723"/>
        <v>20.583333333333332</v>
      </c>
      <c r="J1527" s="20">
        <f t="shared" si="724"/>
        <v>15537.694444444451</v>
      </c>
      <c r="K1527" s="20">
        <f t="shared" si="750"/>
        <v>529.44444444444457</v>
      </c>
      <c r="L1527" s="45">
        <f>'Car Info '!$C$5*'My Spreedsheet '!G1527</f>
        <v>41.388888888889475</v>
      </c>
      <c r="M1527" s="45">
        <f t="shared" si="726"/>
        <v>1</v>
      </c>
      <c r="N1527" s="45">
        <f>IF(M1527=1,'Car Info '!$C$5*9.80665*'Car Info '!$H$5,0)</f>
        <v>160.73099349999998</v>
      </c>
      <c r="O1527" s="45">
        <f>0.5*'Car Info '!$G$5*'Car Info '!$I$5*'Car Info '!$D$5*('My Spreedsheet '!F1527*'My Spreedsheet '!F1527)</f>
        <v>161.79363831170312</v>
      </c>
      <c r="P1527" s="45">
        <f t="shared" si="752"/>
        <v>363.91352070059258</v>
      </c>
      <c r="Q1527" s="45">
        <f t="shared" si="727"/>
        <v>7490.5533010871968</v>
      </c>
      <c r="R1527" s="45">
        <f t="shared" si="728"/>
        <v>7.4905533010871972</v>
      </c>
      <c r="S1527" s="45">
        <f t="shared" si="729"/>
        <v>6638.6320047908885</v>
      </c>
      <c r="T1527" s="45">
        <f t="shared" si="751"/>
        <v>136266.51709905968</v>
      </c>
      <c r="U1527" s="45">
        <f t="shared" si="731"/>
        <v>7.4905533010871972</v>
      </c>
      <c r="V1527" s="45">
        <f t="shared" si="732"/>
        <v>2.0807092503019992E-3</v>
      </c>
      <c r="W1527" s="45">
        <f t="shared" si="733"/>
        <v>0</v>
      </c>
      <c r="X1527" s="45">
        <f t="shared" si="734"/>
        <v>0</v>
      </c>
      <c r="Y1527" s="45">
        <f t="shared" si="720"/>
        <v>7027.9307420916657</v>
      </c>
      <c r="Z1527" s="45">
        <f t="shared" si="721"/>
        <v>-2489.186602280723</v>
      </c>
      <c r="AA1527" s="45">
        <f t="shared" si="735"/>
        <v>1.9522029839143515</v>
      </c>
      <c r="AB1527" s="45">
        <f t="shared" si="736"/>
        <v>-0.69144072285575642</v>
      </c>
      <c r="AC1527" s="45">
        <f t="shared" si="737"/>
        <v>0.69144072285575642</v>
      </c>
      <c r="AD1527" s="45">
        <f t="shared" si="738"/>
        <v>1.2607622610585951</v>
      </c>
      <c r="AE1527" s="45">
        <f>1/2*(('Car Info '!$C$5)*('My Spreedsheet '!F1527)^2)</f>
        <v>315636.84027777775</v>
      </c>
      <c r="AF1527" s="45">
        <f t="shared" si="739"/>
        <v>315.63684027777776</v>
      </c>
      <c r="AG1527" s="45">
        <f t="shared" si="740"/>
        <v>8.7676900077160488E-2</v>
      </c>
      <c r="AH1527" s="45">
        <f t="shared" si="741"/>
        <v>50.827622285450865</v>
      </c>
      <c r="AI1527" s="45">
        <f t="shared" si="742"/>
        <v>6638.6320047908885</v>
      </c>
      <c r="AJ1527" s="45">
        <f t="shared" si="743"/>
        <v>308998.20827298687</v>
      </c>
      <c r="AK1527" s="45">
        <f t="shared" si="744"/>
        <v>308.99820827298686</v>
      </c>
      <c r="AL1527" s="45">
        <f t="shared" si="745"/>
        <v>0</v>
      </c>
      <c r="AM1527" s="45">
        <f t="shared" si="746"/>
        <v>0</v>
      </c>
      <c r="AN1527" s="45">
        <f t="shared" si="747"/>
        <v>231.74865620474017</v>
      </c>
      <c r="AO1527" s="45">
        <f>IF('My Spreedsheet '!AN1527&lt; 'Supercapacitor Info'!$F$22,'My Spreedsheet '!AN1527,'Supercapacitor Info'!$F$22)</f>
        <v>231.74865620474017</v>
      </c>
    </row>
    <row r="1528" spans="2:41" x14ac:dyDescent="0.3">
      <c r="B1528" s="13" t="s">
        <v>12</v>
      </c>
      <c r="C1528" s="13">
        <v>1523</v>
      </c>
      <c r="D1528" s="13">
        <v>46</v>
      </c>
      <c r="E1528" s="54">
        <v>74</v>
      </c>
      <c r="F1528" s="54">
        <f t="shared" si="722"/>
        <v>20.555555555555554</v>
      </c>
      <c r="G1528" s="20">
        <f t="shared" si="748"/>
        <v>-6.9444444444444448E-2</v>
      </c>
      <c r="H1528" s="20">
        <f t="shared" si="749"/>
        <v>-0.25</v>
      </c>
      <c r="I1528" s="20">
        <f t="shared" si="723"/>
        <v>20.555555555555554</v>
      </c>
      <c r="J1528" s="20">
        <f t="shared" si="724"/>
        <v>15558.250000000005</v>
      </c>
      <c r="K1528" s="20">
        <f t="shared" si="750"/>
        <v>550.00000000000011</v>
      </c>
      <c r="L1528" s="45">
        <f>'Car Info '!$C$5*'My Spreedsheet '!G1528</f>
        <v>-103.47222222222223</v>
      </c>
      <c r="M1528" s="45">
        <f t="shared" si="726"/>
        <v>1</v>
      </c>
      <c r="N1528" s="45">
        <f>IF(M1528=1,'Car Info '!$C$5*9.80665*'Car Info '!$H$5,0)</f>
        <v>160.73099349999998</v>
      </c>
      <c r="O1528" s="45">
        <f>0.5*'Car Info '!$G$5*'Car Info '!$I$5*'Car Info '!$D$5*('My Spreedsheet '!F1528*'My Spreedsheet '!F1528)</f>
        <v>161.35724299236108</v>
      </c>
      <c r="P1528" s="45">
        <f t="shared" si="752"/>
        <v>218.61601427013883</v>
      </c>
      <c r="Q1528" s="45">
        <f t="shared" si="727"/>
        <v>4493.7736266639649</v>
      </c>
      <c r="R1528" s="45">
        <f t="shared" si="728"/>
        <v>4.4937736266639652</v>
      </c>
      <c r="S1528" s="45">
        <f t="shared" si="729"/>
        <v>6620.7026390096426</v>
      </c>
      <c r="T1528" s="45">
        <f t="shared" si="751"/>
        <v>142887.21973806931</v>
      </c>
      <c r="U1528" s="45">
        <f t="shared" si="731"/>
        <v>4.4937736266639652</v>
      </c>
      <c r="V1528" s="45">
        <f t="shared" si="732"/>
        <v>1.2482704518511013E-3</v>
      </c>
      <c r="W1528" s="45">
        <f t="shared" si="733"/>
        <v>0</v>
      </c>
      <c r="X1528" s="45">
        <f t="shared" si="734"/>
        <v>0</v>
      </c>
      <c r="Y1528" s="45">
        <f t="shared" si="720"/>
        <v>7032.4245157183295</v>
      </c>
      <c r="Z1528" s="45">
        <f t="shared" si="721"/>
        <v>-2489.186602280723</v>
      </c>
      <c r="AA1528" s="45">
        <f t="shared" si="735"/>
        <v>1.9534512543662026</v>
      </c>
      <c r="AB1528" s="45">
        <f t="shared" si="736"/>
        <v>-0.69144072285575642</v>
      </c>
      <c r="AC1528" s="45">
        <f t="shared" si="737"/>
        <v>0.69144072285575642</v>
      </c>
      <c r="AD1528" s="45">
        <f t="shared" si="738"/>
        <v>1.2620105315104462</v>
      </c>
      <c r="AE1528" s="45">
        <f>1/2*(('Car Info '!$C$5)*('My Spreedsheet '!F1528)^2)</f>
        <v>314785.49382716045</v>
      </c>
      <c r="AF1528" s="45">
        <f t="shared" si="739"/>
        <v>314.78549382716045</v>
      </c>
      <c r="AG1528" s="45">
        <f t="shared" si="740"/>
        <v>8.7440414951989009E-2</v>
      </c>
      <c r="AH1528" s="45">
        <f t="shared" si="741"/>
        <v>50.915062700402856</v>
      </c>
      <c r="AI1528" s="45">
        <f t="shared" si="742"/>
        <v>6620.7026390096426</v>
      </c>
      <c r="AJ1528" s="45">
        <f t="shared" si="743"/>
        <v>308164.79118815082</v>
      </c>
      <c r="AK1528" s="45">
        <f t="shared" si="744"/>
        <v>308.16479118815084</v>
      </c>
      <c r="AL1528" s="45">
        <f t="shared" si="745"/>
        <v>308164.79118815082</v>
      </c>
      <c r="AM1528" s="45">
        <f t="shared" si="746"/>
        <v>308.16479118815084</v>
      </c>
      <c r="AN1528" s="45">
        <f t="shared" si="747"/>
        <v>231.1235933911131</v>
      </c>
      <c r="AO1528" s="45">
        <f>IF('My Spreedsheet '!AN1528&lt; 'Supercapacitor Info'!$F$22,'My Spreedsheet '!AN1528,'Supercapacitor Info'!$F$22)</f>
        <v>231.1235933911131</v>
      </c>
    </row>
    <row r="1529" spans="2:41" x14ac:dyDescent="0.3">
      <c r="B1529" s="13" t="s">
        <v>12</v>
      </c>
      <c r="C1529" s="13">
        <v>1524</v>
      </c>
      <c r="D1529" s="13">
        <v>47</v>
      </c>
      <c r="E1529" s="54">
        <v>73.599999999999994</v>
      </c>
      <c r="F1529" s="54">
        <f t="shared" si="722"/>
        <v>20.444444444444443</v>
      </c>
      <c r="G1529" s="20">
        <f t="shared" si="748"/>
        <v>-0.20833333333333331</v>
      </c>
      <c r="H1529" s="20">
        <f t="shared" si="749"/>
        <v>-0.75</v>
      </c>
      <c r="I1529" s="20">
        <f t="shared" si="723"/>
        <v>20.444444444444443</v>
      </c>
      <c r="J1529" s="20">
        <f t="shared" si="724"/>
        <v>15578.694444444451</v>
      </c>
      <c r="K1529" s="20">
        <f t="shared" si="750"/>
        <v>570.44444444444457</v>
      </c>
      <c r="L1529" s="45">
        <f>'Car Info '!$C$5*'My Spreedsheet '!G1529</f>
        <v>-310.41666666666663</v>
      </c>
      <c r="M1529" s="45">
        <f t="shared" si="726"/>
        <v>1</v>
      </c>
      <c r="N1529" s="45">
        <f>IF(M1529=1,'Car Info '!$C$5*9.80665*'Car Info '!$H$5,0)</f>
        <v>160.73099349999998</v>
      </c>
      <c r="O1529" s="45">
        <f>0.5*'Car Info '!$G$5*'Car Info '!$I$5*'Car Info '!$D$5*('My Spreedsheet '!F1529*'My Spreedsheet '!F1529)</f>
        <v>159.61755496711109</v>
      </c>
      <c r="P1529" s="45">
        <f t="shared" si="752"/>
        <v>9.9318818004444438</v>
      </c>
      <c r="Q1529" s="45">
        <f t="shared" si="727"/>
        <v>203.05180569797528</v>
      </c>
      <c r="R1529" s="45">
        <f t="shared" si="728"/>
        <v>0.20305180569797529</v>
      </c>
      <c r="S1529" s="45">
        <f t="shared" si="729"/>
        <v>6549.3481019942701</v>
      </c>
      <c r="T1529" s="45">
        <f t="shared" si="751"/>
        <v>149436.5678400636</v>
      </c>
      <c r="U1529" s="45">
        <f t="shared" si="731"/>
        <v>0.20305180569797529</v>
      </c>
      <c r="V1529" s="45">
        <f t="shared" si="732"/>
        <v>5.6403279360548693E-5</v>
      </c>
      <c r="W1529" s="45">
        <f t="shared" si="733"/>
        <v>0</v>
      </c>
      <c r="X1529" s="45">
        <f t="shared" si="734"/>
        <v>0</v>
      </c>
      <c r="Y1529" s="45">
        <f t="shared" si="720"/>
        <v>7032.6275675240277</v>
      </c>
      <c r="Z1529" s="45">
        <f t="shared" si="721"/>
        <v>-2489.186602280723</v>
      </c>
      <c r="AA1529" s="45">
        <f t="shared" si="735"/>
        <v>1.9535076576455632</v>
      </c>
      <c r="AB1529" s="45">
        <f t="shared" si="736"/>
        <v>-0.69144072285575642</v>
      </c>
      <c r="AC1529" s="45">
        <f t="shared" si="737"/>
        <v>0.69144072285575642</v>
      </c>
      <c r="AD1529" s="45">
        <f t="shared" si="738"/>
        <v>1.2620669347898068</v>
      </c>
      <c r="AE1529" s="45">
        <f>1/2*(('Car Info '!$C$5)*('My Spreedsheet '!F1529)^2)</f>
        <v>311391.60493827157</v>
      </c>
      <c r="AF1529" s="45">
        <f t="shared" si="739"/>
        <v>311.3916049382716</v>
      </c>
      <c r="AG1529" s="45">
        <f t="shared" si="740"/>
        <v>8.6497668038408776E-2</v>
      </c>
      <c r="AH1529" s="45">
        <f t="shared" si="741"/>
        <v>51.001560368441268</v>
      </c>
      <c r="AI1529" s="45">
        <f t="shared" si="742"/>
        <v>6549.3481019942701</v>
      </c>
      <c r="AJ1529" s="45">
        <f t="shared" si="743"/>
        <v>304842.25683627732</v>
      </c>
      <c r="AK1529" s="45">
        <f t="shared" si="744"/>
        <v>304.84225683627733</v>
      </c>
      <c r="AL1529" s="45">
        <f t="shared" si="745"/>
        <v>304842.25683627732</v>
      </c>
      <c r="AM1529" s="45">
        <f t="shared" si="746"/>
        <v>304.84225683627733</v>
      </c>
      <c r="AN1529" s="45">
        <f t="shared" si="747"/>
        <v>228.631692627208</v>
      </c>
      <c r="AO1529" s="45">
        <f>IF('My Spreedsheet '!AN1529&lt; 'Supercapacitor Info'!$F$22,'My Spreedsheet '!AN1529,'Supercapacitor Info'!$F$22)</f>
        <v>228.631692627208</v>
      </c>
    </row>
    <row r="1530" spans="2:41" x14ac:dyDescent="0.3">
      <c r="B1530" s="13" t="s">
        <v>12</v>
      </c>
      <c r="C1530" s="13">
        <v>1525</v>
      </c>
      <c r="D1530" s="13">
        <v>48</v>
      </c>
      <c r="E1530" s="54">
        <v>72.5</v>
      </c>
      <c r="F1530" s="54">
        <f t="shared" si="722"/>
        <v>20.138888888888889</v>
      </c>
      <c r="G1530" s="20">
        <f t="shared" si="748"/>
        <v>-0.38888888888888851</v>
      </c>
      <c r="H1530" s="20">
        <f t="shared" si="749"/>
        <v>-1.3999999999999986</v>
      </c>
      <c r="I1530" s="20">
        <f t="shared" si="723"/>
        <v>20.138888888888889</v>
      </c>
      <c r="J1530" s="20">
        <f t="shared" si="724"/>
        <v>15598.833333333339</v>
      </c>
      <c r="K1530" s="20">
        <f t="shared" si="750"/>
        <v>590.58333333333348</v>
      </c>
      <c r="L1530" s="45">
        <f>'Car Info '!$C$5*'My Spreedsheet '!G1530</f>
        <v>-579.44444444444389</v>
      </c>
      <c r="M1530" s="45">
        <f t="shared" si="726"/>
        <v>1</v>
      </c>
      <c r="N1530" s="45">
        <f>IF(M1530=1,'Car Info '!$C$5*9.80665*'Car Info '!$H$5,0)</f>
        <v>160.73099349999998</v>
      </c>
      <c r="O1530" s="45">
        <f>0.5*'Car Info '!$G$5*'Car Info '!$I$5*'Car Info '!$D$5*('My Spreedsheet '!F1530*'My Spreedsheet '!F1530)</f>
        <v>154.88203222764756</v>
      </c>
      <c r="P1530" s="45">
        <f t="shared" si="752"/>
        <v>-263.83141871679641</v>
      </c>
      <c r="Q1530" s="45">
        <f t="shared" si="727"/>
        <v>-5313.2716269354833</v>
      </c>
      <c r="R1530" s="45">
        <f t="shared" si="728"/>
        <v>-5.3132716269354834</v>
      </c>
      <c r="S1530" s="45">
        <f t="shared" si="729"/>
        <v>6356.0956570151238</v>
      </c>
      <c r="T1530" s="45">
        <f t="shared" si="751"/>
        <v>155792.66349707873</v>
      </c>
      <c r="U1530" s="45">
        <f t="shared" si="731"/>
        <v>0</v>
      </c>
      <c r="V1530" s="45">
        <f t="shared" si="732"/>
        <v>0</v>
      </c>
      <c r="W1530" s="45">
        <f t="shared" si="733"/>
        <v>-5.3132716269354834</v>
      </c>
      <c r="X1530" s="45">
        <f t="shared" si="734"/>
        <v>1.4759087852598564E-3</v>
      </c>
      <c r="Y1530" s="45">
        <f t="shared" si="720"/>
        <v>7032.6275675240277</v>
      </c>
      <c r="Z1530" s="45">
        <f t="shared" si="721"/>
        <v>-2494.4998739076586</v>
      </c>
      <c r="AA1530" s="45">
        <f t="shared" si="735"/>
        <v>1.9535076576455632</v>
      </c>
      <c r="AB1530" s="45">
        <f t="shared" si="736"/>
        <v>-0.69291663164101625</v>
      </c>
      <c r="AC1530" s="45">
        <f t="shared" si="737"/>
        <v>0.69291663164101625</v>
      </c>
      <c r="AD1530" s="45">
        <f t="shared" si="738"/>
        <v>1.260591026004547</v>
      </c>
      <c r="AE1530" s="45">
        <f>1/2*(('Car Info '!$C$5)*('My Spreedsheet '!F1530)^2)</f>
        <v>302153.26003086421</v>
      </c>
      <c r="AF1530" s="45">
        <f t="shared" si="739"/>
        <v>302.1532600308642</v>
      </c>
      <c r="AG1530" s="45">
        <f t="shared" si="740"/>
        <v>8.3931461119684497E-2</v>
      </c>
      <c r="AH1530" s="45">
        <f t="shared" si="741"/>
        <v>51.085491829560951</v>
      </c>
      <c r="AI1530" s="45">
        <f t="shared" si="742"/>
        <v>6356.0956570151238</v>
      </c>
      <c r="AJ1530" s="45">
        <f t="shared" si="743"/>
        <v>295797.16437384911</v>
      </c>
      <c r="AK1530" s="45">
        <f t="shared" si="744"/>
        <v>295.79716437384911</v>
      </c>
      <c r="AL1530" s="45">
        <f t="shared" si="745"/>
        <v>295797.16437384911</v>
      </c>
      <c r="AM1530" s="45">
        <f t="shared" si="746"/>
        <v>295.79716437384911</v>
      </c>
      <c r="AN1530" s="45">
        <f t="shared" si="747"/>
        <v>221.84787328038686</v>
      </c>
      <c r="AO1530" s="45">
        <f>IF('My Spreedsheet '!AN1530&lt; 'Supercapacitor Info'!$F$22,'My Spreedsheet '!AN1530,'Supercapacitor Info'!$F$22)</f>
        <v>221.84787328038686</v>
      </c>
    </row>
    <row r="1531" spans="2:41" x14ac:dyDescent="0.3">
      <c r="B1531" s="13" t="s">
        <v>12</v>
      </c>
      <c r="C1531" s="13">
        <v>1526</v>
      </c>
      <c r="D1531" s="13">
        <v>49</v>
      </c>
      <c r="E1531" s="54">
        <v>70.8</v>
      </c>
      <c r="F1531" s="54">
        <f t="shared" si="722"/>
        <v>19.666666666666664</v>
      </c>
      <c r="G1531" s="20">
        <f t="shared" si="748"/>
        <v>-0.54166666666666741</v>
      </c>
      <c r="H1531" s="20">
        <f t="shared" si="749"/>
        <v>-1.9500000000000028</v>
      </c>
      <c r="I1531" s="20">
        <f t="shared" si="723"/>
        <v>19.666666666666664</v>
      </c>
      <c r="J1531" s="20">
        <f t="shared" si="724"/>
        <v>15618.500000000005</v>
      </c>
      <c r="K1531" s="20">
        <f t="shared" si="750"/>
        <v>610.25000000000011</v>
      </c>
      <c r="L1531" s="45">
        <f>'Car Info '!$C$5*'My Spreedsheet '!G1531</f>
        <v>-807.08333333333439</v>
      </c>
      <c r="M1531" s="45">
        <f t="shared" si="726"/>
        <v>1</v>
      </c>
      <c r="N1531" s="45">
        <f>IF(M1531=1,'Car Info '!$C$5*9.80665*'Car Info '!$H$5,0)</f>
        <v>160.73099349999998</v>
      </c>
      <c r="O1531" s="45">
        <f>0.5*'Car Info '!$G$5*'Car Info '!$I$5*'Car Info '!$D$5*('My Spreedsheet '!F1531*'My Spreedsheet '!F1531)</f>
        <v>147.70375648524995</v>
      </c>
      <c r="P1531" s="45">
        <f t="shared" si="752"/>
        <v>-498.64858334808446</v>
      </c>
      <c r="Q1531" s="45">
        <f t="shared" si="727"/>
        <v>-9806.7554725123264</v>
      </c>
      <c r="R1531" s="45">
        <f t="shared" si="728"/>
        <v>-9.8067554725123269</v>
      </c>
      <c r="S1531" s="45">
        <f t="shared" si="729"/>
        <v>6065.8834163765814</v>
      </c>
      <c r="T1531" s="45">
        <f t="shared" si="751"/>
        <v>161858.5469134553</v>
      </c>
      <c r="U1531" s="45">
        <f t="shared" si="731"/>
        <v>0</v>
      </c>
      <c r="V1531" s="45">
        <f t="shared" si="732"/>
        <v>0</v>
      </c>
      <c r="W1531" s="45">
        <f t="shared" si="733"/>
        <v>-9.8067554725123269</v>
      </c>
      <c r="X1531" s="45">
        <f t="shared" si="734"/>
        <v>2.7240987423645352E-3</v>
      </c>
      <c r="Y1531" s="45">
        <f t="shared" si="720"/>
        <v>7032.6275675240277</v>
      </c>
      <c r="Z1531" s="45">
        <f t="shared" si="721"/>
        <v>-2504.3066293801708</v>
      </c>
      <c r="AA1531" s="45">
        <f t="shared" si="735"/>
        <v>1.9535076576455632</v>
      </c>
      <c r="AB1531" s="45">
        <f t="shared" si="736"/>
        <v>-0.69564073038338081</v>
      </c>
      <c r="AC1531" s="45">
        <f t="shared" si="737"/>
        <v>0.69564073038338081</v>
      </c>
      <c r="AD1531" s="45">
        <f t="shared" si="738"/>
        <v>1.2578669272621825</v>
      </c>
      <c r="AE1531" s="45">
        <f>1/2*(('Car Info '!$C$5)*('My Spreedsheet '!F1531)^2)</f>
        <v>288149.44444444438</v>
      </c>
      <c r="AF1531" s="45">
        <f t="shared" si="739"/>
        <v>288.14944444444438</v>
      </c>
      <c r="AG1531" s="45">
        <f t="shared" si="740"/>
        <v>8.0041512345678995E-2</v>
      </c>
      <c r="AH1531" s="45">
        <f t="shared" si="741"/>
        <v>51.165533341906631</v>
      </c>
      <c r="AI1531" s="45">
        <f t="shared" si="742"/>
        <v>6065.8834163765814</v>
      </c>
      <c r="AJ1531" s="45">
        <f t="shared" si="743"/>
        <v>282083.56102806778</v>
      </c>
      <c r="AK1531" s="45">
        <f t="shared" si="744"/>
        <v>282.08356102806778</v>
      </c>
      <c r="AL1531" s="45">
        <f t="shared" si="745"/>
        <v>282083.56102806778</v>
      </c>
      <c r="AM1531" s="45">
        <f t="shared" si="746"/>
        <v>282.08356102806778</v>
      </c>
      <c r="AN1531" s="45">
        <f t="shared" si="747"/>
        <v>211.56267077105085</v>
      </c>
      <c r="AO1531" s="45">
        <f>IF('My Spreedsheet '!AN1531&lt; 'Supercapacitor Info'!$F$22,'My Spreedsheet '!AN1531,'Supercapacitor Info'!$F$22)</f>
        <v>211.56267077105085</v>
      </c>
    </row>
    <row r="1532" spans="2:41" x14ac:dyDescent="0.3">
      <c r="B1532" s="13" t="s">
        <v>12</v>
      </c>
      <c r="C1532" s="13">
        <v>1527</v>
      </c>
      <c r="D1532" s="13">
        <v>50</v>
      </c>
      <c r="E1532" s="54">
        <v>68.599999999999994</v>
      </c>
      <c r="F1532" s="54">
        <f t="shared" si="722"/>
        <v>19.055555555555554</v>
      </c>
      <c r="G1532" s="20">
        <f t="shared" si="748"/>
        <v>-0.63888888888888806</v>
      </c>
      <c r="H1532" s="20">
        <f t="shared" si="749"/>
        <v>-2.2999999999999972</v>
      </c>
      <c r="I1532" s="20">
        <f t="shared" si="723"/>
        <v>19.055555555555554</v>
      </c>
      <c r="J1532" s="20">
        <f t="shared" si="724"/>
        <v>15637.55555555556</v>
      </c>
      <c r="K1532" s="20">
        <f t="shared" si="750"/>
        <v>629.30555555555566</v>
      </c>
      <c r="L1532" s="45">
        <f>'Car Info '!$C$5*'My Spreedsheet '!G1532</f>
        <v>-951.94444444444321</v>
      </c>
      <c r="M1532" s="45">
        <f t="shared" si="726"/>
        <v>1</v>
      </c>
      <c r="N1532" s="45">
        <f>IF(M1532=1,'Car Info '!$C$5*9.80665*'Car Info '!$H$5,0)</f>
        <v>160.73099349999998</v>
      </c>
      <c r="O1532" s="45">
        <f>0.5*'Car Info '!$G$5*'Car Info '!$I$5*'Car Info '!$D$5*('My Spreedsheet '!F1532*'My Spreedsheet '!F1532)</f>
        <v>138.66704368742359</v>
      </c>
      <c r="P1532" s="45">
        <f t="shared" si="752"/>
        <v>-652.54640725701961</v>
      </c>
      <c r="Q1532" s="45">
        <f t="shared" si="727"/>
        <v>-12434.634316064317</v>
      </c>
      <c r="R1532" s="45">
        <f t="shared" si="728"/>
        <v>-12.434634316064317</v>
      </c>
      <c r="S1532" s="45">
        <f t="shared" si="729"/>
        <v>5705.1959308492378</v>
      </c>
      <c r="T1532" s="45">
        <f t="shared" si="751"/>
        <v>167563.74284430454</v>
      </c>
      <c r="U1532" s="45">
        <f t="shared" si="731"/>
        <v>0</v>
      </c>
      <c r="V1532" s="45">
        <f t="shared" si="732"/>
        <v>0</v>
      </c>
      <c r="W1532" s="45">
        <f t="shared" si="733"/>
        <v>-12.434634316064317</v>
      </c>
      <c r="X1532" s="45">
        <f t="shared" si="734"/>
        <v>3.4540650877956437E-3</v>
      </c>
      <c r="Y1532" s="45">
        <f t="shared" si="720"/>
        <v>7032.6275675240277</v>
      </c>
      <c r="Z1532" s="45">
        <f t="shared" si="721"/>
        <v>-2516.7412636962349</v>
      </c>
      <c r="AA1532" s="45">
        <f t="shared" si="735"/>
        <v>1.9535076576455632</v>
      </c>
      <c r="AB1532" s="45">
        <f t="shared" si="736"/>
        <v>-0.69909479547117637</v>
      </c>
      <c r="AC1532" s="45">
        <f t="shared" si="737"/>
        <v>0.69909479547117637</v>
      </c>
      <c r="AD1532" s="45">
        <f t="shared" si="738"/>
        <v>1.2544128621743869</v>
      </c>
      <c r="AE1532" s="45">
        <f>1/2*(('Car Info '!$C$5)*('My Spreedsheet '!F1532)^2)</f>
        <v>270520.07716049376</v>
      </c>
      <c r="AF1532" s="45">
        <f t="shared" si="739"/>
        <v>270.52007716049377</v>
      </c>
      <c r="AG1532" s="45">
        <f t="shared" si="740"/>
        <v>7.5144465877914943E-2</v>
      </c>
      <c r="AH1532" s="45">
        <f t="shared" si="741"/>
        <v>51.240677807784543</v>
      </c>
      <c r="AI1532" s="45">
        <f t="shared" si="742"/>
        <v>5705.1959308492378</v>
      </c>
      <c r="AJ1532" s="45">
        <f t="shared" si="743"/>
        <v>264814.88122964452</v>
      </c>
      <c r="AK1532" s="45">
        <f t="shared" si="744"/>
        <v>264.81488122964453</v>
      </c>
      <c r="AL1532" s="45">
        <f t="shared" si="745"/>
        <v>264814.88122964452</v>
      </c>
      <c r="AM1532" s="45">
        <f t="shared" si="746"/>
        <v>264.81488122964453</v>
      </c>
      <c r="AN1532" s="45">
        <f t="shared" si="747"/>
        <v>198.61116092223341</v>
      </c>
      <c r="AO1532" s="45">
        <f>IF('My Spreedsheet '!AN1532&lt; 'Supercapacitor Info'!$F$22,'My Spreedsheet '!AN1532,'Supercapacitor Info'!$F$22)</f>
        <v>198.61116092223341</v>
      </c>
    </row>
    <row r="1533" spans="2:41" x14ac:dyDescent="0.3">
      <c r="B1533" s="13" t="s">
        <v>12</v>
      </c>
      <c r="C1533" s="13">
        <v>1528</v>
      </c>
      <c r="D1533" s="13">
        <v>51</v>
      </c>
      <c r="E1533" s="54">
        <v>66.2</v>
      </c>
      <c r="F1533" s="54">
        <f t="shared" si="722"/>
        <v>18.388888888888889</v>
      </c>
      <c r="G1533" s="20">
        <f t="shared" si="748"/>
        <v>-0.63888888888888806</v>
      </c>
      <c r="H1533" s="20">
        <f t="shared" si="749"/>
        <v>-2.2999999999999972</v>
      </c>
      <c r="I1533" s="20">
        <f t="shared" si="723"/>
        <v>18.388888888888889</v>
      </c>
      <c r="J1533" s="20">
        <f t="shared" si="724"/>
        <v>15655.944444444449</v>
      </c>
      <c r="K1533" s="20">
        <f t="shared" si="750"/>
        <v>647.69444444444457</v>
      </c>
      <c r="L1533" s="45">
        <f>'Car Info '!$C$5*'My Spreedsheet '!G1533</f>
        <v>-951.94444444444321</v>
      </c>
      <c r="M1533" s="45">
        <f t="shared" si="726"/>
        <v>1</v>
      </c>
      <c r="N1533" s="45">
        <f>IF(M1533=1,'Car Info '!$C$5*9.80665*'Car Info '!$H$5,0)</f>
        <v>160.73099349999998</v>
      </c>
      <c r="O1533" s="45">
        <f>0.5*'Car Info '!$G$5*'Car Info '!$I$5*'Car Info '!$D$5*('My Spreedsheet '!F1533*'My Spreedsheet '!F1533)</f>
        <v>129.13411906125697</v>
      </c>
      <c r="P1533" s="45">
        <f t="shared" si="752"/>
        <v>-662.07933188318634</v>
      </c>
      <c r="Q1533" s="45">
        <f t="shared" si="727"/>
        <v>-12174.903269629705</v>
      </c>
      <c r="R1533" s="45">
        <f t="shared" si="728"/>
        <v>-12.174903269629706</v>
      </c>
      <c r="S1533" s="45">
        <f t="shared" si="729"/>
        <v>5330.2973476542256</v>
      </c>
      <c r="T1533" s="45">
        <f t="shared" si="751"/>
        <v>172894.04019195877</v>
      </c>
      <c r="U1533" s="45">
        <f t="shared" si="731"/>
        <v>0</v>
      </c>
      <c r="V1533" s="45">
        <f t="shared" si="732"/>
        <v>0</v>
      </c>
      <c r="W1533" s="45">
        <f t="shared" si="733"/>
        <v>-12.174903269629706</v>
      </c>
      <c r="X1533" s="45">
        <f t="shared" si="734"/>
        <v>3.3819175748971407E-3</v>
      </c>
      <c r="Y1533" s="45">
        <f t="shared" si="720"/>
        <v>7032.6275675240277</v>
      </c>
      <c r="Z1533" s="45">
        <f t="shared" si="721"/>
        <v>-2528.9161669658647</v>
      </c>
      <c r="AA1533" s="45">
        <f t="shared" si="735"/>
        <v>1.9535076576455632</v>
      </c>
      <c r="AB1533" s="45">
        <f t="shared" si="736"/>
        <v>-0.70247671304607351</v>
      </c>
      <c r="AC1533" s="45">
        <f t="shared" si="737"/>
        <v>0.70247671304607351</v>
      </c>
      <c r="AD1533" s="45">
        <f t="shared" si="738"/>
        <v>1.2510309445994898</v>
      </c>
      <c r="AE1533" s="45">
        <f>1/2*(('Car Info '!$C$5)*('My Spreedsheet '!F1533)^2)</f>
        <v>251922.66975308643</v>
      </c>
      <c r="AF1533" s="45">
        <f t="shared" si="739"/>
        <v>251.92266975308644</v>
      </c>
      <c r="AG1533" s="45">
        <f t="shared" si="740"/>
        <v>6.9978519375857348E-2</v>
      </c>
      <c r="AH1533" s="45">
        <f t="shared" si="741"/>
        <v>51.310656327160402</v>
      </c>
      <c r="AI1533" s="45">
        <f t="shared" si="742"/>
        <v>5330.2973476542256</v>
      </c>
      <c r="AJ1533" s="45">
        <f t="shared" si="743"/>
        <v>246592.37240543219</v>
      </c>
      <c r="AK1533" s="45">
        <f t="shared" si="744"/>
        <v>246.5923724054322</v>
      </c>
      <c r="AL1533" s="45">
        <f t="shared" si="745"/>
        <v>246592.37240543219</v>
      </c>
      <c r="AM1533" s="45">
        <f t="shared" si="746"/>
        <v>246.5923724054322</v>
      </c>
      <c r="AN1533" s="45">
        <f t="shared" si="747"/>
        <v>184.94427930407414</v>
      </c>
      <c r="AO1533" s="45">
        <f>IF('My Spreedsheet '!AN1533&lt; 'Supercapacitor Info'!$F$22,'My Spreedsheet '!AN1533,'Supercapacitor Info'!$F$22)</f>
        <v>184.94427930407414</v>
      </c>
    </row>
    <row r="1534" spans="2:41" x14ac:dyDescent="0.3">
      <c r="B1534" s="13" t="s">
        <v>12</v>
      </c>
      <c r="C1534" s="13">
        <v>1529</v>
      </c>
      <c r="D1534" s="13">
        <v>52</v>
      </c>
      <c r="E1534" s="54">
        <v>64</v>
      </c>
      <c r="F1534" s="54">
        <f t="shared" si="722"/>
        <v>17.777777777777779</v>
      </c>
      <c r="G1534" s="20">
        <f t="shared" si="748"/>
        <v>-0.55555555555555558</v>
      </c>
      <c r="H1534" s="20">
        <f t="shared" si="749"/>
        <v>-2</v>
      </c>
      <c r="I1534" s="20">
        <f t="shared" si="723"/>
        <v>17.777777777777779</v>
      </c>
      <c r="J1534" s="20">
        <f t="shared" si="724"/>
        <v>15673.722222222226</v>
      </c>
      <c r="K1534" s="20">
        <f t="shared" si="750"/>
        <v>665.4722222222224</v>
      </c>
      <c r="L1534" s="45">
        <f>'Car Info '!$C$5*'My Spreedsheet '!G1534</f>
        <v>-827.77777777777783</v>
      </c>
      <c r="M1534" s="45">
        <f t="shared" si="726"/>
        <v>1</v>
      </c>
      <c r="N1534" s="45">
        <f>IF(M1534=1,'Car Info '!$C$5*9.80665*'Car Info '!$H$5,0)</f>
        <v>160.73099349999998</v>
      </c>
      <c r="O1534" s="45">
        <f>0.5*'Car Info '!$G$5*'Car Info '!$I$5*'Car Info '!$D$5*('My Spreedsheet '!F1534*'My Spreedsheet '!F1534)</f>
        <v>120.6938033777778</v>
      </c>
      <c r="P1534" s="45">
        <f t="shared" si="752"/>
        <v>-546.35298090000003</v>
      </c>
      <c r="Q1534" s="45">
        <f t="shared" si="727"/>
        <v>-9712.9418826666679</v>
      </c>
      <c r="R1534" s="45">
        <f t="shared" si="728"/>
        <v>-9.7129418826666676</v>
      </c>
      <c r="S1534" s="45">
        <f t="shared" si="729"/>
        <v>5003.1075000493829</v>
      </c>
      <c r="T1534" s="45">
        <f t="shared" si="751"/>
        <v>177897.14769200815</v>
      </c>
      <c r="U1534" s="45">
        <f t="shared" si="731"/>
        <v>0</v>
      </c>
      <c r="V1534" s="45">
        <f t="shared" si="732"/>
        <v>0</v>
      </c>
      <c r="W1534" s="45">
        <f t="shared" si="733"/>
        <v>-9.7129418826666676</v>
      </c>
      <c r="X1534" s="45">
        <f t="shared" si="734"/>
        <v>2.6980394118518523E-3</v>
      </c>
      <c r="Y1534" s="45">
        <f t="shared" si="720"/>
        <v>7032.6275675240277</v>
      </c>
      <c r="Z1534" s="45">
        <f t="shared" si="721"/>
        <v>-2538.6291088485314</v>
      </c>
      <c r="AA1534" s="45">
        <f t="shared" si="735"/>
        <v>1.9535076576455632</v>
      </c>
      <c r="AB1534" s="45">
        <f t="shared" si="736"/>
        <v>-0.70517475245792538</v>
      </c>
      <c r="AC1534" s="45">
        <f t="shared" si="737"/>
        <v>0.70517475245792538</v>
      </c>
      <c r="AD1534" s="45">
        <f t="shared" si="738"/>
        <v>1.2483329051876377</v>
      </c>
      <c r="AE1534" s="45">
        <f>1/2*(('Car Info '!$C$5)*('My Spreedsheet '!F1534)^2)</f>
        <v>235456.79012345683</v>
      </c>
      <c r="AF1534" s="45">
        <f t="shared" si="739"/>
        <v>235.45679012345684</v>
      </c>
      <c r="AG1534" s="45">
        <f t="shared" si="740"/>
        <v>6.5404663923182449E-2</v>
      </c>
      <c r="AH1534" s="45">
        <f t="shared" si="741"/>
        <v>51.376060991083584</v>
      </c>
      <c r="AI1534" s="45">
        <f t="shared" si="742"/>
        <v>5003.1075000493829</v>
      </c>
      <c r="AJ1534" s="45">
        <f t="shared" si="743"/>
        <v>230453.68262340745</v>
      </c>
      <c r="AK1534" s="45">
        <f t="shared" si="744"/>
        <v>230.45368262340745</v>
      </c>
      <c r="AL1534" s="45">
        <f t="shared" si="745"/>
        <v>230453.68262340745</v>
      </c>
      <c r="AM1534" s="45">
        <f t="shared" si="746"/>
        <v>230.45368262340745</v>
      </c>
      <c r="AN1534" s="45">
        <f t="shared" si="747"/>
        <v>172.84026196755559</v>
      </c>
      <c r="AO1534" s="45">
        <f>IF('My Spreedsheet '!AN1534&lt; 'Supercapacitor Info'!$F$22,'My Spreedsheet '!AN1534,'Supercapacitor Info'!$F$22)</f>
        <v>172.84026196755559</v>
      </c>
    </row>
    <row r="1535" spans="2:41" x14ac:dyDescent="0.3">
      <c r="B1535" s="13" t="s">
        <v>12</v>
      </c>
      <c r="C1535" s="13">
        <v>1530</v>
      </c>
      <c r="D1535" s="13">
        <v>53</v>
      </c>
      <c r="E1535" s="54">
        <v>62.2</v>
      </c>
      <c r="F1535" s="54">
        <f t="shared" si="722"/>
        <v>17.277777777777779</v>
      </c>
      <c r="G1535" s="20">
        <f t="shared" si="748"/>
        <v>-0.43055555555555575</v>
      </c>
      <c r="H1535" s="20">
        <f t="shared" si="749"/>
        <v>-1.5500000000000007</v>
      </c>
      <c r="I1535" s="20">
        <f t="shared" si="723"/>
        <v>17.277777777777779</v>
      </c>
      <c r="J1535" s="20">
        <f t="shared" si="724"/>
        <v>15691.000000000004</v>
      </c>
      <c r="K1535" s="20">
        <f t="shared" si="750"/>
        <v>682.75000000000023</v>
      </c>
      <c r="L1535" s="45">
        <f>'Car Info '!$C$5*'My Spreedsheet '!G1535</f>
        <v>-641.52777777777806</v>
      </c>
      <c r="M1535" s="45">
        <f t="shared" si="726"/>
        <v>1</v>
      </c>
      <c r="N1535" s="45">
        <f>IF(M1535=1,'Car Info '!$C$5*9.80665*'Car Info '!$H$5,0)</f>
        <v>160.73099349999998</v>
      </c>
      <c r="O1535" s="45">
        <f>0.5*'Car Info '!$G$5*'Car Info '!$I$5*'Car Info '!$D$5*('My Spreedsheet '!F1535*'My Spreedsheet '!F1535)</f>
        <v>114.0002476220903</v>
      </c>
      <c r="P1535" s="45">
        <f t="shared" si="752"/>
        <v>-366.79653665568782</v>
      </c>
      <c r="Q1535" s="45">
        <f t="shared" si="727"/>
        <v>-6337.429049995495</v>
      </c>
      <c r="R1535" s="45">
        <f t="shared" si="728"/>
        <v>-6.3374290499954951</v>
      </c>
      <c r="S1535" s="45">
        <f t="shared" si="729"/>
        <v>4746.7453327205603</v>
      </c>
      <c r="T1535" s="45">
        <f t="shared" si="751"/>
        <v>182643.89302472872</v>
      </c>
      <c r="U1535" s="45">
        <f t="shared" si="731"/>
        <v>0</v>
      </c>
      <c r="V1535" s="45">
        <f t="shared" si="732"/>
        <v>0</v>
      </c>
      <c r="W1535" s="45">
        <f t="shared" si="733"/>
        <v>-6.3374290499954951</v>
      </c>
      <c r="X1535" s="45">
        <f t="shared" si="734"/>
        <v>1.7603969583320819E-3</v>
      </c>
      <c r="Y1535" s="45">
        <f t="shared" si="720"/>
        <v>7032.6275675240277</v>
      </c>
      <c r="Z1535" s="45">
        <f t="shared" si="721"/>
        <v>-2544.9665378985269</v>
      </c>
      <c r="AA1535" s="45">
        <f t="shared" si="735"/>
        <v>1.9535076576455632</v>
      </c>
      <c r="AB1535" s="45">
        <f t="shared" si="736"/>
        <v>-0.70693514941625746</v>
      </c>
      <c r="AC1535" s="45">
        <f t="shared" si="737"/>
        <v>0.70693514941625746</v>
      </c>
      <c r="AD1535" s="45">
        <f t="shared" si="738"/>
        <v>1.2465725082293058</v>
      </c>
      <c r="AE1535" s="45">
        <f>1/2*(('Car Info '!$C$5)*('My Spreedsheet '!F1535)^2)</f>
        <v>222398.59567901239</v>
      </c>
      <c r="AF1535" s="45">
        <f t="shared" si="739"/>
        <v>222.3985956790124</v>
      </c>
      <c r="AG1535" s="45">
        <f t="shared" si="740"/>
        <v>6.1777387688614557E-2</v>
      </c>
      <c r="AH1535" s="45">
        <f t="shared" si="741"/>
        <v>51.437838378772199</v>
      </c>
      <c r="AI1535" s="45">
        <f t="shared" si="742"/>
        <v>4746.7453327205603</v>
      </c>
      <c r="AJ1535" s="45">
        <f t="shared" si="743"/>
        <v>217651.85034629182</v>
      </c>
      <c r="AK1535" s="45">
        <f t="shared" si="744"/>
        <v>217.65185034629181</v>
      </c>
      <c r="AL1535" s="45">
        <f t="shared" si="745"/>
        <v>217651.85034629182</v>
      </c>
      <c r="AM1535" s="45">
        <f t="shared" si="746"/>
        <v>217.65185034629181</v>
      </c>
      <c r="AN1535" s="45">
        <f t="shared" si="747"/>
        <v>163.23888775971886</v>
      </c>
      <c r="AO1535" s="45">
        <f>IF('My Spreedsheet '!AN1535&lt; 'Supercapacitor Info'!$F$22,'My Spreedsheet '!AN1535,'Supercapacitor Info'!$F$22)</f>
        <v>163.23888775971886</v>
      </c>
    </row>
    <row r="1536" spans="2:41" x14ac:dyDescent="0.3">
      <c r="B1536" s="13" t="s">
        <v>12</v>
      </c>
      <c r="C1536" s="13">
        <v>1531</v>
      </c>
      <c r="D1536" s="13">
        <v>54</v>
      </c>
      <c r="E1536" s="54">
        <v>60.9</v>
      </c>
      <c r="F1536" s="54">
        <f t="shared" si="722"/>
        <v>16.916666666666664</v>
      </c>
      <c r="G1536" s="20">
        <f t="shared" si="748"/>
        <v>-0.27777777777777779</v>
      </c>
      <c r="H1536" s="20">
        <f t="shared" si="749"/>
        <v>-1</v>
      </c>
      <c r="I1536" s="20">
        <f t="shared" si="723"/>
        <v>16.916666666666664</v>
      </c>
      <c r="J1536" s="20">
        <f t="shared" si="724"/>
        <v>15707.91666666667</v>
      </c>
      <c r="K1536" s="20">
        <f t="shared" si="750"/>
        <v>699.66666666666686</v>
      </c>
      <c r="L1536" s="45">
        <f>'Car Info '!$C$5*'My Spreedsheet '!G1536</f>
        <v>-413.88888888888891</v>
      </c>
      <c r="M1536" s="45">
        <f t="shared" si="726"/>
        <v>1</v>
      </c>
      <c r="N1536" s="45">
        <f>IF(M1536=1,'Car Info '!$C$5*9.80665*'Car Info '!$H$5,0)</f>
        <v>160.73099349999998</v>
      </c>
      <c r="O1536" s="45">
        <f>0.5*'Car Info '!$G$5*'Car Info '!$I$5*'Car Info '!$D$5*('My Spreedsheet '!F1536*'My Spreedsheet '!F1536)</f>
        <v>109.28476193982809</v>
      </c>
      <c r="P1536" s="45">
        <f t="shared" si="752"/>
        <v>-143.87313344906084</v>
      </c>
      <c r="Q1536" s="45">
        <f t="shared" si="727"/>
        <v>-2433.8538408466125</v>
      </c>
      <c r="R1536" s="45">
        <f t="shared" si="728"/>
        <v>-2.4338538408466124</v>
      </c>
      <c r="S1536" s="45">
        <f t="shared" si="729"/>
        <v>4567.7665295237575</v>
      </c>
      <c r="T1536" s="45">
        <f t="shared" si="751"/>
        <v>187211.65955425249</v>
      </c>
      <c r="U1536" s="45">
        <f t="shared" si="731"/>
        <v>0</v>
      </c>
      <c r="V1536" s="45">
        <f t="shared" si="732"/>
        <v>0</v>
      </c>
      <c r="W1536" s="45">
        <f t="shared" si="733"/>
        <v>-2.4338538408466124</v>
      </c>
      <c r="X1536" s="45">
        <f t="shared" si="734"/>
        <v>6.7607051134628126E-4</v>
      </c>
      <c r="Y1536" s="45">
        <f t="shared" si="720"/>
        <v>7032.6275675240277</v>
      </c>
      <c r="Z1536" s="45">
        <f t="shared" si="721"/>
        <v>-2547.4003917393734</v>
      </c>
      <c r="AA1536" s="45">
        <f t="shared" si="735"/>
        <v>1.9535076576455632</v>
      </c>
      <c r="AB1536" s="45">
        <f t="shared" si="736"/>
        <v>-0.70761121992760367</v>
      </c>
      <c r="AC1536" s="45">
        <f t="shared" si="737"/>
        <v>0.70761121992760367</v>
      </c>
      <c r="AD1536" s="45">
        <f t="shared" si="738"/>
        <v>1.2458964377179595</v>
      </c>
      <c r="AE1536" s="45">
        <f>1/2*(('Car Info '!$C$5)*('My Spreedsheet '!F1536)^2)</f>
        <v>213199.34027777772</v>
      </c>
      <c r="AF1536" s="45">
        <f t="shared" si="739"/>
        <v>213.19934027777774</v>
      </c>
      <c r="AG1536" s="45">
        <f t="shared" si="740"/>
        <v>5.922203896604937E-2</v>
      </c>
      <c r="AH1536" s="45">
        <f t="shared" si="741"/>
        <v>51.497060417738247</v>
      </c>
      <c r="AI1536" s="45">
        <f t="shared" si="742"/>
        <v>4567.7665295237575</v>
      </c>
      <c r="AJ1536" s="45">
        <f t="shared" si="743"/>
        <v>208631.57374825396</v>
      </c>
      <c r="AK1536" s="45">
        <f t="shared" si="744"/>
        <v>208.63157374825397</v>
      </c>
      <c r="AL1536" s="45">
        <f t="shared" si="745"/>
        <v>208631.57374825396</v>
      </c>
      <c r="AM1536" s="45">
        <f t="shared" si="746"/>
        <v>208.63157374825397</v>
      </c>
      <c r="AN1536" s="45">
        <f t="shared" si="747"/>
        <v>156.47368031119046</v>
      </c>
      <c r="AO1536" s="45">
        <f>IF('My Spreedsheet '!AN1536&lt; 'Supercapacitor Info'!$F$22,'My Spreedsheet '!AN1536,'Supercapacitor Info'!$F$22)</f>
        <v>156.47368031119046</v>
      </c>
    </row>
    <row r="1537" spans="2:41" x14ac:dyDescent="0.3">
      <c r="B1537" s="13" t="s">
        <v>12</v>
      </c>
      <c r="C1537" s="13">
        <v>1532</v>
      </c>
      <c r="D1537" s="13">
        <v>55</v>
      </c>
      <c r="E1537" s="54">
        <v>60.2</v>
      </c>
      <c r="F1537" s="54">
        <f t="shared" si="722"/>
        <v>16.722222222222221</v>
      </c>
      <c r="G1537" s="20">
        <f t="shared" si="748"/>
        <v>-0.12499999999999981</v>
      </c>
      <c r="H1537" s="20">
        <f t="shared" si="749"/>
        <v>-0.44999999999999929</v>
      </c>
      <c r="I1537" s="20">
        <f t="shared" si="723"/>
        <v>16.722222222222221</v>
      </c>
      <c r="J1537" s="20">
        <f t="shared" si="724"/>
        <v>15724.638888888892</v>
      </c>
      <c r="K1537" s="20">
        <f t="shared" si="750"/>
        <v>716.38888888888903</v>
      </c>
      <c r="L1537" s="45">
        <f>'Car Info '!$C$5*'My Spreedsheet '!G1537</f>
        <v>-186.24999999999972</v>
      </c>
      <c r="M1537" s="45">
        <f t="shared" si="726"/>
        <v>1</v>
      </c>
      <c r="N1537" s="45">
        <f>IF(M1537=1,'Car Info '!$C$5*9.80665*'Car Info '!$H$5,0)</f>
        <v>160.73099349999998</v>
      </c>
      <c r="O1537" s="45">
        <f>0.5*'Car Info '!$G$5*'Car Info '!$I$5*'Car Info '!$D$5*('My Spreedsheet '!F1537*'My Spreedsheet '!F1537)</f>
        <v>106.78690702959027</v>
      </c>
      <c r="P1537" s="45">
        <f t="shared" si="752"/>
        <v>81.267900529590534</v>
      </c>
      <c r="Q1537" s="45">
        <f t="shared" si="727"/>
        <v>1358.9798921892639</v>
      </c>
      <c r="R1537" s="45">
        <f t="shared" si="728"/>
        <v>1.358979892189264</v>
      </c>
      <c r="S1537" s="45">
        <f t="shared" si="729"/>
        <v>4473.4937810781475</v>
      </c>
      <c r="T1537" s="45">
        <f t="shared" si="751"/>
        <v>191685.15333533063</v>
      </c>
      <c r="U1537" s="45">
        <f t="shared" si="731"/>
        <v>1.358979892189264</v>
      </c>
      <c r="V1537" s="45">
        <f t="shared" si="732"/>
        <v>3.7749441449701779E-4</v>
      </c>
      <c r="W1537" s="45">
        <f t="shared" si="733"/>
        <v>0</v>
      </c>
      <c r="X1537" s="45">
        <f t="shared" si="734"/>
        <v>0</v>
      </c>
      <c r="Y1537" s="45">
        <f t="shared" si="720"/>
        <v>7033.986547416217</v>
      </c>
      <c r="Z1537" s="45">
        <f t="shared" si="721"/>
        <v>-2547.4003917393734</v>
      </c>
      <c r="AA1537" s="45">
        <f t="shared" si="735"/>
        <v>1.9538851520600602</v>
      </c>
      <c r="AB1537" s="45">
        <f t="shared" si="736"/>
        <v>-0.70761121992760367</v>
      </c>
      <c r="AC1537" s="45">
        <f t="shared" si="737"/>
        <v>0.70761121992760367</v>
      </c>
      <c r="AD1537" s="45">
        <f t="shared" si="738"/>
        <v>1.2462739321324565</v>
      </c>
      <c r="AE1537" s="45">
        <f>1/2*(('Car Info '!$C$5)*('My Spreedsheet '!F1537)^2)</f>
        <v>208326.37345679008</v>
      </c>
      <c r="AF1537" s="45">
        <f t="shared" si="739"/>
        <v>208.32637345679009</v>
      </c>
      <c r="AG1537" s="45">
        <f t="shared" si="740"/>
        <v>5.7868437071330582E-2</v>
      </c>
      <c r="AH1537" s="45">
        <f t="shared" si="741"/>
        <v>51.554928854809575</v>
      </c>
      <c r="AI1537" s="45">
        <f t="shared" si="742"/>
        <v>4473.4937810781475</v>
      </c>
      <c r="AJ1537" s="45">
        <f t="shared" si="743"/>
        <v>203852.87967571194</v>
      </c>
      <c r="AK1537" s="45">
        <f t="shared" si="744"/>
        <v>203.85287967571193</v>
      </c>
      <c r="AL1537" s="45">
        <f t="shared" si="745"/>
        <v>203852.87967571194</v>
      </c>
      <c r="AM1537" s="45">
        <f t="shared" si="746"/>
        <v>203.85287967571193</v>
      </c>
      <c r="AN1537" s="45">
        <f t="shared" si="747"/>
        <v>152.88965975678394</v>
      </c>
      <c r="AO1537" s="45">
        <f>IF('My Spreedsheet '!AN1537&lt; 'Supercapacitor Info'!$F$22,'My Spreedsheet '!AN1537,'Supercapacitor Info'!$F$22)</f>
        <v>152.88965975678394</v>
      </c>
    </row>
    <row r="1538" spans="2:41" x14ac:dyDescent="0.3">
      <c r="B1538" s="13" t="s">
        <v>12</v>
      </c>
      <c r="C1538" s="13">
        <v>1533</v>
      </c>
      <c r="D1538" s="13">
        <v>56</v>
      </c>
      <c r="E1538" s="54">
        <v>60</v>
      </c>
      <c r="F1538" s="54">
        <f t="shared" si="722"/>
        <v>16.666666666666668</v>
      </c>
      <c r="G1538" s="20">
        <f t="shared" si="748"/>
        <v>2.7777777777777186E-2</v>
      </c>
      <c r="H1538" s="20">
        <f t="shared" si="749"/>
        <v>9.9999999999997868E-2</v>
      </c>
      <c r="I1538" s="20">
        <f t="shared" si="723"/>
        <v>16.666666666666668</v>
      </c>
      <c r="J1538" s="20">
        <f t="shared" si="724"/>
        <v>15741.305555555558</v>
      </c>
      <c r="K1538" s="20">
        <f t="shared" si="750"/>
        <v>733.05555555555566</v>
      </c>
      <c r="L1538" s="45">
        <f>'Car Info '!$C$5*'My Spreedsheet '!G1538</f>
        <v>41.388888888888005</v>
      </c>
      <c r="M1538" s="45">
        <f t="shared" si="726"/>
        <v>1</v>
      </c>
      <c r="N1538" s="45">
        <f>IF(M1538=1,'Car Info '!$C$5*9.80665*'Car Info '!$H$5,0)</f>
        <v>160.73099349999998</v>
      </c>
      <c r="O1538" s="45">
        <f>0.5*'Car Info '!$G$5*'Car Info '!$I$5*'Car Info '!$D$5*('My Spreedsheet '!F1538*'My Spreedsheet '!F1538)</f>
        <v>106.07853812500002</v>
      </c>
      <c r="P1538" s="45">
        <f t="shared" si="752"/>
        <v>308.19842051388798</v>
      </c>
      <c r="Q1538" s="45">
        <f t="shared" si="727"/>
        <v>5136.6403418981336</v>
      </c>
      <c r="R1538" s="45">
        <f t="shared" si="728"/>
        <v>5.1366403418981337</v>
      </c>
      <c r="S1538" s="45">
        <f t="shared" si="729"/>
        <v>4446.8255270833333</v>
      </c>
      <c r="T1538" s="45">
        <f t="shared" si="751"/>
        <v>196131.97886241396</v>
      </c>
      <c r="U1538" s="45">
        <f t="shared" si="731"/>
        <v>5.1366403418981337</v>
      </c>
      <c r="V1538" s="45">
        <f t="shared" si="732"/>
        <v>1.4268445394161483E-3</v>
      </c>
      <c r="W1538" s="45">
        <f t="shared" si="733"/>
        <v>0</v>
      </c>
      <c r="X1538" s="45">
        <f t="shared" si="734"/>
        <v>0</v>
      </c>
      <c r="Y1538" s="45">
        <f t="shared" si="720"/>
        <v>7039.1231877581149</v>
      </c>
      <c r="Z1538" s="45">
        <f t="shared" si="721"/>
        <v>-2547.4003917393734</v>
      </c>
      <c r="AA1538" s="45">
        <f t="shared" si="735"/>
        <v>1.9553119965994763</v>
      </c>
      <c r="AB1538" s="45">
        <f t="shared" si="736"/>
        <v>-0.70761121992760367</v>
      </c>
      <c r="AC1538" s="45">
        <f t="shared" si="737"/>
        <v>0.70761121992760367</v>
      </c>
      <c r="AD1538" s="45">
        <f t="shared" si="738"/>
        <v>1.2477007766718726</v>
      </c>
      <c r="AE1538" s="45">
        <f>1/2*(('Car Info '!$C$5)*('My Spreedsheet '!F1538)^2)</f>
        <v>206944.4444444445</v>
      </c>
      <c r="AF1538" s="45">
        <f t="shared" si="739"/>
        <v>206.94444444444451</v>
      </c>
      <c r="AG1538" s="45">
        <f t="shared" si="740"/>
        <v>5.7484567901234587E-2</v>
      </c>
      <c r="AH1538" s="45">
        <f t="shared" si="741"/>
        <v>51.612413422710809</v>
      </c>
      <c r="AI1538" s="45">
        <f t="shared" si="742"/>
        <v>4446.8255270833333</v>
      </c>
      <c r="AJ1538" s="45">
        <f t="shared" si="743"/>
        <v>202497.61891736116</v>
      </c>
      <c r="AK1538" s="45">
        <f t="shared" si="744"/>
        <v>202.49761891736117</v>
      </c>
      <c r="AL1538" s="45">
        <f t="shared" si="745"/>
        <v>0</v>
      </c>
      <c r="AM1538" s="45">
        <f t="shared" si="746"/>
        <v>0</v>
      </c>
      <c r="AN1538" s="45">
        <f t="shared" si="747"/>
        <v>151.87321418802088</v>
      </c>
      <c r="AO1538" s="45">
        <f>IF('My Spreedsheet '!AN1538&lt; 'Supercapacitor Info'!$F$22,'My Spreedsheet '!AN1538,'Supercapacitor Info'!$F$22)</f>
        <v>151.87321418802088</v>
      </c>
    </row>
    <row r="1539" spans="2:41" x14ac:dyDescent="0.3">
      <c r="B1539" s="13" t="s">
        <v>12</v>
      </c>
      <c r="C1539" s="13">
        <v>1534</v>
      </c>
      <c r="D1539" s="13">
        <v>57</v>
      </c>
      <c r="E1539" s="54">
        <v>60.4</v>
      </c>
      <c r="F1539" s="54">
        <f t="shared" si="722"/>
        <v>16.777777777777779</v>
      </c>
      <c r="G1539" s="20">
        <f t="shared" si="748"/>
        <v>0.19444444444444425</v>
      </c>
      <c r="H1539" s="20">
        <f t="shared" si="749"/>
        <v>0.69999999999999929</v>
      </c>
      <c r="I1539" s="20">
        <f t="shared" si="723"/>
        <v>16.777777777777779</v>
      </c>
      <c r="J1539" s="20">
        <f t="shared" si="724"/>
        <v>15758.083333333336</v>
      </c>
      <c r="K1539" s="20">
        <f t="shared" si="750"/>
        <v>749.83333333333348</v>
      </c>
      <c r="L1539" s="45">
        <f>'Car Info '!$C$5*'My Spreedsheet '!G1539</f>
        <v>289.72222222222194</v>
      </c>
      <c r="M1539" s="45">
        <f t="shared" si="726"/>
        <v>1</v>
      </c>
      <c r="N1539" s="45">
        <f>IF(M1539=1,'Car Info '!$C$5*9.80665*'Car Info '!$H$5,0)</f>
        <v>160.73099349999998</v>
      </c>
      <c r="O1539" s="45">
        <f>0.5*'Car Info '!$G$5*'Car Info '!$I$5*'Car Info '!$D$5*('My Spreedsheet '!F1539*'My Spreedsheet '!F1539)</f>
        <v>107.49763323502779</v>
      </c>
      <c r="P1539" s="45">
        <f t="shared" si="752"/>
        <v>557.95084895724972</v>
      </c>
      <c r="Q1539" s="45">
        <f t="shared" si="727"/>
        <v>9361.175354727191</v>
      </c>
      <c r="R1539" s="45">
        <f t="shared" si="728"/>
        <v>9.361175354727191</v>
      </c>
      <c r="S1539" s="45">
        <f t="shared" si="729"/>
        <v>4500.2802929987993</v>
      </c>
      <c r="T1539" s="45">
        <f t="shared" si="751"/>
        <v>200632.25915541276</v>
      </c>
      <c r="U1539" s="45">
        <f t="shared" si="731"/>
        <v>9.361175354727191</v>
      </c>
      <c r="V1539" s="45">
        <f t="shared" si="732"/>
        <v>2.6003264874242195E-3</v>
      </c>
      <c r="W1539" s="45">
        <f t="shared" si="733"/>
        <v>0</v>
      </c>
      <c r="X1539" s="45">
        <f t="shared" si="734"/>
        <v>0</v>
      </c>
      <c r="Y1539" s="45">
        <f t="shared" si="720"/>
        <v>7048.4843631128424</v>
      </c>
      <c r="Z1539" s="45">
        <f t="shared" si="721"/>
        <v>-2547.4003917393734</v>
      </c>
      <c r="AA1539" s="45">
        <f t="shared" si="735"/>
        <v>1.9579123230869007</v>
      </c>
      <c r="AB1539" s="45">
        <f t="shared" si="736"/>
        <v>-0.70761121992760367</v>
      </c>
      <c r="AC1539" s="45">
        <f t="shared" si="737"/>
        <v>0.70761121992760367</v>
      </c>
      <c r="AD1539" s="45">
        <f t="shared" si="738"/>
        <v>1.250301103159297</v>
      </c>
      <c r="AE1539" s="45">
        <f>1/2*(('Car Info '!$C$5)*('My Spreedsheet '!F1539)^2)</f>
        <v>209712.90123456795</v>
      </c>
      <c r="AF1539" s="45">
        <f t="shared" si="739"/>
        <v>209.71290123456797</v>
      </c>
      <c r="AG1539" s="45">
        <f t="shared" si="740"/>
        <v>5.8253583676268879E-2</v>
      </c>
      <c r="AH1539" s="45">
        <f t="shared" si="741"/>
        <v>51.670667006387077</v>
      </c>
      <c r="AI1539" s="45">
        <f t="shared" si="742"/>
        <v>4500.2802929987993</v>
      </c>
      <c r="AJ1539" s="45">
        <f t="shared" si="743"/>
        <v>205212.62094156916</v>
      </c>
      <c r="AK1539" s="45">
        <f t="shared" si="744"/>
        <v>205.21262094156916</v>
      </c>
      <c r="AL1539" s="45">
        <f t="shared" si="745"/>
        <v>0</v>
      </c>
      <c r="AM1539" s="45">
        <f t="shared" si="746"/>
        <v>0</v>
      </c>
      <c r="AN1539" s="45">
        <f t="shared" si="747"/>
        <v>153.90946570617689</v>
      </c>
      <c r="AO1539" s="45">
        <f>IF('My Spreedsheet '!AN1539&lt; 'Supercapacitor Info'!$F$22,'My Spreedsheet '!AN1539,'Supercapacitor Info'!$F$22)</f>
        <v>153.90946570617689</v>
      </c>
    </row>
    <row r="1540" spans="2:41" x14ac:dyDescent="0.3">
      <c r="B1540" s="13" t="s">
        <v>12</v>
      </c>
      <c r="C1540" s="13">
        <v>1535</v>
      </c>
      <c r="D1540" s="13">
        <v>58</v>
      </c>
      <c r="E1540" s="54">
        <v>61.4</v>
      </c>
      <c r="F1540" s="54">
        <f t="shared" si="722"/>
        <v>17.055555555555554</v>
      </c>
      <c r="G1540" s="20">
        <f t="shared" si="748"/>
        <v>0.38888888888888945</v>
      </c>
      <c r="H1540" s="20">
        <f t="shared" si="749"/>
        <v>1.4000000000000021</v>
      </c>
      <c r="I1540" s="20">
        <f t="shared" si="723"/>
        <v>17.055555555555554</v>
      </c>
      <c r="J1540" s="20">
        <f t="shared" si="724"/>
        <v>15775.138888888891</v>
      </c>
      <c r="K1540" s="20">
        <f t="shared" si="750"/>
        <v>766.88888888888903</v>
      </c>
      <c r="L1540" s="45">
        <f>'Car Info '!$C$5*'My Spreedsheet '!G1540</f>
        <v>579.44444444444525</v>
      </c>
      <c r="M1540" s="45">
        <f t="shared" si="726"/>
        <v>1</v>
      </c>
      <c r="N1540" s="45">
        <f>IF(M1540=1,'Car Info '!$C$5*9.80665*'Car Info '!$H$5,0)</f>
        <v>160.73099349999998</v>
      </c>
      <c r="O1540" s="45">
        <f>0.5*'Car Info '!$G$5*'Car Info '!$I$5*'Car Info '!$D$5*('My Spreedsheet '!F1540*'My Spreedsheet '!F1540)</f>
        <v>111.08662377492358</v>
      </c>
      <c r="P1540" s="45">
        <f t="shared" si="752"/>
        <v>851.26206171936883</v>
      </c>
      <c r="Q1540" s="45">
        <f t="shared" si="727"/>
        <v>14518.747385991455</v>
      </c>
      <c r="R1540" s="45">
        <f t="shared" si="728"/>
        <v>14.518747385991455</v>
      </c>
      <c r="S1540" s="45">
        <f t="shared" si="729"/>
        <v>4636.0004724111959</v>
      </c>
      <c r="T1540" s="45">
        <f t="shared" si="751"/>
        <v>205268.25962782395</v>
      </c>
      <c r="U1540" s="45">
        <f t="shared" si="731"/>
        <v>14.518747385991455</v>
      </c>
      <c r="V1540" s="45">
        <f t="shared" si="732"/>
        <v>4.032985384997626E-3</v>
      </c>
      <c r="W1540" s="45">
        <f t="shared" si="733"/>
        <v>0</v>
      </c>
      <c r="X1540" s="45">
        <f t="shared" si="734"/>
        <v>0</v>
      </c>
      <c r="Y1540" s="45">
        <f t="shared" si="720"/>
        <v>7063.0031104988338</v>
      </c>
      <c r="Z1540" s="45">
        <f t="shared" si="721"/>
        <v>-2547.4003917393734</v>
      </c>
      <c r="AA1540" s="45">
        <f t="shared" si="735"/>
        <v>1.9619453084718983</v>
      </c>
      <c r="AB1540" s="45">
        <f t="shared" si="736"/>
        <v>-0.70761121992760367</v>
      </c>
      <c r="AC1540" s="45">
        <f t="shared" si="737"/>
        <v>0.70761121992760367</v>
      </c>
      <c r="AD1540" s="45">
        <f t="shared" si="738"/>
        <v>1.2543340885442946</v>
      </c>
      <c r="AE1540" s="45">
        <f>1/2*(('Car Info '!$C$5)*('My Spreedsheet '!F1540)^2)</f>
        <v>216714.52160493823</v>
      </c>
      <c r="AF1540" s="45">
        <f t="shared" si="739"/>
        <v>216.71452160493823</v>
      </c>
      <c r="AG1540" s="45">
        <f t="shared" si="740"/>
        <v>6.0198478223593949E-2</v>
      </c>
      <c r="AH1540" s="45">
        <f t="shared" si="741"/>
        <v>51.730865484610675</v>
      </c>
      <c r="AI1540" s="45">
        <f t="shared" si="742"/>
        <v>4636.0004724111959</v>
      </c>
      <c r="AJ1540" s="45">
        <f t="shared" si="743"/>
        <v>212078.52113252704</v>
      </c>
      <c r="AK1540" s="45">
        <f t="shared" si="744"/>
        <v>212.07852113252704</v>
      </c>
      <c r="AL1540" s="45">
        <f t="shared" si="745"/>
        <v>0</v>
      </c>
      <c r="AM1540" s="45">
        <f t="shared" si="746"/>
        <v>0</v>
      </c>
      <c r="AN1540" s="45">
        <f t="shared" si="747"/>
        <v>159.05889084939528</v>
      </c>
      <c r="AO1540" s="45">
        <f>IF('My Spreedsheet '!AN1540&lt; 'Supercapacitor Info'!$F$22,'My Spreedsheet '!AN1540,'Supercapacitor Info'!$F$22)</f>
        <v>159.05889084939528</v>
      </c>
    </row>
    <row r="1541" spans="2:41" x14ac:dyDescent="0.3">
      <c r="B1541" s="13" t="s">
        <v>12</v>
      </c>
      <c r="C1541" s="13">
        <v>1536</v>
      </c>
      <c r="D1541" s="13">
        <v>59</v>
      </c>
      <c r="E1541" s="54">
        <v>63.2</v>
      </c>
      <c r="F1541" s="54">
        <f t="shared" si="722"/>
        <v>17.555555555555557</v>
      </c>
      <c r="G1541" s="20">
        <f t="shared" si="748"/>
        <v>0.5833333333333327</v>
      </c>
      <c r="H1541" s="20">
        <f t="shared" si="749"/>
        <v>2.0999999999999979</v>
      </c>
      <c r="I1541" s="20">
        <f t="shared" si="723"/>
        <v>17.555555555555557</v>
      </c>
      <c r="J1541" s="20">
        <f t="shared" si="724"/>
        <v>15792.694444444445</v>
      </c>
      <c r="K1541" s="20">
        <f t="shared" si="750"/>
        <v>784.44444444444457</v>
      </c>
      <c r="L1541" s="45">
        <f>'Car Info '!$C$5*'My Spreedsheet '!G1541</f>
        <v>869.16666666666572</v>
      </c>
      <c r="M1541" s="45">
        <f t="shared" si="726"/>
        <v>1</v>
      </c>
      <c r="N1541" s="45">
        <f>IF(M1541=1,'Car Info '!$C$5*9.80665*'Car Info '!$H$5,0)</f>
        <v>160.73099349999998</v>
      </c>
      <c r="O1541" s="45">
        <f>0.5*'Car Info '!$G$5*'Car Info '!$I$5*'Car Info '!$D$5*('My Spreedsheet '!F1541*'My Spreedsheet '!F1541)</f>
        <v>117.69531670011112</v>
      </c>
      <c r="P1541" s="45">
        <f t="shared" si="752"/>
        <v>1147.5929768667768</v>
      </c>
      <c r="Q1541" s="45">
        <f t="shared" si="727"/>
        <v>20146.632260550083</v>
      </c>
      <c r="R1541" s="45">
        <f t="shared" si="728"/>
        <v>20.146632260550081</v>
      </c>
      <c r="S1541" s="45">
        <f t="shared" si="729"/>
        <v>4887.9285568463956</v>
      </c>
      <c r="T1541" s="45">
        <f t="shared" si="751"/>
        <v>210156.18818467035</v>
      </c>
      <c r="U1541" s="45">
        <f t="shared" si="731"/>
        <v>20.146632260550081</v>
      </c>
      <c r="V1541" s="45">
        <f t="shared" si="732"/>
        <v>5.5962867390416896E-3</v>
      </c>
      <c r="W1541" s="45">
        <f t="shared" si="733"/>
        <v>0</v>
      </c>
      <c r="X1541" s="45">
        <f t="shared" si="734"/>
        <v>0</v>
      </c>
      <c r="Y1541" s="45">
        <f t="shared" ref="Y1541:Y1604" si="753">IF(R1541&gt;0,SUM(Y1540,R1541),Y1540)</f>
        <v>7083.149742759384</v>
      </c>
      <c r="Z1541" s="45">
        <f t="shared" ref="Z1541:Z1604" si="754">IF(R1541&lt;0,SUM(Z1540,R1541),Z1540)</f>
        <v>-2547.4003917393734</v>
      </c>
      <c r="AA1541" s="45">
        <f t="shared" si="735"/>
        <v>1.9675415952109401</v>
      </c>
      <c r="AB1541" s="45">
        <f t="shared" si="736"/>
        <v>-0.70761121992760367</v>
      </c>
      <c r="AC1541" s="45">
        <f t="shared" si="737"/>
        <v>0.70761121992760367</v>
      </c>
      <c r="AD1541" s="45">
        <f t="shared" si="738"/>
        <v>1.2599303752833364</v>
      </c>
      <c r="AE1541" s="45">
        <f>1/2*(('Car Info '!$C$5)*('My Spreedsheet '!F1541)^2)</f>
        <v>229607.16049382719</v>
      </c>
      <c r="AF1541" s="45">
        <f t="shared" si="739"/>
        <v>229.60716049382719</v>
      </c>
      <c r="AG1541" s="45">
        <f t="shared" si="740"/>
        <v>6.3779766803840884E-2</v>
      </c>
      <c r="AH1541" s="45">
        <f t="shared" si="741"/>
        <v>51.794645251414515</v>
      </c>
      <c r="AI1541" s="45">
        <f t="shared" si="742"/>
        <v>4887.9285568463956</v>
      </c>
      <c r="AJ1541" s="45">
        <f t="shared" si="743"/>
        <v>224719.2319369808</v>
      </c>
      <c r="AK1541" s="45">
        <f t="shared" si="744"/>
        <v>224.7192319369808</v>
      </c>
      <c r="AL1541" s="45">
        <f t="shared" si="745"/>
        <v>0</v>
      </c>
      <c r="AM1541" s="45">
        <f t="shared" si="746"/>
        <v>0</v>
      </c>
      <c r="AN1541" s="45">
        <f t="shared" si="747"/>
        <v>168.5394239527356</v>
      </c>
      <c r="AO1541" s="45">
        <f>IF('My Spreedsheet '!AN1541&lt; 'Supercapacitor Info'!$F$22,'My Spreedsheet '!AN1541,'Supercapacitor Info'!$F$22)</f>
        <v>168.5394239527356</v>
      </c>
    </row>
    <row r="1542" spans="2:41" x14ac:dyDescent="0.3">
      <c r="B1542" s="13" t="s">
        <v>12</v>
      </c>
      <c r="C1542" s="13">
        <v>1537</v>
      </c>
      <c r="D1542" s="13">
        <v>60</v>
      </c>
      <c r="E1542" s="54">
        <v>65.599999999999994</v>
      </c>
      <c r="F1542" s="54">
        <f t="shared" ref="F1542:F1605" si="755">E1542/3.6</f>
        <v>18.222222222222221</v>
      </c>
      <c r="G1542" s="20">
        <f t="shared" si="748"/>
        <v>0.72222222222222265</v>
      </c>
      <c r="H1542" s="20">
        <f t="shared" si="749"/>
        <v>2.6000000000000014</v>
      </c>
      <c r="I1542" s="20">
        <f t="shared" ref="I1542:I1605" si="756">F1542</f>
        <v>18.222222222222221</v>
      </c>
      <c r="J1542" s="20">
        <f t="shared" ref="J1542:J1605" si="757">SUM(I1542,J1541)</f>
        <v>15810.916666666668</v>
      </c>
      <c r="K1542" s="20">
        <f t="shared" si="750"/>
        <v>802.66666666666674</v>
      </c>
      <c r="L1542" s="45">
        <f>'Car Info '!$C$5*'My Spreedsheet '!G1542</f>
        <v>1076.1111111111118</v>
      </c>
      <c r="M1542" s="45">
        <f t="shared" ref="M1542:M1605" si="758">IF(F1542=0,0,1)</f>
        <v>1</v>
      </c>
      <c r="N1542" s="45">
        <f>IF(M1542=1,'Car Info '!$C$5*9.80665*'Car Info '!$H$5,0)</f>
        <v>160.73099349999998</v>
      </c>
      <c r="O1542" s="45">
        <f>0.5*'Car Info '!$G$5*'Car Info '!$I$5*'Car Info '!$D$5*('My Spreedsheet '!F1542*'My Spreedsheet '!F1542)</f>
        <v>126.80392717377777</v>
      </c>
      <c r="P1542" s="45">
        <f t="shared" si="752"/>
        <v>1363.6460317848896</v>
      </c>
      <c r="Q1542" s="45">
        <f t="shared" ref="Q1542:Q1605" si="759">P1542*F1542</f>
        <v>24848.661023635766</v>
      </c>
      <c r="R1542" s="45">
        <f t="shared" ref="R1542:R1605" si="760">Q1542*0.001</f>
        <v>24.848661023635767</v>
      </c>
      <c r="S1542" s="45">
        <f t="shared" ref="S1542:S1605" si="761">F1542*(N1542+O1542)</f>
        <v>5239.5252211666157</v>
      </c>
      <c r="T1542" s="45">
        <f t="shared" si="751"/>
        <v>215395.71340583696</v>
      </c>
      <c r="U1542" s="45">
        <f t="shared" ref="U1542:U1605" si="762">IF(R1542&gt;0,R1542,0)</f>
        <v>24.848661023635767</v>
      </c>
      <c r="V1542" s="45">
        <f t="shared" ref="V1542:V1605" si="763">U1542/3600</f>
        <v>6.9024058398988244E-3</v>
      </c>
      <c r="W1542" s="45">
        <f t="shared" ref="W1542:W1605" si="764">IF(R1542&lt;0,R1542,0)</f>
        <v>0</v>
      </c>
      <c r="X1542" s="45">
        <f t="shared" ref="X1542:X1605" si="765">(W1542/3600)*-1</f>
        <v>0</v>
      </c>
      <c r="Y1542" s="45">
        <f t="shared" si="753"/>
        <v>7107.99840378302</v>
      </c>
      <c r="Z1542" s="45">
        <f t="shared" si="754"/>
        <v>-2547.4003917393734</v>
      </c>
      <c r="AA1542" s="45">
        <f t="shared" ref="AA1542:AA1605" si="766">Y1542/(60*60)</f>
        <v>1.9744440010508388</v>
      </c>
      <c r="AB1542" s="45">
        <f t="shared" ref="AB1542:AB1605" si="767">Z1542/(60*60)</f>
        <v>-0.70761121992760367</v>
      </c>
      <c r="AC1542" s="45">
        <f t="shared" ref="AC1542:AC1605" si="768">AB1542*-1</f>
        <v>0.70761121992760367</v>
      </c>
      <c r="AD1542" s="45">
        <f t="shared" ref="AD1542:AD1605" si="769">AA1542-AC1542</f>
        <v>1.2668327811232352</v>
      </c>
      <c r="AE1542" s="45">
        <f>1/2*(('Car Info '!$C$5)*('My Spreedsheet '!F1542)^2)</f>
        <v>247376.79012345677</v>
      </c>
      <c r="AF1542" s="45">
        <f t="shared" ref="AF1542:AF1605" si="770">AE1542*0.001</f>
        <v>247.37679012345677</v>
      </c>
      <c r="AG1542" s="45">
        <f t="shared" ref="AG1542:AG1605" si="771">AF1542/3600</f>
        <v>6.8715775034293547E-2</v>
      </c>
      <c r="AH1542" s="45">
        <f t="shared" ref="AH1542:AH1605" si="772">SUM(AG1542,AH1541)</f>
        <v>51.863361026448807</v>
      </c>
      <c r="AI1542" s="45">
        <f t="shared" ref="AI1542:AI1605" si="773">I1542*(N1542+O1542)</f>
        <v>5239.5252211666157</v>
      </c>
      <c r="AJ1542" s="45">
        <f t="shared" ref="AJ1542:AJ1605" si="774">AE1542-AI1542</f>
        <v>242137.26490229016</v>
      </c>
      <c r="AK1542" s="45">
        <f t="shared" ref="AK1542:AK1605" si="775">AJ1542*0.001</f>
        <v>242.13726490229016</v>
      </c>
      <c r="AL1542" s="45">
        <f t="shared" ref="AL1542:AL1605" si="776">IF(G1542&lt;0,AJ1542,0)</f>
        <v>0</v>
      </c>
      <c r="AM1542" s="45">
        <f t="shared" ref="AM1542:AM1605" si="777">AL1542*0.001</f>
        <v>0</v>
      </c>
      <c r="AN1542" s="45">
        <f t="shared" ref="AN1542:AN1605" si="778">(AJ1542*0.75)*0.001</f>
        <v>181.60294867671763</v>
      </c>
      <c r="AO1542" s="45">
        <f>IF('My Spreedsheet '!AN1542&lt; 'Supercapacitor Info'!$F$22,'My Spreedsheet '!AN1542,'Supercapacitor Info'!$F$22)</f>
        <v>181.60294867671763</v>
      </c>
    </row>
    <row r="1543" spans="2:41" x14ac:dyDescent="0.3">
      <c r="B1543" s="13" t="s">
        <v>12</v>
      </c>
      <c r="C1543" s="13">
        <v>1538</v>
      </c>
      <c r="D1543" s="13">
        <v>61</v>
      </c>
      <c r="E1543" s="54">
        <v>68.400000000000006</v>
      </c>
      <c r="F1543" s="54">
        <f t="shared" si="755"/>
        <v>19</v>
      </c>
      <c r="G1543" s="20">
        <f t="shared" ref="G1543:G1606" si="779">($E1544-$E1542)/2/3.6</f>
        <v>0.83333333333333326</v>
      </c>
      <c r="H1543" s="20">
        <f t="shared" ref="H1543:H1606" si="780">($E1544-$E1542)/2</f>
        <v>3</v>
      </c>
      <c r="I1543" s="20">
        <f t="shared" si="756"/>
        <v>19</v>
      </c>
      <c r="J1543" s="20">
        <f t="shared" si="757"/>
        <v>15829.916666666668</v>
      </c>
      <c r="K1543" s="20">
        <f t="shared" si="750"/>
        <v>821.66666666666674</v>
      </c>
      <c r="L1543" s="45">
        <f>'Car Info '!$C$5*'My Spreedsheet '!G1543</f>
        <v>1241.6666666666665</v>
      </c>
      <c r="M1543" s="45">
        <f t="shared" si="758"/>
        <v>1</v>
      </c>
      <c r="N1543" s="45">
        <f>IF(M1543=1,'Car Info '!$C$5*9.80665*'Car Info '!$H$5,0)</f>
        <v>160.73099349999998</v>
      </c>
      <c r="O1543" s="45">
        <f>0.5*'Car Info '!$G$5*'Car Info '!$I$5*'Car Info '!$D$5*('My Spreedsheet '!F1543*'My Spreedsheet '!F1543)</f>
        <v>137.85966814725001</v>
      </c>
      <c r="P1543" s="45">
        <f t="shared" si="752"/>
        <v>1540.2573283139166</v>
      </c>
      <c r="Q1543" s="45">
        <f t="shared" si="759"/>
        <v>29264.889237964413</v>
      </c>
      <c r="R1543" s="45">
        <f t="shared" si="760"/>
        <v>29.264889237964415</v>
      </c>
      <c r="S1543" s="45">
        <f t="shared" si="761"/>
        <v>5673.2225712977497</v>
      </c>
      <c r="T1543" s="45">
        <f t="shared" si="751"/>
        <v>221068.93597713471</v>
      </c>
      <c r="U1543" s="45">
        <f t="shared" si="762"/>
        <v>29.264889237964415</v>
      </c>
      <c r="V1543" s="45">
        <f t="shared" si="763"/>
        <v>8.129135899434559E-3</v>
      </c>
      <c r="W1543" s="45">
        <f t="shared" si="764"/>
        <v>0</v>
      </c>
      <c r="X1543" s="45">
        <f t="shared" si="765"/>
        <v>0</v>
      </c>
      <c r="Y1543" s="45">
        <f t="shared" si="753"/>
        <v>7137.2632930209847</v>
      </c>
      <c r="Z1543" s="45">
        <f t="shared" si="754"/>
        <v>-2547.4003917393734</v>
      </c>
      <c r="AA1543" s="45">
        <f t="shared" si="766"/>
        <v>1.9825731369502735</v>
      </c>
      <c r="AB1543" s="45">
        <f t="shared" si="767"/>
        <v>-0.70761121992760367</v>
      </c>
      <c r="AC1543" s="45">
        <f t="shared" si="768"/>
        <v>0.70761121992760367</v>
      </c>
      <c r="AD1543" s="45">
        <f t="shared" si="769"/>
        <v>1.2749619170226698</v>
      </c>
      <c r="AE1543" s="45">
        <f>1/2*(('Car Info '!$C$5)*('My Spreedsheet '!F1543)^2)</f>
        <v>268945</v>
      </c>
      <c r="AF1543" s="45">
        <f t="shared" si="770"/>
        <v>268.94499999999999</v>
      </c>
      <c r="AG1543" s="45">
        <f t="shared" si="771"/>
        <v>7.4706944444444437E-2</v>
      </c>
      <c r="AH1543" s="45">
        <f t="shared" si="772"/>
        <v>51.93806797089325</v>
      </c>
      <c r="AI1543" s="45">
        <f t="shared" si="773"/>
        <v>5673.2225712977497</v>
      </c>
      <c r="AJ1543" s="45">
        <f t="shared" si="774"/>
        <v>263271.77742870228</v>
      </c>
      <c r="AK1543" s="45">
        <f t="shared" si="775"/>
        <v>263.27177742870231</v>
      </c>
      <c r="AL1543" s="45">
        <f t="shared" si="776"/>
        <v>0</v>
      </c>
      <c r="AM1543" s="45">
        <f t="shared" si="777"/>
        <v>0</v>
      </c>
      <c r="AN1543" s="45">
        <f t="shared" si="778"/>
        <v>197.45383307152673</v>
      </c>
      <c r="AO1543" s="45">
        <f>IF('My Spreedsheet '!AN1543&lt; 'Supercapacitor Info'!$F$22,'My Spreedsheet '!AN1543,'Supercapacitor Info'!$F$22)</f>
        <v>197.45383307152673</v>
      </c>
    </row>
    <row r="1544" spans="2:41" x14ac:dyDescent="0.3">
      <c r="B1544" s="13" t="s">
        <v>12</v>
      </c>
      <c r="C1544" s="13">
        <v>1539</v>
      </c>
      <c r="D1544" s="13">
        <v>62</v>
      </c>
      <c r="E1544" s="54">
        <v>71.599999999999994</v>
      </c>
      <c r="F1544" s="54">
        <f t="shared" si="755"/>
        <v>19.888888888888886</v>
      </c>
      <c r="G1544" s="20">
        <f t="shared" si="779"/>
        <v>0.90277777777777779</v>
      </c>
      <c r="H1544" s="20">
        <f t="shared" si="780"/>
        <v>3.25</v>
      </c>
      <c r="I1544" s="20">
        <f t="shared" si="756"/>
        <v>19.888888888888886</v>
      </c>
      <c r="J1544" s="20">
        <f t="shared" si="757"/>
        <v>15849.805555555557</v>
      </c>
      <c r="K1544" s="20">
        <f t="shared" si="750"/>
        <v>841.55555555555566</v>
      </c>
      <c r="L1544" s="45">
        <f>'Car Info '!$C$5*'My Spreedsheet '!G1544</f>
        <v>1345.1388888888889</v>
      </c>
      <c r="M1544" s="45">
        <f t="shared" si="758"/>
        <v>1</v>
      </c>
      <c r="N1544" s="45">
        <f>IF(M1544=1,'Car Info '!$C$5*9.80665*'Car Info '!$H$5,0)</f>
        <v>160.73099349999998</v>
      </c>
      <c r="O1544" s="45">
        <f>0.5*'Car Info '!$G$5*'Car Info '!$I$5*'Car Info '!$D$5*('My Spreedsheet '!F1544*'My Spreedsheet '!F1544)</f>
        <v>151.06055289169439</v>
      </c>
      <c r="P1544" s="45">
        <f t="shared" si="752"/>
        <v>1656.9304352805834</v>
      </c>
      <c r="Q1544" s="45">
        <f t="shared" si="759"/>
        <v>32954.505323913821</v>
      </c>
      <c r="R1544" s="45">
        <f t="shared" si="760"/>
        <v>32.954505323913821</v>
      </c>
      <c r="S1544" s="45">
        <f t="shared" si="761"/>
        <v>6201.1874226792543</v>
      </c>
      <c r="T1544" s="45">
        <f t="shared" si="751"/>
        <v>227270.12339981395</v>
      </c>
      <c r="U1544" s="45">
        <f t="shared" si="762"/>
        <v>32.954505323913821</v>
      </c>
      <c r="V1544" s="45">
        <f t="shared" si="763"/>
        <v>9.1540292566427289E-3</v>
      </c>
      <c r="W1544" s="45">
        <f t="shared" si="764"/>
        <v>0</v>
      </c>
      <c r="X1544" s="45">
        <f t="shared" si="765"/>
        <v>0</v>
      </c>
      <c r="Y1544" s="45">
        <f t="shared" si="753"/>
        <v>7170.2177983448983</v>
      </c>
      <c r="Z1544" s="45">
        <f t="shared" si="754"/>
        <v>-2547.4003917393734</v>
      </c>
      <c r="AA1544" s="45">
        <f t="shared" si="766"/>
        <v>1.9917271662069163</v>
      </c>
      <c r="AB1544" s="45">
        <f t="shared" si="767"/>
        <v>-0.70761121992760367</v>
      </c>
      <c r="AC1544" s="45">
        <f t="shared" si="768"/>
        <v>0.70761121992760367</v>
      </c>
      <c r="AD1544" s="45">
        <f t="shared" si="769"/>
        <v>1.2841159462793126</v>
      </c>
      <c r="AE1544" s="45">
        <f>1/2*(('Car Info '!$C$5)*('My Spreedsheet '!F1544)^2)</f>
        <v>294698.08641975297</v>
      </c>
      <c r="AF1544" s="45">
        <f t="shared" si="770"/>
        <v>294.698086419753</v>
      </c>
      <c r="AG1544" s="45">
        <f t="shared" si="771"/>
        <v>8.1860579561042493E-2</v>
      </c>
      <c r="AH1544" s="45">
        <f t="shared" si="772"/>
        <v>52.019928550454296</v>
      </c>
      <c r="AI1544" s="45">
        <f t="shared" si="773"/>
        <v>6201.1874226792543</v>
      </c>
      <c r="AJ1544" s="45">
        <f t="shared" si="774"/>
        <v>288496.8989970737</v>
      </c>
      <c r="AK1544" s="45">
        <f t="shared" si="775"/>
        <v>288.49689899707369</v>
      </c>
      <c r="AL1544" s="45">
        <f t="shared" si="776"/>
        <v>0</v>
      </c>
      <c r="AM1544" s="45">
        <f t="shared" si="777"/>
        <v>0</v>
      </c>
      <c r="AN1544" s="45">
        <f t="shared" si="778"/>
        <v>216.37267424780526</v>
      </c>
      <c r="AO1544" s="45">
        <f>IF('My Spreedsheet '!AN1544&lt; 'Supercapacitor Info'!$F$22,'My Spreedsheet '!AN1544,'Supercapacitor Info'!$F$22)</f>
        <v>216.37267424780526</v>
      </c>
    </row>
    <row r="1545" spans="2:41" x14ac:dyDescent="0.3">
      <c r="B1545" s="13" t="s">
        <v>12</v>
      </c>
      <c r="C1545" s="13">
        <v>1540</v>
      </c>
      <c r="D1545" s="13">
        <v>63</v>
      </c>
      <c r="E1545" s="54">
        <v>74.900000000000006</v>
      </c>
      <c r="F1545" s="54">
        <f t="shared" si="755"/>
        <v>20.805555555555557</v>
      </c>
      <c r="G1545" s="20">
        <f t="shared" si="779"/>
        <v>0.94444444444444597</v>
      </c>
      <c r="H1545" s="20">
        <f t="shared" si="780"/>
        <v>3.4000000000000057</v>
      </c>
      <c r="I1545" s="20">
        <f t="shared" si="756"/>
        <v>20.805555555555557</v>
      </c>
      <c r="J1545" s="20">
        <f t="shared" si="757"/>
        <v>15870.611111111111</v>
      </c>
      <c r="K1545" s="20">
        <f t="shared" si="750"/>
        <v>862.3611111111112</v>
      </c>
      <c r="L1545" s="45">
        <f>'Car Info '!$C$5*'My Spreedsheet '!G1545</f>
        <v>1407.2222222222244</v>
      </c>
      <c r="M1545" s="45">
        <f t="shared" si="758"/>
        <v>1</v>
      </c>
      <c r="N1545" s="45">
        <f>IF(M1545=1,'Car Info '!$C$5*9.80665*'Car Info '!$H$5,0)</f>
        <v>160.73099349999998</v>
      </c>
      <c r="O1545" s="45">
        <f>0.5*'Car Info '!$G$5*'Car Info '!$I$5*'Car Info '!$D$5*('My Spreedsheet '!F1545*'My Spreedsheet '!F1545)</f>
        <v>165.30601657406427</v>
      </c>
      <c r="P1545" s="45">
        <f t="shared" si="752"/>
        <v>1733.2592322962887</v>
      </c>
      <c r="Q1545" s="45">
        <f t="shared" si="759"/>
        <v>36061.421249720006</v>
      </c>
      <c r="R1545" s="45">
        <f t="shared" si="760"/>
        <v>36.061421249720006</v>
      </c>
      <c r="S1545" s="45">
        <f t="shared" si="761"/>
        <v>6783.3811262631707</v>
      </c>
      <c r="T1545" s="45">
        <f t="shared" si="751"/>
        <v>234053.50452607713</v>
      </c>
      <c r="U1545" s="45">
        <f t="shared" si="762"/>
        <v>36.061421249720006</v>
      </c>
      <c r="V1545" s="45">
        <f t="shared" si="763"/>
        <v>1.0017061458255557E-2</v>
      </c>
      <c r="W1545" s="45">
        <f t="shared" si="764"/>
        <v>0</v>
      </c>
      <c r="X1545" s="45">
        <f t="shared" si="765"/>
        <v>0</v>
      </c>
      <c r="Y1545" s="45">
        <f t="shared" si="753"/>
        <v>7206.2792195946186</v>
      </c>
      <c r="Z1545" s="45">
        <f t="shared" si="754"/>
        <v>-2547.4003917393734</v>
      </c>
      <c r="AA1545" s="45">
        <f t="shared" si="766"/>
        <v>2.001744227665172</v>
      </c>
      <c r="AB1545" s="45">
        <f t="shared" si="767"/>
        <v>-0.70761121992760367</v>
      </c>
      <c r="AC1545" s="45">
        <f t="shared" si="768"/>
        <v>0.70761121992760367</v>
      </c>
      <c r="AD1545" s="45">
        <f t="shared" si="769"/>
        <v>1.2941330077375683</v>
      </c>
      <c r="AE1545" s="45">
        <f>1/2*(('Car Info '!$C$5)*('My Spreedsheet '!F1545)^2)</f>
        <v>322489.000771605</v>
      </c>
      <c r="AF1545" s="45">
        <f t="shared" si="770"/>
        <v>322.48900077160499</v>
      </c>
      <c r="AG1545" s="45">
        <f t="shared" si="771"/>
        <v>8.9580277992112503E-2</v>
      </c>
      <c r="AH1545" s="45">
        <f t="shared" si="772"/>
        <v>52.109508828446408</v>
      </c>
      <c r="AI1545" s="45">
        <f t="shared" si="773"/>
        <v>6783.3811262631707</v>
      </c>
      <c r="AJ1545" s="45">
        <f t="shared" si="774"/>
        <v>315705.61964534182</v>
      </c>
      <c r="AK1545" s="45">
        <f t="shared" si="775"/>
        <v>315.70561964534181</v>
      </c>
      <c r="AL1545" s="45">
        <f t="shared" si="776"/>
        <v>0</v>
      </c>
      <c r="AM1545" s="45">
        <f t="shared" si="777"/>
        <v>0</v>
      </c>
      <c r="AN1545" s="45">
        <f t="shared" si="778"/>
        <v>236.77921473400639</v>
      </c>
      <c r="AO1545" s="45">
        <f>IF('My Spreedsheet '!AN1545&lt; 'Supercapacitor Info'!$F$22,'My Spreedsheet '!AN1545,'Supercapacitor Info'!$F$22)</f>
        <v>236.77921473400639</v>
      </c>
    </row>
    <row r="1546" spans="2:41" x14ac:dyDescent="0.3">
      <c r="B1546" s="13" t="s">
        <v>12</v>
      </c>
      <c r="C1546" s="13">
        <v>1541</v>
      </c>
      <c r="D1546" s="13">
        <v>64</v>
      </c>
      <c r="E1546" s="54">
        <v>78.400000000000006</v>
      </c>
      <c r="F1546" s="54">
        <f t="shared" si="755"/>
        <v>21.777777777777779</v>
      </c>
      <c r="G1546" s="20">
        <f t="shared" si="779"/>
        <v>0.95833333333333215</v>
      </c>
      <c r="H1546" s="20">
        <f t="shared" si="780"/>
        <v>3.4499999999999957</v>
      </c>
      <c r="I1546" s="20">
        <f t="shared" si="756"/>
        <v>21.777777777777779</v>
      </c>
      <c r="J1546" s="20">
        <f t="shared" si="757"/>
        <v>15892.388888888889</v>
      </c>
      <c r="K1546" s="20">
        <f t="shared" si="750"/>
        <v>884.13888888888903</v>
      </c>
      <c r="L1546" s="45">
        <f>'Car Info '!$C$5*'My Spreedsheet '!G1546</f>
        <v>1427.9166666666649</v>
      </c>
      <c r="M1546" s="45">
        <f t="shared" si="758"/>
        <v>1</v>
      </c>
      <c r="N1546" s="45">
        <f>IF(M1546=1,'Car Info '!$C$5*9.80665*'Car Info '!$H$5,0)</f>
        <v>160.73099349999998</v>
      </c>
      <c r="O1546" s="45">
        <f>0.5*'Car Info '!$G$5*'Car Info '!$I$5*'Car Info '!$D$5*('My Spreedsheet '!F1546*'My Spreedsheet '!F1546)</f>
        <v>181.1161386937778</v>
      </c>
      <c r="P1546" s="45">
        <f t="shared" si="752"/>
        <v>1769.7637988604429</v>
      </c>
      <c r="Q1546" s="45">
        <f t="shared" si="759"/>
        <v>38541.522730738536</v>
      </c>
      <c r="R1546" s="45">
        <f t="shared" si="760"/>
        <v>38.541522730738535</v>
      </c>
      <c r="S1546" s="45">
        <f t="shared" si="761"/>
        <v>7444.6708788867163</v>
      </c>
      <c r="T1546" s="45">
        <f t="shared" si="751"/>
        <v>241498.17540496384</v>
      </c>
      <c r="U1546" s="45">
        <f t="shared" si="762"/>
        <v>38.541522730738535</v>
      </c>
      <c r="V1546" s="45">
        <f t="shared" si="763"/>
        <v>1.070597853631626E-2</v>
      </c>
      <c r="W1546" s="45">
        <f t="shared" si="764"/>
        <v>0</v>
      </c>
      <c r="X1546" s="45">
        <f t="shared" si="765"/>
        <v>0</v>
      </c>
      <c r="Y1546" s="45">
        <f t="shared" si="753"/>
        <v>7244.8207423253571</v>
      </c>
      <c r="Z1546" s="45">
        <f t="shared" si="754"/>
        <v>-2547.4003917393734</v>
      </c>
      <c r="AA1546" s="45">
        <f t="shared" si="766"/>
        <v>2.0124502062014882</v>
      </c>
      <c r="AB1546" s="45">
        <f t="shared" si="767"/>
        <v>-0.70761121992760367</v>
      </c>
      <c r="AC1546" s="45">
        <f t="shared" si="768"/>
        <v>0.70761121992760367</v>
      </c>
      <c r="AD1546" s="45">
        <f t="shared" si="769"/>
        <v>1.3048389862738845</v>
      </c>
      <c r="AE1546" s="45">
        <f>1/2*(('Car Info '!$C$5)*('My Spreedsheet '!F1546)^2)</f>
        <v>353332.34567901236</v>
      </c>
      <c r="AF1546" s="45">
        <f t="shared" si="770"/>
        <v>353.33234567901235</v>
      </c>
      <c r="AG1546" s="45">
        <f t="shared" si="771"/>
        <v>9.8147873799725657E-2</v>
      </c>
      <c r="AH1546" s="45">
        <f t="shared" si="772"/>
        <v>52.207656702246133</v>
      </c>
      <c r="AI1546" s="45">
        <f t="shared" si="773"/>
        <v>7444.6708788867163</v>
      </c>
      <c r="AJ1546" s="45">
        <f t="shared" si="774"/>
        <v>345887.67480012565</v>
      </c>
      <c r="AK1546" s="45">
        <f t="shared" si="775"/>
        <v>345.88767480012564</v>
      </c>
      <c r="AL1546" s="45">
        <f t="shared" si="776"/>
        <v>0</v>
      </c>
      <c r="AM1546" s="45">
        <f t="shared" si="777"/>
        <v>0</v>
      </c>
      <c r="AN1546" s="45">
        <f t="shared" si="778"/>
        <v>259.41575610009426</v>
      </c>
      <c r="AO1546" s="45">
        <f>IF('My Spreedsheet '!AN1546&lt; 'Supercapacitor Info'!$F$22,'My Spreedsheet '!AN1546,'Supercapacitor Info'!$F$22)</f>
        <v>259.41575610009426</v>
      </c>
    </row>
    <row r="1547" spans="2:41" x14ac:dyDescent="0.3">
      <c r="B1547" s="13" t="s">
        <v>12</v>
      </c>
      <c r="C1547" s="13">
        <v>1542</v>
      </c>
      <c r="D1547" s="13">
        <v>65</v>
      </c>
      <c r="E1547" s="54">
        <v>81.8</v>
      </c>
      <c r="F1547" s="54">
        <f t="shared" si="755"/>
        <v>22.722222222222221</v>
      </c>
      <c r="G1547" s="20">
        <f t="shared" si="779"/>
        <v>0.90277777777777779</v>
      </c>
      <c r="H1547" s="20">
        <f t="shared" si="780"/>
        <v>3.25</v>
      </c>
      <c r="I1547" s="20">
        <f t="shared" si="756"/>
        <v>22.722222222222221</v>
      </c>
      <c r="J1547" s="20">
        <f t="shared" si="757"/>
        <v>15915.111111111111</v>
      </c>
      <c r="K1547" s="20">
        <f t="shared" si="750"/>
        <v>906.8611111111112</v>
      </c>
      <c r="L1547" s="45">
        <f>'Car Info '!$C$5*'My Spreedsheet '!G1547</f>
        <v>1345.1388888888889</v>
      </c>
      <c r="M1547" s="45">
        <f t="shared" si="758"/>
        <v>1</v>
      </c>
      <c r="N1547" s="45">
        <f>IF(M1547=1,'Car Info '!$C$5*9.80665*'Car Info '!$H$5,0)</f>
        <v>160.73099349999998</v>
      </c>
      <c r="O1547" s="45">
        <f>0.5*'Car Info '!$G$5*'Car Info '!$I$5*'Car Info '!$D$5*('My Spreedsheet '!F1547*'My Spreedsheet '!F1547)</f>
        <v>197.16582151209025</v>
      </c>
      <c r="P1547" s="45">
        <f t="shared" si="752"/>
        <v>1703.0357039009791</v>
      </c>
      <c r="Q1547" s="45">
        <f t="shared" si="759"/>
        <v>38696.755716416694</v>
      </c>
      <c r="R1547" s="45">
        <f t="shared" si="760"/>
        <v>38.696755716416696</v>
      </c>
      <c r="S1547" s="45">
        <f t="shared" si="761"/>
        <v>8132.2109633302716</v>
      </c>
      <c r="T1547" s="45">
        <f t="shared" si="751"/>
        <v>249630.3863682941</v>
      </c>
      <c r="U1547" s="45">
        <f t="shared" si="762"/>
        <v>38.696755716416696</v>
      </c>
      <c r="V1547" s="45">
        <f t="shared" si="763"/>
        <v>1.0749098810115749E-2</v>
      </c>
      <c r="W1547" s="45">
        <f t="shared" si="764"/>
        <v>0</v>
      </c>
      <c r="X1547" s="45">
        <f t="shared" si="765"/>
        <v>0</v>
      </c>
      <c r="Y1547" s="45">
        <f t="shared" si="753"/>
        <v>7283.5174980417742</v>
      </c>
      <c r="Z1547" s="45">
        <f t="shared" si="754"/>
        <v>-2547.4003917393734</v>
      </c>
      <c r="AA1547" s="45">
        <f t="shared" si="766"/>
        <v>2.0231993050116039</v>
      </c>
      <c r="AB1547" s="45">
        <f t="shared" si="767"/>
        <v>-0.70761121992760367</v>
      </c>
      <c r="AC1547" s="45">
        <f t="shared" si="768"/>
        <v>0.70761121992760367</v>
      </c>
      <c r="AD1547" s="45">
        <f t="shared" si="769"/>
        <v>1.3155880850840003</v>
      </c>
      <c r="AE1547" s="45">
        <f>1/2*(('Car Info '!$C$5)*('My Spreedsheet '!F1547)^2)</f>
        <v>384643.04012345674</v>
      </c>
      <c r="AF1547" s="45">
        <f t="shared" si="770"/>
        <v>384.64304012345673</v>
      </c>
      <c r="AG1547" s="45">
        <f t="shared" si="771"/>
        <v>0.10684528892318243</v>
      </c>
      <c r="AH1547" s="45">
        <f t="shared" si="772"/>
        <v>52.314501991169315</v>
      </c>
      <c r="AI1547" s="45">
        <f t="shared" si="773"/>
        <v>8132.2109633302716</v>
      </c>
      <c r="AJ1547" s="45">
        <f t="shared" si="774"/>
        <v>376510.82916012645</v>
      </c>
      <c r="AK1547" s="45">
        <f t="shared" si="775"/>
        <v>376.51082916012643</v>
      </c>
      <c r="AL1547" s="45">
        <f t="shared" si="776"/>
        <v>0</v>
      </c>
      <c r="AM1547" s="45">
        <f t="shared" si="777"/>
        <v>0</v>
      </c>
      <c r="AN1547" s="45">
        <f t="shared" si="778"/>
        <v>282.38312187009484</v>
      </c>
      <c r="AO1547" s="45">
        <f>IF('My Spreedsheet '!AN1547&lt; 'Supercapacitor Info'!$F$22,'My Spreedsheet '!AN1547,'Supercapacitor Info'!$F$22)</f>
        <v>282.38312187009484</v>
      </c>
    </row>
    <row r="1548" spans="2:41" x14ac:dyDescent="0.3">
      <c r="B1548" s="13" t="s">
        <v>12</v>
      </c>
      <c r="C1548" s="13">
        <v>1543</v>
      </c>
      <c r="D1548" s="13">
        <v>66</v>
      </c>
      <c r="E1548" s="54">
        <v>84.9</v>
      </c>
      <c r="F1548" s="54">
        <f t="shared" si="755"/>
        <v>23.583333333333336</v>
      </c>
      <c r="G1548" s="20">
        <f t="shared" si="779"/>
        <v>0.7777777777777789</v>
      </c>
      <c r="H1548" s="20">
        <f t="shared" si="780"/>
        <v>2.8000000000000043</v>
      </c>
      <c r="I1548" s="20">
        <f t="shared" si="756"/>
        <v>23.583333333333336</v>
      </c>
      <c r="J1548" s="20">
        <f t="shared" si="757"/>
        <v>15938.694444444445</v>
      </c>
      <c r="K1548" s="20">
        <f t="shared" si="750"/>
        <v>930.44444444444457</v>
      </c>
      <c r="L1548" s="45">
        <f>'Car Info '!$C$5*'My Spreedsheet '!G1548</f>
        <v>1158.8888888888905</v>
      </c>
      <c r="M1548" s="45">
        <f t="shared" si="758"/>
        <v>1</v>
      </c>
      <c r="N1548" s="45">
        <f>IF(M1548=1,'Car Info '!$C$5*9.80665*'Car Info '!$H$5,0)</f>
        <v>160.73099349999998</v>
      </c>
      <c r="O1548" s="45">
        <f>0.5*'Car Info '!$G$5*'Car Info '!$I$5*'Car Info '!$D$5*('My Spreedsheet '!F1548*'My Spreedsheet '!F1548)</f>
        <v>212.39310099732816</v>
      </c>
      <c r="P1548" s="45">
        <f t="shared" si="752"/>
        <v>1532.0129833862188</v>
      </c>
      <c r="Q1548" s="45">
        <f t="shared" si="759"/>
        <v>36129.972858191664</v>
      </c>
      <c r="R1548" s="45">
        <f t="shared" si="760"/>
        <v>36.129972858191664</v>
      </c>
      <c r="S1548" s="45">
        <f t="shared" si="761"/>
        <v>8799.5098952286571</v>
      </c>
      <c r="T1548" s="45">
        <f t="shared" si="751"/>
        <v>258429.89626352277</v>
      </c>
      <c r="U1548" s="45">
        <f t="shared" si="762"/>
        <v>36.129972858191664</v>
      </c>
      <c r="V1548" s="45">
        <f t="shared" si="763"/>
        <v>1.0036103571719907E-2</v>
      </c>
      <c r="W1548" s="45">
        <f t="shared" si="764"/>
        <v>0</v>
      </c>
      <c r="X1548" s="45">
        <f t="shared" si="765"/>
        <v>0</v>
      </c>
      <c r="Y1548" s="45">
        <f t="shared" si="753"/>
        <v>7319.6474708999658</v>
      </c>
      <c r="Z1548" s="45">
        <f t="shared" si="754"/>
        <v>-2547.4003917393734</v>
      </c>
      <c r="AA1548" s="45">
        <f t="shared" si="766"/>
        <v>2.033235408583324</v>
      </c>
      <c r="AB1548" s="45">
        <f t="shared" si="767"/>
        <v>-0.70761121992760367</v>
      </c>
      <c r="AC1548" s="45">
        <f t="shared" si="768"/>
        <v>0.70761121992760367</v>
      </c>
      <c r="AD1548" s="45">
        <f t="shared" si="769"/>
        <v>1.3256241886557203</v>
      </c>
      <c r="AE1548" s="45">
        <f>1/2*(('Car Info '!$C$5)*('My Spreedsheet '!F1548)^2)</f>
        <v>414349.34027777787</v>
      </c>
      <c r="AF1548" s="45">
        <f t="shared" si="770"/>
        <v>414.34934027777786</v>
      </c>
      <c r="AG1548" s="45">
        <f t="shared" si="771"/>
        <v>0.11509703896604941</v>
      </c>
      <c r="AH1548" s="45">
        <f t="shared" si="772"/>
        <v>52.429599030135364</v>
      </c>
      <c r="AI1548" s="45">
        <f t="shared" si="773"/>
        <v>8799.5098952286571</v>
      </c>
      <c r="AJ1548" s="45">
        <f t="shared" si="774"/>
        <v>405549.8303825492</v>
      </c>
      <c r="AK1548" s="45">
        <f t="shared" si="775"/>
        <v>405.5498303825492</v>
      </c>
      <c r="AL1548" s="45">
        <f t="shared" si="776"/>
        <v>0</v>
      </c>
      <c r="AM1548" s="45">
        <f t="shared" si="777"/>
        <v>0</v>
      </c>
      <c r="AN1548" s="45">
        <f t="shared" si="778"/>
        <v>304.16237278691193</v>
      </c>
      <c r="AO1548" s="45">
        <f>IF('My Spreedsheet '!AN1548&lt; 'Supercapacitor Info'!$F$22,'My Spreedsheet '!AN1548,'Supercapacitor Info'!$F$22)</f>
        <v>304.16237278691193</v>
      </c>
    </row>
    <row r="1549" spans="2:41" x14ac:dyDescent="0.3">
      <c r="B1549" s="13" t="s">
        <v>12</v>
      </c>
      <c r="C1549" s="13">
        <v>1544</v>
      </c>
      <c r="D1549" s="13">
        <v>67</v>
      </c>
      <c r="E1549" s="54">
        <v>87.4</v>
      </c>
      <c r="F1549" s="54">
        <f t="shared" si="755"/>
        <v>24.277777777777779</v>
      </c>
      <c r="G1549" s="20">
        <f t="shared" si="779"/>
        <v>0.56944444444444364</v>
      </c>
      <c r="H1549" s="20">
        <f t="shared" si="780"/>
        <v>2.0499999999999972</v>
      </c>
      <c r="I1549" s="20">
        <f t="shared" si="756"/>
        <v>24.277777777777779</v>
      </c>
      <c r="J1549" s="20">
        <f t="shared" si="757"/>
        <v>15962.972222222223</v>
      </c>
      <c r="K1549" s="20">
        <f t="shared" ref="K1549:K1612" si="781">SUM(I1549,K1548)</f>
        <v>954.7222222222224</v>
      </c>
      <c r="L1549" s="45">
        <f>'Car Info '!$C$5*'My Spreedsheet '!G1549</f>
        <v>848.47222222222103</v>
      </c>
      <c r="M1549" s="45">
        <f t="shared" si="758"/>
        <v>1</v>
      </c>
      <c r="N1549" s="45">
        <f>IF(M1549=1,'Car Info '!$C$5*9.80665*'Car Info '!$H$5,0)</f>
        <v>160.73099349999998</v>
      </c>
      <c r="O1549" s="45">
        <f>0.5*'Car Info '!$G$5*'Car Info '!$I$5*'Car Info '!$D$5*('My Spreedsheet '!F1549*'My Spreedsheet '!F1549)</f>
        <v>225.08569274659027</v>
      </c>
      <c r="P1549" s="45">
        <f t="shared" si="752"/>
        <v>1234.2889084688113</v>
      </c>
      <c r="Q1549" s="45">
        <f t="shared" si="759"/>
        <v>29965.7918333817</v>
      </c>
      <c r="R1549" s="45">
        <f t="shared" si="760"/>
        <v>29.965791833381701</v>
      </c>
      <c r="S1549" s="45">
        <f t="shared" si="761"/>
        <v>9366.7717716533316</v>
      </c>
      <c r="T1549" s="45">
        <f t="shared" ref="T1549:T1612" si="782">SUM(S1549,T1548)</f>
        <v>267796.66803517612</v>
      </c>
      <c r="U1549" s="45">
        <f t="shared" si="762"/>
        <v>29.965791833381701</v>
      </c>
      <c r="V1549" s="45">
        <f t="shared" si="763"/>
        <v>8.3238310648282507E-3</v>
      </c>
      <c r="W1549" s="45">
        <f t="shared" si="764"/>
        <v>0</v>
      </c>
      <c r="X1549" s="45">
        <f t="shared" si="765"/>
        <v>0</v>
      </c>
      <c r="Y1549" s="45">
        <f t="shared" si="753"/>
        <v>7349.6132627333473</v>
      </c>
      <c r="Z1549" s="45">
        <f t="shared" si="754"/>
        <v>-2547.4003917393734</v>
      </c>
      <c r="AA1549" s="45">
        <f t="shared" si="766"/>
        <v>2.0415592396481519</v>
      </c>
      <c r="AB1549" s="45">
        <f t="shared" si="767"/>
        <v>-0.70761121992760367</v>
      </c>
      <c r="AC1549" s="45">
        <f t="shared" si="768"/>
        <v>0.70761121992760367</v>
      </c>
      <c r="AD1549" s="45">
        <f t="shared" si="769"/>
        <v>1.3339480197205482</v>
      </c>
      <c r="AE1549" s="45">
        <f>1/2*(('Car Info '!$C$5)*('My Spreedsheet '!F1549)^2)</f>
        <v>439110.81790123455</v>
      </c>
      <c r="AF1549" s="45">
        <f t="shared" si="770"/>
        <v>439.11081790123455</v>
      </c>
      <c r="AG1549" s="45">
        <f t="shared" si="771"/>
        <v>0.12197522719478737</v>
      </c>
      <c r="AH1549" s="45">
        <f t="shared" si="772"/>
        <v>52.551574257330152</v>
      </c>
      <c r="AI1549" s="45">
        <f t="shared" si="773"/>
        <v>9366.7717716533316</v>
      </c>
      <c r="AJ1549" s="45">
        <f t="shared" si="774"/>
        <v>429744.04612958123</v>
      </c>
      <c r="AK1549" s="45">
        <f t="shared" si="775"/>
        <v>429.74404612958125</v>
      </c>
      <c r="AL1549" s="45">
        <f t="shared" si="776"/>
        <v>0</v>
      </c>
      <c r="AM1549" s="45">
        <f t="shared" si="777"/>
        <v>0</v>
      </c>
      <c r="AN1549" s="45">
        <f t="shared" si="778"/>
        <v>322.30803459718589</v>
      </c>
      <c r="AO1549" s="45">
        <f>IF('My Spreedsheet '!AN1549&lt; 'Supercapacitor Info'!$F$22,'My Spreedsheet '!AN1549,'Supercapacitor Info'!$F$22)</f>
        <v>322.30803459718589</v>
      </c>
    </row>
    <row r="1550" spans="2:41" x14ac:dyDescent="0.3">
      <c r="B1550" s="13" t="s">
        <v>12</v>
      </c>
      <c r="C1550" s="13">
        <v>1545</v>
      </c>
      <c r="D1550" s="13">
        <v>68</v>
      </c>
      <c r="E1550" s="54">
        <v>89</v>
      </c>
      <c r="F1550" s="54">
        <f t="shared" si="755"/>
        <v>24.722222222222221</v>
      </c>
      <c r="G1550" s="20">
        <f t="shared" si="779"/>
        <v>0.36111111111111033</v>
      </c>
      <c r="H1550" s="20">
        <f t="shared" si="780"/>
        <v>1.2999999999999972</v>
      </c>
      <c r="I1550" s="20">
        <f t="shared" si="756"/>
        <v>24.722222222222221</v>
      </c>
      <c r="J1550" s="20">
        <f t="shared" si="757"/>
        <v>15987.694444444445</v>
      </c>
      <c r="K1550" s="20">
        <f t="shared" si="781"/>
        <v>979.44444444444457</v>
      </c>
      <c r="L1550" s="45">
        <f>'Car Info '!$C$5*'My Spreedsheet '!G1550</f>
        <v>538.05555555555441</v>
      </c>
      <c r="M1550" s="45">
        <f t="shared" si="758"/>
        <v>1</v>
      </c>
      <c r="N1550" s="45">
        <f>IF(M1550=1,'Car Info '!$C$5*9.80665*'Car Info '!$H$5,0)</f>
        <v>160.73099349999998</v>
      </c>
      <c r="O1550" s="45">
        <f>0.5*'Car Info '!$G$5*'Car Info '!$I$5*'Car Info '!$D$5*('My Spreedsheet '!F1550*'My Spreedsheet '!F1550)</f>
        <v>233.40225013559026</v>
      </c>
      <c r="P1550" s="45">
        <f t="shared" si="752"/>
        <v>932.18879919114465</v>
      </c>
      <c r="Q1550" s="45">
        <f t="shared" si="759"/>
        <v>23045.778646669965</v>
      </c>
      <c r="R1550" s="45">
        <f t="shared" si="760"/>
        <v>23.045778646669966</v>
      </c>
      <c r="S1550" s="45">
        <f t="shared" si="761"/>
        <v>9743.8496343243132</v>
      </c>
      <c r="T1550" s="45">
        <f t="shared" si="782"/>
        <v>277540.51766950043</v>
      </c>
      <c r="U1550" s="45">
        <f t="shared" si="762"/>
        <v>23.045778646669966</v>
      </c>
      <c r="V1550" s="45">
        <f t="shared" si="763"/>
        <v>6.401605179630546E-3</v>
      </c>
      <c r="W1550" s="45">
        <f t="shared" si="764"/>
        <v>0</v>
      </c>
      <c r="X1550" s="45">
        <f t="shared" si="765"/>
        <v>0</v>
      </c>
      <c r="Y1550" s="45">
        <f t="shared" si="753"/>
        <v>7372.6590413800168</v>
      </c>
      <c r="Z1550" s="45">
        <f t="shared" si="754"/>
        <v>-2547.4003917393734</v>
      </c>
      <c r="AA1550" s="45">
        <f t="shared" si="766"/>
        <v>2.0479608448277826</v>
      </c>
      <c r="AB1550" s="45">
        <f t="shared" si="767"/>
        <v>-0.70761121992760367</v>
      </c>
      <c r="AC1550" s="45">
        <f t="shared" si="768"/>
        <v>0.70761121992760367</v>
      </c>
      <c r="AD1550" s="45">
        <f t="shared" si="769"/>
        <v>1.3403496249001789</v>
      </c>
      <c r="AE1550" s="45">
        <f>1/2*(('Car Info '!$C$5)*('My Spreedsheet '!F1550)^2)</f>
        <v>455335.26234567899</v>
      </c>
      <c r="AF1550" s="45">
        <f t="shared" si="770"/>
        <v>455.33526234567898</v>
      </c>
      <c r="AG1550" s="45">
        <f t="shared" si="771"/>
        <v>0.12648201731824416</v>
      </c>
      <c r="AH1550" s="45">
        <f t="shared" si="772"/>
        <v>52.678056274648398</v>
      </c>
      <c r="AI1550" s="45">
        <f t="shared" si="773"/>
        <v>9743.8496343243132</v>
      </c>
      <c r="AJ1550" s="45">
        <f t="shared" si="774"/>
        <v>445591.41271135467</v>
      </c>
      <c r="AK1550" s="45">
        <f t="shared" si="775"/>
        <v>445.59141271135468</v>
      </c>
      <c r="AL1550" s="45">
        <f t="shared" si="776"/>
        <v>0</v>
      </c>
      <c r="AM1550" s="45">
        <f t="shared" si="777"/>
        <v>0</v>
      </c>
      <c r="AN1550" s="45">
        <f t="shared" si="778"/>
        <v>334.19355953351601</v>
      </c>
      <c r="AO1550" s="45">
        <f>IF('My Spreedsheet '!AN1550&lt; 'Supercapacitor Info'!$F$22,'My Spreedsheet '!AN1550,'Supercapacitor Info'!$F$22)</f>
        <v>334.19355953351601</v>
      </c>
    </row>
    <row r="1551" spans="2:41" x14ac:dyDescent="0.3">
      <c r="B1551" s="13" t="s">
        <v>12</v>
      </c>
      <c r="C1551" s="13">
        <v>1546</v>
      </c>
      <c r="D1551" s="13">
        <v>69</v>
      </c>
      <c r="E1551" s="54">
        <v>90</v>
      </c>
      <c r="F1551" s="54">
        <f t="shared" si="755"/>
        <v>25</v>
      </c>
      <c r="G1551" s="20">
        <f t="shared" si="779"/>
        <v>0.22222222222222143</v>
      </c>
      <c r="H1551" s="20">
        <f t="shared" si="780"/>
        <v>0.79999999999999716</v>
      </c>
      <c r="I1551" s="20">
        <f t="shared" si="756"/>
        <v>25</v>
      </c>
      <c r="J1551" s="20">
        <f t="shared" si="757"/>
        <v>16012.694444444445</v>
      </c>
      <c r="K1551" s="20">
        <f t="shared" si="781"/>
        <v>1004.4444444444446</v>
      </c>
      <c r="L1551" s="45">
        <f>'Car Info '!$C$5*'My Spreedsheet '!G1551</f>
        <v>331.11111111110995</v>
      </c>
      <c r="M1551" s="45">
        <f t="shared" si="758"/>
        <v>1</v>
      </c>
      <c r="N1551" s="45">
        <f>IF(M1551=1,'Car Info '!$C$5*9.80665*'Car Info '!$H$5,0)</f>
        <v>160.73099349999998</v>
      </c>
      <c r="O1551" s="45">
        <f>0.5*'Car Info '!$G$5*'Car Info '!$I$5*'Car Info '!$D$5*('My Spreedsheet '!F1551*'My Spreedsheet '!F1551)</f>
        <v>238.67671078124999</v>
      </c>
      <c r="P1551" s="45">
        <f t="shared" si="752"/>
        <v>730.5188153923599</v>
      </c>
      <c r="Q1551" s="45">
        <f t="shared" si="759"/>
        <v>18262.970384808996</v>
      </c>
      <c r="R1551" s="45">
        <f t="shared" si="760"/>
        <v>18.262970384808995</v>
      </c>
      <c r="S1551" s="45">
        <f t="shared" si="761"/>
        <v>9985.1926070312493</v>
      </c>
      <c r="T1551" s="45">
        <f t="shared" si="782"/>
        <v>287525.7102765317</v>
      </c>
      <c r="U1551" s="45">
        <f t="shared" si="762"/>
        <v>18.262970384808995</v>
      </c>
      <c r="V1551" s="45">
        <f t="shared" si="763"/>
        <v>5.0730473291136094E-3</v>
      </c>
      <c r="W1551" s="45">
        <f t="shared" si="764"/>
        <v>0</v>
      </c>
      <c r="X1551" s="45">
        <f t="shared" si="765"/>
        <v>0</v>
      </c>
      <c r="Y1551" s="45">
        <f t="shared" si="753"/>
        <v>7390.9220117648256</v>
      </c>
      <c r="Z1551" s="45">
        <f t="shared" si="754"/>
        <v>-2547.4003917393734</v>
      </c>
      <c r="AA1551" s="45">
        <f t="shared" si="766"/>
        <v>2.053033892156896</v>
      </c>
      <c r="AB1551" s="45">
        <f t="shared" si="767"/>
        <v>-0.70761121992760367</v>
      </c>
      <c r="AC1551" s="45">
        <f t="shared" si="768"/>
        <v>0.70761121992760367</v>
      </c>
      <c r="AD1551" s="45">
        <f t="shared" si="769"/>
        <v>1.3454226722292923</v>
      </c>
      <c r="AE1551" s="45">
        <f>1/2*(('Car Info '!$C$5)*('My Spreedsheet '!F1551)^2)</f>
        <v>465625</v>
      </c>
      <c r="AF1551" s="45">
        <f t="shared" si="770"/>
        <v>465.625</v>
      </c>
      <c r="AG1551" s="45">
        <f t="shared" si="771"/>
        <v>0.12934027777777779</v>
      </c>
      <c r="AH1551" s="45">
        <f t="shared" si="772"/>
        <v>52.807396552426177</v>
      </c>
      <c r="AI1551" s="45">
        <f t="shared" si="773"/>
        <v>9985.1926070312493</v>
      </c>
      <c r="AJ1551" s="45">
        <f t="shared" si="774"/>
        <v>455639.80739296874</v>
      </c>
      <c r="AK1551" s="45">
        <f t="shared" si="775"/>
        <v>455.63980739296875</v>
      </c>
      <c r="AL1551" s="45">
        <f t="shared" si="776"/>
        <v>0</v>
      </c>
      <c r="AM1551" s="45">
        <f t="shared" si="777"/>
        <v>0</v>
      </c>
      <c r="AN1551" s="45">
        <f t="shared" si="778"/>
        <v>341.72985554472655</v>
      </c>
      <c r="AO1551" s="45">
        <f>IF('My Spreedsheet '!AN1551&lt; 'Supercapacitor Info'!$F$22,'My Spreedsheet '!AN1551,'Supercapacitor Info'!$F$22)</f>
        <v>341.72985554472655</v>
      </c>
    </row>
    <row r="1552" spans="2:41" x14ac:dyDescent="0.3">
      <c r="B1552" s="13" t="s">
        <v>12</v>
      </c>
      <c r="C1552" s="13">
        <v>1547</v>
      </c>
      <c r="D1552" s="13">
        <v>70</v>
      </c>
      <c r="E1552" s="54">
        <v>90.6</v>
      </c>
      <c r="F1552" s="54">
        <f t="shared" si="755"/>
        <v>25.166666666666664</v>
      </c>
      <c r="G1552" s="20">
        <f t="shared" si="779"/>
        <v>0.1388888888888889</v>
      </c>
      <c r="H1552" s="20">
        <f t="shared" si="780"/>
        <v>0.5</v>
      </c>
      <c r="I1552" s="20">
        <f t="shared" si="756"/>
        <v>25.166666666666664</v>
      </c>
      <c r="J1552" s="20">
        <f t="shared" si="757"/>
        <v>16037.861111111111</v>
      </c>
      <c r="K1552" s="20">
        <f t="shared" si="781"/>
        <v>1029.6111111111113</v>
      </c>
      <c r="L1552" s="45">
        <f>'Car Info '!$C$5*'My Spreedsheet '!G1552</f>
        <v>206.94444444444446</v>
      </c>
      <c r="M1552" s="45">
        <f t="shared" si="758"/>
        <v>1</v>
      </c>
      <c r="N1552" s="45">
        <f>IF(M1552=1,'Car Info '!$C$5*9.80665*'Car Info '!$H$5,0)</f>
        <v>160.73099349999998</v>
      </c>
      <c r="O1552" s="45">
        <f>0.5*'Car Info '!$G$5*'Car Info '!$I$5*'Car Info '!$D$5*('My Spreedsheet '!F1552*'My Spreedsheet '!F1552)</f>
        <v>241.86967477881245</v>
      </c>
      <c r="P1552" s="45">
        <f t="shared" si="752"/>
        <v>609.54511272325681</v>
      </c>
      <c r="Q1552" s="45">
        <f t="shared" si="759"/>
        <v>15340.218670201961</v>
      </c>
      <c r="R1552" s="45">
        <f t="shared" si="760"/>
        <v>15.340218670201962</v>
      </c>
      <c r="S1552" s="45">
        <f t="shared" si="761"/>
        <v>10132.116818350112</v>
      </c>
      <c r="T1552" s="45">
        <f t="shared" si="782"/>
        <v>297657.8270948818</v>
      </c>
      <c r="U1552" s="45">
        <f t="shared" si="762"/>
        <v>15.340218670201962</v>
      </c>
      <c r="V1552" s="45">
        <f t="shared" si="763"/>
        <v>4.2611718528338784E-3</v>
      </c>
      <c r="W1552" s="45">
        <f t="shared" si="764"/>
        <v>0</v>
      </c>
      <c r="X1552" s="45">
        <f t="shared" si="765"/>
        <v>0</v>
      </c>
      <c r="Y1552" s="45">
        <f t="shared" si="753"/>
        <v>7406.262230435028</v>
      </c>
      <c r="Z1552" s="45">
        <f t="shared" si="754"/>
        <v>-2547.4003917393734</v>
      </c>
      <c r="AA1552" s="45">
        <f t="shared" si="766"/>
        <v>2.0572950640097298</v>
      </c>
      <c r="AB1552" s="45">
        <f t="shared" si="767"/>
        <v>-0.70761121992760367</v>
      </c>
      <c r="AC1552" s="45">
        <f t="shared" si="768"/>
        <v>0.70761121992760367</v>
      </c>
      <c r="AD1552" s="45">
        <f t="shared" si="769"/>
        <v>1.3496838440821262</v>
      </c>
      <c r="AE1552" s="45">
        <f>1/2*(('Car Info '!$C$5)*('My Spreedsheet '!F1552)^2)</f>
        <v>471854.02777777769</v>
      </c>
      <c r="AF1552" s="45">
        <f t="shared" si="770"/>
        <v>471.85402777777773</v>
      </c>
      <c r="AG1552" s="45">
        <f t="shared" si="771"/>
        <v>0.13107056327160493</v>
      </c>
      <c r="AH1552" s="45">
        <f t="shared" si="772"/>
        <v>52.938467115697783</v>
      </c>
      <c r="AI1552" s="45">
        <f t="shared" si="773"/>
        <v>10132.116818350112</v>
      </c>
      <c r="AJ1552" s="45">
        <f t="shared" si="774"/>
        <v>461721.91095942759</v>
      </c>
      <c r="AK1552" s="45">
        <f t="shared" si="775"/>
        <v>461.72191095942759</v>
      </c>
      <c r="AL1552" s="45">
        <f t="shared" si="776"/>
        <v>0</v>
      </c>
      <c r="AM1552" s="45">
        <f t="shared" si="777"/>
        <v>0</v>
      </c>
      <c r="AN1552" s="45">
        <f t="shared" si="778"/>
        <v>346.29143321957065</v>
      </c>
      <c r="AO1552" s="45">
        <f>IF('My Spreedsheet '!AN1552&lt; 'Supercapacitor Info'!$F$22,'My Spreedsheet '!AN1552,'Supercapacitor Info'!$F$22)</f>
        <v>346.29143321957065</v>
      </c>
    </row>
    <row r="1553" spans="2:41" x14ac:dyDescent="0.3">
      <c r="B1553" s="13" t="s">
        <v>12</v>
      </c>
      <c r="C1553" s="13">
        <v>1548</v>
      </c>
      <c r="D1553" s="13">
        <v>71</v>
      </c>
      <c r="E1553" s="54">
        <v>91</v>
      </c>
      <c r="F1553" s="54">
        <f t="shared" si="755"/>
        <v>25.277777777777779</v>
      </c>
      <c r="G1553" s="20">
        <f t="shared" si="779"/>
        <v>0.12500000000000078</v>
      </c>
      <c r="H1553" s="20">
        <f t="shared" si="780"/>
        <v>0.45000000000000284</v>
      </c>
      <c r="I1553" s="20">
        <f t="shared" si="756"/>
        <v>25.277777777777779</v>
      </c>
      <c r="J1553" s="20">
        <f t="shared" si="757"/>
        <v>16063.138888888889</v>
      </c>
      <c r="K1553" s="20">
        <f t="shared" si="781"/>
        <v>1054.8888888888891</v>
      </c>
      <c r="L1553" s="45">
        <f>'Car Info '!$C$5*'My Spreedsheet '!G1553</f>
        <v>186.25000000000117</v>
      </c>
      <c r="M1553" s="45">
        <f t="shared" si="758"/>
        <v>1</v>
      </c>
      <c r="N1553" s="45">
        <f>IF(M1553=1,'Car Info '!$C$5*9.80665*'Car Info '!$H$5,0)</f>
        <v>160.73099349999998</v>
      </c>
      <c r="O1553" s="45">
        <f>0.5*'Car Info '!$G$5*'Car Info '!$I$5*'Car Info '!$D$5*('My Spreedsheet '!F1553*'My Spreedsheet '!F1553)</f>
        <v>244.01010394809026</v>
      </c>
      <c r="P1553" s="45">
        <f t="shared" ref="P1553:P1616" si="783">L1553+N1553+O1553</f>
        <v>590.99109744809141</v>
      </c>
      <c r="Q1553" s="45">
        <f t="shared" si="759"/>
        <v>14938.941629937866</v>
      </c>
      <c r="R1553" s="45">
        <f t="shared" si="760"/>
        <v>14.938941629937867</v>
      </c>
      <c r="S1553" s="45">
        <f t="shared" si="761"/>
        <v>10230.955518826726</v>
      </c>
      <c r="T1553" s="45">
        <f t="shared" si="782"/>
        <v>307888.78261370852</v>
      </c>
      <c r="U1553" s="45">
        <f t="shared" si="762"/>
        <v>14.938941629937867</v>
      </c>
      <c r="V1553" s="45">
        <f t="shared" si="763"/>
        <v>4.1497060083160739E-3</v>
      </c>
      <c r="W1553" s="45">
        <f t="shared" si="764"/>
        <v>0</v>
      </c>
      <c r="X1553" s="45">
        <f t="shared" si="765"/>
        <v>0</v>
      </c>
      <c r="Y1553" s="45">
        <f t="shared" si="753"/>
        <v>7421.2011720649662</v>
      </c>
      <c r="Z1553" s="45">
        <f t="shared" si="754"/>
        <v>-2547.4003917393734</v>
      </c>
      <c r="AA1553" s="45">
        <f t="shared" si="766"/>
        <v>2.061444770018046</v>
      </c>
      <c r="AB1553" s="45">
        <f t="shared" si="767"/>
        <v>-0.70761121992760367</v>
      </c>
      <c r="AC1553" s="45">
        <f t="shared" si="768"/>
        <v>0.70761121992760367</v>
      </c>
      <c r="AD1553" s="45">
        <f t="shared" si="769"/>
        <v>1.3538335500904424</v>
      </c>
      <c r="AE1553" s="45">
        <f>1/2*(('Car Info '!$C$5)*('My Spreedsheet '!F1553)^2)</f>
        <v>476029.70679012348</v>
      </c>
      <c r="AF1553" s="45">
        <f t="shared" si="770"/>
        <v>476.0297067901235</v>
      </c>
      <c r="AG1553" s="45">
        <f t="shared" si="771"/>
        <v>0.13223047410836763</v>
      </c>
      <c r="AH1553" s="45">
        <f t="shared" si="772"/>
        <v>53.070697589806151</v>
      </c>
      <c r="AI1553" s="45">
        <f t="shared" si="773"/>
        <v>10230.955518826726</v>
      </c>
      <c r="AJ1553" s="45">
        <f t="shared" si="774"/>
        <v>465798.75127129676</v>
      </c>
      <c r="AK1553" s="45">
        <f t="shared" si="775"/>
        <v>465.79875127129679</v>
      </c>
      <c r="AL1553" s="45">
        <f t="shared" si="776"/>
        <v>0</v>
      </c>
      <c r="AM1553" s="45">
        <f t="shared" si="777"/>
        <v>0</v>
      </c>
      <c r="AN1553" s="45">
        <f t="shared" si="778"/>
        <v>349.34906345347258</v>
      </c>
      <c r="AO1553" s="45">
        <f>IF('My Spreedsheet '!AN1553&lt; 'Supercapacitor Info'!$F$22,'My Spreedsheet '!AN1553,'Supercapacitor Info'!$F$22)</f>
        <v>349.34906345347258</v>
      </c>
    </row>
    <row r="1554" spans="2:41" x14ac:dyDescent="0.3">
      <c r="B1554" s="13" t="s">
        <v>12</v>
      </c>
      <c r="C1554" s="13">
        <v>1549</v>
      </c>
      <c r="D1554" s="13">
        <v>72</v>
      </c>
      <c r="E1554" s="54">
        <v>91.5</v>
      </c>
      <c r="F1554" s="54">
        <f t="shared" si="755"/>
        <v>25.416666666666664</v>
      </c>
      <c r="G1554" s="20">
        <f t="shared" si="779"/>
        <v>0.1388888888888889</v>
      </c>
      <c r="H1554" s="20">
        <f t="shared" si="780"/>
        <v>0.5</v>
      </c>
      <c r="I1554" s="20">
        <f t="shared" si="756"/>
        <v>25.416666666666664</v>
      </c>
      <c r="J1554" s="20">
        <f t="shared" si="757"/>
        <v>16088.555555555555</v>
      </c>
      <c r="K1554" s="20">
        <f t="shared" si="781"/>
        <v>1080.3055555555559</v>
      </c>
      <c r="L1554" s="45">
        <f>'Car Info '!$C$5*'My Spreedsheet '!G1554</f>
        <v>206.94444444444446</v>
      </c>
      <c r="M1554" s="45">
        <f t="shared" si="758"/>
        <v>1</v>
      </c>
      <c r="N1554" s="45">
        <f>IF(M1554=1,'Car Info '!$C$5*9.80665*'Car Info '!$H$5,0)</f>
        <v>160.73099349999998</v>
      </c>
      <c r="O1554" s="45">
        <f>0.5*'Car Info '!$G$5*'Car Info '!$I$5*'Car Info '!$D$5*('My Spreedsheet '!F1554*'My Spreedsheet '!F1554)</f>
        <v>246.69890022695307</v>
      </c>
      <c r="P1554" s="45">
        <f t="shared" si="783"/>
        <v>614.37433817139754</v>
      </c>
      <c r="Q1554" s="45">
        <f t="shared" si="759"/>
        <v>15615.347761856352</v>
      </c>
      <c r="R1554" s="45">
        <f t="shared" si="760"/>
        <v>15.615347761856352</v>
      </c>
      <c r="S1554" s="45">
        <f t="shared" si="761"/>
        <v>10355.50979889339</v>
      </c>
      <c r="T1554" s="45">
        <f t="shared" si="782"/>
        <v>318244.29241260194</v>
      </c>
      <c r="U1554" s="45">
        <f t="shared" si="762"/>
        <v>15.615347761856352</v>
      </c>
      <c r="V1554" s="45">
        <f t="shared" si="763"/>
        <v>4.3375966005156537E-3</v>
      </c>
      <c r="W1554" s="45">
        <f t="shared" si="764"/>
        <v>0</v>
      </c>
      <c r="X1554" s="45">
        <f t="shared" si="765"/>
        <v>0</v>
      </c>
      <c r="Y1554" s="45">
        <f t="shared" si="753"/>
        <v>7436.8165198268225</v>
      </c>
      <c r="Z1554" s="45">
        <f t="shared" si="754"/>
        <v>-2547.4003917393734</v>
      </c>
      <c r="AA1554" s="45">
        <f t="shared" si="766"/>
        <v>2.0657823666185617</v>
      </c>
      <c r="AB1554" s="45">
        <f t="shared" si="767"/>
        <v>-0.70761121992760367</v>
      </c>
      <c r="AC1554" s="45">
        <f t="shared" si="768"/>
        <v>0.70761121992760367</v>
      </c>
      <c r="AD1554" s="45">
        <f t="shared" si="769"/>
        <v>1.3581711466909581</v>
      </c>
      <c r="AE1554" s="45">
        <f>1/2*(('Car Info '!$C$5)*('My Spreedsheet '!F1554)^2)</f>
        <v>481275.17361111101</v>
      </c>
      <c r="AF1554" s="45">
        <f t="shared" si="770"/>
        <v>481.27517361111103</v>
      </c>
      <c r="AG1554" s="45">
        <f t="shared" si="771"/>
        <v>0.13368754822530862</v>
      </c>
      <c r="AH1554" s="45">
        <f t="shared" si="772"/>
        <v>53.204385138031462</v>
      </c>
      <c r="AI1554" s="45">
        <f t="shared" si="773"/>
        <v>10355.50979889339</v>
      </c>
      <c r="AJ1554" s="45">
        <f t="shared" si="774"/>
        <v>470919.66381221759</v>
      </c>
      <c r="AK1554" s="45">
        <f t="shared" si="775"/>
        <v>470.91966381221761</v>
      </c>
      <c r="AL1554" s="45">
        <f t="shared" si="776"/>
        <v>0</v>
      </c>
      <c r="AM1554" s="45">
        <f t="shared" si="777"/>
        <v>0</v>
      </c>
      <c r="AN1554" s="45">
        <f t="shared" si="778"/>
        <v>353.18974785916322</v>
      </c>
      <c r="AO1554" s="45">
        <f>IF('My Spreedsheet '!AN1554&lt; 'Supercapacitor Info'!$F$22,'My Spreedsheet '!AN1554,'Supercapacitor Info'!$F$22)</f>
        <v>353.18974785916322</v>
      </c>
    </row>
    <row r="1555" spans="2:41" x14ac:dyDescent="0.3">
      <c r="B1555" s="13" t="s">
        <v>12</v>
      </c>
      <c r="C1555" s="13">
        <v>1550</v>
      </c>
      <c r="D1555" s="13">
        <v>73</v>
      </c>
      <c r="E1555" s="54">
        <v>92</v>
      </c>
      <c r="F1555" s="54">
        <f t="shared" si="755"/>
        <v>25.555555555555554</v>
      </c>
      <c r="G1555" s="20">
        <f t="shared" si="779"/>
        <v>0.16666666666666705</v>
      </c>
      <c r="H1555" s="20">
        <f t="shared" si="780"/>
        <v>0.60000000000000142</v>
      </c>
      <c r="I1555" s="20">
        <f t="shared" si="756"/>
        <v>25.555555555555554</v>
      </c>
      <c r="J1555" s="20">
        <f t="shared" si="757"/>
        <v>16114.111111111109</v>
      </c>
      <c r="K1555" s="20">
        <f t="shared" si="781"/>
        <v>1105.8611111111115</v>
      </c>
      <c r="L1555" s="45">
        <f>'Car Info '!$C$5*'My Spreedsheet '!G1555</f>
        <v>248.33333333333391</v>
      </c>
      <c r="M1555" s="45">
        <f t="shared" si="758"/>
        <v>1</v>
      </c>
      <c r="N1555" s="45">
        <f>IF(M1555=1,'Car Info '!$C$5*9.80665*'Car Info '!$H$5,0)</f>
        <v>160.73099349999998</v>
      </c>
      <c r="O1555" s="45">
        <f>0.5*'Car Info '!$G$5*'Car Info '!$I$5*'Car Info '!$D$5*('My Spreedsheet '!F1555*'My Spreedsheet '!F1555)</f>
        <v>249.40242963611109</v>
      </c>
      <c r="P1555" s="45">
        <f t="shared" si="783"/>
        <v>658.46675646944504</v>
      </c>
      <c r="Q1555" s="45">
        <f t="shared" si="759"/>
        <v>16827.483776441371</v>
      </c>
      <c r="R1555" s="45">
        <f t="shared" si="760"/>
        <v>16.827483776441372</v>
      </c>
      <c r="S1555" s="45">
        <f t="shared" si="761"/>
        <v>10481.187480145061</v>
      </c>
      <c r="T1555" s="45">
        <f t="shared" si="782"/>
        <v>328725.47989274701</v>
      </c>
      <c r="U1555" s="45">
        <f t="shared" si="762"/>
        <v>16.827483776441372</v>
      </c>
      <c r="V1555" s="45">
        <f t="shared" si="763"/>
        <v>4.6743010490114924E-3</v>
      </c>
      <c r="W1555" s="45">
        <f t="shared" si="764"/>
        <v>0</v>
      </c>
      <c r="X1555" s="45">
        <f t="shared" si="765"/>
        <v>0</v>
      </c>
      <c r="Y1555" s="45">
        <f t="shared" si="753"/>
        <v>7453.6440036032636</v>
      </c>
      <c r="Z1555" s="45">
        <f t="shared" si="754"/>
        <v>-2547.4003917393734</v>
      </c>
      <c r="AA1555" s="45">
        <f t="shared" si="766"/>
        <v>2.0704566676675733</v>
      </c>
      <c r="AB1555" s="45">
        <f t="shared" si="767"/>
        <v>-0.70761121992760367</v>
      </c>
      <c r="AC1555" s="45">
        <f t="shared" si="768"/>
        <v>0.70761121992760367</v>
      </c>
      <c r="AD1555" s="45">
        <f t="shared" si="769"/>
        <v>1.3628454477399696</v>
      </c>
      <c r="AE1555" s="45">
        <f>1/2*(('Car Info '!$C$5)*('My Spreedsheet '!F1555)^2)</f>
        <v>486549.38271604932</v>
      </c>
      <c r="AF1555" s="45">
        <f t="shared" si="770"/>
        <v>486.54938271604931</v>
      </c>
      <c r="AG1555" s="45">
        <f t="shared" si="771"/>
        <v>0.13515260631001369</v>
      </c>
      <c r="AH1555" s="45">
        <f t="shared" si="772"/>
        <v>53.339537744341477</v>
      </c>
      <c r="AI1555" s="45">
        <f t="shared" si="773"/>
        <v>10481.187480145061</v>
      </c>
      <c r="AJ1555" s="45">
        <f t="shared" si="774"/>
        <v>476068.19523590425</v>
      </c>
      <c r="AK1555" s="45">
        <f t="shared" si="775"/>
        <v>476.06819523590428</v>
      </c>
      <c r="AL1555" s="45">
        <f t="shared" si="776"/>
        <v>0</v>
      </c>
      <c r="AM1555" s="45">
        <f t="shared" si="777"/>
        <v>0</v>
      </c>
      <c r="AN1555" s="45">
        <f t="shared" si="778"/>
        <v>357.0511464269282</v>
      </c>
      <c r="AO1555" s="45">
        <f>IF('My Spreedsheet '!AN1555&lt; 'Supercapacitor Info'!$F$22,'My Spreedsheet '!AN1555,'Supercapacitor Info'!$F$22)</f>
        <v>357.0511464269282</v>
      </c>
    </row>
    <row r="1556" spans="2:41" x14ac:dyDescent="0.3">
      <c r="B1556" s="13" t="s">
        <v>12</v>
      </c>
      <c r="C1556" s="13">
        <v>1551</v>
      </c>
      <c r="D1556" s="13">
        <v>74</v>
      </c>
      <c r="E1556" s="54">
        <v>92.7</v>
      </c>
      <c r="F1556" s="54">
        <f t="shared" si="755"/>
        <v>25.75</v>
      </c>
      <c r="G1556" s="20">
        <f t="shared" si="779"/>
        <v>0.19444444444444522</v>
      </c>
      <c r="H1556" s="20">
        <f t="shared" si="780"/>
        <v>0.70000000000000284</v>
      </c>
      <c r="I1556" s="20">
        <f t="shared" si="756"/>
        <v>25.75</v>
      </c>
      <c r="J1556" s="20">
        <f t="shared" si="757"/>
        <v>16139.861111111109</v>
      </c>
      <c r="K1556" s="20">
        <f t="shared" si="781"/>
        <v>1131.6111111111115</v>
      </c>
      <c r="L1556" s="45">
        <f>'Car Info '!$C$5*'My Spreedsheet '!G1556</f>
        <v>289.72222222222337</v>
      </c>
      <c r="M1556" s="45">
        <f t="shared" si="758"/>
        <v>1</v>
      </c>
      <c r="N1556" s="45">
        <f>IF(M1556=1,'Car Info '!$C$5*9.80665*'Car Info '!$H$5,0)</f>
        <v>160.73099349999998</v>
      </c>
      <c r="O1556" s="45">
        <f>0.5*'Car Info '!$G$5*'Car Info '!$I$5*'Car Info '!$D$5*('My Spreedsheet '!F1556*'My Spreedsheet '!F1556)</f>
        <v>253.21212246782812</v>
      </c>
      <c r="P1556" s="45">
        <f t="shared" si="783"/>
        <v>703.66533819005144</v>
      </c>
      <c r="Q1556" s="45">
        <f t="shared" si="759"/>
        <v>18119.382458393826</v>
      </c>
      <c r="R1556" s="45">
        <f t="shared" si="760"/>
        <v>18.119382458393826</v>
      </c>
      <c r="S1556" s="45">
        <f t="shared" si="761"/>
        <v>10659.035236171574</v>
      </c>
      <c r="T1556" s="45">
        <f t="shared" si="782"/>
        <v>339384.51512891857</v>
      </c>
      <c r="U1556" s="45">
        <f t="shared" si="762"/>
        <v>18.119382458393826</v>
      </c>
      <c r="V1556" s="45">
        <f t="shared" si="763"/>
        <v>5.0331617939982851E-3</v>
      </c>
      <c r="W1556" s="45">
        <f t="shared" si="764"/>
        <v>0</v>
      </c>
      <c r="X1556" s="45">
        <f t="shared" si="765"/>
        <v>0</v>
      </c>
      <c r="Y1556" s="45">
        <f t="shared" si="753"/>
        <v>7471.763386061657</v>
      </c>
      <c r="Z1556" s="45">
        <f t="shared" si="754"/>
        <v>-2547.4003917393734</v>
      </c>
      <c r="AA1556" s="45">
        <f t="shared" si="766"/>
        <v>2.0754898294615716</v>
      </c>
      <c r="AB1556" s="45">
        <f t="shared" si="767"/>
        <v>-0.70761121992760367</v>
      </c>
      <c r="AC1556" s="45">
        <f t="shared" si="768"/>
        <v>0.70761121992760367</v>
      </c>
      <c r="AD1556" s="45">
        <f t="shared" si="769"/>
        <v>1.3678786095339679</v>
      </c>
      <c r="AE1556" s="45">
        <f>1/2*(('Car Info '!$C$5)*('My Spreedsheet '!F1556)^2)</f>
        <v>493981.5625</v>
      </c>
      <c r="AF1556" s="45">
        <f t="shared" si="770"/>
        <v>493.9815625</v>
      </c>
      <c r="AG1556" s="45">
        <f t="shared" si="771"/>
        <v>0.13721710069444445</v>
      </c>
      <c r="AH1556" s="45">
        <f t="shared" si="772"/>
        <v>53.47675484503592</v>
      </c>
      <c r="AI1556" s="45">
        <f t="shared" si="773"/>
        <v>10659.035236171574</v>
      </c>
      <c r="AJ1556" s="45">
        <f t="shared" si="774"/>
        <v>483322.52726382844</v>
      </c>
      <c r="AK1556" s="45">
        <f t="shared" si="775"/>
        <v>483.32252726382842</v>
      </c>
      <c r="AL1556" s="45">
        <f t="shared" si="776"/>
        <v>0</v>
      </c>
      <c r="AM1556" s="45">
        <f t="shared" si="777"/>
        <v>0</v>
      </c>
      <c r="AN1556" s="45">
        <f t="shared" si="778"/>
        <v>362.49189544787129</v>
      </c>
      <c r="AO1556" s="45">
        <f>IF('My Spreedsheet '!AN1556&lt; 'Supercapacitor Info'!$F$22,'My Spreedsheet '!AN1556,'Supercapacitor Info'!$F$22)</f>
        <v>362.49189544787129</v>
      </c>
    </row>
    <row r="1557" spans="2:41" x14ac:dyDescent="0.3">
      <c r="B1557" s="13" t="s">
        <v>12</v>
      </c>
      <c r="C1557" s="13">
        <v>1552</v>
      </c>
      <c r="D1557" s="13">
        <v>75</v>
      </c>
      <c r="E1557" s="54">
        <v>93.4</v>
      </c>
      <c r="F1557" s="54">
        <f t="shared" si="755"/>
        <v>25.944444444444446</v>
      </c>
      <c r="G1557" s="20">
        <f t="shared" si="779"/>
        <v>0.20833333333333331</v>
      </c>
      <c r="H1557" s="20">
        <f t="shared" si="780"/>
        <v>0.75</v>
      </c>
      <c r="I1557" s="20">
        <f t="shared" si="756"/>
        <v>25.944444444444446</v>
      </c>
      <c r="J1557" s="20">
        <f t="shared" si="757"/>
        <v>16165.805555555555</v>
      </c>
      <c r="K1557" s="20">
        <f t="shared" si="781"/>
        <v>1157.5555555555559</v>
      </c>
      <c r="L1557" s="45">
        <f>'Car Info '!$C$5*'My Spreedsheet '!G1557</f>
        <v>310.41666666666663</v>
      </c>
      <c r="M1557" s="45">
        <f t="shared" si="758"/>
        <v>1</v>
      </c>
      <c r="N1557" s="45">
        <f>IF(M1557=1,'Car Info '!$C$5*9.80665*'Car Info '!$H$5,0)</f>
        <v>160.73099349999998</v>
      </c>
      <c r="O1557" s="45">
        <f>0.5*'Car Info '!$G$5*'Car Info '!$I$5*'Car Info '!$D$5*('My Spreedsheet '!F1557*'My Spreedsheet '!F1557)</f>
        <v>257.05069223492364</v>
      </c>
      <c r="P1557" s="45">
        <f t="shared" si="783"/>
        <v>728.19835240159023</v>
      </c>
      <c r="Q1557" s="45">
        <f t="shared" si="759"/>
        <v>18892.701698419038</v>
      </c>
      <c r="R1557" s="45">
        <f t="shared" si="760"/>
        <v>18.892701698419039</v>
      </c>
      <c r="S1557" s="45">
        <f t="shared" si="761"/>
        <v>10839.113735456074</v>
      </c>
      <c r="T1557" s="45">
        <f t="shared" si="782"/>
        <v>350223.62886437465</v>
      </c>
      <c r="U1557" s="45">
        <f t="shared" si="762"/>
        <v>18.892701698419039</v>
      </c>
      <c r="V1557" s="45">
        <f t="shared" si="763"/>
        <v>5.2479726940052882E-3</v>
      </c>
      <c r="W1557" s="45">
        <f t="shared" si="764"/>
        <v>0</v>
      </c>
      <c r="X1557" s="45">
        <f t="shared" si="765"/>
        <v>0</v>
      </c>
      <c r="Y1557" s="45">
        <f t="shared" si="753"/>
        <v>7490.6560877600759</v>
      </c>
      <c r="Z1557" s="45">
        <f t="shared" si="754"/>
        <v>-2547.4003917393734</v>
      </c>
      <c r="AA1557" s="45">
        <f t="shared" si="766"/>
        <v>2.0807378021555767</v>
      </c>
      <c r="AB1557" s="45">
        <f t="shared" si="767"/>
        <v>-0.70761121992760367</v>
      </c>
      <c r="AC1557" s="45">
        <f t="shared" si="768"/>
        <v>0.70761121992760367</v>
      </c>
      <c r="AD1557" s="45">
        <f t="shared" si="769"/>
        <v>1.373126582227973</v>
      </c>
      <c r="AE1557" s="45">
        <f>1/2*(('Car Info '!$C$5)*('My Spreedsheet '!F1557)^2)</f>
        <v>501470.07716049394</v>
      </c>
      <c r="AF1557" s="45">
        <f t="shared" si="770"/>
        <v>501.47007716049393</v>
      </c>
      <c r="AG1557" s="45">
        <f t="shared" si="771"/>
        <v>0.13929724365569277</v>
      </c>
      <c r="AH1557" s="45">
        <f t="shared" si="772"/>
        <v>53.61605208869161</v>
      </c>
      <c r="AI1557" s="45">
        <f t="shared" si="773"/>
        <v>10839.113735456074</v>
      </c>
      <c r="AJ1557" s="45">
        <f t="shared" si="774"/>
        <v>490630.96342503786</v>
      </c>
      <c r="AK1557" s="45">
        <f t="shared" si="775"/>
        <v>490.63096342503786</v>
      </c>
      <c r="AL1557" s="45">
        <f t="shared" si="776"/>
        <v>0</v>
      </c>
      <c r="AM1557" s="45">
        <f t="shared" si="777"/>
        <v>0</v>
      </c>
      <c r="AN1557" s="45">
        <f t="shared" si="778"/>
        <v>367.9732225687784</v>
      </c>
      <c r="AO1557" s="45">
        <f>IF('My Spreedsheet '!AN1557&lt; 'Supercapacitor Info'!$F$22,'My Spreedsheet '!AN1557,'Supercapacitor Info'!$F$22)</f>
        <v>367.9732225687784</v>
      </c>
    </row>
    <row r="1558" spans="2:41" x14ac:dyDescent="0.3">
      <c r="B1558" s="13" t="s">
        <v>12</v>
      </c>
      <c r="C1558" s="13">
        <v>1553</v>
      </c>
      <c r="D1558" s="13">
        <v>76</v>
      </c>
      <c r="E1558" s="54">
        <v>94.2</v>
      </c>
      <c r="F1558" s="54">
        <f t="shared" si="755"/>
        <v>26.166666666666668</v>
      </c>
      <c r="G1558" s="20">
        <f t="shared" si="779"/>
        <v>0.20833333333333331</v>
      </c>
      <c r="H1558" s="20">
        <f t="shared" si="780"/>
        <v>0.75</v>
      </c>
      <c r="I1558" s="20">
        <f t="shared" si="756"/>
        <v>26.166666666666668</v>
      </c>
      <c r="J1558" s="20">
        <f t="shared" si="757"/>
        <v>16191.972222222221</v>
      </c>
      <c r="K1558" s="20">
        <f t="shared" si="781"/>
        <v>1183.7222222222226</v>
      </c>
      <c r="L1558" s="45">
        <f>'Car Info '!$C$5*'My Spreedsheet '!G1558</f>
        <v>310.41666666666663</v>
      </c>
      <c r="M1558" s="45">
        <f t="shared" si="758"/>
        <v>1</v>
      </c>
      <c r="N1558" s="45">
        <f>IF(M1558=1,'Car Info '!$C$5*9.80665*'Car Info '!$H$5,0)</f>
        <v>160.73099349999998</v>
      </c>
      <c r="O1558" s="45">
        <f>0.5*'Car Info '!$G$5*'Car Info '!$I$5*'Car Info '!$D$5*('My Spreedsheet '!F1558*'My Spreedsheet '!F1558)</f>
        <v>261.47298862431251</v>
      </c>
      <c r="P1558" s="45">
        <f t="shared" si="783"/>
        <v>732.62064879097909</v>
      </c>
      <c r="Q1558" s="45">
        <f t="shared" si="759"/>
        <v>19170.240310030622</v>
      </c>
      <c r="R1558" s="45">
        <f t="shared" si="760"/>
        <v>19.170240310030621</v>
      </c>
      <c r="S1558" s="45">
        <f t="shared" si="761"/>
        <v>11047.670865586177</v>
      </c>
      <c r="T1558" s="45">
        <f t="shared" si="782"/>
        <v>361271.29972996085</v>
      </c>
      <c r="U1558" s="45">
        <f t="shared" si="762"/>
        <v>19.170240310030621</v>
      </c>
      <c r="V1558" s="45">
        <f t="shared" si="763"/>
        <v>5.3250667527862837E-3</v>
      </c>
      <c r="W1558" s="45">
        <f t="shared" si="764"/>
        <v>0</v>
      </c>
      <c r="X1558" s="45">
        <f t="shared" si="765"/>
        <v>0</v>
      </c>
      <c r="Y1558" s="45">
        <f t="shared" si="753"/>
        <v>7509.8263280701067</v>
      </c>
      <c r="Z1558" s="45">
        <f t="shared" si="754"/>
        <v>-2547.4003917393734</v>
      </c>
      <c r="AA1558" s="45">
        <f t="shared" si="766"/>
        <v>2.0860628689083631</v>
      </c>
      <c r="AB1558" s="45">
        <f t="shared" si="767"/>
        <v>-0.70761121992760367</v>
      </c>
      <c r="AC1558" s="45">
        <f t="shared" si="768"/>
        <v>0.70761121992760367</v>
      </c>
      <c r="AD1558" s="45">
        <f t="shared" si="769"/>
        <v>1.3784516489807594</v>
      </c>
      <c r="AE1558" s="45">
        <f>1/2*(('Car Info '!$C$5)*('My Spreedsheet '!F1558)^2)</f>
        <v>510097.36111111112</v>
      </c>
      <c r="AF1558" s="45">
        <f t="shared" si="770"/>
        <v>510.09736111111113</v>
      </c>
      <c r="AG1558" s="45">
        <f t="shared" si="771"/>
        <v>0.14169371141975309</v>
      </c>
      <c r="AH1558" s="45">
        <f t="shared" si="772"/>
        <v>53.757745800111365</v>
      </c>
      <c r="AI1558" s="45">
        <f t="shared" si="773"/>
        <v>11047.670865586177</v>
      </c>
      <c r="AJ1558" s="45">
        <f t="shared" si="774"/>
        <v>499049.69024552492</v>
      </c>
      <c r="AK1558" s="45">
        <f t="shared" si="775"/>
        <v>499.04969024552491</v>
      </c>
      <c r="AL1558" s="45">
        <f t="shared" si="776"/>
        <v>0</v>
      </c>
      <c r="AM1558" s="45">
        <f t="shared" si="777"/>
        <v>0</v>
      </c>
      <c r="AN1558" s="45">
        <f t="shared" si="778"/>
        <v>374.28726768414367</v>
      </c>
      <c r="AO1558" s="45">
        <f>IF('My Spreedsheet '!AN1558&lt; 'Supercapacitor Info'!$F$22,'My Spreedsheet '!AN1558,'Supercapacitor Info'!$F$22)</f>
        <v>374.28726768414367</v>
      </c>
    </row>
    <row r="1559" spans="2:41" x14ac:dyDescent="0.3">
      <c r="B1559" s="13" t="s">
        <v>12</v>
      </c>
      <c r="C1559" s="13">
        <v>1554</v>
      </c>
      <c r="D1559" s="13">
        <v>77</v>
      </c>
      <c r="E1559" s="54">
        <v>94.9</v>
      </c>
      <c r="F1559" s="54">
        <f t="shared" si="755"/>
        <v>26.361111111111111</v>
      </c>
      <c r="G1559" s="20">
        <f t="shared" si="779"/>
        <v>0.20833333333333331</v>
      </c>
      <c r="H1559" s="20">
        <f t="shared" si="780"/>
        <v>0.75</v>
      </c>
      <c r="I1559" s="20">
        <f t="shared" si="756"/>
        <v>26.361111111111111</v>
      </c>
      <c r="J1559" s="20">
        <f t="shared" si="757"/>
        <v>16218.333333333332</v>
      </c>
      <c r="K1559" s="20">
        <f t="shared" si="781"/>
        <v>1210.0833333333337</v>
      </c>
      <c r="L1559" s="45">
        <f>'Car Info '!$C$5*'My Spreedsheet '!G1559</f>
        <v>310.41666666666663</v>
      </c>
      <c r="M1559" s="45">
        <f t="shared" si="758"/>
        <v>1</v>
      </c>
      <c r="N1559" s="45">
        <f>IF(M1559=1,'Car Info '!$C$5*9.80665*'Car Info '!$H$5,0)</f>
        <v>160.73099349999998</v>
      </c>
      <c r="O1559" s="45">
        <f>0.5*'Car Info '!$G$5*'Car Info '!$I$5*'Car Info '!$D$5*('My Spreedsheet '!F1559*'My Spreedsheet '!F1559)</f>
        <v>265.37343753864752</v>
      </c>
      <c r="P1559" s="45">
        <f t="shared" si="783"/>
        <v>736.52109770531411</v>
      </c>
      <c r="Q1559" s="45">
        <f t="shared" si="759"/>
        <v>19415.514492287308</v>
      </c>
      <c r="R1559" s="45">
        <f t="shared" si="760"/>
        <v>19.415514492287308</v>
      </c>
      <c r="S1559" s="45">
        <f t="shared" si="761"/>
        <v>11232.586251546569</v>
      </c>
      <c r="T1559" s="45">
        <f t="shared" si="782"/>
        <v>372503.88598150742</v>
      </c>
      <c r="U1559" s="45">
        <f t="shared" si="762"/>
        <v>19.415514492287308</v>
      </c>
      <c r="V1559" s="45">
        <f t="shared" si="763"/>
        <v>5.3931984700798076E-3</v>
      </c>
      <c r="W1559" s="45">
        <f t="shared" si="764"/>
        <v>0</v>
      </c>
      <c r="X1559" s="45">
        <f t="shared" si="765"/>
        <v>0</v>
      </c>
      <c r="Y1559" s="45">
        <f t="shared" si="753"/>
        <v>7529.2418425623937</v>
      </c>
      <c r="Z1559" s="45">
        <f t="shared" si="754"/>
        <v>-2547.4003917393734</v>
      </c>
      <c r="AA1559" s="45">
        <f t="shared" si="766"/>
        <v>2.0914560673784428</v>
      </c>
      <c r="AB1559" s="45">
        <f t="shared" si="767"/>
        <v>-0.70761121992760367</v>
      </c>
      <c r="AC1559" s="45">
        <f t="shared" si="768"/>
        <v>0.70761121992760367</v>
      </c>
      <c r="AD1559" s="45">
        <f t="shared" si="769"/>
        <v>1.3838448474508391</v>
      </c>
      <c r="AE1559" s="45">
        <f>1/2*(('Car Info '!$C$5)*('My Spreedsheet '!F1559)^2)</f>
        <v>517706.59336419747</v>
      </c>
      <c r="AF1559" s="45">
        <f t="shared" si="770"/>
        <v>517.70659336419749</v>
      </c>
      <c r="AG1559" s="45">
        <f t="shared" si="771"/>
        <v>0.14380738704561041</v>
      </c>
      <c r="AH1559" s="45">
        <f t="shared" si="772"/>
        <v>53.901553187156978</v>
      </c>
      <c r="AI1559" s="45">
        <f t="shared" si="773"/>
        <v>11232.586251546569</v>
      </c>
      <c r="AJ1559" s="45">
        <f t="shared" si="774"/>
        <v>506474.0071126509</v>
      </c>
      <c r="AK1559" s="45">
        <f t="shared" si="775"/>
        <v>506.4740071126509</v>
      </c>
      <c r="AL1559" s="45">
        <f t="shared" si="776"/>
        <v>0</v>
      </c>
      <c r="AM1559" s="45">
        <f t="shared" si="777"/>
        <v>0</v>
      </c>
      <c r="AN1559" s="45">
        <f t="shared" si="778"/>
        <v>379.85550533448816</v>
      </c>
      <c r="AO1559" s="45">
        <f>IF('My Spreedsheet '!AN1559&lt; 'Supercapacitor Info'!$F$22,'My Spreedsheet '!AN1559,'Supercapacitor Info'!$F$22)</f>
        <v>379.85550533448816</v>
      </c>
    </row>
    <row r="1560" spans="2:41" x14ac:dyDescent="0.3">
      <c r="B1560" s="13" t="s">
        <v>12</v>
      </c>
      <c r="C1560" s="13">
        <v>1555</v>
      </c>
      <c r="D1560" s="13">
        <v>78</v>
      </c>
      <c r="E1560" s="54">
        <v>95.7</v>
      </c>
      <c r="F1560" s="54">
        <f t="shared" si="755"/>
        <v>26.583333333333332</v>
      </c>
      <c r="G1560" s="20">
        <f t="shared" si="779"/>
        <v>0.23611111111110952</v>
      </c>
      <c r="H1560" s="20">
        <f t="shared" si="780"/>
        <v>0.84999999999999432</v>
      </c>
      <c r="I1560" s="20">
        <f t="shared" si="756"/>
        <v>26.583333333333332</v>
      </c>
      <c r="J1560" s="20">
        <f t="shared" si="757"/>
        <v>16244.916666666666</v>
      </c>
      <c r="K1560" s="20">
        <f t="shared" si="781"/>
        <v>1236.666666666667</v>
      </c>
      <c r="L1560" s="45">
        <f>'Car Info '!$C$5*'My Spreedsheet '!G1560</f>
        <v>351.80555555555321</v>
      </c>
      <c r="M1560" s="45">
        <f t="shared" si="758"/>
        <v>1</v>
      </c>
      <c r="N1560" s="45">
        <f>IF(M1560=1,'Car Info '!$C$5*9.80665*'Car Info '!$H$5,0)</f>
        <v>160.73099349999998</v>
      </c>
      <c r="O1560" s="45">
        <f>0.5*'Car Info '!$G$5*'Car Info '!$I$5*'Car Info '!$D$5*('My Spreedsheet '!F1560*'My Spreedsheet '!F1560)</f>
        <v>269.86645295345312</v>
      </c>
      <c r="P1560" s="45">
        <f t="shared" si="783"/>
        <v>782.40300200900629</v>
      </c>
      <c r="Q1560" s="45">
        <f t="shared" si="759"/>
        <v>20798.879803406082</v>
      </c>
      <c r="R1560" s="45">
        <f t="shared" si="760"/>
        <v>20.798879803406081</v>
      </c>
      <c r="S1560" s="45">
        <f t="shared" si="761"/>
        <v>11446.715451554295</v>
      </c>
      <c r="T1560" s="45">
        <f t="shared" si="782"/>
        <v>383950.6014330617</v>
      </c>
      <c r="U1560" s="45">
        <f t="shared" si="762"/>
        <v>20.798879803406081</v>
      </c>
      <c r="V1560" s="45">
        <f t="shared" si="763"/>
        <v>5.7774666120572445E-3</v>
      </c>
      <c r="W1560" s="45">
        <f t="shared" si="764"/>
        <v>0</v>
      </c>
      <c r="X1560" s="45">
        <f t="shared" si="765"/>
        <v>0</v>
      </c>
      <c r="Y1560" s="45">
        <f t="shared" si="753"/>
        <v>7550.0407223657994</v>
      </c>
      <c r="Z1560" s="45">
        <f t="shared" si="754"/>
        <v>-2547.4003917393734</v>
      </c>
      <c r="AA1560" s="45">
        <f t="shared" si="766"/>
        <v>2.0972335339904999</v>
      </c>
      <c r="AB1560" s="45">
        <f t="shared" si="767"/>
        <v>-0.70761121992760367</v>
      </c>
      <c r="AC1560" s="45">
        <f t="shared" si="768"/>
        <v>0.70761121992760367</v>
      </c>
      <c r="AD1560" s="45">
        <f t="shared" si="769"/>
        <v>1.3896223140628963</v>
      </c>
      <c r="AE1560" s="45">
        <f>1/2*(('Car Info '!$C$5)*('My Spreedsheet '!F1560)^2)</f>
        <v>526471.84027777775</v>
      </c>
      <c r="AF1560" s="45">
        <f t="shared" si="770"/>
        <v>526.4718402777778</v>
      </c>
      <c r="AG1560" s="45">
        <f t="shared" si="771"/>
        <v>0.14624217785493829</v>
      </c>
      <c r="AH1560" s="45">
        <f t="shared" si="772"/>
        <v>54.047795365011915</v>
      </c>
      <c r="AI1560" s="45">
        <f t="shared" si="773"/>
        <v>11446.715451554295</v>
      </c>
      <c r="AJ1560" s="45">
        <f t="shared" si="774"/>
        <v>515025.12482622347</v>
      </c>
      <c r="AK1560" s="45">
        <f t="shared" si="775"/>
        <v>515.02512482622353</v>
      </c>
      <c r="AL1560" s="45">
        <f t="shared" si="776"/>
        <v>0</v>
      </c>
      <c r="AM1560" s="45">
        <f t="shared" si="777"/>
        <v>0</v>
      </c>
      <c r="AN1560" s="45">
        <f t="shared" si="778"/>
        <v>386.26884361966756</v>
      </c>
      <c r="AO1560" s="45">
        <f>IF('My Spreedsheet '!AN1560&lt; 'Supercapacitor Info'!$F$22,'My Spreedsheet '!AN1560,'Supercapacitor Info'!$F$22)</f>
        <v>386.26884361966756</v>
      </c>
    </row>
    <row r="1561" spans="2:41" x14ac:dyDescent="0.3">
      <c r="B1561" s="13" t="s">
        <v>12</v>
      </c>
      <c r="C1561" s="13">
        <v>1556</v>
      </c>
      <c r="D1561" s="13">
        <v>79</v>
      </c>
      <c r="E1561" s="54">
        <v>96.6</v>
      </c>
      <c r="F1561" s="54">
        <f t="shared" si="755"/>
        <v>26.833333333333332</v>
      </c>
      <c r="G1561" s="20">
        <f t="shared" si="779"/>
        <v>0.27777777777777779</v>
      </c>
      <c r="H1561" s="20">
        <f t="shared" si="780"/>
        <v>1</v>
      </c>
      <c r="I1561" s="20">
        <f t="shared" si="756"/>
        <v>26.833333333333332</v>
      </c>
      <c r="J1561" s="20">
        <f t="shared" si="757"/>
        <v>16271.75</v>
      </c>
      <c r="K1561" s="20">
        <f t="shared" si="781"/>
        <v>1263.5000000000002</v>
      </c>
      <c r="L1561" s="45">
        <f>'Car Info '!$C$5*'My Spreedsheet '!G1561</f>
        <v>413.88888888888891</v>
      </c>
      <c r="M1561" s="45">
        <f t="shared" si="758"/>
        <v>1</v>
      </c>
      <c r="N1561" s="45">
        <f>IF(M1561=1,'Car Info '!$C$5*9.80665*'Car Info '!$H$5,0)</f>
        <v>160.73099349999998</v>
      </c>
      <c r="O1561" s="45">
        <f>0.5*'Car Info '!$G$5*'Car Info '!$I$5*'Car Info '!$D$5*('My Spreedsheet '!F1561*'My Spreedsheet '!F1561)</f>
        <v>274.96617867381246</v>
      </c>
      <c r="P1561" s="45">
        <f t="shared" si="783"/>
        <v>849.58606106270133</v>
      </c>
      <c r="Q1561" s="45">
        <f t="shared" si="759"/>
        <v>22797.225971849151</v>
      </c>
      <c r="R1561" s="45">
        <f t="shared" si="760"/>
        <v>22.797225971849151</v>
      </c>
      <c r="S1561" s="45">
        <f t="shared" si="761"/>
        <v>11691.207453330633</v>
      </c>
      <c r="T1561" s="45">
        <f t="shared" si="782"/>
        <v>395641.80888639233</v>
      </c>
      <c r="U1561" s="45">
        <f t="shared" si="762"/>
        <v>22.797225971849151</v>
      </c>
      <c r="V1561" s="45">
        <f t="shared" si="763"/>
        <v>6.3325627699580972E-3</v>
      </c>
      <c r="W1561" s="45">
        <f t="shared" si="764"/>
        <v>0</v>
      </c>
      <c r="X1561" s="45">
        <f t="shared" si="765"/>
        <v>0</v>
      </c>
      <c r="Y1561" s="45">
        <f t="shared" si="753"/>
        <v>7572.8379483376484</v>
      </c>
      <c r="Z1561" s="45">
        <f t="shared" si="754"/>
        <v>-2547.4003917393734</v>
      </c>
      <c r="AA1561" s="45">
        <f t="shared" si="766"/>
        <v>2.1035660967604577</v>
      </c>
      <c r="AB1561" s="45">
        <f t="shared" si="767"/>
        <v>-0.70761121992760367</v>
      </c>
      <c r="AC1561" s="45">
        <f t="shared" si="768"/>
        <v>0.70761121992760367</v>
      </c>
      <c r="AD1561" s="45">
        <f t="shared" si="769"/>
        <v>1.395954876832854</v>
      </c>
      <c r="AE1561" s="45">
        <f>1/2*(('Car Info '!$C$5)*('My Spreedsheet '!F1561)^2)</f>
        <v>536420.69444444438</v>
      </c>
      <c r="AF1561" s="45">
        <f t="shared" si="770"/>
        <v>536.42069444444439</v>
      </c>
      <c r="AG1561" s="45">
        <f t="shared" si="771"/>
        <v>0.1490057484567901</v>
      </c>
      <c r="AH1561" s="45">
        <f t="shared" si="772"/>
        <v>54.196801113468702</v>
      </c>
      <c r="AI1561" s="45">
        <f t="shared" si="773"/>
        <v>11691.207453330633</v>
      </c>
      <c r="AJ1561" s="45">
        <f t="shared" si="774"/>
        <v>524729.48699111375</v>
      </c>
      <c r="AK1561" s="45">
        <f t="shared" si="775"/>
        <v>524.72948699111373</v>
      </c>
      <c r="AL1561" s="45">
        <f t="shared" si="776"/>
        <v>0</v>
      </c>
      <c r="AM1561" s="45">
        <f t="shared" si="777"/>
        <v>0</v>
      </c>
      <c r="AN1561" s="45">
        <f t="shared" si="778"/>
        <v>393.54711524333533</v>
      </c>
      <c r="AO1561" s="45">
        <f>IF('My Spreedsheet '!AN1561&lt; 'Supercapacitor Info'!$F$22,'My Spreedsheet '!AN1561,'Supercapacitor Info'!$F$22)</f>
        <v>393.54711524333533</v>
      </c>
    </row>
    <row r="1562" spans="2:41" x14ac:dyDescent="0.3">
      <c r="B1562" s="13" t="s">
        <v>12</v>
      </c>
      <c r="C1562" s="13">
        <v>1557</v>
      </c>
      <c r="D1562" s="13">
        <v>80</v>
      </c>
      <c r="E1562" s="54">
        <v>97.7</v>
      </c>
      <c r="F1562" s="54">
        <f t="shared" si="755"/>
        <v>27.138888888888889</v>
      </c>
      <c r="G1562" s="20">
        <f t="shared" si="779"/>
        <v>0.31944444444444603</v>
      </c>
      <c r="H1562" s="20">
        <f t="shared" si="780"/>
        <v>1.1500000000000057</v>
      </c>
      <c r="I1562" s="20">
        <f t="shared" si="756"/>
        <v>27.138888888888889</v>
      </c>
      <c r="J1562" s="20">
        <f t="shared" si="757"/>
        <v>16298.888888888889</v>
      </c>
      <c r="K1562" s="20">
        <f t="shared" si="781"/>
        <v>1290.6388888888891</v>
      </c>
      <c r="L1562" s="45">
        <f>'Car Info '!$C$5*'My Spreedsheet '!G1562</f>
        <v>475.97222222222456</v>
      </c>
      <c r="M1562" s="45">
        <f t="shared" si="758"/>
        <v>1</v>
      </c>
      <c r="N1562" s="45">
        <f>IF(M1562=1,'Car Info '!$C$5*9.80665*'Car Info '!$H$5,0)</f>
        <v>160.73099349999998</v>
      </c>
      <c r="O1562" s="45">
        <f>0.5*'Car Info '!$G$5*'Car Info '!$I$5*'Car Info '!$D$5*('My Spreedsheet '!F1562*'My Spreedsheet '!F1562)</f>
        <v>281.26400254977256</v>
      </c>
      <c r="P1562" s="45">
        <f t="shared" si="783"/>
        <v>917.96721827199713</v>
      </c>
      <c r="Q1562" s="45">
        <f t="shared" si="759"/>
        <v>24912.610340326144</v>
      </c>
      <c r="R1562" s="45">
        <f t="shared" si="760"/>
        <v>24.912610340326143</v>
      </c>
      <c r="S1562" s="45">
        <f t="shared" si="761"/>
        <v>11995.253087239662</v>
      </c>
      <c r="T1562" s="45">
        <f t="shared" si="782"/>
        <v>407637.06197363202</v>
      </c>
      <c r="U1562" s="45">
        <f t="shared" si="762"/>
        <v>24.912610340326143</v>
      </c>
      <c r="V1562" s="45">
        <f t="shared" si="763"/>
        <v>6.9201695389794846E-3</v>
      </c>
      <c r="W1562" s="45">
        <f t="shared" si="764"/>
        <v>0</v>
      </c>
      <c r="X1562" s="45">
        <f t="shared" si="765"/>
        <v>0</v>
      </c>
      <c r="Y1562" s="45">
        <f t="shared" si="753"/>
        <v>7597.7505586779744</v>
      </c>
      <c r="Z1562" s="45">
        <f t="shared" si="754"/>
        <v>-2547.4003917393734</v>
      </c>
      <c r="AA1562" s="45">
        <f t="shared" si="766"/>
        <v>2.1104862662994375</v>
      </c>
      <c r="AB1562" s="45">
        <f t="shared" si="767"/>
        <v>-0.70761121992760367</v>
      </c>
      <c r="AC1562" s="45">
        <f t="shared" si="768"/>
        <v>0.70761121992760367</v>
      </c>
      <c r="AD1562" s="45">
        <f t="shared" si="769"/>
        <v>1.4028750463718338</v>
      </c>
      <c r="AE1562" s="45">
        <f>1/2*(('Car Info '!$C$5)*('My Spreedsheet '!F1562)^2)</f>
        <v>548706.87114197528</v>
      </c>
      <c r="AF1562" s="45">
        <f t="shared" si="770"/>
        <v>548.70687114197528</v>
      </c>
      <c r="AG1562" s="45">
        <f t="shared" si="771"/>
        <v>0.15241857531721537</v>
      </c>
      <c r="AH1562" s="45">
        <f t="shared" si="772"/>
        <v>54.349219688785915</v>
      </c>
      <c r="AI1562" s="45">
        <f t="shared" si="773"/>
        <v>11995.253087239662</v>
      </c>
      <c r="AJ1562" s="45">
        <f t="shared" si="774"/>
        <v>536711.61805473559</v>
      </c>
      <c r="AK1562" s="45">
        <f t="shared" si="775"/>
        <v>536.7116180547356</v>
      </c>
      <c r="AL1562" s="45">
        <f t="shared" si="776"/>
        <v>0</v>
      </c>
      <c r="AM1562" s="45">
        <f t="shared" si="777"/>
        <v>0</v>
      </c>
      <c r="AN1562" s="45">
        <f t="shared" si="778"/>
        <v>402.53371354105172</v>
      </c>
      <c r="AO1562" s="45">
        <f>IF('My Spreedsheet '!AN1562&lt; 'Supercapacitor Info'!$F$22,'My Spreedsheet '!AN1562,'Supercapacitor Info'!$F$22)</f>
        <v>402.53371354105172</v>
      </c>
    </row>
    <row r="1563" spans="2:41" x14ac:dyDescent="0.3">
      <c r="B1563" s="13" t="s">
        <v>12</v>
      </c>
      <c r="C1563" s="13">
        <v>1558</v>
      </c>
      <c r="D1563" s="13">
        <v>81</v>
      </c>
      <c r="E1563" s="54">
        <v>98.9</v>
      </c>
      <c r="F1563" s="54">
        <f t="shared" si="755"/>
        <v>27.472222222222221</v>
      </c>
      <c r="G1563" s="20">
        <f t="shared" si="779"/>
        <v>0.37500000000000039</v>
      </c>
      <c r="H1563" s="20">
        <f t="shared" si="780"/>
        <v>1.3500000000000014</v>
      </c>
      <c r="I1563" s="20">
        <f t="shared" si="756"/>
        <v>27.472222222222221</v>
      </c>
      <c r="J1563" s="20">
        <f t="shared" si="757"/>
        <v>16326.361111111111</v>
      </c>
      <c r="K1563" s="20">
        <f t="shared" si="781"/>
        <v>1318.1111111111113</v>
      </c>
      <c r="L1563" s="45">
        <f>'Car Info '!$C$5*'My Spreedsheet '!G1563</f>
        <v>558.75000000000057</v>
      </c>
      <c r="M1563" s="45">
        <f t="shared" si="758"/>
        <v>1</v>
      </c>
      <c r="N1563" s="45">
        <f>IF(M1563=1,'Car Info '!$C$5*9.80665*'Car Info '!$H$5,0)</f>
        <v>160.73099349999998</v>
      </c>
      <c r="O1563" s="45">
        <f>0.5*'Car Info '!$G$5*'Car Info '!$I$5*'Car Info '!$D$5*('My Spreedsheet '!F1563*'My Spreedsheet '!F1563)</f>
        <v>288.21568274823085</v>
      </c>
      <c r="P1563" s="45">
        <f t="shared" si="783"/>
        <v>1007.6966762482314</v>
      </c>
      <c r="Q1563" s="45">
        <f t="shared" si="759"/>
        <v>27683.667022486134</v>
      </c>
      <c r="R1563" s="45">
        <f t="shared" si="760"/>
        <v>27.683667022486134</v>
      </c>
      <c r="S1563" s="45">
        <f t="shared" si="761"/>
        <v>12333.562855819451</v>
      </c>
      <c r="T1563" s="45">
        <f t="shared" si="782"/>
        <v>419970.6248294515</v>
      </c>
      <c r="U1563" s="45">
        <f t="shared" si="762"/>
        <v>27.683667022486134</v>
      </c>
      <c r="V1563" s="45">
        <f t="shared" si="763"/>
        <v>7.6899075062461485E-3</v>
      </c>
      <c r="W1563" s="45">
        <f t="shared" si="764"/>
        <v>0</v>
      </c>
      <c r="X1563" s="45">
        <f t="shared" si="765"/>
        <v>0</v>
      </c>
      <c r="Y1563" s="45">
        <f t="shared" si="753"/>
        <v>7625.434225700461</v>
      </c>
      <c r="Z1563" s="45">
        <f t="shared" si="754"/>
        <v>-2547.4003917393734</v>
      </c>
      <c r="AA1563" s="45">
        <f t="shared" si="766"/>
        <v>2.1181761738056837</v>
      </c>
      <c r="AB1563" s="45">
        <f t="shared" si="767"/>
        <v>-0.70761121992760367</v>
      </c>
      <c r="AC1563" s="45">
        <f t="shared" si="768"/>
        <v>0.70761121992760367</v>
      </c>
      <c r="AD1563" s="45">
        <f t="shared" si="769"/>
        <v>1.41056495387808</v>
      </c>
      <c r="AE1563" s="45">
        <f>1/2*(('Car Info '!$C$5)*('My Spreedsheet '!F1563)^2)</f>
        <v>562268.63040123449</v>
      </c>
      <c r="AF1563" s="45">
        <f t="shared" si="770"/>
        <v>562.26863040123453</v>
      </c>
      <c r="AG1563" s="45">
        <f t="shared" si="771"/>
        <v>0.15618573066700958</v>
      </c>
      <c r="AH1563" s="45">
        <f t="shared" si="772"/>
        <v>54.505405419452927</v>
      </c>
      <c r="AI1563" s="45">
        <f t="shared" si="773"/>
        <v>12333.562855819451</v>
      </c>
      <c r="AJ1563" s="45">
        <f t="shared" si="774"/>
        <v>549935.06754541502</v>
      </c>
      <c r="AK1563" s="45">
        <f t="shared" si="775"/>
        <v>549.935067545415</v>
      </c>
      <c r="AL1563" s="45">
        <f t="shared" si="776"/>
        <v>0</v>
      </c>
      <c r="AM1563" s="45">
        <f t="shared" si="777"/>
        <v>0</v>
      </c>
      <c r="AN1563" s="45">
        <f t="shared" si="778"/>
        <v>412.4513006590613</v>
      </c>
      <c r="AO1563" s="45">
        <f>IF('My Spreedsheet '!AN1563&lt; 'Supercapacitor Info'!$F$22,'My Spreedsheet '!AN1563,'Supercapacitor Info'!$F$22)</f>
        <v>412.4513006590613</v>
      </c>
    </row>
    <row r="1564" spans="2:41" x14ac:dyDescent="0.3">
      <c r="B1564" s="13" t="s">
        <v>12</v>
      </c>
      <c r="C1564" s="13">
        <v>1559</v>
      </c>
      <c r="D1564" s="13">
        <v>82</v>
      </c>
      <c r="E1564" s="54">
        <v>100.4</v>
      </c>
      <c r="F1564" s="54">
        <f t="shared" si="755"/>
        <v>27.888888888888889</v>
      </c>
      <c r="G1564" s="20">
        <f t="shared" si="779"/>
        <v>0.43055555555555475</v>
      </c>
      <c r="H1564" s="20">
        <f t="shared" si="780"/>
        <v>1.5499999999999972</v>
      </c>
      <c r="I1564" s="20">
        <f t="shared" si="756"/>
        <v>27.888888888888889</v>
      </c>
      <c r="J1564" s="20">
        <f t="shared" si="757"/>
        <v>16354.25</v>
      </c>
      <c r="K1564" s="20">
        <f t="shared" si="781"/>
        <v>1346.0000000000002</v>
      </c>
      <c r="L1564" s="45">
        <f>'Car Info '!$C$5*'My Spreedsheet '!G1564</f>
        <v>641.52777777777658</v>
      </c>
      <c r="M1564" s="45">
        <f t="shared" si="758"/>
        <v>1</v>
      </c>
      <c r="N1564" s="45">
        <f>IF(M1564=1,'Car Info '!$C$5*9.80665*'Car Info '!$H$5,0)</f>
        <v>160.73099349999998</v>
      </c>
      <c r="O1564" s="45">
        <f>0.5*'Car Info '!$G$5*'Car Info '!$I$5*'Car Info '!$D$5*('My Spreedsheet '!F1564*'My Spreedsheet '!F1564)</f>
        <v>297.02462135169446</v>
      </c>
      <c r="P1564" s="45">
        <f t="shared" si="783"/>
        <v>1099.2833926294711</v>
      </c>
      <c r="Q1564" s="45">
        <f t="shared" si="759"/>
        <v>30657.792394444139</v>
      </c>
      <c r="R1564" s="45">
        <f t="shared" si="760"/>
        <v>30.65779239444414</v>
      </c>
      <c r="S1564" s="45">
        <f t="shared" si="761"/>
        <v>12766.295480863922</v>
      </c>
      <c r="T1564" s="45">
        <f t="shared" si="782"/>
        <v>432736.92031031544</v>
      </c>
      <c r="U1564" s="45">
        <f t="shared" si="762"/>
        <v>30.65779239444414</v>
      </c>
      <c r="V1564" s="45">
        <f t="shared" si="763"/>
        <v>8.5160534429011506E-3</v>
      </c>
      <c r="W1564" s="45">
        <f t="shared" si="764"/>
        <v>0</v>
      </c>
      <c r="X1564" s="45">
        <f t="shared" si="765"/>
        <v>0</v>
      </c>
      <c r="Y1564" s="45">
        <f t="shared" si="753"/>
        <v>7656.0920180949051</v>
      </c>
      <c r="Z1564" s="45">
        <f t="shared" si="754"/>
        <v>-2547.4003917393734</v>
      </c>
      <c r="AA1564" s="45">
        <f t="shared" si="766"/>
        <v>2.1266922272485846</v>
      </c>
      <c r="AB1564" s="45">
        <f t="shared" si="767"/>
        <v>-0.70761121992760367</v>
      </c>
      <c r="AC1564" s="45">
        <f t="shared" si="768"/>
        <v>0.70761121992760367</v>
      </c>
      <c r="AD1564" s="45">
        <f t="shared" si="769"/>
        <v>1.419081007320981</v>
      </c>
      <c r="AE1564" s="45">
        <f>1/2*(('Car Info '!$C$5)*('My Spreedsheet '!F1564)^2)</f>
        <v>579453.64197530865</v>
      </c>
      <c r="AF1564" s="45">
        <f t="shared" si="770"/>
        <v>579.45364197530864</v>
      </c>
      <c r="AG1564" s="45">
        <f t="shared" si="771"/>
        <v>0.1609593449931413</v>
      </c>
      <c r="AH1564" s="45">
        <f t="shared" si="772"/>
        <v>54.666364764446065</v>
      </c>
      <c r="AI1564" s="45">
        <f t="shared" si="773"/>
        <v>12766.295480863922</v>
      </c>
      <c r="AJ1564" s="45">
        <f t="shared" si="774"/>
        <v>566687.34649444476</v>
      </c>
      <c r="AK1564" s="45">
        <f t="shared" si="775"/>
        <v>566.6873464944448</v>
      </c>
      <c r="AL1564" s="45">
        <f t="shared" si="776"/>
        <v>0</v>
      </c>
      <c r="AM1564" s="45">
        <f t="shared" si="777"/>
        <v>0</v>
      </c>
      <c r="AN1564" s="45">
        <f t="shared" si="778"/>
        <v>425.01550987083363</v>
      </c>
      <c r="AO1564" s="45">
        <f>IF('My Spreedsheet '!AN1564&lt; 'Supercapacitor Info'!$F$22,'My Spreedsheet '!AN1564,'Supercapacitor Info'!$F$22)</f>
        <v>425.01550987083363</v>
      </c>
    </row>
    <row r="1565" spans="2:41" x14ac:dyDescent="0.3">
      <c r="B1565" s="13" t="s">
        <v>12</v>
      </c>
      <c r="C1565" s="13">
        <v>1560</v>
      </c>
      <c r="D1565" s="13">
        <v>83</v>
      </c>
      <c r="E1565" s="54">
        <v>102</v>
      </c>
      <c r="F1565" s="54">
        <f t="shared" si="755"/>
        <v>28.333333333333332</v>
      </c>
      <c r="G1565" s="20">
        <f t="shared" si="779"/>
        <v>0.44444444444444287</v>
      </c>
      <c r="H1565" s="20">
        <f t="shared" si="780"/>
        <v>1.5999999999999943</v>
      </c>
      <c r="I1565" s="20">
        <f t="shared" si="756"/>
        <v>28.333333333333332</v>
      </c>
      <c r="J1565" s="20">
        <f t="shared" si="757"/>
        <v>16382.583333333334</v>
      </c>
      <c r="K1565" s="20">
        <f t="shared" si="781"/>
        <v>1374.3333333333335</v>
      </c>
      <c r="L1565" s="45">
        <f>'Car Info '!$C$5*'My Spreedsheet '!G1565</f>
        <v>662.2222222222199</v>
      </c>
      <c r="M1565" s="45">
        <f t="shared" si="758"/>
        <v>1</v>
      </c>
      <c r="N1565" s="45">
        <f>IF(M1565=1,'Car Info '!$C$5*9.80665*'Car Info '!$H$5,0)</f>
        <v>160.73099349999998</v>
      </c>
      <c r="O1565" s="45">
        <f>0.5*'Car Info '!$G$5*'Car Info '!$I$5*'Car Info '!$D$5*('My Spreedsheet '!F1565*'My Spreedsheet '!F1565)</f>
        <v>306.56697518124997</v>
      </c>
      <c r="P1565" s="45">
        <f t="shared" si="783"/>
        <v>1129.5201909034699</v>
      </c>
      <c r="Q1565" s="45">
        <f t="shared" si="759"/>
        <v>32003.072075598313</v>
      </c>
      <c r="R1565" s="45">
        <f t="shared" si="760"/>
        <v>32.003072075598311</v>
      </c>
      <c r="S1565" s="45">
        <f t="shared" si="761"/>
        <v>13240.109112635415</v>
      </c>
      <c r="T1565" s="45">
        <f t="shared" si="782"/>
        <v>445977.02942295087</v>
      </c>
      <c r="U1565" s="45">
        <f t="shared" si="762"/>
        <v>32.003072075598311</v>
      </c>
      <c r="V1565" s="45">
        <f t="shared" si="763"/>
        <v>8.8897422432217526E-3</v>
      </c>
      <c r="W1565" s="45">
        <f t="shared" si="764"/>
        <v>0</v>
      </c>
      <c r="X1565" s="45">
        <f t="shared" si="765"/>
        <v>0</v>
      </c>
      <c r="Y1565" s="45">
        <f t="shared" si="753"/>
        <v>7688.0950901705037</v>
      </c>
      <c r="Z1565" s="45">
        <f t="shared" si="754"/>
        <v>-2547.4003917393734</v>
      </c>
      <c r="AA1565" s="45">
        <f t="shared" si="766"/>
        <v>2.1355819694918066</v>
      </c>
      <c r="AB1565" s="45">
        <f t="shared" si="767"/>
        <v>-0.70761121992760367</v>
      </c>
      <c r="AC1565" s="45">
        <f t="shared" si="768"/>
        <v>0.70761121992760367</v>
      </c>
      <c r="AD1565" s="45">
        <f t="shared" si="769"/>
        <v>1.4279707495642029</v>
      </c>
      <c r="AE1565" s="45">
        <f>1/2*(('Car Info '!$C$5)*('My Spreedsheet '!F1565)^2)</f>
        <v>598069.44444444438</v>
      </c>
      <c r="AF1565" s="45">
        <f t="shared" si="770"/>
        <v>598.06944444444434</v>
      </c>
      <c r="AG1565" s="45">
        <f t="shared" si="771"/>
        <v>0.16613040123456788</v>
      </c>
      <c r="AH1565" s="45">
        <f t="shared" si="772"/>
        <v>54.832495165680633</v>
      </c>
      <c r="AI1565" s="45">
        <f t="shared" si="773"/>
        <v>13240.109112635415</v>
      </c>
      <c r="AJ1565" s="45">
        <f t="shared" si="774"/>
        <v>584829.33533180901</v>
      </c>
      <c r="AK1565" s="45">
        <f t="shared" si="775"/>
        <v>584.82933533180903</v>
      </c>
      <c r="AL1565" s="45">
        <f t="shared" si="776"/>
        <v>0</v>
      </c>
      <c r="AM1565" s="45">
        <f t="shared" si="777"/>
        <v>0</v>
      </c>
      <c r="AN1565" s="45">
        <f t="shared" si="778"/>
        <v>438.62200149885678</v>
      </c>
      <c r="AO1565" s="45">
        <f>IF('My Spreedsheet '!AN1565&lt; 'Supercapacitor Info'!$F$22,'My Spreedsheet '!AN1565,'Supercapacitor Info'!$F$22)</f>
        <v>438.62200149885678</v>
      </c>
    </row>
    <row r="1566" spans="2:41" x14ac:dyDescent="0.3">
      <c r="B1566" s="13" t="s">
        <v>12</v>
      </c>
      <c r="C1566" s="13">
        <v>1561</v>
      </c>
      <c r="D1566" s="13">
        <v>84</v>
      </c>
      <c r="E1566" s="54">
        <v>103.6</v>
      </c>
      <c r="F1566" s="54">
        <f t="shared" si="755"/>
        <v>28.777777777777775</v>
      </c>
      <c r="G1566" s="20">
        <f t="shared" si="779"/>
        <v>0.44444444444444481</v>
      </c>
      <c r="H1566" s="20">
        <f t="shared" si="780"/>
        <v>1.6000000000000014</v>
      </c>
      <c r="I1566" s="20">
        <f t="shared" si="756"/>
        <v>28.777777777777775</v>
      </c>
      <c r="J1566" s="20">
        <f t="shared" si="757"/>
        <v>16411.361111111113</v>
      </c>
      <c r="K1566" s="20">
        <f t="shared" si="781"/>
        <v>1403.1111111111113</v>
      </c>
      <c r="L1566" s="45">
        <f>'Car Info '!$C$5*'My Spreedsheet '!G1566</f>
        <v>662.22222222222274</v>
      </c>
      <c r="M1566" s="45">
        <f t="shared" si="758"/>
        <v>1</v>
      </c>
      <c r="N1566" s="45">
        <f>IF(M1566=1,'Car Info '!$C$5*9.80665*'Car Info '!$H$5,0)</f>
        <v>160.73099349999998</v>
      </c>
      <c r="O1566" s="45">
        <f>0.5*'Car Info '!$G$5*'Car Info '!$I$5*'Car Info '!$D$5*('My Spreedsheet '!F1566*'My Spreedsheet '!F1566)</f>
        <v>316.26019626502767</v>
      </c>
      <c r="P1566" s="45">
        <f t="shared" si="783"/>
        <v>1139.2134119872503</v>
      </c>
      <c r="Q1566" s="45">
        <f t="shared" si="759"/>
        <v>32784.030411633088</v>
      </c>
      <c r="R1566" s="45">
        <f t="shared" si="760"/>
        <v>32.78403041163309</v>
      </c>
      <c r="S1566" s="45">
        <f t="shared" si="761"/>
        <v>13726.746461015795</v>
      </c>
      <c r="T1566" s="45">
        <f t="shared" si="782"/>
        <v>459703.77588396665</v>
      </c>
      <c r="U1566" s="45">
        <f t="shared" si="762"/>
        <v>32.78403041163309</v>
      </c>
      <c r="V1566" s="45">
        <f t="shared" si="763"/>
        <v>9.1066751143425249E-3</v>
      </c>
      <c r="W1566" s="45">
        <f t="shared" si="764"/>
        <v>0</v>
      </c>
      <c r="X1566" s="45">
        <f t="shared" si="765"/>
        <v>0</v>
      </c>
      <c r="Y1566" s="45">
        <f t="shared" si="753"/>
        <v>7720.8791205821371</v>
      </c>
      <c r="Z1566" s="45">
        <f t="shared" si="754"/>
        <v>-2547.4003917393734</v>
      </c>
      <c r="AA1566" s="45">
        <f t="shared" si="766"/>
        <v>2.1446886446061493</v>
      </c>
      <c r="AB1566" s="45">
        <f t="shared" si="767"/>
        <v>-0.70761121992760367</v>
      </c>
      <c r="AC1566" s="45">
        <f t="shared" si="768"/>
        <v>0.70761121992760367</v>
      </c>
      <c r="AD1566" s="45">
        <f t="shared" si="769"/>
        <v>1.4370774246785456</v>
      </c>
      <c r="AE1566" s="45">
        <f>1/2*(('Car Info '!$C$5)*('My Spreedsheet '!F1566)^2)</f>
        <v>616979.56790123438</v>
      </c>
      <c r="AF1566" s="45">
        <f t="shared" si="770"/>
        <v>616.97956790123442</v>
      </c>
      <c r="AG1566" s="45">
        <f t="shared" si="771"/>
        <v>0.17138321330589845</v>
      </c>
      <c r="AH1566" s="45">
        <f t="shared" si="772"/>
        <v>55.003878378986535</v>
      </c>
      <c r="AI1566" s="45">
        <f t="shared" si="773"/>
        <v>13726.746461015795</v>
      </c>
      <c r="AJ1566" s="45">
        <f t="shared" si="774"/>
        <v>603252.8214402186</v>
      </c>
      <c r="AK1566" s="45">
        <f t="shared" si="775"/>
        <v>603.25282144021867</v>
      </c>
      <c r="AL1566" s="45">
        <f t="shared" si="776"/>
        <v>0</v>
      </c>
      <c r="AM1566" s="45">
        <f t="shared" si="777"/>
        <v>0</v>
      </c>
      <c r="AN1566" s="45">
        <f t="shared" si="778"/>
        <v>452.439616080164</v>
      </c>
      <c r="AO1566" s="45">
        <f>IF('My Spreedsheet '!AN1566&lt; 'Supercapacitor Info'!$F$22,'My Spreedsheet '!AN1566,'Supercapacitor Info'!$F$22)</f>
        <v>452.439616080164</v>
      </c>
    </row>
    <row r="1567" spans="2:41" x14ac:dyDescent="0.3">
      <c r="B1567" s="13" t="s">
        <v>12</v>
      </c>
      <c r="C1567" s="13">
        <v>1562</v>
      </c>
      <c r="D1567" s="13">
        <v>85</v>
      </c>
      <c r="E1567" s="54">
        <v>105.2</v>
      </c>
      <c r="F1567" s="54">
        <f t="shared" si="755"/>
        <v>29.222222222222221</v>
      </c>
      <c r="G1567" s="20">
        <f t="shared" si="779"/>
        <v>0.44444444444444481</v>
      </c>
      <c r="H1567" s="20">
        <f t="shared" si="780"/>
        <v>1.6000000000000014</v>
      </c>
      <c r="I1567" s="20">
        <f t="shared" si="756"/>
        <v>29.222222222222221</v>
      </c>
      <c r="J1567" s="20">
        <f t="shared" si="757"/>
        <v>16440.583333333336</v>
      </c>
      <c r="K1567" s="20">
        <f t="shared" si="781"/>
        <v>1432.3333333333335</v>
      </c>
      <c r="L1567" s="45">
        <f>'Car Info '!$C$5*'My Spreedsheet '!G1567</f>
        <v>662.22222222222274</v>
      </c>
      <c r="M1567" s="45">
        <f t="shared" si="758"/>
        <v>1</v>
      </c>
      <c r="N1567" s="45">
        <f>IF(M1567=1,'Car Info '!$C$5*9.80665*'Car Info '!$H$5,0)</f>
        <v>160.73099349999998</v>
      </c>
      <c r="O1567" s="45">
        <f>0.5*'Car Info '!$G$5*'Car Info '!$I$5*'Car Info '!$D$5*('My Spreedsheet '!F1567*'My Spreedsheet '!F1567)</f>
        <v>326.10428460302774</v>
      </c>
      <c r="P1567" s="45">
        <f t="shared" si="783"/>
        <v>1149.0575003252504</v>
      </c>
      <c r="Q1567" s="45">
        <f t="shared" si="759"/>
        <v>33578.013620615653</v>
      </c>
      <c r="R1567" s="45">
        <f t="shared" si="760"/>
        <v>33.578013620615657</v>
      </c>
      <c r="S1567" s="45">
        <f t="shared" si="761"/>
        <v>14226.40868234403</v>
      </c>
      <c r="T1567" s="45">
        <f t="shared" si="782"/>
        <v>473930.18456631067</v>
      </c>
      <c r="U1567" s="45">
        <f t="shared" si="762"/>
        <v>33.578013620615657</v>
      </c>
      <c r="V1567" s="45">
        <f t="shared" si="763"/>
        <v>9.3272260057265712E-3</v>
      </c>
      <c r="W1567" s="45">
        <f t="shared" si="764"/>
        <v>0</v>
      </c>
      <c r="X1567" s="45">
        <f t="shared" si="765"/>
        <v>0</v>
      </c>
      <c r="Y1567" s="45">
        <f t="shared" si="753"/>
        <v>7754.457134202753</v>
      </c>
      <c r="Z1567" s="45">
        <f t="shared" si="754"/>
        <v>-2547.4003917393734</v>
      </c>
      <c r="AA1567" s="45">
        <f t="shared" si="766"/>
        <v>2.1540158706118757</v>
      </c>
      <c r="AB1567" s="45">
        <f t="shared" si="767"/>
        <v>-0.70761121992760367</v>
      </c>
      <c r="AC1567" s="45">
        <f t="shared" si="768"/>
        <v>0.70761121992760367</v>
      </c>
      <c r="AD1567" s="45">
        <f t="shared" si="769"/>
        <v>1.446404650684272</v>
      </c>
      <c r="AE1567" s="45">
        <f>1/2*(('Car Info '!$C$5)*('My Spreedsheet '!F1567)^2)</f>
        <v>636184.01234567899</v>
      </c>
      <c r="AF1567" s="45">
        <f t="shared" si="770"/>
        <v>636.18401234567898</v>
      </c>
      <c r="AG1567" s="45">
        <f t="shared" si="771"/>
        <v>0.17671778120713305</v>
      </c>
      <c r="AH1567" s="45">
        <f t="shared" si="772"/>
        <v>55.180596160193666</v>
      </c>
      <c r="AI1567" s="45">
        <f t="shared" si="773"/>
        <v>14226.40868234403</v>
      </c>
      <c r="AJ1567" s="45">
        <f t="shared" si="774"/>
        <v>621957.60366333497</v>
      </c>
      <c r="AK1567" s="45">
        <f t="shared" si="775"/>
        <v>621.95760366333502</v>
      </c>
      <c r="AL1567" s="45">
        <f t="shared" si="776"/>
        <v>0</v>
      </c>
      <c r="AM1567" s="45">
        <f t="shared" si="777"/>
        <v>0</v>
      </c>
      <c r="AN1567" s="45">
        <f t="shared" si="778"/>
        <v>466.46820274750121</v>
      </c>
      <c r="AO1567" s="45">
        <f>IF('My Spreedsheet '!AN1567&lt; 'Supercapacitor Info'!$F$22,'My Spreedsheet '!AN1567,'Supercapacitor Info'!$F$22)</f>
        <v>466.46820274750121</v>
      </c>
    </row>
    <row r="1568" spans="2:41" x14ac:dyDescent="0.3">
      <c r="B1568" s="13" t="s">
        <v>12</v>
      </c>
      <c r="C1568" s="13">
        <v>1563</v>
      </c>
      <c r="D1568" s="13">
        <v>86</v>
      </c>
      <c r="E1568" s="54">
        <v>106.8</v>
      </c>
      <c r="F1568" s="54">
        <f t="shared" si="755"/>
        <v>29.666666666666664</v>
      </c>
      <c r="G1568" s="20">
        <f t="shared" si="779"/>
        <v>0.45833333333333293</v>
      </c>
      <c r="H1568" s="20">
        <f t="shared" si="780"/>
        <v>1.6499999999999986</v>
      </c>
      <c r="I1568" s="20">
        <f t="shared" si="756"/>
        <v>29.666666666666664</v>
      </c>
      <c r="J1568" s="20">
        <f t="shared" si="757"/>
        <v>16470.250000000004</v>
      </c>
      <c r="K1568" s="20">
        <f t="shared" si="781"/>
        <v>1462.0000000000002</v>
      </c>
      <c r="L1568" s="45">
        <f>'Car Info '!$C$5*'My Spreedsheet '!G1568</f>
        <v>682.91666666666606</v>
      </c>
      <c r="M1568" s="45">
        <f t="shared" si="758"/>
        <v>1</v>
      </c>
      <c r="N1568" s="45">
        <f>IF(M1568=1,'Car Info '!$C$5*9.80665*'Car Info '!$H$5,0)</f>
        <v>160.73099349999998</v>
      </c>
      <c r="O1568" s="45">
        <f>0.5*'Car Info '!$G$5*'Car Info '!$I$5*'Car Info '!$D$5*('My Spreedsheet '!F1568*'My Spreedsheet '!F1568)</f>
        <v>336.09924019524993</v>
      </c>
      <c r="P1568" s="45">
        <f t="shared" si="783"/>
        <v>1179.746900361916</v>
      </c>
      <c r="Q1568" s="45">
        <f t="shared" si="759"/>
        <v>34999.158044070173</v>
      </c>
      <c r="R1568" s="45">
        <f t="shared" si="760"/>
        <v>34.999158044070171</v>
      </c>
      <c r="S1568" s="45">
        <f t="shared" si="761"/>
        <v>14739.29693295908</v>
      </c>
      <c r="T1568" s="45">
        <f t="shared" si="782"/>
        <v>488669.48149926972</v>
      </c>
      <c r="U1568" s="45">
        <f t="shared" si="762"/>
        <v>34.999158044070171</v>
      </c>
      <c r="V1568" s="45">
        <f t="shared" si="763"/>
        <v>9.7219883455750469E-3</v>
      </c>
      <c r="W1568" s="45">
        <f t="shared" si="764"/>
        <v>0</v>
      </c>
      <c r="X1568" s="45">
        <f t="shared" si="765"/>
        <v>0</v>
      </c>
      <c r="Y1568" s="45">
        <f t="shared" si="753"/>
        <v>7789.4562922468231</v>
      </c>
      <c r="Z1568" s="45">
        <f t="shared" si="754"/>
        <v>-2547.4003917393734</v>
      </c>
      <c r="AA1568" s="45">
        <f t="shared" si="766"/>
        <v>2.1637378589574507</v>
      </c>
      <c r="AB1568" s="45">
        <f t="shared" si="767"/>
        <v>-0.70761121992760367</v>
      </c>
      <c r="AC1568" s="45">
        <f t="shared" si="768"/>
        <v>0.70761121992760367</v>
      </c>
      <c r="AD1568" s="45">
        <f t="shared" si="769"/>
        <v>1.4561266390298471</v>
      </c>
      <c r="AE1568" s="45">
        <f>1/2*(('Car Info '!$C$5)*('My Spreedsheet '!F1568)^2)</f>
        <v>655682.77777777764</v>
      </c>
      <c r="AF1568" s="45">
        <f t="shared" si="770"/>
        <v>655.68277777777769</v>
      </c>
      <c r="AG1568" s="45">
        <f t="shared" si="771"/>
        <v>0.18213410493827159</v>
      </c>
      <c r="AH1568" s="45">
        <f t="shared" si="772"/>
        <v>55.362730265131937</v>
      </c>
      <c r="AI1568" s="45">
        <f t="shared" si="773"/>
        <v>14739.29693295908</v>
      </c>
      <c r="AJ1568" s="45">
        <f t="shared" si="774"/>
        <v>640943.48084481852</v>
      </c>
      <c r="AK1568" s="45">
        <f t="shared" si="775"/>
        <v>640.94348084481851</v>
      </c>
      <c r="AL1568" s="45">
        <f t="shared" si="776"/>
        <v>0</v>
      </c>
      <c r="AM1568" s="45">
        <f t="shared" si="777"/>
        <v>0</v>
      </c>
      <c r="AN1568" s="45">
        <f t="shared" si="778"/>
        <v>480.70761063361391</v>
      </c>
      <c r="AO1568" s="45">
        <f>IF('My Spreedsheet '!AN1568&lt; 'Supercapacitor Info'!$F$22,'My Spreedsheet '!AN1568,'Supercapacitor Info'!$F$22)</f>
        <v>480.70761063361391</v>
      </c>
    </row>
    <row r="1569" spans="2:41" x14ac:dyDescent="0.3">
      <c r="B1569" s="13" t="s">
        <v>12</v>
      </c>
      <c r="C1569" s="13">
        <v>1564</v>
      </c>
      <c r="D1569" s="13">
        <v>87</v>
      </c>
      <c r="E1569" s="54">
        <v>108.5</v>
      </c>
      <c r="F1569" s="54">
        <f t="shared" si="755"/>
        <v>30.138888888888889</v>
      </c>
      <c r="G1569" s="20">
        <f t="shared" si="779"/>
        <v>0.47222222222222299</v>
      </c>
      <c r="H1569" s="20">
        <f t="shared" si="780"/>
        <v>1.7000000000000028</v>
      </c>
      <c r="I1569" s="20">
        <f t="shared" si="756"/>
        <v>30.138888888888889</v>
      </c>
      <c r="J1569" s="20">
        <f t="shared" si="757"/>
        <v>16500.388888888894</v>
      </c>
      <c r="K1569" s="20">
        <f t="shared" si="781"/>
        <v>1492.1388888888891</v>
      </c>
      <c r="L1569" s="45">
        <f>'Car Info '!$C$5*'My Spreedsheet '!G1569</f>
        <v>703.61111111111222</v>
      </c>
      <c r="M1569" s="45">
        <f t="shared" si="758"/>
        <v>1</v>
      </c>
      <c r="N1569" s="45">
        <f>IF(M1569=1,'Car Info '!$C$5*9.80665*'Car Info '!$H$5,0)</f>
        <v>160.73099349999998</v>
      </c>
      <c r="O1569" s="45">
        <f>0.5*'Car Info '!$G$5*'Car Info '!$I$5*'Car Info '!$D$5*('My Spreedsheet '!F1569*'My Spreedsheet '!F1569)</f>
        <v>346.88418623389759</v>
      </c>
      <c r="P1569" s="45">
        <f t="shared" si="783"/>
        <v>1211.2262908450098</v>
      </c>
      <c r="Q1569" s="45">
        <f t="shared" si="759"/>
        <v>36505.014599078764</v>
      </c>
      <c r="R1569" s="45">
        <f t="shared" si="760"/>
        <v>36.505014599078763</v>
      </c>
      <c r="S1569" s="45">
        <f t="shared" si="761"/>
        <v>15298.957500313301</v>
      </c>
      <c r="T1569" s="45">
        <f t="shared" si="782"/>
        <v>503968.43899958301</v>
      </c>
      <c r="U1569" s="45">
        <f t="shared" si="762"/>
        <v>36.505014599078763</v>
      </c>
      <c r="V1569" s="45">
        <f t="shared" si="763"/>
        <v>1.0140281833077434E-2</v>
      </c>
      <c r="W1569" s="45">
        <f t="shared" si="764"/>
        <v>0</v>
      </c>
      <c r="X1569" s="45">
        <f t="shared" si="765"/>
        <v>0</v>
      </c>
      <c r="Y1569" s="45">
        <f t="shared" si="753"/>
        <v>7825.9613068459021</v>
      </c>
      <c r="Z1569" s="45">
        <f t="shared" si="754"/>
        <v>-2547.4003917393734</v>
      </c>
      <c r="AA1569" s="45">
        <f t="shared" si="766"/>
        <v>2.1738781407905283</v>
      </c>
      <c r="AB1569" s="45">
        <f t="shared" si="767"/>
        <v>-0.70761121992760367</v>
      </c>
      <c r="AC1569" s="45">
        <f t="shared" si="768"/>
        <v>0.70761121992760367</v>
      </c>
      <c r="AD1569" s="45">
        <f t="shared" si="769"/>
        <v>1.4662669208629246</v>
      </c>
      <c r="AE1569" s="45">
        <f>1/2*(('Car Info '!$C$5)*('My Spreedsheet '!F1569)^2)</f>
        <v>676722.70447530865</v>
      </c>
      <c r="AF1569" s="45">
        <f t="shared" si="770"/>
        <v>676.72270447530866</v>
      </c>
      <c r="AG1569" s="45">
        <f t="shared" si="771"/>
        <v>0.18797852902091908</v>
      </c>
      <c r="AH1569" s="45">
        <f t="shared" si="772"/>
        <v>55.550708794152854</v>
      </c>
      <c r="AI1569" s="45">
        <f t="shared" si="773"/>
        <v>15298.957500313301</v>
      </c>
      <c r="AJ1569" s="45">
        <f t="shared" si="774"/>
        <v>661423.74697499536</v>
      </c>
      <c r="AK1569" s="45">
        <f t="shared" si="775"/>
        <v>661.42374697499542</v>
      </c>
      <c r="AL1569" s="45">
        <f t="shared" si="776"/>
        <v>0</v>
      </c>
      <c r="AM1569" s="45">
        <f t="shared" si="777"/>
        <v>0</v>
      </c>
      <c r="AN1569" s="45">
        <f t="shared" si="778"/>
        <v>496.06781023124654</v>
      </c>
      <c r="AO1569" s="45">
        <f>IF('My Spreedsheet '!AN1569&lt; 'Supercapacitor Info'!$F$22,'My Spreedsheet '!AN1569,'Supercapacitor Info'!$F$22)</f>
        <v>496.06781023124654</v>
      </c>
    </row>
    <row r="1570" spans="2:41" x14ac:dyDescent="0.3">
      <c r="B1570" s="13" t="s">
        <v>12</v>
      </c>
      <c r="C1570" s="13">
        <v>1565</v>
      </c>
      <c r="D1570" s="13">
        <v>88</v>
      </c>
      <c r="E1570" s="54">
        <v>110.2</v>
      </c>
      <c r="F1570" s="54">
        <f t="shared" si="755"/>
        <v>30.611111111111111</v>
      </c>
      <c r="G1570" s="20">
        <f t="shared" si="779"/>
        <v>0.47222222222222299</v>
      </c>
      <c r="H1570" s="20">
        <f t="shared" si="780"/>
        <v>1.7000000000000028</v>
      </c>
      <c r="I1570" s="20">
        <f t="shared" si="756"/>
        <v>30.611111111111111</v>
      </c>
      <c r="J1570" s="20">
        <f t="shared" si="757"/>
        <v>16531.000000000004</v>
      </c>
      <c r="K1570" s="20">
        <f t="shared" si="781"/>
        <v>1522.7500000000002</v>
      </c>
      <c r="L1570" s="45">
        <f>'Car Info '!$C$5*'My Spreedsheet '!G1570</f>
        <v>703.61111111111222</v>
      </c>
      <c r="M1570" s="45">
        <f t="shared" si="758"/>
        <v>1</v>
      </c>
      <c r="N1570" s="45">
        <f>IF(M1570=1,'Car Info '!$C$5*9.80665*'Car Info '!$H$5,0)</f>
        <v>160.73099349999998</v>
      </c>
      <c r="O1570" s="45">
        <f>0.5*'Car Info '!$G$5*'Car Info '!$I$5*'Car Info '!$D$5*('My Spreedsheet '!F1570*'My Spreedsheet '!F1570)</f>
        <v>357.83944725875693</v>
      </c>
      <c r="P1570" s="45">
        <f t="shared" si="783"/>
        <v>1222.1815518698691</v>
      </c>
      <c r="Q1570" s="45">
        <f t="shared" si="759"/>
        <v>37412.335282238768</v>
      </c>
      <c r="R1570" s="45">
        <f t="shared" si="760"/>
        <v>37.412335282238772</v>
      </c>
      <c r="S1570" s="45">
        <f t="shared" si="761"/>
        <v>15874.017381004171</v>
      </c>
      <c r="T1570" s="45">
        <f t="shared" si="782"/>
        <v>519842.45638058719</v>
      </c>
      <c r="U1570" s="45">
        <f t="shared" si="762"/>
        <v>37.412335282238772</v>
      </c>
      <c r="V1570" s="45">
        <f t="shared" si="763"/>
        <v>1.0392315356177436E-2</v>
      </c>
      <c r="W1570" s="45">
        <f t="shared" si="764"/>
        <v>0</v>
      </c>
      <c r="X1570" s="45">
        <f t="shared" si="765"/>
        <v>0</v>
      </c>
      <c r="Y1570" s="45">
        <f t="shared" si="753"/>
        <v>7863.373642128141</v>
      </c>
      <c r="Z1570" s="45">
        <f t="shared" si="754"/>
        <v>-2547.4003917393734</v>
      </c>
      <c r="AA1570" s="45">
        <f t="shared" si="766"/>
        <v>2.1842704561467059</v>
      </c>
      <c r="AB1570" s="45">
        <f t="shared" si="767"/>
        <v>-0.70761121992760367</v>
      </c>
      <c r="AC1570" s="45">
        <f t="shared" si="768"/>
        <v>0.70761121992760367</v>
      </c>
      <c r="AD1570" s="45">
        <f t="shared" si="769"/>
        <v>1.4766592362191022</v>
      </c>
      <c r="AE1570" s="45">
        <f>1/2*(('Car Info '!$C$5)*('My Spreedsheet '!F1570)^2)</f>
        <v>698094.89197530865</v>
      </c>
      <c r="AF1570" s="45">
        <f t="shared" si="770"/>
        <v>698.09489197530866</v>
      </c>
      <c r="AG1570" s="45">
        <f t="shared" si="771"/>
        <v>0.19391524777091906</v>
      </c>
      <c r="AH1570" s="45">
        <f t="shared" si="772"/>
        <v>55.744624041923771</v>
      </c>
      <c r="AI1570" s="45">
        <f t="shared" si="773"/>
        <v>15874.017381004171</v>
      </c>
      <c r="AJ1570" s="45">
        <f t="shared" si="774"/>
        <v>682220.87459430448</v>
      </c>
      <c r="AK1570" s="45">
        <f t="shared" si="775"/>
        <v>682.22087459430452</v>
      </c>
      <c r="AL1570" s="45">
        <f t="shared" si="776"/>
        <v>0</v>
      </c>
      <c r="AM1570" s="45">
        <f t="shared" si="777"/>
        <v>0</v>
      </c>
      <c r="AN1570" s="45">
        <f t="shared" si="778"/>
        <v>511.66565594572836</v>
      </c>
      <c r="AO1570" s="45">
        <f>IF('My Spreedsheet '!AN1570&lt; 'Supercapacitor Info'!$F$22,'My Spreedsheet '!AN1570,'Supercapacitor Info'!$F$22)</f>
        <v>511.66565594572836</v>
      </c>
    </row>
    <row r="1571" spans="2:41" x14ac:dyDescent="0.3">
      <c r="B1571" s="13" t="s">
        <v>12</v>
      </c>
      <c r="C1571" s="13">
        <v>1566</v>
      </c>
      <c r="D1571" s="13">
        <v>89</v>
      </c>
      <c r="E1571" s="54">
        <v>111.9</v>
      </c>
      <c r="F1571" s="54">
        <f t="shared" si="755"/>
        <v>31.083333333333336</v>
      </c>
      <c r="G1571" s="20">
        <f t="shared" si="779"/>
        <v>0.4861111111111111</v>
      </c>
      <c r="H1571" s="20">
        <f t="shared" si="780"/>
        <v>1.75</v>
      </c>
      <c r="I1571" s="20">
        <f t="shared" si="756"/>
        <v>31.083333333333336</v>
      </c>
      <c r="J1571" s="20">
        <f t="shared" si="757"/>
        <v>16562.083333333336</v>
      </c>
      <c r="K1571" s="20">
        <f t="shared" si="781"/>
        <v>1553.8333333333335</v>
      </c>
      <c r="L1571" s="45">
        <f>'Car Info '!$C$5*'My Spreedsheet '!G1571</f>
        <v>724.30555555555554</v>
      </c>
      <c r="M1571" s="45">
        <f t="shared" si="758"/>
        <v>1</v>
      </c>
      <c r="N1571" s="45">
        <f>IF(M1571=1,'Car Info '!$C$5*9.80665*'Car Info '!$H$5,0)</f>
        <v>160.73099349999998</v>
      </c>
      <c r="O1571" s="45">
        <f>0.5*'Car Info '!$G$5*'Car Info '!$I$5*'Car Info '!$D$5*('My Spreedsheet '!F1571*'My Spreedsheet '!F1571)</f>
        <v>368.96502326982818</v>
      </c>
      <c r="P1571" s="45">
        <f t="shared" si="783"/>
        <v>1254.0015723253837</v>
      </c>
      <c r="Q1571" s="45">
        <f t="shared" si="759"/>
        <v>38978.548873114014</v>
      </c>
      <c r="R1571" s="45">
        <f t="shared" si="760"/>
        <v>38.978548873114015</v>
      </c>
      <c r="S1571" s="45">
        <f t="shared" si="761"/>
        <v>16464.717854595492</v>
      </c>
      <c r="T1571" s="45">
        <f t="shared" si="782"/>
        <v>536307.1742351827</v>
      </c>
      <c r="U1571" s="45">
        <f t="shared" si="762"/>
        <v>38.978548873114015</v>
      </c>
      <c r="V1571" s="45">
        <f t="shared" si="763"/>
        <v>1.0827374686976116E-2</v>
      </c>
      <c r="W1571" s="45">
        <f t="shared" si="764"/>
        <v>0</v>
      </c>
      <c r="X1571" s="45">
        <f t="shared" si="765"/>
        <v>0</v>
      </c>
      <c r="Y1571" s="45">
        <f t="shared" si="753"/>
        <v>7902.3521910012551</v>
      </c>
      <c r="Z1571" s="45">
        <f t="shared" si="754"/>
        <v>-2547.4003917393734</v>
      </c>
      <c r="AA1571" s="45">
        <f t="shared" si="766"/>
        <v>2.1950978308336819</v>
      </c>
      <c r="AB1571" s="45">
        <f t="shared" si="767"/>
        <v>-0.70761121992760367</v>
      </c>
      <c r="AC1571" s="45">
        <f t="shared" si="768"/>
        <v>0.70761121992760367</v>
      </c>
      <c r="AD1571" s="45">
        <f t="shared" si="769"/>
        <v>1.4874866109060783</v>
      </c>
      <c r="AE1571" s="45">
        <f>1/2*(('Car Info '!$C$5)*('My Spreedsheet '!F1571)^2)</f>
        <v>719799.34027777798</v>
      </c>
      <c r="AF1571" s="45">
        <f t="shared" si="770"/>
        <v>719.79934027777801</v>
      </c>
      <c r="AG1571" s="45">
        <f t="shared" si="771"/>
        <v>0.19994426118827166</v>
      </c>
      <c r="AH1571" s="45">
        <f t="shared" si="772"/>
        <v>55.944568303112042</v>
      </c>
      <c r="AI1571" s="45">
        <f t="shared" si="773"/>
        <v>16464.717854595492</v>
      </c>
      <c r="AJ1571" s="45">
        <f t="shared" si="774"/>
        <v>703334.62242318247</v>
      </c>
      <c r="AK1571" s="45">
        <f t="shared" si="775"/>
        <v>703.33462242318251</v>
      </c>
      <c r="AL1571" s="45">
        <f t="shared" si="776"/>
        <v>0</v>
      </c>
      <c r="AM1571" s="45">
        <f t="shared" si="777"/>
        <v>0</v>
      </c>
      <c r="AN1571" s="45">
        <f t="shared" si="778"/>
        <v>527.50096681738694</v>
      </c>
      <c r="AO1571" s="45">
        <f>IF('My Spreedsheet '!AN1571&lt; 'Supercapacitor Info'!$F$22,'My Spreedsheet '!AN1571,'Supercapacitor Info'!$F$22)</f>
        <v>527.50096681738694</v>
      </c>
    </row>
    <row r="1572" spans="2:41" x14ac:dyDescent="0.3">
      <c r="B1572" s="13" t="s">
        <v>12</v>
      </c>
      <c r="C1572" s="13">
        <v>1567</v>
      </c>
      <c r="D1572" s="13">
        <v>90</v>
      </c>
      <c r="E1572" s="54">
        <v>113.7</v>
      </c>
      <c r="F1572" s="54">
        <f t="shared" si="755"/>
        <v>31.583333333333332</v>
      </c>
      <c r="G1572" s="20">
        <f t="shared" si="779"/>
        <v>0.47222222222222104</v>
      </c>
      <c r="H1572" s="20">
        <f t="shared" si="780"/>
        <v>1.6999999999999957</v>
      </c>
      <c r="I1572" s="20">
        <f t="shared" si="756"/>
        <v>31.583333333333332</v>
      </c>
      <c r="J1572" s="20">
        <f t="shared" si="757"/>
        <v>16593.666666666668</v>
      </c>
      <c r="K1572" s="20">
        <f t="shared" si="781"/>
        <v>1585.4166666666667</v>
      </c>
      <c r="L1572" s="45">
        <f>'Car Info '!$C$5*'My Spreedsheet '!G1572</f>
        <v>703.61111111110938</v>
      </c>
      <c r="M1572" s="45">
        <f t="shared" si="758"/>
        <v>1</v>
      </c>
      <c r="N1572" s="45">
        <f>IF(M1572=1,'Car Info '!$C$5*9.80665*'Car Info '!$H$5,0)</f>
        <v>160.73099349999998</v>
      </c>
      <c r="O1572" s="45">
        <f>0.5*'Car Info '!$G$5*'Car Info '!$I$5*'Car Info '!$D$5*('My Spreedsheet '!F1572*'My Spreedsheet '!F1572)</f>
        <v>380.9306823703281</v>
      </c>
      <c r="P1572" s="45">
        <f t="shared" si="783"/>
        <v>1245.2727869814375</v>
      </c>
      <c r="Q1572" s="45">
        <f t="shared" si="759"/>
        <v>39329.865522163731</v>
      </c>
      <c r="R1572" s="45">
        <f t="shared" si="760"/>
        <v>39.329865522163729</v>
      </c>
      <c r="S1572" s="45">
        <f t="shared" si="761"/>
        <v>17107.481262904526</v>
      </c>
      <c r="T1572" s="45">
        <f t="shared" si="782"/>
        <v>553414.65549808717</v>
      </c>
      <c r="U1572" s="45">
        <f t="shared" si="762"/>
        <v>39.329865522163729</v>
      </c>
      <c r="V1572" s="45">
        <f t="shared" si="763"/>
        <v>1.092496264504548E-2</v>
      </c>
      <c r="W1572" s="45">
        <f t="shared" si="764"/>
        <v>0</v>
      </c>
      <c r="X1572" s="45">
        <f t="shared" si="765"/>
        <v>0</v>
      </c>
      <c r="Y1572" s="45">
        <f t="shared" si="753"/>
        <v>7941.6820565234184</v>
      </c>
      <c r="Z1572" s="45">
        <f t="shared" si="754"/>
        <v>-2547.4003917393734</v>
      </c>
      <c r="AA1572" s="45">
        <f t="shared" si="766"/>
        <v>2.2060227934787275</v>
      </c>
      <c r="AB1572" s="45">
        <f t="shared" si="767"/>
        <v>-0.70761121992760367</v>
      </c>
      <c r="AC1572" s="45">
        <f t="shared" si="768"/>
        <v>0.70761121992760367</v>
      </c>
      <c r="AD1572" s="45">
        <f t="shared" si="769"/>
        <v>1.4984115735511239</v>
      </c>
      <c r="AE1572" s="45">
        <f>1/2*(('Car Info '!$C$5)*('My Spreedsheet '!F1572)^2)</f>
        <v>743142.67361111101</v>
      </c>
      <c r="AF1572" s="45">
        <f t="shared" si="770"/>
        <v>743.14267361111104</v>
      </c>
      <c r="AG1572" s="45">
        <f t="shared" si="771"/>
        <v>0.20642852044753085</v>
      </c>
      <c r="AH1572" s="45">
        <f t="shared" si="772"/>
        <v>56.150996823559574</v>
      </c>
      <c r="AI1572" s="45">
        <f t="shared" si="773"/>
        <v>17107.481262904526</v>
      </c>
      <c r="AJ1572" s="45">
        <f t="shared" si="774"/>
        <v>726035.19234820653</v>
      </c>
      <c r="AK1572" s="45">
        <f t="shared" si="775"/>
        <v>726.03519234820658</v>
      </c>
      <c r="AL1572" s="45">
        <f t="shared" si="776"/>
        <v>0</v>
      </c>
      <c r="AM1572" s="45">
        <f t="shared" si="777"/>
        <v>0</v>
      </c>
      <c r="AN1572" s="45">
        <f t="shared" si="778"/>
        <v>544.52639426115491</v>
      </c>
      <c r="AO1572" s="45">
        <f>IF('My Spreedsheet '!AN1572&lt; 'Supercapacitor Info'!$F$22,'My Spreedsheet '!AN1572,'Supercapacitor Info'!$F$22)</f>
        <v>544.52639426115491</v>
      </c>
    </row>
    <row r="1573" spans="2:41" x14ac:dyDescent="0.3">
      <c r="B1573" s="13" t="s">
        <v>12</v>
      </c>
      <c r="C1573" s="13">
        <v>1568</v>
      </c>
      <c r="D1573" s="13">
        <v>91</v>
      </c>
      <c r="E1573" s="54">
        <v>115.3</v>
      </c>
      <c r="F1573" s="54">
        <f t="shared" si="755"/>
        <v>32.027777777777779</v>
      </c>
      <c r="G1573" s="20">
        <f t="shared" si="779"/>
        <v>0.43055555555555475</v>
      </c>
      <c r="H1573" s="20">
        <f t="shared" si="780"/>
        <v>1.5499999999999972</v>
      </c>
      <c r="I1573" s="20">
        <f t="shared" si="756"/>
        <v>32.027777777777779</v>
      </c>
      <c r="J1573" s="20">
        <f t="shared" si="757"/>
        <v>16625.694444444445</v>
      </c>
      <c r="K1573" s="20">
        <f t="shared" si="781"/>
        <v>1617.4444444444446</v>
      </c>
      <c r="L1573" s="45">
        <f>'Car Info '!$C$5*'My Spreedsheet '!G1573</f>
        <v>641.52777777777658</v>
      </c>
      <c r="M1573" s="45">
        <f t="shared" si="758"/>
        <v>1</v>
      </c>
      <c r="N1573" s="45">
        <f>IF(M1573=1,'Car Info '!$C$5*9.80665*'Car Info '!$H$5,0)</f>
        <v>160.73099349999998</v>
      </c>
      <c r="O1573" s="45">
        <f>0.5*'Car Info '!$G$5*'Car Info '!$I$5*'Car Info '!$D$5*('My Spreedsheet '!F1573*'My Spreedsheet '!F1573)</f>
        <v>391.72712025060594</v>
      </c>
      <c r="P1573" s="45">
        <f t="shared" si="783"/>
        <v>1193.9858915283826</v>
      </c>
      <c r="Q1573" s="45">
        <f t="shared" si="759"/>
        <v>38240.71480367292</v>
      </c>
      <c r="R1573" s="45">
        <f t="shared" si="760"/>
        <v>38.240714803672923</v>
      </c>
      <c r="S1573" s="45">
        <f t="shared" si="761"/>
        <v>17694.005698734683</v>
      </c>
      <c r="T1573" s="45">
        <f t="shared" si="782"/>
        <v>571108.66119682183</v>
      </c>
      <c r="U1573" s="45">
        <f t="shared" si="762"/>
        <v>38.240714803672923</v>
      </c>
      <c r="V1573" s="45">
        <f t="shared" si="763"/>
        <v>1.0622420778798033E-2</v>
      </c>
      <c r="W1573" s="45">
        <f t="shared" si="764"/>
        <v>0</v>
      </c>
      <c r="X1573" s="45">
        <f t="shared" si="765"/>
        <v>0</v>
      </c>
      <c r="Y1573" s="45">
        <f t="shared" si="753"/>
        <v>7979.9227713270911</v>
      </c>
      <c r="Z1573" s="45">
        <f t="shared" si="754"/>
        <v>-2547.4003917393734</v>
      </c>
      <c r="AA1573" s="45">
        <f t="shared" si="766"/>
        <v>2.2166452142575253</v>
      </c>
      <c r="AB1573" s="45">
        <f t="shared" si="767"/>
        <v>-0.70761121992760367</v>
      </c>
      <c r="AC1573" s="45">
        <f t="shared" si="768"/>
        <v>0.70761121992760367</v>
      </c>
      <c r="AD1573" s="45">
        <f t="shared" si="769"/>
        <v>1.5090339943299216</v>
      </c>
      <c r="AE1573" s="45">
        <f>1/2*(('Car Info '!$C$5)*('My Spreedsheet '!F1573)^2)</f>
        <v>764205.0192901236</v>
      </c>
      <c r="AF1573" s="45">
        <f t="shared" si="770"/>
        <v>764.20501929012357</v>
      </c>
      <c r="AG1573" s="45">
        <f t="shared" si="771"/>
        <v>0.21227917202503432</v>
      </c>
      <c r="AH1573" s="45">
        <f t="shared" si="772"/>
        <v>56.363275995584608</v>
      </c>
      <c r="AI1573" s="45">
        <f t="shared" si="773"/>
        <v>17694.005698734683</v>
      </c>
      <c r="AJ1573" s="45">
        <f t="shared" si="774"/>
        <v>746511.01359138894</v>
      </c>
      <c r="AK1573" s="45">
        <f t="shared" si="775"/>
        <v>746.51101359138897</v>
      </c>
      <c r="AL1573" s="45">
        <f t="shared" si="776"/>
        <v>0</v>
      </c>
      <c r="AM1573" s="45">
        <f t="shared" si="777"/>
        <v>0</v>
      </c>
      <c r="AN1573" s="45">
        <f t="shared" si="778"/>
        <v>559.88326019354167</v>
      </c>
      <c r="AO1573" s="45">
        <f>IF('My Spreedsheet '!AN1573&lt; 'Supercapacitor Info'!$F$22,'My Spreedsheet '!AN1573,'Supercapacitor Info'!$F$22)</f>
        <v>559.88326019354167</v>
      </c>
    </row>
    <row r="1574" spans="2:41" x14ac:dyDescent="0.3">
      <c r="B1574" s="13" t="s">
        <v>12</v>
      </c>
      <c r="C1574" s="13">
        <v>1569</v>
      </c>
      <c r="D1574" s="13">
        <v>92</v>
      </c>
      <c r="E1574" s="54">
        <v>116.8</v>
      </c>
      <c r="F1574" s="54">
        <f t="shared" si="755"/>
        <v>32.444444444444443</v>
      </c>
      <c r="G1574" s="20">
        <f t="shared" si="779"/>
        <v>0.40277777777777857</v>
      </c>
      <c r="H1574" s="20">
        <f t="shared" si="780"/>
        <v>1.4500000000000028</v>
      </c>
      <c r="I1574" s="20">
        <f t="shared" si="756"/>
        <v>32.444444444444443</v>
      </c>
      <c r="J1574" s="20">
        <f t="shared" si="757"/>
        <v>16658.138888888891</v>
      </c>
      <c r="K1574" s="20">
        <f t="shared" si="781"/>
        <v>1649.8888888888889</v>
      </c>
      <c r="L1574" s="45">
        <f>'Car Info '!$C$5*'My Spreedsheet '!G1574</f>
        <v>600.13888888889005</v>
      </c>
      <c r="M1574" s="45">
        <f t="shared" si="758"/>
        <v>1</v>
      </c>
      <c r="N1574" s="45">
        <f>IF(M1574=1,'Car Info '!$C$5*9.80665*'Car Info '!$H$5,0)</f>
        <v>160.73099349999998</v>
      </c>
      <c r="O1574" s="45">
        <f>0.5*'Car Info '!$G$5*'Car Info '!$I$5*'Car Info '!$D$5*('My Spreedsheet '!F1574*'My Spreedsheet '!F1574)</f>
        <v>401.98579887511102</v>
      </c>
      <c r="P1574" s="45">
        <f t="shared" si="783"/>
        <v>1162.8556812640011</v>
      </c>
      <c r="Q1574" s="45">
        <f t="shared" si="759"/>
        <v>37728.206547676476</v>
      </c>
      <c r="R1574" s="45">
        <f t="shared" si="760"/>
        <v>37.728206547676479</v>
      </c>
      <c r="S1574" s="45">
        <f t="shared" si="761"/>
        <v>18257.033708170267</v>
      </c>
      <c r="T1574" s="45">
        <f t="shared" si="782"/>
        <v>589365.69490499212</v>
      </c>
      <c r="U1574" s="45">
        <f t="shared" si="762"/>
        <v>37.728206547676479</v>
      </c>
      <c r="V1574" s="45">
        <f t="shared" si="763"/>
        <v>1.0480057374354578E-2</v>
      </c>
      <c r="W1574" s="45">
        <f t="shared" si="764"/>
        <v>0</v>
      </c>
      <c r="X1574" s="45">
        <f t="shared" si="765"/>
        <v>0</v>
      </c>
      <c r="Y1574" s="45">
        <f t="shared" si="753"/>
        <v>8017.6509778747677</v>
      </c>
      <c r="Z1574" s="45">
        <f t="shared" si="754"/>
        <v>-2547.4003917393734</v>
      </c>
      <c r="AA1574" s="45">
        <f t="shared" si="766"/>
        <v>2.2271252716318801</v>
      </c>
      <c r="AB1574" s="45">
        <f t="shared" si="767"/>
        <v>-0.70761121992760367</v>
      </c>
      <c r="AC1574" s="45">
        <f t="shared" si="768"/>
        <v>0.70761121992760367</v>
      </c>
      <c r="AD1574" s="45">
        <f t="shared" si="769"/>
        <v>1.5195140517042764</v>
      </c>
      <c r="AE1574" s="45">
        <f>1/2*(('Car Info '!$C$5)*('My Spreedsheet '!F1574)^2)</f>
        <v>784218.2716049382</v>
      </c>
      <c r="AF1574" s="45">
        <f t="shared" si="770"/>
        <v>784.2182716049382</v>
      </c>
      <c r="AG1574" s="45">
        <f t="shared" si="771"/>
        <v>0.21783840877914951</v>
      </c>
      <c r="AH1574" s="45">
        <f t="shared" si="772"/>
        <v>56.58111440436376</v>
      </c>
      <c r="AI1574" s="45">
        <f t="shared" si="773"/>
        <v>18257.033708170267</v>
      </c>
      <c r="AJ1574" s="45">
        <f t="shared" si="774"/>
        <v>765961.23789676791</v>
      </c>
      <c r="AK1574" s="45">
        <f t="shared" si="775"/>
        <v>765.9612378967679</v>
      </c>
      <c r="AL1574" s="45">
        <f t="shared" si="776"/>
        <v>0</v>
      </c>
      <c r="AM1574" s="45">
        <f t="shared" si="777"/>
        <v>0</v>
      </c>
      <c r="AN1574" s="45">
        <f t="shared" si="778"/>
        <v>574.47092842257598</v>
      </c>
      <c r="AO1574" s="45">
        <f>IF('My Spreedsheet '!AN1574&lt; 'Supercapacitor Info'!$F$22,'My Spreedsheet '!AN1574,'Supercapacitor Info'!$F$22)</f>
        <v>574.47092842257598</v>
      </c>
    </row>
    <row r="1575" spans="2:41" x14ac:dyDescent="0.3">
      <c r="B1575" s="13" t="s">
        <v>12</v>
      </c>
      <c r="C1575" s="13">
        <v>1570</v>
      </c>
      <c r="D1575" s="13">
        <v>93</v>
      </c>
      <c r="E1575" s="54">
        <v>118.2</v>
      </c>
      <c r="F1575" s="54">
        <f t="shared" si="755"/>
        <v>32.833333333333336</v>
      </c>
      <c r="G1575" s="20">
        <f t="shared" si="779"/>
        <v>0.37500000000000039</v>
      </c>
      <c r="H1575" s="20">
        <f t="shared" si="780"/>
        <v>1.3500000000000014</v>
      </c>
      <c r="I1575" s="20">
        <f t="shared" si="756"/>
        <v>32.833333333333336</v>
      </c>
      <c r="J1575" s="20">
        <f t="shared" si="757"/>
        <v>16690.972222222223</v>
      </c>
      <c r="K1575" s="20">
        <f t="shared" si="781"/>
        <v>1682.7222222222222</v>
      </c>
      <c r="L1575" s="45">
        <f>'Car Info '!$C$5*'My Spreedsheet '!G1575</f>
        <v>558.75000000000057</v>
      </c>
      <c r="M1575" s="45">
        <f t="shared" si="758"/>
        <v>1</v>
      </c>
      <c r="N1575" s="45">
        <f>IF(M1575=1,'Car Info '!$C$5*9.80665*'Car Info '!$H$5,0)</f>
        <v>160.73099349999998</v>
      </c>
      <c r="O1575" s="45">
        <f>0.5*'Car Info '!$G$5*'Car Info '!$I$5*'Car Info '!$D$5*('My Spreedsheet '!F1575*'My Spreedsheet '!F1575)</f>
        <v>411.68019860931253</v>
      </c>
      <c r="P1575" s="45">
        <f t="shared" si="783"/>
        <v>1131.1611921093131</v>
      </c>
      <c r="Q1575" s="45">
        <f t="shared" si="759"/>
        <v>37139.792474255781</v>
      </c>
      <c r="R1575" s="45">
        <f t="shared" si="760"/>
        <v>37.139792474255785</v>
      </c>
      <c r="S1575" s="45">
        <f t="shared" si="761"/>
        <v>18794.167474255762</v>
      </c>
      <c r="T1575" s="45">
        <f t="shared" si="782"/>
        <v>608159.8623792479</v>
      </c>
      <c r="U1575" s="45">
        <f t="shared" si="762"/>
        <v>37.139792474255785</v>
      </c>
      <c r="V1575" s="45">
        <f t="shared" si="763"/>
        <v>1.0316609020626607E-2</v>
      </c>
      <c r="W1575" s="45">
        <f t="shared" si="764"/>
        <v>0</v>
      </c>
      <c r="X1575" s="45">
        <f t="shared" si="765"/>
        <v>0</v>
      </c>
      <c r="Y1575" s="45">
        <f t="shared" si="753"/>
        <v>8054.7907703490237</v>
      </c>
      <c r="Z1575" s="45">
        <f t="shared" si="754"/>
        <v>-2547.4003917393734</v>
      </c>
      <c r="AA1575" s="45">
        <f t="shared" si="766"/>
        <v>2.2374418806525065</v>
      </c>
      <c r="AB1575" s="45">
        <f t="shared" si="767"/>
        <v>-0.70761121992760367</v>
      </c>
      <c r="AC1575" s="45">
        <f t="shared" si="768"/>
        <v>0.70761121992760367</v>
      </c>
      <c r="AD1575" s="45">
        <f t="shared" si="769"/>
        <v>1.5298306607249028</v>
      </c>
      <c r="AE1575" s="45">
        <f>1/2*(('Car Info '!$C$5)*('My Spreedsheet '!F1575)^2)</f>
        <v>803130.6944444445</v>
      </c>
      <c r="AF1575" s="45">
        <f t="shared" si="770"/>
        <v>803.13069444444454</v>
      </c>
      <c r="AG1575" s="45">
        <f t="shared" si="771"/>
        <v>0.22309185956790126</v>
      </c>
      <c r="AH1575" s="45">
        <f t="shared" si="772"/>
        <v>56.804206263931661</v>
      </c>
      <c r="AI1575" s="45">
        <f t="shared" si="773"/>
        <v>18794.167474255762</v>
      </c>
      <c r="AJ1575" s="45">
        <f t="shared" si="774"/>
        <v>784336.52697018872</v>
      </c>
      <c r="AK1575" s="45">
        <f t="shared" si="775"/>
        <v>784.33652697018874</v>
      </c>
      <c r="AL1575" s="45">
        <f t="shared" si="776"/>
        <v>0</v>
      </c>
      <c r="AM1575" s="45">
        <f t="shared" si="777"/>
        <v>0</v>
      </c>
      <c r="AN1575" s="45">
        <f t="shared" si="778"/>
        <v>588.25239522764161</v>
      </c>
      <c r="AO1575" s="45">
        <f>IF('My Spreedsheet '!AN1575&lt; 'Supercapacitor Info'!$F$22,'My Spreedsheet '!AN1575,'Supercapacitor Info'!$F$22)</f>
        <v>583.20000000000005</v>
      </c>
    </row>
    <row r="1576" spans="2:41" x14ac:dyDescent="0.3">
      <c r="B1576" s="13" t="s">
        <v>12</v>
      </c>
      <c r="C1576" s="13">
        <v>1571</v>
      </c>
      <c r="D1576" s="13">
        <v>94</v>
      </c>
      <c r="E1576" s="54">
        <v>119.5</v>
      </c>
      <c r="F1576" s="54">
        <f t="shared" si="755"/>
        <v>33.194444444444443</v>
      </c>
      <c r="G1576" s="20">
        <f t="shared" si="779"/>
        <v>0.34722222222222221</v>
      </c>
      <c r="H1576" s="20">
        <f t="shared" si="780"/>
        <v>1.25</v>
      </c>
      <c r="I1576" s="20">
        <f t="shared" si="756"/>
        <v>33.194444444444443</v>
      </c>
      <c r="J1576" s="20">
        <f t="shared" si="757"/>
        <v>16724.166666666668</v>
      </c>
      <c r="K1576" s="20">
        <f t="shared" si="781"/>
        <v>1715.9166666666665</v>
      </c>
      <c r="L1576" s="45">
        <f>'Car Info '!$C$5*'My Spreedsheet '!G1576</f>
        <v>517.36111111111109</v>
      </c>
      <c r="M1576" s="45">
        <f t="shared" si="758"/>
        <v>1</v>
      </c>
      <c r="N1576" s="45">
        <f>IF(M1576=1,'Car Info '!$C$5*9.80665*'Car Info '!$H$5,0)</f>
        <v>160.73099349999998</v>
      </c>
      <c r="O1576" s="45">
        <f>0.5*'Car Info '!$G$5*'Car Info '!$I$5*'Car Info '!$D$5*('My Spreedsheet '!F1576*'My Spreedsheet '!F1576)</f>
        <v>420.7855677943142</v>
      </c>
      <c r="P1576" s="45">
        <f t="shared" si="783"/>
        <v>1098.8776724054253</v>
      </c>
      <c r="Q1576" s="45">
        <f t="shared" si="759"/>
        <v>36476.633847902311</v>
      </c>
      <c r="R1576" s="45">
        <f t="shared" si="760"/>
        <v>36.476633847902313</v>
      </c>
      <c r="S1576" s="45">
        <f t="shared" si="761"/>
        <v>19303.119187408483</v>
      </c>
      <c r="T1576" s="45">
        <f t="shared" si="782"/>
        <v>627462.98156665638</v>
      </c>
      <c r="U1576" s="45">
        <f t="shared" si="762"/>
        <v>36.476633847902313</v>
      </c>
      <c r="V1576" s="45">
        <f t="shared" si="763"/>
        <v>1.0132398291083975E-2</v>
      </c>
      <c r="W1576" s="45">
        <f t="shared" si="764"/>
        <v>0</v>
      </c>
      <c r="X1576" s="45">
        <f t="shared" si="765"/>
        <v>0</v>
      </c>
      <c r="Y1576" s="45">
        <f t="shared" si="753"/>
        <v>8091.2674041969258</v>
      </c>
      <c r="Z1576" s="45">
        <f t="shared" si="754"/>
        <v>-2547.4003917393734</v>
      </c>
      <c r="AA1576" s="45">
        <f t="shared" si="766"/>
        <v>2.2475742789435906</v>
      </c>
      <c r="AB1576" s="45">
        <f t="shared" si="767"/>
        <v>-0.70761121992760367</v>
      </c>
      <c r="AC1576" s="45">
        <f t="shared" si="768"/>
        <v>0.70761121992760367</v>
      </c>
      <c r="AD1576" s="45">
        <f t="shared" si="769"/>
        <v>1.539963059015987</v>
      </c>
      <c r="AE1576" s="45">
        <f>1/2*(('Car Info '!$C$5)*('My Spreedsheet '!F1576)^2)</f>
        <v>820894.00077160483</v>
      </c>
      <c r="AF1576" s="45">
        <f t="shared" si="770"/>
        <v>820.89400077160485</v>
      </c>
      <c r="AG1576" s="45">
        <f t="shared" si="771"/>
        <v>0.22802611132544578</v>
      </c>
      <c r="AH1576" s="45">
        <f t="shared" si="772"/>
        <v>57.032232375257109</v>
      </c>
      <c r="AI1576" s="45">
        <f t="shared" si="773"/>
        <v>19303.119187408483</v>
      </c>
      <c r="AJ1576" s="45">
        <f t="shared" si="774"/>
        <v>801590.88158419635</v>
      </c>
      <c r="AK1576" s="45">
        <f t="shared" si="775"/>
        <v>801.59088158419638</v>
      </c>
      <c r="AL1576" s="45">
        <f t="shared" si="776"/>
        <v>0</v>
      </c>
      <c r="AM1576" s="45">
        <f t="shared" si="777"/>
        <v>0</v>
      </c>
      <c r="AN1576" s="45">
        <f t="shared" si="778"/>
        <v>601.19316118814731</v>
      </c>
      <c r="AO1576" s="45">
        <f>IF('My Spreedsheet '!AN1576&lt; 'Supercapacitor Info'!$F$22,'My Spreedsheet '!AN1576,'Supercapacitor Info'!$F$22)</f>
        <v>583.20000000000005</v>
      </c>
    </row>
    <row r="1577" spans="2:41" x14ac:dyDescent="0.3">
      <c r="B1577" s="13" t="s">
        <v>12</v>
      </c>
      <c r="C1577" s="13">
        <v>1572</v>
      </c>
      <c r="D1577" s="13">
        <v>95</v>
      </c>
      <c r="E1577" s="54">
        <v>120.7</v>
      </c>
      <c r="F1577" s="54">
        <f t="shared" si="755"/>
        <v>33.527777777777779</v>
      </c>
      <c r="G1577" s="20">
        <f t="shared" si="779"/>
        <v>0.31944444444444403</v>
      </c>
      <c r="H1577" s="20">
        <f t="shared" si="780"/>
        <v>1.1499999999999986</v>
      </c>
      <c r="I1577" s="20">
        <f t="shared" si="756"/>
        <v>33.527777777777779</v>
      </c>
      <c r="J1577" s="20">
        <f t="shared" si="757"/>
        <v>16757.694444444445</v>
      </c>
      <c r="K1577" s="20">
        <f t="shared" si="781"/>
        <v>1749.4444444444443</v>
      </c>
      <c r="L1577" s="45">
        <f>'Car Info '!$C$5*'My Spreedsheet '!G1577</f>
        <v>475.9722222222216</v>
      </c>
      <c r="M1577" s="45">
        <f t="shared" si="758"/>
        <v>1</v>
      </c>
      <c r="N1577" s="45">
        <f>IF(M1577=1,'Car Info '!$C$5*9.80665*'Car Info '!$H$5,0)</f>
        <v>160.73099349999998</v>
      </c>
      <c r="O1577" s="45">
        <f>0.5*'Car Info '!$G$5*'Car Info '!$I$5*'Car Info '!$D$5*('My Spreedsheet '!F1577*'My Spreedsheet '!F1577)</f>
        <v>429.27892274685593</v>
      </c>
      <c r="P1577" s="45">
        <f t="shared" si="783"/>
        <v>1065.9821384690774</v>
      </c>
      <c r="Q1577" s="45">
        <f>P1577*F1577</f>
        <v>35740.012253671572</v>
      </c>
      <c r="R1577" s="45">
        <f t="shared" si="760"/>
        <v>35.740012253671573</v>
      </c>
      <c r="S1577" s="45">
        <f t="shared" si="761"/>
        <v>19781.721358609866</v>
      </c>
      <c r="T1577" s="45">
        <f t="shared" si="782"/>
        <v>647244.70292526623</v>
      </c>
      <c r="U1577" s="45">
        <f t="shared" si="762"/>
        <v>35.740012253671573</v>
      </c>
      <c r="V1577" s="45">
        <f t="shared" si="763"/>
        <v>9.9277811815754371E-3</v>
      </c>
      <c r="W1577" s="45">
        <f t="shared" si="764"/>
        <v>0</v>
      </c>
      <c r="X1577" s="45">
        <f t="shared" si="765"/>
        <v>0</v>
      </c>
      <c r="Y1577" s="45">
        <f t="shared" si="753"/>
        <v>8127.0074164505977</v>
      </c>
      <c r="Z1577" s="45">
        <f t="shared" si="754"/>
        <v>-2547.4003917393734</v>
      </c>
      <c r="AA1577" s="45">
        <f t="shared" si="766"/>
        <v>2.2575020601251659</v>
      </c>
      <c r="AB1577" s="45">
        <f t="shared" si="767"/>
        <v>-0.70761121992760367</v>
      </c>
      <c r="AC1577" s="45">
        <f t="shared" si="768"/>
        <v>0.70761121992760367</v>
      </c>
      <c r="AD1577" s="45">
        <f t="shared" si="769"/>
        <v>1.5498908401975622</v>
      </c>
      <c r="AE1577" s="45">
        <f>1/2*(('Car Info '!$C$5)*('My Spreedsheet '!F1577)^2)</f>
        <v>837463.35262345686</v>
      </c>
      <c r="AF1577" s="45">
        <f t="shared" si="770"/>
        <v>837.4633526234569</v>
      </c>
      <c r="AG1577" s="45">
        <f t="shared" si="771"/>
        <v>0.23262870906207136</v>
      </c>
      <c r="AH1577" s="45">
        <f t="shared" si="772"/>
        <v>57.264861084319179</v>
      </c>
      <c r="AI1577" s="45">
        <f t="shared" si="773"/>
        <v>19781.721358609866</v>
      </c>
      <c r="AJ1577" s="45">
        <f t="shared" si="774"/>
        <v>817681.631264847</v>
      </c>
      <c r="AK1577" s="45">
        <f t="shared" si="775"/>
        <v>817.68163126484706</v>
      </c>
      <c r="AL1577" s="45">
        <f t="shared" si="776"/>
        <v>0</v>
      </c>
      <c r="AM1577" s="45">
        <f t="shared" si="777"/>
        <v>0</v>
      </c>
      <c r="AN1577" s="45">
        <f t="shared" si="778"/>
        <v>613.26122344863529</v>
      </c>
      <c r="AO1577" s="45">
        <f>IF('My Spreedsheet '!AN1577&lt; 'Supercapacitor Info'!$F$22,'My Spreedsheet '!AN1577,'Supercapacitor Info'!$F$22)</f>
        <v>583.20000000000005</v>
      </c>
    </row>
    <row r="1578" spans="2:41" x14ac:dyDescent="0.3">
      <c r="B1578" s="13" t="s">
        <v>12</v>
      </c>
      <c r="C1578" s="13">
        <v>1573</v>
      </c>
      <c r="D1578" s="13">
        <v>96</v>
      </c>
      <c r="E1578" s="54">
        <v>121.8</v>
      </c>
      <c r="F1578" s="54">
        <f t="shared" si="755"/>
        <v>33.833333333333329</v>
      </c>
      <c r="G1578" s="20">
        <f t="shared" si="779"/>
        <v>0.26388888888888767</v>
      </c>
      <c r="H1578" s="20">
        <f t="shared" si="780"/>
        <v>0.94999999999999574</v>
      </c>
      <c r="I1578" s="20">
        <f t="shared" si="756"/>
        <v>33.833333333333329</v>
      </c>
      <c r="J1578" s="20">
        <f t="shared" si="757"/>
        <v>16791.527777777777</v>
      </c>
      <c r="K1578" s="20">
        <f t="shared" si="781"/>
        <v>1783.2777777777776</v>
      </c>
      <c r="L1578" s="45">
        <f>'Car Info '!$C$5*'My Spreedsheet '!G1578</f>
        <v>393.19444444444264</v>
      </c>
      <c r="M1578" s="45">
        <f t="shared" si="758"/>
        <v>1</v>
      </c>
      <c r="N1578" s="45">
        <f>IF(M1578=1,'Car Info '!$C$5*9.80665*'Car Info '!$H$5,0)</f>
        <v>160.73099349999998</v>
      </c>
      <c r="O1578" s="45">
        <f>0.5*'Car Info '!$G$5*'Car Info '!$I$5*'Car Info '!$D$5*('My Spreedsheet '!F1578*'My Spreedsheet '!F1578)</f>
        <v>437.13904775931235</v>
      </c>
      <c r="P1578" s="45">
        <f t="shared" si="783"/>
        <v>991.06448570375494</v>
      </c>
      <c r="Q1578" s="45">
        <f t="shared" si="759"/>
        <v>33531.015099643701</v>
      </c>
      <c r="R1578" s="45">
        <f t="shared" si="760"/>
        <v>33.531015099643703</v>
      </c>
      <c r="S1578" s="45">
        <f t="shared" si="761"/>
        <v>20227.936395940062</v>
      </c>
      <c r="T1578" s="45">
        <f t="shared" si="782"/>
        <v>667472.63932120625</v>
      </c>
      <c r="U1578" s="45">
        <f t="shared" si="762"/>
        <v>33.531015099643703</v>
      </c>
      <c r="V1578" s="45">
        <f t="shared" si="763"/>
        <v>9.3141708610121401E-3</v>
      </c>
      <c r="W1578" s="45">
        <f t="shared" si="764"/>
        <v>0</v>
      </c>
      <c r="X1578" s="45">
        <f t="shared" si="765"/>
        <v>0</v>
      </c>
      <c r="Y1578" s="45">
        <f t="shared" si="753"/>
        <v>8160.5384315502415</v>
      </c>
      <c r="Z1578" s="45">
        <f t="shared" si="754"/>
        <v>-2547.4003917393734</v>
      </c>
      <c r="AA1578" s="45">
        <f t="shared" si="766"/>
        <v>2.2668162309861781</v>
      </c>
      <c r="AB1578" s="45">
        <f t="shared" si="767"/>
        <v>-0.70761121992760367</v>
      </c>
      <c r="AC1578" s="45">
        <f t="shared" si="768"/>
        <v>0.70761121992760367</v>
      </c>
      <c r="AD1578" s="45">
        <f t="shared" si="769"/>
        <v>1.5592050110585745</v>
      </c>
      <c r="AE1578" s="45">
        <f>1/2*(('Car Info '!$C$5)*('My Spreedsheet '!F1578)^2)</f>
        <v>852797.36111111089</v>
      </c>
      <c r="AF1578" s="45">
        <f t="shared" si="770"/>
        <v>852.79736111111094</v>
      </c>
      <c r="AG1578" s="45">
        <f t="shared" si="771"/>
        <v>0.23688815586419748</v>
      </c>
      <c r="AH1578" s="45">
        <f t="shared" si="772"/>
        <v>57.501749240183379</v>
      </c>
      <c r="AI1578" s="45">
        <f t="shared" si="773"/>
        <v>20227.936395940062</v>
      </c>
      <c r="AJ1578" s="45">
        <f t="shared" si="774"/>
        <v>832569.42471517087</v>
      </c>
      <c r="AK1578" s="45">
        <f t="shared" si="775"/>
        <v>832.56942471517084</v>
      </c>
      <c r="AL1578" s="45">
        <f t="shared" si="776"/>
        <v>0</v>
      </c>
      <c r="AM1578" s="45">
        <f t="shared" si="777"/>
        <v>0</v>
      </c>
      <c r="AN1578" s="45">
        <f t="shared" si="778"/>
        <v>624.42706853637821</v>
      </c>
      <c r="AO1578" s="45">
        <f>IF('My Spreedsheet '!AN1578&lt; 'Supercapacitor Info'!$F$22,'My Spreedsheet '!AN1578,'Supercapacitor Info'!$F$22)</f>
        <v>583.20000000000005</v>
      </c>
    </row>
    <row r="1579" spans="2:41" x14ac:dyDescent="0.3">
      <c r="B1579" s="13" t="s">
        <v>12</v>
      </c>
      <c r="C1579" s="13">
        <v>1574</v>
      </c>
      <c r="D1579" s="13">
        <v>97</v>
      </c>
      <c r="E1579" s="54">
        <v>122.6</v>
      </c>
      <c r="F1579" s="54">
        <f t="shared" si="755"/>
        <v>34.05555555555555</v>
      </c>
      <c r="G1579" s="20">
        <f t="shared" si="779"/>
        <v>0.19444444444444522</v>
      </c>
      <c r="H1579" s="20">
        <f t="shared" si="780"/>
        <v>0.70000000000000284</v>
      </c>
      <c r="I1579" s="20">
        <f t="shared" si="756"/>
        <v>34.05555555555555</v>
      </c>
      <c r="J1579" s="20">
        <f t="shared" si="757"/>
        <v>16825.583333333332</v>
      </c>
      <c r="K1579" s="20">
        <f t="shared" si="781"/>
        <v>1817.3333333333333</v>
      </c>
      <c r="L1579" s="45">
        <f>'Car Info '!$C$5*'My Spreedsheet '!G1579</f>
        <v>289.72222222222337</v>
      </c>
      <c r="M1579" s="45">
        <f t="shared" si="758"/>
        <v>1</v>
      </c>
      <c r="N1579" s="45">
        <f>IF(M1579=1,'Car Info '!$C$5*9.80665*'Car Info '!$H$5,0)</f>
        <v>160.73099349999998</v>
      </c>
      <c r="O1579" s="45">
        <f>0.5*'Car Info '!$G$5*'Car Info '!$I$5*'Car Info '!$D$5*('My Spreedsheet '!F1579*'My Spreedsheet '!F1579)</f>
        <v>442.90029102992344</v>
      </c>
      <c r="P1579" s="45">
        <f t="shared" si="783"/>
        <v>893.35350675214681</v>
      </c>
      <c r="Q1579" s="45">
        <f t="shared" si="759"/>
        <v>30423.649979948106</v>
      </c>
      <c r="R1579" s="45">
        <f t="shared" si="760"/>
        <v>30.423649979948106</v>
      </c>
      <c r="S1579" s="45">
        <f t="shared" si="761"/>
        <v>20556.998745380166</v>
      </c>
      <c r="T1579" s="45">
        <f t="shared" si="782"/>
        <v>688029.63806658646</v>
      </c>
      <c r="U1579" s="45">
        <f t="shared" si="762"/>
        <v>30.423649979948106</v>
      </c>
      <c r="V1579" s="45">
        <f t="shared" si="763"/>
        <v>8.4510138833189183E-3</v>
      </c>
      <c r="W1579" s="45">
        <f t="shared" si="764"/>
        <v>0</v>
      </c>
      <c r="X1579" s="45">
        <f t="shared" si="765"/>
        <v>0</v>
      </c>
      <c r="Y1579" s="45">
        <f t="shared" si="753"/>
        <v>8190.9620815301896</v>
      </c>
      <c r="Z1579" s="45">
        <f t="shared" si="754"/>
        <v>-2547.4003917393734</v>
      </c>
      <c r="AA1579" s="45">
        <f t="shared" si="766"/>
        <v>2.2752672448694971</v>
      </c>
      <c r="AB1579" s="45">
        <f t="shared" si="767"/>
        <v>-0.70761121992760367</v>
      </c>
      <c r="AC1579" s="45">
        <f t="shared" si="768"/>
        <v>0.70761121992760367</v>
      </c>
      <c r="AD1579" s="45">
        <f t="shared" si="769"/>
        <v>1.5676560249418934</v>
      </c>
      <c r="AE1579" s="45">
        <f>1/2*(('Car Info '!$C$5)*('My Spreedsheet '!F1579)^2)</f>
        <v>864036.74382716022</v>
      </c>
      <c r="AF1579" s="45">
        <f t="shared" si="770"/>
        <v>864.03674382716019</v>
      </c>
      <c r="AG1579" s="45">
        <f t="shared" si="771"/>
        <v>0.2400102066186556</v>
      </c>
      <c r="AH1579" s="45">
        <f t="shared" si="772"/>
        <v>57.741759446802035</v>
      </c>
      <c r="AI1579" s="45">
        <f t="shared" si="773"/>
        <v>20556.998745380166</v>
      </c>
      <c r="AJ1579" s="45">
        <f t="shared" si="774"/>
        <v>843479.74508178001</v>
      </c>
      <c r="AK1579" s="45">
        <f t="shared" si="775"/>
        <v>843.47974508178004</v>
      </c>
      <c r="AL1579" s="45">
        <f t="shared" si="776"/>
        <v>0</v>
      </c>
      <c r="AM1579" s="45">
        <f t="shared" si="777"/>
        <v>0</v>
      </c>
      <c r="AN1579" s="45">
        <f t="shared" si="778"/>
        <v>632.60980881133503</v>
      </c>
      <c r="AO1579" s="45">
        <f>IF('My Spreedsheet '!AN1579&lt; 'Supercapacitor Info'!$F$22,'My Spreedsheet '!AN1579,'Supercapacitor Info'!$F$22)</f>
        <v>583.20000000000005</v>
      </c>
    </row>
    <row r="1580" spans="2:41" x14ac:dyDescent="0.3">
      <c r="B1580" s="13" t="s">
        <v>12</v>
      </c>
      <c r="C1580" s="13">
        <v>1575</v>
      </c>
      <c r="D1580" s="13">
        <v>98</v>
      </c>
      <c r="E1580" s="54">
        <v>123.2</v>
      </c>
      <c r="F1580" s="54">
        <f t="shared" si="755"/>
        <v>34.222222222222221</v>
      </c>
      <c r="G1580" s="20">
        <f t="shared" si="779"/>
        <v>0.1388888888888889</v>
      </c>
      <c r="H1580" s="20">
        <f t="shared" si="780"/>
        <v>0.5</v>
      </c>
      <c r="I1580" s="20">
        <f t="shared" si="756"/>
        <v>34.222222222222221</v>
      </c>
      <c r="J1580" s="20">
        <f t="shared" si="757"/>
        <v>16859.805555555555</v>
      </c>
      <c r="K1580" s="20">
        <f t="shared" si="781"/>
        <v>1851.5555555555554</v>
      </c>
      <c r="L1580" s="45">
        <f>'Car Info '!$C$5*'My Spreedsheet '!G1580</f>
        <v>206.94444444444446</v>
      </c>
      <c r="M1580" s="45">
        <f t="shared" si="758"/>
        <v>1</v>
      </c>
      <c r="N1580" s="45">
        <f>IF(M1580=1,'Car Info '!$C$5*9.80665*'Car Info '!$H$5,0)</f>
        <v>160.73099349999998</v>
      </c>
      <c r="O1580" s="45">
        <f>0.5*'Car Info '!$G$5*'Car Info '!$I$5*'Car Info '!$D$5*('My Spreedsheet '!F1580*'My Spreedsheet '!F1580)</f>
        <v>447.24597514177776</v>
      </c>
      <c r="P1580" s="45">
        <f t="shared" si="783"/>
        <v>814.92141308622217</v>
      </c>
      <c r="Q1580" s="45">
        <f t="shared" si="759"/>
        <v>27888.421692284046</v>
      </c>
      <c r="R1580" s="45">
        <f t="shared" si="760"/>
        <v>27.888421692284048</v>
      </c>
      <c r="S1580" s="45">
        <f t="shared" si="761"/>
        <v>20806.322926851946</v>
      </c>
      <c r="T1580" s="45">
        <f t="shared" si="782"/>
        <v>708835.96099343838</v>
      </c>
      <c r="U1580" s="45">
        <f t="shared" si="762"/>
        <v>27.888421692284048</v>
      </c>
      <c r="V1580" s="45">
        <f t="shared" si="763"/>
        <v>7.7467838034122353E-3</v>
      </c>
      <c r="W1580" s="45">
        <f t="shared" si="764"/>
        <v>0</v>
      </c>
      <c r="X1580" s="45">
        <f t="shared" si="765"/>
        <v>0</v>
      </c>
      <c r="Y1580" s="45">
        <f t="shared" si="753"/>
        <v>8218.850503222473</v>
      </c>
      <c r="Z1580" s="45">
        <f t="shared" si="754"/>
        <v>-2547.4003917393734</v>
      </c>
      <c r="AA1580" s="45">
        <f t="shared" si="766"/>
        <v>2.283014028672909</v>
      </c>
      <c r="AB1580" s="45">
        <f t="shared" si="767"/>
        <v>-0.70761121992760367</v>
      </c>
      <c r="AC1580" s="45">
        <f t="shared" si="768"/>
        <v>0.70761121992760367</v>
      </c>
      <c r="AD1580" s="45">
        <f t="shared" si="769"/>
        <v>1.5754028087453054</v>
      </c>
      <c r="AE1580" s="45">
        <f>1/2*(('Car Info '!$C$5)*('My Spreedsheet '!F1580)^2)</f>
        <v>872514.56790123461</v>
      </c>
      <c r="AF1580" s="45">
        <f t="shared" si="770"/>
        <v>872.51456790123461</v>
      </c>
      <c r="AG1580" s="45">
        <f t="shared" si="771"/>
        <v>0.24236515775034295</v>
      </c>
      <c r="AH1580" s="45">
        <f t="shared" si="772"/>
        <v>57.984124604552377</v>
      </c>
      <c r="AI1580" s="45">
        <f t="shared" si="773"/>
        <v>20806.322926851946</v>
      </c>
      <c r="AJ1580" s="45">
        <f t="shared" si="774"/>
        <v>851708.24497438269</v>
      </c>
      <c r="AK1580" s="45">
        <f t="shared" si="775"/>
        <v>851.70824497438275</v>
      </c>
      <c r="AL1580" s="45">
        <f t="shared" si="776"/>
        <v>0</v>
      </c>
      <c r="AM1580" s="45">
        <f t="shared" si="777"/>
        <v>0</v>
      </c>
      <c r="AN1580" s="45">
        <f t="shared" si="778"/>
        <v>638.78118373078701</v>
      </c>
      <c r="AO1580" s="45">
        <f>IF('My Spreedsheet '!AN1580&lt; 'Supercapacitor Info'!$F$22,'My Spreedsheet '!AN1580,'Supercapacitor Info'!$F$22)</f>
        <v>583.20000000000005</v>
      </c>
    </row>
    <row r="1581" spans="2:41" x14ac:dyDescent="0.3">
      <c r="B1581" s="13" t="s">
        <v>12</v>
      </c>
      <c r="C1581" s="13">
        <v>1576</v>
      </c>
      <c r="D1581" s="13">
        <v>99</v>
      </c>
      <c r="E1581" s="54">
        <v>123.6</v>
      </c>
      <c r="F1581" s="54">
        <f t="shared" si="755"/>
        <v>34.333333333333329</v>
      </c>
      <c r="G1581" s="20">
        <f t="shared" si="779"/>
        <v>6.9444444444444448E-2</v>
      </c>
      <c r="H1581" s="20">
        <f t="shared" si="780"/>
        <v>0.25</v>
      </c>
      <c r="I1581" s="20">
        <f t="shared" si="756"/>
        <v>34.333333333333329</v>
      </c>
      <c r="J1581" s="20">
        <f t="shared" si="757"/>
        <v>16894.138888888887</v>
      </c>
      <c r="K1581" s="20">
        <f t="shared" si="781"/>
        <v>1885.8888888888887</v>
      </c>
      <c r="L1581" s="45">
        <f>'Car Info '!$C$5*'My Spreedsheet '!G1581</f>
        <v>103.47222222222223</v>
      </c>
      <c r="M1581" s="45">
        <f t="shared" si="758"/>
        <v>1</v>
      </c>
      <c r="N1581" s="45">
        <f>IF(M1581=1,'Car Info '!$C$5*9.80665*'Car Info '!$H$5,0)</f>
        <v>160.73099349999998</v>
      </c>
      <c r="O1581" s="45">
        <f>0.5*'Car Info '!$G$5*'Car Info '!$I$5*'Car Info '!$D$5*('My Spreedsheet '!F1581*'My Spreedsheet '!F1581)</f>
        <v>450.15488438724987</v>
      </c>
      <c r="P1581" s="45">
        <f t="shared" si="783"/>
        <v>714.35810010947216</v>
      </c>
      <c r="Q1581" s="45">
        <f t="shared" si="759"/>
        <v>24526.294770425207</v>
      </c>
      <c r="R1581" s="45">
        <f t="shared" si="760"/>
        <v>24.526294770425206</v>
      </c>
      <c r="S1581" s="45">
        <f t="shared" si="761"/>
        <v>20973.748474128908</v>
      </c>
      <c r="T1581" s="45">
        <f t="shared" si="782"/>
        <v>729809.70946756727</v>
      </c>
      <c r="U1581" s="45">
        <f t="shared" si="762"/>
        <v>24.526294770425206</v>
      </c>
      <c r="V1581" s="45">
        <f t="shared" si="763"/>
        <v>6.8128596584514462E-3</v>
      </c>
      <c r="W1581" s="45">
        <f t="shared" si="764"/>
        <v>0</v>
      </c>
      <c r="X1581" s="45">
        <f t="shared" si="765"/>
        <v>0</v>
      </c>
      <c r="Y1581" s="45">
        <f t="shared" si="753"/>
        <v>8243.376797992898</v>
      </c>
      <c r="Z1581" s="45">
        <f t="shared" si="754"/>
        <v>-2547.4003917393734</v>
      </c>
      <c r="AA1581" s="45">
        <f t="shared" si="766"/>
        <v>2.2898268883313606</v>
      </c>
      <c r="AB1581" s="45">
        <f t="shared" si="767"/>
        <v>-0.70761121992760367</v>
      </c>
      <c r="AC1581" s="45">
        <f t="shared" si="768"/>
        <v>0.70761121992760367</v>
      </c>
      <c r="AD1581" s="45">
        <f t="shared" si="769"/>
        <v>1.5822156684037569</v>
      </c>
      <c r="AE1581" s="45">
        <f>1/2*(('Car Info '!$C$5)*('My Spreedsheet '!F1581)^2)</f>
        <v>878189.44444444415</v>
      </c>
      <c r="AF1581" s="45">
        <f t="shared" si="770"/>
        <v>878.18944444444412</v>
      </c>
      <c r="AG1581" s="45">
        <f t="shared" si="771"/>
        <v>0.24394151234567893</v>
      </c>
      <c r="AH1581" s="45">
        <f t="shared" si="772"/>
        <v>58.228066116898056</v>
      </c>
      <c r="AI1581" s="45">
        <f t="shared" si="773"/>
        <v>20973.748474128908</v>
      </c>
      <c r="AJ1581" s="45">
        <f t="shared" si="774"/>
        <v>857215.69597031525</v>
      </c>
      <c r="AK1581" s="45">
        <f t="shared" si="775"/>
        <v>857.21569597031532</v>
      </c>
      <c r="AL1581" s="45">
        <f t="shared" si="776"/>
        <v>0</v>
      </c>
      <c r="AM1581" s="45">
        <f t="shared" si="777"/>
        <v>0</v>
      </c>
      <c r="AN1581" s="45">
        <f t="shared" si="778"/>
        <v>642.91177197773641</v>
      </c>
      <c r="AO1581" s="45">
        <f>IF('My Spreedsheet '!AN1581&lt; 'Supercapacitor Info'!$F$22,'My Spreedsheet '!AN1581,'Supercapacitor Info'!$F$22)</f>
        <v>583.20000000000005</v>
      </c>
    </row>
    <row r="1582" spans="2:41" x14ac:dyDescent="0.3">
      <c r="B1582" s="13" t="s">
        <v>12</v>
      </c>
      <c r="C1582" s="13">
        <v>1577</v>
      </c>
      <c r="D1582" s="13">
        <v>100</v>
      </c>
      <c r="E1582" s="54">
        <v>123.7</v>
      </c>
      <c r="F1582" s="54">
        <f t="shared" si="755"/>
        <v>34.361111111111114</v>
      </c>
      <c r="G1582" s="20">
        <f t="shared" si="779"/>
        <v>0</v>
      </c>
      <c r="H1582" s="20">
        <f t="shared" si="780"/>
        <v>0</v>
      </c>
      <c r="I1582" s="20">
        <f t="shared" si="756"/>
        <v>34.361111111111114</v>
      </c>
      <c r="J1582" s="20">
        <f t="shared" si="757"/>
        <v>16928.499999999996</v>
      </c>
      <c r="K1582" s="20">
        <f t="shared" si="781"/>
        <v>1920.2499999999998</v>
      </c>
      <c r="L1582" s="45">
        <f>'Car Info '!$C$5*'My Spreedsheet '!G1582</f>
        <v>0</v>
      </c>
      <c r="M1582" s="45">
        <f t="shared" si="758"/>
        <v>1</v>
      </c>
      <c r="N1582" s="45">
        <f>IF(M1582=1,'Car Info '!$C$5*9.80665*'Car Info '!$H$5,0)</f>
        <v>160.73099349999998</v>
      </c>
      <c r="O1582" s="45">
        <f>0.5*'Car Info '!$G$5*'Car Info '!$I$5*'Car Info '!$D$5*('My Spreedsheet '!F1582*'My Spreedsheet '!F1582)</f>
        <v>450.88358501164771</v>
      </c>
      <c r="P1582" s="45">
        <f t="shared" si="783"/>
        <v>611.61457851164766</v>
      </c>
      <c r="Q1582" s="45">
        <f t="shared" si="759"/>
        <v>21015.756489414118</v>
      </c>
      <c r="R1582" s="45">
        <f t="shared" si="760"/>
        <v>21.01575648941412</v>
      </c>
      <c r="S1582" s="45">
        <f t="shared" si="761"/>
        <v>21015.756489414118</v>
      </c>
      <c r="T1582" s="45">
        <f t="shared" si="782"/>
        <v>750825.46595698141</v>
      </c>
      <c r="U1582" s="45">
        <f t="shared" si="762"/>
        <v>21.01575648941412</v>
      </c>
      <c r="V1582" s="45">
        <f t="shared" si="763"/>
        <v>5.8377101359483666E-3</v>
      </c>
      <c r="W1582" s="45">
        <f t="shared" si="764"/>
        <v>0</v>
      </c>
      <c r="X1582" s="45">
        <f t="shared" si="765"/>
        <v>0</v>
      </c>
      <c r="Y1582" s="45">
        <f t="shared" si="753"/>
        <v>8264.3925544823123</v>
      </c>
      <c r="Z1582" s="45">
        <f t="shared" si="754"/>
        <v>-2547.4003917393734</v>
      </c>
      <c r="AA1582" s="45">
        <f t="shared" si="766"/>
        <v>2.295664598467309</v>
      </c>
      <c r="AB1582" s="45">
        <f t="shared" si="767"/>
        <v>-0.70761121992760367</v>
      </c>
      <c r="AC1582" s="45">
        <f t="shared" si="768"/>
        <v>0.70761121992760367</v>
      </c>
      <c r="AD1582" s="45">
        <f t="shared" si="769"/>
        <v>1.5880533785397053</v>
      </c>
      <c r="AE1582" s="45">
        <f>1/2*(('Car Info '!$C$5)*('My Spreedsheet '!F1582)^2)</f>
        <v>879611.03780864226</v>
      </c>
      <c r="AF1582" s="45">
        <f t="shared" si="770"/>
        <v>879.61103780864232</v>
      </c>
      <c r="AG1582" s="45">
        <f t="shared" si="771"/>
        <v>0.24433639939128954</v>
      </c>
      <c r="AH1582" s="45">
        <f t="shared" si="772"/>
        <v>58.472402516289343</v>
      </c>
      <c r="AI1582" s="45">
        <f t="shared" si="773"/>
        <v>21015.756489414118</v>
      </c>
      <c r="AJ1582" s="45">
        <f t="shared" si="774"/>
        <v>858595.28131922812</v>
      </c>
      <c r="AK1582" s="45">
        <f t="shared" si="775"/>
        <v>858.59528131922809</v>
      </c>
      <c r="AL1582" s="45">
        <f t="shared" si="776"/>
        <v>0</v>
      </c>
      <c r="AM1582" s="45">
        <f t="shared" si="777"/>
        <v>0</v>
      </c>
      <c r="AN1582" s="45">
        <f t="shared" si="778"/>
        <v>643.9464609894211</v>
      </c>
      <c r="AO1582" s="45">
        <f>IF('My Spreedsheet '!AN1582&lt; 'Supercapacitor Info'!$F$22,'My Spreedsheet '!AN1582,'Supercapacitor Info'!$F$22)</f>
        <v>583.20000000000005</v>
      </c>
    </row>
    <row r="1583" spans="2:41" x14ac:dyDescent="0.3">
      <c r="B1583" s="13" t="s">
        <v>12</v>
      </c>
      <c r="C1583" s="13">
        <v>1578</v>
      </c>
      <c r="D1583" s="13">
        <v>101</v>
      </c>
      <c r="E1583" s="54">
        <v>123.6</v>
      </c>
      <c r="F1583" s="54">
        <f t="shared" si="755"/>
        <v>34.333333333333329</v>
      </c>
      <c r="G1583" s="20">
        <f t="shared" si="779"/>
        <v>-5.5555555555556344E-2</v>
      </c>
      <c r="H1583" s="20">
        <f t="shared" si="780"/>
        <v>-0.20000000000000284</v>
      </c>
      <c r="I1583" s="20">
        <f t="shared" si="756"/>
        <v>34.333333333333329</v>
      </c>
      <c r="J1583" s="20">
        <f t="shared" si="757"/>
        <v>16962.833333333328</v>
      </c>
      <c r="K1583" s="20">
        <f t="shared" si="781"/>
        <v>1954.583333333333</v>
      </c>
      <c r="L1583" s="45">
        <f>'Car Info '!$C$5*'My Spreedsheet '!G1583</f>
        <v>-82.777777777778951</v>
      </c>
      <c r="M1583" s="45">
        <f t="shared" si="758"/>
        <v>1</v>
      </c>
      <c r="N1583" s="45">
        <f>IF(M1583=1,'Car Info '!$C$5*9.80665*'Car Info '!$H$5,0)</f>
        <v>160.73099349999998</v>
      </c>
      <c r="O1583" s="45">
        <f>0.5*'Car Info '!$G$5*'Car Info '!$I$5*'Car Info '!$D$5*('My Spreedsheet '!F1583*'My Spreedsheet '!F1583)</f>
        <v>450.15488438724987</v>
      </c>
      <c r="P1583" s="45">
        <f t="shared" si="783"/>
        <v>528.10810010947091</v>
      </c>
      <c r="Q1583" s="45">
        <f t="shared" si="759"/>
        <v>18131.711437091832</v>
      </c>
      <c r="R1583" s="45">
        <f t="shared" si="760"/>
        <v>18.13171143709183</v>
      </c>
      <c r="S1583" s="45">
        <f t="shared" si="761"/>
        <v>20973.748474128908</v>
      </c>
      <c r="T1583" s="45">
        <f t="shared" si="782"/>
        <v>771799.2144311103</v>
      </c>
      <c r="U1583" s="45">
        <f t="shared" si="762"/>
        <v>18.13171143709183</v>
      </c>
      <c r="V1583" s="45">
        <f t="shared" si="763"/>
        <v>5.0365865103032866E-3</v>
      </c>
      <c r="W1583" s="45">
        <f t="shared" si="764"/>
        <v>0</v>
      </c>
      <c r="X1583" s="45">
        <f t="shared" si="765"/>
        <v>0</v>
      </c>
      <c r="Y1583" s="45">
        <f t="shared" si="753"/>
        <v>8282.5242659194046</v>
      </c>
      <c r="Z1583" s="45">
        <f t="shared" si="754"/>
        <v>-2547.4003917393734</v>
      </c>
      <c r="AA1583" s="45">
        <f t="shared" si="766"/>
        <v>2.3007011849776124</v>
      </c>
      <c r="AB1583" s="45">
        <f t="shared" si="767"/>
        <v>-0.70761121992760367</v>
      </c>
      <c r="AC1583" s="45">
        <f t="shared" si="768"/>
        <v>0.70761121992760367</v>
      </c>
      <c r="AD1583" s="45">
        <f t="shared" si="769"/>
        <v>1.5930899650500088</v>
      </c>
      <c r="AE1583" s="45">
        <f>1/2*(('Car Info '!$C$5)*('My Spreedsheet '!F1583)^2)</f>
        <v>878189.44444444415</v>
      </c>
      <c r="AF1583" s="45">
        <f t="shared" si="770"/>
        <v>878.18944444444412</v>
      </c>
      <c r="AG1583" s="45">
        <f t="shared" si="771"/>
        <v>0.24394151234567893</v>
      </c>
      <c r="AH1583" s="45">
        <f t="shared" si="772"/>
        <v>58.716344028635021</v>
      </c>
      <c r="AI1583" s="45">
        <f t="shared" si="773"/>
        <v>20973.748474128908</v>
      </c>
      <c r="AJ1583" s="45">
        <f t="shared" si="774"/>
        <v>857215.69597031525</v>
      </c>
      <c r="AK1583" s="45">
        <f t="shared" si="775"/>
        <v>857.21569597031532</v>
      </c>
      <c r="AL1583" s="45">
        <f t="shared" si="776"/>
        <v>857215.69597031525</v>
      </c>
      <c r="AM1583" s="45">
        <f t="shared" si="777"/>
        <v>857.21569597031532</v>
      </c>
      <c r="AN1583" s="45">
        <f t="shared" si="778"/>
        <v>642.91177197773641</v>
      </c>
      <c r="AO1583" s="45">
        <f>IF('My Spreedsheet '!AN1583&lt; 'Supercapacitor Info'!$F$22,'My Spreedsheet '!AN1583,'Supercapacitor Info'!$F$22)</f>
        <v>583.20000000000005</v>
      </c>
    </row>
    <row r="1584" spans="2:41" x14ac:dyDescent="0.3">
      <c r="B1584" s="13" t="s">
        <v>12</v>
      </c>
      <c r="C1584" s="13">
        <v>1579</v>
      </c>
      <c r="D1584" s="13">
        <v>102</v>
      </c>
      <c r="E1584" s="54">
        <v>123.3</v>
      </c>
      <c r="F1584" s="54">
        <f t="shared" si="755"/>
        <v>34.25</v>
      </c>
      <c r="G1584" s="20">
        <f t="shared" si="779"/>
        <v>-8.3333333333332538E-2</v>
      </c>
      <c r="H1584" s="20">
        <f t="shared" si="780"/>
        <v>-0.29999999999999716</v>
      </c>
      <c r="I1584" s="20">
        <f t="shared" si="756"/>
        <v>34.25</v>
      </c>
      <c r="J1584" s="20">
        <f t="shared" si="757"/>
        <v>16997.083333333328</v>
      </c>
      <c r="K1584" s="20">
        <f t="shared" si="781"/>
        <v>1988.833333333333</v>
      </c>
      <c r="L1584" s="45">
        <f>'Car Info '!$C$5*'My Spreedsheet '!G1584</f>
        <v>-124.16666666666548</v>
      </c>
      <c r="M1584" s="45">
        <f t="shared" si="758"/>
        <v>1</v>
      </c>
      <c r="N1584" s="45">
        <f>IF(M1584=1,'Car Info '!$C$5*9.80665*'Car Info '!$H$5,0)</f>
        <v>160.73099349999998</v>
      </c>
      <c r="O1584" s="45">
        <f>0.5*'Car Info '!$G$5*'Car Info '!$I$5*'Car Info '!$D$5*('My Spreedsheet '!F1584*'My Spreedsheet '!F1584)</f>
        <v>447.9723184653281</v>
      </c>
      <c r="P1584" s="45">
        <f t="shared" si="783"/>
        <v>484.53664529866262</v>
      </c>
      <c r="Q1584" s="45">
        <f t="shared" si="759"/>
        <v>16595.380101479193</v>
      </c>
      <c r="R1584" s="45">
        <f t="shared" si="760"/>
        <v>16.595380101479194</v>
      </c>
      <c r="S1584" s="45">
        <f t="shared" si="761"/>
        <v>20848.088434812489</v>
      </c>
      <c r="T1584" s="45">
        <f t="shared" si="782"/>
        <v>792647.3028659228</v>
      </c>
      <c r="U1584" s="45">
        <f t="shared" si="762"/>
        <v>16.595380101479194</v>
      </c>
      <c r="V1584" s="45">
        <f t="shared" si="763"/>
        <v>4.6098278059664424E-3</v>
      </c>
      <c r="W1584" s="45">
        <f t="shared" si="764"/>
        <v>0</v>
      </c>
      <c r="X1584" s="45">
        <f t="shared" si="765"/>
        <v>0</v>
      </c>
      <c r="Y1584" s="45">
        <f t="shared" si="753"/>
        <v>8299.119646020883</v>
      </c>
      <c r="Z1584" s="45">
        <f t="shared" si="754"/>
        <v>-2547.4003917393734</v>
      </c>
      <c r="AA1584" s="45">
        <f t="shared" si="766"/>
        <v>2.3053110127835788</v>
      </c>
      <c r="AB1584" s="45">
        <f t="shared" si="767"/>
        <v>-0.70761121992760367</v>
      </c>
      <c r="AC1584" s="45">
        <f t="shared" si="768"/>
        <v>0.70761121992760367</v>
      </c>
      <c r="AD1584" s="45">
        <f t="shared" si="769"/>
        <v>1.5976997928559751</v>
      </c>
      <c r="AE1584" s="45">
        <f>1/2*(('Car Info '!$C$5)*('My Spreedsheet '!F1584)^2)</f>
        <v>873931.5625</v>
      </c>
      <c r="AF1584" s="45">
        <f t="shared" si="770"/>
        <v>873.93156250000004</v>
      </c>
      <c r="AG1584" s="45">
        <f t="shared" si="771"/>
        <v>0.24275876736111113</v>
      </c>
      <c r="AH1584" s="45">
        <f t="shared" si="772"/>
        <v>58.959102795996131</v>
      </c>
      <c r="AI1584" s="45">
        <f t="shared" si="773"/>
        <v>20848.088434812489</v>
      </c>
      <c r="AJ1584" s="45">
        <f t="shared" si="774"/>
        <v>853083.4740651875</v>
      </c>
      <c r="AK1584" s="45">
        <f t="shared" si="775"/>
        <v>853.08347406518749</v>
      </c>
      <c r="AL1584" s="45">
        <f t="shared" si="776"/>
        <v>853083.4740651875</v>
      </c>
      <c r="AM1584" s="45">
        <f t="shared" si="777"/>
        <v>853.08347406518749</v>
      </c>
      <c r="AN1584" s="45">
        <f t="shared" si="778"/>
        <v>639.8126055488907</v>
      </c>
      <c r="AO1584" s="45">
        <f>IF('My Spreedsheet '!AN1584&lt; 'Supercapacitor Info'!$F$22,'My Spreedsheet '!AN1584,'Supercapacitor Info'!$F$22)</f>
        <v>583.20000000000005</v>
      </c>
    </row>
    <row r="1585" spans="2:41" x14ac:dyDescent="0.3">
      <c r="B1585" s="13" t="s">
        <v>12</v>
      </c>
      <c r="C1585" s="13">
        <v>1580</v>
      </c>
      <c r="D1585" s="13">
        <v>103</v>
      </c>
      <c r="E1585" s="54">
        <v>123</v>
      </c>
      <c r="F1585" s="54">
        <f t="shared" si="755"/>
        <v>34.166666666666664</v>
      </c>
      <c r="G1585" s="20">
        <f t="shared" si="779"/>
        <v>-0.11111111111111072</v>
      </c>
      <c r="H1585" s="20">
        <f t="shared" si="780"/>
        <v>-0.39999999999999858</v>
      </c>
      <c r="I1585" s="20">
        <f t="shared" si="756"/>
        <v>34.166666666666664</v>
      </c>
      <c r="J1585" s="20">
        <f t="shared" si="757"/>
        <v>17031.249999999996</v>
      </c>
      <c r="K1585" s="20">
        <f t="shared" si="781"/>
        <v>2022.9999999999998</v>
      </c>
      <c r="L1585" s="45">
        <f>'Car Info '!$C$5*'My Spreedsheet '!G1585</f>
        <v>-165.55555555555497</v>
      </c>
      <c r="M1585" s="45">
        <f t="shared" si="758"/>
        <v>1</v>
      </c>
      <c r="N1585" s="45">
        <f>IF(M1585=1,'Car Info '!$C$5*9.80665*'Car Info '!$H$5,0)</f>
        <v>160.73099349999998</v>
      </c>
      <c r="O1585" s="45">
        <f>0.5*'Car Info '!$G$5*'Car Info '!$I$5*'Car Info '!$D$5*('My Spreedsheet '!F1585*'My Spreedsheet '!F1585)</f>
        <v>445.79505647031237</v>
      </c>
      <c r="P1585" s="45">
        <f t="shared" si="783"/>
        <v>440.97049441475735</v>
      </c>
      <c r="Q1585" s="45">
        <f t="shared" si="759"/>
        <v>15066.491892504209</v>
      </c>
      <c r="R1585" s="45">
        <f t="shared" si="760"/>
        <v>15.06649189250421</v>
      </c>
      <c r="S1585" s="45">
        <f t="shared" si="761"/>
        <v>20722.973373985671</v>
      </c>
      <c r="T1585" s="45">
        <f t="shared" si="782"/>
        <v>813370.27623990842</v>
      </c>
      <c r="U1585" s="45">
        <f t="shared" si="762"/>
        <v>15.06649189250421</v>
      </c>
      <c r="V1585" s="45">
        <f t="shared" si="763"/>
        <v>4.1851366368067253E-3</v>
      </c>
      <c r="W1585" s="45">
        <f t="shared" si="764"/>
        <v>0</v>
      </c>
      <c r="X1585" s="45">
        <f t="shared" si="765"/>
        <v>0</v>
      </c>
      <c r="Y1585" s="45">
        <f t="shared" si="753"/>
        <v>8314.1861379133879</v>
      </c>
      <c r="Z1585" s="45">
        <f t="shared" si="754"/>
        <v>-2547.4003917393734</v>
      </c>
      <c r="AA1585" s="45">
        <f t="shared" si="766"/>
        <v>2.3094961494203856</v>
      </c>
      <c r="AB1585" s="45">
        <f t="shared" si="767"/>
        <v>-0.70761121992760367</v>
      </c>
      <c r="AC1585" s="45">
        <f t="shared" si="768"/>
        <v>0.70761121992760367</v>
      </c>
      <c r="AD1585" s="45">
        <f t="shared" si="769"/>
        <v>1.6018849294927819</v>
      </c>
      <c r="AE1585" s="45">
        <f>1/2*(('Car Info '!$C$5)*('My Spreedsheet '!F1585)^2)</f>
        <v>869684.02777777764</v>
      </c>
      <c r="AF1585" s="45">
        <f t="shared" si="770"/>
        <v>869.6840277777776</v>
      </c>
      <c r="AG1585" s="45">
        <f t="shared" si="771"/>
        <v>0.24157889660493823</v>
      </c>
      <c r="AH1585" s="45">
        <f t="shared" si="772"/>
        <v>59.200681692601066</v>
      </c>
      <c r="AI1585" s="45">
        <f t="shared" si="773"/>
        <v>20722.973373985671</v>
      </c>
      <c r="AJ1585" s="45">
        <f t="shared" si="774"/>
        <v>848961.05440379202</v>
      </c>
      <c r="AK1585" s="45">
        <f t="shared" si="775"/>
        <v>848.96105440379199</v>
      </c>
      <c r="AL1585" s="45">
        <f t="shared" si="776"/>
        <v>848961.05440379202</v>
      </c>
      <c r="AM1585" s="45">
        <f t="shared" si="777"/>
        <v>848.96105440379199</v>
      </c>
      <c r="AN1585" s="45">
        <f t="shared" si="778"/>
        <v>636.72079080284402</v>
      </c>
      <c r="AO1585" s="45">
        <f>IF('My Spreedsheet '!AN1585&lt; 'Supercapacitor Info'!$F$22,'My Spreedsheet '!AN1585,'Supercapacitor Info'!$F$22)</f>
        <v>583.20000000000005</v>
      </c>
    </row>
    <row r="1586" spans="2:41" x14ac:dyDescent="0.3">
      <c r="B1586" s="13" t="s">
        <v>12</v>
      </c>
      <c r="C1586" s="13">
        <v>1581</v>
      </c>
      <c r="D1586" s="13">
        <v>104</v>
      </c>
      <c r="E1586" s="54">
        <v>122.5</v>
      </c>
      <c r="F1586" s="54">
        <f t="shared" si="755"/>
        <v>34.027777777777779</v>
      </c>
      <c r="G1586" s="20">
        <f t="shared" si="779"/>
        <v>-0.12500000000000078</v>
      </c>
      <c r="H1586" s="20">
        <f t="shared" si="780"/>
        <v>-0.45000000000000284</v>
      </c>
      <c r="I1586" s="20">
        <f t="shared" si="756"/>
        <v>34.027777777777779</v>
      </c>
      <c r="J1586" s="20">
        <f t="shared" si="757"/>
        <v>17065.277777777774</v>
      </c>
      <c r="K1586" s="20">
        <f t="shared" si="781"/>
        <v>2057.0277777777774</v>
      </c>
      <c r="L1586" s="45">
        <f>'Car Info '!$C$5*'My Spreedsheet '!G1586</f>
        <v>-186.25000000000117</v>
      </c>
      <c r="M1586" s="45">
        <f t="shared" si="758"/>
        <v>1</v>
      </c>
      <c r="N1586" s="45">
        <f>IF(M1586=1,'Car Info '!$C$5*9.80665*'Car Info '!$H$5,0)</f>
        <v>160.73099349999998</v>
      </c>
      <c r="O1586" s="45">
        <f>0.5*'Car Info '!$G$5*'Car Info '!$I$5*'Car Info '!$D$5*('My Spreedsheet '!F1586*'My Spreedsheet '!F1586)</f>
        <v>442.17807298285595</v>
      </c>
      <c r="P1586" s="45">
        <f t="shared" si="783"/>
        <v>416.65906648285477</v>
      </c>
      <c r="Q1586" s="45">
        <f t="shared" si="759"/>
        <v>14177.982123374919</v>
      </c>
      <c r="R1586" s="45">
        <f t="shared" si="760"/>
        <v>14.177982123374919</v>
      </c>
      <c r="S1586" s="45">
        <f t="shared" si="761"/>
        <v>20515.65573448607</v>
      </c>
      <c r="T1586" s="45">
        <f t="shared" si="782"/>
        <v>833885.93197439448</v>
      </c>
      <c r="U1586" s="45">
        <f t="shared" si="762"/>
        <v>14.177982123374919</v>
      </c>
      <c r="V1586" s="45">
        <f t="shared" si="763"/>
        <v>3.9383283676041447E-3</v>
      </c>
      <c r="W1586" s="45">
        <f t="shared" si="764"/>
        <v>0</v>
      </c>
      <c r="X1586" s="45">
        <f t="shared" si="765"/>
        <v>0</v>
      </c>
      <c r="Y1586" s="45">
        <f t="shared" si="753"/>
        <v>8328.364120036762</v>
      </c>
      <c r="Z1586" s="45">
        <f t="shared" si="754"/>
        <v>-2547.4003917393734</v>
      </c>
      <c r="AA1586" s="45">
        <f t="shared" si="766"/>
        <v>2.3134344777879896</v>
      </c>
      <c r="AB1586" s="45">
        <f t="shared" si="767"/>
        <v>-0.70761121992760367</v>
      </c>
      <c r="AC1586" s="45">
        <f t="shared" si="768"/>
        <v>0.70761121992760367</v>
      </c>
      <c r="AD1586" s="45">
        <f t="shared" si="769"/>
        <v>1.6058232578603859</v>
      </c>
      <c r="AE1586" s="45">
        <f>1/2*(('Car Info '!$C$5)*('My Spreedsheet '!F1586)^2)</f>
        <v>862627.79706790135</v>
      </c>
      <c r="AF1586" s="45">
        <f t="shared" si="770"/>
        <v>862.62779706790138</v>
      </c>
      <c r="AG1586" s="45">
        <f t="shared" si="771"/>
        <v>0.23961883251886149</v>
      </c>
      <c r="AH1586" s="45">
        <f t="shared" si="772"/>
        <v>59.44030052511993</v>
      </c>
      <c r="AI1586" s="45">
        <f t="shared" si="773"/>
        <v>20515.65573448607</v>
      </c>
      <c r="AJ1586" s="45">
        <f t="shared" si="774"/>
        <v>842112.14133341529</v>
      </c>
      <c r="AK1586" s="45">
        <f t="shared" si="775"/>
        <v>842.11214133341525</v>
      </c>
      <c r="AL1586" s="45">
        <f t="shared" si="776"/>
        <v>842112.14133341529</v>
      </c>
      <c r="AM1586" s="45">
        <f t="shared" si="777"/>
        <v>842.11214133341525</v>
      </c>
      <c r="AN1586" s="45">
        <f t="shared" si="778"/>
        <v>631.58410600006152</v>
      </c>
      <c r="AO1586" s="45">
        <f>IF('My Spreedsheet '!AN1586&lt; 'Supercapacitor Info'!$F$22,'My Spreedsheet '!AN1586,'Supercapacitor Info'!$F$22)</f>
        <v>583.20000000000005</v>
      </c>
    </row>
    <row r="1587" spans="2:41" x14ac:dyDescent="0.3">
      <c r="B1587" s="13" t="s">
        <v>12</v>
      </c>
      <c r="C1587" s="13">
        <v>1582</v>
      </c>
      <c r="D1587" s="13">
        <v>105</v>
      </c>
      <c r="E1587" s="54">
        <v>122.1</v>
      </c>
      <c r="F1587" s="54">
        <f t="shared" si="755"/>
        <v>33.916666666666664</v>
      </c>
      <c r="G1587" s="20">
        <f t="shared" si="779"/>
        <v>-0.1388888888888889</v>
      </c>
      <c r="H1587" s="20">
        <f t="shared" si="780"/>
        <v>-0.5</v>
      </c>
      <c r="I1587" s="20">
        <f t="shared" si="756"/>
        <v>33.916666666666664</v>
      </c>
      <c r="J1587" s="20">
        <f t="shared" si="757"/>
        <v>17099.194444444442</v>
      </c>
      <c r="K1587" s="20">
        <f t="shared" si="781"/>
        <v>2090.9444444444439</v>
      </c>
      <c r="L1587" s="45">
        <f>'Car Info '!$C$5*'My Spreedsheet '!G1587</f>
        <v>-206.94444444444446</v>
      </c>
      <c r="M1587" s="45">
        <f t="shared" si="758"/>
        <v>1</v>
      </c>
      <c r="N1587" s="45">
        <f>IF(M1587=1,'Car Info '!$C$5*9.80665*'Car Info '!$H$5,0)</f>
        <v>160.73099349999998</v>
      </c>
      <c r="O1587" s="45">
        <f>0.5*'Car Info '!$G$5*'Car Info '!$I$5*'Car Info '!$D$5*('My Spreedsheet '!F1587*'My Spreedsheet '!F1587)</f>
        <v>439.29509404670307</v>
      </c>
      <c r="P1587" s="45">
        <f t="shared" si="783"/>
        <v>393.08164310225857</v>
      </c>
      <c r="Q1587" s="45">
        <f t="shared" si="759"/>
        <v>13332.019061884936</v>
      </c>
      <c r="R1587" s="45">
        <f t="shared" si="760"/>
        <v>13.332019061884935</v>
      </c>
      <c r="S1587" s="45">
        <f t="shared" si="761"/>
        <v>20350.884802625675</v>
      </c>
      <c r="T1587" s="45">
        <f t="shared" si="782"/>
        <v>854236.81677702011</v>
      </c>
      <c r="U1587" s="45">
        <f t="shared" si="762"/>
        <v>13.332019061884935</v>
      </c>
      <c r="V1587" s="45">
        <f t="shared" si="763"/>
        <v>3.703338628301371E-3</v>
      </c>
      <c r="W1587" s="45">
        <f t="shared" si="764"/>
        <v>0</v>
      </c>
      <c r="X1587" s="45">
        <f t="shared" si="765"/>
        <v>0</v>
      </c>
      <c r="Y1587" s="45">
        <f t="shared" si="753"/>
        <v>8341.6961390986471</v>
      </c>
      <c r="Z1587" s="45">
        <f t="shared" si="754"/>
        <v>-2547.4003917393734</v>
      </c>
      <c r="AA1587" s="45">
        <f t="shared" si="766"/>
        <v>2.3171378164162908</v>
      </c>
      <c r="AB1587" s="45">
        <f t="shared" si="767"/>
        <v>-0.70761121992760367</v>
      </c>
      <c r="AC1587" s="45">
        <f t="shared" si="768"/>
        <v>0.70761121992760367</v>
      </c>
      <c r="AD1587" s="45">
        <f t="shared" si="769"/>
        <v>1.6095265964886871</v>
      </c>
      <c r="AE1587" s="45">
        <f>1/2*(('Car Info '!$C$5)*('My Spreedsheet '!F1587)^2)</f>
        <v>857003.50694444426</v>
      </c>
      <c r="AF1587" s="45">
        <f t="shared" si="770"/>
        <v>857.00350694444433</v>
      </c>
      <c r="AG1587" s="45">
        <f t="shared" si="771"/>
        <v>0.23805652970679009</v>
      </c>
      <c r="AH1587" s="45">
        <f t="shared" si="772"/>
        <v>59.678357054826719</v>
      </c>
      <c r="AI1587" s="45">
        <f t="shared" si="773"/>
        <v>20350.884802625675</v>
      </c>
      <c r="AJ1587" s="45">
        <f t="shared" si="774"/>
        <v>836652.62214181863</v>
      </c>
      <c r="AK1587" s="45">
        <f t="shared" si="775"/>
        <v>836.6526221418186</v>
      </c>
      <c r="AL1587" s="45">
        <f t="shared" si="776"/>
        <v>836652.62214181863</v>
      </c>
      <c r="AM1587" s="45">
        <f t="shared" si="777"/>
        <v>836.6526221418186</v>
      </c>
      <c r="AN1587" s="45">
        <f t="shared" si="778"/>
        <v>627.48946660636398</v>
      </c>
      <c r="AO1587" s="45">
        <f>IF('My Spreedsheet '!AN1587&lt; 'Supercapacitor Info'!$F$22,'My Spreedsheet '!AN1587,'Supercapacitor Info'!$F$22)</f>
        <v>583.20000000000005</v>
      </c>
    </row>
    <row r="1588" spans="2:41" x14ac:dyDescent="0.3">
      <c r="B1588" s="13" t="s">
        <v>12</v>
      </c>
      <c r="C1588" s="13">
        <v>1583</v>
      </c>
      <c r="D1588" s="13">
        <v>106</v>
      </c>
      <c r="E1588" s="54">
        <v>121.5</v>
      </c>
      <c r="F1588" s="54">
        <f t="shared" si="755"/>
        <v>33.75</v>
      </c>
      <c r="G1588" s="20">
        <f t="shared" si="779"/>
        <v>-0.18055555555555516</v>
      </c>
      <c r="H1588" s="20">
        <f t="shared" si="780"/>
        <v>-0.64999999999999858</v>
      </c>
      <c r="I1588" s="20">
        <f t="shared" si="756"/>
        <v>33.75</v>
      </c>
      <c r="J1588" s="20">
        <f t="shared" si="757"/>
        <v>17132.944444444442</v>
      </c>
      <c r="K1588" s="20">
        <f t="shared" si="781"/>
        <v>2124.6944444444439</v>
      </c>
      <c r="L1588" s="45">
        <f>'Car Info '!$C$5*'My Spreedsheet '!G1588</f>
        <v>-269.0277777777772</v>
      </c>
      <c r="M1588" s="45">
        <f t="shared" si="758"/>
        <v>1</v>
      </c>
      <c r="N1588" s="45">
        <f>IF(M1588=1,'Car Info '!$C$5*9.80665*'Car Info '!$H$5,0)</f>
        <v>160.73099349999998</v>
      </c>
      <c r="O1588" s="45">
        <f>0.5*'Car Info '!$G$5*'Car Info '!$I$5*'Car Info '!$D$5*('My Spreedsheet '!F1588*'My Spreedsheet '!F1588)</f>
        <v>434.98830539882812</v>
      </c>
      <c r="P1588" s="45">
        <f t="shared" si="783"/>
        <v>326.69152112105087</v>
      </c>
      <c r="Q1588" s="45">
        <f t="shared" si="759"/>
        <v>11025.838837835467</v>
      </c>
      <c r="R1588" s="45">
        <f t="shared" si="760"/>
        <v>11.025838837835467</v>
      </c>
      <c r="S1588" s="45">
        <f t="shared" si="761"/>
        <v>20105.52633783545</v>
      </c>
      <c r="T1588" s="45">
        <f t="shared" si="782"/>
        <v>874342.34311485558</v>
      </c>
      <c r="U1588" s="45">
        <f t="shared" si="762"/>
        <v>11.025838837835467</v>
      </c>
      <c r="V1588" s="45">
        <f t="shared" si="763"/>
        <v>3.0627330105098519E-3</v>
      </c>
      <c r="W1588" s="45">
        <f t="shared" si="764"/>
        <v>0</v>
      </c>
      <c r="X1588" s="45">
        <f t="shared" si="765"/>
        <v>0</v>
      </c>
      <c r="Y1588" s="45">
        <f t="shared" si="753"/>
        <v>8352.7219779364823</v>
      </c>
      <c r="Z1588" s="45">
        <f t="shared" si="754"/>
        <v>-2547.4003917393734</v>
      </c>
      <c r="AA1588" s="45">
        <f t="shared" si="766"/>
        <v>2.3202005494268008</v>
      </c>
      <c r="AB1588" s="45">
        <f t="shared" si="767"/>
        <v>-0.70761121992760367</v>
      </c>
      <c r="AC1588" s="45">
        <f t="shared" si="768"/>
        <v>0.70761121992760367</v>
      </c>
      <c r="AD1588" s="45">
        <f t="shared" si="769"/>
        <v>1.6125893294991971</v>
      </c>
      <c r="AE1588" s="45">
        <f>1/2*(('Car Info '!$C$5)*('My Spreedsheet '!F1588)^2)</f>
        <v>848601.5625</v>
      </c>
      <c r="AF1588" s="45">
        <f t="shared" si="770"/>
        <v>848.6015625</v>
      </c>
      <c r="AG1588" s="45">
        <f t="shared" si="771"/>
        <v>0.23572265625</v>
      </c>
      <c r="AH1588" s="45">
        <f t="shared" si="772"/>
        <v>59.914079711076717</v>
      </c>
      <c r="AI1588" s="45">
        <f t="shared" si="773"/>
        <v>20105.52633783545</v>
      </c>
      <c r="AJ1588" s="45">
        <f t="shared" si="774"/>
        <v>828496.03616216453</v>
      </c>
      <c r="AK1588" s="45">
        <f t="shared" si="775"/>
        <v>828.4960361621645</v>
      </c>
      <c r="AL1588" s="45">
        <f t="shared" si="776"/>
        <v>828496.03616216453</v>
      </c>
      <c r="AM1588" s="45">
        <f t="shared" si="777"/>
        <v>828.4960361621645</v>
      </c>
      <c r="AN1588" s="45">
        <f t="shared" si="778"/>
        <v>621.37202712162343</v>
      </c>
      <c r="AO1588" s="45">
        <f>IF('My Spreedsheet '!AN1588&lt; 'Supercapacitor Info'!$F$22,'My Spreedsheet '!AN1588,'Supercapacitor Info'!$F$22)</f>
        <v>583.20000000000005</v>
      </c>
    </row>
    <row r="1589" spans="2:41" x14ac:dyDescent="0.3">
      <c r="B1589" s="13" t="s">
        <v>12</v>
      </c>
      <c r="C1589" s="13">
        <v>1584</v>
      </c>
      <c r="D1589" s="13">
        <v>107</v>
      </c>
      <c r="E1589" s="54">
        <v>120.8</v>
      </c>
      <c r="F1589" s="54">
        <f t="shared" si="755"/>
        <v>33.555555555555557</v>
      </c>
      <c r="G1589" s="20">
        <f t="shared" si="779"/>
        <v>-0.20833333333333331</v>
      </c>
      <c r="H1589" s="20">
        <f t="shared" si="780"/>
        <v>-0.75</v>
      </c>
      <c r="I1589" s="20">
        <f t="shared" si="756"/>
        <v>33.555555555555557</v>
      </c>
      <c r="J1589" s="20">
        <f t="shared" si="757"/>
        <v>17166.499999999996</v>
      </c>
      <c r="K1589" s="20">
        <f t="shared" si="781"/>
        <v>2158.2499999999995</v>
      </c>
      <c r="L1589" s="45">
        <f>'Car Info '!$C$5*'My Spreedsheet '!G1589</f>
        <v>-310.41666666666663</v>
      </c>
      <c r="M1589" s="45">
        <f t="shared" si="758"/>
        <v>1</v>
      </c>
      <c r="N1589" s="45">
        <f>IF(M1589=1,'Car Info '!$C$5*9.80665*'Car Info '!$H$5,0)</f>
        <v>160.73099349999998</v>
      </c>
      <c r="O1589" s="45">
        <f>0.5*'Car Info '!$G$5*'Car Info '!$I$5*'Car Info '!$D$5*('My Spreedsheet '!F1589*'My Spreedsheet '!F1589)</f>
        <v>429.99053294011117</v>
      </c>
      <c r="P1589" s="45">
        <f t="shared" si="783"/>
        <v>280.30485977344449</v>
      </c>
      <c r="Q1589" s="45">
        <f t="shared" si="759"/>
        <v>9405.7852946200273</v>
      </c>
      <c r="R1589" s="45">
        <f t="shared" si="760"/>
        <v>9.4057852946200278</v>
      </c>
      <c r="S1589" s="45">
        <f t="shared" si="761"/>
        <v>19821.98899832373</v>
      </c>
      <c r="T1589" s="45">
        <f t="shared" si="782"/>
        <v>894164.33211317926</v>
      </c>
      <c r="U1589" s="45">
        <f t="shared" si="762"/>
        <v>9.4057852946200278</v>
      </c>
      <c r="V1589" s="45">
        <f t="shared" si="763"/>
        <v>2.6127181373944521E-3</v>
      </c>
      <c r="W1589" s="45">
        <f t="shared" si="764"/>
        <v>0</v>
      </c>
      <c r="X1589" s="45">
        <f t="shared" si="765"/>
        <v>0</v>
      </c>
      <c r="Y1589" s="45">
        <f t="shared" si="753"/>
        <v>8362.127763231103</v>
      </c>
      <c r="Z1589" s="45">
        <f t="shared" si="754"/>
        <v>-2547.4003917393734</v>
      </c>
      <c r="AA1589" s="45">
        <f t="shared" si="766"/>
        <v>2.3228132675641953</v>
      </c>
      <c r="AB1589" s="45">
        <f t="shared" si="767"/>
        <v>-0.70761121992760367</v>
      </c>
      <c r="AC1589" s="45">
        <f t="shared" si="768"/>
        <v>0.70761121992760367</v>
      </c>
      <c r="AD1589" s="45">
        <f t="shared" si="769"/>
        <v>1.6152020476365916</v>
      </c>
      <c r="AE1589" s="45">
        <f>1/2*(('Car Info '!$C$5)*('My Spreedsheet '!F1589)^2)</f>
        <v>838851.6049382718</v>
      </c>
      <c r="AF1589" s="45">
        <f t="shared" si="770"/>
        <v>838.85160493827186</v>
      </c>
      <c r="AG1589" s="45">
        <f t="shared" si="771"/>
        <v>0.23301433470507552</v>
      </c>
      <c r="AH1589" s="45">
        <f t="shared" si="772"/>
        <v>60.147094045781792</v>
      </c>
      <c r="AI1589" s="45">
        <f t="shared" si="773"/>
        <v>19821.98899832373</v>
      </c>
      <c r="AJ1589" s="45">
        <f t="shared" si="774"/>
        <v>819029.61593994813</v>
      </c>
      <c r="AK1589" s="45">
        <f t="shared" si="775"/>
        <v>819.02961593994814</v>
      </c>
      <c r="AL1589" s="45">
        <f t="shared" si="776"/>
        <v>819029.61593994813</v>
      </c>
      <c r="AM1589" s="45">
        <f t="shared" si="777"/>
        <v>819.02961593994814</v>
      </c>
      <c r="AN1589" s="45">
        <f t="shared" si="778"/>
        <v>614.27221195496111</v>
      </c>
      <c r="AO1589" s="45">
        <f>IF('My Spreedsheet '!AN1589&lt; 'Supercapacitor Info'!$F$22,'My Spreedsheet '!AN1589,'Supercapacitor Info'!$F$22)</f>
        <v>583.20000000000005</v>
      </c>
    </row>
    <row r="1590" spans="2:41" x14ac:dyDescent="0.3">
      <c r="B1590" s="13" t="s">
        <v>12</v>
      </c>
      <c r="C1590" s="13">
        <v>1585</v>
      </c>
      <c r="D1590" s="13">
        <v>108</v>
      </c>
      <c r="E1590" s="54">
        <v>120</v>
      </c>
      <c r="F1590" s="54">
        <f t="shared" si="755"/>
        <v>33.333333333333336</v>
      </c>
      <c r="G1590" s="20">
        <f t="shared" si="779"/>
        <v>-0.23611111111111149</v>
      </c>
      <c r="H1590" s="20">
        <f t="shared" si="780"/>
        <v>-0.85000000000000142</v>
      </c>
      <c r="I1590" s="20">
        <f t="shared" si="756"/>
        <v>33.333333333333336</v>
      </c>
      <c r="J1590" s="20">
        <f t="shared" si="757"/>
        <v>17199.833333333328</v>
      </c>
      <c r="K1590" s="20">
        <f t="shared" si="781"/>
        <v>2191.583333333333</v>
      </c>
      <c r="L1590" s="45">
        <f>'Car Info '!$C$5*'My Spreedsheet '!G1590</f>
        <v>-351.80555555555611</v>
      </c>
      <c r="M1590" s="45">
        <f t="shared" si="758"/>
        <v>1</v>
      </c>
      <c r="N1590" s="45">
        <f>IF(M1590=1,'Car Info '!$C$5*9.80665*'Car Info '!$H$5,0)</f>
        <v>160.73099349999998</v>
      </c>
      <c r="O1590" s="45">
        <f>0.5*'Car Info '!$G$5*'Car Info '!$I$5*'Car Info '!$D$5*('My Spreedsheet '!F1590*'My Spreedsheet '!F1590)</f>
        <v>424.31415250000009</v>
      </c>
      <c r="P1590" s="45">
        <f t="shared" si="783"/>
        <v>233.23959044444396</v>
      </c>
      <c r="Q1590" s="45">
        <f t="shared" si="759"/>
        <v>7774.6530148147995</v>
      </c>
      <c r="R1590" s="45">
        <f t="shared" si="760"/>
        <v>7.7746530148147999</v>
      </c>
      <c r="S1590" s="45">
        <f t="shared" si="761"/>
        <v>19501.50486666667</v>
      </c>
      <c r="T1590" s="45">
        <f t="shared" si="782"/>
        <v>913665.83697984589</v>
      </c>
      <c r="U1590" s="45">
        <f t="shared" si="762"/>
        <v>7.7746530148147999</v>
      </c>
      <c r="V1590" s="45">
        <f t="shared" si="763"/>
        <v>2.1596258374485555E-3</v>
      </c>
      <c r="W1590" s="45">
        <f t="shared" si="764"/>
        <v>0</v>
      </c>
      <c r="X1590" s="45">
        <f t="shared" si="765"/>
        <v>0</v>
      </c>
      <c r="Y1590" s="45">
        <f t="shared" si="753"/>
        <v>8369.9024162459173</v>
      </c>
      <c r="Z1590" s="45">
        <f t="shared" si="754"/>
        <v>-2547.4003917393734</v>
      </c>
      <c r="AA1590" s="45">
        <f t="shared" si="766"/>
        <v>2.3249728934016436</v>
      </c>
      <c r="AB1590" s="45">
        <f t="shared" si="767"/>
        <v>-0.70761121992760367</v>
      </c>
      <c r="AC1590" s="45">
        <f t="shared" si="768"/>
        <v>0.70761121992760367</v>
      </c>
      <c r="AD1590" s="45">
        <f t="shared" si="769"/>
        <v>1.6173616734740399</v>
      </c>
      <c r="AE1590" s="45">
        <f>1/2*(('Car Info '!$C$5)*('My Spreedsheet '!F1590)^2)</f>
        <v>827777.77777777798</v>
      </c>
      <c r="AF1590" s="45">
        <f t="shared" si="770"/>
        <v>827.77777777777806</v>
      </c>
      <c r="AG1590" s="45">
        <f t="shared" si="771"/>
        <v>0.22993827160493835</v>
      </c>
      <c r="AH1590" s="45">
        <f t="shared" si="772"/>
        <v>60.377032317386728</v>
      </c>
      <c r="AI1590" s="45">
        <f t="shared" si="773"/>
        <v>19501.50486666667</v>
      </c>
      <c r="AJ1590" s="45">
        <f t="shared" si="774"/>
        <v>808276.27291111136</v>
      </c>
      <c r="AK1590" s="45">
        <f t="shared" si="775"/>
        <v>808.27627291111139</v>
      </c>
      <c r="AL1590" s="45">
        <f t="shared" si="776"/>
        <v>808276.27291111136</v>
      </c>
      <c r="AM1590" s="45">
        <f t="shared" si="777"/>
        <v>808.27627291111139</v>
      </c>
      <c r="AN1590" s="45">
        <f t="shared" si="778"/>
        <v>606.20720468333354</v>
      </c>
      <c r="AO1590" s="45">
        <f>IF('My Spreedsheet '!AN1590&lt; 'Supercapacitor Info'!$F$22,'My Spreedsheet '!AN1590,'Supercapacitor Info'!$F$22)</f>
        <v>583.20000000000005</v>
      </c>
    </row>
    <row r="1591" spans="2:41" x14ac:dyDescent="0.3">
      <c r="B1591" s="13" t="s">
        <v>12</v>
      </c>
      <c r="C1591" s="13">
        <v>1586</v>
      </c>
      <c r="D1591" s="13">
        <v>109</v>
      </c>
      <c r="E1591" s="54">
        <v>119.1</v>
      </c>
      <c r="F1591" s="54">
        <f t="shared" si="755"/>
        <v>33.083333333333329</v>
      </c>
      <c r="G1591" s="20">
        <f t="shared" si="779"/>
        <v>-0.26388888888888967</v>
      </c>
      <c r="H1591" s="20">
        <f t="shared" si="780"/>
        <v>-0.95000000000000284</v>
      </c>
      <c r="I1591" s="20">
        <f t="shared" si="756"/>
        <v>33.083333333333329</v>
      </c>
      <c r="J1591" s="20">
        <f t="shared" si="757"/>
        <v>17232.916666666661</v>
      </c>
      <c r="K1591" s="20">
        <f t="shared" si="781"/>
        <v>2224.6666666666665</v>
      </c>
      <c r="L1591" s="45">
        <f>'Car Info '!$C$5*'My Spreedsheet '!G1591</f>
        <v>-393.19444444444559</v>
      </c>
      <c r="M1591" s="45">
        <f t="shared" si="758"/>
        <v>1</v>
      </c>
      <c r="N1591" s="45">
        <f>IF(M1591=1,'Car Info '!$C$5*9.80665*'Car Info '!$H$5,0)</f>
        <v>160.73099349999998</v>
      </c>
      <c r="O1591" s="45">
        <f>0.5*'Car Info '!$G$5*'Car Info '!$I$5*'Car Info '!$D$5*('My Spreedsheet '!F1591*'My Spreedsheet '!F1591)</f>
        <v>417.973307883578</v>
      </c>
      <c r="P1591" s="45">
        <f t="shared" si="783"/>
        <v>185.50985693913239</v>
      </c>
      <c r="Q1591" s="45">
        <f t="shared" si="759"/>
        <v>6137.2844337362958</v>
      </c>
      <c r="R1591" s="45">
        <f t="shared" si="760"/>
        <v>6.137284433736296</v>
      </c>
      <c r="S1591" s="45">
        <f t="shared" si="761"/>
        <v>19145.467304106704</v>
      </c>
      <c r="T1591" s="45">
        <f t="shared" si="782"/>
        <v>932811.30428395257</v>
      </c>
      <c r="U1591" s="45">
        <f t="shared" si="762"/>
        <v>6.137284433736296</v>
      </c>
      <c r="V1591" s="45">
        <f t="shared" si="763"/>
        <v>1.7048012315934156E-3</v>
      </c>
      <c r="W1591" s="45">
        <f t="shared" si="764"/>
        <v>0</v>
      </c>
      <c r="X1591" s="45">
        <f t="shared" si="765"/>
        <v>0</v>
      </c>
      <c r="Y1591" s="45">
        <f t="shared" si="753"/>
        <v>8376.0397006796538</v>
      </c>
      <c r="Z1591" s="45">
        <f t="shared" si="754"/>
        <v>-2547.4003917393734</v>
      </c>
      <c r="AA1591" s="45">
        <f t="shared" si="766"/>
        <v>2.3266776946332373</v>
      </c>
      <c r="AB1591" s="45">
        <f t="shared" si="767"/>
        <v>-0.70761121992760367</v>
      </c>
      <c r="AC1591" s="45">
        <f t="shared" si="768"/>
        <v>0.70761121992760367</v>
      </c>
      <c r="AD1591" s="45">
        <f t="shared" si="769"/>
        <v>1.6190664747056336</v>
      </c>
      <c r="AE1591" s="45">
        <f>1/2*(('Car Info '!$C$5)*('My Spreedsheet '!F1591)^2)</f>
        <v>815407.67361111089</v>
      </c>
      <c r="AF1591" s="45">
        <f t="shared" si="770"/>
        <v>815.40767361111091</v>
      </c>
      <c r="AG1591" s="45">
        <f t="shared" si="771"/>
        <v>0.22650213155864191</v>
      </c>
      <c r="AH1591" s="45">
        <f t="shared" si="772"/>
        <v>60.603534448945368</v>
      </c>
      <c r="AI1591" s="45">
        <f t="shared" si="773"/>
        <v>19145.467304106704</v>
      </c>
      <c r="AJ1591" s="45">
        <f t="shared" si="774"/>
        <v>796262.20630700421</v>
      </c>
      <c r="AK1591" s="45">
        <f t="shared" si="775"/>
        <v>796.26220630700425</v>
      </c>
      <c r="AL1591" s="45">
        <f t="shared" si="776"/>
        <v>796262.20630700421</v>
      </c>
      <c r="AM1591" s="45">
        <f t="shared" si="777"/>
        <v>796.26220630700425</v>
      </c>
      <c r="AN1591" s="45">
        <f t="shared" si="778"/>
        <v>597.19665473025316</v>
      </c>
      <c r="AO1591" s="45">
        <f>IF('My Spreedsheet '!AN1591&lt; 'Supercapacitor Info'!$F$22,'My Spreedsheet '!AN1591,'Supercapacitor Info'!$F$22)</f>
        <v>583.20000000000005</v>
      </c>
    </row>
    <row r="1592" spans="2:41" x14ac:dyDescent="0.3">
      <c r="B1592" s="13" t="s">
        <v>12</v>
      </c>
      <c r="C1592" s="13">
        <v>1587</v>
      </c>
      <c r="D1592" s="13">
        <v>110</v>
      </c>
      <c r="E1592" s="54">
        <v>118.1</v>
      </c>
      <c r="F1592" s="54">
        <f t="shared" si="755"/>
        <v>32.80555555555555</v>
      </c>
      <c r="G1592" s="20">
        <f t="shared" si="779"/>
        <v>-0.27777777777777779</v>
      </c>
      <c r="H1592" s="20">
        <f t="shared" si="780"/>
        <v>-1</v>
      </c>
      <c r="I1592" s="20">
        <f t="shared" si="756"/>
        <v>32.80555555555555</v>
      </c>
      <c r="J1592" s="20">
        <f t="shared" si="757"/>
        <v>17265.722222222215</v>
      </c>
      <c r="K1592" s="20">
        <f t="shared" si="781"/>
        <v>2257.4722222222222</v>
      </c>
      <c r="L1592" s="45">
        <f>'Car Info '!$C$5*'My Spreedsheet '!G1592</f>
        <v>-413.88888888888891</v>
      </c>
      <c r="M1592" s="45">
        <f t="shared" si="758"/>
        <v>1</v>
      </c>
      <c r="N1592" s="45">
        <f>IF(M1592=1,'Car Info '!$C$5*9.80665*'Car Info '!$H$5,0)</f>
        <v>160.73099349999998</v>
      </c>
      <c r="O1592" s="45">
        <f>0.5*'Car Info '!$G$5*'Car Info '!$I$5*'Car Info '!$D$5*('My Spreedsheet '!F1592*'My Spreedsheet '!F1592)</f>
        <v>410.98391087156409</v>
      </c>
      <c r="P1592" s="45">
        <f t="shared" si="783"/>
        <v>157.82601548267516</v>
      </c>
      <c r="Q1592" s="45">
        <f t="shared" si="759"/>
        <v>5177.5701190288701</v>
      </c>
      <c r="R1592" s="45">
        <f t="shared" si="760"/>
        <v>5.1775701190288705</v>
      </c>
      <c r="S1592" s="45">
        <f t="shared" si="761"/>
        <v>18755.425057300476</v>
      </c>
      <c r="T1592" s="45">
        <f t="shared" si="782"/>
        <v>951566.72934125306</v>
      </c>
      <c r="U1592" s="45">
        <f t="shared" si="762"/>
        <v>5.1775701190288705</v>
      </c>
      <c r="V1592" s="45">
        <f t="shared" si="763"/>
        <v>1.4382139219524641E-3</v>
      </c>
      <c r="W1592" s="45">
        <f t="shared" si="764"/>
        <v>0</v>
      </c>
      <c r="X1592" s="45">
        <f t="shared" si="765"/>
        <v>0</v>
      </c>
      <c r="Y1592" s="45">
        <f t="shared" si="753"/>
        <v>8381.2172707986829</v>
      </c>
      <c r="Z1592" s="45">
        <f t="shared" si="754"/>
        <v>-2547.4003917393734</v>
      </c>
      <c r="AA1592" s="45">
        <f t="shared" si="766"/>
        <v>2.3281159085551897</v>
      </c>
      <c r="AB1592" s="45">
        <f t="shared" si="767"/>
        <v>-0.70761121992760367</v>
      </c>
      <c r="AC1592" s="45">
        <f t="shared" si="768"/>
        <v>0.70761121992760367</v>
      </c>
      <c r="AD1592" s="45">
        <f t="shared" si="769"/>
        <v>1.620504688627586</v>
      </c>
      <c r="AE1592" s="45">
        <f>1/2*(('Car Info '!$C$5)*('My Spreedsheet '!F1592)^2)</f>
        <v>801772.33410493797</v>
      </c>
      <c r="AF1592" s="45">
        <f t="shared" si="770"/>
        <v>801.77233410493795</v>
      </c>
      <c r="AG1592" s="45">
        <f t="shared" si="771"/>
        <v>0.22271453725137166</v>
      </c>
      <c r="AH1592" s="45">
        <f t="shared" si="772"/>
        <v>60.826248986196738</v>
      </c>
      <c r="AI1592" s="45">
        <f t="shared" si="773"/>
        <v>18755.425057300476</v>
      </c>
      <c r="AJ1592" s="45">
        <f t="shared" si="774"/>
        <v>783016.90904763748</v>
      </c>
      <c r="AK1592" s="45">
        <f t="shared" si="775"/>
        <v>783.01690904763745</v>
      </c>
      <c r="AL1592" s="45">
        <f t="shared" si="776"/>
        <v>783016.90904763748</v>
      </c>
      <c r="AM1592" s="45">
        <f t="shared" si="777"/>
        <v>783.01690904763745</v>
      </c>
      <c r="AN1592" s="45">
        <f t="shared" si="778"/>
        <v>587.26268178572809</v>
      </c>
      <c r="AO1592" s="45">
        <f>IF('My Spreedsheet '!AN1592&lt; 'Supercapacitor Info'!$F$22,'My Spreedsheet '!AN1592,'Supercapacitor Info'!$F$22)</f>
        <v>583.20000000000005</v>
      </c>
    </row>
    <row r="1593" spans="2:41" x14ac:dyDescent="0.3">
      <c r="B1593" s="13" t="s">
        <v>12</v>
      </c>
      <c r="C1593" s="13">
        <v>1588</v>
      </c>
      <c r="D1593" s="13">
        <v>111</v>
      </c>
      <c r="E1593" s="54">
        <v>117.1</v>
      </c>
      <c r="F1593" s="54">
        <f t="shared" si="755"/>
        <v>32.527777777777779</v>
      </c>
      <c r="G1593" s="20">
        <f t="shared" si="779"/>
        <v>-0.26388888888888767</v>
      </c>
      <c r="H1593" s="20">
        <f t="shared" si="780"/>
        <v>-0.94999999999999574</v>
      </c>
      <c r="I1593" s="20">
        <f t="shared" si="756"/>
        <v>32.527777777777779</v>
      </c>
      <c r="J1593" s="20">
        <f t="shared" si="757"/>
        <v>17298.249999999993</v>
      </c>
      <c r="K1593" s="20">
        <f t="shared" si="781"/>
        <v>2290</v>
      </c>
      <c r="L1593" s="45">
        <f>'Car Info '!$C$5*'My Spreedsheet '!G1593</f>
        <v>-393.19444444444264</v>
      </c>
      <c r="M1593" s="45">
        <f t="shared" si="758"/>
        <v>1</v>
      </c>
      <c r="N1593" s="45">
        <f>IF(M1593=1,'Car Info '!$C$5*9.80665*'Car Info '!$H$5,0)</f>
        <v>160.73099349999998</v>
      </c>
      <c r="O1593" s="45">
        <f>0.5*'Car Info '!$G$5*'Car Info '!$I$5*'Car Info '!$D$5*('My Spreedsheet '!F1593*'My Spreedsheet '!F1593)</f>
        <v>404.05344638073086</v>
      </c>
      <c r="P1593" s="45">
        <f t="shared" si="783"/>
        <v>171.58999543628821</v>
      </c>
      <c r="Q1593" s="45">
        <f t="shared" si="759"/>
        <v>5581.4412404414861</v>
      </c>
      <c r="R1593" s="45">
        <f t="shared" si="760"/>
        <v>5.5814412404414862</v>
      </c>
      <c r="S1593" s="45">
        <f t="shared" si="761"/>
        <v>18371.182752787106</v>
      </c>
      <c r="T1593" s="45">
        <f t="shared" si="782"/>
        <v>969937.91209404019</v>
      </c>
      <c r="U1593" s="45">
        <f t="shared" si="762"/>
        <v>5.5814412404414862</v>
      </c>
      <c r="V1593" s="45">
        <f t="shared" si="763"/>
        <v>1.5504003445670795E-3</v>
      </c>
      <c r="W1593" s="45">
        <f t="shared" si="764"/>
        <v>0</v>
      </c>
      <c r="X1593" s="45">
        <f t="shared" si="765"/>
        <v>0</v>
      </c>
      <c r="Y1593" s="45">
        <f t="shared" si="753"/>
        <v>8386.7987120391244</v>
      </c>
      <c r="Z1593" s="45">
        <f t="shared" si="754"/>
        <v>-2547.4003917393734</v>
      </c>
      <c r="AA1593" s="45">
        <f t="shared" si="766"/>
        <v>2.3296663088997569</v>
      </c>
      <c r="AB1593" s="45">
        <f t="shared" si="767"/>
        <v>-0.70761121992760367</v>
      </c>
      <c r="AC1593" s="45">
        <f t="shared" si="768"/>
        <v>0.70761121992760367</v>
      </c>
      <c r="AD1593" s="45">
        <f t="shared" si="769"/>
        <v>1.6220550889721532</v>
      </c>
      <c r="AE1593" s="45">
        <f>1/2*(('Car Info '!$C$5)*('My Spreedsheet '!F1593)^2)</f>
        <v>788251.96373456786</v>
      </c>
      <c r="AF1593" s="45">
        <f t="shared" si="770"/>
        <v>788.25196373456788</v>
      </c>
      <c r="AG1593" s="45">
        <f t="shared" si="771"/>
        <v>0.21895887881515774</v>
      </c>
      <c r="AH1593" s="45">
        <f t="shared" si="772"/>
        <v>61.045207865011896</v>
      </c>
      <c r="AI1593" s="45">
        <f t="shared" si="773"/>
        <v>18371.182752787106</v>
      </c>
      <c r="AJ1593" s="45">
        <f t="shared" si="774"/>
        <v>769880.78098178073</v>
      </c>
      <c r="AK1593" s="45">
        <f t="shared" si="775"/>
        <v>769.88078098178073</v>
      </c>
      <c r="AL1593" s="45">
        <f t="shared" si="776"/>
        <v>769880.78098178073</v>
      </c>
      <c r="AM1593" s="45">
        <f t="shared" si="777"/>
        <v>769.88078098178073</v>
      </c>
      <c r="AN1593" s="45">
        <f t="shared" si="778"/>
        <v>577.41058573633552</v>
      </c>
      <c r="AO1593" s="45">
        <f>IF('My Spreedsheet '!AN1593&lt; 'Supercapacitor Info'!$F$22,'My Spreedsheet '!AN1593,'Supercapacitor Info'!$F$22)</f>
        <v>577.41058573633552</v>
      </c>
    </row>
    <row r="1594" spans="2:41" x14ac:dyDescent="0.3">
      <c r="B1594" s="13" t="s">
        <v>12</v>
      </c>
      <c r="C1594" s="13">
        <v>1589</v>
      </c>
      <c r="D1594" s="13">
        <v>112</v>
      </c>
      <c r="E1594" s="54">
        <v>116.2</v>
      </c>
      <c r="F1594" s="54">
        <f t="shared" si="755"/>
        <v>32.277777777777779</v>
      </c>
      <c r="G1594" s="20">
        <f t="shared" si="779"/>
        <v>-0.22222222222222143</v>
      </c>
      <c r="H1594" s="20">
        <f t="shared" si="780"/>
        <v>-0.79999999999999716</v>
      </c>
      <c r="I1594" s="20">
        <f t="shared" si="756"/>
        <v>32.277777777777779</v>
      </c>
      <c r="J1594" s="20">
        <f t="shared" si="757"/>
        <v>17330.52777777777</v>
      </c>
      <c r="K1594" s="20">
        <f t="shared" si="781"/>
        <v>2322.2777777777778</v>
      </c>
      <c r="L1594" s="45">
        <f>'Car Info '!$C$5*'My Spreedsheet '!G1594</f>
        <v>-331.11111111110995</v>
      </c>
      <c r="M1594" s="45">
        <f t="shared" si="758"/>
        <v>1</v>
      </c>
      <c r="N1594" s="45">
        <f>IF(M1594=1,'Car Info '!$C$5*9.80665*'Car Info '!$H$5,0)</f>
        <v>160.73099349999998</v>
      </c>
      <c r="O1594" s="45">
        <f>0.5*'Car Info '!$G$5*'Car Info '!$I$5*'Car Info '!$D$5*('My Spreedsheet '!F1594*'My Spreedsheet '!F1594)</f>
        <v>397.86641564459035</v>
      </c>
      <c r="P1594" s="45">
        <f t="shared" si="783"/>
        <v>227.48629803348038</v>
      </c>
      <c r="Q1594" s="45">
        <f t="shared" si="759"/>
        <v>7342.7521754140062</v>
      </c>
      <c r="R1594" s="45">
        <f t="shared" si="760"/>
        <v>7.3427521754140059</v>
      </c>
      <c r="S1594" s="45">
        <f t="shared" si="761"/>
        <v>18030.283039611499</v>
      </c>
      <c r="T1594" s="45">
        <f t="shared" si="782"/>
        <v>987968.19513365172</v>
      </c>
      <c r="U1594" s="45">
        <f t="shared" si="762"/>
        <v>7.3427521754140059</v>
      </c>
      <c r="V1594" s="45">
        <f t="shared" si="763"/>
        <v>2.0396533820594459E-3</v>
      </c>
      <c r="W1594" s="45">
        <f t="shared" si="764"/>
        <v>0</v>
      </c>
      <c r="X1594" s="45">
        <f t="shared" si="765"/>
        <v>0</v>
      </c>
      <c r="Y1594" s="45">
        <f t="shared" si="753"/>
        <v>8394.1414642145392</v>
      </c>
      <c r="Z1594" s="45">
        <f t="shared" si="754"/>
        <v>-2547.4003917393734</v>
      </c>
      <c r="AA1594" s="45">
        <f t="shared" si="766"/>
        <v>2.3317059622818164</v>
      </c>
      <c r="AB1594" s="45">
        <f t="shared" si="767"/>
        <v>-0.70761121992760367</v>
      </c>
      <c r="AC1594" s="45">
        <f t="shared" si="768"/>
        <v>0.70761121992760367</v>
      </c>
      <c r="AD1594" s="45">
        <f t="shared" si="769"/>
        <v>1.6240947423542127</v>
      </c>
      <c r="AE1594" s="45">
        <f>1/2*(('Car Info '!$C$5)*('My Spreedsheet '!F1594)^2)</f>
        <v>776181.92901234573</v>
      </c>
      <c r="AF1594" s="45">
        <f t="shared" si="770"/>
        <v>776.18192901234579</v>
      </c>
      <c r="AG1594" s="45">
        <f t="shared" si="771"/>
        <v>0.21560609139231829</v>
      </c>
      <c r="AH1594" s="45">
        <f t="shared" si="772"/>
        <v>61.260813956404213</v>
      </c>
      <c r="AI1594" s="45">
        <f t="shared" si="773"/>
        <v>18030.283039611499</v>
      </c>
      <c r="AJ1594" s="45">
        <f t="shared" si="774"/>
        <v>758151.6459727342</v>
      </c>
      <c r="AK1594" s="45">
        <f t="shared" si="775"/>
        <v>758.15164597273417</v>
      </c>
      <c r="AL1594" s="45">
        <f t="shared" si="776"/>
        <v>758151.6459727342</v>
      </c>
      <c r="AM1594" s="45">
        <f t="shared" si="777"/>
        <v>758.15164597273417</v>
      </c>
      <c r="AN1594" s="45">
        <f t="shared" si="778"/>
        <v>568.61373447955066</v>
      </c>
      <c r="AO1594" s="45">
        <f>IF('My Spreedsheet '!AN1594&lt; 'Supercapacitor Info'!$F$22,'My Spreedsheet '!AN1594,'Supercapacitor Info'!$F$22)</f>
        <v>568.61373447955066</v>
      </c>
    </row>
    <row r="1595" spans="2:41" x14ac:dyDescent="0.3">
      <c r="B1595" s="13" t="s">
        <v>12</v>
      </c>
      <c r="C1595" s="13">
        <v>1590</v>
      </c>
      <c r="D1595" s="13">
        <v>113</v>
      </c>
      <c r="E1595" s="54">
        <v>115.5</v>
      </c>
      <c r="F1595" s="54">
        <f t="shared" si="755"/>
        <v>32.083333333333336</v>
      </c>
      <c r="G1595" s="20">
        <f t="shared" si="779"/>
        <v>-0.18055555555555516</v>
      </c>
      <c r="H1595" s="20">
        <f t="shared" si="780"/>
        <v>-0.64999999999999858</v>
      </c>
      <c r="I1595" s="20">
        <f t="shared" si="756"/>
        <v>32.083333333333336</v>
      </c>
      <c r="J1595" s="20">
        <f t="shared" si="757"/>
        <v>17362.611111111102</v>
      </c>
      <c r="K1595" s="20">
        <f t="shared" si="781"/>
        <v>2354.3611111111113</v>
      </c>
      <c r="L1595" s="45">
        <f>'Car Info '!$C$5*'My Spreedsheet '!G1595</f>
        <v>-269.0277777777772</v>
      </c>
      <c r="M1595" s="45">
        <f t="shared" si="758"/>
        <v>1</v>
      </c>
      <c r="N1595" s="45">
        <f>IF(M1595=1,'Car Info '!$C$5*9.80665*'Car Info '!$H$5,0)</f>
        <v>160.73099349999998</v>
      </c>
      <c r="O1595" s="45">
        <f>0.5*'Car Info '!$G$5*'Car Info '!$I$5*'Car Info '!$D$5*('My Spreedsheet '!F1595*'My Spreedsheet '!F1595)</f>
        <v>393.08728283945311</v>
      </c>
      <c r="P1595" s="45">
        <f t="shared" si="783"/>
        <v>284.79049856167592</v>
      </c>
      <c r="Q1595" s="45">
        <f t="shared" si="759"/>
        <v>9137.028495520437</v>
      </c>
      <c r="R1595" s="45">
        <f t="shared" si="760"/>
        <v>9.1370284955204379</v>
      </c>
      <c r="S1595" s="45">
        <f t="shared" si="761"/>
        <v>17768.336365890787</v>
      </c>
      <c r="T1595" s="45">
        <f t="shared" si="782"/>
        <v>1005736.5314995425</v>
      </c>
      <c r="U1595" s="45">
        <f t="shared" si="762"/>
        <v>9.1370284955204379</v>
      </c>
      <c r="V1595" s="45">
        <f t="shared" si="763"/>
        <v>2.5380634709778996E-3</v>
      </c>
      <c r="W1595" s="45">
        <f t="shared" si="764"/>
        <v>0</v>
      </c>
      <c r="X1595" s="45">
        <f t="shared" si="765"/>
        <v>0</v>
      </c>
      <c r="Y1595" s="45">
        <f t="shared" si="753"/>
        <v>8403.2784927100602</v>
      </c>
      <c r="Z1595" s="45">
        <f t="shared" si="754"/>
        <v>-2547.4003917393734</v>
      </c>
      <c r="AA1595" s="45">
        <f t="shared" si="766"/>
        <v>2.3342440257527945</v>
      </c>
      <c r="AB1595" s="45">
        <f t="shared" si="767"/>
        <v>-0.70761121992760367</v>
      </c>
      <c r="AC1595" s="45">
        <f t="shared" si="768"/>
        <v>0.70761121992760367</v>
      </c>
      <c r="AD1595" s="45">
        <f t="shared" si="769"/>
        <v>1.6266328058251909</v>
      </c>
      <c r="AE1595" s="45">
        <f>1/2*(('Car Info '!$C$5)*('My Spreedsheet '!F1595)^2)</f>
        <v>766858.5069444445</v>
      </c>
      <c r="AF1595" s="45">
        <f t="shared" si="770"/>
        <v>766.85850694444446</v>
      </c>
      <c r="AG1595" s="45">
        <f t="shared" si="771"/>
        <v>0.21301625192901236</v>
      </c>
      <c r="AH1595" s="45">
        <f t="shared" si="772"/>
        <v>61.473830208333226</v>
      </c>
      <c r="AI1595" s="45">
        <f t="shared" si="773"/>
        <v>17768.336365890787</v>
      </c>
      <c r="AJ1595" s="45">
        <f t="shared" si="774"/>
        <v>749090.17057855369</v>
      </c>
      <c r="AK1595" s="45">
        <f t="shared" si="775"/>
        <v>749.09017057855374</v>
      </c>
      <c r="AL1595" s="45">
        <f t="shared" si="776"/>
        <v>749090.17057855369</v>
      </c>
      <c r="AM1595" s="45">
        <f t="shared" si="777"/>
        <v>749.09017057855374</v>
      </c>
      <c r="AN1595" s="45">
        <f t="shared" si="778"/>
        <v>561.81762793391522</v>
      </c>
      <c r="AO1595" s="45">
        <f>IF('My Spreedsheet '!AN1595&lt; 'Supercapacitor Info'!$F$22,'My Spreedsheet '!AN1595,'Supercapacitor Info'!$F$22)</f>
        <v>561.81762793391522</v>
      </c>
    </row>
    <row r="1596" spans="2:41" x14ac:dyDescent="0.3">
      <c r="B1596" s="13" t="s">
        <v>12</v>
      </c>
      <c r="C1596" s="13">
        <v>1591</v>
      </c>
      <c r="D1596" s="13">
        <v>114</v>
      </c>
      <c r="E1596" s="54">
        <v>114.9</v>
      </c>
      <c r="F1596" s="54">
        <f t="shared" si="755"/>
        <v>31.916666666666668</v>
      </c>
      <c r="G1596" s="20">
        <f t="shared" si="779"/>
        <v>-0.1388888888888889</v>
      </c>
      <c r="H1596" s="20">
        <f t="shared" si="780"/>
        <v>-0.5</v>
      </c>
      <c r="I1596" s="20">
        <f t="shared" si="756"/>
        <v>31.916666666666668</v>
      </c>
      <c r="J1596" s="20">
        <f t="shared" si="757"/>
        <v>17394.52777777777</v>
      </c>
      <c r="K1596" s="20">
        <f t="shared" si="781"/>
        <v>2386.2777777777778</v>
      </c>
      <c r="L1596" s="45">
        <f>'Car Info '!$C$5*'My Spreedsheet '!G1596</f>
        <v>-206.94444444444446</v>
      </c>
      <c r="M1596" s="45">
        <f t="shared" si="758"/>
        <v>1</v>
      </c>
      <c r="N1596" s="45">
        <f>IF(M1596=1,'Car Info '!$C$5*9.80665*'Car Info '!$H$5,0)</f>
        <v>160.73099349999998</v>
      </c>
      <c r="O1596" s="45">
        <f>0.5*'Car Info '!$G$5*'Car Info '!$I$5*'Car Info '!$D$5*('My Spreedsheet '!F1596*'My Spreedsheet '!F1596)</f>
        <v>389.01386697545314</v>
      </c>
      <c r="P1596" s="45">
        <f t="shared" si="783"/>
        <v>342.80041603100869</v>
      </c>
      <c r="Q1596" s="45">
        <f t="shared" si="759"/>
        <v>10941.046611656362</v>
      </c>
      <c r="R1596" s="45">
        <f t="shared" si="760"/>
        <v>10.941046611656363</v>
      </c>
      <c r="S1596" s="45">
        <f t="shared" si="761"/>
        <v>17546.023463508212</v>
      </c>
      <c r="T1596" s="45">
        <f t="shared" si="782"/>
        <v>1023282.5549630508</v>
      </c>
      <c r="U1596" s="45">
        <f t="shared" si="762"/>
        <v>10.941046611656363</v>
      </c>
      <c r="V1596" s="45">
        <f t="shared" si="763"/>
        <v>3.0391796143489896E-3</v>
      </c>
      <c r="W1596" s="45">
        <f t="shared" si="764"/>
        <v>0</v>
      </c>
      <c r="X1596" s="45">
        <f t="shared" si="765"/>
        <v>0</v>
      </c>
      <c r="Y1596" s="45">
        <f t="shared" si="753"/>
        <v>8414.2195393217171</v>
      </c>
      <c r="Z1596" s="45">
        <f t="shared" si="754"/>
        <v>-2547.4003917393734</v>
      </c>
      <c r="AA1596" s="45">
        <f t="shared" si="766"/>
        <v>2.3372832053671435</v>
      </c>
      <c r="AB1596" s="45">
        <f t="shared" si="767"/>
        <v>-0.70761121992760367</v>
      </c>
      <c r="AC1596" s="45">
        <f t="shared" si="768"/>
        <v>0.70761121992760367</v>
      </c>
      <c r="AD1596" s="45">
        <f t="shared" si="769"/>
        <v>1.6296719854395398</v>
      </c>
      <c r="AE1596" s="45">
        <f>1/2*(('Car Info '!$C$5)*('My Spreedsheet '!F1596)^2)</f>
        <v>758911.84027777787</v>
      </c>
      <c r="AF1596" s="45">
        <f t="shared" si="770"/>
        <v>758.91184027777786</v>
      </c>
      <c r="AG1596" s="45">
        <f t="shared" si="771"/>
        <v>0.21080884452160495</v>
      </c>
      <c r="AH1596" s="45">
        <f t="shared" si="772"/>
        <v>61.684639052854834</v>
      </c>
      <c r="AI1596" s="45">
        <f t="shared" si="773"/>
        <v>17546.023463508212</v>
      </c>
      <c r="AJ1596" s="45">
        <f t="shared" si="774"/>
        <v>741365.81681426964</v>
      </c>
      <c r="AK1596" s="45">
        <f t="shared" si="775"/>
        <v>741.36581681426969</v>
      </c>
      <c r="AL1596" s="45">
        <f t="shared" si="776"/>
        <v>741365.81681426964</v>
      </c>
      <c r="AM1596" s="45">
        <f t="shared" si="777"/>
        <v>741.36581681426969</v>
      </c>
      <c r="AN1596" s="45">
        <f t="shared" si="778"/>
        <v>556.02436261070216</v>
      </c>
      <c r="AO1596" s="45">
        <f>IF('My Spreedsheet '!AN1596&lt; 'Supercapacitor Info'!$F$22,'My Spreedsheet '!AN1596,'Supercapacitor Info'!$F$22)</f>
        <v>556.02436261070216</v>
      </c>
    </row>
    <row r="1597" spans="2:41" x14ac:dyDescent="0.3">
      <c r="B1597" s="13" t="s">
        <v>12</v>
      </c>
      <c r="C1597" s="13">
        <v>1592</v>
      </c>
      <c r="D1597" s="13">
        <v>115</v>
      </c>
      <c r="E1597" s="54">
        <v>114.5</v>
      </c>
      <c r="F1597" s="54">
        <f t="shared" si="755"/>
        <v>31.805555555555554</v>
      </c>
      <c r="G1597" s="20">
        <f t="shared" si="779"/>
        <v>-0.11111111111111269</v>
      </c>
      <c r="H1597" s="20">
        <f t="shared" si="780"/>
        <v>-0.40000000000000568</v>
      </c>
      <c r="I1597" s="20">
        <f t="shared" si="756"/>
        <v>31.805555555555554</v>
      </c>
      <c r="J1597" s="20">
        <f t="shared" si="757"/>
        <v>17426.333333333325</v>
      </c>
      <c r="K1597" s="20">
        <f t="shared" si="781"/>
        <v>2418.0833333333335</v>
      </c>
      <c r="L1597" s="45">
        <f>'Car Info '!$C$5*'My Spreedsheet '!G1597</f>
        <v>-165.5555555555579</v>
      </c>
      <c r="M1597" s="45">
        <f t="shared" si="758"/>
        <v>1</v>
      </c>
      <c r="N1597" s="45">
        <f>IF(M1597=1,'Car Info '!$C$5*9.80665*'Car Info '!$H$5,0)</f>
        <v>160.73099349999998</v>
      </c>
      <c r="O1597" s="45">
        <f>0.5*'Car Info '!$G$5*'Car Info '!$I$5*'Car Info '!$D$5*('My Spreedsheet '!F1597*'My Spreedsheet '!F1597)</f>
        <v>386.31004290368918</v>
      </c>
      <c r="P1597" s="45">
        <f t="shared" si="783"/>
        <v>381.48548084813126</v>
      </c>
      <c r="Q1597" s="45">
        <f t="shared" si="759"/>
        <v>12133.357654753063</v>
      </c>
      <c r="R1597" s="45">
        <f t="shared" si="760"/>
        <v>12.133357654753063</v>
      </c>
      <c r="S1597" s="45">
        <f t="shared" si="761"/>
        <v>17398.944074506224</v>
      </c>
      <c r="T1597" s="45">
        <f t="shared" si="782"/>
        <v>1040681.4990375569</v>
      </c>
      <c r="U1597" s="45">
        <f t="shared" si="762"/>
        <v>12.133357654753063</v>
      </c>
      <c r="V1597" s="45">
        <f t="shared" si="763"/>
        <v>3.3703771263202953E-3</v>
      </c>
      <c r="W1597" s="45">
        <f t="shared" si="764"/>
        <v>0</v>
      </c>
      <c r="X1597" s="45">
        <f t="shared" si="765"/>
        <v>0</v>
      </c>
      <c r="Y1597" s="45">
        <f t="shared" si="753"/>
        <v>8426.3528969764702</v>
      </c>
      <c r="Z1597" s="45">
        <f t="shared" si="754"/>
        <v>-2547.4003917393734</v>
      </c>
      <c r="AA1597" s="45">
        <f t="shared" si="766"/>
        <v>2.3406535824934638</v>
      </c>
      <c r="AB1597" s="45">
        <f t="shared" si="767"/>
        <v>-0.70761121992760367</v>
      </c>
      <c r="AC1597" s="45">
        <f t="shared" si="768"/>
        <v>0.70761121992760367</v>
      </c>
      <c r="AD1597" s="45">
        <f t="shared" si="769"/>
        <v>1.6330423625658601</v>
      </c>
      <c r="AE1597" s="45">
        <f>1/2*(('Car Info '!$C$5)*('My Spreedsheet '!F1597)^2)</f>
        <v>753637.05632716033</v>
      </c>
      <c r="AF1597" s="45">
        <f t="shared" si="770"/>
        <v>753.63705632716039</v>
      </c>
      <c r="AG1597" s="45">
        <f t="shared" si="771"/>
        <v>0.20934362675754456</v>
      </c>
      <c r="AH1597" s="45">
        <f t="shared" si="772"/>
        <v>61.893982679612378</v>
      </c>
      <c r="AI1597" s="45">
        <f t="shared" si="773"/>
        <v>17398.944074506224</v>
      </c>
      <c r="AJ1597" s="45">
        <f t="shared" si="774"/>
        <v>736238.11225265416</v>
      </c>
      <c r="AK1597" s="45">
        <f t="shared" si="775"/>
        <v>736.23811225265422</v>
      </c>
      <c r="AL1597" s="45">
        <f t="shared" si="776"/>
        <v>736238.11225265416</v>
      </c>
      <c r="AM1597" s="45">
        <f t="shared" si="777"/>
        <v>736.23811225265422</v>
      </c>
      <c r="AN1597" s="45">
        <f t="shared" si="778"/>
        <v>552.17858418949061</v>
      </c>
      <c r="AO1597" s="45">
        <f>IF('My Spreedsheet '!AN1597&lt; 'Supercapacitor Info'!$F$22,'My Spreedsheet '!AN1597,'Supercapacitor Info'!$F$22)</f>
        <v>552.17858418949061</v>
      </c>
    </row>
    <row r="1598" spans="2:41" x14ac:dyDescent="0.3">
      <c r="B1598" s="13" t="s">
        <v>12</v>
      </c>
      <c r="C1598" s="13">
        <v>1593</v>
      </c>
      <c r="D1598" s="13">
        <v>116</v>
      </c>
      <c r="E1598" s="54">
        <v>114.1</v>
      </c>
      <c r="F1598" s="54">
        <f t="shared" si="755"/>
        <v>31.694444444444443</v>
      </c>
      <c r="G1598" s="20">
        <f t="shared" si="779"/>
        <v>-8.3333333333332538E-2</v>
      </c>
      <c r="H1598" s="20">
        <f t="shared" si="780"/>
        <v>-0.29999999999999716</v>
      </c>
      <c r="I1598" s="20">
        <f t="shared" si="756"/>
        <v>31.694444444444443</v>
      </c>
      <c r="J1598" s="20">
        <f t="shared" si="757"/>
        <v>17458.02777777777</v>
      </c>
      <c r="K1598" s="20">
        <f t="shared" si="781"/>
        <v>2449.7777777777778</v>
      </c>
      <c r="L1598" s="45">
        <f>'Car Info '!$C$5*'My Spreedsheet '!G1598</f>
        <v>-124.16666666666548</v>
      </c>
      <c r="M1598" s="45">
        <f t="shared" si="758"/>
        <v>1</v>
      </c>
      <c r="N1598" s="45">
        <f>IF(M1598=1,'Car Info '!$C$5*9.80665*'Car Info '!$H$5,0)</f>
        <v>160.73099349999998</v>
      </c>
      <c r="O1598" s="45">
        <f>0.5*'Car Info '!$G$5*'Car Info '!$I$5*'Car Info '!$D$5*('My Spreedsheet '!F1598*'My Spreedsheet '!F1598)</f>
        <v>383.61564803531417</v>
      </c>
      <c r="P1598" s="45">
        <f t="shared" si="783"/>
        <v>420.17997486864869</v>
      </c>
      <c r="Q1598" s="45">
        <f t="shared" si="759"/>
        <v>13317.370870142448</v>
      </c>
      <c r="R1598" s="45">
        <f t="shared" si="760"/>
        <v>13.317370870142447</v>
      </c>
      <c r="S1598" s="45">
        <f t="shared" si="761"/>
        <v>17252.764388660926</v>
      </c>
      <c r="T1598" s="45">
        <f t="shared" si="782"/>
        <v>1057934.2634262179</v>
      </c>
      <c r="U1598" s="45">
        <f t="shared" si="762"/>
        <v>13.317370870142447</v>
      </c>
      <c r="V1598" s="45">
        <f t="shared" si="763"/>
        <v>3.6992696861506799E-3</v>
      </c>
      <c r="W1598" s="45">
        <f t="shared" si="764"/>
        <v>0</v>
      </c>
      <c r="X1598" s="45">
        <f t="shared" si="765"/>
        <v>0</v>
      </c>
      <c r="Y1598" s="45">
        <f t="shared" si="753"/>
        <v>8439.6702678466136</v>
      </c>
      <c r="Z1598" s="45">
        <f t="shared" si="754"/>
        <v>-2547.4003917393734</v>
      </c>
      <c r="AA1598" s="45">
        <f t="shared" si="766"/>
        <v>2.3443528521796151</v>
      </c>
      <c r="AB1598" s="45">
        <f t="shared" si="767"/>
        <v>-0.70761121992760367</v>
      </c>
      <c r="AC1598" s="45">
        <f t="shared" si="768"/>
        <v>0.70761121992760367</v>
      </c>
      <c r="AD1598" s="45">
        <f t="shared" si="769"/>
        <v>1.6367416322520114</v>
      </c>
      <c r="AE1598" s="45">
        <f>1/2*(('Car Info '!$C$5)*('My Spreedsheet '!F1598)^2)</f>
        <v>748380.66743827146</v>
      </c>
      <c r="AF1598" s="45">
        <f t="shared" si="770"/>
        <v>748.38066743827142</v>
      </c>
      <c r="AG1598" s="45">
        <f t="shared" si="771"/>
        <v>0.20788351873285318</v>
      </c>
      <c r="AH1598" s="45">
        <f t="shared" si="772"/>
        <v>62.101866198345235</v>
      </c>
      <c r="AI1598" s="45">
        <f t="shared" si="773"/>
        <v>17252.764388660926</v>
      </c>
      <c r="AJ1598" s="45">
        <f t="shared" si="774"/>
        <v>731127.90304961056</v>
      </c>
      <c r="AK1598" s="45">
        <f t="shared" si="775"/>
        <v>731.12790304961061</v>
      </c>
      <c r="AL1598" s="45">
        <f t="shared" si="776"/>
        <v>731127.90304961056</v>
      </c>
      <c r="AM1598" s="45">
        <f t="shared" si="777"/>
        <v>731.12790304961061</v>
      </c>
      <c r="AN1598" s="45">
        <f t="shared" si="778"/>
        <v>548.34592728720793</v>
      </c>
      <c r="AO1598" s="45">
        <f>IF('My Spreedsheet '!AN1598&lt; 'Supercapacitor Info'!$F$22,'My Spreedsheet '!AN1598,'Supercapacitor Info'!$F$22)</f>
        <v>548.34592728720793</v>
      </c>
    </row>
    <row r="1599" spans="2:41" x14ac:dyDescent="0.3">
      <c r="B1599" s="13" t="s">
        <v>12</v>
      </c>
      <c r="C1599" s="13">
        <v>1594</v>
      </c>
      <c r="D1599" s="13">
        <v>117</v>
      </c>
      <c r="E1599" s="54">
        <v>113.9</v>
      </c>
      <c r="F1599" s="54">
        <f t="shared" si="755"/>
        <v>31.638888888888889</v>
      </c>
      <c r="G1599" s="20">
        <f t="shared" si="779"/>
        <v>-5.5555555555554373E-2</v>
      </c>
      <c r="H1599" s="20">
        <f t="shared" si="780"/>
        <v>-0.19999999999999574</v>
      </c>
      <c r="I1599" s="20">
        <f t="shared" si="756"/>
        <v>31.638888888888889</v>
      </c>
      <c r="J1599" s="20">
        <f t="shared" si="757"/>
        <v>17489.666666666661</v>
      </c>
      <c r="K1599" s="20">
        <f t="shared" si="781"/>
        <v>2481.4166666666665</v>
      </c>
      <c r="L1599" s="45">
        <f>'Car Info '!$C$5*'My Spreedsheet '!G1599</f>
        <v>-82.777777777776009</v>
      </c>
      <c r="M1599" s="45">
        <f t="shared" si="758"/>
        <v>1</v>
      </c>
      <c r="N1599" s="45">
        <f>IF(M1599=1,'Car Info '!$C$5*9.80665*'Car Info '!$H$5,0)</f>
        <v>160.73099349999998</v>
      </c>
      <c r="O1599" s="45">
        <f>0.5*'Car Info '!$G$5*'Car Info '!$I$5*'Car Info '!$D$5*('My Spreedsheet '!F1599*'My Spreedsheet '!F1599)</f>
        <v>382.27198655239755</v>
      </c>
      <c r="P1599" s="45">
        <f t="shared" si="783"/>
        <v>460.22520227462155</v>
      </c>
      <c r="Q1599" s="45">
        <f t="shared" si="759"/>
        <v>14561.014038633166</v>
      </c>
      <c r="R1599" s="45">
        <f t="shared" si="760"/>
        <v>14.561014038633166</v>
      </c>
      <c r="S1599" s="45">
        <f t="shared" si="761"/>
        <v>17180.010952213357</v>
      </c>
      <c r="T1599" s="45">
        <f t="shared" si="782"/>
        <v>1075114.2743784313</v>
      </c>
      <c r="U1599" s="45">
        <f t="shared" si="762"/>
        <v>14.561014038633166</v>
      </c>
      <c r="V1599" s="45">
        <f t="shared" si="763"/>
        <v>4.0447261218425458E-3</v>
      </c>
      <c r="W1599" s="45">
        <f t="shared" si="764"/>
        <v>0</v>
      </c>
      <c r="X1599" s="45">
        <f t="shared" si="765"/>
        <v>0</v>
      </c>
      <c r="Y1599" s="45">
        <f t="shared" si="753"/>
        <v>8454.2312818852461</v>
      </c>
      <c r="Z1599" s="45">
        <f t="shared" si="754"/>
        <v>-2547.4003917393734</v>
      </c>
      <c r="AA1599" s="45">
        <f t="shared" si="766"/>
        <v>2.3483975783014572</v>
      </c>
      <c r="AB1599" s="45">
        <f t="shared" si="767"/>
        <v>-0.70761121992760367</v>
      </c>
      <c r="AC1599" s="45">
        <f t="shared" si="768"/>
        <v>0.70761121992760367</v>
      </c>
      <c r="AD1599" s="45">
        <f t="shared" si="769"/>
        <v>1.6407863583738536</v>
      </c>
      <c r="AE1599" s="45">
        <f>1/2*(('Car Info '!$C$5)*('My Spreedsheet '!F1599)^2)</f>
        <v>745759.37114197528</v>
      </c>
      <c r="AF1599" s="45">
        <f t="shared" si="770"/>
        <v>745.75937114197529</v>
      </c>
      <c r="AG1599" s="45">
        <f t="shared" si="771"/>
        <v>0.20715538087277091</v>
      </c>
      <c r="AH1599" s="45">
        <f t="shared" si="772"/>
        <v>62.309021579218005</v>
      </c>
      <c r="AI1599" s="45">
        <f t="shared" si="773"/>
        <v>17180.010952213357</v>
      </c>
      <c r="AJ1599" s="45">
        <f t="shared" si="774"/>
        <v>728579.36018976197</v>
      </c>
      <c r="AK1599" s="45">
        <f t="shared" si="775"/>
        <v>728.57936018976193</v>
      </c>
      <c r="AL1599" s="45">
        <f t="shared" si="776"/>
        <v>728579.36018976197</v>
      </c>
      <c r="AM1599" s="45">
        <f t="shared" si="777"/>
        <v>728.57936018976193</v>
      </c>
      <c r="AN1599" s="45">
        <f t="shared" si="778"/>
        <v>546.4345201423215</v>
      </c>
      <c r="AO1599" s="45">
        <f>IF('My Spreedsheet '!AN1599&lt; 'Supercapacitor Info'!$F$22,'My Spreedsheet '!AN1599,'Supercapacitor Info'!$F$22)</f>
        <v>546.4345201423215</v>
      </c>
    </row>
    <row r="1600" spans="2:41" x14ac:dyDescent="0.3">
      <c r="B1600" s="13" t="s">
        <v>12</v>
      </c>
      <c r="C1600" s="13">
        <v>1595</v>
      </c>
      <c r="D1600" s="13">
        <v>118</v>
      </c>
      <c r="E1600" s="54">
        <v>113.7</v>
      </c>
      <c r="F1600" s="54">
        <f t="shared" si="755"/>
        <v>31.583333333333332</v>
      </c>
      <c r="G1600" s="20">
        <f t="shared" si="779"/>
        <v>-8.3333333333334522E-2</v>
      </c>
      <c r="H1600" s="20">
        <f t="shared" si="780"/>
        <v>-0.30000000000000426</v>
      </c>
      <c r="I1600" s="20">
        <f t="shared" si="756"/>
        <v>31.583333333333332</v>
      </c>
      <c r="J1600" s="20">
        <f t="shared" si="757"/>
        <v>17521.249999999993</v>
      </c>
      <c r="K1600" s="20">
        <f t="shared" si="781"/>
        <v>2513</v>
      </c>
      <c r="L1600" s="45">
        <f>'Car Info '!$C$5*'My Spreedsheet '!G1600</f>
        <v>-124.16666666666843</v>
      </c>
      <c r="M1600" s="45">
        <f t="shared" si="758"/>
        <v>1</v>
      </c>
      <c r="N1600" s="45">
        <f>IF(M1600=1,'Car Info '!$C$5*9.80665*'Car Info '!$H$5,0)</f>
        <v>160.73099349999998</v>
      </c>
      <c r="O1600" s="45">
        <f>0.5*'Car Info '!$G$5*'Car Info '!$I$5*'Car Info '!$D$5*('My Spreedsheet '!F1600*'My Spreedsheet '!F1600)</f>
        <v>380.9306823703281</v>
      </c>
      <c r="P1600" s="45">
        <f t="shared" si="783"/>
        <v>417.49500920365966</v>
      </c>
      <c r="Q1600" s="45">
        <f t="shared" si="759"/>
        <v>13185.884040682251</v>
      </c>
      <c r="R1600" s="45">
        <f t="shared" si="760"/>
        <v>13.185884040682252</v>
      </c>
      <c r="S1600" s="45">
        <f t="shared" si="761"/>
        <v>17107.481262904526</v>
      </c>
      <c r="T1600" s="45">
        <f t="shared" si="782"/>
        <v>1092221.7556413359</v>
      </c>
      <c r="U1600" s="45">
        <f t="shared" si="762"/>
        <v>13.185884040682252</v>
      </c>
      <c r="V1600" s="45">
        <f t="shared" si="763"/>
        <v>3.6627455668561812E-3</v>
      </c>
      <c r="W1600" s="45">
        <f t="shared" si="764"/>
        <v>0</v>
      </c>
      <c r="X1600" s="45">
        <f t="shared" si="765"/>
        <v>0</v>
      </c>
      <c r="Y1600" s="45">
        <f t="shared" si="753"/>
        <v>8467.4171659259282</v>
      </c>
      <c r="Z1600" s="45">
        <f t="shared" si="754"/>
        <v>-2547.4003917393734</v>
      </c>
      <c r="AA1600" s="45">
        <f t="shared" si="766"/>
        <v>2.3520603238683133</v>
      </c>
      <c r="AB1600" s="45">
        <f t="shared" si="767"/>
        <v>-0.70761121992760367</v>
      </c>
      <c r="AC1600" s="45">
        <f t="shared" si="768"/>
        <v>0.70761121992760367</v>
      </c>
      <c r="AD1600" s="45">
        <f t="shared" si="769"/>
        <v>1.6444491039407096</v>
      </c>
      <c r="AE1600" s="45">
        <f>1/2*(('Car Info '!$C$5)*('My Spreedsheet '!F1600)^2)</f>
        <v>743142.67361111101</v>
      </c>
      <c r="AF1600" s="45">
        <f t="shared" si="770"/>
        <v>743.14267361111104</v>
      </c>
      <c r="AG1600" s="45">
        <f t="shared" si="771"/>
        <v>0.20642852044753085</v>
      </c>
      <c r="AH1600" s="45">
        <f t="shared" si="772"/>
        <v>62.515450099665536</v>
      </c>
      <c r="AI1600" s="45">
        <f t="shared" si="773"/>
        <v>17107.481262904526</v>
      </c>
      <c r="AJ1600" s="45">
        <f t="shared" si="774"/>
        <v>726035.19234820653</v>
      </c>
      <c r="AK1600" s="45">
        <f t="shared" si="775"/>
        <v>726.03519234820658</v>
      </c>
      <c r="AL1600" s="45">
        <f t="shared" si="776"/>
        <v>726035.19234820653</v>
      </c>
      <c r="AM1600" s="45">
        <f t="shared" si="777"/>
        <v>726.03519234820658</v>
      </c>
      <c r="AN1600" s="45">
        <f t="shared" si="778"/>
        <v>544.52639426115491</v>
      </c>
      <c r="AO1600" s="45">
        <f>IF('My Spreedsheet '!AN1600&lt; 'Supercapacitor Info'!$F$22,'My Spreedsheet '!AN1600,'Supercapacitor Info'!$F$22)</f>
        <v>544.52639426115491</v>
      </c>
    </row>
    <row r="1601" spans="2:41" x14ac:dyDescent="0.3">
      <c r="B1601" s="13" t="s">
        <v>12</v>
      </c>
      <c r="C1601" s="13">
        <v>1596</v>
      </c>
      <c r="D1601" s="13">
        <v>119</v>
      </c>
      <c r="E1601" s="54">
        <v>113.3</v>
      </c>
      <c r="F1601" s="54">
        <f t="shared" si="755"/>
        <v>31.472222222222221</v>
      </c>
      <c r="G1601" s="20">
        <f t="shared" si="779"/>
        <v>-0.11111111111111072</v>
      </c>
      <c r="H1601" s="20">
        <f t="shared" si="780"/>
        <v>-0.39999999999999858</v>
      </c>
      <c r="I1601" s="20">
        <f t="shared" si="756"/>
        <v>31.472222222222221</v>
      </c>
      <c r="J1601" s="20">
        <f t="shared" si="757"/>
        <v>17552.722222222215</v>
      </c>
      <c r="K1601" s="20">
        <f t="shared" si="781"/>
        <v>2544.4722222222222</v>
      </c>
      <c r="L1601" s="45">
        <f>'Car Info '!$C$5*'My Spreedsheet '!G1601</f>
        <v>-165.55555555555497</v>
      </c>
      <c r="M1601" s="45">
        <f t="shared" si="758"/>
        <v>1</v>
      </c>
      <c r="N1601" s="45">
        <f>IF(M1601=1,'Car Info '!$C$5*9.80665*'Car Info '!$H$5,0)</f>
        <v>160.73099349999998</v>
      </c>
      <c r="O1601" s="45">
        <f>0.5*'Car Info '!$G$5*'Car Info '!$I$5*'Car Info '!$D$5*('My Spreedsheet '!F1601*'My Spreedsheet '!F1601)</f>
        <v>378.25514590873087</v>
      </c>
      <c r="P1601" s="45">
        <f t="shared" si="783"/>
        <v>373.4305838531759</v>
      </c>
      <c r="Q1601" s="45">
        <f t="shared" si="759"/>
        <v>11752.690319601341</v>
      </c>
      <c r="R1601" s="45">
        <f t="shared" si="760"/>
        <v>11.75269031960134</v>
      </c>
      <c r="S1601" s="45">
        <f t="shared" si="761"/>
        <v>16963.091554169223</v>
      </c>
      <c r="T1601" s="45">
        <f t="shared" si="782"/>
        <v>1109184.8471955052</v>
      </c>
      <c r="U1601" s="45">
        <f t="shared" si="762"/>
        <v>11.75269031960134</v>
      </c>
      <c r="V1601" s="45">
        <f t="shared" si="763"/>
        <v>3.2646361998892614E-3</v>
      </c>
      <c r="W1601" s="45">
        <f t="shared" si="764"/>
        <v>0</v>
      </c>
      <c r="X1601" s="45">
        <f t="shared" si="765"/>
        <v>0</v>
      </c>
      <c r="Y1601" s="45">
        <f t="shared" si="753"/>
        <v>8479.1698562455294</v>
      </c>
      <c r="Z1601" s="45">
        <f t="shared" si="754"/>
        <v>-2547.4003917393734</v>
      </c>
      <c r="AA1601" s="45">
        <f t="shared" si="766"/>
        <v>2.3553249600682027</v>
      </c>
      <c r="AB1601" s="45">
        <f t="shared" si="767"/>
        <v>-0.70761121992760367</v>
      </c>
      <c r="AC1601" s="45">
        <f t="shared" si="768"/>
        <v>0.70761121992760367</v>
      </c>
      <c r="AD1601" s="45">
        <f t="shared" si="769"/>
        <v>1.647713740140599</v>
      </c>
      <c r="AE1601" s="45">
        <f>1/2*(('Car Info '!$C$5)*('My Spreedsheet '!F1601)^2)</f>
        <v>737923.07484567899</v>
      </c>
      <c r="AF1601" s="45">
        <f t="shared" si="770"/>
        <v>737.92307484567903</v>
      </c>
      <c r="AG1601" s="45">
        <f t="shared" si="771"/>
        <v>0.2049786319015775</v>
      </c>
      <c r="AH1601" s="45">
        <f t="shared" si="772"/>
        <v>62.720428731567111</v>
      </c>
      <c r="AI1601" s="45">
        <f t="shared" si="773"/>
        <v>16963.091554169223</v>
      </c>
      <c r="AJ1601" s="45">
        <f t="shared" si="774"/>
        <v>720959.98329150979</v>
      </c>
      <c r="AK1601" s="45">
        <f t="shared" si="775"/>
        <v>720.95998329150984</v>
      </c>
      <c r="AL1601" s="45">
        <f t="shared" si="776"/>
        <v>720959.98329150979</v>
      </c>
      <c r="AM1601" s="45">
        <f t="shared" si="777"/>
        <v>720.95998329150984</v>
      </c>
      <c r="AN1601" s="45">
        <f t="shared" si="778"/>
        <v>540.71998746863244</v>
      </c>
      <c r="AO1601" s="45">
        <f>IF('My Spreedsheet '!AN1601&lt; 'Supercapacitor Info'!$F$22,'My Spreedsheet '!AN1601,'Supercapacitor Info'!$F$22)</f>
        <v>540.71998746863244</v>
      </c>
    </row>
    <row r="1602" spans="2:41" x14ac:dyDescent="0.3">
      <c r="B1602" s="13" t="s">
        <v>12</v>
      </c>
      <c r="C1602" s="13">
        <v>1597</v>
      </c>
      <c r="D1602" s="13">
        <v>120</v>
      </c>
      <c r="E1602" s="54">
        <v>112.9</v>
      </c>
      <c r="F1602" s="54">
        <f t="shared" si="755"/>
        <v>31.361111111111111</v>
      </c>
      <c r="G1602" s="20">
        <f t="shared" si="779"/>
        <v>-0.15277777777777699</v>
      </c>
      <c r="H1602" s="20">
        <f t="shared" si="780"/>
        <v>-0.54999999999999716</v>
      </c>
      <c r="I1602" s="20">
        <f t="shared" si="756"/>
        <v>31.361111111111111</v>
      </c>
      <c r="J1602" s="20">
        <f t="shared" si="757"/>
        <v>17584.083333333325</v>
      </c>
      <c r="K1602" s="20">
        <f t="shared" si="781"/>
        <v>2575.8333333333335</v>
      </c>
      <c r="L1602" s="45">
        <f>'Car Info '!$C$5*'My Spreedsheet '!G1602</f>
        <v>-227.63888888888772</v>
      </c>
      <c r="M1602" s="45">
        <f t="shared" si="758"/>
        <v>1</v>
      </c>
      <c r="N1602" s="45">
        <f>IF(M1602=1,'Car Info '!$C$5*9.80665*'Car Info '!$H$5,0)</f>
        <v>160.73099349999998</v>
      </c>
      <c r="O1602" s="45">
        <f>0.5*'Car Info '!$G$5*'Car Info '!$I$5*'Car Info '!$D$5*('My Spreedsheet '!F1602*'My Spreedsheet '!F1602)</f>
        <v>375.58903865052258</v>
      </c>
      <c r="P1602" s="45">
        <f t="shared" si="783"/>
        <v>308.68114326163482</v>
      </c>
      <c r="Q1602" s="45">
        <f t="shared" si="759"/>
        <v>9680.5836317329358</v>
      </c>
      <c r="R1602" s="45">
        <f t="shared" si="760"/>
        <v>9.6805836317329366</v>
      </c>
      <c r="S1602" s="45">
        <f t="shared" si="761"/>
        <v>16819.592119387224</v>
      </c>
      <c r="T1602" s="45">
        <f t="shared" si="782"/>
        <v>1126004.4393148923</v>
      </c>
      <c r="U1602" s="45">
        <f t="shared" si="762"/>
        <v>9.6805836317329366</v>
      </c>
      <c r="V1602" s="45">
        <f t="shared" si="763"/>
        <v>2.6890510088147046E-3</v>
      </c>
      <c r="W1602" s="45">
        <f t="shared" si="764"/>
        <v>0</v>
      </c>
      <c r="X1602" s="45">
        <f t="shared" si="765"/>
        <v>0</v>
      </c>
      <c r="Y1602" s="45">
        <f t="shared" si="753"/>
        <v>8488.850439877262</v>
      </c>
      <c r="Z1602" s="45">
        <f t="shared" si="754"/>
        <v>-2547.4003917393734</v>
      </c>
      <c r="AA1602" s="45">
        <f t="shared" si="766"/>
        <v>2.3580140110770174</v>
      </c>
      <c r="AB1602" s="45">
        <f t="shared" si="767"/>
        <v>-0.70761121992760367</v>
      </c>
      <c r="AC1602" s="45">
        <f t="shared" si="768"/>
        <v>0.70761121992760367</v>
      </c>
      <c r="AD1602" s="45">
        <f t="shared" si="769"/>
        <v>1.6504027911494137</v>
      </c>
      <c r="AE1602" s="45">
        <f>1/2*(('Car Info '!$C$5)*('My Spreedsheet '!F1602)^2)</f>
        <v>732721.87114197528</v>
      </c>
      <c r="AF1602" s="45">
        <f t="shared" si="770"/>
        <v>732.72187114197527</v>
      </c>
      <c r="AG1602" s="45">
        <f t="shared" si="771"/>
        <v>0.20353385309499314</v>
      </c>
      <c r="AH1602" s="45">
        <f t="shared" si="772"/>
        <v>62.923962584662107</v>
      </c>
      <c r="AI1602" s="45">
        <f t="shared" si="773"/>
        <v>16819.592119387224</v>
      </c>
      <c r="AJ1602" s="45">
        <f t="shared" si="774"/>
        <v>715902.27902258805</v>
      </c>
      <c r="AK1602" s="45">
        <f t="shared" si="775"/>
        <v>715.902279022588</v>
      </c>
      <c r="AL1602" s="45">
        <f t="shared" si="776"/>
        <v>715902.27902258805</v>
      </c>
      <c r="AM1602" s="45">
        <f t="shared" si="777"/>
        <v>715.902279022588</v>
      </c>
      <c r="AN1602" s="45">
        <f t="shared" si="778"/>
        <v>536.92670926694109</v>
      </c>
      <c r="AO1602" s="45">
        <f>IF('My Spreedsheet '!AN1602&lt; 'Supercapacitor Info'!$F$22,'My Spreedsheet '!AN1602,'Supercapacitor Info'!$F$22)</f>
        <v>536.92670926694109</v>
      </c>
    </row>
    <row r="1603" spans="2:41" x14ac:dyDescent="0.3">
      <c r="B1603" s="13" t="s">
        <v>12</v>
      </c>
      <c r="C1603" s="13">
        <v>1598</v>
      </c>
      <c r="D1603" s="13">
        <v>121</v>
      </c>
      <c r="E1603" s="54">
        <v>112.2</v>
      </c>
      <c r="F1603" s="54">
        <f t="shared" si="755"/>
        <v>31.166666666666668</v>
      </c>
      <c r="G1603" s="20">
        <f t="shared" si="779"/>
        <v>-0.20833333333333331</v>
      </c>
      <c r="H1603" s="20">
        <f t="shared" si="780"/>
        <v>-0.75</v>
      </c>
      <c r="I1603" s="20">
        <f t="shared" si="756"/>
        <v>31.166666666666668</v>
      </c>
      <c r="J1603" s="20">
        <f t="shared" si="757"/>
        <v>17615.249999999993</v>
      </c>
      <c r="K1603" s="20">
        <f t="shared" si="781"/>
        <v>2607</v>
      </c>
      <c r="L1603" s="45">
        <f>'Car Info '!$C$5*'My Spreedsheet '!G1603</f>
        <v>-310.41666666666663</v>
      </c>
      <c r="M1603" s="45">
        <f t="shared" si="758"/>
        <v>1</v>
      </c>
      <c r="N1603" s="45">
        <f>IF(M1603=1,'Car Info '!$C$5*9.80665*'Car Info '!$H$5,0)</f>
        <v>160.73099349999998</v>
      </c>
      <c r="O1603" s="45">
        <f>0.5*'Car Info '!$G$5*'Car Info '!$I$5*'Car Info '!$D$5*('My Spreedsheet '!F1603*'My Spreedsheet '!F1603)</f>
        <v>370.94603996931255</v>
      </c>
      <c r="P1603" s="45">
        <f t="shared" si="783"/>
        <v>221.2603668026459</v>
      </c>
      <c r="Q1603" s="45">
        <f t="shared" si="759"/>
        <v>6895.9480986824647</v>
      </c>
      <c r="R1603" s="45">
        <f t="shared" si="760"/>
        <v>6.8959480986824646</v>
      </c>
      <c r="S1603" s="45">
        <f t="shared" si="761"/>
        <v>16570.600876460241</v>
      </c>
      <c r="T1603" s="45">
        <f t="shared" si="782"/>
        <v>1142575.0401913526</v>
      </c>
      <c r="U1603" s="45">
        <f t="shared" si="762"/>
        <v>6.8959480986824646</v>
      </c>
      <c r="V1603" s="45">
        <f t="shared" si="763"/>
        <v>1.9155411385229069E-3</v>
      </c>
      <c r="W1603" s="45">
        <f t="shared" si="764"/>
        <v>0</v>
      </c>
      <c r="X1603" s="45">
        <f t="shared" si="765"/>
        <v>0</v>
      </c>
      <c r="Y1603" s="45">
        <f t="shared" si="753"/>
        <v>8495.7463879759453</v>
      </c>
      <c r="Z1603" s="45">
        <f t="shared" si="754"/>
        <v>-2547.4003917393734</v>
      </c>
      <c r="AA1603" s="45">
        <f t="shared" si="766"/>
        <v>2.3599295522155401</v>
      </c>
      <c r="AB1603" s="45">
        <f t="shared" si="767"/>
        <v>-0.70761121992760367</v>
      </c>
      <c r="AC1603" s="45">
        <f t="shared" si="768"/>
        <v>0.70761121992760367</v>
      </c>
      <c r="AD1603" s="45">
        <f t="shared" si="769"/>
        <v>1.6523183322879365</v>
      </c>
      <c r="AE1603" s="45">
        <f>1/2*(('Car Info '!$C$5)*('My Spreedsheet '!F1603)^2)</f>
        <v>723664.02777777787</v>
      </c>
      <c r="AF1603" s="45">
        <f t="shared" si="770"/>
        <v>723.66402777777785</v>
      </c>
      <c r="AG1603" s="45">
        <f t="shared" si="771"/>
        <v>0.20101778549382718</v>
      </c>
      <c r="AH1603" s="45">
        <f t="shared" si="772"/>
        <v>63.124980370155932</v>
      </c>
      <c r="AI1603" s="45">
        <f t="shared" si="773"/>
        <v>16570.600876460241</v>
      </c>
      <c r="AJ1603" s="45">
        <f t="shared" si="774"/>
        <v>707093.42690131767</v>
      </c>
      <c r="AK1603" s="45">
        <f t="shared" si="775"/>
        <v>707.09342690131768</v>
      </c>
      <c r="AL1603" s="45">
        <f t="shared" si="776"/>
        <v>707093.42690131767</v>
      </c>
      <c r="AM1603" s="45">
        <f t="shared" si="777"/>
        <v>707.09342690131768</v>
      </c>
      <c r="AN1603" s="45">
        <f t="shared" si="778"/>
        <v>530.32007017598823</v>
      </c>
      <c r="AO1603" s="45">
        <f>IF('My Spreedsheet '!AN1603&lt; 'Supercapacitor Info'!$F$22,'My Spreedsheet '!AN1603,'Supercapacitor Info'!$F$22)</f>
        <v>530.32007017598823</v>
      </c>
    </row>
    <row r="1604" spans="2:41" x14ac:dyDescent="0.3">
      <c r="B1604" s="13" t="s">
        <v>12</v>
      </c>
      <c r="C1604" s="13">
        <v>1599</v>
      </c>
      <c r="D1604" s="13">
        <v>122</v>
      </c>
      <c r="E1604" s="54">
        <v>111.4</v>
      </c>
      <c r="F1604" s="54">
        <f t="shared" si="755"/>
        <v>30.944444444444446</v>
      </c>
      <c r="G1604" s="20">
        <f t="shared" si="779"/>
        <v>-0.23611111111111149</v>
      </c>
      <c r="H1604" s="20">
        <f t="shared" si="780"/>
        <v>-0.85000000000000142</v>
      </c>
      <c r="I1604" s="20">
        <f t="shared" si="756"/>
        <v>30.944444444444446</v>
      </c>
      <c r="J1604" s="20">
        <f t="shared" si="757"/>
        <v>17646.194444444438</v>
      </c>
      <c r="K1604" s="20">
        <f t="shared" si="781"/>
        <v>2637.9444444444443</v>
      </c>
      <c r="L1604" s="45">
        <f>'Car Info '!$C$5*'My Spreedsheet '!G1604</f>
        <v>-351.80555555555611</v>
      </c>
      <c r="M1604" s="45">
        <f t="shared" si="758"/>
        <v>1</v>
      </c>
      <c r="N1604" s="45">
        <f>IF(M1604=1,'Car Info '!$C$5*9.80665*'Car Info '!$H$5,0)</f>
        <v>160.73099349999998</v>
      </c>
      <c r="O1604" s="45">
        <f>0.5*'Car Info '!$G$5*'Car Info '!$I$5*'Car Info '!$D$5*('My Spreedsheet '!F1604*'My Spreedsheet '!F1604)</f>
        <v>365.67511527492366</v>
      </c>
      <c r="P1604" s="45">
        <f t="shared" si="783"/>
        <v>174.60055321936753</v>
      </c>
      <c r="Q1604" s="45">
        <f t="shared" si="759"/>
        <v>5402.9171190659845</v>
      </c>
      <c r="R1604" s="45">
        <f t="shared" si="760"/>
        <v>5.4029171190659842</v>
      </c>
      <c r="S1604" s="45">
        <f t="shared" si="761"/>
        <v>16289.344588201804</v>
      </c>
      <c r="T1604" s="45">
        <f t="shared" si="782"/>
        <v>1158864.3847795543</v>
      </c>
      <c r="U1604" s="45">
        <f t="shared" si="762"/>
        <v>5.4029171190659842</v>
      </c>
      <c r="V1604" s="45">
        <f t="shared" si="763"/>
        <v>1.5008103108516623E-3</v>
      </c>
      <c r="W1604" s="45">
        <f t="shared" si="764"/>
        <v>0</v>
      </c>
      <c r="X1604" s="45">
        <f t="shared" si="765"/>
        <v>0</v>
      </c>
      <c r="Y1604" s="45">
        <f t="shared" si="753"/>
        <v>8501.1493050950121</v>
      </c>
      <c r="Z1604" s="45">
        <f t="shared" si="754"/>
        <v>-2547.4003917393734</v>
      </c>
      <c r="AA1604" s="45">
        <f t="shared" si="766"/>
        <v>2.3614303625263924</v>
      </c>
      <c r="AB1604" s="45">
        <f t="shared" si="767"/>
        <v>-0.70761121992760367</v>
      </c>
      <c r="AC1604" s="45">
        <f t="shared" si="768"/>
        <v>0.70761121992760367</v>
      </c>
      <c r="AD1604" s="45">
        <f t="shared" si="769"/>
        <v>1.6538191425987887</v>
      </c>
      <c r="AE1604" s="45">
        <f>1/2*(('Car Info '!$C$5)*('My Spreedsheet '!F1604)^2)</f>
        <v>713381.18827160506</v>
      </c>
      <c r="AF1604" s="45">
        <f t="shared" si="770"/>
        <v>713.38118827160508</v>
      </c>
      <c r="AG1604" s="45">
        <f t="shared" si="771"/>
        <v>0.19816144118655696</v>
      </c>
      <c r="AH1604" s="45">
        <f t="shared" si="772"/>
        <v>63.323141811342488</v>
      </c>
      <c r="AI1604" s="45">
        <f t="shared" si="773"/>
        <v>16289.344588201804</v>
      </c>
      <c r="AJ1604" s="45">
        <f t="shared" si="774"/>
        <v>697091.84368340322</v>
      </c>
      <c r="AK1604" s="45">
        <f t="shared" si="775"/>
        <v>697.09184368340323</v>
      </c>
      <c r="AL1604" s="45">
        <f t="shared" si="776"/>
        <v>697091.84368340322</v>
      </c>
      <c r="AM1604" s="45">
        <f t="shared" si="777"/>
        <v>697.09184368340323</v>
      </c>
      <c r="AN1604" s="45">
        <f t="shared" si="778"/>
        <v>522.81888276255245</v>
      </c>
      <c r="AO1604" s="45">
        <f>IF('My Spreedsheet '!AN1604&lt; 'Supercapacitor Info'!$F$22,'My Spreedsheet '!AN1604,'Supercapacitor Info'!$F$22)</f>
        <v>522.81888276255245</v>
      </c>
    </row>
    <row r="1605" spans="2:41" x14ac:dyDescent="0.3">
      <c r="B1605" s="13" t="s">
        <v>12</v>
      </c>
      <c r="C1605" s="13">
        <v>1600</v>
      </c>
      <c r="D1605" s="13">
        <v>123</v>
      </c>
      <c r="E1605" s="54">
        <v>110.5</v>
      </c>
      <c r="F1605" s="54">
        <f t="shared" si="755"/>
        <v>30.694444444444443</v>
      </c>
      <c r="G1605" s="20">
        <f t="shared" si="779"/>
        <v>-0.26388888888888967</v>
      </c>
      <c r="H1605" s="20">
        <f t="shared" si="780"/>
        <v>-0.95000000000000284</v>
      </c>
      <c r="I1605" s="20">
        <f t="shared" si="756"/>
        <v>30.694444444444443</v>
      </c>
      <c r="J1605" s="20">
        <f t="shared" si="757"/>
        <v>17676.888888888883</v>
      </c>
      <c r="K1605" s="20">
        <f t="shared" si="781"/>
        <v>2668.6388888888887</v>
      </c>
      <c r="L1605" s="45">
        <f>'Car Info '!$C$5*'My Spreedsheet '!G1605</f>
        <v>-393.19444444444559</v>
      </c>
      <c r="M1605" s="45">
        <f t="shared" si="758"/>
        <v>1</v>
      </c>
      <c r="N1605" s="45">
        <f>IF(M1605=1,'Car Info '!$C$5*9.80665*'Car Info '!$H$5,0)</f>
        <v>160.73099349999998</v>
      </c>
      <c r="O1605" s="45">
        <f>0.5*'Car Info '!$G$5*'Car Info '!$I$5*'Car Info '!$D$5*('My Spreedsheet '!F1605*'My Spreedsheet '!F1605)</f>
        <v>359.79040837243923</v>
      </c>
      <c r="P1605" s="45">
        <f t="shared" si="783"/>
        <v>127.32695742799362</v>
      </c>
      <c r="Q1605" s="45">
        <f t="shared" si="759"/>
        <v>3908.2302210536927</v>
      </c>
      <c r="R1605" s="45">
        <f t="shared" si="760"/>
        <v>3.9082302210536928</v>
      </c>
      <c r="S1605" s="45">
        <f t="shared" si="761"/>
        <v>15977.115251917927</v>
      </c>
      <c r="T1605" s="45">
        <f t="shared" si="782"/>
        <v>1174841.5000314722</v>
      </c>
      <c r="U1605" s="45">
        <f t="shared" si="762"/>
        <v>3.9082302210536928</v>
      </c>
      <c r="V1605" s="45">
        <f t="shared" si="763"/>
        <v>1.085619505848248E-3</v>
      </c>
      <c r="W1605" s="45">
        <f t="shared" si="764"/>
        <v>0</v>
      </c>
      <c r="X1605" s="45">
        <f t="shared" si="765"/>
        <v>0</v>
      </c>
      <c r="Y1605" s="45">
        <f t="shared" ref="Y1605:Y1668" si="784">IF(R1605&gt;0,SUM(Y1604,R1605),Y1604)</f>
        <v>8505.0575353160657</v>
      </c>
      <c r="Z1605" s="45">
        <f t="shared" ref="Z1605:Z1668" si="785">IF(R1605&lt;0,SUM(Z1604,R1605),Z1604)</f>
        <v>-2547.4003917393734</v>
      </c>
      <c r="AA1605" s="45">
        <f t="shared" si="766"/>
        <v>2.3625159820322406</v>
      </c>
      <c r="AB1605" s="45">
        <f t="shared" si="767"/>
        <v>-0.70761121992760367</v>
      </c>
      <c r="AC1605" s="45">
        <f t="shared" si="768"/>
        <v>0.70761121992760367</v>
      </c>
      <c r="AD1605" s="45">
        <f t="shared" si="769"/>
        <v>1.6549047621046369</v>
      </c>
      <c r="AE1605" s="45">
        <f>1/2*(('Car Info '!$C$5)*('My Spreedsheet '!F1605)^2)</f>
        <v>701900.94521604932</v>
      </c>
      <c r="AF1605" s="45">
        <f t="shared" si="770"/>
        <v>701.90094521604931</v>
      </c>
      <c r="AG1605" s="45">
        <f t="shared" si="771"/>
        <v>0.19497248478223592</v>
      </c>
      <c r="AH1605" s="45">
        <f t="shared" si="772"/>
        <v>63.518114296124722</v>
      </c>
      <c r="AI1605" s="45">
        <f t="shared" si="773"/>
        <v>15977.115251917927</v>
      </c>
      <c r="AJ1605" s="45">
        <f t="shared" si="774"/>
        <v>685923.82996413135</v>
      </c>
      <c r="AK1605" s="45">
        <f t="shared" si="775"/>
        <v>685.92382996413141</v>
      </c>
      <c r="AL1605" s="45">
        <f t="shared" si="776"/>
        <v>685923.82996413135</v>
      </c>
      <c r="AM1605" s="45">
        <f t="shared" si="777"/>
        <v>685.92382996413141</v>
      </c>
      <c r="AN1605" s="45">
        <f t="shared" si="778"/>
        <v>514.44287247309853</v>
      </c>
      <c r="AO1605" s="45">
        <f>IF('My Spreedsheet '!AN1605&lt; 'Supercapacitor Info'!$F$22,'My Spreedsheet '!AN1605,'Supercapacitor Info'!$F$22)</f>
        <v>514.44287247309853</v>
      </c>
    </row>
    <row r="1606" spans="2:41" x14ac:dyDescent="0.3">
      <c r="B1606" s="13" t="s">
        <v>12</v>
      </c>
      <c r="C1606" s="13">
        <v>1601</v>
      </c>
      <c r="D1606" s="13">
        <v>124</v>
      </c>
      <c r="E1606" s="54">
        <v>109.5</v>
      </c>
      <c r="F1606" s="54">
        <f t="shared" ref="F1606:F1669" si="786">E1606/3.6</f>
        <v>30.416666666666664</v>
      </c>
      <c r="G1606" s="20">
        <f t="shared" si="779"/>
        <v>-0.27777777777777779</v>
      </c>
      <c r="H1606" s="20">
        <f t="shared" si="780"/>
        <v>-1</v>
      </c>
      <c r="I1606" s="20">
        <f t="shared" ref="I1606:I1669" si="787">F1606</f>
        <v>30.416666666666664</v>
      </c>
      <c r="J1606" s="20">
        <f t="shared" ref="J1606:J1669" si="788">SUM(I1606,J1605)</f>
        <v>17707.305555555551</v>
      </c>
      <c r="K1606" s="20">
        <f t="shared" si="781"/>
        <v>2699.0555555555552</v>
      </c>
      <c r="L1606" s="45">
        <f>'Car Info '!$C$5*'My Spreedsheet '!G1606</f>
        <v>-413.88888888888891</v>
      </c>
      <c r="M1606" s="45">
        <f t="shared" ref="M1606:M1669" si="789">IF(F1606=0,0,1)</f>
        <v>1</v>
      </c>
      <c r="N1606" s="45">
        <f>IF(M1606=1,'Car Info '!$C$5*9.80665*'Car Info '!$H$5,0)</f>
        <v>160.73099349999998</v>
      </c>
      <c r="O1606" s="45">
        <f>0.5*'Car Info '!$G$5*'Car Info '!$I$5*'Car Info '!$D$5*('My Spreedsheet '!F1606*'My Spreedsheet '!F1606)</f>
        <v>353.30783104257807</v>
      </c>
      <c r="P1606" s="45">
        <f t="shared" si="783"/>
        <v>100.14993565368914</v>
      </c>
      <c r="Q1606" s="45">
        <f t="shared" ref="Q1606:Q1669" si="790">P1606*F1606</f>
        <v>3046.2272094663776</v>
      </c>
      <c r="R1606" s="45">
        <f t="shared" ref="R1606:R1669" si="791">Q1606*0.001</f>
        <v>3.0462272094663776</v>
      </c>
      <c r="S1606" s="45">
        <f t="shared" ref="S1606:S1669" si="792">F1606*(N1606+O1606)</f>
        <v>15635.347579836747</v>
      </c>
      <c r="T1606" s="45">
        <f t="shared" si="782"/>
        <v>1190476.847611309</v>
      </c>
      <c r="U1606" s="45">
        <f t="shared" ref="U1606:U1669" si="793">IF(R1606&gt;0,R1606,0)</f>
        <v>3.0462272094663776</v>
      </c>
      <c r="V1606" s="45">
        <f t="shared" ref="V1606:V1669" si="794">U1606/3600</f>
        <v>8.4617422485177153E-4</v>
      </c>
      <c r="W1606" s="45">
        <f t="shared" ref="W1606:W1669" si="795">IF(R1606&lt;0,R1606,0)</f>
        <v>0</v>
      </c>
      <c r="X1606" s="45">
        <f t="shared" ref="X1606:X1669" si="796">(W1606/3600)*-1</f>
        <v>0</v>
      </c>
      <c r="Y1606" s="45">
        <f t="shared" si="784"/>
        <v>8508.1037625255321</v>
      </c>
      <c r="Z1606" s="45">
        <f t="shared" si="785"/>
        <v>-2547.4003917393734</v>
      </c>
      <c r="AA1606" s="45">
        <f t="shared" ref="AA1606:AA1669" si="797">Y1606/(60*60)</f>
        <v>2.3633621562570921</v>
      </c>
      <c r="AB1606" s="45">
        <f t="shared" ref="AB1606:AB1669" si="798">Z1606/(60*60)</f>
        <v>-0.70761121992760367</v>
      </c>
      <c r="AC1606" s="45">
        <f t="shared" ref="AC1606:AC1669" si="799">AB1606*-1</f>
        <v>0.70761121992760367</v>
      </c>
      <c r="AD1606" s="45">
        <f t="shared" ref="AD1606:AD1669" si="800">AA1606-AC1606</f>
        <v>1.6557509363294884</v>
      </c>
      <c r="AE1606" s="45">
        <f>1/2*(('Car Info '!$C$5)*('My Spreedsheet '!F1606)^2)</f>
        <v>689254.34027777764</v>
      </c>
      <c r="AF1606" s="45">
        <f t="shared" ref="AF1606:AF1669" si="801">AE1606*0.001</f>
        <v>689.2543402777776</v>
      </c>
      <c r="AG1606" s="45">
        <f t="shared" ref="AG1606:AG1669" si="802">AF1606/3600</f>
        <v>0.19145953896604934</v>
      </c>
      <c r="AH1606" s="45">
        <f t="shared" ref="AH1606:AH1669" si="803">SUM(AG1606,AH1605)</f>
        <v>63.709573835090772</v>
      </c>
      <c r="AI1606" s="45">
        <f t="shared" ref="AI1606:AI1669" si="804">I1606*(N1606+O1606)</f>
        <v>15635.347579836747</v>
      </c>
      <c r="AJ1606" s="45">
        <f t="shared" ref="AJ1606:AJ1669" si="805">AE1606-AI1606</f>
        <v>673618.99269794091</v>
      </c>
      <c r="AK1606" s="45">
        <f t="shared" ref="AK1606:AK1669" si="806">AJ1606*0.001</f>
        <v>673.61899269794094</v>
      </c>
      <c r="AL1606" s="45">
        <f t="shared" ref="AL1606:AL1669" si="807">IF(G1606&lt;0,AJ1606,0)</f>
        <v>673618.99269794091</v>
      </c>
      <c r="AM1606" s="45">
        <f t="shared" ref="AM1606:AM1669" si="808">AL1606*0.001</f>
        <v>673.61899269794094</v>
      </c>
      <c r="AN1606" s="45">
        <f t="shared" ref="AN1606:AN1669" si="809">(AJ1606*0.75)*0.001</f>
        <v>505.2142445234557</v>
      </c>
      <c r="AO1606" s="45">
        <f>IF('My Spreedsheet '!AN1606&lt; 'Supercapacitor Info'!$F$22,'My Spreedsheet '!AN1606,'Supercapacitor Info'!$F$22)</f>
        <v>505.2142445234557</v>
      </c>
    </row>
    <row r="1607" spans="2:41" x14ac:dyDescent="0.3">
      <c r="B1607" s="13" t="s">
        <v>12</v>
      </c>
      <c r="C1607" s="13">
        <v>1602</v>
      </c>
      <c r="D1607" s="13">
        <v>125</v>
      </c>
      <c r="E1607" s="54">
        <v>108.5</v>
      </c>
      <c r="F1607" s="54">
        <f t="shared" si="786"/>
        <v>30.138888888888889</v>
      </c>
      <c r="G1607" s="20">
        <f t="shared" ref="G1607:G1670" si="810">($E1608-$E1606)/2/3.6</f>
        <v>-0.24999999999999961</v>
      </c>
      <c r="H1607" s="20">
        <f t="shared" ref="H1607:H1670" si="811">($E1608-$E1606)/2</f>
        <v>-0.89999999999999858</v>
      </c>
      <c r="I1607" s="20">
        <f t="shared" si="787"/>
        <v>30.138888888888889</v>
      </c>
      <c r="J1607" s="20">
        <f t="shared" si="788"/>
        <v>17737.444444444442</v>
      </c>
      <c r="K1607" s="20">
        <f t="shared" si="781"/>
        <v>2729.1944444444439</v>
      </c>
      <c r="L1607" s="45">
        <f>'Car Info '!$C$5*'My Spreedsheet '!G1607</f>
        <v>-372.49999999999943</v>
      </c>
      <c r="M1607" s="45">
        <f t="shared" si="789"/>
        <v>1</v>
      </c>
      <c r="N1607" s="45">
        <f>IF(M1607=1,'Car Info '!$C$5*9.80665*'Car Info '!$H$5,0)</f>
        <v>160.73099349999998</v>
      </c>
      <c r="O1607" s="45">
        <f>0.5*'Car Info '!$G$5*'Car Info '!$I$5*'Car Info '!$D$5*('My Spreedsheet '!F1607*'My Spreedsheet '!F1607)</f>
        <v>346.88418623389759</v>
      </c>
      <c r="P1607" s="45">
        <f t="shared" si="783"/>
        <v>135.11517973389815</v>
      </c>
      <c r="Q1607" s="45">
        <f t="shared" si="790"/>
        <v>4072.2213892022082</v>
      </c>
      <c r="R1607" s="45">
        <f t="shared" si="791"/>
        <v>4.0722213892022081</v>
      </c>
      <c r="S1607" s="45">
        <f t="shared" si="792"/>
        <v>15298.957500313301</v>
      </c>
      <c r="T1607" s="45">
        <f t="shared" si="782"/>
        <v>1205775.8051116224</v>
      </c>
      <c r="U1607" s="45">
        <f t="shared" si="793"/>
        <v>4.0722213892022081</v>
      </c>
      <c r="V1607" s="45">
        <f t="shared" si="794"/>
        <v>1.1311726081117246E-3</v>
      </c>
      <c r="W1607" s="45">
        <f t="shared" si="795"/>
        <v>0</v>
      </c>
      <c r="X1607" s="45">
        <f t="shared" si="796"/>
        <v>0</v>
      </c>
      <c r="Y1607" s="45">
        <f t="shared" si="784"/>
        <v>8512.1759839147344</v>
      </c>
      <c r="Z1607" s="45">
        <f t="shared" si="785"/>
        <v>-2547.4003917393734</v>
      </c>
      <c r="AA1607" s="45">
        <f t="shared" si="797"/>
        <v>2.3644933288652039</v>
      </c>
      <c r="AB1607" s="45">
        <f t="shared" si="798"/>
        <v>-0.70761121992760367</v>
      </c>
      <c r="AC1607" s="45">
        <f t="shared" si="799"/>
        <v>0.70761121992760367</v>
      </c>
      <c r="AD1607" s="45">
        <f t="shared" si="800"/>
        <v>1.6568821089376002</v>
      </c>
      <c r="AE1607" s="45">
        <f>1/2*(('Car Info '!$C$5)*('My Spreedsheet '!F1607)^2)</f>
        <v>676722.70447530865</v>
      </c>
      <c r="AF1607" s="45">
        <f t="shared" si="801"/>
        <v>676.72270447530866</v>
      </c>
      <c r="AG1607" s="45">
        <f t="shared" si="802"/>
        <v>0.18797852902091908</v>
      </c>
      <c r="AH1607" s="45">
        <f t="shared" si="803"/>
        <v>63.897552364111689</v>
      </c>
      <c r="AI1607" s="45">
        <f t="shared" si="804"/>
        <v>15298.957500313301</v>
      </c>
      <c r="AJ1607" s="45">
        <f t="shared" si="805"/>
        <v>661423.74697499536</v>
      </c>
      <c r="AK1607" s="45">
        <f t="shared" si="806"/>
        <v>661.42374697499542</v>
      </c>
      <c r="AL1607" s="45">
        <f t="shared" si="807"/>
        <v>661423.74697499536</v>
      </c>
      <c r="AM1607" s="45">
        <f t="shared" si="808"/>
        <v>661.42374697499542</v>
      </c>
      <c r="AN1607" s="45">
        <f t="shared" si="809"/>
        <v>496.06781023124654</v>
      </c>
      <c r="AO1607" s="45">
        <f>IF('My Spreedsheet '!AN1607&lt; 'Supercapacitor Info'!$F$22,'My Spreedsheet '!AN1607,'Supercapacitor Info'!$F$22)</f>
        <v>496.06781023124654</v>
      </c>
    </row>
    <row r="1608" spans="2:41" x14ac:dyDescent="0.3">
      <c r="B1608" s="13" t="s">
        <v>12</v>
      </c>
      <c r="C1608" s="13">
        <v>1603</v>
      </c>
      <c r="D1608" s="13">
        <v>126</v>
      </c>
      <c r="E1608" s="54">
        <v>107.7</v>
      </c>
      <c r="F1608" s="54">
        <f t="shared" si="786"/>
        <v>29.916666666666668</v>
      </c>
      <c r="G1608" s="20">
        <f t="shared" si="810"/>
        <v>-0.19444444444444522</v>
      </c>
      <c r="H1608" s="20">
        <f t="shared" si="811"/>
        <v>-0.70000000000000284</v>
      </c>
      <c r="I1608" s="20">
        <f t="shared" si="787"/>
        <v>29.916666666666668</v>
      </c>
      <c r="J1608" s="20">
        <f t="shared" si="788"/>
        <v>17767.361111111109</v>
      </c>
      <c r="K1608" s="20">
        <f t="shared" si="781"/>
        <v>2759.1111111111104</v>
      </c>
      <c r="L1608" s="45">
        <f>'Car Info '!$C$5*'My Spreedsheet '!G1608</f>
        <v>-289.72222222222337</v>
      </c>
      <c r="M1608" s="45">
        <f t="shared" si="789"/>
        <v>1</v>
      </c>
      <c r="N1608" s="45">
        <f>IF(M1608=1,'Car Info '!$C$5*9.80665*'Car Info '!$H$5,0)</f>
        <v>160.73099349999998</v>
      </c>
      <c r="O1608" s="45">
        <f>0.5*'Car Info '!$G$5*'Car Info '!$I$5*'Car Info '!$D$5*('My Spreedsheet '!F1608*'My Spreedsheet '!F1608)</f>
        <v>341.78770180220317</v>
      </c>
      <c r="P1608" s="45">
        <f t="shared" si="783"/>
        <v>212.79647307997979</v>
      </c>
      <c r="Q1608" s="45">
        <f t="shared" si="790"/>
        <v>6366.1611529760621</v>
      </c>
      <c r="R1608" s="45">
        <f t="shared" si="791"/>
        <v>6.366161152976062</v>
      </c>
      <c r="S1608" s="45">
        <f t="shared" si="792"/>
        <v>15033.684301124244</v>
      </c>
      <c r="T1608" s="45">
        <f t="shared" si="782"/>
        <v>1220809.4894127466</v>
      </c>
      <c r="U1608" s="45">
        <f t="shared" si="793"/>
        <v>6.366161152976062</v>
      </c>
      <c r="V1608" s="45">
        <f t="shared" si="794"/>
        <v>1.7683780980489062E-3</v>
      </c>
      <c r="W1608" s="45">
        <f t="shared" si="795"/>
        <v>0</v>
      </c>
      <c r="X1608" s="45">
        <f t="shared" si="796"/>
        <v>0</v>
      </c>
      <c r="Y1608" s="45">
        <f t="shared" si="784"/>
        <v>8518.5421450677113</v>
      </c>
      <c r="Z1608" s="45">
        <f t="shared" si="785"/>
        <v>-2547.4003917393734</v>
      </c>
      <c r="AA1608" s="45">
        <f t="shared" si="797"/>
        <v>2.366261706963253</v>
      </c>
      <c r="AB1608" s="45">
        <f t="shared" si="798"/>
        <v>-0.70761121992760367</v>
      </c>
      <c r="AC1608" s="45">
        <f t="shared" si="799"/>
        <v>0.70761121992760367</v>
      </c>
      <c r="AD1608" s="45">
        <f t="shared" si="800"/>
        <v>1.6586504870356493</v>
      </c>
      <c r="AE1608" s="45">
        <f>1/2*(('Car Info '!$C$5)*('My Spreedsheet '!F1608)^2)</f>
        <v>666780.17361111124</v>
      </c>
      <c r="AF1608" s="45">
        <f t="shared" si="801"/>
        <v>666.78017361111131</v>
      </c>
      <c r="AG1608" s="45">
        <f t="shared" si="802"/>
        <v>0.18521671489197536</v>
      </c>
      <c r="AH1608" s="45">
        <f t="shared" si="803"/>
        <v>64.082769079003668</v>
      </c>
      <c r="AI1608" s="45">
        <f t="shared" si="804"/>
        <v>15033.684301124244</v>
      </c>
      <c r="AJ1608" s="45">
        <f t="shared" si="805"/>
        <v>651746.48930998705</v>
      </c>
      <c r="AK1608" s="45">
        <f t="shared" si="806"/>
        <v>651.74648930998706</v>
      </c>
      <c r="AL1608" s="45">
        <f t="shared" si="807"/>
        <v>651746.48930998705</v>
      </c>
      <c r="AM1608" s="45">
        <f t="shared" si="808"/>
        <v>651.74648930998706</v>
      </c>
      <c r="AN1608" s="45">
        <f t="shared" si="809"/>
        <v>488.80986698249029</v>
      </c>
      <c r="AO1608" s="45">
        <f>IF('My Spreedsheet '!AN1608&lt; 'Supercapacitor Info'!$F$22,'My Spreedsheet '!AN1608,'Supercapacitor Info'!$F$22)</f>
        <v>488.80986698249029</v>
      </c>
    </row>
    <row r="1609" spans="2:41" x14ac:dyDescent="0.3">
      <c r="B1609" s="13" t="s">
        <v>12</v>
      </c>
      <c r="C1609" s="13">
        <v>1604</v>
      </c>
      <c r="D1609" s="13">
        <v>127</v>
      </c>
      <c r="E1609" s="54">
        <v>107.1</v>
      </c>
      <c r="F1609" s="54">
        <f t="shared" si="786"/>
        <v>29.749999999999996</v>
      </c>
      <c r="G1609" s="20">
        <f t="shared" si="810"/>
        <v>-0.15277777777777896</v>
      </c>
      <c r="H1609" s="20">
        <f t="shared" si="811"/>
        <v>-0.55000000000000426</v>
      </c>
      <c r="I1609" s="20">
        <f t="shared" si="787"/>
        <v>29.749999999999996</v>
      </c>
      <c r="J1609" s="20">
        <f t="shared" si="788"/>
        <v>17797.111111111109</v>
      </c>
      <c r="K1609" s="20">
        <f t="shared" si="781"/>
        <v>2788.8611111111104</v>
      </c>
      <c r="L1609" s="45">
        <f>'Car Info '!$C$5*'My Spreedsheet '!G1609</f>
        <v>-227.63888888889065</v>
      </c>
      <c r="M1609" s="45">
        <f t="shared" si="789"/>
        <v>1</v>
      </c>
      <c r="N1609" s="45">
        <f>IF(M1609=1,'Car Info '!$C$5*9.80665*'Car Info '!$H$5,0)</f>
        <v>160.73099349999998</v>
      </c>
      <c r="O1609" s="45">
        <f>0.5*'Car Info '!$G$5*'Car Info '!$I$5*'Car Info '!$D$5*('My Spreedsheet '!F1609*'My Spreedsheet '!F1609)</f>
        <v>337.99009013732802</v>
      </c>
      <c r="P1609" s="45">
        <f t="shared" si="783"/>
        <v>271.08219474843736</v>
      </c>
      <c r="Q1609" s="45">
        <f t="shared" si="790"/>
        <v>8064.6952937660108</v>
      </c>
      <c r="R1609" s="45">
        <f t="shared" si="791"/>
        <v>8.064695293766011</v>
      </c>
      <c r="S1609" s="45">
        <f t="shared" si="792"/>
        <v>14836.952238210506</v>
      </c>
      <c r="T1609" s="45">
        <f t="shared" si="782"/>
        <v>1235646.4416509571</v>
      </c>
      <c r="U1609" s="45">
        <f t="shared" si="793"/>
        <v>8.064695293766011</v>
      </c>
      <c r="V1609" s="45">
        <f t="shared" si="794"/>
        <v>2.2401931371572254E-3</v>
      </c>
      <c r="W1609" s="45">
        <f t="shared" si="795"/>
        <v>0</v>
      </c>
      <c r="X1609" s="45">
        <f t="shared" si="796"/>
        <v>0</v>
      </c>
      <c r="Y1609" s="45">
        <f t="shared" si="784"/>
        <v>8526.6068403614772</v>
      </c>
      <c r="Z1609" s="45">
        <f t="shared" si="785"/>
        <v>-2547.4003917393734</v>
      </c>
      <c r="AA1609" s="45">
        <f t="shared" si="797"/>
        <v>2.3685019001004104</v>
      </c>
      <c r="AB1609" s="45">
        <f t="shared" si="798"/>
        <v>-0.70761121992760367</v>
      </c>
      <c r="AC1609" s="45">
        <f t="shared" si="799"/>
        <v>0.70761121992760367</v>
      </c>
      <c r="AD1609" s="45">
        <f t="shared" si="800"/>
        <v>1.6608906801728067</v>
      </c>
      <c r="AE1609" s="45">
        <f>1/2*(('Car Info '!$C$5)*('My Spreedsheet '!F1609)^2)</f>
        <v>659371.56249999988</v>
      </c>
      <c r="AF1609" s="45">
        <f t="shared" si="801"/>
        <v>659.37156249999987</v>
      </c>
      <c r="AG1609" s="45">
        <f t="shared" si="802"/>
        <v>0.18315876736111109</v>
      </c>
      <c r="AH1609" s="45">
        <f t="shared" si="803"/>
        <v>64.265927846364775</v>
      </c>
      <c r="AI1609" s="45">
        <f t="shared" si="804"/>
        <v>14836.952238210506</v>
      </c>
      <c r="AJ1609" s="45">
        <f t="shared" si="805"/>
        <v>644534.61026178941</v>
      </c>
      <c r="AK1609" s="45">
        <f t="shared" si="806"/>
        <v>644.53461026178945</v>
      </c>
      <c r="AL1609" s="45">
        <f t="shared" si="807"/>
        <v>644534.61026178941</v>
      </c>
      <c r="AM1609" s="45">
        <f t="shared" si="808"/>
        <v>644.53461026178945</v>
      </c>
      <c r="AN1609" s="45">
        <f t="shared" si="809"/>
        <v>483.40095769634206</v>
      </c>
      <c r="AO1609" s="45">
        <f>IF('My Spreedsheet '!AN1609&lt; 'Supercapacitor Info'!$F$22,'My Spreedsheet '!AN1609,'Supercapacitor Info'!$F$22)</f>
        <v>483.40095769634206</v>
      </c>
    </row>
    <row r="1610" spans="2:41" x14ac:dyDescent="0.3">
      <c r="B1610" s="13" t="s">
        <v>12</v>
      </c>
      <c r="C1610" s="13">
        <v>1605</v>
      </c>
      <c r="D1610" s="13">
        <v>128</v>
      </c>
      <c r="E1610" s="54">
        <v>106.6</v>
      </c>
      <c r="F1610" s="54">
        <f t="shared" si="786"/>
        <v>29.611111111111107</v>
      </c>
      <c r="G1610" s="20">
        <f t="shared" si="810"/>
        <v>-9.7222222222220642E-2</v>
      </c>
      <c r="H1610" s="20">
        <f t="shared" si="811"/>
        <v>-0.34999999999999432</v>
      </c>
      <c r="I1610" s="20">
        <f t="shared" si="787"/>
        <v>29.611111111111107</v>
      </c>
      <c r="J1610" s="20">
        <f t="shared" si="788"/>
        <v>17826.722222222219</v>
      </c>
      <c r="K1610" s="20">
        <f t="shared" si="781"/>
        <v>2818.4722222222217</v>
      </c>
      <c r="L1610" s="45">
        <f>'Car Info '!$C$5*'My Spreedsheet '!G1610</f>
        <v>-144.86111111110876</v>
      </c>
      <c r="M1610" s="45">
        <f t="shared" si="789"/>
        <v>1</v>
      </c>
      <c r="N1610" s="45">
        <f>IF(M1610=1,'Car Info '!$C$5*9.80665*'Car Info '!$H$5,0)</f>
        <v>160.73099349999998</v>
      </c>
      <c r="O1610" s="45">
        <f>0.5*'Car Info '!$G$5*'Car Info '!$I$5*'Car Info '!$D$5*('My Spreedsheet '!F1610*'My Spreedsheet '!F1610)</f>
        <v>334.84162019325686</v>
      </c>
      <c r="P1610" s="45">
        <f t="shared" si="783"/>
        <v>350.71150258214811</v>
      </c>
      <c r="Q1610" s="45">
        <f t="shared" si="790"/>
        <v>10384.957270904717</v>
      </c>
      <c r="R1610" s="45">
        <f t="shared" si="791"/>
        <v>10.384957270904717</v>
      </c>
      <c r="S1610" s="45">
        <f t="shared" si="792"/>
        <v>14674.455727694769</v>
      </c>
      <c r="T1610" s="45">
        <f t="shared" si="782"/>
        <v>1250320.8973786519</v>
      </c>
      <c r="U1610" s="45">
        <f t="shared" si="793"/>
        <v>10.384957270904717</v>
      </c>
      <c r="V1610" s="45">
        <f t="shared" si="794"/>
        <v>2.8847103530290881E-3</v>
      </c>
      <c r="W1610" s="45">
        <f t="shared" si="795"/>
        <v>0</v>
      </c>
      <c r="X1610" s="45">
        <f t="shared" si="796"/>
        <v>0</v>
      </c>
      <c r="Y1610" s="45">
        <f t="shared" si="784"/>
        <v>8536.9917976323813</v>
      </c>
      <c r="Z1610" s="45">
        <f t="shared" si="785"/>
        <v>-2547.4003917393734</v>
      </c>
      <c r="AA1610" s="45">
        <f t="shared" si="797"/>
        <v>2.3713866104534391</v>
      </c>
      <c r="AB1610" s="45">
        <f t="shared" si="798"/>
        <v>-0.70761121992760367</v>
      </c>
      <c r="AC1610" s="45">
        <f t="shared" si="799"/>
        <v>0.70761121992760367</v>
      </c>
      <c r="AD1610" s="45">
        <f t="shared" si="800"/>
        <v>1.6637753905258355</v>
      </c>
      <c r="AE1610" s="45">
        <f>1/2*(('Car Info '!$C$5)*('My Spreedsheet '!F1610)^2)</f>
        <v>653229.33641975292</v>
      </c>
      <c r="AF1610" s="45">
        <f t="shared" si="801"/>
        <v>653.22933641975294</v>
      </c>
      <c r="AG1610" s="45">
        <f t="shared" si="802"/>
        <v>0.18145259344993137</v>
      </c>
      <c r="AH1610" s="45">
        <f t="shared" si="803"/>
        <v>64.447380439814708</v>
      </c>
      <c r="AI1610" s="45">
        <f t="shared" si="804"/>
        <v>14674.455727694769</v>
      </c>
      <c r="AJ1610" s="45">
        <f t="shared" si="805"/>
        <v>638554.88069205813</v>
      </c>
      <c r="AK1610" s="45">
        <f t="shared" si="806"/>
        <v>638.55488069205819</v>
      </c>
      <c r="AL1610" s="45">
        <f t="shared" si="807"/>
        <v>638554.88069205813</v>
      </c>
      <c r="AM1610" s="45">
        <f t="shared" si="808"/>
        <v>638.55488069205819</v>
      </c>
      <c r="AN1610" s="45">
        <f t="shared" si="809"/>
        <v>478.91616051904356</v>
      </c>
      <c r="AO1610" s="45">
        <f>IF('My Spreedsheet '!AN1610&lt; 'Supercapacitor Info'!$F$22,'My Spreedsheet '!AN1610,'Supercapacitor Info'!$F$22)</f>
        <v>478.91616051904356</v>
      </c>
    </row>
    <row r="1611" spans="2:41" x14ac:dyDescent="0.3">
      <c r="B1611" s="13" t="s">
        <v>12</v>
      </c>
      <c r="C1611" s="13">
        <v>1606</v>
      </c>
      <c r="D1611" s="13">
        <v>129</v>
      </c>
      <c r="E1611" s="54">
        <v>106.4</v>
      </c>
      <c r="F1611" s="54">
        <f t="shared" si="786"/>
        <v>29.555555555555557</v>
      </c>
      <c r="G1611" s="20">
        <f t="shared" si="810"/>
        <v>-5.5555555555554373E-2</v>
      </c>
      <c r="H1611" s="20">
        <f t="shared" si="811"/>
        <v>-0.19999999999999574</v>
      </c>
      <c r="I1611" s="20">
        <f t="shared" si="787"/>
        <v>29.555555555555557</v>
      </c>
      <c r="J1611" s="20">
        <f t="shared" si="788"/>
        <v>17856.277777777774</v>
      </c>
      <c r="K1611" s="20">
        <f t="shared" si="781"/>
        <v>2848.0277777777774</v>
      </c>
      <c r="L1611" s="45">
        <f>'Car Info '!$C$5*'My Spreedsheet '!G1611</f>
        <v>-82.777777777776009</v>
      </c>
      <c r="M1611" s="45">
        <f t="shared" si="789"/>
        <v>1</v>
      </c>
      <c r="N1611" s="45">
        <f>IF(M1611=1,'Car Info '!$C$5*9.80665*'Car Info '!$H$5,0)</f>
        <v>160.73099349999998</v>
      </c>
      <c r="O1611" s="45">
        <f>0.5*'Car Info '!$G$5*'Car Info '!$I$5*'Car Info '!$D$5*('My Spreedsheet '!F1611*'My Spreedsheet '!F1611)</f>
        <v>333.58635749211112</v>
      </c>
      <c r="P1611" s="45">
        <f t="shared" si="783"/>
        <v>411.53957321433506</v>
      </c>
      <c r="Q1611" s="45">
        <f t="shared" si="790"/>
        <v>12163.280719445904</v>
      </c>
      <c r="R1611" s="45">
        <f t="shared" si="791"/>
        <v>12.163280719445904</v>
      </c>
      <c r="S1611" s="45">
        <f t="shared" si="792"/>
        <v>14609.823929322394</v>
      </c>
      <c r="T1611" s="45">
        <f t="shared" si="782"/>
        <v>1264930.7213079743</v>
      </c>
      <c r="U1611" s="45">
        <f t="shared" si="793"/>
        <v>12.163280719445904</v>
      </c>
      <c r="V1611" s="45">
        <f t="shared" si="794"/>
        <v>3.3786890887349732E-3</v>
      </c>
      <c r="W1611" s="45">
        <f t="shared" si="795"/>
        <v>0</v>
      </c>
      <c r="X1611" s="45">
        <f t="shared" si="796"/>
        <v>0</v>
      </c>
      <c r="Y1611" s="45">
        <f t="shared" si="784"/>
        <v>8549.1550783518269</v>
      </c>
      <c r="Z1611" s="45">
        <f t="shared" si="785"/>
        <v>-2547.4003917393734</v>
      </c>
      <c r="AA1611" s="45">
        <f t="shared" si="797"/>
        <v>2.3747652995421742</v>
      </c>
      <c r="AB1611" s="45">
        <f t="shared" si="798"/>
        <v>-0.70761121992760367</v>
      </c>
      <c r="AC1611" s="45">
        <f t="shared" si="799"/>
        <v>0.70761121992760367</v>
      </c>
      <c r="AD1611" s="45">
        <f t="shared" si="800"/>
        <v>1.6671540796145705</v>
      </c>
      <c r="AE1611" s="45">
        <f>1/2*(('Car Info '!$C$5)*('My Spreedsheet '!F1611)^2)</f>
        <v>650780.49382716056</v>
      </c>
      <c r="AF1611" s="45">
        <f t="shared" si="801"/>
        <v>650.78049382716063</v>
      </c>
      <c r="AG1611" s="45">
        <f t="shared" si="802"/>
        <v>0.18077235939643352</v>
      </c>
      <c r="AH1611" s="45">
        <f t="shared" si="803"/>
        <v>64.628152799211136</v>
      </c>
      <c r="AI1611" s="45">
        <f t="shared" si="804"/>
        <v>14609.823929322394</v>
      </c>
      <c r="AJ1611" s="45">
        <f t="shared" si="805"/>
        <v>636170.66989783815</v>
      </c>
      <c r="AK1611" s="45">
        <f t="shared" si="806"/>
        <v>636.17066989783814</v>
      </c>
      <c r="AL1611" s="45">
        <f t="shared" si="807"/>
        <v>636170.66989783815</v>
      </c>
      <c r="AM1611" s="45">
        <f t="shared" si="808"/>
        <v>636.17066989783814</v>
      </c>
      <c r="AN1611" s="45">
        <f t="shared" si="809"/>
        <v>477.12800242337863</v>
      </c>
      <c r="AO1611" s="45">
        <f>IF('My Spreedsheet '!AN1611&lt; 'Supercapacitor Info'!$F$22,'My Spreedsheet '!AN1611,'Supercapacitor Info'!$F$22)</f>
        <v>477.12800242337863</v>
      </c>
    </row>
    <row r="1612" spans="2:41" x14ac:dyDescent="0.3">
      <c r="B1612" s="13" t="s">
        <v>12</v>
      </c>
      <c r="C1612" s="13">
        <v>1607</v>
      </c>
      <c r="D1612" s="13">
        <v>130</v>
      </c>
      <c r="E1612" s="54">
        <v>106.2</v>
      </c>
      <c r="F1612" s="54">
        <f t="shared" si="786"/>
        <v>29.5</v>
      </c>
      <c r="G1612" s="20">
        <f t="shared" si="810"/>
        <v>-2.7777777777778172E-2</v>
      </c>
      <c r="H1612" s="20">
        <f t="shared" si="811"/>
        <v>-0.10000000000000142</v>
      </c>
      <c r="I1612" s="20">
        <f t="shared" si="787"/>
        <v>29.5</v>
      </c>
      <c r="J1612" s="20">
        <f t="shared" si="788"/>
        <v>17885.777777777774</v>
      </c>
      <c r="K1612" s="20">
        <f t="shared" si="781"/>
        <v>2877.5277777777774</v>
      </c>
      <c r="L1612" s="45">
        <f>'Car Info '!$C$5*'My Spreedsheet '!G1612</f>
        <v>-41.388888888889475</v>
      </c>
      <c r="M1612" s="45">
        <f t="shared" si="789"/>
        <v>1</v>
      </c>
      <c r="N1612" s="45">
        <f>IF(M1612=1,'Car Info '!$C$5*9.80665*'Car Info '!$H$5,0)</f>
        <v>160.73099349999998</v>
      </c>
      <c r="O1612" s="45">
        <f>0.5*'Car Info '!$G$5*'Car Info '!$I$5*'Car Info '!$D$5*('My Spreedsheet '!F1612*'My Spreedsheet '!F1612)</f>
        <v>332.33345209181249</v>
      </c>
      <c r="P1612" s="45">
        <f t="shared" si="783"/>
        <v>451.67555670292302</v>
      </c>
      <c r="Q1612" s="45">
        <f t="shared" si="790"/>
        <v>13324.42892273623</v>
      </c>
      <c r="R1612" s="45">
        <f t="shared" si="791"/>
        <v>13.32442892273623</v>
      </c>
      <c r="S1612" s="45">
        <f t="shared" si="792"/>
        <v>14545.401144958469</v>
      </c>
      <c r="T1612" s="45">
        <f t="shared" si="782"/>
        <v>1279476.1224529329</v>
      </c>
      <c r="U1612" s="45">
        <f t="shared" si="793"/>
        <v>13.32442892273623</v>
      </c>
      <c r="V1612" s="45">
        <f t="shared" si="794"/>
        <v>3.7012302563156196E-3</v>
      </c>
      <c r="W1612" s="45">
        <f t="shared" si="795"/>
        <v>0</v>
      </c>
      <c r="X1612" s="45">
        <f t="shared" si="796"/>
        <v>0</v>
      </c>
      <c r="Y1612" s="45">
        <f t="shared" si="784"/>
        <v>8562.4795072745637</v>
      </c>
      <c r="Z1612" s="45">
        <f t="shared" si="785"/>
        <v>-2547.4003917393734</v>
      </c>
      <c r="AA1612" s="45">
        <f t="shared" si="797"/>
        <v>2.3784665297984899</v>
      </c>
      <c r="AB1612" s="45">
        <f t="shared" si="798"/>
        <v>-0.70761121992760367</v>
      </c>
      <c r="AC1612" s="45">
        <f t="shared" si="799"/>
        <v>0.70761121992760367</v>
      </c>
      <c r="AD1612" s="45">
        <f t="shared" si="800"/>
        <v>1.6708553098708863</v>
      </c>
      <c r="AE1612" s="45">
        <f>1/2*(('Car Info '!$C$5)*('My Spreedsheet '!F1612)^2)</f>
        <v>648336.25</v>
      </c>
      <c r="AF1612" s="45">
        <f t="shared" si="801"/>
        <v>648.33625000000006</v>
      </c>
      <c r="AG1612" s="45">
        <f t="shared" si="802"/>
        <v>0.1800934027777778</v>
      </c>
      <c r="AH1612" s="45">
        <f t="shared" si="803"/>
        <v>64.808246201988908</v>
      </c>
      <c r="AI1612" s="45">
        <f t="shared" si="804"/>
        <v>14545.401144958469</v>
      </c>
      <c r="AJ1612" s="45">
        <f t="shared" si="805"/>
        <v>633790.84885504155</v>
      </c>
      <c r="AK1612" s="45">
        <f t="shared" si="806"/>
        <v>633.79084885504153</v>
      </c>
      <c r="AL1612" s="45">
        <f t="shared" si="807"/>
        <v>633790.84885504155</v>
      </c>
      <c r="AM1612" s="45">
        <f t="shared" si="808"/>
        <v>633.79084885504153</v>
      </c>
      <c r="AN1612" s="45">
        <f t="shared" si="809"/>
        <v>475.34313664128121</v>
      </c>
      <c r="AO1612" s="45">
        <f>IF('My Spreedsheet '!AN1612&lt; 'Supercapacitor Info'!$F$22,'My Spreedsheet '!AN1612,'Supercapacitor Info'!$F$22)</f>
        <v>475.34313664128121</v>
      </c>
    </row>
    <row r="1613" spans="2:41" x14ac:dyDescent="0.3">
      <c r="B1613" s="13" t="s">
        <v>12</v>
      </c>
      <c r="C1613" s="13">
        <v>1608</v>
      </c>
      <c r="D1613" s="13">
        <v>131</v>
      </c>
      <c r="E1613" s="54">
        <v>106.2</v>
      </c>
      <c r="F1613" s="54">
        <f t="shared" si="786"/>
        <v>29.5</v>
      </c>
      <c r="G1613" s="20">
        <f t="shared" si="810"/>
        <v>0</v>
      </c>
      <c r="H1613" s="20">
        <f t="shared" si="811"/>
        <v>0</v>
      </c>
      <c r="I1613" s="20">
        <f t="shared" si="787"/>
        <v>29.5</v>
      </c>
      <c r="J1613" s="20">
        <f t="shared" si="788"/>
        <v>17915.277777777774</v>
      </c>
      <c r="K1613" s="20">
        <f t="shared" ref="K1613:K1676" si="812">SUM(I1613,K1612)</f>
        <v>2907.0277777777774</v>
      </c>
      <c r="L1613" s="45">
        <f>'Car Info '!$C$5*'My Spreedsheet '!G1613</f>
        <v>0</v>
      </c>
      <c r="M1613" s="45">
        <f t="shared" si="789"/>
        <v>1</v>
      </c>
      <c r="N1613" s="45">
        <f>IF(M1613=1,'Car Info '!$C$5*9.80665*'Car Info '!$H$5,0)</f>
        <v>160.73099349999998</v>
      </c>
      <c r="O1613" s="45">
        <f>0.5*'Car Info '!$G$5*'Car Info '!$I$5*'Car Info '!$D$5*('My Spreedsheet '!F1613*'My Spreedsheet '!F1613)</f>
        <v>332.33345209181249</v>
      </c>
      <c r="P1613" s="45">
        <f t="shared" si="783"/>
        <v>493.0644455918125</v>
      </c>
      <c r="Q1613" s="45">
        <f t="shared" si="790"/>
        <v>14545.401144958469</v>
      </c>
      <c r="R1613" s="45">
        <f t="shared" si="791"/>
        <v>14.545401144958468</v>
      </c>
      <c r="S1613" s="45">
        <f t="shared" si="792"/>
        <v>14545.401144958469</v>
      </c>
      <c r="T1613" s="45">
        <f t="shared" ref="T1613:T1676" si="813">SUM(S1613,T1612)</f>
        <v>1294021.5235978914</v>
      </c>
      <c r="U1613" s="45">
        <f t="shared" si="793"/>
        <v>14.545401144958468</v>
      </c>
      <c r="V1613" s="45">
        <f t="shared" si="794"/>
        <v>4.0403892069329076E-3</v>
      </c>
      <c r="W1613" s="45">
        <f t="shared" si="795"/>
        <v>0</v>
      </c>
      <c r="X1613" s="45">
        <f t="shared" si="796"/>
        <v>0</v>
      </c>
      <c r="Y1613" s="45">
        <f t="shared" si="784"/>
        <v>8577.024908419522</v>
      </c>
      <c r="Z1613" s="45">
        <f t="shared" si="785"/>
        <v>-2547.4003917393734</v>
      </c>
      <c r="AA1613" s="45">
        <f t="shared" si="797"/>
        <v>2.3825069190054227</v>
      </c>
      <c r="AB1613" s="45">
        <f t="shared" si="798"/>
        <v>-0.70761121992760367</v>
      </c>
      <c r="AC1613" s="45">
        <f t="shared" si="799"/>
        <v>0.70761121992760367</v>
      </c>
      <c r="AD1613" s="45">
        <f t="shared" si="800"/>
        <v>1.674895699077819</v>
      </c>
      <c r="AE1613" s="45">
        <f>1/2*(('Car Info '!$C$5)*('My Spreedsheet '!F1613)^2)</f>
        <v>648336.25</v>
      </c>
      <c r="AF1613" s="45">
        <f t="shared" si="801"/>
        <v>648.33625000000006</v>
      </c>
      <c r="AG1613" s="45">
        <f t="shared" si="802"/>
        <v>0.1800934027777778</v>
      </c>
      <c r="AH1613" s="45">
        <f t="shared" si="803"/>
        <v>64.988339604766679</v>
      </c>
      <c r="AI1613" s="45">
        <f t="shared" si="804"/>
        <v>14545.401144958469</v>
      </c>
      <c r="AJ1613" s="45">
        <f t="shared" si="805"/>
        <v>633790.84885504155</v>
      </c>
      <c r="AK1613" s="45">
        <f t="shared" si="806"/>
        <v>633.79084885504153</v>
      </c>
      <c r="AL1613" s="45">
        <f t="shared" si="807"/>
        <v>0</v>
      </c>
      <c r="AM1613" s="45">
        <f t="shared" si="808"/>
        <v>0</v>
      </c>
      <c r="AN1613" s="45">
        <f t="shared" si="809"/>
        <v>475.34313664128121</v>
      </c>
      <c r="AO1613" s="45">
        <f>IF('My Spreedsheet '!AN1613&lt; 'Supercapacitor Info'!$F$22,'My Spreedsheet '!AN1613,'Supercapacitor Info'!$F$22)</f>
        <v>475.34313664128121</v>
      </c>
    </row>
    <row r="1614" spans="2:41" x14ac:dyDescent="0.3">
      <c r="B1614" s="13" t="s">
        <v>12</v>
      </c>
      <c r="C1614" s="13">
        <v>1609</v>
      </c>
      <c r="D1614" s="13">
        <v>132</v>
      </c>
      <c r="E1614" s="54">
        <v>106.2</v>
      </c>
      <c r="F1614" s="54">
        <f t="shared" si="786"/>
        <v>29.5</v>
      </c>
      <c r="G1614" s="20">
        <f t="shared" si="810"/>
        <v>2.7777777777778172E-2</v>
      </c>
      <c r="H1614" s="20">
        <f t="shared" si="811"/>
        <v>0.10000000000000142</v>
      </c>
      <c r="I1614" s="20">
        <f t="shared" si="787"/>
        <v>29.5</v>
      </c>
      <c r="J1614" s="20">
        <f t="shared" si="788"/>
        <v>17944.777777777774</v>
      </c>
      <c r="K1614" s="20">
        <f t="shared" si="812"/>
        <v>2936.5277777777774</v>
      </c>
      <c r="L1614" s="45">
        <f>'Car Info '!$C$5*'My Spreedsheet '!G1614</f>
        <v>41.388888888889475</v>
      </c>
      <c r="M1614" s="45">
        <f t="shared" si="789"/>
        <v>1</v>
      </c>
      <c r="N1614" s="45">
        <f>IF(M1614=1,'Car Info '!$C$5*9.80665*'Car Info '!$H$5,0)</f>
        <v>160.73099349999998</v>
      </c>
      <c r="O1614" s="45">
        <f>0.5*'Car Info '!$G$5*'Car Info '!$I$5*'Car Info '!$D$5*('My Spreedsheet '!F1614*'My Spreedsheet '!F1614)</f>
        <v>332.33345209181249</v>
      </c>
      <c r="P1614" s="45">
        <f t="shared" si="783"/>
        <v>534.45333448070198</v>
      </c>
      <c r="Q1614" s="45">
        <f t="shared" si="790"/>
        <v>15766.373367180708</v>
      </c>
      <c r="R1614" s="45">
        <f t="shared" si="791"/>
        <v>15.766373367180709</v>
      </c>
      <c r="S1614" s="45">
        <f t="shared" si="792"/>
        <v>14545.401144958469</v>
      </c>
      <c r="T1614" s="45">
        <f t="shared" si="813"/>
        <v>1308566.92474285</v>
      </c>
      <c r="U1614" s="45">
        <f t="shared" si="793"/>
        <v>15.766373367180709</v>
      </c>
      <c r="V1614" s="45">
        <f t="shared" si="794"/>
        <v>4.3795481575501964E-3</v>
      </c>
      <c r="W1614" s="45">
        <f t="shared" si="795"/>
        <v>0</v>
      </c>
      <c r="X1614" s="45">
        <f t="shared" si="796"/>
        <v>0</v>
      </c>
      <c r="Y1614" s="45">
        <f t="shared" si="784"/>
        <v>8592.7912817867036</v>
      </c>
      <c r="Z1614" s="45">
        <f t="shared" si="785"/>
        <v>-2547.4003917393734</v>
      </c>
      <c r="AA1614" s="45">
        <f t="shared" si="797"/>
        <v>2.3868864671629733</v>
      </c>
      <c r="AB1614" s="45">
        <f t="shared" si="798"/>
        <v>-0.70761121992760367</v>
      </c>
      <c r="AC1614" s="45">
        <f t="shared" si="799"/>
        <v>0.70761121992760367</v>
      </c>
      <c r="AD1614" s="45">
        <f t="shared" si="800"/>
        <v>1.6792752472353696</v>
      </c>
      <c r="AE1614" s="45">
        <f>1/2*(('Car Info '!$C$5)*('My Spreedsheet '!F1614)^2)</f>
        <v>648336.25</v>
      </c>
      <c r="AF1614" s="45">
        <f t="shared" si="801"/>
        <v>648.33625000000006</v>
      </c>
      <c r="AG1614" s="45">
        <f t="shared" si="802"/>
        <v>0.1800934027777778</v>
      </c>
      <c r="AH1614" s="45">
        <f t="shared" si="803"/>
        <v>65.168433007544451</v>
      </c>
      <c r="AI1614" s="45">
        <f t="shared" si="804"/>
        <v>14545.401144958469</v>
      </c>
      <c r="AJ1614" s="45">
        <f t="shared" si="805"/>
        <v>633790.84885504155</v>
      </c>
      <c r="AK1614" s="45">
        <f t="shared" si="806"/>
        <v>633.79084885504153</v>
      </c>
      <c r="AL1614" s="45">
        <f t="shared" si="807"/>
        <v>0</v>
      </c>
      <c r="AM1614" s="45">
        <f t="shared" si="808"/>
        <v>0</v>
      </c>
      <c r="AN1614" s="45">
        <f t="shared" si="809"/>
        <v>475.34313664128121</v>
      </c>
      <c r="AO1614" s="45">
        <f>IF('My Spreedsheet '!AN1614&lt; 'Supercapacitor Info'!$F$22,'My Spreedsheet '!AN1614,'Supercapacitor Info'!$F$22)</f>
        <v>475.34313664128121</v>
      </c>
    </row>
    <row r="1615" spans="2:41" x14ac:dyDescent="0.3">
      <c r="B1615" s="13" t="s">
        <v>12</v>
      </c>
      <c r="C1615" s="13">
        <v>1610</v>
      </c>
      <c r="D1615" s="13">
        <v>133</v>
      </c>
      <c r="E1615" s="54">
        <v>106.4</v>
      </c>
      <c r="F1615" s="54">
        <f t="shared" si="786"/>
        <v>29.555555555555557</v>
      </c>
      <c r="G1615" s="20">
        <f t="shared" si="810"/>
        <v>4.1666666666666269E-2</v>
      </c>
      <c r="H1615" s="20">
        <f t="shared" si="811"/>
        <v>0.14999999999999858</v>
      </c>
      <c r="I1615" s="20">
        <f t="shared" si="787"/>
        <v>29.555555555555557</v>
      </c>
      <c r="J1615" s="20">
        <f t="shared" si="788"/>
        <v>17974.333333333328</v>
      </c>
      <c r="K1615" s="20">
        <f t="shared" si="812"/>
        <v>2966.083333333333</v>
      </c>
      <c r="L1615" s="45">
        <f>'Car Info '!$C$5*'My Spreedsheet '!G1615</f>
        <v>62.083333333332739</v>
      </c>
      <c r="M1615" s="45">
        <f t="shared" si="789"/>
        <v>1</v>
      </c>
      <c r="N1615" s="45">
        <f>IF(M1615=1,'Car Info '!$C$5*9.80665*'Car Info '!$H$5,0)</f>
        <v>160.73099349999998</v>
      </c>
      <c r="O1615" s="45">
        <f>0.5*'Car Info '!$G$5*'Car Info '!$I$5*'Car Info '!$D$5*('My Spreedsheet '!F1615*'My Spreedsheet '!F1615)</f>
        <v>333.58635749211112</v>
      </c>
      <c r="P1615" s="45">
        <f t="shared" si="783"/>
        <v>556.40068432544388</v>
      </c>
      <c r="Q1615" s="45">
        <f t="shared" si="790"/>
        <v>16444.731336729787</v>
      </c>
      <c r="R1615" s="45">
        <f t="shared" si="791"/>
        <v>16.444731336729788</v>
      </c>
      <c r="S1615" s="45">
        <f t="shared" si="792"/>
        <v>14609.823929322394</v>
      </c>
      <c r="T1615" s="45">
        <f t="shared" si="813"/>
        <v>1323176.7486721724</v>
      </c>
      <c r="U1615" s="45">
        <f t="shared" si="793"/>
        <v>16.444731336729788</v>
      </c>
      <c r="V1615" s="45">
        <f t="shared" si="794"/>
        <v>4.5679809268693852E-3</v>
      </c>
      <c r="W1615" s="45">
        <f t="shared" si="795"/>
        <v>0</v>
      </c>
      <c r="X1615" s="45">
        <f t="shared" si="796"/>
        <v>0</v>
      </c>
      <c r="Y1615" s="45">
        <f t="shared" si="784"/>
        <v>8609.2360131234327</v>
      </c>
      <c r="Z1615" s="45">
        <f t="shared" si="785"/>
        <v>-2547.4003917393734</v>
      </c>
      <c r="AA1615" s="45">
        <f t="shared" si="797"/>
        <v>2.3914544480898425</v>
      </c>
      <c r="AB1615" s="45">
        <f t="shared" si="798"/>
        <v>-0.70761121992760367</v>
      </c>
      <c r="AC1615" s="45">
        <f t="shared" si="799"/>
        <v>0.70761121992760367</v>
      </c>
      <c r="AD1615" s="45">
        <f t="shared" si="800"/>
        <v>1.6838432281622389</v>
      </c>
      <c r="AE1615" s="45">
        <f>1/2*(('Car Info '!$C$5)*('My Spreedsheet '!F1615)^2)</f>
        <v>650780.49382716056</v>
      </c>
      <c r="AF1615" s="45">
        <f t="shared" si="801"/>
        <v>650.78049382716063</v>
      </c>
      <c r="AG1615" s="45">
        <f t="shared" si="802"/>
        <v>0.18077235939643352</v>
      </c>
      <c r="AH1615" s="45">
        <f t="shared" si="803"/>
        <v>65.349205366940879</v>
      </c>
      <c r="AI1615" s="45">
        <f t="shared" si="804"/>
        <v>14609.823929322394</v>
      </c>
      <c r="AJ1615" s="45">
        <f t="shared" si="805"/>
        <v>636170.66989783815</v>
      </c>
      <c r="AK1615" s="45">
        <f t="shared" si="806"/>
        <v>636.17066989783814</v>
      </c>
      <c r="AL1615" s="45">
        <f t="shared" si="807"/>
        <v>0</v>
      </c>
      <c r="AM1615" s="45">
        <f t="shared" si="808"/>
        <v>0</v>
      </c>
      <c r="AN1615" s="45">
        <f t="shared" si="809"/>
        <v>477.12800242337863</v>
      </c>
      <c r="AO1615" s="45">
        <f>IF('My Spreedsheet '!AN1615&lt; 'Supercapacitor Info'!$F$22,'My Spreedsheet '!AN1615,'Supercapacitor Info'!$F$22)</f>
        <v>477.12800242337863</v>
      </c>
    </row>
    <row r="1616" spans="2:41" x14ac:dyDescent="0.3">
      <c r="B1616" s="13" t="s">
        <v>12</v>
      </c>
      <c r="C1616" s="13">
        <v>1611</v>
      </c>
      <c r="D1616" s="13">
        <v>134</v>
      </c>
      <c r="E1616" s="54">
        <v>106.5</v>
      </c>
      <c r="F1616" s="54">
        <f t="shared" si="786"/>
        <v>29.583333333333332</v>
      </c>
      <c r="G1616" s="20">
        <f t="shared" si="810"/>
        <v>5.5555555555554373E-2</v>
      </c>
      <c r="H1616" s="20">
        <f t="shared" si="811"/>
        <v>0.19999999999999574</v>
      </c>
      <c r="I1616" s="20">
        <f t="shared" si="787"/>
        <v>29.583333333333332</v>
      </c>
      <c r="J1616" s="20">
        <f t="shared" si="788"/>
        <v>18003.916666666661</v>
      </c>
      <c r="K1616" s="20">
        <f t="shared" si="812"/>
        <v>2995.6666666666665</v>
      </c>
      <c r="L1616" s="45">
        <f>'Car Info '!$C$5*'My Spreedsheet '!G1616</f>
        <v>82.777777777776009</v>
      </c>
      <c r="M1616" s="45">
        <f t="shared" si="789"/>
        <v>1</v>
      </c>
      <c r="N1616" s="45">
        <f>IF(M1616=1,'Car Info '!$C$5*9.80665*'Car Info '!$H$5,0)</f>
        <v>160.73099349999998</v>
      </c>
      <c r="O1616" s="45">
        <f>0.5*'Car Info '!$G$5*'Car Info '!$I$5*'Car Info '!$D$5*('My Spreedsheet '!F1616*'My Spreedsheet '!F1616)</f>
        <v>334.21369418007811</v>
      </c>
      <c r="P1616" s="45">
        <f t="shared" si="783"/>
        <v>577.72246545785413</v>
      </c>
      <c r="Q1616" s="45">
        <f t="shared" si="790"/>
        <v>17090.95626979485</v>
      </c>
      <c r="R1616" s="45">
        <f t="shared" si="791"/>
        <v>17.090956269794852</v>
      </c>
      <c r="S1616" s="45">
        <f t="shared" si="792"/>
        <v>14642.113677202311</v>
      </c>
      <c r="T1616" s="45">
        <f t="shared" si="813"/>
        <v>1337818.8623493747</v>
      </c>
      <c r="U1616" s="45">
        <f t="shared" si="793"/>
        <v>17.090956269794852</v>
      </c>
      <c r="V1616" s="45">
        <f t="shared" si="794"/>
        <v>4.7474878527207923E-3</v>
      </c>
      <c r="W1616" s="45">
        <f t="shared" si="795"/>
        <v>0</v>
      </c>
      <c r="X1616" s="45">
        <f t="shared" si="796"/>
        <v>0</v>
      </c>
      <c r="Y1616" s="45">
        <f t="shared" si="784"/>
        <v>8626.326969393227</v>
      </c>
      <c r="Z1616" s="45">
        <f t="shared" si="785"/>
        <v>-2547.4003917393734</v>
      </c>
      <c r="AA1616" s="45">
        <f t="shared" si="797"/>
        <v>2.396201935942563</v>
      </c>
      <c r="AB1616" s="45">
        <f t="shared" si="798"/>
        <v>-0.70761121992760367</v>
      </c>
      <c r="AC1616" s="45">
        <f t="shared" si="799"/>
        <v>0.70761121992760367</v>
      </c>
      <c r="AD1616" s="45">
        <f t="shared" si="800"/>
        <v>1.6885907160149594</v>
      </c>
      <c r="AE1616" s="45">
        <f>1/2*(('Car Info '!$C$5)*('My Spreedsheet '!F1616)^2)</f>
        <v>652004.34027777775</v>
      </c>
      <c r="AF1616" s="45">
        <f t="shared" si="801"/>
        <v>652.00434027777771</v>
      </c>
      <c r="AG1616" s="45">
        <f t="shared" si="802"/>
        <v>0.18111231674382713</v>
      </c>
      <c r="AH1616" s="45">
        <f t="shared" si="803"/>
        <v>65.5303176836847</v>
      </c>
      <c r="AI1616" s="45">
        <f t="shared" si="804"/>
        <v>14642.113677202311</v>
      </c>
      <c r="AJ1616" s="45">
        <f t="shared" si="805"/>
        <v>637362.22660057549</v>
      </c>
      <c r="AK1616" s="45">
        <f t="shared" si="806"/>
        <v>637.36222660057547</v>
      </c>
      <c r="AL1616" s="45">
        <f t="shared" si="807"/>
        <v>0</v>
      </c>
      <c r="AM1616" s="45">
        <f t="shared" si="808"/>
        <v>0</v>
      </c>
      <c r="AN1616" s="45">
        <f t="shared" si="809"/>
        <v>478.02166995043166</v>
      </c>
      <c r="AO1616" s="45">
        <f>IF('My Spreedsheet '!AN1616&lt; 'Supercapacitor Info'!$F$22,'My Spreedsheet '!AN1616,'Supercapacitor Info'!$F$22)</f>
        <v>478.02166995043166</v>
      </c>
    </row>
    <row r="1617" spans="2:41" x14ac:dyDescent="0.3">
      <c r="B1617" s="13" t="s">
        <v>12</v>
      </c>
      <c r="C1617" s="13">
        <v>1612</v>
      </c>
      <c r="D1617" s="13">
        <v>135</v>
      </c>
      <c r="E1617" s="54">
        <v>106.8</v>
      </c>
      <c r="F1617" s="54">
        <f t="shared" si="786"/>
        <v>29.666666666666664</v>
      </c>
      <c r="G1617" s="20">
        <f t="shared" si="810"/>
        <v>9.7222222222222612E-2</v>
      </c>
      <c r="H1617" s="20">
        <f t="shared" si="811"/>
        <v>0.35000000000000142</v>
      </c>
      <c r="I1617" s="20">
        <f t="shared" si="787"/>
        <v>29.666666666666664</v>
      </c>
      <c r="J1617" s="20">
        <f t="shared" si="788"/>
        <v>18033.583333333328</v>
      </c>
      <c r="K1617" s="20">
        <f t="shared" si="812"/>
        <v>3025.333333333333</v>
      </c>
      <c r="L1617" s="45">
        <f>'Car Info '!$C$5*'My Spreedsheet '!G1617</f>
        <v>144.86111111111168</v>
      </c>
      <c r="M1617" s="45">
        <f t="shared" si="789"/>
        <v>1</v>
      </c>
      <c r="N1617" s="45">
        <f>IF(M1617=1,'Car Info '!$C$5*9.80665*'Car Info '!$H$5,0)</f>
        <v>160.73099349999998</v>
      </c>
      <c r="O1617" s="45">
        <f>0.5*'Car Info '!$G$5*'Car Info '!$I$5*'Car Info '!$D$5*('My Spreedsheet '!F1617*'My Spreedsheet '!F1617)</f>
        <v>336.09924019524993</v>
      </c>
      <c r="P1617" s="45">
        <f t="shared" ref="P1617:P1680" si="814">L1617+N1617+O1617</f>
        <v>641.6913448063616</v>
      </c>
      <c r="Q1617" s="45">
        <f t="shared" si="790"/>
        <v>19036.843229255392</v>
      </c>
      <c r="R1617" s="45">
        <f t="shared" si="791"/>
        <v>19.036843229255393</v>
      </c>
      <c r="S1617" s="45">
        <f t="shared" si="792"/>
        <v>14739.29693295908</v>
      </c>
      <c r="T1617" s="45">
        <f t="shared" si="813"/>
        <v>1352558.1592823337</v>
      </c>
      <c r="U1617" s="45">
        <f t="shared" si="793"/>
        <v>19.036843229255393</v>
      </c>
      <c r="V1617" s="45">
        <f t="shared" si="794"/>
        <v>5.2880120081264977E-3</v>
      </c>
      <c r="W1617" s="45">
        <f t="shared" si="795"/>
        <v>0</v>
      </c>
      <c r="X1617" s="45">
        <f t="shared" si="796"/>
        <v>0</v>
      </c>
      <c r="Y1617" s="45">
        <f t="shared" si="784"/>
        <v>8645.3638126224832</v>
      </c>
      <c r="Z1617" s="45">
        <f t="shared" si="785"/>
        <v>-2547.4003917393734</v>
      </c>
      <c r="AA1617" s="45">
        <f t="shared" si="797"/>
        <v>2.4014899479506897</v>
      </c>
      <c r="AB1617" s="45">
        <f t="shared" si="798"/>
        <v>-0.70761121992760367</v>
      </c>
      <c r="AC1617" s="45">
        <f t="shared" si="799"/>
        <v>0.70761121992760367</v>
      </c>
      <c r="AD1617" s="45">
        <f t="shared" si="800"/>
        <v>1.693878728023086</v>
      </c>
      <c r="AE1617" s="45">
        <f>1/2*(('Car Info '!$C$5)*('My Spreedsheet '!F1617)^2)</f>
        <v>655682.77777777764</v>
      </c>
      <c r="AF1617" s="45">
        <f t="shared" si="801"/>
        <v>655.68277777777769</v>
      </c>
      <c r="AG1617" s="45">
        <f t="shared" si="802"/>
        <v>0.18213410493827159</v>
      </c>
      <c r="AH1617" s="45">
        <f t="shared" si="803"/>
        <v>65.712451788622971</v>
      </c>
      <c r="AI1617" s="45">
        <f t="shared" si="804"/>
        <v>14739.29693295908</v>
      </c>
      <c r="AJ1617" s="45">
        <f t="shared" si="805"/>
        <v>640943.48084481852</v>
      </c>
      <c r="AK1617" s="45">
        <f t="shared" si="806"/>
        <v>640.94348084481851</v>
      </c>
      <c r="AL1617" s="45">
        <f t="shared" si="807"/>
        <v>0</v>
      </c>
      <c r="AM1617" s="45">
        <f t="shared" si="808"/>
        <v>0</v>
      </c>
      <c r="AN1617" s="45">
        <f t="shared" si="809"/>
        <v>480.70761063361391</v>
      </c>
      <c r="AO1617" s="45">
        <f>IF('My Spreedsheet '!AN1617&lt; 'Supercapacitor Info'!$F$22,'My Spreedsheet '!AN1617,'Supercapacitor Info'!$F$22)</f>
        <v>480.70761063361391</v>
      </c>
    </row>
    <row r="1618" spans="2:41" x14ac:dyDescent="0.3">
      <c r="B1618" s="13" t="s">
        <v>12</v>
      </c>
      <c r="C1618" s="13">
        <v>1613</v>
      </c>
      <c r="D1618" s="13">
        <v>136</v>
      </c>
      <c r="E1618" s="54">
        <v>107.2</v>
      </c>
      <c r="F1618" s="54">
        <f t="shared" si="786"/>
        <v>29.777777777777779</v>
      </c>
      <c r="G1618" s="20">
        <f t="shared" si="810"/>
        <v>0.1388888888888889</v>
      </c>
      <c r="H1618" s="20">
        <f t="shared" si="811"/>
        <v>0.5</v>
      </c>
      <c r="I1618" s="20">
        <f t="shared" si="787"/>
        <v>29.777777777777779</v>
      </c>
      <c r="J1618" s="20">
        <f t="shared" si="788"/>
        <v>18063.361111111106</v>
      </c>
      <c r="K1618" s="20">
        <f t="shared" si="812"/>
        <v>3055.1111111111109</v>
      </c>
      <c r="L1618" s="45">
        <f>'Car Info '!$C$5*'My Spreedsheet '!G1618</f>
        <v>206.94444444444446</v>
      </c>
      <c r="M1618" s="45">
        <f t="shared" si="789"/>
        <v>1</v>
      </c>
      <c r="N1618" s="45">
        <f>IF(M1618=1,'Car Info '!$C$5*9.80665*'Car Info '!$H$5,0)</f>
        <v>160.73099349999998</v>
      </c>
      <c r="O1618" s="45">
        <f>0.5*'Car Info '!$G$5*'Car Info '!$I$5*'Car Info '!$D$5*('My Spreedsheet '!F1618*'My Spreedsheet '!F1618)</f>
        <v>338.62155210177775</v>
      </c>
      <c r="P1618" s="45">
        <f t="shared" si="814"/>
        <v>706.29699004622216</v>
      </c>
      <c r="Q1618" s="45">
        <f t="shared" si="790"/>
        <v>21031.954814709727</v>
      </c>
      <c r="R1618" s="45">
        <f t="shared" si="791"/>
        <v>21.031954814709728</v>
      </c>
      <c r="S1618" s="45">
        <f t="shared" si="792"/>
        <v>14869.609135697381</v>
      </c>
      <c r="T1618" s="45">
        <f t="shared" si="813"/>
        <v>1367427.768418031</v>
      </c>
      <c r="U1618" s="45">
        <f t="shared" si="793"/>
        <v>21.031954814709728</v>
      </c>
      <c r="V1618" s="45">
        <f t="shared" si="794"/>
        <v>5.8422096707527026E-3</v>
      </c>
      <c r="W1618" s="45">
        <f t="shared" si="795"/>
        <v>0</v>
      </c>
      <c r="X1618" s="45">
        <f t="shared" si="796"/>
        <v>0</v>
      </c>
      <c r="Y1618" s="45">
        <f t="shared" si="784"/>
        <v>8666.3957674371923</v>
      </c>
      <c r="Z1618" s="45">
        <f t="shared" si="785"/>
        <v>-2547.4003917393734</v>
      </c>
      <c r="AA1618" s="45">
        <f t="shared" si="797"/>
        <v>2.4073321576214424</v>
      </c>
      <c r="AB1618" s="45">
        <f t="shared" si="798"/>
        <v>-0.70761121992760367</v>
      </c>
      <c r="AC1618" s="45">
        <f t="shared" si="799"/>
        <v>0.70761121992760367</v>
      </c>
      <c r="AD1618" s="45">
        <f t="shared" si="800"/>
        <v>1.6997209376938387</v>
      </c>
      <c r="AE1618" s="45">
        <f>1/2*(('Car Info '!$C$5)*('My Spreedsheet '!F1618)^2)</f>
        <v>660603.45679012348</v>
      </c>
      <c r="AF1618" s="45">
        <f t="shared" si="801"/>
        <v>660.60345679012346</v>
      </c>
      <c r="AG1618" s="45">
        <f t="shared" si="802"/>
        <v>0.18350096021947873</v>
      </c>
      <c r="AH1618" s="45">
        <f t="shared" si="803"/>
        <v>65.895952748842447</v>
      </c>
      <c r="AI1618" s="45">
        <f t="shared" si="804"/>
        <v>14869.609135697381</v>
      </c>
      <c r="AJ1618" s="45">
        <f t="shared" si="805"/>
        <v>645733.84765442612</v>
      </c>
      <c r="AK1618" s="45">
        <f t="shared" si="806"/>
        <v>645.73384765442609</v>
      </c>
      <c r="AL1618" s="45">
        <f t="shared" si="807"/>
        <v>0</v>
      </c>
      <c r="AM1618" s="45">
        <f t="shared" si="808"/>
        <v>0</v>
      </c>
      <c r="AN1618" s="45">
        <f t="shared" si="809"/>
        <v>484.30038574081965</v>
      </c>
      <c r="AO1618" s="45">
        <f>IF('My Spreedsheet '!AN1618&lt; 'Supercapacitor Info'!$F$22,'My Spreedsheet '!AN1618,'Supercapacitor Info'!$F$22)</f>
        <v>484.30038574081965</v>
      </c>
    </row>
    <row r="1619" spans="2:41" x14ac:dyDescent="0.3">
      <c r="B1619" s="13" t="s">
        <v>12</v>
      </c>
      <c r="C1619" s="13">
        <v>1614</v>
      </c>
      <c r="D1619" s="13">
        <v>137</v>
      </c>
      <c r="E1619" s="54">
        <v>107.8</v>
      </c>
      <c r="F1619" s="54">
        <f t="shared" si="786"/>
        <v>29.944444444444443</v>
      </c>
      <c r="G1619" s="20">
        <f t="shared" si="810"/>
        <v>0.18055555555555516</v>
      </c>
      <c r="H1619" s="20">
        <f t="shared" si="811"/>
        <v>0.64999999999999858</v>
      </c>
      <c r="I1619" s="20">
        <f t="shared" si="787"/>
        <v>29.944444444444443</v>
      </c>
      <c r="J1619" s="20">
        <f t="shared" si="788"/>
        <v>18093.305555555551</v>
      </c>
      <c r="K1619" s="20">
        <f t="shared" si="812"/>
        <v>3085.0555555555552</v>
      </c>
      <c r="L1619" s="45">
        <f>'Car Info '!$C$5*'My Spreedsheet '!G1619</f>
        <v>269.0277777777772</v>
      </c>
      <c r="M1619" s="45">
        <f t="shared" si="789"/>
        <v>1</v>
      </c>
      <c r="N1619" s="45">
        <f>IF(M1619=1,'Car Info '!$C$5*9.80665*'Car Info '!$H$5,0)</f>
        <v>160.73099349999998</v>
      </c>
      <c r="O1619" s="45">
        <f>0.5*'Car Info '!$G$5*'Car Info '!$I$5*'Car Info '!$D$5*('My Spreedsheet '!F1619*'My Spreedsheet '!F1619)</f>
        <v>342.42269971792354</v>
      </c>
      <c r="P1619" s="45">
        <f t="shared" si="814"/>
        <v>772.18147099570069</v>
      </c>
      <c r="Q1619" s="45">
        <f t="shared" si="790"/>
        <v>23122.545159260146</v>
      </c>
      <c r="R1619" s="45">
        <f t="shared" si="791"/>
        <v>23.122545159260145</v>
      </c>
      <c r="S1619" s="45">
        <f t="shared" si="792"/>
        <v>15066.657813581154</v>
      </c>
      <c r="T1619" s="45">
        <f t="shared" si="813"/>
        <v>1382494.4262316122</v>
      </c>
      <c r="U1619" s="45">
        <f t="shared" si="793"/>
        <v>23.122545159260145</v>
      </c>
      <c r="V1619" s="45">
        <f t="shared" si="794"/>
        <v>6.4229292109055959E-3</v>
      </c>
      <c r="W1619" s="45">
        <f t="shared" si="795"/>
        <v>0</v>
      </c>
      <c r="X1619" s="45">
        <f t="shared" si="796"/>
        <v>0</v>
      </c>
      <c r="Y1619" s="45">
        <f t="shared" si="784"/>
        <v>8689.5183125964522</v>
      </c>
      <c r="Z1619" s="45">
        <f t="shared" si="785"/>
        <v>-2547.4003917393734</v>
      </c>
      <c r="AA1619" s="45">
        <f t="shared" si="797"/>
        <v>2.4137550868323476</v>
      </c>
      <c r="AB1619" s="45">
        <f t="shared" si="798"/>
        <v>-0.70761121992760367</v>
      </c>
      <c r="AC1619" s="45">
        <f t="shared" si="799"/>
        <v>0.70761121992760367</v>
      </c>
      <c r="AD1619" s="45">
        <f t="shared" si="800"/>
        <v>1.706143866904744</v>
      </c>
      <c r="AE1619" s="45">
        <f>1/2*(('Car Info '!$C$5)*('My Spreedsheet '!F1619)^2)</f>
        <v>668018.96604938258</v>
      </c>
      <c r="AF1619" s="45">
        <f t="shared" si="801"/>
        <v>668.01896604938258</v>
      </c>
      <c r="AG1619" s="45">
        <f t="shared" si="802"/>
        <v>0.18556082390260628</v>
      </c>
      <c r="AH1619" s="45">
        <f t="shared" si="803"/>
        <v>66.081513572745052</v>
      </c>
      <c r="AI1619" s="45">
        <f t="shared" si="804"/>
        <v>15066.657813581154</v>
      </c>
      <c r="AJ1619" s="45">
        <f t="shared" si="805"/>
        <v>652952.30823580141</v>
      </c>
      <c r="AK1619" s="45">
        <f t="shared" si="806"/>
        <v>652.95230823580141</v>
      </c>
      <c r="AL1619" s="45">
        <f t="shared" si="807"/>
        <v>0</v>
      </c>
      <c r="AM1619" s="45">
        <f t="shared" si="808"/>
        <v>0</v>
      </c>
      <c r="AN1619" s="45">
        <f t="shared" si="809"/>
        <v>489.71423117685111</v>
      </c>
      <c r="AO1619" s="45">
        <f>IF('My Spreedsheet '!AN1619&lt; 'Supercapacitor Info'!$F$22,'My Spreedsheet '!AN1619,'Supercapacitor Info'!$F$22)</f>
        <v>489.71423117685111</v>
      </c>
    </row>
    <row r="1620" spans="2:41" x14ac:dyDescent="0.3">
      <c r="B1620" s="13" t="s">
        <v>12</v>
      </c>
      <c r="C1620" s="13">
        <v>1615</v>
      </c>
      <c r="D1620" s="13">
        <v>138</v>
      </c>
      <c r="E1620" s="54">
        <v>108.5</v>
      </c>
      <c r="F1620" s="54">
        <f t="shared" si="786"/>
        <v>30.138888888888889</v>
      </c>
      <c r="G1620" s="20">
        <f t="shared" si="810"/>
        <v>0.2222222222222234</v>
      </c>
      <c r="H1620" s="20">
        <f t="shared" si="811"/>
        <v>0.80000000000000426</v>
      </c>
      <c r="I1620" s="20">
        <f t="shared" si="787"/>
        <v>30.138888888888889</v>
      </c>
      <c r="J1620" s="20">
        <f t="shared" si="788"/>
        <v>18123.444444444442</v>
      </c>
      <c r="K1620" s="20">
        <f t="shared" si="812"/>
        <v>3115.1944444444439</v>
      </c>
      <c r="L1620" s="45">
        <f>'Car Info '!$C$5*'My Spreedsheet '!G1620</f>
        <v>331.11111111111285</v>
      </c>
      <c r="M1620" s="45">
        <f t="shared" si="789"/>
        <v>1</v>
      </c>
      <c r="N1620" s="45">
        <f>IF(M1620=1,'Car Info '!$C$5*9.80665*'Car Info '!$H$5,0)</f>
        <v>160.73099349999998</v>
      </c>
      <c r="O1620" s="45">
        <f>0.5*'Car Info '!$G$5*'Car Info '!$I$5*'Car Info '!$D$5*('My Spreedsheet '!F1620*'My Spreedsheet '!F1620)</f>
        <v>346.88418623389759</v>
      </c>
      <c r="P1620" s="45">
        <f t="shared" si="814"/>
        <v>838.72629084501045</v>
      </c>
      <c r="Q1620" s="45">
        <f t="shared" si="790"/>
        <v>25278.278487967676</v>
      </c>
      <c r="R1620" s="45">
        <f t="shared" si="791"/>
        <v>25.278278487967675</v>
      </c>
      <c r="S1620" s="45">
        <f t="shared" si="792"/>
        <v>15298.957500313301</v>
      </c>
      <c r="T1620" s="45">
        <f t="shared" si="813"/>
        <v>1397793.3837319256</v>
      </c>
      <c r="U1620" s="45">
        <f t="shared" si="793"/>
        <v>25.278278487967675</v>
      </c>
      <c r="V1620" s="45">
        <f t="shared" si="794"/>
        <v>7.0217440244354657E-3</v>
      </c>
      <c r="W1620" s="45">
        <f t="shared" si="795"/>
        <v>0</v>
      </c>
      <c r="X1620" s="45">
        <f t="shared" si="796"/>
        <v>0</v>
      </c>
      <c r="Y1620" s="45">
        <f t="shared" si="784"/>
        <v>8714.7965910844196</v>
      </c>
      <c r="Z1620" s="45">
        <f t="shared" si="785"/>
        <v>-2547.4003917393734</v>
      </c>
      <c r="AA1620" s="45">
        <f t="shared" si="797"/>
        <v>2.4207768308567834</v>
      </c>
      <c r="AB1620" s="45">
        <f t="shared" si="798"/>
        <v>-0.70761121992760367</v>
      </c>
      <c r="AC1620" s="45">
        <f t="shared" si="799"/>
        <v>0.70761121992760367</v>
      </c>
      <c r="AD1620" s="45">
        <f t="shared" si="800"/>
        <v>1.7131656109291797</v>
      </c>
      <c r="AE1620" s="45">
        <f>1/2*(('Car Info '!$C$5)*('My Spreedsheet '!F1620)^2)</f>
        <v>676722.70447530865</v>
      </c>
      <c r="AF1620" s="45">
        <f t="shared" si="801"/>
        <v>676.72270447530866</v>
      </c>
      <c r="AG1620" s="45">
        <f t="shared" si="802"/>
        <v>0.18797852902091908</v>
      </c>
      <c r="AH1620" s="45">
        <f t="shared" si="803"/>
        <v>66.269492101765977</v>
      </c>
      <c r="AI1620" s="45">
        <f t="shared" si="804"/>
        <v>15298.957500313301</v>
      </c>
      <c r="AJ1620" s="45">
        <f t="shared" si="805"/>
        <v>661423.74697499536</v>
      </c>
      <c r="AK1620" s="45">
        <f t="shared" si="806"/>
        <v>661.42374697499542</v>
      </c>
      <c r="AL1620" s="45">
        <f t="shared" si="807"/>
        <v>0</v>
      </c>
      <c r="AM1620" s="45">
        <f t="shared" si="808"/>
        <v>0</v>
      </c>
      <c r="AN1620" s="45">
        <f t="shared" si="809"/>
        <v>496.06781023124654</v>
      </c>
      <c r="AO1620" s="45">
        <f>IF('My Spreedsheet '!AN1620&lt; 'Supercapacitor Info'!$F$22,'My Spreedsheet '!AN1620,'Supercapacitor Info'!$F$22)</f>
        <v>496.06781023124654</v>
      </c>
    </row>
    <row r="1621" spans="2:41" x14ac:dyDescent="0.3">
      <c r="B1621" s="13" t="s">
        <v>12</v>
      </c>
      <c r="C1621" s="13">
        <v>1616</v>
      </c>
      <c r="D1621" s="13">
        <v>139</v>
      </c>
      <c r="E1621" s="54">
        <v>109.4</v>
      </c>
      <c r="F1621" s="54">
        <f t="shared" si="786"/>
        <v>30.388888888888889</v>
      </c>
      <c r="G1621" s="20">
        <f t="shared" si="810"/>
        <v>0.27777777777777779</v>
      </c>
      <c r="H1621" s="20">
        <f t="shared" si="811"/>
        <v>1</v>
      </c>
      <c r="I1621" s="20">
        <f t="shared" si="787"/>
        <v>30.388888888888889</v>
      </c>
      <c r="J1621" s="20">
        <f t="shared" si="788"/>
        <v>18153.833333333332</v>
      </c>
      <c r="K1621" s="20">
        <f t="shared" si="812"/>
        <v>3145.5833333333326</v>
      </c>
      <c r="L1621" s="45">
        <f>'Car Info '!$C$5*'My Spreedsheet '!G1621</f>
        <v>413.88888888888891</v>
      </c>
      <c r="M1621" s="45">
        <f t="shared" si="789"/>
        <v>1</v>
      </c>
      <c r="N1621" s="45">
        <f>IF(M1621=1,'Car Info '!$C$5*9.80665*'Car Info '!$H$5,0)</f>
        <v>160.73099349999998</v>
      </c>
      <c r="O1621" s="45">
        <f>0.5*'Car Info '!$G$5*'Car Info '!$I$5*'Car Info '!$D$5*('My Spreedsheet '!F1621*'My Spreedsheet '!F1621)</f>
        <v>352.66281459825694</v>
      </c>
      <c r="P1621" s="45">
        <f t="shared" si="814"/>
        <v>927.28269698714575</v>
      </c>
      <c r="Q1621" s="45">
        <f t="shared" si="790"/>
        <v>28179.090847331598</v>
      </c>
      <c r="R1621" s="45">
        <f t="shared" si="791"/>
        <v>28.179090847331597</v>
      </c>
      <c r="S1621" s="45">
        <f t="shared" si="792"/>
        <v>15601.467390541475</v>
      </c>
      <c r="T1621" s="45">
        <f t="shared" si="813"/>
        <v>1413394.8511224671</v>
      </c>
      <c r="U1621" s="45">
        <f t="shared" si="793"/>
        <v>28.179090847331597</v>
      </c>
      <c r="V1621" s="45">
        <f t="shared" si="794"/>
        <v>7.8275252353698886E-3</v>
      </c>
      <c r="W1621" s="45">
        <f t="shared" si="795"/>
        <v>0</v>
      </c>
      <c r="X1621" s="45">
        <f t="shared" si="796"/>
        <v>0</v>
      </c>
      <c r="Y1621" s="45">
        <f t="shared" si="784"/>
        <v>8742.9756819317518</v>
      </c>
      <c r="Z1621" s="45">
        <f t="shared" si="785"/>
        <v>-2547.4003917393734</v>
      </c>
      <c r="AA1621" s="45">
        <f t="shared" si="797"/>
        <v>2.4286043560921531</v>
      </c>
      <c r="AB1621" s="45">
        <f t="shared" si="798"/>
        <v>-0.70761121992760367</v>
      </c>
      <c r="AC1621" s="45">
        <f t="shared" si="799"/>
        <v>0.70761121992760367</v>
      </c>
      <c r="AD1621" s="45">
        <f t="shared" si="800"/>
        <v>1.7209931361645494</v>
      </c>
      <c r="AE1621" s="45">
        <f>1/2*(('Car Info '!$C$5)*('My Spreedsheet '!F1621)^2)</f>
        <v>687996.00308641978</v>
      </c>
      <c r="AF1621" s="45">
        <f t="shared" si="801"/>
        <v>687.99600308641982</v>
      </c>
      <c r="AG1621" s="45">
        <f t="shared" si="802"/>
        <v>0.19111000085733884</v>
      </c>
      <c r="AH1621" s="45">
        <f t="shared" si="803"/>
        <v>66.460602102623312</v>
      </c>
      <c r="AI1621" s="45">
        <f t="shared" si="804"/>
        <v>15601.467390541475</v>
      </c>
      <c r="AJ1621" s="45">
        <f t="shared" si="805"/>
        <v>672394.53569587832</v>
      </c>
      <c r="AK1621" s="45">
        <f t="shared" si="806"/>
        <v>672.39453569587829</v>
      </c>
      <c r="AL1621" s="45">
        <f t="shared" si="807"/>
        <v>0</v>
      </c>
      <c r="AM1621" s="45">
        <f t="shared" si="808"/>
        <v>0</v>
      </c>
      <c r="AN1621" s="45">
        <f t="shared" si="809"/>
        <v>504.29590177190875</v>
      </c>
      <c r="AO1621" s="45">
        <f>IF('My Spreedsheet '!AN1621&lt; 'Supercapacitor Info'!$F$22,'My Spreedsheet '!AN1621,'Supercapacitor Info'!$F$22)</f>
        <v>504.29590177190875</v>
      </c>
    </row>
    <row r="1622" spans="2:41" x14ac:dyDescent="0.3">
      <c r="B1622" s="13" t="s">
        <v>12</v>
      </c>
      <c r="C1622" s="13">
        <v>1617</v>
      </c>
      <c r="D1622" s="13">
        <v>140</v>
      </c>
      <c r="E1622" s="54">
        <v>110.5</v>
      </c>
      <c r="F1622" s="54">
        <f t="shared" si="786"/>
        <v>30.694444444444443</v>
      </c>
      <c r="G1622" s="20">
        <f t="shared" si="810"/>
        <v>0.31944444444444403</v>
      </c>
      <c r="H1622" s="20">
        <f t="shared" si="811"/>
        <v>1.1499999999999986</v>
      </c>
      <c r="I1622" s="20">
        <f t="shared" si="787"/>
        <v>30.694444444444443</v>
      </c>
      <c r="J1622" s="20">
        <f t="shared" si="788"/>
        <v>18184.527777777777</v>
      </c>
      <c r="K1622" s="20">
        <f t="shared" si="812"/>
        <v>3176.2777777777769</v>
      </c>
      <c r="L1622" s="45">
        <f>'Car Info '!$C$5*'My Spreedsheet '!G1622</f>
        <v>475.9722222222216</v>
      </c>
      <c r="M1622" s="45">
        <f t="shared" si="789"/>
        <v>1</v>
      </c>
      <c r="N1622" s="45">
        <f>IF(M1622=1,'Car Info '!$C$5*9.80665*'Car Info '!$H$5,0)</f>
        <v>160.73099349999998</v>
      </c>
      <c r="O1622" s="45">
        <f>0.5*'Car Info '!$G$5*'Car Info '!$I$5*'Car Info '!$D$5*('My Spreedsheet '!F1622*'My Spreedsheet '!F1622)</f>
        <v>359.79040837243923</v>
      </c>
      <c r="P1622" s="45">
        <f t="shared" si="814"/>
        <v>996.49362409466085</v>
      </c>
      <c r="Q1622" s="45">
        <f t="shared" si="790"/>
        <v>30586.818184016673</v>
      </c>
      <c r="R1622" s="45">
        <f t="shared" si="791"/>
        <v>30.586818184016675</v>
      </c>
      <c r="S1622" s="45">
        <f t="shared" si="792"/>
        <v>15977.115251917927</v>
      </c>
      <c r="T1622" s="45">
        <f t="shared" si="813"/>
        <v>1429371.9663743849</v>
      </c>
      <c r="U1622" s="45">
        <f t="shared" si="793"/>
        <v>30.586818184016675</v>
      </c>
      <c r="V1622" s="45">
        <f t="shared" si="794"/>
        <v>8.4963383844490759E-3</v>
      </c>
      <c r="W1622" s="45">
        <f t="shared" si="795"/>
        <v>0</v>
      </c>
      <c r="X1622" s="45">
        <f t="shared" si="796"/>
        <v>0</v>
      </c>
      <c r="Y1622" s="45">
        <f t="shared" si="784"/>
        <v>8773.5625001157678</v>
      </c>
      <c r="Z1622" s="45">
        <f t="shared" si="785"/>
        <v>-2547.4003917393734</v>
      </c>
      <c r="AA1622" s="45">
        <f t="shared" si="797"/>
        <v>2.437100694476602</v>
      </c>
      <c r="AB1622" s="45">
        <f t="shared" si="798"/>
        <v>-0.70761121992760367</v>
      </c>
      <c r="AC1622" s="45">
        <f t="shared" si="799"/>
        <v>0.70761121992760367</v>
      </c>
      <c r="AD1622" s="45">
        <f t="shared" si="800"/>
        <v>1.7294894745489984</v>
      </c>
      <c r="AE1622" s="45">
        <f>1/2*(('Car Info '!$C$5)*('My Spreedsheet '!F1622)^2)</f>
        <v>701900.94521604932</v>
      </c>
      <c r="AF1622" s="45">
        <f t="shared" si="801"/>
        <v>701.90094521604931</v>
      </c>
      <c r="AG1622" s="45">
        <f t="shared" si="802"/>
        <v>0.19497248478223592</v>
      </c>
      <c r="AH1622" s="45">
        <f t="shared" si="803"/>
        <v>66.655574587405553</v>
      </c>
      <c r="AI1622" s="45">
        <f t="shared" si="804"/>
        <v>15977.115251917927</v>
      </c>
      <c r="AJ1622" s="45">
        <f t="shared" si="805"/>
        <v>685923.82996413135</v>
      </c>
      <c r="AK1622" s="45">
        <f t="shared" si="806"/>
        <v>685.92382996413141</v>
      </c>
      <c r="AL1622" s="45">
        <f t="shared" si="807"/>
        <v>0</v>
      </c>
      <c r="AM1622" s="45">
        <f t="shared" si="808"/>
        <v>0</v>
      </c>
      <c r="AN1622" s="45">
        <f t="shared" si="809"/>
        <v>514.44287247309853</v>
      </c>
      <c r="AO1622" s="45">
        <f>IF('My Spreedsheet '!AN1622&lt; 'Supercapacitor Info'!$F$22,'My Spreedsheet '!AN1622,'Supercapacitor Info'!$F$22)</f>
        <v>514.44287247309853</v>
      </c>
    </row>
    <row r="1623" spans="2:41" x14ac:dyDescent="0.3">
      <c r="B1623" s="13" t="s">
        <v>12</v>
      </c>
      <c r="C1623" s="13">
        <v>1618</v>
      </c>
      <c r="D1623" s="13">
        <v>141</v>
      </c>
      <c r="E1623" s="54">
        <v>111.7</v>
      </c>
      <c r="F1623" s="54">
        <f t="shared" si="786"/>
        <v>31.027777777777779</v>
      </c>
      <c r="G1623" s="20">
        <f t="shared" si="810"/>
        <v>0.34722222222222221</v>
      </c>
      <c r="H1623" s="20">
        <f t="shared" si="811"/>
        <v>1.25</v>
      </c>
      <c r="I1623" s="20">
        <f t="shared" si="787"/>
        <v>31.027777777777779</v>
      </c>
      <c r="J1623" s="20">
        <f t="shared" si="788"/>
        <v>18215.555555555555</v>
      </c>
      <c r="K1623" s="20">
        <f t="shared" si="812"/>
        <v>3207.3055555555547</v>
      </c>
      <c r="L1623" s="45">
        <f>'Car Info '!$C$5*'My Spreedsheet '!G1623</f>
        <v>517.36111111111109</v>
      </c>
      <c r="M1623" s="45">
        <f t="shared" si="789"/>
        <v>1</v>
      </c>
      <c r="N1623" s="45">
        <f>IF(M1623=1,'Car Info '!$C$5*9.80665*'Car Info '!$H$5,0)</f>
        <v>160.73099349999998</v>
      </c>
      <c r="O1623" s="45">
        <f>0.5*'Car Info '!$G$5*'Car Info '!$I$5*'Car Info '!$D$5*('My Spreedsheet '!F1623*'My Spreedsheet '!F1623)</f>
        <v>367.6472920962309</v>
      </c>
      <c r="P1623" s="45">
        <f t="shared" si="814"/>
        <v>1045.7393967073419</v>
      </c>
      <c r="Q1623" s="45">
        <f t="shared" si="790"/>
        <v>32446.969614502807</v>
      </c>
      <c r="R1623" s="45">
        <f t="shared" si="791"/>
        <v>32.446969614502805</v>
      </c>
      <c r="S1623" s="45">
        <f t="shared" si="792"/>
        <v>16394.404028083052</v>
      </c>
      <c r="T1623" s="45">
        <f t="shared" si="813"/>
        <v>1445766.3704024679</v>
      </c>
      <c r="U1623" s="45">
        <f t="shared" si="793"/>
        <v>32.446969614502805</v>
      </c>
      <c r="V1623" s="45">
        <f t="shared" si="794"/>
        <v>9.0130471151396684E-3</v>
      </c>
      <c r="W1623" s="45">
        <f t="shared" si="795"/>
        <v>0</v>
      </c>
      <c r="X1623" s="45">
        <f t="shared" si="796"/>
        <v>0</v>
      </c>
      <c r="Y1623" s="45">
        <f t="shared" si="784"/>
        <v>8806.0094697302702</v>
      </c>
      <c r="Z1623" s="45">
        <f t="shared" si="785"/>
        <v>-2547.4003917393734</v>
      </c>
      <c r="AA1623" s="45">
        <f t="shared" si="797"/>
        <v>2.4461137415917418</v>
      </c>
      <c r="AB1623" s="45">
        <f t="shared" si="798"/>
        <v>-0.70761121992760367</v>
      </c>
      <c r="AC1623" s="45">
        <f t="shared" si="799"/>
        <v>0.70761121992760367</v>
      </c>
      <c r="AD1623" s="45">
        <f t="shared" si="800"/>
        <v>1.7385025216641381</v>
      </c>
      <c r="AE1623" s="45">
        <f>1/2*(('Car Info '!$C$5)*('My Spreedsheet '!F1623)^2)</f>
        <v>717228.63040123461</v>
      </c>
      <c r="AF1623" s="45">
        <f t="shared" si="801"/>
        <v>717.22863040123457</v>
      </c>
      <c r="AG1623" s="45">
        <f t="shared" si="802"/>
        <v>0.19923017511145405</v>
      </c>
      <c r="AH1623" s="45">
        <f t="shared" si="803"/>
        <v>66.854804762517006</v>
      </c>
      <c r="AI1623" s="45">
        <f t="shared" si="804"/>
        <v>16394.404028083052</v>
      </c>
      <c r="AJ1623" s="45">
        <f t="shared" si="805"/>
        <v>700834.22637315153</v>
      </c>
      <c r="AK1623" s="45">
        <f t="shared" si="806"/>
        <v>700.83422637315152</v>
      </c>
      <c r="AL1623" s="45">
        <f t="shared" si="807"/>
        <v>0</v>
      </c>
      <c r="AM1623" s="45">
        <f t="shared" si="808"/>
        <v>0</v>
      </c>
      <c r="AN1623" s="45">
        <f t="shared" si="809"/>
        <v>525.62566977986364</v>
      </c>
      <c r="AO1623" s="45">
        <f>IF('My Spreedsheet '!AN1623&lt; 'Supercapacitor Info'!$F$22,'My Spreedsheet '!AN1623,'Supercapacitor Info'!$F$22)</f>
        <v>525.62566977986364</v>
      </c>
    </row>
    <row r="1624" spans="2:41" x14ac:dyDescent="0.3">
      <c r="B1624" s="13" t="s">
        <v>12</v>
      </c>
      <c r="C1624" s="13">
        <v>1619</v>
      </c>
      <c r="D1624" s="13">
        <v>142</v>
      </c>
      <c r="E1624" s="54">
        <v>113</v>
      </c>
      <c r="F1624" s="54">
        <f t="shared" si="786"/>
        <v>31.388888888888889</v>
      </c>
      <c r="G1624" s="20">
        <f t="shared" si="810"/>
        <v>0.33333333333333215</v>
      </c>
      <c r="H1624" s="20">
        <f t="shared" si="811"/>
        <v>1.1999999999999957</v>
      </c>
      <c r="I1624" s="20">
        <f t="shared" si="787"/>
        <v>31.388888888888889</v>
      </c>
      <c r="J1624" s="20">
        <f t="shared" si="788"/>
        <v>18246.944444444445</v>
      </c>
      <c r="K1624" s="20">
        <f t="shared" si="812"/>
        <v>3238.6944444444434</v>
      </c>
      <c r="L1624" s="45">
        <f>'Car Info '!$C$5*'My Spreedsheet '!G1624</f>
        <v>496.66666666666492</v>
      </c>
      <c r="M1624" s="45">
        <f t="shared" si="789"/>
        <v>1</v>
      </c>
      <c r="N1624" s="45">
        <f>IF(M1624=1,'Car Info '!$C$5*9.80665*'Car Info '!$H$5,0)</f>
        <v>160.73099349999998</v>
      </c>
      <c r="O1624" s="45">
        <f>0.5*'Car Info '!$G$5*'Car Info '!$I$5*'Car Info '!$D$5*('My Spreedsheet '!F1624*'My Spreedsheet '!F1624)</f>
        <v>376.25468147725695</v>
      </c>
      <c r="P1624" s="45">
        <f t="shared" si="814"/>
        <v>1033.6523416439218</v>
      </c>
      <c r="Q1624" s="45">
        <f t="shared" si="790"/>
        <v>32445.198501600877</v>
      </c>
      <c r="R1624" s="45">
        <f t="shared" si="791"/>
        <v>32.445198501600878</v>
      </c>
      <c r="S1624" s="45">
        <f t="shared" si="792"/>
        <v>16855.383686786121</v>
      </c>
      <c r="T1624" s="45">
        <f t="shared" si="813"/>
        <v>1462621.754089254</v>
      </c>
      <c r="U1624" s="45">
        <f t="shared" si="793"/>
        <v>32.445198501600878</v>
      </c>
      <c r="V1624" s="45">
        <f t="shared" si="794"/>
        <v>9.0125551393335779E-3</v>
      </c>
      <c r="W1624" s="45">
        <f t="shared" si="795"/>
        <v>0</v>
      </c>
      <c r="X1624" s="45">
        <f t="shared" si="796"/>
        <v>0</v>
      </c>
      <c r="Y1624" s="45">
        <f t="shared" si="784"/>
        <v>8838.4546682318705</v>
      </c>
      <c r="Z1624" s="45">
        <f t="shared" si="785"/>
        <v>-2547.4003917393734</v>
      </c>
      <c r="AA1624" s="45">
        <f t="shared" si="797"/>
        <v>2.4551262967310752</v>
      </c>
      <c r="AB1624" s="45">
        <f t="shared" si="798"/>
        <v>-0.70761121992760367</v>
      </c>
      <c r="AC1624" s="45">
        <f t="shared" si="799"/>
        <v>0.70761121992760367</v>
      </c>
      <c r="AD1624" s="45">
        <f t="shared" si="800"/>
        <v>1.7475150768034715</v>
      </c>
      <c r="AE1624" s="45">
        <f>1/2*(('Car Info '!$C$5)*('My Spreedsheet '!F1624)^2)</f>
        <v>734020.44753086416</v>
      </c>
      <c r="AF1624" s="45">
        <f t="shared" si="801"/>
        <v>734.0204475308642</v>
      </c>
      <c r="AG1624" s="45">
        <f t="shared" si="802"/>
        <v>0.2038945687585734</v>
      </c>
      <c r="AH1624" s="45">
        <f t="shared" si="803"/>
        <v>67.058699331275577</v>
      </c>
      <c r="AI1624" s="45">
        <f t="shared" si="804"/>
        <v>16855.383686786121</v>
      </c>
      <c r="AJ1624" s="45">
        <f t="shared" si="805"/>
        <v>717165.06384407799</v>
      </c>
      <c r="AK1624" s="45">
        <f t="shared" si="806"/>
        <v>717.16506384407796</v>
      </c>
      <c r="AL1624" s="45">
        <f t="shared" si="807"/>
        <v>0</v>
      </c>
      <c r="AM1624" s="45">
        <f t="shared" si="808"/>
        <v>0</v>
      </c>
      <c r="AN1624" s="45">
        <f t="shared" si="809"/>
        <v>537.87379788305839</v>
      </c>
      <c r="AO1624" s="45">
        <f>IF('My Spreedsheet '!AN1624&lt; 'Supercapacitor Info'!$F$22,'My Spreedsheet '!AN1624,'Supercapacitor Info'!$F$22)</f>
        <v>537.87379788305839</v>
      </c>
    </row>
    <row r="1625" spans="2:41" x14ac:dyDescent="0.3">
      <c r="B1625" s="13" t="s">
        <v>12</v>
      </c>
      <c r="C1625" s="13">
        <v>1620</v>
      </c>
      <c r="D1625" s="13">
        <v>143</v>
      </c>
      <c r="E1625" s="54">
        <v>114.1</v>
      </c>
      <c r="F1625" s="54">
        <f t="shared" si="786"/>
        <v>31.694444444444443</v>
      </c>
      <c r="G1625" s="20">
        <f t="shared" si="810"/>
        <v>0.29166666666666585</v>
      </c>
      <c r="H1625" s="20">
        <f t="shared" si="811"/>
        <v>1.0499999999999972</v>
      </c>
      <c r="I1625" s="20">
        <f t="shared" si="787"/>
        <v>31.694444444444443</v>
      </c>
      <c r="J1625" s="20">
        <f t="shared" si="788"/>
        <v>18278.638888888891</v>
      </c>
      <c r="K1625" s="20">
        <f t="shared" si="812"/>
        <v>3270.3888888888878</v>
      </c>
      <c r="L1625" s="45">
        <f>'Car Info '!$C$5*'My Spreedsheet '!G1625</f>
        <v>434.58333333333212</v>
      </c>
      <c r="M1625" s="45">
        <f t="shared" si="789"/>
        <v>1</v>
      </c>
      <c r="N1625" s="45">
        <f>IF(M1625=1,'Car Info '!$C$5*9.80665*'Car Info '!$H$5,0)</f>
        <v>160.73099349999998</v>
      </c>
      <c r="O1625" s="45">
        <f>0.5*'Car Info '!$G$5*'Car Info '!$I$5*'Car Info '!$D$5*('My Spreedsheet '!F1625*'My Spreedsheet '!F1625)</f>
        <v>383.61564803531417</v>
      </c>
      <c r="P1625" s="45">
        <f t="shared" si="814"/>
        <v>978.92997486864624</v>
      </c>
      <c r="Q1625" s="45">
        <f t="shared" si="790"/>
        <v>31026.641703475703</v>
      </c>
      <c r="R1625" s="45">
        <f t="shared" si="791"/>
        <v>31.026641703475704</v>
      </c>
      <c r="S1625" s="45">
        <f t="shared" si="792"/>
        <v>17252.764388660926</v>
      </c>
      <c r="T1625" s="45">
        <f t="shared" si="813"/>
        <v>1479874.5184779149</v>
      </c>
      <c r="U1625" s="45">
        <f t="shared" si="793"/>
        <v>31.026641703475704</v>
      </c>
      <c r="V1625" s="45">
        <f t="shared" si="794"/>
        <v>8.6185115842988061E-3</v>
      </c>
      <c r="W1625" s="45">
        <f t="shared" si="795"/>
        <v>0</v>
      </c>
      <c r="X1625" s="45">
        <f t="shared" si="796"/>
        <v>0</v>
      </c>
      <c r="Y1625" s="45">
        <f t="shared" si="784"/>
        <v>8869.4813099353469</v>
      </c>
      <c r="Z1625" s="45">
        <f t="shared" si="785"/>
        <v>-2547.4003917393734</v>
      </c>
      <c r="AA1625" s="45">
        <f t="shared" si="797"/>
        <v>2.4637448083153743</v>
      </c>
      <c r="AB1625" s="45">
        <f t="shared" si="798"/>
        <v>-0.70761121992760367</v>
      </c>
      <c r="AC1625" s="45">
        <f t="shared" si="799"/>
        <v>0.70761121992760367</v>
      </c>
      <c r="AD1625" s="45">
        <f t="shared" si="800"/>
        <v>1.7561335883877707</v>
      </c>
      <c r="AE1625" s="45">
        <f>1/2*(('Car Info '!$C$5)*('My Spreedsheet '!F1625)^2)</f>
        <v>748380.66743827146</v>
      </c>
      <c r="AF1625" s="45">
        <f t="shared" si="801"/>
        <v>748.38066743827142</v>
      </c>
      <c r="AG1625" s="45">
        <f t="shared" si="802"/>
        <v>0.20788351873285318</v>
      </c>
      <c r="AH1625" s="45">
        <f t="shared" si="803"/>
        <v>67.266582850008433</v>
      </c>
      <c r="AI1625" s="45">
        <f t="shared" si="804"/>
        <v>17252.764388660926</v>
      </c>
      <c r="AJ1625" s="45">
        <f t="shared" si="805"/>
        <v>731127.90304961056</v>
      </c>
      <c r="AK1625" s="45">
        <f t="shared" si="806"/>
        <v>731.12790304961061</v>
      </c>
      <c r="AL1625" s="45">
        <f t="shared" si="807"/>
        <v>0</v>
      </c>
      <c r="AM1625" s="45">
        <f t="shared" si="808"/>
        <v>0</v>
      </c>
      <c r="AN1625" s="45">
        <f t="shared" si="809"/>
        <v>548.34592728720793</v>
      </c>
      <c r="AO1625" s="45">
        <f>IF('My Spreedsheet '!AN1625&lt; 'Supercapacitor Info'!$F$22,'My Spreedsheet '!AN1625,'Supercapacitor Info'!$F$22)</f>
        <v>548.34592728720793</v>
      </c>
    </row>
    <row r="1626" spans="2:41" x14ac:dyDescent="0.3">
      <c r="B1626" s="13" t="s">
        <v>12</v>
      </c>
      <c r="C1626" s="13">
        <v>1621</v>
      </c>
      <c r="D1626" s="13">
        <v>144</v>
      </c>
      <c r="E1626" s="54">
        <v>115.1</v>
      </c>
      <c r="F1626" s="54">
        <f t="shared" si="786"/>
        <v>31.972222222222221</v>
      </c>
      <c r="G1626" s="20">
        <f t="shared" si="810"/>
        <v>0.25000000000000155</v>
      </c>
      <c r="H1626" s="20">
        <f t="shared" si="811"/>
        <v>0.90000000000000568</v>
      </c>
      <c r="I1626" s="20">
        <f t="shared" si="787"/>
        <v>31.972222222222221</v>
      </c>
      <c r="J1626" s="20">
        <f t="shared" si="788"/>
        <v>18310.611111111113</v>
      </c>
      <c r="K1626" s="20">
        <f t="shared" si="812"/>
        <v>3302.3611111111099</v>
      </c>
      <c r="L1626" s="45">
        <f>'Car Info '!$C$5*'My Spreedsheet '!G1626</f>
        <v>372.50000000000233</v>
      </c>
      <c r="M1626" s="45">
        <f t="shared" si="789"/>
        <v>1</v>
      </c>
      <c r="N1626" s="45">
        <f>IF(M1626=1,'Car Info '!$C$5*9.80665*'Car Info '!$H$5,0)</f>
        <v>160.73099349999998</v>
      </c>
      <c r="O1626" s="45">
        <f>0.5*'Car Info '!$G$5*'Car Info '!$I$5*'Car Info '!$D$5*('My Spreedsheet '!F1626*'My Spreedsheet '!F1626)</f>
        <v>390.36931496260587</v>
      </c>
      <c r="P1626" s="45">
        <f t="shared" si="814"/>
        <v>923.60030846260815</v>
      </c>
      <c r="Q1626" s="45">
        <f t="shared" si="790"/>
        <v>29529.5543066795</v>
      </c>
      <c r="R1626" s="45">
        <f t="shared" si="791"/>
        <v>29.529554306679501</v>
      </c>
      <c r="S1626" s="45">
        <f t="shared" si="792"/>
        <v>17619.90152890165</v>
      </c>
      <c r="T1626" s="45">
        <f t="shared" si="813"/>
        <v>1497494.4200068165</v>
      </c>
      <c r="U1626" s="45">
        <f t="shared" si="793"/>
        <v>29.529554306679501</v>
      </c>
      <c r="V1626" s="45">
        <f t="shared" si="794"/>
        <v>8.2026539740776387E-3</v>
      </c>
      <c r="W1626" s="45">
        <f t="shared" si="795"/>
        <v>0</v>
      </c>
      <c r="X1626" s="45">
        <f t="shared" si="796"/>
        <v>0</v>
      </c>
      <c r="Y1626" s="45">
        <f t="shared" si="784"/>
        <v>8899.0108642420255</v>
      </c>
      <c r="Z1626" s="45">
        <f t="shared" si="785"/>
        <v>-2547.4003917393734</v>
      </c>
      <c r="AA1626" s="45">
        <f t="shared" si="797"/>
        <v>2.4719474622894517</v>
      </c>
      <c r="AB1626" s="45">
        <f t="shared" si="798"/>
        <v>-0.70761121992760367</v>
      </c>
      <c r="AC1626" s="45">
        <f t="shared" si="799"/>
        <v>0.70761121992760367</v>
      </c>
      <c r="AD1626" s="45">
        <f t="shared" si="800"/>
        <v>1.7643362423618481</v>
      </c>
      <c r="AE1626" s="45">
        <f>1/2*(('Car Info '!$C$5)*('My Spreedsheet '!F1626)^2)</f>
        <v>761556.13040123449</v>
      </c>
      <c r="AF1626" s="45">
        <f t="shared" si="801"/>
        <v>761.55613040123455</v>
      </c>
      <c r="AG1626" s="45">
        <f t="shared" si="802"/>
        <v>0.21154336955589848</v>
      </c>
      <c r="AH1626" s="45">
        <f t="shared" si="803"/>
        <v>67.478126219564331</v>
      </c>
      <c r="AI1626" s="45">
        <f t="shared" si="804"/>
        <v>17619.90152890165</v>
      </c>
      <c r="AJ1626" s="45">
        <f t="shared" si="805"/>
        <v>743936.22887233284</v>
      </c>
      <c r="AK1626" s="45">
        <f t="shared" si="806"/>
        <v>743.93622887233289</v>
      </c>
      <c r="AL1626" s="45">
        <f t="shared" si="807"/>
        <v>0</v>
      </c>
      <c r="AM1626" s="45">
        <f t="shared" si="808"/>
        <v>0</v>
      </c>
      <c r="AN1626" s="45">
        <f t="shared" si="809"/>
        <v>557.9521716542497</v>
      </c>
      <c r="AO1626" s="45">
        <f>IF('My Spreedsheet '!AN1626&lt; 'Supercapacitor Info'!$F$22,'My Spreedsheet '!AN1626,'Supercapacitor Info'!$F$22)</f>
        <v>557.9521716542497</v>
      </c>
    </row>
    <row r="1627" spans="2:41" x14ac:dyDescent="0.3">
      <c r="B1627" s="13" t="s">
        <v>12</v>
      </c>
      <c r="C1627" s="13">
        <v>1622</v>
      </c>
      <c r="D1627" s="13">
        <v>145</v>
      </c>
      <c r="E1627" s="54">
        <v>115.9</v>
      </c>
      <c r="F1627" s="54">
        <f t="shared" si="786"/>
        <v>32.194444444444443</v>
      </c>
      <c r="G1627" s="20">
        <f t="shared" si="810"/>
        <v>0.19444444444444522</v>
      </c>
      <c r="H1627" s="20">
        <f t="shared" si="811"/>
        <v>0.70000000000000284</v>
      </c>
      <c r="I1627" s="20">
        <f t="shared" si="787"/>
        <v>32.194444444444443</v>
      </c>
      <c r="J1627" s="20">
        <f t="shared" si="788"/>
        <v>18342.805555555558</v>
      </c>
      <c r="K1627" s="20">
        <f t="shared" si="812"/>
        <v>3334.5555555555543</v>
      </c>
      <c r="L1627" s="45">
        <f>'Car Info '!$C$5*'My Spreedsheet '!G1627</f>
        <v>289.72222222222337</v>
      </c>
      <c r="M1627" s="45">
        <f t="shared" si="789"/>
        <v>1</v>
      </c>
      <c r="N1627" s="45">
        <f>IF(M1627=1,'Car Info '!$C$5*9.80665*'Car Info '!$H$5,0)</f>
        <v>160.73099349999998</v>
      </c>
      <c r="O1627" s="45">
        <f>0.5*'Car Info '!$G$5*'Car Info '!$I$5*'Car Info '!$D$5*('My Spreedsheet '!F1627*'My Spreedsheet '!F1627)</f>
        <v>395.81467991968918</v>
      </c>
      <c r="P1627" s="45">
        <f t="shared" si="814"/>
        <v>846.26789564191256</v>
      </c>
      <c r="Q1627" s="45">
        <f t="shared" si="790"/>
        <v>27245.124751360461</v>
      </c>
      <c r="R1627" s="45">
        <f t="shared" si="791"/>
        <v>27.245124751360461</v>
      </c>
      <c r="S1627" s="45">
        <f t="shared" si="792"/>
        <v>17917.678763706102</v>
      </c>
      <c r="T1627" s="45">
        <f t="shared" si="813"/>
        <v>1515412.0987705225</v>
      </c>
      <c r="U1627" s="45">
        <f t="shared" si="793"/>
        <v>27.245124751360461</v>
      </c>
      <c r="V1627" s="45">
        <f t="shared" si="794"/>
        <v>7.5680902087112388E-3</v>
      </c>
      <c r="W1627" s="45">
        <f t="shared" si="795"/>
        <v>0</v>
      </c>
      <c r="X1627" s="45">
        <f t="shared" si="796"/>
        <v>0</v>
      </c>
      <c r="Y1627" s="45">
        <f t="shared" si="784"/>
        <v>8926.2559889933855</v>
      </c>
      <c r="Z1627" s="45">
        <f t="shared" si="785"/>
        <v>-2547.4003917393734</v>
      </c>
      <c r="AA1627" s="45">
        <f t="shared" si="797"/>
        <v>2.4795155524981625</v>
      </c>
      <c r="AB1627" s="45">
        <f t="shared" si="798"/>
        <v>-0.70761121992760367</v>
      </c>
      <c r="AC1627" s="45">
        <f t="shared" si="799"/>
        <v>0.70761121992760367</v>
      </c>
      <c r="AD1627" s="45">
        <f t="shared" si="800"/>
        <v>1.7719043325705588</v>
      </c>
      <c r="AE1627" s="45">
        <f>1/2*(('Car Info '!$C$5)*('My Spreedsheet '!F1627)^2)</f>
        <v>772179.27854938258</v>
      </c>
      <c r="AF1627" s="45">
        <f t="shared" si="801"/>
        <v>772.17927854938262</v>
      </c>
      <c r="AG1627" s="45">
        <f t="shared" si="802"/>
        <v>0.21449424404149517</v>
      </c>
      <c r="AH1627" s="45">
        <f t="shared" si="803"/>
        <v>67.69262046360582</v>
      </c>
      <c r="AI1627" s="45">
        <f t="shared" si="804"/>
        <v>17917.678763706102</v>
      </c>
      <c r="AJ1627" s="45">
        <f t="shared" si="805"/>
        <v>754261.59978567646</v>
      </c>
      <c r="AK1627" s="45">
        <f t="shared" si="806"/>
        <v>754.26159978567648</v>
      </c>
      <c r="AL1627" s="45">
        <f t="shared" si="807"/>
        <v>0</v>
      </c>
      <c r="AM1627" s="45">
        <f t="shared" si="808"/>
        <v>0</v>
      </c>
      <c r="AN1627" s="45">
        <f t="shared" si="809"/>
        <v>565.69619983925736</v>
      </c>
      <c r="AO1627" s="45">
        <f>IF('My Spreedsheet '!AN1627&lt; 'Supercapacitor Info'!$F$22,'My Spreedsheet '!AN1627,'Supercapacitor Info'!$F$22)</f>
        <v>565.69619983925736</v>
      </c>
    </row>
    <row r="1628" spans="2:41" x14ac:dyDescent="0.3">
      <c r="B1628" s="13" t="s">
        <v>12</v>
      </c>
      <c r="C1628" s="13">
        <v>1623</v>
      </c>
      <c r="D1628" s="13">
        <v>146</v>
      </c>
      <c r="E1628" s="54">
        <v>116.5</v>
      </c>
      <c r="F1628" s="54">
        <f t="shared" si="786"/>
        <v>32.361111111111107</v>
      </c>
      <c r="G1628" s="20">
        <f t="shared" si="810"/>
        <v>0.11111111111111072</v>
      </c>
      <c r="H1628" s="20">
        <f t="shared" si="811"/>
        <v>0.39999999999999858</v>
      </c>
      <c r="I1628" s="20">
        <f t="shared" si="787"/>
        <v>32.361111111111107</v>
      </c>
      <c r="J1628" s="20">
        <f t="shared" si="788"/>
        <v>18375.166666666668</v>
      </c>
      <c r="K1628" s="20">
        <f t="shared" si="812"/>
        <v>3366.9166666666656</v>
      </c>
      <c r="L1628" s="45">
        <f>'Car Info '!$C$5*'My Spreedsheet '!G1628</f>
        <v>165.55555555555497</v>
      </c>
      <c r="M1628" s="45">
        <f t="shared" si="789"/>
        <v>1</v>
      </c>
      <c r="N1628" s="45">
        <f>IF(M1628=1,'Car Info '!$C$5*9.80665*'Car Info '!$H$5,0)</f>
        <v>160.73099349999998</v>
      </c>
      <c r="O1628" s="45">
        <f>0.5*'Car Info '!$G$5*'Car Info '!$I$5*'Car Info '!$D$5*('My Spreedsheet '!F1628*'My Spreedsheet '!F1628)</f>
        <v>399.92345529639749</v>
      </c>
      <c r="P1628" s="45">
        <f t="shared" si="814"/>
        <v>726.21000435195242</v>
      </c>
      <c r="Q1628" s="45">
        <f t="shared" si="790"/>
        <v>23500.962640834012</v>
      </c>
      <c r="R1628" s="45">
        <f t="shared" si="791"/>
        <v>23.500962640834011</v>
      </c>
      <c r="S1628" s="45">
        <f t="shared" si="792"/>
        <v>18143.40091243897</v>
      </c>
      <c r="T1628" s="45">
        <f t="shared" si="813"/>
        <v>1533555.4996829615</v>
      </c>
      <c r="U1628" s="45">
        <f t="shared" si="793"/>
        <v>23.500962640834011</v>
      </c>
      <c r="V1628" s="45">
        <f t="shared" si="794"/>
        <v>6.5280451780094471E-3</v>
      </c>
      <c r="W1628" s="45">
        <f t="shared" si="795"/>
        <v>0</v>
      </c>
      <c r="X1628" s="45">
        <f t="shared" si="796"/>
        <v>0</v>
      </c>
      <c r="Y1628" s="45">
        <f t="shared" si="784"/>
        <v>8949.7569516342191</v>
      </c>
      <c r="Z1628" s="45">
        <f t="shared" si="785"/>
        <v>-2547.4003917393734</v>
      </c>
      <c r="AA1628" s="45">
        <f t="shared" si="797"/>
        <v>2.4860435976761721</v>
      </c>
      <c r="AB1628" s="45">
        <f t="shared" si="798"/>
        <v>-0.70761121992760367</v>
      </c>
      <c r="AC1628" s="45">
        <f t="shared" si="799"/>
        <v>0.70761121992760367</v>
      </c>
      <c r="AD1628" s="45">
        <f t="shared" si="800"/>
        <v>1.7784323777485684</v>
      </c>
      <c r="AE1628" s="45">
        <f>1/2*(('Car Info '!$C$5)*('My Spreedsheet '!F1628)^2)</f>
        <v>780194.92669753067</v>
      </c>
      <c r="AF1628" s="45">
        <f t="shared" si="801"/>
        <v>780.19492669753072</v>
      </c>
      <c r="AG1628" s="45">
        <f t="shared" si="802"/>
        <v>0.21672081297153631</v>
      </c>
      <c r="AH1628" s="45">
        <f t="shared" si="803"/>
        <v>67.909341276577351</v>
      </c>
      <c r="AI1628" s="45">
        <f t="shared" si="804"/>
        <v>18143.40091243897</v>
      </c>
      <c r="AJ1628" s="45">
        <f t="shared" si="805"/>
        <v>762051.52578509168</v>
      </c>
      <c r="AK1628" s="45">
        <f t="shared" si="806"/>
        <v>762.05152578509171</v>
      </c>
      <c r="AL1628" s="45">
        <f t="shared" si="807"/>
        <v>0</v>
      </c>
      <c r="AM1628" s="45">
        <f t="shared" si="808"/>
        <v>0</v>
      </c>
      <c r="AN1628" s="45">
        <f t="shared" si="809"/>
        <v>571.5386443388187</v>
      </c>
      <c r="AO1628" s="45">
        <f>IF('My Spreedsheet '!AN1628&lt; 'Supercapacitor Info'!$F$22,'My Spreedsheet '!AN1628,'Supercapacitor Info'!$F$22)</f>
        <v>571.5386443388187</v>
      </c>
    </row>
    <row r="1629" spans="2:41" x14ac:dyDescent="0.3">
      <c r="B1629" s="13" t="s">
        <v>12</v>
      </c>
      <c r="C1629" s="13">
        <v>1624</v>
      </c>
      <c r="D1629" s="13">
        <v>147</v>
      </c>
      <c r="E1629" s="54">
        <v>116.7</v>
      </c>
      <c r="F1629" s="54">
        <f t="shared" si="786"/>
        <v>32.416666666666664</v>
      </c>
      <c r="G1629" s="20">
        <f t="shared" si="810"/>
        <v>1.3888888888888099E-2</v>
      </c>
      <c r="H1629" s="20">
        <f t="shared" si="811"/>
        <v>4.9999999999997158E-2</v>
      </c>
      <c r="I1629" s="20">
        <f t="shared" si="787"/>
        <v>32.416666666666664</v>
      </c>
      <c r="J1629" s="20">
        <f t="shared" si="788"/>
        <v>18407.583333333336</v>
      </c>
      <c r="K1629" s="20">
        <f t="shared" si="812"/>
        <v>3399.3333333333321</v>
      </c>
      <c r="L1629" s="45">
        <f>'Car Info '!$C$5*'My Spreedsheet '!G1629</f>
        <v>20.694444444443267</v>
      </c>
      <c r="M1629" s="45">
        <f t="shared" si="789"/>
        <v>1</v>
      </c>
      <c r="N1629" s="45">
        <f>IF(M1629=1,'Car Info '!$C$5*9.80665*'Car Info '!$H$5,0)</f>
        <v>160.73099349999998</v>
      </c>
      <c r="O1629" s="45">
        <f>0.5*'Car Info '!$G$5*'Car Info '!$I$5*'Car Info '!$D$5*('My Spreedsheet '!F1629*'My Spreedsheet '!F1629)</f>
        <v>401.29776169032806</v>
      </c>
      <c r="P1629" s="45">
        <f t="shared" si="814"/>
        <v>582.72319963477128</v>
      </c>
      <c r="Q1629" s="45">
        <f t="shared" si="790"/>
        <v>18889.943721493833</v>
      </c>
      <c r="R1629" s="45">
        <f t="shared" si="791"/>
        <v>18.889943721493832</v>
      </c>
      <c r="S1629" s="45">
        <f t="shared" si="792"/>
        <v>18219.098814086468</v>
      </c>
      <c r="T1629" s="45">
        <f t="shared" si="813"/>
        <v>1551774.598497048</v>
      </c>
      <c r="U1629" s="45">
        <f t="shared" si="793"/>
        <v>18.889943721493832</v>
      </c>
      <c r="V1629" s="45">
        <f t="shared" si="794"/>
        <v>5.2472065893038426E-3</v>
      </c>
      <c r="W1629" s="45">
        <f t="shared" si="795"/>
        <v>0</v>
      </c>
      <c r="X1629" s="45">
        <f t="shared" si="796"/>
        <v>0</v>
      </c>
      <c r="Y1629" s="45">
        <f t="shared" si="784"/>
        <v>8968.6468953557123</v>
      </c>
      <c r="Z1629" s="45">
        <f t="shared" si="785"/>
        <v>-2547.4003917393734</v>
      </c>
      <c r="AA1629" s="45">
        <f t="shared" si="797"/>
        <v>2.4912908042654758</v>
      </c>
      <c r="AB1629" s="45">
        <f t="shared" si="798"/>
        <v>-0.70761121992760367</v>
      </c>
      <c r="AC1629" s="45">
        <f t="shared" si="799"/>
        <v>0.70761121992760367</v>
      </c>
      <c r="AD1629" s="45">
        <f t="shared" si="800"/>
        <v>1.7836795843378721</v>
      </c>
      <c r="AE1629" s="45">
        <f>1/2*(('Car Info '!$C$5)*('My Spreedsheet '!F1629)^2)</f>
        <v>782876.00694444426</v>
      </c>
      <c r="AF1629" s="45">
        <f t="shared" si="801"/>
        <v>782.87600694444427</v>
      </c>
      <c r="AG1629" s="45">
        <f t="shared" si="802"/>
        <v>0.21746555748456786</v>
      </c>
      <c r="AH1629" s="45">
        <f t="shared" si="803"/>
        <v>68.126806834061924</v>
      </c>
      <c r="AI1629" s="45">
        <f t="shared" si="804"/>
        <v>18219.098814086468</v>
      </c>
      <c r="AJ1629" s="45">
        <f t="shared" si="805"/>
        <v>764656.90813035774</v>
      </c>
      <c r="AK1629" s="45">
        <f t="shared" si="806"/>
        <v>764.65690813035781</v>
      </c>
      <c r="AL1629" s="45">
        <f t="shared" si="807"/>
        <v>0</v>
      </c>
      <c r="AM1629" s="45">
        <f t="shared" si="808"/>
        <v>0</v>
      </c>
      <c r="AN1629" s="45">
        <f t="shared" si="809"/>
        <v>573.49268109776824</v>
      </c>
      <c r="AO1629" s="45">
        <f>IF('My Spreedsheet '!AN1629&lt; 'Supercapacitor Info'!$F$22,'My Spreedsheet '!AN1629,'Supercapacitor Info'!$F$22)</f>
        <v>573.49268109776824</v>
      </c>
    </row>
    <row r="1630" spans="2:41" x14ac:dyDescent="0.3">
      <c r="B1630" s="13" t="s">
        <v>12</v>
      </c>
      <c r="C1630" s="13">
        <v>1625</v>
      </c>
      <c r="D1630" s="13">
        <v>148</v>
      </c>
      <c r="E1630" s="54">
        <v>116.6</v>
      </c>
      <c r="F1630" s="54">
        <f t="shared" si="786"/>
        <v>32.388888888888886</v>
      </c>
      <c r="G1630" s="20">
        <f t="shared" si="810"/>
        <v>-6.9444444444444448E-2</v>
      </c>
      <c r="H1630" s="20">
        <f t="shared" si="811"/>
        <v>-0.25</v>
      </c>
      <c r="I1630" s="20">
        <f t="shared" si="787"/>
        <v>32.388888888888886</v>
      </c>
      <c r="J1630" s="20">
        <f t="shared" si="788"/>
        <v>18439.972222222226</v>
      </c>
      <c r="K1630" s="20">
        <f t="shared" si="812"/>
        <v>3431.7222222222208</v>
      </c>
      <c r="L1630" s="45">
        <f>'Car Info '!$C$5*'My Spreedsheet '!G1630</f>
        <v>-103.47222222222223</v>
      </c>
      <c r="M1630" s="45">
        <f t="shared" si="789"/>
        <v>1</v>
      </c>
      <c r="N1630" s="45">
        <f>IF(M1630=1,'Car Info '!$C$5*9.80665*'Car Info '!$H$5,0)</f>
        <v>160.73099349999998</v>
      </c>
      <c r="O1630" s="45">
        <f>0.5*'Car Info '!$G$5*'Car Info '!$I$5*'Car Info '!$D$5*('My Spreedsheet '!F1630*'My Spreedsheet '!F1630)</f>
        <v>400.61031383075681</v>
      </c>
      <c r="P1630" s="45">
        <f t="shared" si="814"/>
        <v>457.86908510853459</v>
      </c>
      <c r="Q1630" s="45">
        <f t="shared" si="790"/>
        <v>14829.870923237535</v>
      </c>
      <c r="R1630" s="45">
        <f t="shared" si="791"/>
        <v>14.829870923237536</v>
      </c>
      <c r="S1630" s="45">
        <f t="shared" si="792"/>
        <v>18181.22123187951</v>
      </c>
      <c r="T1630" s="45">
        <f t="shared" si="813"/>
        <v>1569955.8197289275</v>
      </c>
      <c r="U1630" s="45">
        <f t="shared" si="793"/>
        <v>14.829870923237536</v>
      </c>
      <c r="V1630" s="45">
        <f t="shared" si="794"/>
        <v>4.1194085897882041E-3</v>
      </c>
      <c r="W1630" s="45">
        <f t="shared" si="795"/>
        <v>0</v>
      </c>
      <c r="X1630" s="45">
        <f t="shared" si="796"/>
        <v>0</v>
      </c>
      <c r="Y1630" s="45">
        <f t="shared" si="784"/>
        <v>8983.4767662789491</v>
      </c>
      <c r="Z1630" s="45">
        <f t="shared" si="785"/>
        <v>-2547.4003917393734</v>
      </c>
      <c r="AA1630" s="45">
        <f t="shared" si="797"/>
        <v>2.4954102128552638</v>
      </c>
      <c r="AB1630" s="45">
        <f t="shared" si="798"/>
        <v>-0.70761121992760367</v>
      </c>
      <c r="AC1630" s="45">
        <f t="shared" si="799"/>
        <v>0.70761121992760367</v>
      </c>
      <c r="AD1630" s="45">
        <f t="shared" si="800"/>
        <v>1.7877989929276601</v>
      </c>
      <c r="AE1630" s="45">
        <f>1/2*(('Car Info '!$C$5)*('My Spreedsheet '!F1630)^2)</f>
        <v>781534.89197530842</v>
      </c>
      <c r="AF1630" s="45">
        <f t="shared" si="801"/>
        <v>781.53489197530848</v>
      </c>
      <c r="AG1630" s="45">
        <f t="shared" si="802"/>
        <v>0.21709302554869681</v>
      </c>
      <c r="AH1630" s="45">
        <f t="shared" si="803"/>
        <v>68.343899859610616</v>
      </c>
      <c r="AI1630" s="45">
        <f t="shared" si="804"/>
        <v>18181.22123187951</v>
      </c>
      <c r="AJ1630" s="45">
        <f t="shared" si="805"/>
        <v>763353.67074342887</v>
      </c>
      <c r="AK1630" s="45">
        <f t="shared" si="806"/>
        <v>763.35367074342889</v>
      </c>
      <c r="AL1630" s="45">
        <f t="shared" si="807"/>
        <v>763353.67074342887</v>
      </c>
      <c r="AM1630" s="45">
        <f t="shared" si="808"/>
        <v>763.35367074342889</v>
      </c>
      <c r="AN1630" s="45">
        <f t="shared" si="809"/>
        <v>572.51525305757161</v>
      </c>
      <c r="AO1630" s="45">
        <f>IF('My Spreedsheet '!AN1630&lt; 'Supercapacitor Info'!$F$22,'My Spreedsheet '!AN1630,'Supercapacitor Info'!$F$22)</f>
        <v>572.51525305757161</v>
      </c>
    </row>
    <row r="1631" spans="2:41" x14ac:dyDescent="0.3">
      <c r="B1631" s="13" t="s">
        <v>12</v>
      </c>
      <c r="C1631" s="13">
        <v>1626</v>
      </c>
      <c r="D1631" s="13">
        <v>149</v>
      </c>
      <c r="E1631" s="54">
        <v>116.2</v>
      </c>
      <c r="F1631" s="54">
        <f t="shared" si="786"/>
        <v>32.277777777777779</v>
      </c>
      <c r="G1631" s="20">
        <f t="shared" si="810"/>
        <v>-0.19444444444444325</v>
      </c>
      <c r="H1631" s="20">
        <f t="shared" si="811"/>
        <v>-0.69999999999999574</v>
      </c>
      <c r="I1631" s="20">
        <f t="shared" si="787"/>
        <v>32.277777777777779</v>
      </c>
      <c r="J1631" s="20">
        <f t="shared" si="788"/>
        <v>18472.250000000004</v>
      </c>
      <c r="K1631" s="20">
        <f t="shared" si="812"/>
        <v>3463.9999999999986</v>
      </c>
      <c r="L1631" s="45">
        <f>'Car Info '!$C$5*'My Spreedsheet '!G1631</f>
        <v>-289.72222222222047</v>
      </c>
      <c r="M1631" s="45">
        <f t="shared" si="789"/>
        <v>1</v>
      </c>
      <c r="N1631" s="45">
        <f>IF(M1631=1,'Car Info '!$C$5*9.80665*'Car Info '!$H$5,0)</f>
        <v>160.73099349999998</v>
      </c>
      <c r="O1631" s="45">
        <f>0.5*'Car Info '!$G$5*'Car Info '!$I$5*'Car Info '!$D$5*('My Spreedsheet '!F1631*'My Spreedsheet '!F1631)</f>
        <v>397.86641564459035</v>
      </c>
      <c r="P1631" s="45">
        <f t="shared" si="814"/>
        <v>268.87518692236983</v>
      </c>
      <c r="Q1631" s="45">
        <f t="shared" si="790"/>
        <v>8678.6935334387163</v>
      </c>
      <c r="R1631" s="45">
        <f t="shared" si="791"/>
        <v>8.6786935334387163</v>
      </c>
      <c r="S1631" s="45">
        <f t="shared" si="792"/>
        <v>18030.283039611499</v>
      </c>
      <c r="T1631" s="45">
        <f t="shared" si="813"/>
        <v>1587986.102768539</v>
      </c>
      <c r="U1631" s="45">
        <f t="shared" si="793"/>
        <v>8.6786935334387163</v>
      </c>
      <c r="V1631" s="45">
        <f t="shared" si="794"/>
        <v>2.4107482037329766E-3</v>
      </c>
      <c r="W1631" s="45">
        <f t="shared" si="795"/>
        <v>0</v>
      </c>
      <c r="X1631" s="45">
        <f t="shared" si="796"/>
        <v>0</v>
      </c>
      <c r="Y1631" s="45">
        <f t="shared" si="784"/>
        <v>8992.1554598123876</v>
      </c>
      <c r="Z1631" s="45">
        <f t="shared" si="785"/>
        <v>-2547.4003917393734</v>
      </c>
      <c r="AA1631" s="45">
        <f t="shared" si="797"/>
        <v>2.4978209610589968</v>
      </c>
      <c r="AB1631" s="45">
        <f t="shared" si="798"/>
        <v>-0.70761121992760367</v>
      </c>
      <c r="AC1631" s="45">
        <f t="shared" si="799"/>
        <v>0.70761121992760367</v>
      </c>
      <c r="AD1631" s="45">
        <f t="shared" si="800"/>
        <v>1.7902097411313931</v>
      </c>
      <c r="AE1631" s="45">
        <f>1/2*(('Car Info '!$C$5)*('My Spreedsheet '!F1631)^2)</f>
        <v>776181.92901234573</v>
      </c>
      <c r="AF1631" s="45">
        <f t="shared" si="801"/>
        <v>776.18192901234579</v>
      </c>
      <c r="AG1631" s="45">
        <f t="shared" si="802"/>
        <v>0.21560609139231829</v>
      </c>
      <c r="AH1631" s="45">
        <f t="shared" si="803"/>
        <v>68.559505951002933</v>
      </c>
      <c r="AI1631" s="45">
        <f t="shared" si="804"/>
        <v>18030.283039611499</v>
      </c>
      <c r="AJ1631" s="45">
        <f t="shared" si="805"/>
        <v>758151.6459727342</v>
      </c>
      <c r="AK1631" s="45">
        <f t="shared" si="806"/>
        <v>758.15164597273417</v>
      </c>
      <c r="AL1631" s="45">
        <f t="shared" si="807"/>
        <v>758151.6459727342</v>
      </c>
      <c r="AM1631" s="45">
        <f t="shared" si="808"/>
        <v>758.15164597273417</v>
      </c>
      <c r="AN1631" s="45">
        <f t="shared" si="809"/>
        <v>568.61373447955066</v>
      </c>
      <c r="AO1631" s="45">
        <f>IF('My Spreedsheet '!AN1631&lt; 'Supercapacitor Info'!$F$22,'My Spreedsheet '!AN1631,'Supercapacitor Info'!$F$22)</f>
        <v>568.61373447955066</v>
      </c>
    </row>
    <row r="1632" spans="2:41" x14ac:dyDescent="0.3">
      <c r="B1632" s="13" t="s">
        <v>12</v>
      </c>
      <c r="C1632" s="13">
        <v>1627</v>
      </c>
      <c r="D1632" s="13">
        <v>150</v>
      </c>
      <c r="E1632" s="54">
        <v>115.2</v>
      </c>
      <c r="F1632" s="54">
        <f t="shared" si="786"/>
        <v>32</v>
      </c>
      <c r="G1632" s="20">
        <f t="shared" si="810"/>
        <v>-0.33333333333333409</v>
      </c>
      <c r="H1632" s="20">
        <f t="shared" si="811"/>
        <v>-1.2000000000000028</v>
      </c>
      <c r="I1632" s="20">
        <f t="shared" si="787"/>
        <v>32</v>
      </c>
      <c r="J1632" s="20">
        <f t="shared" si="788"/>
        <v>18504.250000000004</v>
      </c>
      <c r="K1632" s="20">
        <f t="shared" si="812"/>
        <v>3495.9999999999986</v>
      </c>
      <c r="L1632" s="45">
        <f>'Car Info '!$C$5*'My Spreedsheet '!G1632</f>
        <v>-496.66666666666782</v>
      </c>
      <c r="M1632" s="45">
        <f t="shared" si="789"/>
        <v>1</v>
      </c>
      <c r="N1632" s="45">
        <f>IF(M1632=1,'Car Info '!$C$5*9.80665*'Car Info '!$H$5,0)</f>
        <v>160.73099349999998</v>
      </c>
      <c r="O1632" s="45">
        <f>0.5*'Car Info '!$G$5*'Car Info '!$I$5*'Car Info '!$D$5*('My Spreedsheet '!F1632*'My Spreedsheet '!F1632)</f>
        <v>391.04792294399999</v>
      </c>
      <c r="P1632" s="45">
        <f t="shared" si="814"/>
        <v>55.112249777332181</v>
      </c>
      <c r="Q1632" s="45">
        <f t="shared" si="790"/>
        <v>1763.5919928746298</v>
      </c>
      <c r="R1632" s="45">
        <f t="shared" si="791"/>
        <v>1.7635919928746298</v>
      </c>
      <c r="S1632" s="45">
        <f t="shared" si="792"/>
        <v>17656.925326207998</v>
      </c>
      <c r="T1632" s="45">
        <f t="shared" si="813"/>
        <v>1605643.0280947469</v>
      </c>
      <c r="U1632" s="45">
        <f t="shared" si="793"/>
        <v>1.7635919928746298</v>
      </c>
      <c r="V1632" s="45">
        <f t="shared" si="794"/>
        <v>4.8988666468739717E-4</v>
      </c>
      <c r="W1632" s="45">
        <f t="shared" si="795"/>
        <v>0</v>
      </c>
      <c r="X1632" s="45">
        <f t="shared" si="796"/>
        <v>0</v>
      </c>
      <c r="Y1632" s="45">
        <f t="shared" si="784"/>
        <v>8993.9190518052619</v>
      </c>
      <c r="Z1632" s="45">
        <f t="shared" si="785"/>
        <v>-2547.4003917393734</v>
      </c>
      <c r="AA1632" s="45">
        <f t="shared" si="797"/>
        <v>2.4983108477236837</v>
      </c>
      <c r="AB1632" s="45">
        <f t="shared" si="798"/>
        <v>-0.70761121992760367</v>
      </c>
      <c r="AC1632" s="45">
        <f t="shared" si="799"/>
        <v>0.70761121992760367</v>
      </c>
      <c r="AD1632" s="45">
        <f t="shared" si="800"/>
        <v>1.7906996277960801</v>
      </c>
      <c r="AE1632" s="45">
        <f>1/2*(('Car Info '!$C$5)*('My Spreedsheet '!F1632)^2)</f>
        <v>762880</v>
      </c>
      <c r="AF1632" s="45">
        <f t="shared" si="801"/>
        <v>762.88</v>
      </c>
      <c r="AG1632" s="45">
        <f t="shared" si="802"/>
        <v>0.21191111111111111</v>
      </c>
      <c r="AH1632" s="45">
        <f t="shared" si="803"/>
        <v>68.77141706211404</v>
      </c>
      <c r="AI1632" s="45">
        <f t="shared" si="804"/>
        <v>17656.925326207998</v>
      </c>
      <c r="AJ1632" s="45">
        <f t="shared" si="805"/>
        <v>745223.074673792</v>
      </c>
      <c r="AK1632" s="45">
        <f t="shared" si="806"/>
        <v>745.22307467379198</v>
      </c>
      <c r="AL1632" s="45">
        <f t="shared" si="807"/>
        <v>745223.074673792</v>
      </c>
      <c r="AM1632" s="45">
        <f t="shared" si="808"/>
        <v>745.22307467379198</v>
      </c>
      <c r="AN1632" s="45">
        <f t="shared" si="809"/>
        <v>558.91730600534402</v>
      </c>
      <c r="AO1632" s="45">
        <f>IF('My Spreedsheet '!AN1632&lt; 'Supercapacitor Info'!$F$22,'My Spreedsheet '!AN1632,'Supercapacitor Info'!$F$22)</f>
        <v>558.91730600534402</v>
      </c>
    </row>
    <row r="1633" spans="2:41" x14ac:dyDescent="0.3">
      <c r="B1633" s="13" t="s">
        <v>12</v>
      </c>
      <c r="C1633" s="13">
        <v>1628</v>
      </c>
      <c r="D1633" s="13">
        <v>151</v>
      </c>
      <c r="E1633" s="54">
        <v>113.8</v>
      </c>
      <c r="F1633" s="54">
        <f t="shared" si="786"/>
        <v>31.611111111111111</v>
      </c>
      <c r="G1633" s="20">
        <f t="shared" si="810"/>
        <v>-0.44444444444444481</v>
      </c>
      <c r="H1633" s="20">
        <f t="shared" si="811"/>
        <v>-1.6000000000000014</v>
      </c>
      <c r="I1633" s="20">
        <f t="shared" si="787"/>
        <v>31.611111111111111</v>
      </c>
      <c r="J1633" s="20">
        <f t="shared" si="788"/>
        <v>18535.861111111113</v>
      </c>
      <c r="K1633" s="20">
        <f t="shared" si="812"/>
        <v>3527.6111111111099</v>
      </c>
      <c r="L1633" s="45">
        <f>'Car Info '!$C$5*'My Spreedsheet '!G1633</f>
        <v>-662.22222222222274</v>
      </c>
      <c r="M1633" s="45">
        <f t="shared" si="789"/>
        <v>1</v>
      </c>
      <c r="N1633" s="45">
        <f>IF(M1633=1,'Car Info '!$C$5*9.80665*'Car Info '!$H$5,0)</f>
        <v>160.73099349999998</v>
      </c>
      <c r="O1633" s="45">
        <f>0.5*'Car Info '!$G$5*'Car Info '!$I$5*'Car Info '!$D$5*('My Spreedsheet '!F1633*'My Spreedsheet '!F1633)</f>
        <v>381.60103979875691</v>
      </c>
      <c r="P1633" s="45">
        <f t="shared" si="814"/>
        <v>-119.89018892346587</v>
      </c>
      <c r="Q1633" s="45">
        <f t="shared" si="790"/>
        <v>-3789.8620831917824</v>
      </c>
      <c r="R1633" s="45">
        <f t="shared" si="791"/>
        <v>-3.7898620831917826</v>
      </c>
      <c r="S1633" s="45">
        <f t="shared" si="792"/>
        <v>17143.718163721813</v>
      </c>
      <c r="T1633" s="45">
        <f t="shared" si="813"/>
        <v>1622786.7462584686</v>
      </c>
      <c r="U1633" s="45">
        <f t="shared" si="793"/>
        <v>0</v>
      </c>
      <c r="V1633" s="45">
        <f t="shared" si="794"/>
        <v>0</v>
      </c>
      <c r="W1633" s="45">
        <f t="shared" si="795"/>
        <v>-3.7898620831917826</v>
      </c>
      <c r="X1633" s="45">
        <f t="shared" si="796"/>
        <v>1.052739467553273E-3</v>
      </c>
      <c r="Y1633" s="45">
        <f t="shared" si="784"/>
        <v>8993.9190518052619</v>
      </c>
      <c r="Z1633" s="45">
        <f t="shared" si="785"/>
        <v>-2551.190253822565</v>
      </c>
      <c r="AA1633" s="45">
        <f t="shared" si="797"/>
        <v>2.4983108477236837</v>
      </c>
      <c r="AB1633" s="45">
        <f t="shared" si="798"/>
        <v>-0.70866395939515692</v>
      </c>
      <c r="AC1633" s="45">
        <f t="shared" si="799"/>
        <v>0.70866395939515692</v>
      </c>
      <c r="AD1633" s="45">
        <f t="shared" si="800"/>
        <v>1.7896468883285268</v>
      </c>
      <c r="AE1633" s="45">
        <f>1/2*(('Car Info '!$C$5)*('My Spreedsheet '!F1633)^2)</f>
        <v>744450.44753086416</v>
      </c>
      <c r="AF1633" s="45">
        <f t="shared" si="801"/>
        <v>744.45044753086415</v>
      </c>
      <c r="AG1633" s="45">
        <f t="shared" si="802"/>
        <v>0.20679179098079559</v>
      </c>
      <c r="AH1633" s="45">
        <f t="shared" si="803"/>
        <v>68.978208853094841</v>
      </c>
      <c r="AI1633" s="45">
        <f t="shared" si="804"/>
        <v>17143.718163721813</v>
      </c>
      <c r="AJ1633" s="45">
        <f t="shared" si="805"/>
        <v>727306.72936714231</v>
      </c>
      <c r="AK1633" s="45">
        <f t="shared" si="806"/>
        <v>727.30672936714234</v>
      </c>
      <c r="AL1633" s="45">
        <f t="shared" si="807"/>
        <v>727306.72936714231</v>
      </c>
      <c r="AM1633" s="45">
        <f t="shared" si="808"/>
        <v>727.30672936714234</v>
      </c>
      <c r="AN1633" s="45">
        <f t="shared" si="809"/>
        <v>545.48004702535673</v>
      </c>
      <c r="AO1633" s="45">
        <f>IF('My Spreedsheet '!AN1633&lt; 'Supercapacitor Info'!$F$22,'My Spreedsheet '!AN1633,'Supercapacitor Info'!$F$22)</f>
        <v>545.48004702535673</v>
      </c>
    </row>
    <row r="1634" spans="2:41" x14ac:dyDescent="0.3">
      <c r="B1634" s="13" t="s">
        <v>12</v>
      </c>
      <c r="C1634" s="13">
        <v>1629</v>
      </c>
      <c r="D1634" s="13">
        <v>152</v>
      </c>
      <c r="E1634" s="54">
        <v>112</v>
      </c>
      <c r="F1634" s="54">
        <f t="shared" si="786"/>
        <v>31.111111111111111</v>
      </c>
      <c r="G1634" s="20">
        <f t="shared" si="810"/>
        <v>-0.51388888888888928</v>
      </c>
      <c r="H1634" s="20">
        <f t="shared" si="811"/>
        <v>-1.8500000000000014</v>
      </c>
      <c r="I1634" s="20">
        <f t="shared" si="787"/>
        <v>31.111111111111111</v>
      </c>
      <c r="J1634" s="20">
        <f t="shared" si="788"/>
        <v>18566.972222222223</v>
      </c>
      <c r="K1634" s="20">
        <f t="shared" si="812"/>
        <v>3558.7222222222213</v>
      </c>
      <c r="L1634" s="45">
        <f>'Car Info '!$C$5*'My Spreedsheet '!G1634</f>
        <v>-765.69444444444503</v>
      </c>
      <c r="M1634" s="45">
        <f t="shared" si="789"/>
        <v>1</v>
      </c>
      <c r="N1634" s="45">
        <f>IF(M1634=1,'Car Info '!$C$5*9.80665*'Car Info '!$H$5,0)</f>
        <v>160.73099349999998</v>
      </c>
      <c r="O1634" s="45">
        <f>0.5*'Car Info '!$G$5*'Car Info '!$I$5*'Car Info '!$D$5*('My Spreedsheet '!F1634*'My Spreedsheet '!F1634)</f>
        <v>369.62477284444441</v>
      </c>
      <c r="P1634" s="45">
        <f t="shared" si="814"/>
        <v>-235.33867810000066</v>
      </c>
      <c r="Q1634" s="45">
        <f t="shared" si="790"/>
        <v>-7321.647763111132</v>
      </c>
      <c r="R1634" s="45">
        <f t="shared" si="791"/>
        <v>-7.3216477631111321</v>
      </c>
      <c r="S1634" s="45">
        <f t="shared" si="792"/>
        <v>16499.957175160493</v>
      </c>
      <c r="T1634" s="45">
        <f t="shared" si="813"/>
        <v>1639286.7034336291</v>
      </c>
      <c r="U1634" s="45">
        <f t="shared" si="793"/>
        <v>0</v>
      </c>
      <c r="V1634" s="45">
        <f t="shared" si="794"/>
        <v>0</v>
      </c>
      <c r="W1634" s="45">
        <f t="shared" si="795"/>
        <v>-7.3216477631111321</v>
      </c>
      <c r="X1634" s="45">
        <f t="shared" si="796"/>
        <v>2.033791045308648E-3</v>
      </c>
      <c r="Y1634" s="45">
        <f t="shared" si="784"/>
        <v>8993.9190518052619</v>
      </c>
      <c r="Z1634" s="45">
        <f t="shared" si="785"/>
        <v>-2558.5119015856762</v>
      </c>
      <c r="AA1634" s="45">
        <f t="shared" si="797"/>
        <v>2.4983108477236837</v>
      </c>
      <c r="AB1634" s="45">
        <f t="shared" si="798"/>
        <v>-0.71069775044046557</v>
      </c>
      <c r="AC1634" s="45">
        <f t="shared" si="799"/>
        <v>0.71069775044046557</v>
      </c>
      <c r="AD1634" s="45">
        <f t="shared" si="800"/>
        <v>1.7876130972832183</v>
      </c>
      <c r="AE1634" s="45">
        <f>1/2*(('Car Info '!$C$5)*('My Spreedsheet '!F1634)^2)</f>
        <v>721086.4197530864</v>
      </c>
      <c r="AF1634" s="45">
        <f t="shared" si="801"/>
        <v>721.08641975308637</v>
      </c>
      <c r="AG1634" s="45">
        <f t="shared" si="802"/>
        <v>0.20030178326474621</v>
      </c>
      <c r="AH1634" s="45">
        <f t="shared" si="803"/>
        <v>69.17851063635959</v>
      </c>
      <c r="AI1634" s="45">
        <f t="shared" si="804"/>
        <v>16499.957175160493</v>
      </c>
      <c r="AJ1634" s="45">
        <f t="shared" si="805"/>
        <v>704586.46257792588</v>
      </c>
      <c r="AK1634" s="45">
        <f t="shared" si="806"/>
        <v>704.58646257792589</v>
      </c>
      <c r="AL1634" s="45">
        <f t="shared" si="807"/>
        <v>704586.46257792588</v>
      </c>
      <c r="AM1634" s="45">
        <f t="shared" si="808"/>
        <v>704.58646257792589</v>
      </c>
      <c r="AN1634" s="45">
        <f t="shared" si="809"/>
        <v>528.43984693344441</v>
      </c>
      <c r="AO1634" s="45">
        <f>IF('My Spreedsheet '!AN1634&lt; 'Supercapacitor Info'!$F$22,'My Spreedsheet '!AN1634,'Supercapacitor Info'!$F$22)</f>
        <v>528.43984693344441</v>
      </c>
    </row>
    <row r="1635" spans="2:41" x14ac:dyDescent="0.3">
      <c r="B1635" s="13" t="s">
        <v>12</v>
      </c>
      <c r="C1635" s="13">
        <v>1630</v>
      </c>
      <c r="D1635" s="13">
        <v>153</v>
      </c>
      <c r="E1635" s="54">
        <v>110.1</v>
      </c>
      <c r="F1635" s="54">
        <f t="shared" si="786"/>
        <v>30.583333333333332</v>
      </c>
      <c r="G1635" s="20">
        <f t="shared" si="810"/>
        <v>-0.51388888888888928</v>
      </c>
      <c r="H1635" s="20">
        <f t="shared" si="811"/>
        <v>-1.8500000000000014</v>
      </c>
      <c r="I1635" s="20">
        <f t="shared" si="787"/>
        <v>30.583333333333332</v>
      </c>
      <c r="J1635" s="20">
        <f t="shared" si="788"/>
        <v>18597.555555555555</v>
      </c>
      <c r="K1635" s="20">
        <f t="shared" si="812"/>
        <v>3589.3055555555547</v>
      </c>
      <c r="L1635" s="45">
        <f>'Car Info '!$C$5*'My Spreedsheet '!G1635</f>
        <v>-765.69444444444503</v>
      </c>
      <c r="M1635" s="45">
        <f t="shared" si="789"/>
        <v>1</v>
      </c>
      <c r="N1635" s="45">
        <f>IF(M1635=1,'Car Info '!$C$5*9.80665*'Car Info '!$H$5,0)</f>
        <v>160.73099349999998</v>
      </c>
      <c r="O1635" s="45">
        <f>0.5*'Car Info '!$G$5*'Car Info '!$I$5*'Car Info '!$D$5*('My Spreedsheet '!F1635*'My Spreedsheet '!F1635)</f>
        <v>357.19030553795312</v>
      </c>
      <c r="P1635" s="45">
        <f t="shared" si="814"/>
        <v>-247.77314540649195</v>
      </c>
      <c r="Q1635" s="45">
        <f t="shared" si="790"/>
        <v>-7577.7286970152118</v>
      </c>
      <c r="R1635" s="45">
        <f t="shared" si="791"/>
        <v>-7.5777286970152122</v>
      </c>
      <c r="S1635" s="45">
        <f t="shared" si="792"/>
        <v>15839.759728910731</v>
      </c>
      <c r="T1635" s="45">
        <f t="shared" si="813"/>
        <v>1655126.4631625398</v>
      </c>
      <c r="U1635" s="45">
        <f t="shared" si="793"/>
        <v>0</v>
      </c>
      <c r="V1635" s="45">
        <f t="shared" si="794"/>
        <v>0</v>
      </c>
      <c r="W1635" s="45">
        <f t="shared" si="795"/>
        <v>-7.5777286970152122</v>
      </c>
      <c r="X1635" s="45">
        <f t="shared" si="796"/>
        <v>2.104924638059781E-3</v>
      </c>
      <c r="Y1635" s="45">
        <f t="shared" si="784"/>
        <v>8993.9190518052619</v>
      </c>
      <c r="Z1635" s="45">
        <f t="shared" si="785"/>
        <v>-2566.0896302826914</v>
      </c>
      <c r="AA1635" s="45">
        <f t="shared" si="797"/>
        <v>2.4983108477236837</v>
      </c>
      <c r="AB1635" s="45">
        <f t="shared" si="798"/>
        <v>-0.71280267507852535</v>
      </c>
      <c r="AC1635" s="45">
        <f t="shared" si="799"/>
        <v>0.71280267507852535</v>
      </c>
      <c r="AD1635" s="45">
        <f t="shared" si="800"/>
        <v>1.7855081726451583</v>
      </c>
      <c r="AE1635" s="45">
        <f>1/2*(('Car Info '!$C$5)*('My Spreedsheet '!F1635)^2)</f>
        <v>696828.50694444438</v>
      </c>
      <c r="AF1635" s="45">
        <f t="shared" si="801"/>
        <v>696.82850694444437</v>
      </c>
      <c r="AG1635" s="45">
        <f t="shared" si="802"/>
        <v>0.19356347415123454</v>
      </c>
      <c r="AH1635" s="45">
        <f t="shared" si="803"/>
        <v>69.372074110510823</v>
      </c>
      <c r="AI1635" s="45">
        <f t="shared" si="804"/>
        <v>15839.759728910731</v>
      </c>
      <c r="AJ1635" s="45">
        <f t="shared" si="805"/>
        <v>680988.74721553363</v>
      </c>
      <c r="AK1635" s="45">
        <f t="shared" si="806"/>
        <v>680.98874721553364</v>
      </c>
      <c r="AL1635" s="45">
        <f t="shared" si="807"/>
        <v>680988.74721553363</v>
      </c>
      <c r="AM1635" s="45">
        <f t="shared" si="808"/>
        <v>680.98874721553364</v>
      </c>
      <c r="AN1635" s="45">
        <f t="shared" si="809"/>
        <v>510.74156041165025</v>
      </c>
      <c r="AO1635" s="45">
        <f>IF('My Spreedsheet '!AN1635&lt; 'Supercapacitor Info'!$F$22,'My Spreedsheet '!AN1635,'Supercapacitor Info'!$F$22)</f>
        <v>510.74156041165025</v>
      </c>
    </row>
    <row r="1636" spans="2:41" x14ac:dyDescent="0.3">
      <c r="B1636" s="13" t="s">
        <v>12</v>
      </c>
      <c r="C1636" s="13">
        <v>1631</v>
      </c>
      <c r="D1636" s="13">
        <v>154</v>
      </c>
      <c r="E1636" s="54">
        <v>108.3</v>
      </c>
      <c r="F1636" s="54">
        <f t="shared" si="786"/>
        <v>30.083333333333332</v>
      </c>
      <c r="G1636" s="20">
        <f t="shared" si="810"/>
        <v>-0.43055555555555475</v>
      </c>
      <c r="H1636" s="20">
        <f t="shared" si="811"/>
        <v>-1.5499999999999972</v>
      </c>
      <c r="I1636" s="20">
        <f t="shared" si="787"/>
        <v>30.083333333333332</v>
      </c>
      <c r="J1636" s="20">
        <f t="shared" si="788"/>
        <v>18627.638888888887</v>
      </c>
      <c r="K1636" s="20">
        <f t="shared" si="812"/>
        <v>3619.3888888888882</v>
      </c>
      <c r="L1636" s="45">
        <f>'Car Info '!$C$5*'My Spreedsheet '!G1636</f>
        <v>-641.52777777777658</v>
      </c>
      <c r="M1636" s="45">
        <f t="shared" si="789"/>
        <v>1</v>
      </c>
      <c r="N1636" s="45">
        <f>IF(M1636=1,'Car Info '!$C$5*9.80665*'Car Info '!$H$5,0)</f>
        <v>160.73099349999998</v>
      </c>
      <c r="O1636" s="45">
        <f>0.5*'Car Info '!$G$5*'Car Info '!$I$5*'Car Info '!$D$5*('My Spreedsheet '!F1636*'My Spreedsheet '!F1636)</f>
        <v>345.6065291747031</v>
      </c>
      <c r="P1636" s="45">
        <f t="shared" si="814"/>
        <v>-135.19025510307353</v>
      </c>
      <c r="Q1636" s="45">
        <f t="shared" si="790"/>
        <v>-4066.9735076841284</v>
      </c>
      <c r="R1636" s="45">
        <f t="shared" si="791"/>
        <v>-4.0669735076841285</v>
      </c>
      <c r="S1636" s="45">
        <f t="shared" si="792"/>
        <v>15232.320473797317</v>
      </c>
      <c r="T1636" s="45">
        <f t="shared" si="813"/>
        <v>1670358.7836363371</v>
      </c>
      <c r="U1636" s="45">
        <f t="shared" si="793"/>
        <v>0</v>
      </c>
      <c r="V1636" s="45">
        <f t="shared" si="794"/>
        <v>0</v>
      </c>
      <c r="W1636" s="45">
        <f t="shared" si="795"/>
        <v>-4.0669735076841285</v>
      </c>
      <c r="X1636" s="45">
        <f t="shared" si="796"/>
        <v>1.1297148632455913E-3</v>
      </c>
      <c r="Y1636" s="45">
        <f t="shared" si="784"/>
        <v>8993.9190518052619</v>
      </c>
      <c r="Z1636" s="45">
        <f t="shared" si="785"/>
        <v>-2570.1566037903754</v>
      </c>
      <c r="AA1636" s="45">
        <f t="shared" si="797"/>
        <v>2.4983108477236837</v>
      </c>
      <c r="AB1636" s="45">
        <f t="shared" si="798"/>
        <v>-0.71393238994177088</v>
      </c>
      <c r="AC1636" s="45">
        <f t="shared" si="799"/>
        <v>0.71393238994177088</v>
      </c>
      <c r="AD1636" s="45">
        <f t="shared" si="800"/>
        <v>1.7843784577819128</v>
      </c>
      <c r="AE1636" s="45">
        <f>1/2*(('Car Info '!$C$5)*('My Spreedsheet '!F1636)^2)</f>
        <v>674230.17361111101</v>
      </c>
      <c r="AF1636" s="45">
        <f t="shared" si="801"/>
        <v>674.23017361111101</v>
      </c>
      <c r="AG1636" s="45">
        <f t="shared" si="802"/>
        <v>0.18728615933641973</v>
      </c>
      <c r="AH1636" s="45">
        <f t="shared" si="803"/>
        <v>69.559360269847247</v>
      </c>
      <c r="AI1636" s="45">
        <f t="shared" si="804"/>
        <v>15232.320473797317</v>
      </c>
      <c r="AJ1636" s="45">
        <f t="shared" si="805"/>
        <v>658997.85313731374</v>
      </c>
      <c r="AK1636" s="45">
        <f t="shared" si="806"/>
        <v>658.99785313731377</v>
      </c>
      <c r="AL1636" s="45">
        <f t="shared" si="807"/>
        <v>658997.85313731374</v>
      </c>
      <c r="AM1636" s="45">
        <f t="shared" si="808"/>
        <v>658.99785313731377</v>
      </c>
      <c r="AN1636" s="45">
        <f t="shared" si="809"/>
        <v>494.24838985298527</v>
      </c>
      <c r="AO1636" s="45">
        <f>IF('My Spreedsheet '!AN1636&lt; 'Supercapacitor Info'!$F$22,'My Spreedsheet '!AN1636,'Supercapacitor Info'!$F$22)</f>
        <v>494.24838985298527</v>
      </c>
    </row>
    <row r="1637" spans="2:41" x14ac:dyDescent="0.3">
      <c r="B1637" s="13" t="s">
        <v>12</v>
      </c>
      <c r="C1637" s="13">
        <v>1632</v>
      </c>
      <c r="D1637" s="13">
        <v>155</v>
      </c>
      <c r="E1637" s="54">
        <v>107</v>
      </c>
      <c r="F1637" s="54">
        <f t="shared" si="786"/>
        <v>29.722222222222221</v>
      </c>
      <c r="G1637" s="20">
        <f t="shared" si="810"/>
        <v>-0.30555555555555597</v>
      </c>
      <c r="H1637" s="20">
        <f t="shared" si="811"/>
        <v>-1.1000000000000014</v>
      </c>
      <c r="I1637" s="20">
        <f t="shared" si="787"/>
        <v>29.722222222222221</v>
      </c>
      <c r="J1637" s="20">
        <f t="shared" si="788"/>
        <v>18657.361111111109</v>
      </c>
      <c r="K1637" s="20">
        <f t="shared" si="812"/>
        <v>3649.1111111111104</v>
      </c>
      <c r="L1637" s="45">
        <f>'Car Info '!$C$5*'My Spreedsheet '!G1637</f>
        <v>-455.2777777777784</v>
      </c>
      <c r="M1637" s="45">
        <f t="shared" si="789"/>
        <v>1</v>
      </c>
      <c r="N1637" s="45">
        <f>IF(M1637=1,'Car Info '!$C$5*9.80665*'Car Info '!$H$5,0)</f>
        <v>160.73099349999998</v>
      </c>
      <c r="O1637" s="45">
        <f>0.5*'Car Info '!$G$5*'Car Info '!$I$5*'Car Info '!$D$5*('My Spreedsheet '!F1637*'My Spreedsheet '!F1637)</f>
        <v>337.35921749809023</v>
      </c>
      <c r="P1637" s="45">
        <f t="shared" si="814"/>
        <v>42.812433220311789</v>
      </c>
      <c r="Q1637" s="45">
        <f t="shared" si="790"/>
        <v>1272.4806540481559</v>
      </c>
      <c r="R1637" s="45">
        <f t="shared" si="791"/>
        <v>1.2724806540481559</v>
      </c>
      <c r="S1637" s="45">
        <f t="shared" si="792"/>
        <v>14804.347937998793</v>
      </c>
      <c r="T1637" s="45">
        <f t="shared" si="813"/>
        <v>1685163.131574336</v>
      </c>
      <c r="U1637" s="45">
        <f t="shared" si="793"/>
        <v>1.2724806540481559</v>
      </c>
      <c r="V1637" s="45">
        <f t="shared" si="794"/>
        <v>3.5346684834670997E-4</v>
      </c>
      <c r="W1637" s="45">
        <f t="shared" si="795"/>
        <v>0</v>
      </c>
      <c r="X1637" s="45">
        <f t="shared" si="796"/>
        <v>0</v>
      </c>
      <c r="Y1637" s="45">
        <f t="shared" si="784"/>
        <v>8995.1915324593101</v>
      </c>
      <c r="Z1637" s="45">
        <f t="shared" si="785"/>
        <v>-2570.1566037903754</v>
      </c>
      <c r="AA1637" s="45">
        <f t="shared" si="797"/>
        <v>2.4986643145720304</v>
      </c>
      <c r="AB1637" s="45">
        <f t="shared" si="798"/>
        <v>-0.71393238994177088</v>
      </c>
      <c r="AC1637" s="45">
        <f t="shared" si="799"/>
        <v>0.71393238994177088</v>
      </c>
      <c r="AD1637" s="45">
        <f t="shared" si="800"/>
        <v>1.7847319246302595</v>
      </c>
      <c r="AE1637" s="45">
        <f>1/2*(('Car Info '!$C$5)*('My Spreedsheet '!F1637)^2)</f>
        <v>658140.81790123449</v>
      </c>
      <c r="AF1637" s="45">
        <f t="shared" si="801"/>
        <v>658.14081790123453</v>
      </c>
      <c r="AG1637" s="45">
        <f t="shared" si="802"/>
        <v>0.18281689386145403</v>
      </c>
      <c r="AH1637" s="45">
        <f t="shared" si="803"/>
        <v>69.742177163708703</v>
      </c>
      <c r="AI1637" s="45">
        <f t="shared" si="804"/>
        <v>14804.347937998793</v>
      </c>
      <c r="AJ1637" s="45">
        <f t="shared" si="805"/>
        <v>643336.46996323566</v>
      </c>
      <c r="AK1637" s="45">
        <f t="shared" si="806"/>
        <v>643.33646996323569</v>
      </c>
      <c r="AL1637" s="45">
        <f t="shared" si="807"/>
        <v>643336.46996323566</v>
      </c>
      <c r="AM1637" s="45">
        <f t="shared" si="808"/>
        <v>643.33646996323569</v>
      </c>
      <c r="AN1637" s="45">
        <f t="shared" si="809"/>
        <v>482.50235247242671</v>
      </c>
      <c r="AO1637" s="45">
        <f>IF('My Spreedsheet '!AN1637&lt; 'Supercapacitor Info'!$F$22,'My Spreedsheet '!AN1637,'Supercapacitor Info'!$F$22)</f>
        <v>482.50235247242671</v>
      </c>
    </row>
    <row r="1638" spans="2:41" x14ac:dyDescent="0.3">
      <c r="B1638" s="13" t="s">
        <v>12</v>
      </c>
      <c r="C1638" s="13">
        <v>1633</v>
      </c>
      <c r="D1638" s="13">
        <v>156</v>
      </c>
      <c r="E1638" s="54">
        <v>106.1</v>
      </c>
      <c r="F1638" s="54">
        <f t="shared" si="786"/>
        <v>29.472222222222221</v>
      </c>
      <c r="G1638" s="20">
        <f t="shared" si="810"/>
        <v>-0.16666666666666705</v>
      </c>
      <c r="H1638" s="20">
        <f t="shared" si="811"/>
        <v>-0.60000000000000142</v>
      </c>
      <c r="I1638" s="20">
        <f t="shared" si="787"/>
        <v>29.472222222222221</v>
      </c>
      <c r="J1638" s="20">
        <f t="shared" si="788"/>
        <v>18686.833333333332</v>
      </c>
      <c r="K1638" s="20">
        <f t="shared" si="812"/>
        <v>3678.5833333333326</v>
      </c>
      <c r="L1638" s="45">
        <f>'Car Info '!$C$5*'My Spreedsheet '!G1638</f>
        <v>-248.33333333333391</v>
      </c>
      <c r="M1638" s="45">
        <f t="shared" si="789"/>
        <v>1</v>
      </c>
      <c r="N1638" s="45">
        <f>IF(M1638=1,'Car Info '!$C$5*9.80665*'Car Info '!$H$5,0)</f>
        <v>160.73099349999998</v>
      </c>
      <c r="O1638" s="45">
        <f>0.5*'Car Info '!$G$5*'Car Info '!$I$5*'Car Info '!$D$5*('My Spreedsheet '!F1638*'My Spreedsheet '!F1638)</f>
        <v>331.70788337948085</v>
      </c>
      <c r="P1638" s="45">
        <f t="shared" si="814"/>
        <v>244.10554354614692</v>
      </c>
      <c r="Q1638" s="45">
        <f t="shared" si="790"/>
        <v>7194.3328250683853</v>
      </c>
      <c r="R1638" s="45">
        <f t="shared" si="791"/>
        <v>7.1943328250683853</v>
      </c>
      <c r="S1638" s="45">
        <f t="shared" si="792"/>
        <v>14513.268010253589</v>
      </c>
      <c r="T1638" s="45">
        <f t="shared" si="813"/>
        <v>1699676.3995845895</v>
      </c>
      <c r="U1638" s="45">
        <f t="shared" si="793"/>
        <v>7.1943328250683853</v>
      </c>
      <c r="V1638" s="45">
        <f t="shared" si="794"/>
        <v>1.998425784741218E-3</v>
      </c>
      <c r="W1638" s="45">
        <f t="shared" si="795"/>
        <v>0</v>
      </c>
      <c r="X1638" s="45">
        <f t="shared" si="796"/>
        <v>0</v>
      </c>
      <c r="Y1638" s="45">
        <f t="shared" si="784"/>
        <v>9002.3858652843792</v>
      </c>
      <c r="Z1638" s="45">
        <f t="shared" si="785"/>
        <v>-2570.1566037903754</v>
      </c>
      <c r="AA1638" s="45">
        <f t="shared" si="797"/>
        <v>2.5006627403567721</v>
      </c>
      <c r="AB1638" s="45">
        <f t="shared" si="798"/>
        <v>-0.71393238994177088</v>
      </c>
      <c r="AC1638" s="45">
        <f t="shared" si="799"/>
        <v>0.71393238994177088</v>
      </c>
      <c r="AD1638" s="45">
        <f t="shared" si="800"/>
        <v>1.7867303504150012</v>
      </c>
      <c r="AE1638" s="45">
        <f>1/2*(('Car Info '!$C$5)*('My Spreedsheet '!F1638)^2)</f>
        <v>647115.85262345674</v>
      </c>
      <c r="AF1638" s="45">
        <f t="shared" si="801"/>
        <v>647.1158526234567</v>
      </c>
      <c r="AG1638" s="45">
        <f t="shared" si="802"/>
        <v>0.17975440350651575</v>
      </c>
      <c r="AH1638" s="45">
        <f t="shared" si="803"/>
        <v>69.921931567215225</v>
      </c>
      <c r="AI1638" s="45">
        <f t="shared" si="804"/>
        <v>14513.268010253589</v>
      </c>
      <c r="AJ1638" s="45">
        <f t="shared" si="805"/>
        <v>632602.58461320319</v>
      </c>
      <c r="AK1638" s="45">
        <f t="shared" si="806"/>
        <v>632.60258461320325</v>
      </c>
      <c r="AL1638" s="45">
        <f t="shared" si="807"/>
        <v>632602.58461320319</v>
      </c>
      <c r="AM1638" s="45">
        <f t="shared" si="808"/>
        <v>632.60258461320325</v>
      </c>
      <c r="AN1638" s="45">
        <f t="shared" si="809"/>
        <v>474.45193845990241</v>
      </c>
      <c r="AO1638" s="45">
        <f>IF('My Spreedsheet '!AN1638&lt; 'Supercapacitor Info'!$F$22,'My Spreedsheet '!AN1638,'Supercapacitor Info'!$F$22)</f>
        <v>474.45193845990241</v>
      </c>
    </row>
    <row r="1639" spans="2:41" x14ac:dyDescent="0.3">
      <c r="B1639" s="13" t="s">
        <v>12</v>
      </c>
      <c r="C1639" s="13">
        <v>1634</v>
      </c>
      <c r="D1639" s="13">
        <v>157</v>
      </c>
      <c r="E1639" s="54">
        <v>105.8</v>
      </c>
      <c r="F1639" s="54">
        <f t="shared" si="786"/>
        <v>29.388888888888886</v>
      </c>
      <c r="G1639" s="20">
        <f t="shared" si="810"/>
        <v>-5.5555555555554373E-2</v>
      </c>
      <c r="H1639" s="20">
        <f t="shared" si="811"/>
        <v>-0.19999999999999574</v>
      </c>
      <c r="I1639" s="20">
        <f t="shared" si="787"/>
        <v>29.388888888888886</v>
      </c>
      <c r="J1639" s="20">
        <f t="shared" si="788"/>
        <v>18716.222222222223</v>
      </c>
      <c r="K1639" s="20">
        <f t="shared" si="812"/>
        <v>3707.9722222222213</v>
      </c>
      <c r="L1639" s="45">
        <f>'Car Info '!$C$5*'My Spreedsheet '!G1639</f>
        <v>-82.777777777776009</v>
      </c>
      <c r="M1639" s="45">
        <f t="shared" si="789"/>
        <v>1</v>
      </c>
      <c r="N1639" s="45">
        <f>IF(M1639=1,'Car Info '!$C$5*9.80665*'Car Info '!$H$5,0)</f>
        <v>160.73099349999998</v>
      </c>
      <c r="O1639" s="45">
        <f>0.5*'Car Info '!$G$5*'Car Info '!$I$5*'Car Info '!$D$5*('My Spreedsheet '!F1639*'My Spreedsheet '!F1639)</f>
        <v>329.83471319375684</v>
      </c>
      <c r="P1639" s="45">
        <f t="shared" si="814"/>
        <v>407.78792891598084</v>
      </c>
      <c r="Q1639" s="45">
        <f t="shared" si="790"/>
        <v>11984.43413314188</v>
      </c>
      <c r="R1639" s="45">
        <f t="shared" si="791"/>
        <v>11.98443413314188</v>
      </c>
      <c r="S1639" s="45">
        <f t="shared" si="792"/>
        <v>14417.181046722075</v>
      </c>
      <c r="T1639" s="45">
        <f t="shared" si="813"/>
        <v>1714093.5806313115</v>
      </c>
      <c r="U1639" s="45">
        <f t="shared" si="793"/>
        <v>11.98443413314188</v>
      </c>
      <c r="V1639" s="45">
        <f t="shared" si="794"/>
        <v>3.3290094814283E-3</v>
      </c>
      <c r="W1639" s="45">
        <f t="shared" si="795"/>
        <v>0</v>
      </c>
      <c r="X1639" s="45">
        <f t="shared" si="796"/>
        <v>0</v>
      </c>
      <c r="Y1639" s="45">
        <f t="shared" si="784"/>
        <v>9014.3702994175219</v>
      </c>
      <c r="Z1639" s="45">
        <f t="shared" si="785"/>
        <v>-2570.1566037903754</v>
      </c>
      <c r="AA1639" s="45">
        <f t="shared" si="797"/>
        <v>2.5039917498382005</v>
      </c>
      <c r="AB1639" s="45">
        <f t="shared" si="798"/>
        <v>-0.71393238994177088</v>
      </c>
      <c r="AC1639" s="45">
        <f t="shared" si="799"/>
        <v>0.71393238994177088</v>
      </c>
      <c r="AD1639" s="45">
        <f t="shared" si="800"/>
        <v>1.7900593598964296</v>
      </c>
      <c r="AE1639" s="45">
        <f>1/2*(('Car Info '!$C$5)*('My Spreedsheet '!F1639)^2)</f>
        <v>643461.55864197516</v>
      </c>
      <c r="AF1639" s="45">
        <f t="shared" si="801"/>
        <v>643.46155864197522</v>
      </c>
      <c r="AG1639" s="45">
        <f t="shared" si="802"/>
        <v>0.17873932184499311</v>
      </c>
      <c r="AH1639" s="45">
        <f t="shared" si="803"/>
        <v>70.100670889060211</v>
      </c>
      <c r="AI1639" s="45">
        <f t="shared" si="804"/>
        <v>14417.181046722075</v>
      </c>
      <c r="AJ1639" s="45">
        <f t="shared" si="805"/>
        <v>629044.37759525306</v>
      </c>
      <c r="AK1639" s="45">
        <f t="shared" si="806"/>
        <v>629.04437759525308</v>
      </c>
      <c r="AL1639" s="45">
        <f t="shared" si="807"/>
        <v>629044.37759525306</v>
      </c>
      <c r="AM1639" s="45">
        <f t="shared" si="808"/>
        <v>629.04437759525308</v>
      </c>
      <c r="AN1639" s="45">
        <f t="shared" si="809"/>
        <v>471.78328319643981</v>
      </c>
      <c r="AO1639" s="45">
        <f>IF('My Spreedsheet '!AN1639&lt; 'Supercapacitor Info'!$F$22,'My Spreedsheet '!AN1639,'Supercapacitor Info'!$F$22)</f>
        <v>471.78328319643981</v>
      </c>
    </row>
    <row r="1640" spans="2:41" x14ac:dyDescent="0.3">
      <c r="B1640" s="13" t="s">
        <v>12</v>
      </c>
      <c r="C1640" s="13">
        <v>1635</v>
      </c>
      <c r="D1640" s="13">
        <v>158</v>
      </c>
      <c r="E1640" s="54">
        <v>105.7</v>
      </c>
      <c r="F1640" s="54">
        <f t="shared" si="786"/>
        <v>29.361111111111111</v>
      </c>
      <c r="G1640" s="20">
        <f t="shared" si="810"/>
        <v>-1.3888888888888099E-2</v>
      </c>
      <c r="H1640" s="20">
        <f t="shared" si="811"/>
        <v>-4.9999999999997158E-2</v>
      </c>
      <c r="I1640" s="20">
        <f t="shared" si="787"/>
        <v>29.361111111111111</v>
      </c>
      <c r="J1640" s="20">
        <f t="shared" si="788"/>
        <v>18745.583333333332</v>
      </c>
      <c r="K1640" s="20">
        <f t="shared" si="812"/>
        <v>3737.3333333333326</v>
      </c>
      <c r="L1640" s="45">
        <f>'Car Info '!$C$5*'My Spreedsheet '!G1640</f>
        <v>-20.694444444443267</v>
      </c>
      <c r="M1640" s="45">
        <f t="shared" si="789"/>
        <v>1</v>
      </c>
      <c r="N1640" s="45">
        <f>IF(M1640=1,'Car Info '!$C$5*9.80665*'Car Info '!$H$5,0)</f>
        <v>160.73099349999998</v>
      </c>
      <c r="O1640" s="45">
        <f>0.5*'Car Info '!$G$5*'Car Info '!$I$5*'Car Info '!$D$5*('My Spreedsheet '!F1640*'My Spreedsheet '!F1640)</f>
        <v>329.21150178227259</v>
      </c>
      <c r="P1640" s="45">
        <f t="shared" si="814"/>
        <v>469.24805083782928</v>
      </c>
      <c r="Q1640" s="45">
        <f t="shared" si="790"/>
        <v>13777.644159321821</v>
      </c>
      <c r="R1640" s="45">
        <f t="shared" si="791"/>
        <v>13.77764415932182</v>
      </c>
      <c r="S1640" s="45">
        <f t="shared" si="792"/>
        <v>14385.256042037838</v>
      </c>
      <c r="T1640" s="45">
        <f t="shared" si="813"/>
        <v>1728478.8366733494</v>
      </c>
      <c r="U1640" s="45">
        <f t="shared" si="793"/>
        <v>13.77764415932182</v>
      </c>
      <c r="V1640" s="45">
        <f t="shared" si="794"/>
        <v>3.8271233775893946E-3</v>
      </c>
      <c r="W1640" s="45">
        <f t="shared" si="795"/>
        <v>0</v>
      </c>
      <c r="X1640" s="45">
        <f t="shared" si="796"/>
        <v>0</v>
      </c>
      <c r="Y1640" s="45">
        <f t="shared" si="784"/>
        <v>9028.1479435768433</v>
      </c>
      <c r="Z1640" s="45">
        <f t="shared" si="785"/>
        <v>-2570.1566037903754</v>
      </c>
      <c r="AA1640" s="45">
        <f t="shared" si="797"/>
        <v>2.5078188732157898</v>
      </c>
      <c r="AB1640" s="45">
        <f t="shared" si="798"/>
        <v>-0.71393238994177088</v>
      </c>
      <c r="AC1640" s="45">
        <f t="shared" si="799"/>
        <v>0.71393238994177088</v>
      </c>
      <c r="AD1640" s="45">
        <f t="shared" si="800"/>
        <v>1.7938864832740189</v>
      </c>
      <c r="AE1640" s="45">
        <f>1/2*(('Car Info '!$C$5)*('My Spreedsheet '!F1640)^2)</f>
        <v>642245.76003086416</v>
      </c>
      <c r="AF1640" s="45">
        <f t="shared" si="801"/>
        <v>642.24576003086418</v>
      </c>
      <c r="AG1640" s="45">
        <f t="shared" si="802"/>
        <v>0.17840160000857339</v>
      </c>
      <c r="AH1640" s="45">
        <f t="shared" si="803"/>
        <v>70.279072489068781</v>
      </c>
      <c r="AI1640" s="45">
        <f t="shared" si="804"/>
        <v>14385.256042037838</v>
      </c>
      <c r="AJ1640" s="45">
        <f t="shared" si="805"/>
        <v>627860.5039888263</v>
      </c>
      <c r="AK1640" s="45">
        <f t="shared" si="806"/>
        <v>627.86050398882628</v>
      </c>
      <c r="AL1640" s="45">
        <f t="shared" si="807"/>
        <v>627860.5039888263</v>
      </c>
      <c r="AM1640" s="45">
        <f t="shared" si="808"/>
        <v>627.86050398882628</v>
      </c>
      <c r="AN1640" s="45">
        <f t="shared" si="809"/>
        <v>470.89537799161974</v>
      </c>
      <c r="AO1640" s="45">
        <f>IF('My Spreedsheet '!AN1640&lt; 'Supercapacitor Info'!$F$22,'My Spreedsheet '!AN1640,'Supercapacitor Info'!$F$22)</f>
        <v>470.89537799161974</v>
      </c>
    </row>
    <row r="1641" spans="2:41" x14ac:dyDescent="0.3">
      <c r="B1641" s="13" t="s">
        <v>12</v>
      </c>
      <c r="C1641" s="13">
        <v>1636</v>
      </c>
      <c r="D1641" s="13">
        <v>159</v>
      </c>
      <c r="E1641" s="54">
        <v>105.7</v>
      </c>
      <c r="F1641" s="54">
        <f t="shared" si="786"/>
        <v>29.361111111111111</v>
      </c>
      <c r="G1641" s="20">
        <f t="shared" si="810"/>
        <v>-1.3888888888890073E-2</v>
      </c>
      <c r="H1641" s="20">
        <f t="shared" si="811"/>
        <v>-5.0000000000004263E-2</v>
      </c>
      <c r="I1641" s="20">
        <f t="shared" si="787"/>
        <v>29.361111111111111</v>
      </c>
      <c r="J1641" s="20">
        <f t="shared" si="788"/>
        <v>18774.944444444442</v>
      </c>
      <c r="K1641" s="20">
        <f t="shared" si="812"/>
        <v>3766.6944444444439</v>
      </c>
      <c r="L1641" s="45">
        <f>'Car Info '!$C$5*'My Spreedsheet '!G1641</f>
        <v>-20.694444444446209</v>
      </c>
      <c r="M1641" s="45">
        <f t="shared" si="789"/>
        <v>1</v>
      </c>
      <c r="N1641" s="45">
        <f>IF(M1641=1,'Car Info '!$C$5*9.80665*'Car Info '!$H$5,0)</f>
        <v>160.73099349999998</v>
      </c>
      <c r="O1641" s="45">
        <f>0.5*'Car Info '!$G$5*'Car Info '!$I$5*'Car Info '!$D$5*('My Spreedsheet '!F1641*'My Spreedsheet '!F1641)</f>
        <v>329.21150178227259</v>
      </c>
      <c r="P1641" s="45">
        <f t="shared" si="814"/>
        <v>469.24805083782633</v>
      </c>
      <c r="Q1641" s="45">
        <f t="shared" si="790"/>
        <v>13777.644159321733</v>
      </c>
      <c r="R1641" s="45">
        <f t="shared" si="791"/>
        <v>13.777644159321733</v>
      </c>
      <c r="S1641" s="45">
        <f t="shared" si="792"/>
        <v>14385.256042037838</v>
      </c>
      <c r="T1641" s="45">
        <f t="shared" si="813"/>
        <v>1742864.0927153872</v>
      </c>
      <c r="U1641" s="45">
        <f t="shared" si="793"/>
        <v>13.777644159321733</v>
      </c>
      <c r="V1641" s="45">
        <f t="shared" si="794"/>
        <v>3.8271233775893703E-3</v>
      </c>
      <c r="W1641" s="45">
        <f t="shared" si="795"/>
        <v>0</v>
      </c>
      <c r="X1641" s="45">
        <f t="shared" si="796"/>
        <v>0</v>
      </c>
      <c r="Y1641" s="45">
        <f t="shared" si="784"/>
        <v>9041.9255877361647</v>
      </c>
      <c r="Z1641" s="45">
        <f t="shared" si="785"/>
        <v>-2570.1566037903754</v>
      </c>
      <c r="AA1641" s="45">
        <f t="shared" si="797"/>
        <v>2.5116459965933791</v>
      </c>
      <c r="AB1641" s="45">
        <f t="shared" si="798"/>
        <v>-0.71393238994177088</v>
      </c>
      <c r="AC1641" s="45">
        <f t="shared" si="799"/>
        <v>0.71393238994177088</v>
      </c>
      <c r="AD1641" s="45">
        <f t="shared" si="800"/>
        <v>1.7977136066516082</v>
      </c>
      <c r="AE1641" s="45">
        <f>1/2*(('Car Info '!$C$5)*('My Spreedsheet '!F1641)^2)</f>
        <v>642245.76003086416</v>
      </c>
      <c r="AF1641" s="45">
        <f t="shared" si="801"/>
        <v>642.24576003086418</v>
      </c>
      <c r="AG1641" s="45">
        <f t="shared" si="802"/>
        <v>0.17840160000857339</v>
      </c>
      <c r="AH1641" s="45">
        <f t="shared" si="803"/>
        <v>70.457474089077351</v>
      </c>
      <c r="AI1641" s="45">
        <f t="shared" si="804"/>
        <v>14385.256042037838</v>
      </c>
      <c r="AJ1641" s="45">
        <f t="shared" si="805"/>
        <v>627860.5039888263</v>
      </c>
      <c r="AK1641" s="45">
        <f t="shared" si="806"/>
        <v>627.86050398882628</v>
      </c>
      <c r="AL1641" s="45">
        <f t="shared" si="807"/>
        <v>627860.5039888263</v>
      </c>
      <c r="AM1641" s="45">
        <f t="shared" si="808"/>
        <v>627.86050398882628</v>
      </c>
      <c r="AN1641" s="45">
        <f t="shared" si="809"/>
        <v>470.89537799161974</v>
      </c>
      <c r="AO1641" s="45">
        <f>IF('My Spreedsheet '!AN1641&lt; 'Supercapacitor Info'!$F$22,'My Spreedsheet '!AN1641,'Supercapacitor Info'!$F$22)</f>
        <v>470.89537799161974</v>
      </c>
    </row>
    <row r="1642" spans="2:41" x14ac:dyDescent="0.3">
      <c r="B1642" s="13" t="s">
        <v>12</v>
      </c>
      <c r="C1642" s="13">
        <v>1637</v>
      </c>
      <c r="D1642" s="13">
        <v>160</v>
      </c>
      <c r="E1642" s="54">
        <v>105.6</v>
      </c>
      <c r="F1642" s="54">
        <f t="shared" si="786"/>
        <v>29.333333333333332</v>
      </c>
      <c r="G1642" s="20">
        <f t="shared" si="810"/>
        <v>-5.5555555555556344E-2</v>
      </c>
      <c r="H1642" s="20">
        <f t="shared" si="811"/>
        <v>-0.20000000000000284</v>
      </c>
      <c r="I1642" s="20">
        <f t="shared" si="787"/>
        <v>29.333333333333332</v>
      </c>
      <c r="J1642" s="20">
        <f t="shared" si="788"/>
        <v>18804.277777777774</v>
      </c>
      <c r="K1642" s="20">
        <f t="shared" si="812"/>
        <v>3796.0277777777774</v>
      </c>
      <c r="L1642" s="45">
        <f>'Car Info '!$C$5*'My Spreedsheet '!G1642</f>
        <v>-82.777777777778951</v>
      </c>
      <c r="M1642" s="45">
        <f t="shared" si="789"/>
        <v>1</v>
      </c>
      <c r="N1642" s="45">
        <f>IF(M1642=1,'Car Info '!$C$5*9.80665*'Car Info '!$H$5,0)</f>
        <v>160.73099349999998</v>
      </c>
      <c r="O1642" s="45">
        <f>0.5*'Car Info '!$G$5*'Car Info '!$I$5*'Car Info '!$D$5*('My Spreedsheet '!F1642*'My Spreedsheet '!F1642)</f>
        <v>328.58887969599994</v>
      </c>
      <c r="P1642" s="45">
        <f t="shared" si="814"/>
        <v>406.54209541822098</v>
      </c>
      <c r="Q1642" s="45">
        <f t="shared" si="790"/>
        <v>11925.234798934482</v>
      </c>
      <c r="R1642" s="45">
        <f t="shared" si="791"/>
        <v>11.925234798934483</v>
      </c>
      <c r="S1642" s="45">
        <f t="shared" si="792"/>
        <v>14353.382947082662</v>
      </c>
      <c r="T1642" s="45">
        <f t="shared" si="813"/>
        <v>1757217.4756624699</v>
      </c>
      <c r="U1642" s="45">
        <f t="shared" si="793"/>
        <v>11.925234798934483</v>
      </c>
      <c r="V1642" s="45">
        <f t="shared" si="794"/>
        <v>3.3125652219262451E-3</v>
      </c>
      <c r="W1642" s="45">
        <f t="shared" si="795"/>
        <v>0</v>
      </c>
      <c r="X1642" s="45">
        <f t="shared" si="796"/>
        <v>0</v>
      </c>
      <c r="Y1642" s="45">
        <f t="shared" si="784"/>
        <v>9053.8508225350997</v>
      </c>
      <c r="Z1642" s="45">
        <f t="shared" si="785"/>
        <v>-2570.1566037903754</v>
      </c>
      <c r="AA1642" s="45">
        <f t="shared" si="797"/>
        <v>2.5149585618153054</v>
      </c>
      <c r="AB1642" s="45">
        <f t="shared" si="798"/>
        <v>-0.71393238994177088</v>
      </c>
      <c r="AC1642" s="45">
        <f t="shared" si="799"/>
        <v>0.71393238994177088</v>
      </c>
      <c r="AD1642" s="45">
        <f t="shared" si="800"/>
        <v>1.8010261718735345</v>
      </c>
      <c r="AE1642" s="45">
        <f>1/2*(('Car Info '!$C$5)*('My Spreedsheet '!F1642)^2)</f>
        <v>641031.11111111101</v>
      </c>
      <c r="AF1642" s="45">
        <f t="shared" si="801"/>
        <v>641.03111111111104</v>
      </c>
      <c r="AG1642" s="45">
        <f t="shared" si="802"/>
        <v>0.17806419753086417</v>
      </c>
      <c r="AH1642" s="45">
        <f t="shared" si="803"/>
        <v>70.63553828660821</v>
      </c>
      <c r="AI1642" s="45">
        <f t="shared" si="804"/>
        <v>14353.382947082662</v>
      </c>
      <c r="AJ1642" s="45">
        <f t="shared" si="805"/>
        <v>626677.72816402838</v>
      </c>
      <c r="AK1642" s="45">
        <f t="shared" si="806"/>
        <v>626.67772816402839</v>
      </c>
      <c r="AL1642" s="45">
        <f t="shared" si="807"/>
        <v>626677.72816402838</v>
      </c>
      <c r="AM1642" s="45">
        <f t="shared" si="808"/>
        <v>626.67772816402839</v>
      </c>
      <c r="AN1642" s="45">
        <f t="shared" si="809"/>
        <v>470.0082961230213</v>
      </c>
      <c r="AO1642" s="45">
        <f>IF('My Spreedsheet '!AN1642&lt; 'Supercapacitor Info'!$F$22,'My Spreedsheet '!AN1642,'Supercapacitor Info'!$F$22)</f>
        <v>470.0082961230213</v>
      </c>
    </row>
    <row r="1643" spans="2:41" x14ac:dyDescent="0.3">
      <c r="B1643" s="13" t="s">
        <v>12</v>
      </c>
      <c r="C1643" s="13">
        <v>1638</v>
      </c>
      <c r="D1643" s="13">
        <v>161</v>
      </c>
      <c r="E1643" s="54">
        <v>105.3</v>
      </c>
      <c r="F1643" s="54">
        <f t="shared" si="786"/>
        <v>29.25</v>
      </c>
      <c r="G1643" s="20">
        <f t="shared" si="810"/>
        <v>-9.7222222222220642E-2</v>
      </c>
      <c r="H1643" s="20">
        <f t="shared" si="811"/>
        <v>-0.34999999999999432</v>
      </c>
      <c r="I1643" s="20">
        <f t="shared" si="787"/>
        <v>29.25</v>
      </c>
      <c r="J1643" s="20">
        <f t="shared" si="788"/>
        <v>18833.527777777774</v>
      </c>
      <c r="K1643" s="20">
        <f t="shared" si="812"/>
        <v>3825.2777777777774</v>
      </c>
      <c r="L1643" s="45">
        <f>'Car Info '!$C$5*'My Spreedsheet '!G1643</f>
        <v>-144.86111111110876</v>
      </c>
      <c r="M1643" s="45">
        <f t="shared" si="789"/>
        <v>1</v>
      </c>
      <c r="N1643" s="45">
        <f>IF(M1643=1,'Car Info '!$C$5*9.80665*'Car Info '!$H$5,0)</f>
        <v>160.73099349999998</v>
      </c>
      <c r="O1643" s="45">
        <f>0.5*'Car Info '!$G$5*'Car Info '!$I$5*'Car Info '!$D$5*('My Spreedsheet '!F1643*'My Spreedsheet '!F1643)</f>
        <v>326.72454938845311</v>
      </c>
      <c r="P1643" s="45">
        <f t="shared" si="814"/>
        <v>342.59443177734431</v>
      </c>
      <c r="Q1643" s="45">
        <f t="shared" si="790"/>
        <v>10020.887129487321</v>
      </c>
      <c r="R1643" s="45">
        <f t="shared" si="791"/>
        <v>10.020887129487321</v>
      </c>
      <c r="S1643" s="45">
        <f t="shared" si="792"/>
        <v>14258.074629487253</v>
      </c>
      <c r="T1643" s="45">
        <f t="shared" si="813"/>
        <v>1771475.5502919571</v>
      </c>
      <c r="U1643" s="45">
        <f t="shared" si="793"/>
        <v>10.020887129487321</v>
      </c>
      <c r="V1643" s="45">
        <f t="shared" si="794"/>
        <v>2.7835797581909224E-3</v>
      </c>
      <c r="W1643" s="45">
        <f t="shared" si="795"/>
        <v>0</v>
      </c>
      <c r="X1643" s="45">
        <f t="shared" si="796"/>
        <v>0</v>
      </c>
      <c r="Y1643" s="45">
        <f t="shared" si="784"/>
        <v>9063.8717096645869</v>
      </c>
      <c r="Z1643" s="45">
        <f t="shared" si="785"/>
        <v>-2570.1566037903754</v>
      </c>
      <c r="AA1643" s="45">
        <f t="shared" si="797"/>
        <v>2.5177421415734962</v>
      </c>
      <c r="AB1643" s="45">
        <f t="shared" si="798"/>
        <v>-0.71393238994177088</v>
      </c>
      <c r="AC1643" s="45">
        <f t="shared" si="799"/>
        <v>0.71393238994177088</v>
      </c>
      <c r="AD1643" s="45">
        <f t="shared" si="800"/>
        <v>1.8038097516317253</v>
      </c>
      <c r="AE1643" s="45">
        <f>1/2*(('Car Info '!$C$5)*('My Spreedsheet '!F1643)^2)</f>
        <v>637394.0625</v>
      </c>
      <c r="AF1643" s="45">
        <f t="shared" si="801"/>
        <v>637.39406250000002</v>
      </c>
      <c r="AG1643" s="45">
        <f t="shared" si="802"/>
        <v>0.17705390625</v>
      </c>
      <c r="AH1643" s="45">
        <f t="shared" si="803"/>
        <v>70.812592192858204</v>
      </c>
      <c r="AI1643" s="45">
        <f t="shared" si="804"/>
        <v>14258.074629487253</v>
      </c>
      <c r="AJ1643" s="45">
        <f t="shared" si="805"/>
        <v>623135.98787051276</v>
      </c>
      <c r="AK1643" s="45">
        <f t="shared" si="806"/>
        <v>623.13598787051274</v>
      </c>
      <c r="AL1643" s="45">
        <f t="shared" si="807"/>
        <v>623135.98787051276</v>
      </c>
      <c r="AM1643" s="45">
        <f t="shared" si="808"/>
        <v>623.13598787051274</v>
      </c>
      <c r="AN1643" s="45">
        <f t="shared" si="809"/>
        <v>467.35199090288461</v>
      </c>
      <c r="AO1643" s="45">
        <f>IF('My Spreedsheet '!AN1643&lt; 'Supercapacitor Info'!$F$22,'My Spreedsheet '!AN1643,'Supercapacitor Info'!$F$22)</f>
        <v>467.35199090288461</v>
      </c>
    </row>
    <row r="1644" spans="2:41" x14ac:dyDescent="0.3">
      <c r="B1644" s="13" t="s">
        <v>12</v>
      </c>
      <c r="C1644" s="13">
        <v>1639</v>
      </c>
      <c r="D1644" s="13">
        <v>162</v>
      </c>
      <c r="E1644" s="54">
        <v>104.9</v>
      </c>
      <c r="F1644" s="54">
        <f t="shared" si="786"/>
        <v>29.138888888888889</v>
      </c>
      <c r="G1644" s="20">
        <f t="shared" si="810"/>
        <v>-0.12499999999999881</v>
      </c>
      <c r="H1644" s="20">
        <f t="shared" si="811"/>
        <v>-0.44999999999999574</v>
      </c>
      <c r="I1644" s="20">
        <f t="shared" si="787"/>
        <v>29.138888888888889</v>
      </c>
      <c r="J1644" s="20">
        <f t="shared" si="788"/>
        <v>18862.666666666664</v>
      </c>
      <c r="K1644" s="20">
        <f t="shared" si="812"/>
        <v>3854.4166666666661</v>
      </c>
      <c r="L1644" s="45">
        <f>'Car Info '!$C$5*'My Spreedsheet '!G1644</f>
        <v>-186.24999999999821</v>
      </c>
      <c r="M1644" s="45">
        <f t="shared" si="789"/>
        <v>1</v>
      </c>
      <c r="N1644" s="45">
        <f>IF(M1644=1,'Car Info '!$C$5*9.80665*'Car Info '!$H$5,0)</f>
        <v>160.73099349999998</v>
      </c>
      <c r="O1644" s="45">
        <f>0.5*'Car Info '!$G$5*'Car Info '!$I$5*'Car Info '!$D$5*('My Spreedsheet '!F1644*'My Spreedsheet '!F1644)</f>
        <v>324.24702619802258</v>
      </c>
      <c r="P1644" s="45">
        <f t="shared" si="814"/>
        <v>298.72801969802435</v>
      </c>
      <c r="Q1644" s="45">
        <f t="shared" si="790"/>
        <v>8704.6025739785437</v>
      </c>
      <c r="R1644" s="45">
        <f t="shared" si="791"/>
        <v>8.7046025739785442</v>
      </c>
      <c r="S1644" s="45">
        <f t="shared" si="792"/>
        <v>14131.720629534046</v>
      </c>
      <c r="T1644" s="45">
        <f t="shared" si="813"/>
        <v>1785607.2709214911</v>
      </c>
      <c r="U1644" s="45">
        <f t="shared" si="793"/>
        <v>8.7046025739785442</v>
      </c>
      <c r="V1644" s="45">
        <f t="shared" si="794"/>
        <v>2.4179451594384845E-3</v>
      </c>
      <c r="W1644" s="45">
        <f t="shared" si="795"/>
        <v>0</v>
      </c>
      <c r="X1644" s="45">
        <f t="shared" si="796"/>
        <v>0</v>
      </c>
      <c r="Y1644" s="45">
        <f t="shared" si="784"/>
        <v>9072.5763122385652</v>
      </c>
      <c r="Z1644" s="45">
        <f t="shared" si="785"/>
        <v>-2570.1566037903754</v>
      </c>
      <c r="AA1644" s="45">
        <f t="shared" si="797"/>
        <v>2.5201600867329348</v>
      </c>
      <c r="AB1644" s="45">
        <f t="shared" si="798"/>
        <v>-0.71393238994177088</v>
      </c>
      <c r="AC1644" s="45">
        <f t="shared" si="799"/>
        <v>0.71393238994177088</v>
      </c>
      <c r="AD1644" s="45">
        <f t="shared" si="800"/>
        <v>1.8062276967911639</v>
      </c>
      <c r="AE1644" s="45">
        <f>1/2*(('Car Info '!$C$5)*('My Spreedsheet '!F1644)^2)</f>
        <v>632560.76003086416</v>
      </c>
      <c r="AF1644" s="45">
        <f t="shared" si="801"/>
        <v>632.56076003086412</v>
      </c>
      <c r="AG1644" s="45">
        <f t="shared" si="802"/>
        <v>0.17571132223079558</v>
      </c>
      <c r="AH1644" s="45">
        <f t="shared" si="803"/>
        <v>70.988303515089001</v>
      </c>
      <c r="AI1644" s="45">
        <f t="shared" si="804"/>
        <v>14131.720629534046</v>
      </c>
      <c r="AJ1644" s="45">
        <f t="shared" si="805"/>
        <v>618429.03940133005</v>
      </c>
      <c r="AK1644" s="45">
        <f t="shared" si="806"/>
        <v>618.4290394013301</v>
      </c>
      <c r="AL1644" s="45">
        <f t="shared" si="807"/>
        <v>618429.03940133005</v>
      </c>
      <c r="AM1644" s="45">
        <f t="shared" si="808"/>
        <v>618.4290394013301</v>
      </c>
      <c r="AN1644" s="45">
        <f t="shared" si="809"/>
        <v>463.82177955099758</v>
      </c>
      <c r="AO1644" s="45">
        <f>IF('My Spreedsheet '!AN1644&lt; 'Supercapacitor Info'!$F$22,'My Spreedsheet '!AN1644,'Supercapacitor Info'!$F$22)</f>
        <v>463.82177955099758</v>
      </c>
    </row>
    <row r="1645" spans="2:41" x14ac:dyDescent="0.3">
      <c r="B1645" s="13" t="s">
        <v>12</v>
      </c>
      <c r="C1645" s="13">
        <v>1640</v>
      </c>
      <c r="D1645" s="13">
        <v>163</v>
      </c>
      <c r="E1645" s="54">
        <v>104.4</v>
      </c>
      <c r="F1645" s="54">
        <f t="shared" si="786"/>
        <v>29</v>
      </c>
      <c r="G1645" s="20">
        <f t="shared" si="810"/>
        <v>-0.12500000000000078</v>
      </c>
      <c r="H1645" s="20">
        <f t="shared" si="811"/>
        <v>-0.45000000000000284</v>
      </c>
      <c r="I1645" s="20">
        <f t="shared" si="787"/>
        <v>29</v>
      </c>
      <c r="J1645" s="20">
        <f t="shared" si="788"/>
        <v>18891.666666666664</v>
      </c>
      <c r="K1645" s="20">
        <f t="shared" si="812"/>
        <v>3883.4166666666661</v>
      </c>
      <c r="L1645" s="45">
        <f>'Car Info '!$C$5*'My Spreedsheet '!G1645</f>
        <v>-186.25000000000117</v>
      </c>
      <c r="M1645" s="45">
        <f t="shared" si="789"/>
        <v>1</v>
      </c>
      <c r="N1645" s="45">
        <f>IF(M1645=1,'Car Info '!$C$5*9.80665*'Car Info '!$H$5,0)</f>
        <v>160.73099349999998</v>
      </c>
      <c r="O1645" s="45">
        <f>0.5*'Car Info '!$G$5*'Car Info '!$I$5*'Car Info '!$D$5*('My Spreedsheet '!F1645*'My Spreedsheet '!F1645)</f>
        <v>321.16338202725001</v>
      </c>
      <c r="P1645" s="45">
        <f t="shared" si="814"/>
        <v>295.64437552724883</v>
      </c>
      <c r="Q1645" s="45">
        <f t="shared" si="790"/>
        <v>8573.6868902902152</v>
      </c>
      <c r="R1645" s="45">
        <f t="shared" si="791"/>
        <v>8.5736868902902152</v>
      </c>
      <c r="S1645" s="45">
        <f t="shared" si="792"/>
        <v>13974.93689029025</v>
      </c>
      <c r="T1645" s="45">
        <f t="shared" si="813"/>
        <v>1799582.2078117814</v>
      </c>
      <c r="U1645" s="45">
        <f t="shared" si="793"/>
        <v>8.5736868902902152</v>
      </c>
      <c r="V1645" s="45">
        <f t="shared" si="794"/>
        <v>2.3815796917472818E-3</v>
      </c>
      <c r="W1645" s="45">
        <f t="shared" si="795"/>
        <v>0</v>
      </c>
      <c r="X1645" s="45">
        <f t="shared" si="796"/>
        <v>0</v>
      </c>
      <c r="Y1645" s="45">
        <f t="shared" si="784"/>
        <v>9081.1499991288547</v>
      </c>
      <c r="Z1645" s="45">
        <f t="shared" si="785"/>
        <v>-2570.1566037903754</v>
      </c>
      <c r="AA1645" s="45">
        <f t="shared" si="797"/>
        <v>2.522541666424682</v>
      </c>
      <c r="AB1645" s="45">
        <f t="shared" si="798"/>
        <v>-0.71393238994177088</v>
      </c>
      <c r="AC1645" s="45">
        <f t="shared" si="799"/>
        <v>0.71393238994177088</v>
      </c>
      <c r="AD1645" s="45">
        <f t="shared" si="800"/>
        <v>1.8086092764829111</v>
      </c>
      <c r="AE1645" s="45">
        <f>1/2*(('Car Info '!$C$5)*('My Spreedsheet '!F1645)^2)</f>
        <v>626545</v>
      </c>
      <c r="AF1645" s="45">
        <f t="shared" si="801"/>
        <v>626.54499999999996</v>
      </c>
      <c r="AG1645" s="45">
        <f t="shared" si="802"/>
        <v>0.17404027777777778</v>
      </c>
      <c r="AH1645" s="45">
        <f t="shared" si="803"/>
        <v>71.162343792866778</v>
      </c>
      <c r="AI1645" s="45">
        <f t="shared" si="804"/>
        <v>13974.93689029025</v>
      </c>
      <c r="AJ1645" s="45">
        <f t="shared" si="805"/>
        <v>612570.06310970976</v>
      </c>
      <c r="AK1645" s="45">
        <f t="shared" si="806"/>
        <v>612.57006310970974</v>
      </c>
      <c r="AL1645" s="45">
        <f t="shared" si="807"/>
        <v>612570.06310970976</v>
      </c>
      <c r="AM1645" s="45">
        <f t="shared" si="808"/>
        <v>612.57006310970974</v>
      </c>
      <c r="AN1645" s="45">
        <f t="shared" si="809"/>
        <v>459.4275473322823</v>
      </c>
      <c r="AO1645" s="45">
        <f>IF('My Spreedsheet '!AN1645&lt; 'Supercapacitor Info'!$F$22,'My Spreedsheet '!AN1645,'Supercapacitor Info'!$F$22)</f>
        <v>459.4275473322823</v>
      </c>
    </row>
    <row r="1646" spans="2:41" x14ac:dyDescent="0.3">
      <c r="B1646" s="13" t="s">
        <v>12</v>
      </c>
      <c r="C1646" s="13">
        <v>1641</v>
      </c>
      <c r="D1646" s="13">
        <v>164</v>
      </c>
      <c r="E1646" s="54">
        <v>104</v>
      </c>
      <c r="F1646" s="54">
        <f t="shared" si="786"/>
        <v>28.888888888888889</v>
      </c>
      <c r="G1646" s="20">
        <f t="shared" si="810"/>
        <v>-8.3333333333334522E-2</v>
      </c>
      <c r="H1646" s="20">
        <f t="shared" si="811"/>
        <v>-0.30000000000000426</v>
      </c>
      <c r="I1646" s="20">
        <f t="shared" si="787"/>
        <v>28.888888888888889</v>
      </c>
      <c r="J1646" s="20">
        <f t="shared" si="788"/>
        <v>18920.555555555555</v>
      </c>
      <c r="K1646" s="20">
        <f t="shared" si="812"/>
        <v>3912.3055555555547</v>
      </c>
      <c r="L1646" s="45">
        <f>'Car Info '!$C$5*'My Spreedsheet '!G1646</f>
        <v>-124.16666666666843</v>
      </c>
      <c r="M1646" s="45">
        <f t="shared" si="789"/>
        <v>1</v>
      </c>
      <c r="N1646" s="45">
        <f>IF(M1646=1,'Car Info '!$C$5*9.80665*'Car Info '!$H$5,0)</f>
        <v>160.73099349999998</v>
      </c>
      <c r="O1646" s="45">
        <f>0.5*'Car Info '!$G$5*'Car Info '!$I$5*'Car Info '!$D$5*('My Spreedsheet '!F1646*'My Spreedsheet '!F1646)</f>
        <v>318.70707454444442</v>
      </c>
      <c r="P1646" s="45">
        <f t="shared" si="814"/>
        <v>355.27140137777599</v>
      </c>
      <c r="Q1646" s="45">
        <f t="shared" si="790"/>
        <v>10263.396039802417</v>
      </c>
      <c r="R1646" s="45">
        <f t="shared" si="791"/>
        <v>10.263396039802418</v>
      </c>
      <c r="S1646" s="45">
        <f t="shared" si="792"/>
        <v>13850.433076839507</v>
      </c>
      <c r="T1646" s="45">
        <f t="shared" si="813"/>
        <v>1813432.6408886209</v>
      </c>
      <c r="U1646" s="45">
        <f t="shared" si="793"/>
        <v>10.263396039802418</v>
      </c>
      <c r="V1646" s="45">
        <f t="shared" si="794"/>
        <v>2.8509433443895606E-3</v>
      </c>
      <c r="W1646" s="45">
        <f t="shared" si="795"/>
        <v>0</v>
      </c>
      <c r="X1646" s="45">
        <f t="shared" si="796"/>
        <v>0</v>
      </c>
      <c r="Y1646" s="45">
        <f t="shared" si="784"/>
        <v>9091.4133951686563</v>
      </c>
      <c r="Z1646" s="45">
        <f t="shared" si="785"/>
        <v>-2570.1566037903754</v>
      </c>
      <c r="AA1646" s="45">
        <f t="shared" si="797"/>
        <v>2.5253926097690713</v>
      </c>
      <c r="AB1646" s="45">
        <f t="shared" si="798"/>
        <v>-0.71393238994177088</v>
      </c>
      <c r="AC1646" s="45">
        <f t="shared" si="799"/>
        <v>0.71393238994177088</v>
      </c>
      <c r="AD1646" s="45">
        <f t="shared" si="800"/>
        <v>1.8114602198273004</v>
      </c>
      <c r="AE1646" s="45">
        <f>1/2*(('Car Info '!$C$5)*('My Spreedsheet '!F1646)^2)</f>
        <v>621753.08641975303</v>
      </c>
      <c r="AF1646" s="45">
        <f t="shared" si="801"/>
        <v>621.753086419753</v>
      </c>
      <c r="AG1646" s="45">
        <f t="shared" si="802"/>
        <v>0.17270919067215362</v>
      </c>
      <c r="AH1646" s="45">
        <f t="shared" si="803"/>
        <v>71.33505298353893</v>
      </c>
      <c r="AI1646" s="45">
        <f t="shared" si="804"/>
        <v>13850.433076839507</v>
      </c>
      <c r="AJ1646" s="45">
        <f t="shared" si="805"/>
        <v>607902.65334291349</v>
      </c>
      <c r="AK1646" s="45">
        <f t="shared" si="806"/>
        <v>607.90265334291348</v>
      </c>
      <c r="AL1646" s="45">
        <f t="shared" si="807"/>
        <v>607902.65334291349</v>
      </c>
      <c r="AM1646" s="45">
        <f t="shared" si="808"/>
        <v>607.90265334291348</v>
      </c>
      <c r="AN1646" s="45">
        <f t="shared" si="809"/>
        <v>455.92699000718517</v>
      </c>
      <c r="AO1646" s="45">
        <f>IF('My Spreedsheet '!AN1646&lt; 'Supercapacitor Info'!$F$22,'My Spreedsheet '!AN1646,'Supercapacitor Info'!$F$22)</f>
        <v>455.92699000718517</v>
      </c>
    </row>
    <row r="1647" spans="2:41" x14ac:dyDescent="0.3">
      <c r="B1647" s="13" t="s">
        <v>12</v>
      </c>
      <c r="C1647" s="13">
        <v>1642</v>
      </c>
      <c r="D1647" s="13">
        <v>165</v>
      </c>
      <c r="E1647" s="54">
        <v>103.8</v>
      </c>
      <c r="F1647" s="54">
        <f t="shared" si="786"/>
        <v>28.833333333333332</v>
      </c>
      <c r="G1647" s="20">
        <f t="shared" si="810"/>
        <v>-1.3888888888888099E-2</v>
      </c>
      <c r="H1647" s="20">
        <f t="shared" si="811"/>
        <v>-4.9999999999997158E-2</v>
      </c>
      <c r="I1647" s="20">
        <f t="shared" si="787"/>
        <v>28.833333333333332</v>
      </c>
      <c r="J1647" s="20">
        <f t="shared" si="788"/>
        <v>18949.388888888887</v>
      </c>
      <c r="K1647" s="20">
        <f t="shared" si="812"/>
        <v>3941.1388888888882</v>
      </c>
      <c r="L1647" s="45">
        <f>'Car Info '!$C$5*'My Spreedsheet '!G1647</f>
        <v>-20.694444444443267</v>
      </c>
      <c r="M1647" s="45">
        <f t="shared" si="789"/>
        <v>1</v>
      </c>
      <c r="N1647" s="45">
        <f>IF(M1647=1,'Car Info '!$C$5*9.80665*'Car Info '!$H$5,0)</f>
        <v>160.73099349999998</v>
      </c>
      <c r="O1647" s="45">
        <f>0.5*'Car Info '!$G$5*'Car Info '!$I$5*'Car Info '!$D$5*('My Spreedsheet '!F1647*'My Spreedsheet '!F1647)</f>
        <v>317.48245675431247</v>
      </c>
      <c r="P1647" s="45">
        <f t="shared" si="814"/>
        <v>457.51900580986921</v>
      </c>
      <c r="Q1647" s="45">
        <f t="shared" si="790"/>
        <v>13191.798000851228</v>
      </c>
      <c r="R1647" s="45">
        <f t="shared" si="791"/>
        <v>13.191798000851229</v>
      </c>
      <c r="S1647" s="45">
        <f t="shared" si="792"/>
        <v>13788.487815666007</v>
      </c>
      <c r="T1647" s="45">
        <f t="shared" si="813"/>
        <v>1827221.1287042869</v>
      </c>
      <c r="U1647" s="45">
        <f t="shared" si="793"/>
        <v>13.191798000851229</v>
      </c>
      <c r="V1647" s="45">
        <f t="shared" si="794"/>
        <v>3.6643883335697857E-3</v>
      </c>
      <c r="W1647" s="45">
        <f t="shared" si="795"/>
        <v>0</v>
      </c>
      <c r="X1647" s="45">
        <f t="shared" si="796"/>
        <v>0</v>
      </c>
      <c r="Y1647" s="45">
        <f t="shared" si="784"/>
        <v>9104.6051931695074</v>
      </c>
      <c r="Z1647" s="45">
        <f t="shared" si="785"/>
        <v>-2570.1566037903754</v>
      </c>
      <c r="AA1647" s="45">
        <f t="shared" si="797"/>
        <v>2.5290569981026407</v>
      </c>
      <c r="AB1647" s="45">
        <f t="shared" si="798"/>
        <v>-0.71393238994177088</v>
      </c>
      <c r="AC1647" s="45">
        <f t="shared" si="799"/>
        <v>0.71393238994177088</v>
      </c>
      <c r="AD1647" s="45">
        <f t="shared" si="800"/>
        <v>1.8151246081608698</v>
      </c>
      <c r="AE1647" s="45">
        <f>1/2*(('Car Info '!$C$5)*('My Spreedsheet '!F1647)^2)</f>
        <v>619364.02777777775</v>
      </c>
      <c r="AF1647" s="45">
        <f t="shared" si="801"/>
        <v>619.36402777777778</v>
      </c>
      <c r="AG1647" s="45">
        <f t="shared" si="802"/>
        <v>0.17204556327160495</v>
      </c>
      <c r="AH1647" s="45">
        <f t="shared" si="803"/>
        <v>71.507098546810539</v>
      </c>
      <c r="AI1647" s="45">
        <f t="shared" si="804"/>
        <v>13788.487815666007</v>
      </c>
      <c r="AJ1647" s="45">
        <f t="shared" si="805"/>
        <v>605575.53996211174</v>
      </c>
      <c r="AK1647" s="45">
        <f t="shared" si="806"/>
        <v>605.57553996211175</v>
      </c>
      <c r="AL1647" s="45">
        <f t="shared" si="807"/>
        <v>605575.53996211174</v>
      </c>
      <c r="AM1647" s="45">
        <f t="shared" si="808"/>
        <v>605.57553996211175</v>
      </c>
      <c r="AN1647" s="45">
        <f t="shared" si="809"/>
        <v>454.18165497158384</v>
      </c>
      <c r="AO1647" s="45">
        <f>IF('My Spreedsheet '!AN1647&lt; 'Supercapacitor Info'!$F$22,'My Spreedsheet '!AN1647,'Supercapacitor Info'!$F$22)</f>
        <v>454.18165497158384</v>
      </c>
    </row>
    <row r="1648" spans="2:41" x14ac:dyDescent="0.3">
      <c r="B1648" s="13" t="s">
        <v>12</v>
      </c>
      <c r="C1648" s="13">
        <v>1643</v>
      </c>
      <c r="D1648" s="13">
        <v>166</v>
      </c>
      <c r="E1648" s="54">
        <v>103.9</v>
      </c>
      <c r="F1648" s="54">
        <f t="shared" si="786"/>
        <v>28.861111111111111</v>
      </c>
      <c r="G1648" s="20">
        <f t="shared" si="810"/>
        <v>8.3333333333334522E-2</v>
      </c>
      <c r="H1648" s="20">
        <f t="shared" si="811"/>
        <v>0.30000000000000426</v>
      </c>
      <c r="I1648" s="20">
        <f t="shared" si="787"/>
        <v>28.861111111111111</v>
      </c>
      <c r="J1648" s="20">
        <f t="shared" si="788"/>
        <v>18978.249999999996</v>
      </c>
      <c r="K1648" s="20">
        <f t="shared" si="812"/>
        <v>3969.9999999999995</v>
      </c>
      <c r="L1648" s="45">
        <f>'Car Info '!$C$5*'My Spreedsheet '!G1648</f>
        <v>124.16666666666843</v>
      </c>
      <c r="M1648" s="45">
        <f t="shared" si="789"/>
        <v>1</v>
      </c>
      <c r="N1648" s="45">
        <f>IF(M1648=1,'Car Info '!$C$5*9.80665*'Car Info '!$H$5,0)</f>
        <v>160.73099349999998</v>
      </c>
      <c r="O1648" s="45">
        <f>0.5*'Car Info '!$G$5*'Car Info '!$I$5*'Car Info '!$D$5*('My Spreedsheet '!F1648*'My Spreedsheet '!F1648)</f>
        <v>318.09447098677254</v>
      </c>
      <c r="P1648" s="45">
        <f t="shared" si="814"/>
        <v>602.99213115344094</v>
      </c>
      <c r="Q1648" s="45">
        <f t="shared" si="790"/>
        <v>17403.022896345141</v>
      </c>
      <c r="R1648" s="45">
        <f t="shared" si="791"/>
        <v>17.403022896345142</v>
      </c>
      <c r="S1648" s="45">
        <f t="shared" si="792"/>
        <v>13819.434933382128</v>
      </c>
      <c r="T1648" s="45">
        <f t="shared" si="813"/>
        <v>1841040.563637669</v>
      </c>
      <c r="U1648" s="45">
        <f t="shared" si="793"/>
        <v>17.403022896345142</v>
      </c>
      <c r="V1648" s="45">
        <f t="shared" si="794"/>
        <v>4.8341730267625399E-3</v>
      </c>
      <c r="W1648" s="45">
        <f t="shared" si="795"/>
        <v>0</v>
      </c>
      <c r="X1648" s="45">
        <f t="shared" si="796"/>
        <v>0</v>
      </c>
      <c r="Y1648" s="45">
        <f t="shared" si="784"/>
        <v>9122.008216065853</v>
      </c>
      <c r="Z1648" s="45">
        <f t="shared" si="785"/>
        <v>-2570.1566037903754</v>
      </c>
      <c r="AA1648" s="45">
        <f t="shared" si="797"/>
        <v>2.5338911711294037</v>
      </c>
      <c r="AB1648" s="45">
        <f t="shared" si="798"/>
        <v>-0.71393238994177088</v>
      </c>
      <c r="AC1648" s="45">
        <f t="shared" si="799"/>
        <v>0.71393238994177088</v>
      </c>
      <c r="AD1648" s="45">
        <f t="shared" si="800"/>
        <v>1.8199587811876328</v>
      </c>
      <c r="AE1648" s="45">
        <f>1/2*(('Car Info '!$C$5)*('My Spreedsheet '!F1648)^2)</f>
        <v>620557.9822530864</v>
      </c>
      <c r="AF1648" s="45">
        <f t="shared" si="801"/>
        <v>620.55798225308638</v>
      </c>
      <c r="AG1648" s="45">
        <f t="shared" si="802"/>
        <v>0.172377217292524</v>
      </c>
      <c r="AH1648" s="45">
        <f t="shared" si="803"/>
        <v>71.67947576410306</v>
      </c>
      <c r="AI1648" s="45">
        <f t="shared" si="804"/>
        <v>13819.434933382128</v>
      </c>
      <c r="AJ1648" s="45">
        <f t="shared" si="805"/>
        <v>606738.54731970432</v>
      </c>
      <c r="AK1648" s="45">
        <f t="shared" si="806"/>
        <v>606.73854731970437</v>
      </c>
      <c r="AL1648" s="45">
        <f t="shared" si="807"/>
        <v>0</v>
      </c>
      <c r="AM1648" s="45">
        <f t="shared" si="808"/>
        <v>0</v>
      </c>
      <c r="AN1648" s="45">
        <f t="shared" si="809"/>
        <v>455.05391048977827</v>
      </c>
      <c r="AO1648" s="45">
        <f>IF('My Spreedsheet '!AN1648&lt; 'Supercapacitor Info'!$F$22,'My Spreedsheet '!AN1648,'Supercapacitor Info'!$F$22)</f>
        <v>455.05391048977827</v>
      </c>
    </row>
    <row r="1649" spans="2:41" x14ac:dyDescent="0.3">
      <c r="B1649" s="13" t="s">
        <v>12</v>
      </c>
      <c r="C1649" s="13">
        <v>1644</v>
      </c>
      <c r="D1649" s="13">
        <v>167</v>
      </c>
      <c r="E1649" s="54">
        <v>104.4</v>
      </c>
      <c r="F1649" s="54">
        <f t="shared" si="786"/>
        <v>29</v>
      </c>
      <c r="G1649" s="20">
        <f t="shared" si="810"/>
        <v>0.16666666666666508</v>
      </c>
      <c r="H1649" s="20">
        <f t="shared" si="811"/>
        <v>0.59999999999999432</v>
      </c>
      <c r="I1649" s="20">
        <f t="shared" si="787"/>
        <v>29</v>
      </c>
      <c r="J1649" s="20">
        <f t="shared" si="788"/>
        <v>19007.249999999996</v>
      </c>
      <c r="K1649" s="20">
        <f t="shared" si="812"/>
        <v>3998.9999999999995</v>
      </c>
      <c r="L1649" s="45">
        <f>'Car Info '!$C$5*'My Spreedsheet '!G1649</f>
        <v>248.33333333333096</v>
      </c>
      <c r="M1649" s="45">
        <f t="shared" si="789"/>
        <v>1</v>
      </c>
      <c r="N1649" s="45">
        <f>IF(M1649=1,'Car Info '!$C$5*9.80665*'Car Info '!$H$5,0)</f>
        <v>160.73099349999998</v>
      </c>
      <c r="O1649" s="45">
        <f>0.5*'Car Info '!$G$5*'Car Info '!$I$5*'Car Info '!$D$5*('My Spreedsheet '!F1649*'My Spreedsheet '!F1649)</f>
        <v>321.16338202725001</v>
      </c>
      <c r="P1649" s="45">
        <f t="shared" si="814"/>
        <v>730.22770886058095</v>
      </c>
      <c r="Q1649" s="45">
        <f t="shared" si="790"/>
        <v>21176.603556956848</v>
      </c>
      <c r="R1649" s="45">
        <f t="shared" si="791"/>
        <v>21.176603556956849</v>
      </c>
      <c r="S1649" s="45">
        <f t="shared" si="792"/>
        <v>13974.93689029025</v>
      </c>
      <c r="T1649" s="45">
        <f t="shared" si="813"/>
        <v>1855015.5005279593</v>
      </c>
      <c r="U1649" s="45">
        <f t="shared" si="793"/>
        <v>21.176603556956849</v>
      </c>
      <c r="V1649" s="45">
        <f t="shared" si="794"/>
        <v>5.8823898769324581E-3</v>
      </c>
      <c r="W1649" s="45">
        <f t="shared" si="795"/>
        <v>0</v>
      </c>
      <c r="X1649" s="45">
        <f t="shared" si="796"/>
        <v>0</v>
      </c>
      <c r="Y1649" s="45">
        <f t="shared" si="784"/>
        <v>9143.1848196228093</v>
      </c>
      <c r="Z1649" s="45">
        <f t="shared" si="785"/>
        <v>-2570.1566037903754</v>
      </c>
      <c r="AA1649" s="45">
        <f t="shared" si="797"/>
        <v>2.5397735610063359</v>
      </c>
      <c r="AB1649" s="45">
        <f t="shared" si="798"/>
        <v>-0.71393238994177088</v>
      </c>
      <c r="AC1649" s="45">
        <f t="shared" si="799"/>
        <v>0.71393238994177088</v>
      </c>
      <c r="AD1649" s="45">
        <f t="shared" si="800"/>
        <v>1.825841171064565</v>
      </c>
      <c r="AE1649" s="45">
        <f>1/2*(('Car Info '!$C$5)*('My Spreedsheet '!F1649)^2)</f>
        <v>626545</v>
      </c>
      <c r="AF1649" s="45">
        <f t="shared" si="801"/>
        <v>626.54499999999996</v>
      </c>
      <c r="AG1649" s="45">
        <f t="shared" si="802"/>
        <v>0.17404027777777778</v>
      </c>
      <c r="AH1649" s="45">
        <f t="shared" si="803"/>
        <v>71.853516041880837</v>
      </c>
      <c r="AI1649" s="45">
        <f t="shared" si="804"/>
        <v>13974.93689029025</v>
      </c>
      <c r="AJ1649" s="45">
        <f t="shared" si="805"/>
        <v>612570.06310970976</v>
      </c>
      <c r="AK1649" s="45">
        <f t="shared" si="806"/>
        <v>612.57006310970974</v>
      </c>
      <c r="AL1649" s="45">
        <f t="shared" si="807"/>
        <v>0</v>
      </c>
      <c r="AM1649" s="45">
        <f t="shared" si="808"/>
        <v>0</v>
      </c>
      <c r="AN1649" s="45">
        <f t="shared" si="809"/>
        <v>459.4275473322823</v>
      </c>
      <c r="AO1649" s="45">
        <f>IF('My Spreedsheet '!AN1649&lt; 'Supercapacitor Info'!$F$22,'My Spreedsheet '!AN1649,'Supercapacitor Info'!$F$22)</f>
        <v>459.4275473322823</v>
      </c>
    </row>
    <row r="1650" spans="2:41" x14ac:dyDescent="0.3">
      <c r="B1650" s="13" t="s">
        <v>12</v>
      </c>
      <c r="C1650" s="13">
        <v>1645</v>
      </c>
      <c r="D1650" s="13">
        <v>168</v>
      </c>
      <c r="E1650" s="54">
        <v>105.1</v>
      </c>
      <c r="F1650" s="54">
        <f t="shared" si="786"/>
        <v>29.194444444444443</v>
      </c>
      <c r="G1650" s="20">
        <f t="shared" si="810"/>
        <v>0.23611111111110952</v>
      </c>
      <c r="H1650" s="20">
        <f t="shared" si="811"/>
        <v>0.84999999999999432</v>
      </c>
      <c r="I1650" s="20">
        <f t="shared" si="787"/>
        <v>29.194444444444443</v>
      </c>
      <c r="J1650" s="20">
        <f t="shared" si="788"/>
        <v>19036.444444444442</v>
      </c>
      <c r="K1650" s="20">
        <f t="shared" si="812"/>
        <v>4028.1944444444439</v>
      </c>
      <c r="L1650" s="45">
        <f>'Car Info '!$C$5*'My Spreedsheet '!G1650</f>
        <v>351.80555555555321</v>
      </c>
      <c r="M1650" s="45">
        <f t="shared" si="789"/>
        <v>1</v>
      </c>
      <c r="N1650" s="45">
        <f>IF(M1650=1,'Car Info '!$C$5*9.80665*'Car Info '!$H$5,0)</f>
        <v>160.73099349999998</v>
      </c>
      <c r="O1650" s="45">
        <f>0.5*'Car Info '!$G$5*'Car Info '!$I$5*'Car Info '!$D$5*('My Spreedsheet '!F1650*'My Spreedsheet '!F1650)</f>
        <v>325.48460914281418</v>
      </c>
      <c r="P1650" s="45">
        <f t="shared" si="814"/>
        <v>838.0211581983674</v>
      </c>
      <c r="Q1650" s="45">
        <f t="shared" si="790"/>
        <v>24465.562146291224</v>
      </c>
      <c r="R1650" s="45">
        <f t="shared" si="791"/>
        <v>24.465562146291223</v>
      </c>
      <c r="S1650" s="45">
        <f t="shared" si="792"/>
        <v>14194.794399377712</v>
      </c>
      <c r="T1650" s="45">
        <f t="shared" si="813"/>
        <v>1869210.294927337</v>
      </c>
      <c r="U1650" s="45">
        <f t="shared" si="793"/>
        <v>24.465562146291223</v>
      </c>
      <c r="V1650" s="45">
        <f t="shared" si="794"/>
        <v>6.7959894850808953E-3</v>
      </c>
      <c r="W1650" s="45">
        <f t="shared" si="795"/>
        <v>0</v>
      </c>
      <c r="X1650" s="45">
        <f t="shared" si="796"/>
        <v>0</v>
      </c>
      <c r="Y1650" s="45">
        <f t="shared" si="784"/>
        <v>9167.6503817691009</v>
      </c>
      <c r="Z1650" s="45">
        <f t="shared" si="785"/>
        <v>-2570.1566037903754</v>
      </c>
      <c r="AA1650" s="45">
        <f t="shared" si="797"/>
        <v>2.5465695504914168</v>
      </c>
      <c r="AB1650" s="45">
        <f t="shared" si="798"/>
        <v>-0.71393238994177088</v>
      </c>
      <c r="AC1650" s="45">
        <f t="shared" si="799"/>
        <v>0.71393238994177088</v>
      </c>
      <c r="AD1650" s="45">
        <f t="shared" si="800"/>
        <v>1.8326371605496459</v>
      </c>
      <c r="AE1650" s="45">
        <f>1/2*(('Car Info '!$C$5)*('My Spreedsheet '!F1650)^2)</f>
        <v>634975.11188271595</v>
      </c>
      <c r="AF1650" s="45">
        <f t="shared" si="801"/>
        <v>634.97511188271596</v>
      </c>
      <c r="AG1650" s="45">
        <f t="shared" si="802"/>
        <v>0.17638197552297666</v>
      </c>
      <c r="AH1650" s="45">
        <f t="shared" si="803"/>
        <v>72.029898017403809</v>
      </c>
      <c r="AI1650" s="45">
        <f t="shared" si="804"/>
        <v>14194.794399377712</v>
      </c>
      <c r="AJ1650" s="45">
        <f t="shared" si="805"/>
        <v>620780.31748333829</v>
      </c>
      <c r="AK1650" s="45">
        <f t="shared" si="806"/>
        <v>620.78031748333831</v>
      </c>
      <c r="AL1650" s="45">
        <f t="shared" si="807"/>
        <v>0</v>
      </c>
      <c r="AM1650" s="45">
        <f t="shared" si="808"/>
        <v>0</v>
      </c>
      <c r="AN1650" s="45">
        <f t="shared" si="809"/>
        <v>465.5852381125037</v>
      </c>
      <c r="AO1650" s="45">
        <f>IF('My Spreedsheet '!AN1650&lt; 'Supercapacitor Info'!$F$22,'My Spreedsheet '!AN1650,'Supercapacitor Info'!$F$22)</f>
        <v>465.5852381125037</v>
      </c>
    </row>
    <row r="1651" spans="2:41" x14ac:dyDescent="0.3">
      <c r="B1651" s="13" t="s">
        <v>12</v>
      </c>
      <c r="C1651" s="13">
        <v>1646</v>
      </c>
      <c r="D1651" s="13">
        <v>169</v>
      </c>
      <c r="E1651" s="54">
        <v>106.1</v>
      </c>
      <c r="F1651" s="54">
        <f t="shared" si="786"/>
        <v>29.472222222222221</v>
      </c>
      <c r="G1651" s="20">
        <f t="shared" si="810"/>
        <v>0.29166666666666785</v>
      </c>
      <c r="H1651" s="20">
        <f t="shared" si="811"/>
        <v>1.0500000000000043</v>
      </c>
      <c r="I1651" s="20">
        <f t="shared" si="787"/>
        <v>29.472222222222221</v>
      </c>
      <c r="J1651" s="20">
        <f t="shared" si="788"/>
        <v>19065.916666666664</v>
      </c>
      <c r="K1651" s="20">
        <f t="shared" si="812"/>
        <v>4057.6666666666661</v>
      </c>
      <c r="L1651" s="45">
        <f>'Car Info '!$C$5*'My Spreedsheet '!G1651</f>
        <v>434.58333333333508</v>
      </c>
      <c r="M1651" s="45">
        <f t="shared" si="789"/>
        <v>1</v>
      </c>
      <c r="N1651" s="45">
        <f>IF(M1651=1,'Car Info '!$C$5*9.80665*'Car Info '!$H$5,0)</f>
        <v>160.73099349999998</v>
      </c>
      <c r="O1651" s="45">
        <f>0.5*'Car Info '!$G$5*'Car Info '!$I$5*'Car Info '!$D$5*('My Spreedsheet '!F1651*'My Spreedsheet '!F1651)</f>
        <v>331.70788337948085</v>
      </c>
      <c r="P1651" s="45">
        <f t="shared" si="814"/>
        <v>927.02221021281593</v>
      </c>
      <c r="Q1651" s="45">
        <f t="shared" si="790"/>
        <v>27321.404584327713</v>
      </c>
      <c r="R1651" s="45">
        <f t="shared" si="791"/>
        <v>27.321404584327713</v>
      </c>
      <c r="S1651" s="45">
        <f t="shared" si="792"/>
        <v>14513.268010253589</v>
      </c>
      <c r="T1651" s="45">
        <f t="shared" si="813"/>
        <v>1883723.5629375905</v>
      </c>
      <c r="U1651" s="45">
        <f t="shared" si="793"/>
        <v>27.321404584327713</v>
      </c>
      <c r="V1651" s="45">
        <f t="shared" si="794"/>
        <v>7.5892790512021423E-3</v>
      </c>
      <c r="W1651" s="45">
        <f t="shared" si="795"/>
        <v>0</v>
      </c>
      <c r="X1651" s="45">
        <f t="shared" si="796"/>
        <v>0</v>
      </c>
      <c r="Y1651" s="45">
        <f t="shared" si="784"/>
        <v>9194.9717863534279</v>
      </c>
      <c r="Z1651" s="45">
        <f t="shared" si="785"/>
        <v>-2570.1566037903754</v>
      </c>
      <c r="AA1651" s="45">
        <f t="shared" si="797"/>
        <v>2.5541588295426187</v>
      </c>
      <c r="AB1651" s="45">
        <f t="shared" si="798"/>
        <v>-0.71393238994177088</v>
      </c>
      <c r="AC1651" s="45">
        <f t="shared" si="799"/>
        <v>0.71393238994177088</v>
      </c>
      <c r="AD1651" s="45">
        <f t="shared" si="800"/>
        <v>1.8402264396008479</v>
      </c>
      <c r="AE1651" s="45">
        <f>1/2*(('Car Info '!$C$5)*('My Spreedsheet '!F1651)^2)</f>
        <v>647115.85262345674</v>
      </c>
      <c r="AF1651" s="45">
        <f t="shared" si="801"/>
        <v>647.1158526234567</v>
      </c>
      <c r="AG1651" s="45">
        <f t="shared" si="802"/>
        <v>0.17975440350651575</v>
      </c>
      <c r="AH1651" s="45">
        <f t="shared" si="803"/>
        <v>72.209652420910331</v>
      </c>
      <c r="AI1651" s="45">
        <f t="shared" si="804"/>
        <v>14513.268010253589</v>
      </c>
      <c r="AJ1651" s="45">
        <f t="shared" si="805"/>
        <v>632602.58461320319</v>
      </c>
      <c r="AK1651" s="45">
        <f t="shared" si="806"/>
        <v>632.60258461320325</v>
      </c>
      <c r="AL1651" s="45">
        <f t="shared" si="807"/>
        <v>0</v>
      </c>
      <c r="AM1651" s="45">
        <f t="shared" si="808"/>
        <v>0</v>
      </c>
      <c r="AN1651" s="45">
        <f t="shared" si="809"/>
        <v>474.45193845990241</v>
      </c>
      <c r="AO1651" s="45">
        <f>IF('My Spreedsheet '!AN1651&lt; 'Supercapacitor Info'!$F$22,'My Spreedsheet '!AN1651,'Supercapacitor Info'!$F$22)</f>
        <v>474.45193845990241</v>
      </c>
    </row>
    <row r="1652" spans="2:41" x14ac:dyDescent="0.3">
      <c r="B1652" s="13" t="s">
        <v>12</v>
      </c>
      <c r="C1652" s="13">
        <v>1647</v>
      </c>
      <c r="D1652" s="13">
        <v>170</v>
      </c>
      <c r="E1652" s="54">
        <v>107.2</v>
      </c>
      <c r="F1652" s="54">
        <f t="shared" si="786"/>
        <v>29.777777777777779</v>
      </c>
      <c r="G1652" s="20">
        <f t="shared" si="810"/>
        <v>0.33333333333333409</v>
      </c>
      <c r="H1652" s="20">
        <f t="shared" si="811"/>
        <v>1.2000000000000028</v>
      </c>
      <c r="I1652" s="20">
        <f t="shared" si="787"/>
        <v>29.777777777777779</v>
      </c>
      <c r="J1652" s="20">
        <f t="shared" si="788"/>
        <v>19095.694444444442</v>
      </c>
      <c r="K1652" s="20">
        <f t="shared" si="812"/>
        <v>4087.4444444444439</v>
      </c>
      <c r="L1652" s="45">
        <f>'Car Info '!$C$5*'My Spreedsheet '!G1652</f>
        <v>496.66666666666782</v>
      </c>
      <c r="M1652" s="45">
        <f t="shared" si="789"/>
        <v>1</v>
      </c>
      <c r="N1652" s="45">
        <f>IF(M1652=1,'Car Info '!$C$5*9.80665*'Car Info '!$H$5,0)</f>
        <v>160.73099349999998</v>
      </c>
      <c r="O1652" s="45">
        <f>0.5*'Car Info '!$G$5*'Car Info '!$I$5*'Car Info '!$D$5*('My Spreedsheet '!F1652*'My Spreedsheet '!F1652)</f>
        <v>338.62155210177775</v>
      </c>
      <c r="P1652" s="45">
        <f t="shared" si="814"/>
        <v>996.01921226844559</v>
      </c>
      <c r="Q1652" s="45">
        <f t="shared" si="790"/>
        <v>29659.238765327049</v>
      </c>
      <c r="R1652" s="45">
        <f t="shared" si="791"/>
        <v>29.65923876532705</v>
      </c>
      <c r="S1652" s="45">
        <f t="shared" si="792"/>
        <v>14869.609135697381</v>
      </c>
      <c r="T1652" s="45">
        <f t="shared" si="813"/>
        <v>1898593.1720732879</v>
      </c>
      <c r="U1652" s="45">
        <f t="shared" si="793"/>
        <v>29.65923876532705</v>
      </c>
      <c r="V1652" s="45">
        <f t="shared" si="794"/>
        <v>8.238677434813069E-3</v>
      </c>
      <c r="W1652" s="45">
        <f t="shared" si="795"/>
        <v>0</v>
      </c>
      <c r="X1652" s="45">
        <f t="shared" si="796"/>
        <v>0</v>
      </c>
      <c r="Y1652" s="45">
        <f t="shared" si="784"/>
        <v>9224.6310251187551</v>
      </c>
      <c r="Z1652" s="45">
        <f t="shared" si="785"/>
        <v>-2570.1566037903754</v>
      </c>
      <c r="AA1652" s="45">
        <f t="shared" si="797"/>
        <v>2.5623975069774318</v>
      </c>
      <c r="AB1652" s="45">
        <f t="shared" si="798"/>
        <v>-0.71393238994177088</v>
      </c>
      <c r="AC1652" s="45">
        <f t="shared" si="799"/>
        <v>0.71393238994177088</v>
      </c>
      <c r="AD1652" s="45">
        <f t="shared" si="800"/>
        <v>1.848465117035661</v>
      </c>
      <c r="AE1652" s="45">
        <f>1/2*(('Car Info '!$C$5)*('My Spreedsheet '!F1652)^2)</f>
        <v>660603.45679012348</v>
      </c>
      <c r="AF1652" s="45">
        <f t="shared" si="801"/>
        <v>660.60345679012346</v>
      </c>
      <c r="AG1652" s="45">
        <f t="shared" si="802"/>
        <v>0.18350096021947873</v>
      </c>
      <c r="AH1652" s="45">
        <f t="shared" si="803"/>
        <v>72.393153381129807</v>
      </c>
      <c r="AI1652" s="45">
        <f t="shared" si="804"/>
        <v>14869.609135697381</v>
      </c>
      <c r="AJ1652" s="45">
        <f t="shared" si="805"/>
        <v>645733.84765442612</v>
      </c>
      <c r="AK1652" s="45">
        <f t="shared" si="806"/>
        <v>645.73384765442609</v>
      </c>
      <c r="AL1652" s="45">
        <f t="shared" si="807"/>
        <v>0</v>
      </c>
      <c r="AM1652" s="45">
        <f t="shared" si="808"/>
        <v>0</v>
      </c>
      <c r="AN1652" s="45">
        <f t="shared" si="809"/>
        <v>484.30038574081965</v>
      </c>
      <c r="AO1652" s="45">
        <f>IF('My Spreedsheet '!AN1652&lt; 'Supercapacitor Info'!$F$22,'My Spreedsheet '!AN1652,'Supercapacitor Info'!$F$22)</f>
        <v>484.30038574081965</v>
      </c>
    </row>
    <row r="1653" spans="2:41" x14ac:dyDescent="0.3">
      <c r="B1653" s="13" t="s">
        <v>12</v>
      </c>
      <c r="C1653" s="13">
        <v>1648</v>
      </c>
      <c r="D1653" s="13">
        <v>171</v>
      </c>
      <c r="E1653" s="54">
        <v>108.5</v>
      </c>
      <c r="F1653" s="54">
        <f t="shared" si="786"/>
        <v>30.138888888888889</v>
      </c>
      <c r="G1653" s="20">
        <f t="shared" si="810"/>
        <v>0.37500000000000039</v>
      </c>
      <c r="H1653" s="20">
        <f t="shared" si="811"/>
        <v>1.3500000000000014</v>
      </c>
      <c r="I1653" s="20">
        <f t="shared" si="787"/>
        <v>30.138888888888889</v>
      </c>
      <c r="J1653" s="20">
        <f t="shared" si="788"/>
        <v>19125.833333333332</v>
      </c>
      <c r="K1653" s="20">
        <f t="shared" si="812"/>
        <v>4117.583333333333</v>
      </c>
      <c r="L1653" s="45">
        <f>'Car Info '!$C$5*'My Spreedsheet '!G1653</f>
        <v>558.75000000000057</v>
      </c>
      <c r="M1653" s="45">
        <f t="shared" si="789"/>
        <v>1</v>
      </c>
      <c r="N1653" s="45">
        <f>IF(M1653=1,'Car Info '!$C$5*9.80665*'Car Info '!$H$5,0)</f>
        <v>160.73099349999998</v>
      </c>
      <c r="O1653" s="45">
        <f>0.5*'Car Info '!$G$5*'Car Info '!$I$5*'Car Info '!$D$5*('My Spreedsheet '!F1653*'My Spreedsheet '!F1653)</f>
        <v>346.88418623389759</v>
      </c>
      <c r="P1653" s="45">
        <f t="shared" si="814"/>
        <v>1066.365179733898</v>
      </c>
      <c r="Q1653" s="45">
        <f t="shared" si="790"/>
        <v>32139.061666979982</v>
      </c>
      <c r="R1653" s="45">
        <f t="shared" si="791"/>
        <v>32.139061666979984</v>
      </c>
      <c r="S1653" s="45">
        <f t="shared" si="792"/>
        <v>15298.957500313301</v>
      </c>
      <c r="T1653" s="45">
        <f t="shared" si="813"/>
        <v>1913892.1295736013</v>
      </c>
      <c r="U1653" s="45">
        <f t="shared" si="793"/>
        <v>32.139061666979984</v>
      </c>
      <c r="V1653" s="45">
        <f t="shared" si="794"/>
        <v>8.9275171297166622E-3</v>
      </c>
      <c r="W1653" s="45">
        <f t="shared" si="795"/>
        <v>0</v>
      </c>
      <c r="X1653" s="45">
        <f t="shared" si="796"/>
        <v>0</v>
      </c>
      <c r="Y1653" s="45">
        <f t="shared" si="784"/>
        <v>9256.7700867857347</v>
      </c>
      <c r="Z1653" s="45">
        <f t="shared" si="785"/>
        <v>-2570.1566037903754</v>
      </c>
      <c r="AA1653" s="45">
        <f t="shared" si="797"/>
        <v>2.5713250241071486</v>
      </c>
      <c r="AB1653" s="45">
        <f t="shared" si="798"/>
        <v>-0.71393238994177088</v>
      </c>
      <c r="AC1653" s="45">
        <f t="shared" si="799"/>
        <v>0.71393238994177088</v>
      </c>
      <c r="AD1653" s="45">
        <f t="shared" si="800"/>
        <v>1.8573926341653777</v>
      </c>
      <c r="AE1653" s="45">
        <f>1/2*(('Car Info '!$C$5)*('My Spreedsheet '!F1653)^2)</f>
        <v>676722.70447530865</v>
      </c>
      <c r="AF1653" s="45">
        <f t="shared" si="801"/>
        <v>676.72270447530866</v>
      </c>
      <c r="AG1653" s="45">
        <f t="shared" si="802"/>
        <v>0.18797852902091908</v>
      </c>
      <c r="AH1653" s="45">
        <f t="shared" si="803"/>
        <v>72.581131910150731</v>
      </c>
      <c r="AI1653" s="45">
        <f t="shared" si="804"/>
        <v>15298.957500313301</v>
      </c>
      <c r="AJ1653" s="45">
        <f t="shared" si="805"/>
        <v>661423.74697499536</v>
      </c>
      <c r="AK1653" s="45">
        <f t="shared" si="806"/>
        <v>661.42374697499542</v>
      </c>
      <c r="AL1653" s="45">
        <f t="shared" si="807"/>
        <v>0</v>
      </c>
      <c r="AM1653" s="45">
        <f t="shared" si="808"/>
        <v>0</v>
      </c>
      <c r="AN1653" s="45">
        <f t="shared" si="809"/>
        <v>496.06781023124654</v>
      </c>
      <c r="AO1653" s="45">
        <f>IF('My Spreedsheet '!AN1653&lt; 'Supercapacitor Info'!$F$22,'My Spreedsheet '!AN1653,'Supercapacitor Info'!$F$22)</f>
        <v>496.06781023124654</v>
      </c>
    </row>
    <row r="1654" spans="2:41" x14ac:dyDescent="0.3">
      <c r="B1654" s="13" t="s">
        <v>12</v>
      </c>
      <c r="C1654" s="13">
        <v>1649</v>
      </c>
      <c r="D1654" s="13">
        <v>172</v>
      </c>
      <c r="E1654" s="54">
        <v>109.9</v>
      </c>
      <c r="F1654" s="54">
        <f t="shared" si="786"/>
        <v>30.527777777777779</v>
      </c>
      <c r="G1654" s="20">
        <f t="shared" si="810"/>
        <v>0.38888888888888851</v>
      </c>
      <c r="H1654" s="20">
        <f t="shared" si="811"/>
        <v>1.3999999999999986</v>
      </c>
      <c r="I1654" s="20">
        <f t="shared" si="787"/>
        <v>30.527777777777779</v>
      </c>
      <c r="J1654" s="20">
        <f t="shared" si="788"/>
        <v>19156.361111111109</v>
      </c>
      <c r="K1654" s="20">
        <f t="shared" si="812"/>
        <v>4148.1111111111104</v>
      </c>
      <c r="L1654" s="45">
        <f>'Car Info '!$C$5*'My Spreedsheet '!G1654</f>
        <v>579.44444444444389</v>
      </c>
      <c r="M1654" s="45">
        <f t="shared" si="789"/>
        <v>1</v>
      </c>
      <c r="N1654" s="45">
        <f>IF(M1654=1,'Car Info '!$C$5*9.80665*'Car Info '!$H$5,0)</f>
        <v>160.73099349999998</v>
      </c>
      <c r="O1654" s="45">
        <f>0.5*'Car Info '!$G$5*'Car Info '!$I$5*'Car Info '!$D$5*('My Spreedsheet '!F1654*'My Spreedsheet '!F1654)</f>
        <v>355.8937900719809</v>
      </c>
      <c r="P1654" s="45">
        <f t="shared" si="814"/>
        <v>1096.0692280164249</v>
      </c>
      <c r="Q1654" s="45">
        <f t="shared" si="790"/>
        <v>33460.557821945862</v>
      </c>
      <c r="R1654" s="45">
        <f t="shared" si="791"/>
        <v>33.460557821945862</v>
      </c>
      <c r="S1654" s="45">
        <f t="shared" si="792"/>
        <v>15771.406587377971</v>
      </c>
      <c r="T1654" s="45">
        <f t="shared" si="813"/>
        <v>1929663.5361609792</v>
      </c>
      <c r="U1654" s="45">
        <f t="shared" si="793"/>
        <v>33.460557821945862</v>
      </c>
      <c r="V1654" s="45">
        <f t="shared" si="794"/>
        <v>9.294599394984962E-3</v>
      </c>
      <c r="W1654" s="45">
        <f t="shared" si="795"/>
        <v>0</v>
      </c>
      <c r="X1654" s="45">
        <f t="shared" si="796"/>
        <v>0</v>
      </c>
      <c r="Y1654" s="45">
        <f t="shared" si="784"/>
        <v>9290.23064460768</v>
      </c>
      <c r="Z1654" s="45">
        <f t="shared" si="785"/>
        <v>-2570.1566037903754</v>
      </c>
      <c r="AA1654" s="45">
        <f t="shared" si="797"/>
        <v>2.5806196235021335</v>
      </c>
      <c r="AB1654" s="45">
        <f t="shared" si="798"/>
        <v>-0.71393238994177088</v>
      </c>
      <c r="AC1654" s="45">
        <f t="shared" si="799"/>
        <v>0.71393238994177088</v>
      </c>
      <c r="AD1654" s="45">
        <f t="shared" si="800"/>
        <v>1.8666872335603626</v>
      </c>
      <c r="AE1654" s="45">
        <f>1/2*(('Car Info '!$C$5)*('My Spreedsheet '!F1654)^2)</f>
        <v>694299.18595679023</v>
      </c>
      <c r="AF1654" s="45">
        <f t="shared" si="801"/>
        <v>694.29918595679021</v>
      </c>
      <c r="AG1654" s="45">
        <f t="shared" si="802"/>
        <v>0.19286088498799728</v>
      </c>
      <c r="AH1654" s="45">
        <f t="shared" si="803"/>
        <v>72.773992795138724</v>
      </c>
      <c r="AI1654" s="45">
        <f t="shared" si="804"/>
        <v>15771.406587377971</v>
      </c>
      <c r="AJ1654" s="45">
        <f t="shared" si="805"/>
        <v>678527.77936941222</v>
      </c>
      <c r="AK1654" s="45">
        <f t="shared" si="806"/>
        <v>678.5277793694122</v>
      </c>
      <c r="AL1654" s="45">
        <f t="shared" si="807"/>
        <v>0</v>
      </c>
      <c r="AM1654" s="45">
        <f t="shared" si="808"/>
        <v>0</v>
      </c>
      <c r="AN1654" s="45">
        <f t="shared" si="809"/>
        <v>508.89583452705915</v>
      </c>
      <c r="AO1654" s="45">
        <f>IF('My Spreedsheet '!AN1654&lt; 'Supercapacitor Info'!$F$22,'My Spreedsheet '!AN1654,'Supercapacitor Info'!$F$22)</f>
        <v>508.89583452705915</v>
      </c>
    </row>
    <row r="1655" spans="2:41" x14ac:dyDescent="0.3">
      <c r="B1655" s="13" t="s">
        <v>12</v>
      </c>
      <c r="C1655" s="13">
        <v>1650</v>
      </c>
      <c r="D1655" s="13">
        <v>173</v>
      </c>
      <c r="E1655" s="54">
        <v>111.3</v>
      </c>
      <c r="F1655" s="54">
        <f t="shared" si="786"/>
        <v>30.916666666666664</v>
      </c>
      <c r="G1655" s="20">
        <f t="shared" si="810"/>
        <v>0.38888888888888851</v>
      </c>
      <c r="H1655" s="20">
        <f t="shared" si="811"/>
        <v>1.3999999999999986</v>
      </c>
      <c r="I1655" s="20">
        <f t="shared" si="787"/>
        <v>30.916666666666664</v>
      </c>
      <c r="J1655" s="20">
        <f t="shared" si="788"/>
        <v>19187.277777777777</v>
      </c>
      <c r="K1655" s="20">
        <f t="shared" si="812"/>
        <v>4179.0277777777774</v>
      </c>
      <c r="L1655" s="45">
        <f>'Car Info '!$C$5*'My Spreedsheet '!G1655</f>
        <v>579.44444444444389</v>
      </c>
      <c r="M1655" s="45">
        <f t="shared" si="789"/>
        <v>1</v>
      </c>
      <c r="N1655" s="45">
        <f>IF(M1655=1,'Car Info '!$C$5*9.80665*'Car Info '!$H$5,0)</f>
        <v>160.73099349999998</v>
      </c>
      <c r="O1655" s="45">
        <f>0.5*'Car Info '!$G$5*'Car Info '!$I$5*'Car Info '!$D$5*('My Spreedsheet '!F1655*'My Spreedsheet '!F1655)</f>
        <v>365.01890165157806</v>
      </c>
      <c r="P1655" s="45">
        <f t="shared" si="814"/>
        <v>1105.194339596022</v>
      </c>
      <c r="Q1655" s="45">
        <f t="shared" si="790"/>
        <v>34168.924999177012</v>
      </c>
      <c r="R1655" s="45">
        <f t="shared" si="791"/>
        <v>34.168924999177015</v>
      </c>
      <c r="S1655" s="45">
        <f t="shared" si="792"/>
        <v>16254.434258436286</v>
      </c>
      <c r="T1655" s="45">
        <f t="shared" si="813"/>
        <v>1945917.9704194155</v>
      </c>
      <c r="U1655" s="45">
        <f t="shared" si="793"/>
        <v>34.168924999177015</v>
      </c>
      <c r="V1655" s="45">
        <f t="shared" si="794"/>
        <v>9.4913680553269479E-3</v>
      </c>
      <c r="W1655" s="45">
        <f t="shared" si="795"/>
        <v>0</v>
      </c>
      <c r="X1655" s="45">
        <f t="shared" si="796"/>
        <v>0</v>
      </c>
      <c r="Y1655" s="45">
        <f t="shared" si="784"/>
        <v>9324.3995696068578</v>
      </c>
      <c r="Z1655" s="45">
        <f t="shared" si="785"/>
        <v>-2570.1566037903754</v>
      </c>
      <c r="AA1655" s="45">
        <f t="shared" si="797"/>
        <v>2.5901109915574603</v>
      </c>
      <c r="AB1655" s="45">
        <f t="shared" si="798"/>
        <v>-0.71393238994177088</v>
      </c>
      <c r="AC1655" s="45">
        <f t="shared" si="799"/>
        <v>0.71393238994177088</v>
      </c>
      <c r="AD1655" s="45">
        <f t="shared" si="800"/>
        <v>1.8761786016156894</v>
      </c>
      <c r="AE1655" s="45">
        <f>1/2*(('Car Info '!$C$5)*('My Spreedsheet '!F1655)^2)</f>
        <v>712101.00694444426</v>
      </c>
      <c r="AF1655" s="45">
        <f t="shared" si="801"/>
        <v>712.10100694444429</v>
      </c>
      <c r="AG1655" s="45">
        <f t="shared" si="802"/>
        <v>0.19780583526234563</v>
      </c>
      <c r="AH1655" s="45">
        <f t="shared" si="803"/>
        <v>72.971798630401068</v>
      </c>
      <c r="AI1655" s="45">
        <f t="shared" si="804"/>
        <v>16254.434258436286</v>
      </c>
      <c r="AJ1655" s="45">
        <f t="shared" si="805"/>
        <v>695846.57268600794</v>
      </c>
      <c r="AK1655" s="45">
        <f t="shared" si="806"/>
        <v>695.8465726860079</v>
      </c>
      <c r="AL1655" s="45">
        <f t="shared" si="807"/>
        <v>0</v>
      </c>
      <c r="AM1655" s="45">
        <f t="shared" si="808"/>
        <v>0</v>
      </c>
      <c r="AN1655" s="45">
        <f t="shared" si="809"/>
        <v>521.88492951450598</v>
      </c>
      <c r="AO1655" s="45">
        <f>IF('My Spreedsheet '!AN1655&lt; 'Supercapacitor Info'!$F$22,'My Spreedsheet '!AN1655,'Supercapacitor Info'!$F$22)</f>
        <v>521.88492951450598</v>
      </c>
    </row>
    <row r="1656" spans="2:41" x14ac:dyDescent="0.3">
      <c r="B1656" s="13" t="s">
        <v>12</v>
      </c>
      <c r="C1656" s="13">
        <v>1651</v>
      </c>
      <c r="D1656" s="13">
        <v>174</v>
      </c>
      <c r="E1656" s="54">
        <v>112.7</v>
      </c>
      <c r="F1656" s="54">
        <f t="shared" si="786"/>
        <v>31.305555555555557</v>
      </c>
      <c r="G1656" s="20">
        <f t="shared" si="810"/>
        <v>0.36111111111111227</v>
      </c>
      <c r="H1656" s="20">
        <f t="shared" si="811"/>
        <v>1.3000000000000043</v>
      </c>
      <c r="I1656" s="20">
        <f t="shared" si="787"/>
        <v>31.305555555555557</v>
      </c>
      <c r="J1656" s="20">
        <f t="shared" si="788"/>
        <v>19218.583333333332</v>
      </c>
      <c r="K1656" s="20">
        <f t="shared" si="812"/>
        <v>4210.333333333333</v>
      </c>
      <c r="L1656" s="45">
        <f>'Car Info '!$C$5*'My Spreedsheet '!G1656</f>
        <v>538.05555555555725</v>
      </c>
      <c r="M1656" s="45">
        <f t="shared" si="789"/>
        <v>1</v>
      </c>
      <c r="N1656" s="45">
        <f>IF(M1656=1,'Car Info '!$C$5*9.80665*'Car Info '!$H$5,0)</f>
        <v>160.73099349999998</v>
      </c>
      <c r="O1656" s="45">
        <f>0.5*'Car Info '!$G$5*'Car Info '!$I$5*'Car Info '!$D$5*('My Spreedsheet '!F1656*'My Spreedsheet '!F1656)</f>
        <v>374.25952097268924</v>
      </c>
      <c r="P1656" s="45">
        <f t="shared" si="814"/>
        <v>1073.0460700282465</v>
      </c>
      <c r="Q1656" s="45">
        <f t="shared" si="790"/>
        <v>33592.303358939833</v>
      </c>
      <c r="R1656" s="45">
        <f t="shared" si="791"/>
        <v>33.59230335893983</v>
      </c>
      <c r="S1656" s="45">
        <f t="shared" si="792"/>
        <v>16748.175272520024</v>
      </c>
      <c r="T1656" s="45">
        <f t="shared" si="813"/>
        <v>1962666.1456919354</v>
      </c>
      <c r="U1656" s="45">
        <f t="shared" si="793"/>
        <v>33.59230335893983</v>
      </c>
      <c r="V1656" s="45">
        <f t="shared" si="794"/>
        <v>9.3311953774832864E-3</v>
      </c>
      <c r="W1656" s="45">
        <f t="shared" si="795"/>
        <v>0</v>
      </c>
      <c r="X1656" s="45">
        <f t="shared" si="796"/>
        <v>0</v>
      </c>
      <c r="Y1656" s="45">
        <f t="shared" si="784"/>
        <v>9357.9918729657984</v>
      </c>
      <c r="Z1656" s="45">
        <f t="shared" si="785"/>
        <v>-2570.1566037903754</v>
      </c>
      <c r="AA1656" s="45">
        <f t="shared" si="797"/>
        <v>2.5994421869349438</v>
      </c>
      <c r="AB1656" s="45">
        <f t="shared" si="798"/>
        <v>-0.71393238994177088</v>
      </c>
      <c r="AC1656" s="45">
        <f t="shared" si="799"/>
        <v>0.71393238994177088</v>
      </c>
      <c r="AD1656" s="45">
        <f t="shared" si="800"/>
        <v>1.8855097969931729</v>
      </c>
      <c r="AE1656" s="45">
        <f>1/2*(('Car Info '!$C$5)*('My Spreedsheet '!F1656)^2)</f>
        <v>730128.16743827169</v>
      </c>
      <c r="AF1656" s="45">
        <f t="shared" si="801"/>
        <v>730.1281674382717</v>
      </c>
      <c r="AG1656" s="45">
        <f t="shared" si="802"/>
        <v>0.20281337984396436</v>
      </c>
      <c r="AH1656" s="45">
        <f t="shared" si="803"/>
        <v>73.174612010245028</v>
      </c>
      <c r="AI1656" s="45">
        <f t="shared" si="804"/>
        <v>16748.175272520024</v>
      </c>
      <c r="AJ1656" s="45">
        <f t="shared" si="805"/>
        <v>713379.99216575164</v>
      </c>
      <c r="AK1656" s="45">
        <f t="shared" si="806"/>
        <v>713.37999216575167</v>
      </c>
      <c r="AL1656" s="45">
        <f t="shared" si="807"/>
        <v>0</v>
      </c>
      <c r="AM1656" s="45">
        <f t="shared" si="808"/>
        <v>0</v>
      </c>
      <c r="AN1656" s="45">
        <f t="shared" si="809"/>
        <v>535.0349941243137</v>
      </c>
      <c r="AO1656" s="45">
        <f>IF('My Spreedsheet '!AN1656&lt; 'Supercapacitor Info'!$F$22,'My Spreedsheet '!AN1656,'Supercapacitor Info'!$F$22)</f>
        <v>535.0349941243137</v>
      </c>
    </row>
    <row r="1657" spans="2:41" x14ac:dyDescent="0.3">
      <c r="B1657" s="13" t="s">
        <v>12</v>
      </c>
      <c r="C1657" s="13">
        <v>1652</v>
      </c>
      <c r="D1657" s="13">
        <v>175</v>
      </c>
      <c r="E1657" s="54">
        <v>113.9</v>
      </c>
      <c r="F1657" s="54">
        <f t="shared" si="786"/>
        <v>31.638888888888889</v>
      </c>
      <c r="G1657" s="20">
        <f t="shared" si="810"/>
        <v>0.31944444444444403</v>
      </c>
      <c r="H1657" s="20">
        <f t="shared" si="811"/>
        <v>1.1499999999999986</v>
      </c>
      <c r="I1657" s="20">
        <f t="shared" si="787"/>
        <v>31.638888888888889</v>
      </c>
      <c r="J1657" s="20">
        <f t="shared" si="788"/>
        <v>19250.222222222223</v>
      </c>
      <c r="K1657" s="20">
        <f t="shared" si="812"/>
        <v>4241.9722222222217</v>
      </c>
      <c r="L1657" s="45">
        <f>'Car Info '!$C$5*'My Spreedsheet '!G1657</f>
        <v>475.9722222222216</v>
      </c>
      <c r="M1657" s="45">
        <f t="shared" si="789"/>
        <v>1</v>
      </c>
      <c r="N1657" s="45">
        <f>IF(M1657=1,'Car Info '!$C$5*9.80665*'Car Info '!$H$5,0)</f>
        <v>160.73099349999998</v>
      </c>
      <c r="O1657" s="45">
        <f>0.5*'Car Info '!$G$5*'Car Info '!$I$5*'Car Info '!$D$5*('My Spreedsheet '!F1657*'My Spreedsheet '!F1657)</f>
        <v>382.27198655239755</v>
      </c>
      <c r="P1657" s="45">
        <f t="shared" si="814"/>
        <v>1018.9752022746191</v>
      </c>
      <c r="Q1657" s="45">
        <f t="shared" si="790"/>
        <v>32239.243205299754</v>
      </c>
      <c r="R1657" s="45">
        <f t="shared" si="791"/>
        <v>32.239243205299758</v>
      </c>
      <c r="S1657" s="45">
        <f t="shared" si="792"/>
        <v>17180.010952213357</v>
      </c>
      <c r="T1657" s="45">
        <f t="shared" si="813"/>
        <v>1979846.1566441488</v>
      </c>
      <c r="U1657" s="45">
        <f t="shared" si="793"/>
        <v>32.239243205299758</v>
      </c>
      <c r="V1657" s="45">
        <f t="shared" si="794"/>
        <v>8.9553453348054889E-3</v>
      </c>
      <c r="W1657" s="45">
        <f t="shared" si="795"/>
        <v>0</v>
      </c>
      <c r="X1657" s="45">
        <f t="shared" si="796"/>
        <v>0</v>
      </c>
      <c r="Y1657" s="45">
        <f t="shared" si="784"/>
        <v>9390.2311161710986</v>
      </c>
      <c r="Z1657" s="45">
        <f t="shared" si="785"/>
        <v>-2570.1566037903754</v>
      </c>
      <c r="AA1657" s="45">
        <f t="shared" si="797"/>
        <v>2.6083975322697497</v>
      </c>
      <c r="AB1657" s="45">
        <f t="shared" si="798"/>
        <v>-0.71393238994177088</v>
      </c>
      <c r="AC1657" s="45">
        <f t="shared" si="799"/>
        <v>0.71393238994177088</v>
      </c>
      <c r="AD1657" s="45">
        <f t="shared" si="800"/>
        <v>1.8944651423279788</v>
      </c>
      <c r="AE1657" s="45">
        <f>1/2*(('Car Info '!$C$5)*('My Spreedsheet '!F1657)^2)</f>
        <v>745759.37114197528</v>
      </c>
      <c r="AF1657" s="45">
        <f t="shared" si="801"/>
        <v>745.75937114197529</v>
      </c>
      <c r="AG1657" s="45">
        <f t="shared" si="802"/>
        <v>0.20715538087277091</v>
      </c>
      <c r="AH1657" s="45">
        <f t="shared" si="803"/>
        <v>73.381767391117805</v>
      </c>
      <c r="AI1657" s="45">
        <f t="shared" si="804"/>
        <v>17180.010952213357</v>
      </c>
      <c r="AJ1657" s="45">
        <f t="shared" si="805"/>
        <v>728579.36018976197</v>
      </c>
      <c r="AK1657" s="45">
        <f t="shared" si="806"/>
        <v>728.57936018976193</v>
      </c>
      <c r="AL1657" s="45">
        <f t="shared" si="807"/>
        <v>0</v>
      </c>
      <c r="AM1657" s="45">
        <f t="shared" si="808"/>
        <v>0</v>
      </c>
      <c r="AN1657" s="45">
        <f t="shared" si="809"/>
        <v>546.4345201423215</v>
      </c>
      <c r="AO1657" s="45">
        <f>IF('My Spreedsheet '!AN1657&lt; 'Supercapacitor Info'!$F$22,'My Spreedsheet '!AN1657,'Supercapacitor Info'!$F$22)</f>
        <v>546.4345201423215</v>
      </c>
    </row>
    <row r="1658" spans="2:41" x14ac:dyDescent="0.3">
      <c r="B1658" s="13" t="s">
        <v>12</v>
      </c>
      <c r="C1658" s="13">
        <v>1653</v>
      </c>
      <c r="D1658" s="13">
        <v>176</v>
      </c>
      <c r="E1658" s="54">
        <v>115</v>
      </c>
      <c r="F1658" s="54">
        <f t="shared" si="786"/>
        <v>31.944444444444443</v>
      </c>
      <c r="G1658" s="20">
        <f t="shared" si="810"/>
        <v>0.29166666666666585</v>
      </c>
      <c r="H1658" s="20">
        <f t="shared" si="811"/>
        <v>1.0499999999999972</v>
      </c>
      <c r="I1658" s="20">
        <f t="shared" si="787"/>
        <v>31.944444444444443</v>
      </c>
      <c r="J1658" s="20">
        <f t="shared" si="788"/>
        <v>19282.166666666668</v>
      </c>
      <c r="K1658" s="20">
        <f t="shared" si="812"/>
        <v>4273.9166666666661</v>
      </c>
      <c r="L1658" s="45">
        <f>'Car Info '!$C$5*'My Spreedsheet '!G1658</f>
        <v>434.58333333333212</v>
      </c>
      <c r="M1658" s="45">
        <f t="shared" si="789"/>
        <v>1</v>
      </c>
      <c r="N1658" s="45">
        <f>IF(M1658=1,'Car Info '!$C$5*9.80665*'Car Info '!$H$5,0)</f>
        <v>160.73099349999998</v>
      </c>
      <c r="O1658" s="45">
        <f>0.5*'Car Info '!$G$5*'Car Info '!$I$5*'Car Info '!$D$5*('My Spreedsheet '!F1658*'My Spreedsheet '!F1658)</f>
        <v>389.69129630642357</v>
      </c>
      <c r="P1658" s="45">
        <f t="shared" si="814"/>
        <v>985.0056231397557</v>
      </c>
      <c r="Q1658" s="45">
        <f t="shared" si="790"/>
        <v>31465.457405853307</v>
      </c>
      <c r="R1658" s="45">
        <f t="shared" si="791"/>
        <v>31.465457405853307</v>
      </c>
      <c r="S1658" s="45">
        <f t="shared" si="792"/>
        <v>17582.934257705198</v>
      </c>
      <c r="T1658" s="45">
        <f t="shared" si="813"/>
        <v>1997429.090901854</v>
      </c>
      <c r="U1658" s="45">
        <f t="shared" si="793"/>
        <v>31.465457405853307</v>
      </c>
      <c r="V1658" s="45">
        <f t="shared" si="794"/>
        <v>8.7404048349592513E-3</v>
      </c>
      <c r="W1658" s="45">
        <f t="shared" si="795"/>
        <v>0</v>
      </c>
      <c r="X1658" s="45">
        <f t="shared" si="796"/>
        <v>0</v>
      </c>
      <c r="Y1658" s="45">
        <f t="shared" si="784"/>
        <v>9421.6965735769518</v>
      </c>
      <c r="Z1658" s="45">
        <f t="shared" si="785"/>
        <v>-2570.1566037903754</v>
      </c>
      <c r="AA1658" s="45">
        <f t="shared" si="797"/>
        <v>2.617137937104709</v>
      </c>
      <c r="AB1658" s="45">
        <f t="shared" si="798"/>
        <v>-0.71393238994177088</v>
      </c>
      <c r="AC1658" s="45">
        <f t="shared" si="799"/>
        <v>0.71393238994177088</v>
      </c>
      <c r="AD1658" s="45">
        <f t="shared" si="800"/>
        <v>1.9032055471629381</v>
      </c>
      <c r="AE1658" s="45">
        <f>1/2*(('Car Info '!$C$5)*('My Spreedsheet '!F1658)^2)</f>
        <v>760233.41049382708</v>
      </c>
      <c r="AF1658" s="45">
        <f t="shared" si="801"/>
        <v>760.23341049382714</v>
      </c>
      <c r="AG1658" s="45">
        <f t="shared" si="802"/>
        <v>0.21117594735939643</v>
      </c>
      <c r="AH1658" s="45">
        <f t="shared" si="803"/>
        <v>73.592943338477198</v>
      </c>
      <c r="AI1658" s="45">
        <f t="shared" si="804"/>
        <v>17582.934257705198</v>
      </c>
      <c r="AJ1658" s="45">
        <f t="shared" si="805"/>
        <v>742650.47623612185</v>
      </c>
      <c r="AK1658" s="45">
        <f t="shared" si="806"/>
        <v>742.6504762361219</v>
      </c>
      <c r="AL1658" s="45">
        <f t="shared" si="807"/>
        <v>0</v>
      </c>
      <c r="AM1658" s="45">
        <f t="shared" si="808"/>
        <v>0</v>
      </c>
      <c r="AN1658" s="45">
        <f t="shared" si="809"/>
        <v>556.98785717709143</v>
      </c>
      <c r="AO1658" s="45">
        <f>IF('My Spreedsheet '!AN1658&lt; 'Supercapacitor Info'!$F$22,'My Spreedsheet '!AN1658,'Supercapacitor Info'!$F$22)</f>
        <v>556.98785717709143</v>
      </c>
    </row>
    <row r="1659" spans="2:41" x14ac:dyDescent="0.3">
      <c r="B1659" s="13" t="s">
        <v>12</v>
      </c>
      <c r="C1659" s="13">
        <v>1654</v>
      </c>
      <c r="D1659" s="13">
        <v>177</v>
      </c>
      <c r="E1659" s="54">
        <v>116</v>
      </c>
      <c r="F1659" s="54">
        <f t="shared" si="786"/>
        <v>32.222222222222221</v>
      </c>
      <c r="G1659" s="20">
        <f t="shared" si="810"/>
        <v>0.24999999999999961</v>
      </c>
      <c r="H1659" s="20">
        <f t="shared" si="811"/>
        <v>0.89999999999999858</v>
      </c>
      <c r="I1659" s="20">
        <f t="shared" si="787"/>
        <v>32.222222222222221</v>
      </c>
      <c r="J1659" s="20">
        <f t="shared" si="788"/>
        <v>19314.388888888891</v>
      </c>
      <c r="K1659" s="20">
        <f t="shared" si="812"/>
        <v>4306.1388888888887</v>
      </c>
      <c r="L1659" s="45">
        <f>'Car Info '!$C$5*'My Spreedsheet '!G1659</f>
        <v>372.49999999999943</v>
      </c>
      <c r="M1659" s="45">
        <f t="shared" si="789"/>
        <v>1</v>
      </c>
      <c r="N1659" s="45">
        <f>IF(M1659=1,'Car Info '!$C$5*9.80665*'Car Info '!$H$5,0)</f>
        <v>160.73099349999998</v>
      </c>
      <c r="O1659" s="45">
        <f>0.5*'Car Info '!$G$5*'Car Info '!$I$5*'Car Info '!$D$5*('My Spreedsheet '!F1659*'My Spreedsheet '!F1659)</f>
        <v>396.49800250277775</v>
      </c>
      <c r="P1659" s="45">
        <f t="shared" si="814"/>
        <v>929.72899600277719</v>
      </c>
      <c r="Q1659" s="45">
        <f t="shared" si="790"/>
        <v>29957.934315645041</v>
      </c>
      <c r="R1659" s="45">
        <f t="shared" si="791"/>
        <v>29.957934315645041</v>
      </c>
      <c r="S1659" s="45">
        <f t="shared" si="792"/>
        <v>17955.156537867282</v>
      </c>
      <c r="T1659" s="45">
        <f t="shared" si="813"/>
        <v>2015384.2474397214</v>
      </c>
      <c r="U1659" s="45">
        <f t="shared" si="793"/>
        <v>29.957934315645041</v>
      </c>
      <c r="V1659" s="45">
        <f t="shared" si="794"/>
        <v>8.3216484210125105E-3</v>
      </c>
      <c r="W1659" s="45">
        <f t="shared" si="795"/>
        <v>0</v>
      </c>
      <c r="X1659" s="45">
        <f t="shared" si="796"/>
        <v>0</v>
      </c>
      <c r="Y1659" s="45">
        <f t="shared" si="784"/>
        <v>9451.6545078925974</v>
      </c>
      <c r="Z1659" s="45">
        <f t="shared" si="785"/>
        <v>-2570.1566037903754</v>
      </c>
      <c r="AA1659" s="45">
        <f t="shared" si="797"/>
        <v>2.6254595855257215</v>
      </c>
      <c r="AB1659" s="45">
        <f t="shared" si="798"/>
        <v>-0.71393238994177088</v>
      </c>
      <c r="AC1659" s="45">
        <f t="shared" si="799"/>
        <v>0.71393238994177088</v>
      </c>
      <c r="AD1659" s="45">
        <f t="shared" si="800"/>
        <v>1.9115271955839506</v>
      </c>
      <c r="AE1659" s="45">
        <f>1/2*(('Car Info '!$C$5)*('My Spreedsheet '!F1659)^2)</f>
        <v>773512.34567901236</v>
      </c>
      <c r="AF1659" s="45">
        <f t="shared" si="801"/>
        <v>773.51234567901236</v>
      </c>
      <c r="AG1659" s="45">
        <f t="shared" si="802"/>
        <v>0.21486454046639233</v>
      </c>
      <c r="AH1659" s="45">
        <f t="shared" si="803"/>
        <v>73.807807878943592</v>
      </c>
      <c r="AI1659" s="45">
        <f t="shared" si="804"/>
        <v>17955.156537867282</v>
      </c>
      <c r="AJ1659" s="45">
        <f t="shared" si="805"/>
        <v>755557.18914114509</v>
      </c>
      <c r="AK1659" s="45">
        <f t="shared" si="806"/>
        <v>755.55718914114516</v>
      </c>
      <c r="AL1659" s="45">
        <f t="shared" si="807"/>
        <v>0</v>
      </c>
      <c r="AM1659" s="45">
        <f t="shared" si="808"/>
        <v>0</v>
      </c>
      <c r="AN1659" s="45">
        <f t="shared" si="809"/>
        <v>566.6678918558589</v>
      </c>
      <c r="AO1659" s="45">
        <f>IF('My Spreedsheet '!AN1659&lt; 'Supercapacitor Info'!$F$22,'My Spreedsheet '!AN1659,'Supercapacitor Info'!$F$22)</f>
        <v>566.6678918558589</v>
      </c>
    </row>
    <row r="1660" spans="2:41" x14ac:dyDescent="0.3">
      <c r="B1660" s="13" t="s">
        <v>12</v>
      </c>
      <c r="C1660" s="13">
        <v>1655</v>
      </c>
      <c r="D1660" s="13">
        <v>178</v>
      </c>
      <c r="E1660" s="54">
        <v>116.8</v>
      </c>
      <c r="F1660" s="54">
        <f t="shared" si="786"/>
        <v>32.444444444444443</v>
      </c>
      <c r="G1660" s="20">
        <f t="shared" si="810"/>
        <v>0.22222222222222143</v>
      </c>
      <c r="H1660" s="20">
        <f t="shared" si="811"/>
        <v>0.79999999999999716</v>
      </c>
      <c r="I1660" s="20">
        <f t="shared" si="787"/>
        <v>32.444444444444443</v>
      </c>
      <c r="J1660" s="20">
        <f t="shared" si="788"/>
        <v>19346.833333333336</v>
      </c>
      <c r="K1660" s="20">
        <f t="shared" si="812"/>
        <v>4338.583333333333</v>
      </c>
      <c r="L1660" s="45">
        <f>'Car Info '!$C$5*'My Spreedsheet '!G1660</f>
        <v>331.11111111110995</v>
      </c>
      <c r="M1660" s="45">
        <f t="shared" si="789"/>
        <v>1</v>
      </c>
      <c r="N1660" s="45">
        <f>IF(M1660=1,'Car Info '!$C$5*9.80665*'Car Info '!$H$5,0)</f>
        <v>160.73099349999998</v>
      </c>
      <c r="O1660" s="45">
        <f>0.5*'Car Info '!$G$5*'Car Info '!$I$5*'Car Info '!$D$5*('My Spreedsheet '!F1660*'My Spreedsheet '!F1660)</f>
        <v>401.98579887511102</v>
      </c>
      <c r="P1660" s="45">
        <f t="shared" si="814"/>
        <v>893.82790348622098</v>
      </c>
      <c r="Q1660" s="45">
        <f t="shared" si="790"/>
        <v>28999.749757552945</v>
      </c>
      <c r="R1660" s="45">
        <f t="shared" si="791"/>
        <v>28.999749757552944</v>
      </c>
      <c r="S1660" s="45">
        <f t="shared" si="792"/>
        <v>18257.033708170267</v>
      </c>
      <c r="T1660" s="45">
        <f t="shared" si="813"/>
        <v>2033641.2811478917</v>
      </c>
      <c r="U1660" s="45">
        <f t="shared" si="793"/>
        <v>28.999749757552944</v>
      </c>
      <c r="V1660" s="45">
        <f t="shared" si="794"/>
        <v>8.055486043764706E-3</v>
      </c>
      <c r="W1660" s="45">
        <f t="shared" si="795"/>
        <v>0</v>
      </c>
      <c r="X1660" s="45">
        <f t="shared" si="796"/>
        <v>0</v>
      </c>
      <c r="Y1660" s="45">
        <f t="shared" si="784"/>
        <v>9480.6542576501506</v>
      </c>
      <c r="Z1660" s="45">
        <f t="shared" si="785"/>
        <v>-2570.1566037903754</v>
      </c>
      <c r="AA1660" s="45">
        <f t="shared" si="797"/>
        <v>2.6335150715694864</v>
      </c>
      <c r="AB1660" s="45">
        <f t="shared" si="798"/>
        <v>-0.71393238994177088</v>
      </c>
      <c r="AC1660" s="45">
        <f t="shared" si="799"/>
        <v>0.71393238994177088</v>
      </c>
      <c r="AD1660" s="45">
        <f t="shared" si="800"/>
        <v>1.9195826816277155</v>
      </c>
      <c r="AE1660" s="45">
        <f>1/2*(('Car Info '!$C$5)*('My Spreedsheet '!F1660)^2)</f>
        <v>784218.2716049382</v>
      </c>
      <c r="AF1660" s="45">
        <f t="shared" si="801"/>
        <v>784.2182716049382</v>
      </c>
      <c r="AG1660" s="45">
        <f t="shared" si="802"/>
        <v>0.21783840877914951</v>
      </c>
      <c r="AH1660" s="45">
        <f t="shared" si="803"/>
        <v>74.025646287722736</v>
      </c>
      <c r="AI1660" s="45">
        <f t="shared" si="804"/>
        <v>18257.033708170267</v>
      </c>
      <c r="AJ1660" s="45">
        <f t="shared" si="805"/>
        <v>765961.23789676791</v>
      </c>
      <c r="AK1660" s="45">
        <f t="shared" si="806"/>
        <v>765.9612378967679</v>
      </c>
      <c r="AL1660" s="45">
        <f t="shared" si="807"/>
        <v>0</v>
      </c>
      <c r="AM1660" s="45">
        <f t="shared" si="808"/>
        <v>0</v>
      </c>
      <c r="AN1660" s="45">
        <f t="shared" si="809"/>
        <v>574.47092842257598</v>
      </c>
      <c r="AO1660" s="45">
        <f>IF('My Spreedsheet '!AN1660&lt; 'Supercapacitor Info'!$F$22,'My Spreedsheet '!AN1660,'Supercapacitor Info'!$F$22)</f>
        <v>574.47092842257598</v>
      </c>
    </row>
    <row r="1661" spans="2:41" x14ac:dyDescent="0.3">
      <c r="B1661" s="13" t="s">
        <v>12</v>
      </c>
      <c r="C1661" s="13">
        <v>1656</v>
      </c>
      <c r="D1661" s="13">
        <v>179</v>
      </c>
      <c r="E1661" s="54">
        <v>117.6</v>
      </c>
      <c r="F1661" s="54">
        <f t="shared" si="786"/>
        <v>32.666666666666664</v>
      </c>
      <c r="G1661" s="20">
        <f t="shared" si="810"/>
        <v>0.2222222222222234</v>
      </c>
      <c r="H1661" s="20">
        <f t="shared" si="811"/>
        <v>0.80000000000000426</v>
      </c>
      <c r="I1661" s="20">
        <f t="shared" si="787"/>
        <v>32.666666666666664</v>
      </c>
      <c r="J1661" s="20">
        <f t="shared" si="788"/>
        <v>19379.500000000004</v>
      </c>
      <c r="K1661" s="20">
        <f t="shared" si="812"/>
        <v>4371.25</v>
      </c>
      <c r="L1661" s="45">
        <f>'Car Info '!$C$5*'My Spreedsheet '!G1661</f>
        <v>331.11111111111285</v>
      </c>
      <c r="M1661" s="45">
        <f t="shared" si="789"/>
        <v>1</v>
      </c>
      <c r="N1661" s="45">
        <f>IF(M1661=1,'Car Info '!$C$5*9.80665*'Car Info '!$H$5,0)</f>
        <v>160.73099349999998</v>
      </c>
      <c r="O1661" s="45">
        <f>0.5*'Car Info '!$G$5*'Car Info '!$I$5*'Car Info '!$D$5*('My Spreedsheet '!F1661*'My Spreedsheet '!F1661)</f>
        <v>407.5113120609999</v>
      </c>
      <c r="P1661" s="45">
        <f t="shared" si="814"/>
        <v>899.35341667211276</v>
      </c>
      <c r="Q1661" s="45">
        <f t="shared" si="790"/>
        <v>29378.878277955682</v>
      </c>
      <c r="R1661" s="45">
        <f t="shared" si="791"/>
        <v>29.378878277955682</v>
      </c>
      <c r="S1661" s="45">
        <f t="shared" si="792"/>
        <v>18562.581981659328</v>
      </c>
      <c r="T1661" s="45">
        <f t="shared" si="813"/>
        <v>2052203.8631295511</v>
      </c>
      <c r="U1661" s="45">
        <f t="shared" si="793"/>
        <v>29.378878277955682</v>
      </c>
      <c r="V1661" s="45">
        <f t="shared" si="794"/>
        <v>8.1607995216543567E-3</v>
      </c>
      <c r="W1661" s="45">
        <f t="shared" si="795"/>
        <v>0</v>
      </c>
      <c r="X1661" s="45">
        <f t="shared" si="796"/>
        <v>0</v>
      </c>
      <c r="Y1661" s="45">
        <f t="shared" si="784"/>
        <v>9510.0331359281063</v>
      </c>
      <c r="Z1661" s="45">
        <f t="shared" si="785"/>
        <v>-2570.1566037903754</v>
      </c>
      <c r="AA1661" s="45">
        <f t="shared" si="797"/>
        <v>2.6416758710911408</v>
      </c>
      <c r="AB1661" s="45">
        <f t="shared" si="798"/>
        <v>-0.71393238994177088</v>
      </c>
      <c r="AC1661" s="45">
        <f t="shared" si="799"/>
        <v>0.71393238994177088</v>
      </c>
      <c r="AD1661" s="45">
        <f t="shared" si="800"/>
        <v>1.9277434811493699</v>
      </c>
      <c r="AE1661" s="45">
        <f>1/2*(('Car Info '!$C$5)*('My Spreedsheet '!F1661)^2)</f>
        <v>794997.77777777764</v>
      </c>
      <c r="AF1661" s="45">
        <f t="shared" si="801"/>
        <v>794.99777777777763</v>
      </c>
      <c r="AG1661" s="45">
        <f t="shared" si="802"/>
        <v>0.22083271604938268</v>
      </c>
      <c r="AH1661" s="45">
        <f t="shared" si="803"/>
        <v>74.246479003772123</v>
      </c>
      <c r="AI1661" s="45">
        <f t="shared" si="804"/>
        <v>18562.581981659328</v>
      </c>
      <c r="AJ1661" s="45">
        <f t="shared" si="805"/>
        <v>776435.19579611835</v>
      </c>
      <c r="AK1661" s="45">
        <f t="shared" si="806"/>
        <v>776.43519579611836</v>
      </c>
      <c r="AL1661" s="45">
        <f t="shared" si="807"/>
        <v>0</v>
      </c>
      <c r="AM1661" s="45">
        <f t="shared" si="808"/>
        <v>0</v>
      </c>
      <c r="AN1661" s="45">
        <f t="shared" si="809"/>
        <v>582.32639684708886</v>
      </c>
      <c r="AO1661" s="45">
        <f>IF('My Spreedsheet '!AN1661&lt; 'Supercapacitor Info'!$F$22,'My Spreedsheet '!AN1661,'Supercapacitor Info'!$F$22)</f>
        <v>582.32639684708886</v>
      </c>
    </row>
    <row r="1662" spans="2:41" x14ac:dyDescent="0.3">
      <c r="B1662" s="13" t="s">
        <v>12</v>
      </c>
      <c r="C1662" s="13">
        <v>1657</v>
      </c>
      <c r="D1662" s="13">
        <v>180</v>
      </c>
      <c r="E1662" s="54">
        <v>118.4</v>
      </c>
      <c r="F1662" s="54">
        <f t="shared" si="786"/>
        <v>32.888888888888893</v>
      </c>
      <c r="G1662" s="20">
        <f t="shared" si="810"/>
        <v>0.2222222222222234</v>
      </c>
      <c r="H1662" s="20">
        <f t="shared" si="811"/>
        <v>0.80000000000000426</v>
      </c>
      <c r="I1662" s="20">
        <f t="shared" si="787"/>
        <v>32.888888888888893</v>
      </c>
      <c r="J1662" s="20">
        <f t="shared" si="788"/>
        <v>19412.388888888894</v>
      </c>
      <c r="K1662" s="20">
        <f t="shared" si="812"/>
        <v>4404.1388888888887</v>
      </c>
      <c r="L1662" s="45">
        <f>'Car Info '!$C$5*'My Spreedsheet '!G1662</f>
        <v>331.11111111111285</v>
      </c>
      <c r="M1662" s="45">
        <f t="shared" si="789"/>
        <v>1</v>
      </c>
      <c r="N1662" s="45">
        <f>IF(M1662=1,'Car Info '!$C$5*9.80665*'Car Info '!$H$5,0)</f>
        <v>160.73099349999998</v>
      </c>
      <c r="O1662" s="45">
        <f>0.5*'Car Info '!$G$5*'Car Info '!$I$5*'Car Info '!$D$5*('My Spreedsheet '!F1662*'My Spreedsheet '!F1662)</f>
        <v>413.07454206044451</v>
      </c>
      <c r="P1662" s="45">
        <f t="shared" si="814"/>
        <v>904.91664667155737</v>
      </c>
      <c r="Q1662" s="45">
        <f t="shared" si="790"/>
        <v>29761.703046086779</v>
      </c>
      <c r="R1662" s="45">
        <f t="shared" si="791"/>
        <v>29.76170304608678</v>
      </c>
      <c r="S1662" s="45">
        <f t="shared" si="792"/>
        <v>18871.826502876844</v>
      </c>
      <c r="T1662" s="45">
        <f t="shared" si="813"/>
        <v>2071075.6896324279</v>
      </c>
      <c r="U1662" s="45">
        <f t="shared" si="793"/>
        <v>29.76170304608678</v>
      </c>
      <c r="V1662" s="45">
        <f t="shared" si="794"/>
        <v>8.2671397350241056E-3</v>
      </c>
      <c r="W1662" s="45">
        <f t="shared" si="795"/>
        <v>0</v>
      </c>
      <c r="X1662" s="45">
        <f t="shared" si="796"/>
        <v>0</v>
      </c>
      <c r="Y1662" s="45">
        <f t="shared" si="784"/>
        <v>9539.7948389741923</v>
      </c>
      <c r="Z1662" s="45">
        <f t="shared" si="785"/>
        <v>-2570.1566037903754</v>
      </c>
      <c r="AA1662" s="45">
        <f t="shared" si="797"/>
        <v>2.6499430108261643</v>
      </c>
      <c r="AB1662" s="45">
        <f t="shared" si="798"/>
        <v>-0.71393238994177088</v>
      </c>
      <c r="AC1662" s="45">
        <f t="shared" si="799"/>
        <v>0.71393238994177088</v>
      </c>
      <c r="AD1662" s="45">
        <f t="shared" si="800"/>
        <v>1.9360106208843935</v>
      </c>
      <c r="AE1662" s="45">
        <f>1/2*(('Car Info '!$C$5)*('My Spreedsheet '!F1662)^2)</f>
        <v>805850.86419753102</v>
      </c>
      <c r="AF1662" s="45">
        <f t="shared" si="801"/>
        <v>805.850864197531</v>
      </c>
      <c r="AG1662" s="45">
        <f t="shared" si="802"/>
        <v>0.22384746227709193</v>
      </c>
      <c r="AH1662" s="45">
        <f t="shared" si="803"/>
        <v>74.470326466049215</v>
      </c>
      <c r="AI1662" s="45">
        <f t="shared" si="804"/>
        <v>18871.826502876844</v>
      </c>
      <c r="AJ1662" s="45">
        <f t="shared" si="805"/>
        <v>786979.03769465419</v>
      </c>
      <c r="AK1662" s="45">
        <f t="shared" si="806"/>
        <v>786.97903769465427</v>
      </c>
      <c r="AL1662" s="45">
        <f t="shared" si="807"/>
        <v>0</v>
      </c>
      <c r="AM1662" s="45">
        <f t="shared" si="808"/>
        <v>0</v>
      </c>
      <c r="AN1662" s="45">
        <f t="shared" si="809"/>
        <v>590.23427827099056</v>
      </c>
      <c r="AO1662" s="45">
        <f>IF('My Spreedsheet '!AN1662&lt; 'Supercapacitor Info'!$F$22,'My Spreedsheet '!AN1662,'Supercapacitor Info'!$F$22)</f>
        <v>583.20000000000005</v>
      </c>
    </row>
    <row r="1663" spans="2:41" x14ac:dyDescent="0.3">
      <c r="B1663" s="13" t="s">
        <v>12</v>
      </c>
      <c r="C1663" s="13">
        <v>1658</v>
      </c>
      <c r="D1663" s="13">
        <v>181</v>
      </c>
      <c r="E1663" s="54">
        <v>119.2</v>
      </c>
      <c r="F1663" s="54">
        <f t="shared" si="786"/>
        <v>33.111111111111114</v>
      </c>
      <c r="G1663" s="20">
        <f t="shared" si="810"/>
        <v>0.22222222222222143</v>
      </c>
      <c r="H1663" s="20">
        <f t="shared" si="811"/>
        <v>0.79999999999999716</v>
      </c>
      <c r="I1663" s="20">
        <f t="shared" si="787"/>
        <v>33.111111111111114</v>
      </c>
      <c r="J1663" s="20">
        <f t="shared" si="788"/>
        <v>19445.500000000004</v>
      </c>
      <c r="K1663" s="20">
        <f t="shared" si="812"/>
        <v>4437.25</v>
      </c>
      <c r="L1663" s="45">
        <f>'Car Info '!$C$5*'My Spreedsheet '!G1663</f>
        <v>331.11111111110995</v>
      </c>
      <c r="M1663" s="45">
        <f t="shared" si="789"/>
        <v>1</v>
      </c>
      <c r="N1663" s="45">
        <f>IF(M1663=1,'Car Info '!$C$5*9.80665*'Car Info '!$H$5,0)</f>
        <v>160.73099349999998</v>
      </c>
      <c r="O1663" s="45">
        <f>0.5*'Car Info '!$G$5*'Car Info '!$I$5*'Car Info '!$D$5*('My Spreedsheet '!F1663*'My Spreedsheet '!F1663)</f>
        <v>418.67548887344452</v>
      </c>
      <c r="P1663" s="45">
        <f t="shared" si="814"/>
        <v>910.51759348455448</v>
      </c>
      <c r="Q1663" s="45">
        <f t="shared" si="790"/>
        <v>30148.249206488585</v>
      </c>
      <c r="R1663" s="45">
        <f t="shared" si="791"/>
        <v>30.148249206488586</v>
      </c>
      <c r="S1663" s="45">
        <f t="shared" si="792"/>
        <v>19184.792416365166</v>
      </c>
      <c r="T1663" s="45">
        <f t="shared" si="813"/>
        <v>2090260.482048793</v>
      </c>
      <c r="U1663" s="45">
        <f t="shared" si="793"/>
        <v>30.148249206488586</v>
      </c>
      <c r="V1663" s="45">
        <f t="shared" si="794"/>
        <v>8.374513668469051E-3</v>
      </c>
      <c r="W1663" s="45">
        <f t="shared" si="795"/>
        <v>0</v>
      </c>
      <c r="X1663" s="45">
        <f t="shared" si="796"/>
        <v>0</v>
      </c>
      <c r="Y1663" s="45">
        <f t="shared" si="784"/>
        <v>9569.9430881806802</v>
      </c>
      <c r="Z1663" s="45">
        <f t="shared" si="785"/>
        <v>-2570.1566037903754</v>
      </c>
      <c r="AA1663" s="45">
        <f t="shared" si="797"/>
        <v>2.6583175244946333</v>
      </c>
      <c r="AB1663" s="45">
        <f t="shared" si="798"/>
        <v>-0.71393238994177088</v>
      </c>
      <c r="AC1663" s="45">
        <f t="shared" si="799"/>
        <v>0.71393238994177088</v>
      </c>
      <c r="AD1663" s="45">
        <f t="shared" si="800"/>
        <v>1.9443851345528624</v>
      </c>
      <c r="AE1663" s="45">
        <f>1/2*(('Car Info '!$C$5)*('My Spreedsheet '!F1663)^2)</f>
        <v>816777.53086419776</v>
      </c>
      <c r="AF1663" s="45">
        <f t="shared" si="801"/>
        <v>816.77753086419773</v>
      </c>
      <c r="AG1663" s="45">
        <f t="shared" si="802"/>
        <v>0.22688264746227715</v>
      </c>
      <c r="AH1663" s="45">
        <f t="shared" si="803"/>
        <v>74.697209113511491</v>
      </c>
      <c r="AI1663" s="45">
        <f t="shared" si="804"/>
        <v>19184.792416365166</v>
      </c>
      <c r="AJ1663" s="45">
        <f t="shared" si="805"/>
        <v>797592.73844783264</v>
      </c>
      <c r="AK1663" s="45">
        <f t="shared" si="806"/>
        <v>797.59273844783263</v>
      </c>
      <c r="AL1663" s="45">
        <f t="shared" si="807"/>
        <v>0</v>
      </c>
      <c r="AM1663" s="45">
        <f t="shared" si="808"/>
        <v>0</v>
      </c>
      <c r="AN1663" s="45">
        <f t="shared" si="809"/>
        <v>598.19455383587444</v>
      </c>
      <c r="AO1663" s="45">
        <f>IF('My Spreedsheet '!AN1663&lt; 'Supercapacitor Info'!$F$22,'My Spreedsheet '!AN1663,'Supercapacitor Info'!$F$22)</f>
        <v>583.20000000000005</v>
      </c>
    </row>
    <row r="1664" spans="2:41" x14ac:dyDescent="0.3">
      <c r="B1664" s="13" t="s">
        <v>12</v>
      </c>
      <c r="C1664" s="13">
        <v>1659</v>
      </c>
      <c r="D1664" s="13">
        <v>182</v>
      </c>
      <c r="E1664" s="54">
        <v>120</v>
      </c>
      <c r="F1664" s="54">
        <f t="shared" si="786"/>
        <v>33.333333333333336</v>
      </c>
      <c r="G1664" s="20">
        <f t="shared" si="810"/>
        <v>0.22222222222222143</v>
      </c>
      <c r="H1664" s="20">
        <f t="shared" si="811"/>
        <v>0.79999999999999716</v>
      </c>
      <c r="I1664" s="20">
        <f t="shared" si="787"/>
        <v>33.333333333333336</v>
      </c>
      <c r="J1664" s="20">
        <f t="shared" si="788"/>
        <v>19478.833333333336</v>
      </c>
      <c r="K1664" s="20">
        <f t="shared" si="812"/>
        <v>4470.583333333333</v>
      </c>
      <c r="L1664" s="45">
        <f>'Car Info '!$C$5*'My Spreedsheet '!G1664</f>
        <v>331.11111111110995</v>
      </c>
      <c r="M1664" s="45">
        <f t="shared" si="789"/>
        <v>1</v>
      </c>
      <c r="N1664" s="45">
        <f>IF(M1664=1,'Car Info '!$C$5*9.80665*'Car Info '!$H$5,0)</f>
        <v>160.73099349999998</v>
      </c>
      <c r="O1664" s="45">
        <f>0.5*'Car Info '!$G$5*'Car Info '!$I$5*'Car Info '!$D$5*('My Spreedsheet '!F1664*'My Spreedsheet '!F1664)</f>
        <v>424.31415250000009</v>
      </c>
      <c r="P1664" s="45">
        <f t="shared" si="814"/>
        <v>916.15625711110999</v>
      </c>
      <c r="Q1664" s="45">
        <f t="shared" si="790"/>
        <v>30538.54190370367</v>
      </c>
      <c r="R1664" s="45">
        <f t="shared" si="791"/>
        <v>30.53854190370367</v>
      </c>
      <c r="S1664" s="45">
        <f t="shared" si="792"/>
        <v>19501.50486666667</v>
      </c>
      <c r="T1664" s="45">
        <f t="shared" si="813"/>
        <v>2109761.9869154599</v>
      </c>
      <c r="U1664" s="45">
        <f t="shared" si="793"/>
        <v>30.53854190370367</v>
      </c>
      <c r="V1664" s="45">
        <f t="shared" si="794"/>
        <v>8.4829283065843523E-3</v>
      </c>
      <c r="W1664" s="45">
        <f t="shared" si="795"/>
        <v>0</v>
      </c>
      <c r="X1664" s="45">
        <f t="shared" si="796"/>
        <v>0</v>
      </c>
      <c r="Y1664" s="45">
        <f t="shared" si="784"/>
        <v>9600.4816300843831</v>
      </c>
      <c r="Z1664" s="45">
        <f t="shared" si="785"/>
        <v>-2570.1566037903754</v>
      </c>
      <c r="AA1664" s="45">
        <f t="shared" si="797"/>
        <v>2.6668004528012177</v>
      </c>
      <c r="AB1664" s="45">
        <f t="shared" si="798"/>
        <v>-0.71393238994177088</v>
      </c>
      <c r="AC1664" s="45">
        <f t="shared" si="799"/>
        <v>0.71393238994177088</v>
      </c>
      <c r="AD1664" s="45">
        <f t="shared" si="800"/>
        <v>1.9528680628594468</v>
      </c>
      <c r="AE1664" s="45">
        <f>1/2*(('Car Info '!$C$5)*('My Spreedsheet '!F1664)^2)</f>
        <v>827777.77777777798</v>
      </c>
      <c r="AF1664" s="45">
        <f t="shared" si="801"/>
        <v>827.77777777777806</v>
      </c>
      <c r="AG1664" s="45">
        <f t="shared" si="802"/>
        <v>0.22993827160493835</v>
      </c>
      <c r="AH1664" s="45">
        <f t="shared" si="803"/>
        <v>74.927147385116427</v>
      </c>
      <c r="AI1664" s="45">
        <f t="shared" si="804"/>
        <v>19501.50486666667</v>
      </c>
      <c r="AJ1664" s="45">
        <f t="shared" si="805"/>
        <v>808276.27291111136</v>
      </c>
      <c r="AK1664" s="45">
        <f t="shared" si="806"/>
        <v>808.27627291111139</v>
      </c>
      <c r="AL1664" s="45">
        <f t="shared" si="807"/>
        <v>0</v>
      </c>
      <c r="AM1664" s="45">
        <f t="shared" si="808"/>
        <v>0</v>
      </c>
      <c r="AN1664" s="45">
        <f t="shared" si="809"/>
        <v>606.20720468333354</v>
      </c>
      <c r="AO1664" s="45">
        <f>IF('My Spreedsheet '!AN1664&lt; 'Supercapacitor Info'!$F$22,'My Spreedsheet '!AN1664,'Supercapacitor Info'!$F$22)</f>
        <v>583.20000000000005</v>
      </c>
    </row>
    <row r="1665" spans="2:41" x14ac:dyDescent="0.3">
      <c r="B1665" s="13" t="s">
        <v>12</v>
      </c>
      <c r="C1665" s="13">
        <v>1660</v>
      </c>
      <c r="D1665" s="13">
        <v>183</v>
      </c>
      <c r="E1665" s="54">
        <v>120.8</v>
      </c>
      <c r="F1665" s="54">
        <f t="shared" si="786"/>
        <v>33.555555555555557</v>
      </c>
      <c r="G1665" s="20">
        <f t="shared" si="810"/>
        <v>0.22222222222222143</v>
      </c>
      <c r="H1665" s="20">
        <f t="shared" si="811"/>
        <v>0.79999999999999716</v>
      </c>
      <c r="I1665" s="20">
        <f t="shared" si="787"/>
        <v>33.555555555555557</v>
      </c>
      <c r="J1665" s="20">
        <f t="shared" si="788"/>
        <v>19512.388888888891</v>
      </c>
      <c r="K1665" s="20">
        <f t="shared" si="812"/>
        <v>4504.1388888888887</v>
      </c>
      <c r="L1665" s="45">
        <f>'Car Info '!$C$5*'My Spreedsheet '!G1665</f>
        <v>331.11111111110995</v>
      </c>
      <c r="M1665" s="45">
        <f t="shared" si="789"/>
        <v>1</v>
      </c>
      <c r="N1665" s="45">
        <f>IF(M1665=1,'Car Info '!$C$5*9.80665*'Car Info '!$H$5,0)</f>
        <v>160.73099349999998</v>
      </c>
      <c r="O1665" s="45">
        <f>0.5*'Car Info '!$G$5*'Car Info '!$I$5*'Car Info '!$D$5*('My Spreedsheet '!F1665*'My Spreedsheet '!F1665)</f>
        <v>429.99053294011117</v>
      </c>
      <c r="P1665" s="45">
        <f t="shared" si="814"/>
        <v>921.83263755122107</v>
      </c>
      <c r="Q1665" s="45">
        <f t="shared" si="790"/>
        <v>30932.606282274308</v>
      </c>
      <c r="R1665" s="45">
        <f t="shared" si="791"/>
        <v>30.932606282274307</v>
      </c>
      <c r="S1665" s="45">
        <f t="shared" si="792"/>
        <v>19821.98899832373</v>
      </c>
      <c r="T1665" s="45">
        <f t="shared" si="813"/>
        <v>2129583.9759137835</v>
      </c>
      <c r="U1665" s="45">
        <f t="shared" si="793"/>
        <v>30.932606282274307</v>
      </c>
      <c r="V1665" s="45">
        <f t="shared" si="794"/>
        <v>8.5923906339650854E-3</v>
      </c>
      <c r="W1665" s="45">
        <f t="shared" si="795"/>
        <v>0</v>
      </c>
      <c r="X1665" s="45">
        <f t="shared" si="796"/>
        <v>0</v>
      </c>
      <c r="Y1665" s="45">
        <f t="shared" si="784"/>
        <v>9631.4142363666579</v>
      </c>
      <c r="Z1665" s="45">
        <f t="shared" si="785"/>
        <v>-2570.1566037903754</v>
      </c>
      <c r="AA1665" s="45">
        <f t="shared" si="797"/>
        <v>2.6753928434351826</v>
      </c>
      <c r="AB1665" s="45">
        <f t="shared" si="798"/>
        <v>-0.71393238994177088</v>
      </c>
      <c r="AC1665" s="45">
        <f t="shared" si="799"/>
        <v>0.71393238994177088</v>
      </c>
      <c r="AD1665" s="45">
        <f t="shared" si="800"/>
        <v>1.9614604534934117</v>
      </c>
      <c r="AE1665" s="45">
        <f>1/2*(('Car Info '!$C$5)*('My Spreedsheet '!F1665)^2)</f>
        <v>838851.6049382718</v>
      </c>
      <c r="AF1665" s="45">
        <f t="shared" si="801"/>
        <v>838.85160493827186</v>
      </c>
      <c r="AG1665" s="45">
        <f t="shared" si="802"/>
        <v>0.23301433470507552</v>
      </c>
      <c r="AH1665" s="45">
        <f t="shared" si="803"/>
        <v>75.160161719821502</v>
      </c>
      <c r="AI1665" s="45">
        <f t="shared" si="804"/>
        <v>19821.98899832373</v>
      </c>
      <c r="AJ1665" s="45">
        <f t="shared" si="805"/>
        <v>819029.61593994813</v>
      </c>
      <c r="AK1665" s="45">
        <f t="shared" si="806"/>
        <v>819.02961593994814</v>
      </c>
      <c r="AL1665" s="45">
        <f t="shared" si="807"/>
        <v>0</v>
      </c>
      <c r="AM1665" s="45">
        <f t="shared" si="808"/>
        <v>0</v>
      </c>
      <c r="AN1665" s="45">
        <f t="shared" si="809"/>
        <v>614.27221195496111</v>
      </c>
      <c r="AO1665" s="45">
        <f>IF('My Spreedsheet '!AN1665&lt; 'Supercapacitor Info'!$F$22,'My Spreedsheet '!AN1665,'Supercapacitor Info'!$F$22)</f>
        <v>583.20000000000005</v>
      </c>
    </row>
    <row r="1666" spans="2:41" x14ac:dyDescent="0.3">
      <c r="B1666" s="13" t="s">
        <v>12</v>
      </c>
      <c r="C1666" s="13">
        <v>1661</v>
      </c>
      <c r="D1666" s="13">
        <v>184</v>
      </c>
      <c r="E1666" s="54">
        <v>121.6</v>
      </c>
      <c r="F1666" s="54">
        <f t="shared" si="786"/>
        <v>33.777777777777779</v>
      </c>
      <c r="G1666" s="20">
        <f t="shared" si="810"/>
        <v>0.20833333333333331</v>
      </c>
      <c r="H1666" s="20">
        <f t="shared" si="811"/>
        <v>0.75</v>
      </c>
      <c r="I1666" s="20">
        <f t="shared" si="787"/>
        <v>33.777777777777779</v>
      </c>
      <c r="J1666" s="20">
        <f t="shared" si="788"/>
        <v>19546.166666666668</v>
      </c>
      <c r="K1666" s="20">
        <f t="shared" si="812"/>
        <v>4537.9166666666661</v>
      </c>
      <c r="L1666" s="45">
        <f>'Car Info '!$C$5*'My Spreedsheet '!G1666</f>
        <v>310.41666666666663</v>
      </c>
      <c r="M1666" s="45">
        <f t="shared" si="789"/>
        <v>1</v>
      </c>
      <c r="N1666" s="45">
        <f>IF(M1666=1,'Car Info '!$C$5*9.80665*'Car Info '!$H$5,0)</f>
        <v>160.73099349999998</v>
      </c>
      <c r="O1666" s="45">
        <f>0.5*'Car Info '!$G$5*'Car Info '!$I$5*'Car Info '!$D$5*('My Spreedsheet '!F1666*'My Spreedsheet '!F1666)</f>
        <v>435.7046301937778</v>
      </c>
      <c r="P1666" s="45">
        <f t="shared" si="814"/>
        <v>906.85229036044439</v>
      </c>
      <c r="Q1666" s="45">
        <f t="shared" si="790"/>
        <v>30631.4551410639</v>
      </c>
      <c r="R1666" s="45">
        <f t="shared" si="791"/>
        <v>30.631455141063899</v>
      </c>
      <c r="S1666" s="45">
        <f t="shared" si="792"/>
        <v>20146.269955878717</v>
      </c>
      <c r="T1666" s="45">
        <f t="shared" si="813"/>
        <v>2149730.2458696621</v>
      </c>
      <c r="U1666" s="45">
        <f t="shared" si="793"/>
        <v>30.631455141063899</v>
      </c>
      <c r="V1666" s="45">
        <f t="shared" si="794"/>
        <v>8.5087375391844165E-3</v>
      </c>
      <c r="W1666" s="45">
        <f t="shared" si="795"/>
        <v>0</v>
      </c>
      <c r="X1666" s="45">
        <f t="shared" si="796"/>
        <v>0</v>
      </c>
      <c r="Y1666" s="45">
        <f t="shared" si="784"/>
        <v>9662.0456915077211</v>
      </c>
      <c r="Z1666" s="45">
        <f t="shared" si="785"/>
        <v>-2570.1566037903754</v>
      </c>
      <c r="AA1666" s="45">
        <f t="shared" si="797"/>
        <v>2.6839015809743669</v>
      </c>
      <c r="AB1666" s="45">
        <f t="shared" si="798"/>
        <v>-0.71393238994177088</v>
      </c>
      <c r="AC1666" s="45">
        <f t="shared" si="799"/>
        <v>0.71393238994177088</v>
      </c>
      <c r="AD1666" s="45">
        <f t="shared" si="800"/>
        <v>1.969969191032596</v>
      </c>
      <c r="AE1666" s="45">
        <f>1/2*(('Car Info '!$C$5)*('My Spreedsheet '!F1666)^2)</f>
        <v>849999.0123456791</v>
      </c>
      <c r="AF1666" s="45">
        <f t="shared" si="801"/>
        <v>849.99901234567915</v>
      </c>
      <c r="AG1666" s="45">
        <f t="shared" si="802"/>
        <v>0.23611083676268865</v>
      </c>
      <c r="AH1666" s="45">
        <f t="shared" si="803"/>
        <v>75.396272556584194</v>
      </c>
      <c r="AI1666" s="45">
        <f t="shared" si="804"/>
        <v>20146.269955878717</v>
      </c>
      <c r="AJ1666" s="45">
        <f t="shared" si="805"/>
        <v>829852.74238980038</v>
      </c>
      <c r="AK1666" s="45">
        <f t="shared" si="806"/>
        <v>829.85274238980037</v>
      </c>
      <c r="AL1666" s="45">
        <f t="shared" si="807"/>
        <v>0</v>
      </c>
      <c r="AM1666" s="45">
        <f t="shared" si="808"/>
        <v>0</v>
      </c>
      <c r="AN1666" s="45">
        <f t="shared" si="809"/>
        <v>622.38955679235028</v>
      </c>
      <c r="AO1666" s="45">
        <f>IF('My Spreedsheet '!AN1666&lt; 'Supercapacitor Info'!$F$22,'My Spreedsheet '!AN1666,'Supercapacitor Info'!$F$22)</f>
        <v>583.20000000000005</v>
      </c>
    </row>
    <row r="1667" spans="2:41" x14ac:dyDescent="0.3">
      <c r="B1667" s="13" t="s">
        <v>12</v>
      </c>
      <c r="C1667" s="13">
        <v>1662</v>
      </c>
      <c r="D1667" s="13">
        <v>185</v>
      </c>
      <c r="E1667" s="54">
        <v>122.3</v>
      </c>
      <c r="F1667" s="54">
        <f t="shared" si="786"/>
        <v>33.972222222222221</v>
      </c>
      <c r="G1667" s="20">
        <f t="shared" si="810"/>
        <v>0.20833333333333331</v>
      </c>
      <c r="H1667" s="20">
        <f t="shared" si="811"/>
        <v>0.75</v>
      </c>
      <c r="I1667" s="20">
        <f t="shared" si="787"/>
        <v>33.972222222222221</v>
      </c>
      <c r="J1667" s="20">
        <f t="shared" si="788"/>
        <v>19580.138888888891</v>
      </c>
      <c r="K1667" s="20">
        <f t="shared" si="812"/>
        <v>4571.8888888888887</v>
      </c>
      <c r="L1667" s="45">
        <f>'Car Info '!$C$5*'My Spreedsheet '!G1667</f>
        <v>310.41666666666663</v>
      </c>
      <c r="M1667" s="45">
        <f t="shared" si="789"/>
        <v>1</v>
      </c>
      <c r="N1667" s="45">
        <f>IF(M1667=1,'Car Info '!$C$5*9.80665*'Car Info '!$H$5,0)</f>
        <v>160.73099349999998</v>
      </c>
      <c r="O1667" s="45">
        <f>0.5*'Car Info '!$G$5*'Car Info '!$I$5*'Car Info '!$D$5*('My Spreedsheet '!F1667*'My Spreedsheet '!F1667)</f>
        <v>440.73540486435593</v>
      </c>
      <c r="P1667" s="45">
        <f t="shared" si="814"/>
        <v>911.88306503102251</v>
      </c>
      <c r="Q1667" s="45">
        <f t="shared" si="790"/>
        <v>30978.694125915015</v>
      </c>
      <c r="R1667" s="45">
        <f t="shared" si="791"/>
        <v>30.978694125915016</v>
      </c>
      <c r="S1667" s="45">
        <f t="shared" si="792"/>
        <v>20433.150144433534</v>
      </c>
      <c r="T1667" s="45">
        <f t="shared" si="813"/>
        <v>2170163.3960140957</v>
      </c>
      <c r="U1667" s="45">
        <f t="shared" si="793"/>
        <v>30.978694125915016</v>
      </c>
      <c r="V1667" s="45">
        <f t="shared" si="794"/>
        <v>8.6051928127541706E-3</v>
      </c>
      <c r="W1667" s="45">
        <f t="shared" si="795"/>
        <v>0</v>
      </c>
      <c r="X1667" s="45">
        <f t="shared" si="796"/>
        <v>0</v>
      </c>
      <c r="Y1667" s="45">
        <f t="shared" si="784"/>
        <v>9693.0243856336365</v>
      </c>
      <c r="Z1667" s="45">
        <f t="shared" si="785"/>
        <v>-2570.1566037903754</v>
      </c>
      <c r="AA1667" s="45">
        <f t="shared" si="797"/>
        <v>2.6925067737871213</v>
      </c>
      <c r="AB1667" s="45">
        <f t="shared" si="798"/>
        <v>-0.71393238994177088</v>
      </c>
      <c r="AC1667" s="45">
        <f t="shared" si="799"/>
        <v>0.71393238994177088</v>
      </c>
      <c r="AD1667" s="45">
        <f t="shared" si="800"/>
        <v>1.9785743838453504</v>
      </c>
      <c r="AE1667" s="45">
        <f>1/2*(('Car Info '!$C$5)*('My Spreedsheet '!F1667)^2)</f>
        <v>859813.35262345686</v>
      </c>
      <c r="AF1667" s="45">
        <f t="shared" si="801"/>
        <v>859.81335262345692</v>
      </c>
      <c r="AG1667" s="45">
        <f t="shared" si="802"/>
        <v>0.23883704239540471</v>
      </c>
      <c r="AH1667" s="45">
        <f t="shared" si="803"/>
        <v>75.635109598979597</v>
      </c>
      <c r="AI1667" s="45">
        <f t="shared" si="804"/>
        <v>20433.150144433534</v>
      </c>
      <c r="AJ1667" s="45">
        <f t="shared" si="805"/>
        <v>839380.20247902337</v>
      </c>
      <c r="AK1667" s="45">
        <f t="shared" si="806"/>
        <v>839.38020247902341</v>
      </c>
      <c r="AL1667" s="45">
        <f t="shared" si="807"/>
        <v>0</v>
      </c>
      <c r="AM1667" s="45">
        <f t="shared" si="808"/>
        <v>0</v>
      </c>
      <c r="AN1667" s="45">
        <f t="shared" si="809"/>
        <v>629.53515185926756</v>
      </c>
      <c r="AO1667" s="45">
        <f>IF('My Spreedsheet '!AN1667&lt; 'Supercapacitor Info'!$F$22,'My Spreedsheet '!AN1667,'Supercapacitor Info'!$F$22)</f>
        <v>583.20000000000005</v>
      </c>
    </row>
    <row r="1668" spans="2:41" x14ac:dyDescent="0.3">
      <c r="B1668" s="13" t="s">
        <v>12</v>
      </c>
      <c r="C1668" s="13">
        <v>1663</v>
      </c>
      <c r="D1668" s="13">
        <v>186</v>
      </c>
      <c r="E1668" s="54">
        <v>123.1</v>
      </c>
      <c r="F1668" s="54">
        <f t="shared" si="786"/>
        <v>34.194444444444443</v>
      </c>
      <c r="G1668" s="20">
        <f t="shared" si="810"/>
        <v>0.20833333333333331</v>
      </c>
      <c r="H1668" s="20">
        <f t="shared" si="811"/>
        <v>0.75</v>
      </c>
      <c r="I1668" s="20">
        <f t="shared" si="787"/>
        <v>34.194444444444443</v>
      </c>
      <c r="J1668" s="20">
        <f t="shared" si="788"/>
        <v>19614.333333333336</v>
      </c>
      <c r="K1668" s="20">
        <f t="shared" si="812"/>
        <v>4606.083333333333</v>
      </c>
      <c r="L1668" s="45">
        <f>'Car Info '!$C$5*'My Spreedsheet '!G1668</f>
        <v>310.41666666666663</v>
      </c>
      <c r="M1668" s="45">
        <f t="shared" si="789"/>
        <v>1</v>
      </c>
      <c r="N1668" s="45">
        <f>IF(M1668=1,'Car Info '!$C$5*9.80665*'Car Info '!$H$5,0)</f>
        <v>160.73099349999998</v>
      </c>
      <c r="O1668" s="45">
        <f>0.5*'Car Info '!$G$5*'Car Info '!$I$5*'Car Info '!$D$5*('My Spreedsheet '!F1668*'My Spreedsheet '!F1668)</f>
        <v>446.52022114343919</v>
      </c>
      <c r="P1668" s="45">
        <f t="shared" si="814"/>
        <v>917.66788131010571</v>
      </c>
      <c r="Q1668" s="45">
        <f t="shared" si="790"/>
        <v>31379.143385909447</v>
      </c>
      <c r="R1668" s="45">
        <f t="shared" si="791"/>
        <v>31.379143385909448</v>
      </c>
      <c r="S1668" s="45">
        <f t="shared" si="792"/>
        <v>20764.617922946491</v>
      </c>
      <c r="T1668" s="45">
        <f t="shared" si="813"/>
        <v>2190928.0139370421</v>
      </c>
      <c r="U1668" s="45">
        <f t="shared" si="793"/>
        <v>31.379143385909448</v>
      </c>
      <c r="V1668" s="45">
        <f t="shared" si="794"/>
        <v>8.7164287183081803E-3</v>
      </c>
      <c r="W1668" s="45">
        <f t="shared" si="795"/>
        <v>0</v>
      </c>
      <c r="X1668" s="45">
        <f t="shared" si="796"/>
        <v>0</v>
      </c>
      <c r="Y1668" s="45">
        <f t="shared" si="784"/>
        <v>9724.4035290195461</v>
      </c>
      <c r="Z1668" s="45">
        <f t="shared" si="785"/>
        <v>-2570.1566037903754</v>
      </c>
      <c r="AA1668" s="45">
        <f t="shared" si="797"/>
        <v>2.7012232025054295</v>
      </c>
      <c r="AB1668" s="45">
        <f t="shared" si="798"/>
        <v>-0.71393238994177088</v>
      </c>
      <c r="AC1668" s="45">
        <f t="shared" si="799"/>
        <v>0.71393238994177088</v>
      </c>
      <c r="AD1668" s="45">
        <f t="shared" si="800"/>
        <v>1.9872908125636586</v>
      </c>
      <c r="AE1668" s="45">
        <f>1/2*(('Car Info '!$C$5)*('My Spreedsheet '!F1668)^2)</f>
        <v>871098.72299382708</v>
      </c>
      <c r="AF1668" s="45">
        <f t="shared" si="801"/>
        <v>871.0987229938271</v>
      </c>
      <c r="AG1668" s="45">
        <f t="shared" si="802"/>
        <v>0.24197186749828531</v>
      </c>
      <c r="AH1668" s="45">
        <f t="shared" si="803"/>
        <v>75.877081466477875</v>
      </c>
      <c r="AI1668" s="45">
        <f t="shared" si="804"/>
        <v>20764.617922946491</v>
      </c>
      <c r="AJ1668" s="45">
        <f t="shared" si="805"/>
        <v>850334.10507088061</v>
      </c>
      <c r="AK1668" s="45">
        <f t="shared" si="806"/>
        <v>850.33410507088058</v>
      </c>
      <c r="AL1668" s="45">
        <f t="shared" si="807"/>
        <v>0</v>
      </c>
      <c r="AM1668" s="45">
        <f t="shared" si="808"/>
        <v>0</v>
      </c>
      <c r="AN1668" s="45">
        <f t="shared" si="809"/>
        <v>637.75057880316047</v>
      </c>
      <c r="AO1668" s="45">
        <f>IF('My Spreedsheet '!AN1668&lt; 'Supercapacitor Info'!$F$22,'My Spreedsheet '!AN1668,'Supercapacitor Info'!$F$22)</f>
        <v>583.20000000000005</v>
      </c>
    </row>
    <row r="1669" spans="2:41" x14ac:dyDescent="0.3">
      <c r="B1669" s="13" t="s">
        <v>12</v>
      </c>
      <c r="C1669" s="13">
        <v>1664</v>
      </c>
      <c r="D1669" s="13">
        <v>187</v>
      </c>
      <c r="E1669" s="54">
        <v>123.8</v>
      </c>
      <c r="F1669" s="54">
        <f t="shared" si="786"/>
        <v>34.388888888888886</v>
      </c>
      <c r="G1669" s="20">
        <f t="shared" si="810"/>
        <v>0.18055555555555713</v>
      </c>
      <c r="H1669" s="20">
        <f t="shared" si="811"/>
        <v>0.65000000000000568</v>
      </c>
      <c r="I1669" s="20">
        <f t="shared" si="787"/>
        <v>34.388888888888886</v>
      </c>
      <c r="J1669" s="20">
        <f t="shared" si="788"/>
        <v>19648.722222222226</v>
      </c>
      <c r="K1669" s="20">
        <f t="shared" si="812"/>
        <v>4640.4722222222217</v>
      </c>
      <c r="L1669" s="45">
        <f>'Car Info '!$C$5*'My Spreedsheet '!G1669</f>
        <v>269.0277777777801</v>
      </c>
      <c r="M1669" s="45">
        <f t="shared" si="789"/>
        <v>1</v>
      </c>
      <c r="N1669" s="45">
        <f>IF(M1669=1,'Car Info '!$C$5*9.80665*'Car Info '!$H$5,0)</f>
        <v>160.73099349999998</v>
      </c>
      <c r="O1669" s="45">
        <f>0.5*'Car Info '!$G$5*'Car Info '!$I$5*'Car Info '!$D$5*('My Spreedsheet '!F1669*'My Spreedsheet '!F1669)</f>
        <v>451.61287496125686</v>
      </c>
      <c r="P1669" s="45">
        <f t="shared" si="814"/>
        <v>881.37164623903686</v>
      </c>
      <c r="Q1669" s="45">
        <f t="shared" si="790"/>
        <v>30309.391612331321</v>
      </c>
      <c r="R1669" s="45">
        <f t="shared" si="791"/>
        <v>30.309391612331321</v>
      </c>
      <c r="S1669" s="45">
        <f t="shared" si="792"/>
        <v>21057.825254306554</v>
      </c>
      <c r="T1669" s="45">
        <f t="shared" si="813"/>
        <v>2211985.8391913488</v>
      </c>
      <c r="U1669" s="45">
        <f t="shared" si="793"/>
        <v>30.309391612331321</v>
      </c>
      <c r="V1669" s="45">
        <f t="shared" si="794"/>
        <v>8.4192754478698111E-3</v>
      </c>
      <c r="W1669" s="45">
        <f t="shared" si="795"/>
        <v>0</v>
      </c>
      <c r="X1669" s="45">
        <f t="shared" si="796"/>
        <v>0</v>
      </c>
      <c r="Y1669" s="45">
        <f t="shared" ref="Y1669:Y1732" si="815">IF(R1669&gt;0,SUM(Y1668,R1669),Y1668)</f>
        <v>9754.7129206318768</v>
      </c>
      <c r="Z1669" s="45">
        <f t="shared" ref="Z1669:Z1732" si="816">IF(R1669&lt;0,SUM(Z1668,R1669),Z1668)</f>
        <v>-2570.1566037903754</v>
      </c>
      <c r="AA1669" s="45">
        <f t="shared" si="797"/>
        <v>2.7096424779532993</v>
      </c>
      <c r="AB1669" s="45">
        <f t="shared" si="798"/>
        <v>-0.71393238994177088</v>
      </c>
      <c r="AC1669" s="45">
        <f t="shared" si="799"/>
        <v>0.71393238994177088</v>
      </c>
      <c r="AD1669" s="45">
        <f t="shared" si="800"/>
        <v>1.9957100880115284</v>
      </c>
      <c r="AE1669" s="45">
        <f>1/2*(('Car Info '!$C$5)*('My Spreedsheet '!F1669)^2)</f>
        <v>881033.78086419741</v>
      </c>
      <c r="AF1669" s="45">
        <f t="shared" si="801"/>
        <v>881.03378086419741</v>
      </c>
      <c r="AG1669" s="45">
        <f t="shared" si="802"/>
        <v>0.2447316057956104</v>
      </c>
      <c r="AH1669" s="45">
        <f t="shared" si="803"/>
        <v>76.121813072273483</v>
      </c>
      <c r="AI1669" s="45">
        <f t="shared" si="804"/>
        <v>21057.825254306554</v>
      </c>
      <c r="AJ1669" s="45">
        <f t="shared" si="805"/>
        <v>859975.95560989087</v>
      </c>
      <c r="AK1669" s="45">
        <f t="shared" si="806"/>
        <v>859.97595560989089</v>
      </c>
      <c r="AL1669" s="45">
        <f t="shared" si="807"/>
        <v>0</v>
      </c>
      <c r="AM1669" s="45">
        <f t="shared" si="808"/>
        <v>0</v>
      </c>
      <c r="AN1669" s="45">
        <f t="shared" si="809"/>
        <v>644.98196670741822</v>
      </c>
      <c r="AO1669" s="45">
        <f>IF('My Spreedsheet '!AN1669&lt; 'Supercapacitor Info'!$F$22,'My Spreedsheet '!AN1669,'Supercapacitor Info'!$F$22)</f>
        <v>583.20000000000005</v>
      </c>
    </row>
    <row r="1670" spans="2:41" x14ac:dyDescent="0.3">
      <c r="B1670" s="13" t="s">
        <v>12</v>
      </c>
      <c r="C1670" s="13">
        <v>1665</v>
      </c>
      <c r="D1670" s="13">
        <v>188</v>
      </c>
      <c r="E1670" s="54">
        <v>124.4</v>
      </c>
      <c r="F1670" s="54">
        <f t="shared" ref="F1670:F1733" si="817">E1670/3.6</f>
        <v>34.555555555555557</v>
      </c>
      <c r="G1670" s="20">
        <f t="shared" si="810"/>
        <v>0.16666666666666705</v>
      </c>
      <c r="H1670" s="20">
        <f t="shared" si="811"/>
        <v>0.60000000000000142</v>
      </c>
      <c r="I1670" s="20">
        <f t="shared" ref="I1670:I1733" si="818">F1670</f>
        <v>34.555555555555557</v>
      </c>
      <c r="J1670" s="20">
        <f t="shared" ref="J1670:J1733" si="819">SUM(I1670,J1669)</f>
        <v>19683.277777777781</v>
      </c>
      <c r="K1670" s="20">
        <f t="shared" si="812"/>
        <v>4675.0277777777774</v>
      </c>
      <c r="L1670" s="45">
        <f>'Car Info '!$C$5*'My Spreedsheet '!G1670</f>
        <v>248.33333333333391</v>
      </c>
      <c r="M1670" s="45">
        <f t="shared" ref="M1670:M1733" si="820">IF(F1670=0,0,1)</f>
        <v>1</v>
      </c>
      <c r="N1670" s="45">
        <f>IF(M1670=1,'Car Info '!$C$5*9.80665*'Car Info '!$H$5,0)</f>
        <v>160.73099349999998</v>
      </c>
      <c r="O1670" s="45">
        <f>0.5*'Car Info '!$G$5*'Car Info '!$I$5*'Car Info '!$D$5*('My Spreedsheet '!F1670*'My Spreedsheet '!F1670)</f>
        <v>456.0009904883612</v>
      </c>
      <c r="P1670" s="45">
        <f t="shared" si="814"/>
        <v>865.06531732169515</v>
      </c>
      <c r="Q1670" s="45">
        <f t="shared" ref="Q1670:Q1733" si="821">P1670*F1670</f>
        <v>29892.812631894132</v>
      </c>
      <c r="R1670" s="45">
        <f t="shared" ref="R1670:R1733" si="822">Q1670*0.001</f>
        <v>29.892812631894135</v>
      </c>
      <c r="S1670" s="45">
        <f t="shared" ref="S1670:S1733" si="823">F1670*(N1670+O1670)</f>
        <v>21311.516335597815</v>
      </c>
      <c r="T1670" s="45">
        <f t="shared" si="813"/>
        <v>2233297.3555269465</v>
      </c>
      <c r="U1670" s="45">
        <f t="shared" ref="U1670:U1733" si="824">IF(R1670&gt;0,R1670,0)</f>
        <v>29.892812631894135</v>
      </c>
      <c r="V1670" s="45">
        <f t="shared" ref="V1670:V1733" si="825">U1670/3600</f>
        <v>8.3035590644150378E-3</v>
      </c>
      <c r="W1670" s="45">
        <f t="shared" ref="W1670:W1733" si="826">IF(R1670&lt;0,R1670,0)</f>
        <v>0</v>
      </c>
      <c r="X1670" s="45">
        <f t="shared" ref="X1670:X1733" si="827">(W1670/3600)*-1</f>
        <v>0</v>
      </c>
      <c r="Y1670" s="45">
        <f t="shared" si="815"/>
        <v>9784.6057332637702</v>
      </c>
      <c r="Z1670" s="45">
        <f t="shared" si="816"/>
        <v>-2570.1566037903754</v>
      </c>
      <c r="AA1670" s="45">
        <f t="shared" ref="AA1670:AA1733" si="828">Y1670/(60*60)</f>
        <v>2.7179460370177138</v>
      </c>
      <c r="AB1670" s="45">
        <f t="shared" ref="AB1670:AB1733" si="829">Z1670/(60*60)</f>
        <v>-0.71393238994177088</v>
      </c>
      <c r="AC1670" s="45">
        <f t="shared" ref="AC1670:AC1733" si="830">AB1670*-1</f>
        <v>0.71393238994177088</v>
      </c>
      <c r="AD1670" s="45">
        <f t="shared" ref="AD1670:AD1733" si="831">AA1670-AC1670</f>
        <v>2.0040136470759427</v>
      </c>
      <c r="AE1670" s="45">
        <f>1/2*(('Car Info '!$C$5)*('My Spreedsheet '!F1670)^2)</f>
        <v>889594.38271604956</v>
      </c>
      <c r="AF1670" s="45">
        <f t="shared" ref="AF1670:AF1733" si="832">AE1670*0.001</f>
        <v>889.59438271604961</v>
      </c>
      <c r="AG1670" s="45">
        <f t="shared" ref="AG1670:AG1733" si="833">AF1670/3600</f>
        <v>0.24710955075445823</v>
      </c>
      <c r="AH1670" s="45">
        <f t="shared" ref="AH1670:AH1733" si="834">SUM(AG1670,AH1669)</f>
        <v>76.368922623027942</v>
      </c>
      <c r="AI1670" s="45">
        <f t="shared" ref="AI1670:AI1733" si="835">I1670*(N1670+O1670)</f>
        <v>21311.516335597815</v>
      </c>
      <c r="AJ1670" s="45">
        <f t="shared" ref="AJ1670:AJ1733" si="836">AE1670-AI1670</f>
        <v>868282.86638045171</v>
      </c>
      <c r="AK1670" s="45">
        <f t="shared" ref="AK1670:AK1733" si="837">AJ1670*0.001</f>
        <v>868.28286638045176</v>
      </c>
      <c r="AL1670" s="45">
        <f t="shared" ref="AL1670:AL1733" si="838">IF(G1670&lt;0,AJ1670,0)</f>
        <v>0</v>
      </c>
      <c r="AM1670" s="45">
        <f t="shared" ref="AM1670:AM1733" si="839">AL1670*0.001</f>
        <v>0</v>
      </c>
      <c r="AN1670" s="45">
        <f t="shared" ref="AN1670:AN1733" si="840">(AJ1670*0.75)*0.001</f>
        <v>651.21214978533885</v>
      </c>
      <c r="AO1670" s="45">
        <f>IF('My Spreedsheet '!AN1670&lt; 'Supercapacitor Info'!$F$22,'My Spreedsheet '!AN1670,'Supercapacitor Info'!$F$22)</f>
        <v>583.20000000000005</v>
      </c>
    </row>
    <row r="1671" spans="2:41" x14ac:dyDescent="0.3">
      <c r="B1671" s="13" t="s">
        <v>12</v>
      </c>
      <c r="C1671" s="13">
        <v>1666</v>
      </c>
      <c r="D1671" s="13">
        <v>189</v>
      </c>
      <c r="E1671" s="54">
        <v>125</v>
      </c>
      <c r="F1671" s="54">
        <f t="shared" si="817"/>
        <v>34.722222222222221</v>
      </c>
      <c r="G1671" s="20">
        <f t="shared" ref="G1671:G1734" si="841">($E1672-$E1670)/2/3.6</f>
        <v>0.1388888888888889</v>
      </c>
      <c r="H1671" s="20">
        <f t="shared" ref="H1671:H1734" si="842">($E1672-$E1670)/2</f>
        <v>0.5</v>
      </c>
      <c r="I1671" s="20">
        <f t="shared" si="818"/>
        <v>34.722222222222221</v>
      </c>
      <c r="J1671" s="20">
        <f t="shared" si="819"/>
        <v>19718.000000000004</v>
      </c>
      <c r="K1671" s="20">
        <f t="shared" si="812"/>
        <v>4709.75</v>
      </c>
      <c r="L1671" s="45">
        <f>'Car Info '!$C$5*'My Spreedsheet '!G1671</f>
        <v>206.94444444444446</v>
      </c>
      <c r="M1671" s="45">
        <f t="shared" si="820"/>
        <v>1</v>
      </c>
      <c r="N1671" s="45">
        <f>IF(M1671=1,'Car Info '!$C$5*9.80665*'Car Info '!$H$5,0)</f>
        <v>160.73099349999998</v>
      </c>
      <c r="O1671" s="45">
        <f>0.5*'Car Info '!$G$5*'Car Info '!$I$5*'Car Info '!$D$5*('My Spreedsheet '!F1671*'My Spreedsheet '!F1671)</f>
        <v>460.41032172309025</v>
      </c>
      <c r="P1671" s="45">
        <f t="shared" si="814"/>
        <v>828.0857596675346</v>
      </c>
      <c r="Q1671" s="45">
        <f t="shared" si="821"/>
        <v>28752.977766233838</v>
      </c>
      <c r="R1671" s="45">
        <f t="shared" si="822"/>
        <v>28.75297776623384</v>
      </c>
      <c r="S1671" s="45">
        <f t="shared" si="823"/>
        <v>21567.406778579523</v>
      </c>
      <c r="T1671" s="45">
        <f t="shared" si="813"/>
        <v>2254864.7623055261</v>
      </c>
      <c r="U1671" s="45">
        <f t="shared" si="824"/>
        <v>28.75297776623384</v>
      </c>
      <c r="V1671" s="45">
        <f t="shared" si="825"/>
        <v>7.9869382683982887E-3</v>
      </c>
      <c r="W1671" s="45">
        <f t="shared" si="826"/>
        <v>0</v>
      </c>
      <c r="X1671" s="45">
        <f t="shared" si="827"/>
        <v>0</v>
      </c>
      <c r="Y1671" s="45">
        <f t="shared" si="815"/>
        <v>9813.3587110300032</v>
      </c>
      <c r="Z1671" s="45">
        <f t="shared" si="816"/>
        <v>-2570.1566037903754</v>
      </c>
      <c r="AA1671" s="45">
        <f t="shared" si="828"/>
        <v>2.7259329752861121</v>
      </c>
      <c r="AB1671" s="45">
        <f t="shared" si="829"/>
        <v>-0.71393238994177088</v>
      </c>
      <c r="AC1671" s="45">
        <f t="shared" si="830"/>
        <v>0.71393238994177088</v>
      </c>
      <c r="AD1671" s="45">
        <f t="shared" si="831"/>
        <v>2.0120005853443415</v>
      </c>
      <c r="AE1671" s="45">
        <f>1/2*(('Car Info '!$C$5)*('My Spreedsheet '!F1671)^2)</f>
        <v>898196.37345679011</v>
      </c>
      <c r="AF1671" s="45">
        <f t="shared" si="832"/>
        <v>898.19637345679018</v>
      </c>
      <c r="AG1671" s="45">
        <f t="shared" si="833"/>
        <v>0.24949899262688616</v>
      </c>
      <c r="AH1671" s="45">
        <f t="shared" si="834"/>
        <v>76.618421615654825</v>
      </c>
      <c r="AI1671" s="45">
        <f t="shared" si="835"/>
        <v>21567.406778579523</v>
      </c>
      <c r="AJ1671" s="45">
        <f t="shared" si="836"/>
        <v>876628.96667821053</v>
      </c>
      <c r="AK1671" s="45">
        <f t="shared" si="837"/>
        <v>876.62896667821053</v>
      </c>
      <c r="AL1671" s="45">
        <f t="shared" si="838"/>
        <v>0</v>
      </c>
      <c r="AM1671" s="45">
        <f t="shared" si="839"/>
        <v>0</v>
      </c>
      <c r="AN1671" s="45">
        <f t="shared" si="840"/>
        <v>657.47172500865793</v>
      </c>
      <c r="AO1671" s="45">
        <f>IF('My Spreedsheet '!AN1671&lt; 'Supercapacitor Info'!$F$22,'My Spreedsheet '!AN1671,'Supercapacitor Info'!$F$22)</f>
        <v>583.20000000000005</v>
      </c>
    </row>
    <row r="1672" spans="2:41" x14ac:dyDescent="0.3">
      <c r="B1672" s="13" t="s">
        <v>12</v>
      </c>
      <c r="C1672" s="13">
        <v>1667</v>
      </c>
      <c r="D1672" s="13">
        <v>190</v>
      </c>
      <c r="E1672" s="54">
        <v>125.4</v>
      </c>
      <c r="F1672" s="54">
        <f t="shared" si="817"/>
        <v>34.833333333333336</v>
      </c>
      <c r="G1672" s="20">
        <f t="shared" si="841"/>
        <v>0.11111111111111072</v>
      </c>
      <c r="H1672" s="20">
        <f t="shared" si="842"/>
        <v>0.39999999999999858</v>
      </c>
      <c r="I1672" s="20">
        <f t="shared" si="818"/>
        <v>34.833333333333336</v>
      </c>
      <c r="J1672" s="20">
        <f t="shared" si="819"/>
        <v>19752.833333333336</v>
      </c>
      <c r="K1672" s="20">
        <f t="shared" si="812"/>
        <v>4744.583333333333</v>
      </c>
      <c r="L1672" s="45">
        <f>'Car Info '!$C$5*'My Spreedsheet '!G1672</f>
        <v>165.55555555555497</v>
      </c>
      <c r="M1672" s="45">
        <f t="shared" si="820"/>
        <v>1</v>
      </c>
      <c r="N1672" s="45">
        <f>IF(M1672=1,'Car Info '!$C$5*9.80665*'Car Info '!$H$5,0)</f>
        <v>160.73099349999998</v>
      </c>
      <c r="O1672" s="45">
        <f>0.5*'Car Info '!$G$5*'Car Info '!$I$5*'Car Info '!$D$5*('My Spreedsheet '!F1672*'My Spreedsheet '!F1672)</f>
        <v>463.36166238381259</v>
      </c>
      <c r="P1672" s="45">
        <f t="shared" si="814"/>
        <v>789.64821143936751</v>
      </c>
      <c r="Q1672" s="45">
        <f t="shared" si="821"/>
        <v>27506.079365137972</v>
      </c>
      <c r="R1672" s="45">
        <f t="shared" si="822"/>
        <v>27.506079365137971</v>
      </c>
      <c r="S1672" s="45">
        <f t="shared" si="823"/>
        <v>21739.22751328614</v>
      </c>
      <c r="T1672" s="45">
        <f t="shared" si="813"/>
        <v>2276603.9898188123</v>
      </c>
      <c r="U1672" s="45">
        <f t="shared" si="824"/>
        <v>27.506079365137971</v>
      </c>
      <c r="V1672" s="45">
        <f t="shared" si="825"/>
        <v>7.6405776014272144E-3</v>
      </c>
      <c r="W1672" s="45">
        <f t="shared" si="826"/>
        <v>0</v>
      </c>
      <c r="X1672" s="45">
        <f t="shared" si="827"/>
        <v>0</v>
      </c>
      <c r="Y1672" s="45">
        <f t="shared" si="815"/>
        <v>9840.8647903951405</v>
      </c>
      <c r="Z1672" s="45">
        <f t="shared" si="816"/>
        <v>-2570.1566037903754</v>
      </c>
      <c r="AA1672" s="45">
        <f t="shared" si="828"/>
        <v>2.7335735528875391</v>
      </c>
      <c r="AB1672" s="45">
        <f t="shared" si="829"/>
        <v>-0.71393238994177088</v>
      </c>
      <c r="AC1672" s="45">
        <f t="shared" si="830"/>
        <v>0.71393238994177088</v>
      </c>
      <c r="AD1672" s="45">
        <f t="shared" si="831"/>
        <v>2.019641162945768</v>
      </c>
      <c r="AE1672" s="45">
        <f>1/2*(('Car Info '!$C$5)*('My Spreedsheet '!F1672)^2)</f>
        <v>903954.02777777798</v>
      </c>
      <c r="AF1672" s="45">
        <f t="shared" si="832"/>
        <v>903.95402777777804</v>
      </c>
      <c r="AG1672" s="45">
        <f t="shared" si="833"/>
        <v>0.25109834104938278</v>
      </c>
      <c r="AH1672" s="45">
        <f t="shared" si="834"/>
        <v>76.86951995670421</v>
      </c>
      <c r="AI1672" s="45">
        <f t="shared" si="835"/>
        <v>21739.22751328614</v>
      </c>
      <c r="AJ1672" s="45">
        <f t="shared" si="836"/>
        <v>882214.80026449182</v>
      </c>
      <c r="AK1672" s="45">
        <f t="shared" si="837"/>
        <v>882.21480026449183</v>
      </c>
      <c r="AL1672" s="45">
        <f t="shared" si="838"/>
        <v>0</v>
      </c>
      <c r="AM1672" s="45">
        <f t="shared" si="839"/>
        <v>0</v>
      </c>
      <c r="AN1672" s="45">
        <f t="shared" si="840"/>
        <v>661.6611001983689</v>
      </c>
      <c r="AO1672" s="45">
        <f>IF('My Spreedsheet '!AN1672&lt; 'Supercapacitor Info'!$F$22,'My Spreedsheet '!AN1672,'Supercapacitor Info'!$F$22)</f>
        <v>583.20000000000005</v>
      </c>
    </row>
    <row r="1673" spans="2:41" x14ac:dyDescent="0.3">
      <c r="B1673" s="13" t="s">
        <v>12</v>
      </c>
      <c r="C1673" s="13">
        <v>1668</v>
      </c>
      <c r="D1673" s="13">
        <v>191</v>
      </c>
      <c r="E1673" s="54">
        <v>125.8</v>
      </c>
      <c r="F1673" s="54">
        <f t="shared" si="817"/>
        <v>34.944444444444443</v>
      </c>
      <c r="G1673" s="20">
        <f t="shared" si="841"/>
        <v>9.7222222222220642E-2</v>
      </c>
      <c r="H1673" s="20">
        <f t="shared" si="842"/>
        <v>0.34999999999999432</v>
      </c>
      <c r="I1673" s="20">
        <f t="shared" si="818"/>
        <v>34.944444444444443</v>
      </c>
      <c r="J1673" s="20">
        <f t="shared" si="819"/>
        <v>19787.777777777781</v>
      </c>
      <c r="K1673" s="20">
        <f t="shared" si="812"/>
        <v>4779.5277777777774</v>
      </c>
      <c r="L1673" s="45">
        <f>'Car Info '!$C$5*'My Spreedsheet '!G1673</f>
        <v>144.86111111110876</v>
      </c>
      <c r="M1673" s="45">
        <f t="shared" si="820"/>
        <v>1</v>
      </c>
      <c r="N1673" s="45">
        <f>IF(M1673=1,'Car Info '!$C$5*9.80665*'Car Info '!$H$5,0)</f>
        <v>160.73099349999998</v>
      </c>
      <c r="O1673" s="45">
        <f>0.5*'Car Info '!$G$5*'Car Info '!$I$5*'Car Info '!$D$5*('My Spreedsheet '!F1673*'My Spreedsheet '!F1673)</f>
        <v>466.32243224792353</v>
      </c>
      <c r="P1673" s="45">
        <f t="shared" si="814"/>
        <v>771.9145368590323</v>
      </c>
      <c r="Q1673" s="45">
        <f t="shared" si="821"/>
        <v>26974.124649129517</v>
      </c>
      <c r="R1673" s="45">
        <f t="shared" si="822"/>
        <v>26.974124649129518</v>
      </c>
      <c r="S1673" s="45">
        <f t="shared" si="823"/>
        <v>21912.033599746879</v>
      </c>
      <c r="T1673" s="45">
        <f t="shared" si="813"/>
        <v>2298516.0234185592</v>
      </c>
      <c r="U1673" s="45">
        <f t="shared" si="824"/>
        <v>26.974124649129518</v>
      </c>
      <c r="V1673" s="45">
        <f t="shared" si="825"/>
        <v>7.4928124025359774E-3</v>
      </c>
      <c r="W1673" s="45">
        <f t="shared" si="826"/>
        <v>0</v>
      </c>
      <c r="X1673" s="45">
        <f t="shared" si="827"/>
        <v>0</v>
      </c>
      <c r="Y1673" s="45">
        <f t="shared" si="815"/>
        <v>9867.8389150442708</v>
      </c>
      <c r="Z1673" s="45">
        <f t="shared" si="816"/>
        <v>-2570.1566037903754</v>
      </c>
      <c r="AA1673" s="45">
        <f t="shared" si="828"/>
        <v>2.7410663652900751</v>
      </c>
      <c r="AB1673" s="45">
        <f t="shared" si="829"/>
        <v>-0.71393238994177088</v>
      </c>
      <c r="AC1673" s="45">
        <f t="shared" si="830"/>
        <v>0.71393238994177088</v>
      </c>
      <c r="AD1673" s="45">
        <f t="shared" si="831"/>
        <v>2.0271339753483044</v>
      </c>
      <c r="AE1673" s="45">
        <f>1/2*(('Car Info '!$C$5)*('My Spreedsheet '!F1673)^2)</f>
        <v>909730.0771604937</v>
      </c>
      <c r="AF1673" s="45">
        <f t="shared" si="832"/>
        <v>909.73007716049369</v>
      </c>
      <c r="AG1673" s="45">
        <f t="shared" si="833"/>
        <v>0.25270279921124827</v>
      </c>
      <c r="AH1673" s="45">
        <f t="shared" si="834"/>
        <v>77.122222755915459</v>
      </c>
      <c r="AI1673" s="45">
        <f t="shared" si="835"/>
        <v>21912.033599746879</v>
      </c>
      <c r="AJ1673" s="45">
        <f t="shared" si="836"/>
        <v>887818.04356074682</v>
      </c>
      <c r="AK1673" s="45">
        <f t="shared" si="837"/>
        <v>887.81804356074679</v>
      </c>
      <c r="AL1673" s="45">
        <f t="shared" si="838"/>
        <v>0</v>
      </c>
      <c r="AM1673" s="45">
        <f t="shared" si="839"/>
        <v>0</v>
      </c>
      <c r="AN1673" s="45">
        <f t="shared" si="840"/>
        <v>665.86353267056006</v>
      </c>
      <c r="AO1673" s="45">
        <f>IF('My Spreedsheet '!AN1673&lt; 'Supercapacitor Info'!$F$22,'My Spreedsheet '!AN1673,'Supercapacitor Info'!$F$22)</f>
        <v>583.20000000000005</v>
      </c>
    </row>
    <row r="1674" spans="2:41" x14ac:dyDescent="0.3">
      <c r="B1674" s="13" t="s">
        <v>12</v>
      </c>
      <c r="C1674" s="13">
        <v>1669</v>
      </c>
      <c r="D1674" s="13">
        <v>192</v>
      </c>
      <c r="E1674" s="54">
        <v>126.1</v>
      </c>
      <c r="F1674" s="54">
        <f t="shared" si="817"/>
        <v>35.027777777777779</v>
      </c>
      <c r="G1674" s="20">
        <f t="shared" si="841"/>
        <v>8.3333333333334522E-2</v>
      </c>
      <c r="H1674" s="20">
        <f t="shared" si="842"/>
        <v>0.30000000000000426</v>
      </c>
      <c r="I1674" s="20">
        <f t="shared" si="818"/>
        <v>35.027777777777779</v>
      </c>
      <c r="J1674" s="20">
        <f t="shared" si="819"/>
        <v>19822.805555555558</v>
      </c>
      <c r="K1674" s="20">
        <f t="shared" si="812"/>
        <v>4814.5555555555547</v>
      </c>
      <c r="L1674" s="45">
        <f>'Car Info '!$C$5*'My Spreedsheet '!G1674</f>
        <v>124.16666666666843</v>
      </c>
      <c r="M1674" s="45">
        <f t="shared" si="820"/>
        <v>1</v>
      </c>
      <c r="N1674" s="45">
        <f>IF(M1674=1,'Car Info '!$C$5*9.80665*'Car Info '!$H$5,0)</f>
        <v>160.73099349999998</v>
      </c>
      <c r="O1674" s="45">
        <f>0.5*'Car Info '!$G$5*'Car Info '!$I$5*'Car Info '!$D$5*('My Spreedsheet '!F1674*'My Spreedsheet '!F1674)</f>
        <v>468.54919756073087</v>
      </c>
      <c r="P1674" s="45">
        <f t="shared" si="814"/>
        <v>753.44685772739922</v>
      </c>
      <c r="Q1674" s="45">
        <f t="shared" si="821"/>
        <v>26391.56909984029</v>
      </c>
      <c r="R1674" s="45">
        <f t="shared" si="822"/>
        <v>26.391569099840289</v>
      </c>
      <c r="S1674" s="45">
        <f t="shared" si="823"/>
        <v>22042.286692432823</v>
      </c>
      <c r="T1674" s="45">
        <f t="shared" si="813"/>
        <v>2320558.3101109918</v>
      </c>
      <c r="U1674" s="45">
        <f t="shared" si="824"/>
        <v>26.391569099840289</v>
      </c>
      <c r="V1674" s="45">
        <f t="shared" si="825"/>
        <v>7.3309914166223029E-3</v>
      </c>
      <c r="W1674" s="45">
        <f t="shared" si="826"/>
        <v>0</v>
      </c>
      <c r="X1674" s="45">
        <f t="shared" si="827"/>
        <v>0</v>
      </c>
      <c r="Y1674" s="45">
        <f t="shared" si="815"/>
        <v>9894.230484144111</v>
      </c>
      <c r="Z1674" s="45">
        <f t="shared" si="816"/>
        <v>-2570.1566037903754</v>
      </c>
      <c r="AA1674" s="45">
        <f t="shared" si="828"/>
        <v>2.7483973567066973</v>
      </c>
      <c r="AB1674" s="45">
        <f t="shared" si="829"/>
        <v>-0.71393238994177088</v>
      </c>
      <c r="AC1674" s="45">
        <f t="shared" si="830"/>
        <v>0.71393238994177088</v>
      </c>
      <c r="AD1674" s="45">
        <f t="shared" si="831"/>
        <v>2.0344649667649266</v>
      </c>
      <c r="AE1674" s="45">
        <f>1/2*(('Car Info '!$C$5)*('My Spreedsheet '!F1674)^2)</f>
        <v>914074.18595679011</v>
      </c>
      <c r="AF1674" s="45">
        <f t="shared" si="832"/>
        <v>914.07418595679007</v>
      </c>
      <c r="AG1674" s="45">
        <f t="shared" si="833"/>
        <v>0.25390949609910834</v>
      </c>
      <c r="AH1674" s="45">
        <f t="shared" si="834"/>
        <v>77.376132252014571</v>
      </c>
      <c r="AI1674" s="45">
        <f t="shared" si="835"/>
        <v>22042.286692432823</v>
      </c>
      <c r="AJ1674" s="45">
        <f t="shared" si="836"/>
        <v>892031.89926435729</v>
      </c>
      <c r="AK1674" s="45">
        <f t="shared" si="837"/>
        <v>892.03189926435732</v>
      </c>
      <c r="AL1674" s="45">
        <f t="shared" si="838"/>
        <v>0</v>
      </c>
      <c r="AM1674" s="45">
        <f t="shared" si="839"/>
        <v>0</v>
      </c>
      <c r="AN1674" s="45">
        <f t="shared" si="840"/>
        <v>669.02392444826808</v>
      </c>
      <c r="AO1674" s="45">
        <f>IF('My Spreedsheet '!AN1674&lt; 'Supercapacitor Info'!$F$22,'My Spreedsheet '!AN1674,'Supercapacitor Info'!$F$22)</f>
        <v>583.20000000000005</v>
      </c>
    </row>
    <row r="1675" spans="2:41" x14ac:dyDescent="0.3">
      <c r="B1675" s="13" t="s">
        <v>12</v>
      </c>
      <c r="C1675" s="13">
        <v>1670</v>
      </c>
      <c r="D1675" s="13">
        <v>193</v>
      </c>
      <c r="E1675" s="54">
        <v>126.4</v>
      </c>
      <c r="F1675" s="54">
        <f t="shared" si="817"/>
        <v>35.111111111111114</v>
      </c>
      <c r="G1675" s="20">
        <f t="shared" si="841"/>
        <v>6.9444444444444448E-2</v>
      </c>
      <c r="H1675" s="20">
        <f t="shared" si="842"/>
        <v>0.25</v>
      </c>
      <c r="I1675" s="20">
        <f t="shared" si="818"/>
        <v>35.111111111111114</v>
      </c>
      <c r="J1675" s="20">
        <f t="shared" si="819"/>
        <v>19857.916666666668</v>
      </c>
      <c r="K1675" s="20">
        <f t="shared" si="812"/>
        <v>4849.6666666666661</v>
      </c>
      <c r="L1675" s="45">
        <f>'Car Info '!$C$5*'My Spreedsheet '!G1675</f>
        <v>103.47222222222223</v>
      </c>
      <c r="M1675" s="45">
        <f t="shared" si="820"/>
        <v>1</v>
      </c>
      <c r="N1675" s="45">
        <f>IF(M1675=1,'Car Info '!$C$5*9.80665*'Car Info '!$H$5,0)</f>
        <v>160.73099349999998</v>
      </c>
      <c r="O1675" s="45">
        <f>0.5*'Car Info '!$G$5*'Car Info '!$I$5*'Car Info '!$D$5*('My Spreedsheet '!F1675*'My Spreedsheet '!F1675)</f>
        <v>470.78126680044448</v>
      </c>
      <c r="P1675" s="45">
        <f t="shared" si="814"/>
        <v>734.98448252266667</v>
      </c>
      <c r="Q1675" s="45">
        <f t="shared" si="821"/>
        <v>25806.121830795855</v>
      </c>
      <c r="R1675" s="45">
        <f t="shared" si="822"/>
        <v>25.806121830795856</v>
      </c>
      <c r="S1675" s="45">
        <f t="shared" si="823"/>
        <v>22173.097139437832</v>
      </c>
      <c r="T1675" s="45">
        <f t="shared" si="813"/>
        <v>2342731.4072504295</v>
      </c>
      <c r="U1675" s="45">
        <f t="shared" si="824"/>
        <v>25.806121830795856</v>
      </c>
      <c r="V1675" s="45">
        <f t="shared" si="825"/>
        <v>7.1683671752210713E-3</v>
      </c>
      <c r="W1675" s="45">
        <f t="shared" si="826"/>
        <v>0</v>
      </c>
      <c r="X1675" s="45">
        <f t="shared" si="827"/>
        <v>0</v>
      </c>
      <c r="Y1675" s="45">
        <f t="shared" si="815"/>
        <v>9920.0366059749067</v>
      </c>
      <c r="Z1675" s="45">
        <f t="shared" si="816"/>
        <v>-2570.1566037903754</v>
      </c>
      <c r="AA1675" s="45">
        <f t="shared" si="828"/>
        <v>2.7555657238819187</v>
      </c>
      <c r="AB1675" s="45">
        <f t="shared" si="829"/>
        <v>-0.71393238994177088</v>
      </c>
      <c r="AC1675" s="45">
        <f t="shared" si="830"/>
        <v>0.71393238994177088</v>
      </c>
      <c r="AD1675" s="45">
        <f t="shared" si="831"/>
        <v>2.0416333339401476</v>
      </c>
      <c r="AE1675" s="45">
        <f>1/2*(('Car Info '!$C$5)*('My Spreedsheet '!F1675)^2)</f>
        <v>918428.64197530877</v>
      </c>
      <c r="AF1675" s="45">
        <f t="shared" si="832"/>
        <v>918.42864197530878</v>
      </c>
      <c r="AG1675" s="45">
        <f t="shared" si="833"/>
        <v>0.25511906721536354</v>
      </c>
      <c r="AH1675" s="45">
        <f t="shared" si="834"/>
        <v>77.631251319229932</v>
      </c>
      <c r="AI1675" s="45">
        <f t="shared" si="835"/>
        <v>22173.097139437832</v>
      </c>
      <c r="AJ1675" s="45">
        <f t="shared" si="836"/>
        <v>896255.54483587097</v>
      </c>
      <c r="AK1675" s="45">
        <f t="shared" si="837"/>
        <v>896.25554483587098</v>
      </c>
      <c r="AL1675" s="45">
        <f t="shared" si="838"/>
        <v>0</v>
      </c>
      <c r="AM1675" s="45">
        <f t="shared" si="839"/>
        <v>0</v>
      </c>
      <c r="AN1675" s="45">
        <f t="shared" si="840"/>
        <v>672.19165862690318</v>
      </c>
      <c r="AO1675" s="45">
        <f>IF('My Spreedsheet '!AN1675&lt; 'Supercapacitor Info'!$F$22,'My Spreedsheet '!AN1675,'Supercapacitor Info'!$F$22)</f>
        <v>583.20000000000005</v>
      </c>
    </row>
    <row r="1676" spans="2:41" x14ac:dyDescent="0.3">
      <c r="B1676" s="13" t="s">
        <v>12</v>
      </c>
      <c r="C1676" s="13">
        <v>1671</v>
      </c>
      <c r="D1676" s="13">
        <v>194</v>
      </c>
      <c r="E1676" s="54">
        <v>126.6</v>
      </c>
      <c r="F1676" s="54">
        <f t="shared" si="817"/>
        <v>35.166666666666664</v>
      </c>
      <c r="G1676" s="20">
        <f t="shared" si="841"/>
        <v>4.1666666666666269E-2</v>
      </c>
      <c r="H1676" s="20">
        <f t="shared" si="842"/>
        <v>0.14999999999999858</v>
      </c>
      <c r="I1676" s="20">
        <f t="shared" si="818"/>
        <v>35.166666666666664</v>
      </c>
      <c r="J1676" s="20">
        <f t="shared" si="819"/>
        <v>19893.083333333336</v>
      </c>
      <c r="K1676" s="20">
        <f t="shared" si="812"/>
        <v>4884.833333333333</v>
      </c>
      <c r="L1676" s="45">
        <f>'Car Info '!$C$5*'My Spreedsheet '!G1676</f>
        <v>62.083333333332739</v>
      </c>
      <c r="M1676" s="45">
        <f t="shared" si="820"/>
        <v>1</v>
      </c>
      <c r="N1676" s="45">
        <f>IF(M1676=1,'Car Info '!$C$5*9.80665*'Car Info '!$H$5,0)</f>
        <v>160.73099349999998</v>
      </c>
      <c r="O1676" s="45">
        <f>0.5*'Car Info '!$G$5*'Car Info '!$I$5*'Car Info '!$D$5*('My Spreedsheet '!F1676*'My Spreedsheet '!F1676)</f>
        <v>472.27225958631243</v>
      </c>
      <c r="P1676" s="45">
        <f t="shared" si="814"/>
        <v>695.08658641964519</v>
      </c>
      <c r="Q1676" s="45">
        <f t="shared" si="821"/>
        <v>24443.878289090855</v>
      </c>
      <c r="R1676" s="45">
        <f t="shared" si="822"/>
        <v>24.443878289090854</v>
      </c>
      <c r="S1676" s="45">
        <f t="shared" si="823"/>
        <v>22260.614400201983</v>
      </c>
      <c r="T1676" s="45">
        <f t="shared" si="813"/>
        <v>2364992.0216506314</v>
      </c>
      <c r="U1676" s="45">
        <f t="shared" si="824"/>
        <v>24.443878289090854</v>
      </c>
      <c r="V1676" s="45">
        <f t="shared" si="825"/>
        <v>6.7899661914141264E-3</v>
      </c>
      <c r="W1676" s="45">
        <f t="shared" si="826"/>
        <v>0</v>
      </c>
      <c r="X1676" s="45">
        <f t="shared" si="827"/>
        <v>0</v>
      </c>
      <c r="Y1676" s="45">
        <f t="shared" si="815"/>
        <v>9944.4804842639969</v>
      </c>
      <c r="Z1676" s="45">
        <f t="shared" si="816"/>
        <v>-2570.1566037903754</v>
      </c>
      <c r="AA1676" s="45">
        <f t="shared" si="828"/>
        <v>2.7623556900733326</v>
      </c>
      <c r="AB1676" s="45">
        <f t="shared" si="829"/>
        <v>-0.71393238994177088</v>
      </c>
      <c r="AC1676" s="45">
        <f t="shared" si="830"/>
        <v>0.71393238994177088</v>
      </c>
      <c r="AD1676" s="45">
        <f t="shared" si="831"/>
        <v>2.0484233001315619</v>
      </c>
      <c r="AE1676" s="45">
        <f>1/2*(('Car Info '!$C$5)*('My Spreedsheet '!F1676)^2)</f>
        <v>921337.36111111101</v>
      </c>
      <c r="AF1676" s="45">
        <f t="shared" si="832"/>
        <v>921.33736111111102</v>
      </c>
      <c r="AG1676" s="45">
        <f t="shared" si="833"/>
        <v>0.25592704475308642</v>
      </c>
      <c r="AH1676" s="45">
        <f t="shared" si="834"/>
        <v>77.887178363983026</v>
      </c>
      <c r="AI1676" s="45">
        <f t="shared" si="835"/>
        <v>22260.614400201983</v>
      </c>
      <c r="AJ1676" s="45">
        <f t="shared" si="836"/>
        <v>899076.74671090906</v>
      </c>
      <c r="AK1676" s="45">
        <f t="shared" si="837"/>
        <v>899.07674671090911</v>
      </c>
      <c r="AL1676" s="45">
        <f t="shared" si="838"/>
        <v>0</v>
      </c>
      <c r="AM1676" s="45">
        <f t="shared" si="839"/>
        <v>0</v>
      </c>
      <c r="AN1676" s="45">
        <f t="shared" si="840"/>
        <v>674.30756003318186</v>
      </c>
      <c r="AO1676" s="45">
        <f>IF('My Spreedsheet '!AN1676&lt; 'Supercapacitor Info'!$F$22,'My Spreedsheet '!AN1676,'Supercapacitor Info'!$F$22)</f>
        <v>583.20000000000005</v>
      </c>
    </row>
    <row r="1677" spans="2:41" x14ac:dyDescent="0.3">
      <c r="B1677" s="13" t="s">
        <v>12</v>
      </c>
      <c r="C1677" s="13">
        <v>1672</v>
      </c>
      <c r="D1677" s="13">
        <v>195</v>
      </c>
      <c r="E1677" s="54">
        <v>126.7</v>
      </c>
      <c r="F1677" s="54">
        <f t="shared" si="817"/>
        <v>35.194444444444443</v>
      </c>
      <c r="G1677" s="20">
        <f t="shared" si="841"/>
        <v>2.7777777777778172E-2</v>
      </c>
      <c r="H1677" s="20">
        <f t="shared" si="842"/>
        <v>0.10000000000000142</v>
      </c>
      <c r="I1677" s="20">
        <f t="shared" si="818"/>
        <v>35.194444444444443</v>
      </c>
      <c r="J1677" s="20">
        <f t="shared" si="819"/>
        <v>19928.277777777781</v>
      </c>
      <c r="K1677" s="20">
        <f t="shared" ref="K1677:K1740" si="843">SUM(I1677,K1676)</f>
        <v>4920.0277777777774</v>
      </c>
      <c r="L1677" s="45">
        <f>'Car Info '!$C$5*'My Spreedsheet '!G1677</f>
        <v>41.388888888889475</v>
      </c>
      <c r="M1677" s="45">
        <f t="shared" si="820"/>
        <v>1</v>
      </c>
      <c r="N1677" s="45">
        <f>IF(M1677=1,'Car Info '!$C$5*9.80665*'Car Info '!$H$5,0)</f>
        <v>160.73099349999998</v>
      </c>
      <c r="O1677" s="45">
        <f>0.5*'Car Info '!$G$5*'Car Info '!$I$5*'Car Info '!$D$5*('My Spreedsheet '!F1677*'My Spreedsheet '!F1677)</f>
        <v>473.01863996706419</v>
      </c>
      <c r="P1677" s="45">
        <f t="shared" si="814"/>
        <v>675.13852235595368</v>
      </c>
      <c r="Q1677" s="45">
        <f t="shared" si="821"/>
        <v>23761.125217360925</v>
      </c>
      <c r="R1677" s="45">
        <f t="shared" si="822"/>
        <v>23.761125217360924</v>
      </c>
      <c r="S1677" s="45">
        <f t="shared" si="823"/>
        <v>22304.466266743621</v>
      </c>
      <c r="T1677" s="45">
        <f t="shared" ref="T1677:T1740" si="844">SUM(S1677,T1676)</f>
        <v>2387296.4879173753</v>
      </c>
      <c r="U1677" s="45">
        <f t="shared" si="824"/>
        <v>23.761125217360924</v>
      </c>
      <c r="V1677" s="45">
        <f t="shared" si="825"/>
        <v>6.6003125603780344E-3</v>
      </c>
      <c r="W1677" s="45">
        <f t="shared" si="826"/>
        <v>0</v>
      </c>
      <c r="X1677" s="45">
        <f t="shared" si="827"/>
        <v>0</v>
      </c>
      <c r="Y1677" s="45">
        <f t="shared" si="815"/>
        <v>9968.241609481358</v>
      </c>
      <c r="Z1677" s="45">
        <f t="shared" si="816"/>
        <v>-2570.1566037903754</v>
      </c>
      <c r="AA1677" s="45">
        <f t="shared" si="828"/>
        <v>2.7689560026337103</v>
      </c>
      <c r="AB1677" s="45">
        <f t="shared" si="829"/>
        <v>-0.71393238994177088</v>
      </c>
      <c r="AC1677" s="45">
        <f t="shared" si="830"/>
        <v>0.71393238994177088</v>
      </c>
      <c r="AD1677" s="45">
        <f t="shared" si="831"/>
        <v>2.0550236126919392</v>
      </c>
      <c r="AE1677" s="45">
        <f>1/2*(('Car Info '!$C$5)*('My Spreedsheet '!F1677)^2)</f>
        <v>922793.44521604932</v>
      </c>
      <c r="AF1677" s="45">
        <f t="shared" si="832"/>
        <v>922.79344521604935</v>
      </c>
      <c r="AG1677" s="45">
        <f t="shared" si="833"/>
        <v>0.25633151256001369</v>
      </c>
      <c r="AH1677" s="45">
        <f t="shared" si="834"/>
        <v>78.143509876543035</v>
      </c>
      <c r="AI1677" s="45">
        <f t="shared" si="835"/>
        <v>22304.466266743621</v>
      </c>
      <c r="AJ1677" s="45">
        <f t="shared" si="836"/>
        <v>900488.97894930572</v>
      </c>
      <c r="AK1677" s="45">
        <f t="shared" si="837"/>
        <v>900.48897894930576</v>
      </c>
      <c r="AL1677" s="45">
        <f t="shared" si="838"/>
        <v>0</v>
      </c>
      <c r="AM1677" s="45">
        <f t="shared" si="839"/>
        <v>0</v>
      </c>
      <c r="AN1677" s="45">
        <f t="shared" si="840"/>
        <v>675.36673421197929</v>
      </c>
      <c r="AO1677" s="45">
        <f>IF('My Spreedsheet '!AN1677&lt; 'Supercapacitor Info'!$F$22,'My Spreedsheet '!AN1677,'Supercapacitor Info'!$F$22)</f>
        <v>583.20000000000005</v>
      </c>
    </row>
    <row r="1678" spans="2:41" x14ac:dyDescent="0.3">
      <c r="B1678" s="13" t="s">
        <v>12</v>
      </c>
      <c r="C1678" s="13">
        <v>1673</v>
      </c>
      <c r="D1678" s="13">
        <v>196</v>
      </c>
      <c r="E1678" s="54">
        <v>126.8</v>
      </c>
      <c r="F1678" s="54">
        <f t="shared" si="817"/>
        <v>35.222222222222221</v>
      </c>
      <c r="G1678" s="20">
        <f t="shared" si="841"/>
        <v>2.7777777777778172E-2</v>
      </c>
      <c r="H1678" s="20">
        <f t="shared" si="842"/>
        <v>0.10000000000000142</v>
      </c>
      <c r="I1678" s="20">
        <f t="shared" si="818"/>
        <v>35.222222222222221</v>
      </c>
      <c r="J1678" s="20">
        <f t="shared" si="819"/>
        <v>19963.500000000004</v>
      </c>
      <c r="K1678" s="20">
        <f t="shared" si="843"/>
        <v>4955.25</v>
      </c>
      <c r="L1678" s="45">
        <f>'Car Info '!$C$5*'My Spreedsheet '!G1678</f>
        <v>41.388888888889475</v>
      </c>
      <c r="M1678" s="45">
        <f t="shared" si="820"/>
        <v>1</v>
      </c>
      <c r="N1678" s="45">
        <f>IF(M1678=1,'Car Info '!$C$5*9.80665*'Car Info '!$H$5,0)</f>
        <v>160.73099349999998</v>
      </c>
      <c r="O1678" s="45">
        <f>0.5*'Car Info '!$G$5*'Car Info '!$I$5*'Car Info '!$D$5*('My Spreedsheet '!F1678*'My Spreedsheet '!F1678)</f>
        <v>473.76560967302771</v>
      </c>
      <c r="P1678" s="45">
        <f t="shared" si="814"/>
        <v>675.88549206191715</v>
      </c>
      <c r="Q1678" s="45">
        <f t="shared" si="821"/>
        <v>23806.18899818086</v>
      </c>
      <c r="R1678" s="45">
        <f t="shared" si="822"/>
        <v>23.806188998180861</v>
      </c>
      <c r="S1678" s="45">
        <f t="shared" si="823"/>
        <v>22348.380356205529</v>
      </c>
      <c r="T1678" s="45">
        <f t="shared" si="844"/>
        <v>2409644.8682735809</v>
      </c>
      <c r="U1678" s="45">
        <f t="shared" si="824"/>
        <v>23.806188998180861</v>
      </c>
      <c r="V1678" s="45">
        <f t="shared" si="825"/>
        <v>6.6128302772724612E-3</v>
      </c>
      <c r="W1678" s="45">
        <f t="shared" si="826"/>
        <v>0</v>
      </c>
      <c r="X1678" s="45">
        <f t="shared" si="827"/>
        <v>0</v>
      </c>
      <c r="Y1678" s="45">
        <f t="shared" si="815"/>
        <v>9992.047798479538</v>
      </c>
      <c r="Z1678" s="45">
        <f t="shared" si="816"/>
        <v>-2570.1566037903754</v>
      </c>
      <c r="AA1678" s="45">
        <f t="shared" si="828"/>
        <v>2.7755688329109827</v>
      </c>
      <c r="AB1678" s="45">
        <f t="shared" si="829"/>
        <v>-0.71393238994177088</v>
      </c>
      <c r="AC1678" s="45">
        <f t="shared" si="830"/>
        <v>0.71393238994177088</v>
      </c>
      <c r="AD1678" s="45">
        <f t="shared" si="831"/>
        <v>2.0616364429692116</v>
      </c>
      <c r="AE1678" s="45">
        <f>1/2*(('Car Info '!$C$5)*('My Spreedsheet '!F1678)^2)</f>
        <v>924250.67901234562</v>
      </c>
      <c r="AF1678" s="45">
        <f t="shared" si="832"/>
        <v>924.25067901234559</v>
      </c>
      <c r="AG1678" s="45">
        <f t="shared" si="833"/>
        <v>0.25673629972565154</v>
      </c>
      <c r="AH1678" s="45">
        <f t="shared" si="834"/>
        <v>78.400246176268681</v>
      </c>
      <c r="AI1678" s="45">
        <f t="shared" si="835"/>
        <v>22348.380356205529</v>
      </c>
      <c r="AJ1678" s="45">
        <f t="shared" si="836"/>
        <v>901902.2986561401</v>
      </c>
      <c r="AK1678" s="45">
        <f t="shared" si="837"/>
        <v>901.90229865614015</v>
      </c>
      <c r="AL1678" s="45">
        <f t="shared" si="838"/>
        <v>0</v>
      </c>
      <c r="AM1678" s="45">
        <f t="shared" si="839"/>
        <v>0</v>
      </c>
      <c r="AN1678" s="45">
        <f t="shared" si="840"/>
        <v>676.42672399210517</v>
      </c>
      <c r="AO1678" s="45">
        <f>IF('My Spreedsheet '!AN1678&lt; 'Supercapacitor Info'!$F$22,'My Spreedsheet '!AN1678,'Supercapacitor Info'!$F$22)</f>
        <v>583.20000000000005</v>
      </c>
    </row>
    <row r="1679" spans="2:41" x14ac:dyDescent="0.3">
      <c r="B1679" s="13" t="s">
        <v>12</v>
      </c>
      <c r="C1679" s="13">
        <v>1674</v>
      </c>
      <c r="D1679" s="13">
        <v>197</v>
      </c>
      <c r="E1679" s="54">
        <v>126.9</v>
      </c>
      <c r="F1679" s="54">
        <f t="shared" si="817"/>
        <v>35.25</v>
      </c>
      <c r="G1679" s="20">
        <f t="shared" si="841"/>
        <v>1.3888888888890073E-2</v>
      </c>
      <c r="H1679" s="20">
        <f t="shared" si="842"/>
        <v>5.0000000000004263E-2</v>
      </c>
      <c r="I1679" s="20">
        <f t="shared" si="818"/>
        <v>35.25</v>
      </c>
      <c r="J1679" s="20">
        <f t="shared" si="819"/>
        <v>19998.750000000004</v>
      </c>
      <c r="K1679" s="20">
        <f t="shared" si="843"/>
        <v>4990.5</v>
      </c>
      <c r="L1679" s="45">
        <f>'Car Info '!$C$5*'My Spreedsheet '!G1679</f>
        <v>20.694444444446209</v>
      </c>
      <c r="M1679" s="45">
        <f t="shared" si="820"/>
        <v>1</v>
      </c>
      <c r="N1679" s="45">
        <f>IF(M1679=1,'Car Info '!$C$5*9.80665*'Car Info '!$H$5,0)</f>
        <v>160.73099349999998</v>
      </c>
      <c r="O1679" s="45">
        <f>0.5*'Car Info '!$G$5*'Car Info '!$I$5*'Car Info '!$D$5*('My Spreedsheet '!F1679*'My Spreedsheet '!F1679)</f>
        <v>474.51316870420311</v>
      </c>
      <c r="P1679" s="45">
        <f t="shared" si="814"/>
        <v>655.93860664864928</v>
      </c>
      <c r="Q1679" s="45">
        <f t="shared" si="821"/>
        <v>23121.835884364886</v>
      </c>
      <c r="R1679" s="45">
        <f t="shared" si="822"/>
        <v>23.121835884364888</v>
      </c>
      <c r="S1679" s="45">
        <f t="shared" si="823"/>
        <v>22392.35671769816</v>
      </c>
      <c r="T1679" s="45">
        <f t="shared" si="844"/>
        <v>2432037.2249912792</v>
      </c>
      <c r="U1679" s="45">
        <f t="shared" si="824"/>
        <v>23.121835884364888</v>
      </c>
      <c r="V1679" s="45">
        <f t="shared" si="825"/>
        <v>6.4227321901013578E-3</v>
      </c>
      <c r="W1679" s="45">
        <f t="shared" si="826"/>
        <v>0</v>
      </c>
      <c r="X1679" s="45">
        <f t="shared" si="827"/>
        <v>0</v>
      </c>
      <c r="Y1679" s="45">
        <f t="shared" si="815"/>
        <v>10015.169634363903</v>
      </c>
      <c r="Z1679" s="45">
        <f t="shared" si="816"/>
        <v>-2570.1566037903754</v>
      </c>
      <c r="AA1679" s="45">
        <f t="shared" si="828"/>
        <v>2.7819915651010843</v>
      </c>
      <c r="AB1679" s="45">
        <f t="shared" si="829"/>
        <v>-0.71393238994177088</v>
      </c>
      <c r="AC1679" s="45">
        <f t="shared" si="830"/>
        <v>0.71393238994177088</v>
      </c>
      <c r="AD1679" s="45">
        <f t="shared" si="831"/>
        <v>2.0680591751593136</v>
      </c>
      <c r="AE1679" s="45">
        <f>1/2*(('Car Info '!$C$5)*('My Spreedsheet '!F1679)^2)</f>
        <v>925709.0625</v>
      </c>
      <c r="AF1679" s="45">
        <f t="shared" si="832"/>
        <v>925.70906250000007</v>
      </c>
      <c r="AG1679" s="45">
        <f t="shared" si="833"/>
        <v>0.25714140625000004</v>
      </c>
      <c r="AH1679" s="45">
        <f t="shared" si="834"/>
        <v>78.65738758251868</v>
      </c>
      <c r="AI1679" s="45">
        <f t="shared" si="835"/>
        <v>22392.35671769816</v>
      </c>
      <c r="AJ1679" s="45">
        <f t="shared" si="836"/>
        <v>903316.70578230184</v>
      </c>
      <c r="AK1679" s="45">
        <f t="shared" si="837"/>
        <v>903.31670578230182</v>
      </c>
      <c r="AL1679" s="45">
        <f t="shared" si="838"/>
        <v>0</v>
      </c>
      <c r="AM1679" s="45">
        <f t="shared" si="839"/>
        <v>0</v>
      </c>
      <c r="AN1679" s="45">
        <f t="shared" si="840"/>
        <v>677.48752933672642</v>
      </c>
      <c r="AO1679" s="45">
        <f>IF('My Spreedsheet '!AN1679&lt; 'Supercapacitor Info'!$F$22,'My Spreedsheet '!AN1679,'Supercapacitor Info'!$F$22)</f>
        <v>583.20000000000005</v>
      </c>
    </row>
    <row r="1680" spans="2:41" x14ac:dyDescent="0.3">
      <c r="B1680" s="13" t="s">
        <v>12</v>
      </c>
      <c r="C1680" s="13">
        <v>1675</v>
      </c>
      <c r="D1680" s="13">
        <v>198</v>
      </c>
      <c r="E1680" s="54">
        <v>126.9</v>
      </c>
      <c r="F1680" s="54">
        <f t="shared" si="817"/>
        <v>35.25</v>
      </c>
      <c r="G1680" s="20">
        <f t="shared" si="841"/>
        <v>0</v>
      </c>
      <c r="H1680" s="20">
        <f t="shared" si="842"/>
        <v>0</v>
      </c>
      <c r="I1680" s="20">
        <f t="shared" si="818"/>
        <v>35.25</v>
      </c>
      <c r="J1680" s="20">
        <f t="shared" si="819"/>
        <v>20034.000000000004</v>
      </c>
      <c r="K1680" s="20">
        <f t="shared" si="843"/>
        <v>5025.75</v>
      </c>
      <c r="L1680" s="45">
        <f>'Car Info '!$C$5*'My Spreedsheet '!G1680</f>
        <v>0</v>
      </c>
      <c r="M1680" s="45">
        <f t="shared" si="820"/>
        <v>1</v>
      </c>
      <c r="N1680" s="45">
        <f>IF(M1680=1,'Car Info '!$C$5*9.80665*'Car Info '!$H$5,0)</f>
        <v>160.73099349999998</v>
      </c>
      <c r="O1680" s="45">
        <f>0.5*'Car Info '!$G$5*'Car Info '!$I$5*'Car Info '!$D$5*('My Spreedsheet '!F1680*'My Spreedsheet '!F1680)</f>
        <v>474.51316870420311</v>
      </c>
      <c r="P1680" s="45">
        <f t="shared" si="814"/>
        <v>635.24416220420312</v>
      </c>
      <c r="Q1680" s="45">
        <f t="shared" si="821"/>
        <v>22392.35671769816</v>
      </c>
      <c r="R1680" s="45">
        <f t="shared" si="822"/>
        <v>22.39235671769816</v>
      </c>
      <c r="S1680" s="45">
        <f t="shared" si="823"/>
        <v>22392.35671769816</v>
      </c>
      <c r="T1680" s="45">
        <f t="shared" si="844"/>
        <v>2454429.5817089775</v>
      </c>
      <c r="U1680" s="45">
        <f t="shared" si="824"/>
        <v>22.39235671769816</v>
      </c>
      <c r="V1680" s="45">
        <f t="shared" si="825"/>
        <v>6.2200990882494891E-3</v>
      </c>
      <c r="W1680" s="45">
        <f t="shared" si="826"/>
        <v>0</v>
      </c>
      <c r="X1680" s="45">
        <f t="shared" si="827"/>
        <v>0</v>
      </c>
      <c r="Y1680" s="45">
        <f t="shared" si="815"/>
        <v>10037.561991081602</v>
      </c>
      <c r="Z1680" s="45">
        <f t="shared" si="816"/>
        <v>-2570.1566037903754</v>
      </c>
      <c r="AA1680" s="45">
        <f t="shared" si="828"/>
        <v>2.7882116641893337</v>
      </c>
      <c r="AB1680" s="45">
        <f t="shared" si="829"/>
        <v>-0.71393238994177088</v>
      </c>
      <c r="AC1680" s="45">
        <f t="shared" si="830"/>
        <v>0.71393238994177088</v>
      </c>
      <c r="AD1680" s="45">
        <f t="shared" si="831"/>
        <v>2.0742792742475631</v>
      </c>
      <c r="AE1680" s="45">
        <f>1/2*(('Car Info '!$C$5)*('My Spreedsheet '!F1680)^2)</f>
        <v>925709.0625</v>
      </c>
      <c r="AF1680" s="45">
        <f t="shared" si="832"/>
        <v>925.70906250000007</v>
      </c>
      <c r="AG1680" s="45">
        <f t="shared" si="833"/>
        <v>0.25714140625000004</v>
      </c>
      <c r="AH1680" s="45">
        <f t="shared" si="834"/>
        <v>78.91452898876868</v>
      </c>
      <c r="AI1680" s="45">
        <f t="shared" si="835"/>
        <v>22392.35671769816</v>
      </c>
      <c r="AJ1680" s="45">
        <f t="shared" si="836"/>
        <v>903316.70578230184</v>
      </c>
      <c r="AK1680" s="45">
        <f t="shared" si="837"/>
        <v>903.31670578230182</v>
      </c>
      <c r="AL1680" s="45">
        <f t="shared" si="838"/>
        <v>0</v>
      </c>
      <c r="AM1680" s="45">
        <f t="shared" si="839"/>
        <v>0</v>
      </c>
      <c r="AN1680" s="45">
        <f t="shared" si="840"/>
        <v>677.48752933672642</v>
      </c>
      <c r="AO1680" s="45">
        <f>IF('My Spreedsheet '!AN1680&lt; 'Supercapacitor Info'!$F$22,'My Spreedsheet '!AN1680,'Supercapacitor Info'!$F$22)</f>
        <v>583.20000000000005</v>
      </c>
    </row>
    <row r="1681" spans="2:41" x14ac:dyDescent="0.3">
      <c r="B1681" s="13" t="s">
        <v>12</v>
      </c>
      <c r="C1681" s="13">
        <v>1676</v>
      </c>
      <c r="D1681" s="13">
        <v>199</v>
      </c>
      <c r="E1681" s="54">
        <v>126.9</v>
      </c>
      <c r="F1681" s="54">
        <f t="shared" si="817"/>
        <v>35.25</v>
      </c>
      <c r="G1681" s="20">
        <f t="shared" si="841"/>
        <v>-1.3888888888890073E-2</v>
      </c>
      <c r="H1681" s="20">
        <f t="shared" si="842"/>
        <v>-5.0000000000004263E-2</v>
      </c>
      <c r="I1681" s="20">
        <f t="shared" si="818"/>
        <v>35.25</v>
      </c>
      <c r="J1681" s="20">
        <f t="shared" si="819"/>
        <v>20069.250000000004</v>
      </c>
      <c r="K1681" s="20">
        <f t="shared" si="843"/>
        <v>5061</v>
      </c>
      <c r="L1681" s="45">
        <f>'Car Info '!$C$5*'My Spreedsheet '!G1681</f>
        <v>-20.694444444446209</v>
      </c>
      <c r="M1681" s="45">
        <f t="shared" si="820"/>
        <v>1</v>
      </c>
      <c r="N1681" s="45">
        <f>IF(M1681=1,'Car Info '!$C$5*9.80665*'Car Info '!$H$5,0)</f>
        <v>160.73099349999998</v>
      </c>
      <c r="O1681" s="45">
        <f>0.5*'Car Info '!$G$5*'Car Info '!$I$5*'Car Info '!$D$5*('My Spreedsheet '!F1681*'My Spreedsheet '!F1681)</f>
        <v>474.51316870420311</v>
      </c>
      <c r="P1681" s="45">
        <f t="shared" ref="P1681:P1744" si="845">L1681+N1681+O1681</f>
        <v>614.54971775975685</v>
      </c>
      <c r="Q1681" s="45">
        <f t="shared" si="821"/>
        <v>21662.87755103143</v>
      </c>
      <c r="R1681" s="45">
        <f t="shared" si="822"/>
        <v>21.662877551031432</v>
      </c>
      <c r="S1681" s="45">
        <f t="shared" si="823"/>
        <v>22392.35671769816</v>
      </c>
      <c r="T1681" s="45">
        <f t="shared" si="844"/>
        <v>2476821.9384266757</v>
      </c>
      <c r="U1681" s="45">
        <f t="shared" si="824"/>
        <v>21.662877551031432</v>
      </c>
      <c r="V1681" s="45">
        <f t="shared" si="825"/>
        <v>6.0174659863976203E-3</v>
      </c>
      <c r="W1681" s="45">
        <f t="shared" si="826"/>
        <v>0</v>
      </c>
      <c r="X1681" s="45">
        <f t="shared" si="827"/>
        <v>0</v>
      </c>
      <c r="Y1681" s="45">
        <f t="shared" si="815"/>
        <v>10059.224868632633</v>
      </c>
      <c r="Z1681" s="45">
        <f t="shared" si="816"/>
        <v>-2570.1566037903754</v>
      </c>
      <c r="AA1681" s="45">
        <f t="shared" si="828"/>
        <v>2.7942291301757312</v>
      </c>
      <c r="AB1681" s="45">
        <f t="shared" si="829"/>
        <v>-0.71393238994177088</v>
      </c>
      <c r="AC1681" s="45">
        <f t="shared" si="830"/>
        <v>0.71393238994177088</v>
      </c>
      <c r="AD1681" s="45">
        <f t="shared" si="831"/>
        <v>2.0802967402339601</v>
      </c>
      <c r="AE1681" s="45">
        <f>1/2*(('Car Info '!$C$5)*('My Spreedsheet '!F1681)^2)</f>
        <v>925709.0625</v>
      </c>
      <c r="AF1681" s="45">
        <f t="shared" si="832"/>
        <v>925.70906250000007</v>
      </c>
      <c r="AG1681" s="45">
        <f t="shared" si="833"/>
        <v>0.25714140625000004</v>
      </c>
      <c r="AH1681" s="45">
        <f t="shared" si="834"/>
        <v>79.17167039501868</v>
      </c>
      <c r="AI1681" s="45">
        <f t="shared" si="835"/>
        <v>22392.35671769816</v>
      </c>
      <c r="AJ1681" s="45">
        <f t="shared" si="836"/>
        <v>903316.70578230184</v>
      </c>
      <c r="AK1681" s="45">
        <f t="shared" si="837"/>
        <v>903.31670578230182</v>
      </c>
      <c r="AL1681" s="45">
        <f t="shared" si="838"/>
        <v>903316.70578230184</v>
      </c>
      <c r="AM1681" s="45">
        <f t="shared" si="839"/>
        <v>903.31670578230182</v>
      </c>
      <c r="AN1681" s="45">
        <f t="shared" si="840"/>
        <v>677.48752933672642</v>
      </c>
      <c r="AO1681" s="45">
        <f>IF('My Spreedsheet '!AN1681&lt; 'Supercapacitor Info'!$F$22,'My Spreedsheet '!AN1681,'Supercapacitor Info'!$F$22)</f>
        <v>583.20000000000005</v>
      </c>
    </row>
    <row r="1682" spans="2:41" x14ac:dyDescent="0.3">
      <c r="B1682" s="13" t="s">
        <v>12</v>
      </c>
      <c r="C1682" s="13">
        <v>1677</v>
      </c>
      <c r="D1682" s="13">
        <v>200</v>
      </c>
      <c r="E1682" s="54">
        <v>126.8</v>
      </c>
      <c r="F1682" s="54">
        <f t="shared" si="817"/>
        <v>35.222222222222221</v>
      </c>
      <c r="G1682" s="20">
        <f t="shared" si="841"/>
        <v>-4.1666666666668246E-2</v>
      </c>
      <c r="H1682" s="20">
        <f t="shared" si="842"/>
        <v>-0.15000000000000568</v>
      </c>
      <c r="I1682" s="20">
        <f t="shared" si="818"/>
        <v>35.222222222222221</v>
      </c>
      <c r="J1682" s="20">
        <f t="shared" si="819"/>
        <v>20104.472222222226</v>
      </c>
      <c r="K1682" s="20">
        <f t="shared" si="843"/>
        <v>5096.2222222222226</v>
      </c>
      <c r="L1682" s="45">
        <f>'Car Info '!$C$5*'My Spreedsheet '!G1682</f>
        <v>-62.083333333335688</v>
      </c>
      <c r="M1682" s="45">
        <f t="shared" si="820"/>
        <v>1</v>
      </c>
      <c r="N1682" s="45">
        <f>IF(M1682=1,'Car Info '!$C$5*9.80665*'Car Info '!$H$5,0)</f>
        <v>160.73099349999998</v>
      </c>
      <c r="O1682" s="45">
        <f>0.5*'Car Info '!$G$5*'Car Info '!$I$5*'Car Info '!$D$5*('My Spreedsheet '!F1682*'My Spreedsheet '!F1682)</f>
        <v>473.76560967302771</v>
      </c>
      <c r="P1682" s="45">
        <f t="shared" si="845"/>
        <v>572.41326983969202</v>
      </c>
      <c r="Q1682" s="45">
        <f t="shared" si="821"/>
        <v>20161.667393242486</v>
      </c>
      <c r="R1682" s="45">
        <f t="shared" si="822"/>
        <v>20.161667393242485</v>
      </c>
      <c r="S1682" s="45">
        <f t="shared" si="823"/>
        <v>22348.380356205529</v>
      </c>
      <c r="T1682" s="45">
        <f t="shared" si="844"/>
        <v>2499170.3187828814</v>
      </c>
      <c r="U1682" s="45">
        <f t="shared" si="824"/>
        <v>20.161667393242485</v>
      </c>
      <c r="V1682" s="45">
        <f t="shared" si="825"/>
        <v>5.6004631647895795E-3</v>
      </c>
      <c r="W1682" s="45">
        <f t="shared" si="826"/>
        <v>0</v>
      </c>
      <c r="X1682" s="45">
        <f t="shared" si="827"/>
        <v>0</v>
      </c>
      <c r="Y1682" s="45">
        <f t="shared" si="815"/>
        <v>10079.386536025875</v>
      </c>
      <c r="Z1682" s="45">
        <f t="shared" si="816"/>
        <v>-2570.1566037903754</v>
      </c>
      <c r="AA1682" s="45">
        <f t="shared" si="828"/>
        <v>2.7998295933405211</v>
      </c>
      <c r="AB1682" s="45">
        <f t="shared" si="829"/>
        <v>-0.71393238994177088</v>
      </c>
      <c r="AC1682" s="45">
        <f t="shared" si="830"/>
        <v>0.71393238994177088</v>
      </c>
      <c r="AD1682" s="45">
        <f t="shared" si="831"/>
        <v>2.0858972033987504</v>
      </c>
      <c r="AE1682" s="45">
        <f>1/2*(('Car Info '!$C$5)*('My Spreedsheet '!F1682)^2)</f>
        <v>924250.67901234562</v>
      </c>
      <c r="AF1682" s="45">
        <f t="shared" si="832"/>
        <v>924.25067901234559</v>
      </c>
      <c r="AG1682" s="45">
        <f t="shared" si="833"/>
        <v>0.25673629972565154</v>
      </c>
      <c r="AH1682" s="45">
        <f t="shared" si="834"/>
        <v>79.428406694744325</v>
      </c>
      <c r="AI1682" s="45">
        <f t="shared" si="835"/>
        <v>22348.380356205529</v>
      </c>
      <c r="AJ1682" s="45">
        <f t="shared" si="836"/>
        <v>901902.2986561401</v>
      </c>
      <c r="AK1682" s="45">
        <f t="shared" si="837"/>
        <v>901.90229865614015</v>
      </c>
      <c r="AL1682" s="45">
        <f t="shared" si="838"/>
        <v>901902.2986561401</v>
      </c>
      <c r="AM1682" s="45">
        <f t="shared" si="839"/>
        <v>901.90229865614015</v>
      </c>
      <c r="AN1682" s="45">
        <f t="shared" si="840"/>
        <v>676.42672399210517</v>
      </c>
      <c r="AO1682" s="45">
        <f>IF('My Spreedsheet '!AN1682&lt; 'Supercapacitor Info'!$F$22,'My Spreedsheet '!AN1682,'Supercapacitor Info'!$F$22)</f>
        <v>583.20000000000005</v>
      </c>
    </row>
    <row r="1683" spans="2:41" x14ac:dyDescent="0.3">
      <c r="B1683" s="13" t="s">
        <v>12</v>
      </c>
      <c r="C1683" s="13">
        <v>1678</v>
      </c>
      <c r="D1683" s="13">
        <v>201</v>
      </c>
      <c r="E1683" s="54">
        <v>126.6</v>
      </c>
      <c r="F1683" s="54">
        <f t="shared" si="817"/>
        <v>35.166666666666664</v>
      </c>
      <c r="G1683" s="20">
        <f t="shared" si="841"/>
        <v>-6.9444444444444448E-2</v>
      </c>
      <c r="H1683" s="20">
        <f t="shared" si="842"/>
        <v>-0.25</v>
      </c>
      <c r="I1683" s="20">
        <f t="shared" si="818"/>
        <v>35.166666666666664</v>
      </c>
      <c r="J1683" s="20">
        <f t="shared" si="819"/>
        <v>20139.638888888894</v>
      </c>
      <c r="K1683" s="20">
        <f t="shared" si="843"/>
        <v>5131.3888888888896</v>
      </c>
      <c r="L1683" s="45">
        <f>'Car Info '!$C$5*'My Spreedsheet '!G1683</f>
        <v>-103.47222222222223</v>
      </c>
      <c r="M1683" s="45">
        <f t="shared" si="820"/>
        <v>1</v>
      </c>
      <c r="N1683" s="45">
        <f>IF(M1683=1,'Car Info '!$C$5*9.80665*'Car Info '!$H$5,0)</f>
        <v>160.73099349999998</v>
      </c>
      <c r="O1683" s="45">
        <f>0.5*'Car Info '!$G$5*'Car Info '!$I$5*'Car Info '!$D$5*('My Spreedsheet '!F1683*'My Spreedsheet '!F1683)</f>
        <v>472.27225958631243</v>
      </c>
      <c r="P1683" s="45">
        <f t="shared" si="845"/>
        <v>529.53103086409021</v>
      </c>
      <c r="Q1683" s="45">
        <f t="shared" si="821"/>
        <v>18621.841252053837</v>
      </c>
      <c r="R1683" s="45">
        <f t="shared" si="822"/>
        <v>18.621841252053837</v>
      </c>
      <c r="S1683" s="45">
        <f t="shared" si="823"/>
        <v>22260.614400201983</v>
      </c>
      <c r="T1683" s="45">
        <f t="shared" si="844"/>
        <v>2521430.9331830833</v>
      </c>
      <c r="U1683" s="45">
        <f t="shared" si="824"/>
        <v>18.621841252053837</v>
      </c>
      <c r="V1683" s="45">
        <f t="shared" si="825"/>
        <v>5.1727336811260658E-3</v>
      </c>
      <c r="W1683" s="45">
        <f t="shared" si="826"/>
        <v>0</v>
      </c>
      <c r="X1683" s="45">
        <f t="shared" si="827"/>
        <v>0</v>
      </c>
      <c r="Y1683" s="45">
        <f t="shared" si="815"/>
        <v>10098.008377277929</v>
      </c>
      <c r="Z1683" s="45">
        <f t="shared" si="816"/>
        <v>-2570.1566037903754</v>
      </c>
      <c r="AA1683" s="45">
        <f t="shared" si="828"/>
        <v>2.8050023270216471</v>
      </c>
      <c r="AB1683" s="45">
        <f t="shared" si="829"/>
        <v>-0.71393238994177088</v>
      </c>
      <c r="AC1683" s="45">
        <f t="shared" si="830"/>
        <v>0.71393238994177088</v>
      </c>
      <c r="AD1683" s="45">
        <f t="shared" si="831"/>
        <v>2.091069937079876</v>
      </c>
      <c r="AE1683" s="45">
        <f>1/2*(('Car Info '!$C$5)*('My Spreedsheet '!F1683)^2)</f>
        <v>921337.36111111101</v>
      </c>
      <c r="AF1683" s="45">
        <f t="shared" si="832"/>
        <v>921.33736111111102</v>
      </c>
      <c r="AG1683" s="45">
        <f t="shared" si="833"/>
        <v>0.25592704475308642</v>
      </c>
      <c r="AH1683" s="45">
        <f t="shared" si="834"/>
        <v>79.684333739497418</v>
      </c>
      <c r="AI1683" s="45">
        <f t="shared" si="835"/>
        <v>22260.614400201983</v>
      </c>
      <c r="AJ1683" s="45">
        <f t="shared" si="836"/>
        <v>899076.74671090906</v>
      </c>
      <c r="AK1683" s="45">
        <f t="shared" si="837"/>
        <v>899.07674671090911</v>
      </c>
      <c r="AL1683" s="45">
        <f t="shared" si="838"/>
        <v>899076.74671090906</v>
      </c>
      <c r="AM1683" s="45">
        <f t="shared" si="839"/>
        <v>899.07674671090911</v>
      </c>
      <c r="AN1683" s="45">
        <f t="shared" si="840"/>
        <v>674.30756003318186</v>
      </c>
      <c r="AO1683" s="45">
        <f>IF('My Spreedsheet '!AN1683&lt; 'Supercapacitor Info'!$F$22,'My Spreedsheet '!AN1683,'Supercapacitor Info'!$F$22)</f>
        <v>583.20000000000005</v>
      </c>
    </row>
    <row r="1684" spans="2:41" x14ac:dyDescent="0.3">
      <c r="B1684" s="13" t="s">
        <v>12</v>
      </c>
      <c r="C1684" s="13">
        <v>1679</v>
      </c>
      <c r="D1684" s="13">
        <v>202</v>
      </c>
      <c r="E1684" s="54">
        <v>126.3</v>
      </c>
      <c r="F1684" s="54">
        <f t="shared" si="817"/>
        <v>35.083333333333329</v>
      </c>
      <c r="G1684" s="20">
        <f t="shared" si="841"/>
        <v>-8.3333333333332538E-2</v>
      </c>
      <c r="H1684" s="20">
        <f t="shared" si="842"/>
        <v>-0.29999999999999716</v>
      </c>
      <c r="I1684" s="20">
        <f t="shared" si="818"/>
        <v>35.083333333333329</v>
      </c>
      <c r="J1684" s="20">
        <f t="shared" si="819"/>
        <v>20174.722222222226</v>
      </c>
      <c r="K1684" s="20">
        <f t="shared" si="843"/>
        <v>5166.4722222222226</v>
      </c>
      <c r="L1684" s="45">
        <f>'Car Info '!$C$5*'My Spreedsheet '!G1684</f>
        <v>-124.16666666666548</v>
      </c>
      <c r="M1684" s="45">
        <f t="shared" si="820"/>
        <v>1</v>
      </c>
      <c r="N1684" s="45">
        <f>IF(M1684=1,'Car Info '!$C$5*9.80665*'Car Info '!$H$5,0)</f>
        <v>160.73099349999998</v>
      </c>
      <c r="O1684" s="45">
        <f>0.5*'Car Info '!$G$5*'Car Info '!$I$5*'Car Info '!$D$5*('My Spreedsheet '!F1684*'My Spreedsheet '!F1684)</f>
        <v>470.03665439532796</v>
      </c>
      <c r="P1684" s="45">
        <f t="shared" si="845"/>
        <v>506.60098122866248</v>
      </c>
      <c r="Q1684" s="45">
        <f t="shared" si="821"/>
        <v>17773.251091438906</v>
      </c>
      <c r="R1684" s="45">
        <f t="shared" si="822"/>
        <v>17.773251091438905</v>
      </c>
      <c r="S1684" s="45">
        <f t="shared" si="823"/>
        <v>22129.431646994421</v>
      </c>
      <c r="T1684" s="45">
        <f t="shared" si="844"/>
        <v>2543560.3648300776</v>
      </c>
      <c r="U1684" s="45">
        <f t="shared" si="824"/>
        <v>17.773251091438905</v>
      </c>
      <c r="V1684" s="45">
        <f t="shared" si="825"/>
        <v>4.9370141920663628E-3</v>
      </c>
      <c r="W1684" s="45">
        <f t="shared" si="826"/>
        <v>0</v>
      </c>
      <c r="X1684" s="45">
        <f t="shared" si="827"/>
        <v>0</v>
      </c>
      <c r="Y1684" s="45">
        <f t="shared" si="815"/>
        <v>10115.781628369368</v>
      </c>
      <c r="Z1684" s="45">
        <f t="shared" si="816"/>
        <v>-2570.1566037903754</v>
      </c>
      <c r="AA1684" s="45">
        <f t="shared" si="828"/>
        <v>2.8099393412137132</v>
      </c>
      <c r="AB1684" s="45">
        <f t="shared" si="829"/>
        <v>-0.71393238994177088</v>
      </c>
      <c r="AC1684" s="45">
        <f t="shared" si="830"/>
        <v>0.71393238994177088</v>
      </c>
      <c r="AD1684" s="45">
        <f t="shared" si="831"/>
        <v>2.0960069512719421</v>
      </c>
      <c r="AE1684" s="45">
        <f>1/2*(('Car Info '!$C$5)*('My Spreedsheet '!F1684)^2)</f>
        <v>916976.00694444415</v>
      </c>
      <c r="AF1684" s="45">
        <f t="shared" si="832"/>
        <v>916.97600694444418</v>
      </c>
      <c r="AG1684" s="45">
        <f t="shared" si="833"/>
        <v>0.25471555748456781</v>
      </c>
      <c r="AH1684" s="45">
        <f t="shared" si="834"/>
        <v>79.939049296981992</v>
      </c>
      <c r="AI1684" s="45">
        <f t="shared" si="835"/>
        <v>22129.431646994421</v>
      </c>
      <c r="AJ1684" s="45">
        <f t="shared" si="836"/>
        <v>894846.57529744972</v>
      </c>
      <c r="AK1684" s="45">
        <f t="shared" si="837"/>
        <v>894.8465752974497</v>
      </c>
      <c r="AL1684" s="45">
        <f t="shared" si="838"/>
        <v>894846.57529744972</v>
      </c>
      <c r="AM1684" s="45">
        <f t="shared" si="839"/>
        <v>894.8465752974497</v>
      </c>
      <c r="AN1684" s="45">
        <f t="shared" si="840"/>
        <v>671.13493147308725</v>
      </c>
      <c r="AO1684" s="45">
        <f>IF('My Spreedsheet '!AN1684&lt; 'Supercapacitor Info'!$F$22,'My Spreedsheet '!AN1684,'Supercapacitor Info'!$F$22)</f>
        <v>583.20000000000005</v>
      </c>
    </row>
    <row r="1685" spans="2:41" x14ac:dyDescent="0.3">
      <c r="B1685" s="13" t="s">
        <v>12</v>
      </c>
      <c r="C1685" s="13">
        <v>1680</v>
      </c>
      <c r="D1685" s="13">
        <v>203</v>
      </c>
      <c r="E1685" s="54">
        <v>126</v>
      </c>
      <c r="F1685" s="54">
        <f t="shared" si="817"/>
        <v>35</v>
      </c>
      <c r="G1685" s="20">
        <f t="shared" si="841"/>
        <v>-8.3333333333332538E-2</v>
      </c>
      <c r="H1685" s="20">
        <f t="shared" si="842"/>
        <v>-0.29999999999999716</v>
      </c>
      <c r="I1685" s="20">
        <f t="shared" si="818"/>
        <v>35</v>
      </c>
      <c r="J1685" s="20">
        <f t="shared" si="819"/>
        <v>20209.722222222226</v>
      </c>
      <c r="K1685" s="20">
        <f t="shared" si="843"/>
        <v>5201.4722222222226</v>
      </c>
      <c r="L1685" s="45">
        <f>'Car Info '!$C$5*'My Spreedsheet '!G1685</f>
        <v>-124.16666666666548</v>
      </c>
      <c r="M1685" s="45">
        <f t="shared" si="820"/>
        <v>1</v>
      </c>
      <c r="N1685" s="45">
        <f>IF(M1685=1,'Car Info '!$C$5*9.80665*'Car Info '!$H$5,0)</f>
        <v>160.73099349999998</v>
      </c>
      <c r="O1685" s="45">
        <f>0.5*'Car Info '!$G$5*'Car Info '!$I$5*'Car Info '!$D$5*('My Spreedsheet '!F1685*'My Spreedsheet '!F1685)</f>
        <v>467.80635313124998</v>
      </c>
      <c r="P1685" s="45">
        <f t="shared" si="845"/>
        <v>504.3706799645845</v>
      </c>
      <c r="Q1685" s="45">
        <f t="shared" si="821"/>
        <v>17652.973798760457</v>
      </c>
      <c r="R1685" s="45">
        <f t="shared" si="822"/>
        <v>17.652973798760456</v>
      </c>
      <c r="S1685" s="45">
        <f t="shared" si="823"/>
        <v>21998.807132093749</v>
      </c>
      <c r="T1685" s="45">
        <f t="shared" si="844"/>
        <v>2565559.1719621713</v>
      </c>
      <c r="U1685" s="45">
        <f t="shared" si="824"/>
        <v>17.652973798760456</v>
      </c>
      <c r="V1685" s="45">
        <f t="shared" si="825"/>
        <v>4.9036038329890157E-3</v>
      </c>
      <c r="W1685" s="45">
        <f t="shared" si="826"/>
        <v>0</v>
      </c>
      <c r="X1685" s="45">
        <f t="shared" si="827"/>
        <v>0</v>
      </c>
      <c r="Y1685" s="45">
        <f t="shared" si="815"/>
        <v>10133.434602168129</v>
      </c>
      <c r="Z1685" s="45">
        <f t="shared" si="816"/>
        <v>-2570.1566037903754</v>
      </c>
      <c r="AA1685" s="45">
        <f t="shared" si="828"/>
        <v>2.8148429450467023</v>
      </c>
      <c r="AB1685" s="45">
        <f t="shared" si="829"/>
        <v>-0.71393238994177088</v>
      </c>
      <c r="AC1685" s="45">
        <f t="shared" si="830"/>
        <v>0.71393238994177088</v>
      </c>
      <c r="AD1685" s="45">
        <f t="shared" si="831"/>
        <v>2.1009105551049316</v>
      </c>
      <c r="AE1685" s="45">
        <f>1/2*(('Car Info '!$C$5)*('My Spreedsheet '!F1685)^2)</f>
        <v>912625</v>
      </c>
      <c r="AF1685" s="45">
        <f t="shared" si="832"/>
        <v>912.625</v>
      </c>
      <c r="AG1685" s="45">
        <f t="shared" si="833"/>
        <v>0.25350694444444444</v>
      </c>
      <c r="AH1685" s="45">
        <f t="shared" si="834"/>
        <v>80.192556241426431</v>
      </c>
      <c r="AI1685" s="45">
        <f t="shared" si="835"/>
        <v>21998.807132093749</v>
      </c>
      <c r="AJ1685" s="45">
        <f t="shared" si="836"/>
        <v>890626.1928679063</v>
      </c>
      <c r="AK1685" s="45">
        <f t="shared" si="837"/>
        <v>890.6261928679063</v>
      </c>
      <c r="AL1685" s="45">
        <f t="shared" si="838"/>
        <v>890626.1928679063</v>
      </c>
      <c r="AM1685" s="45">
        <f t="shared" si="839"/>
        <v>890.6261928679063</v>
      </c>
      <c r="AN1685" s="45">
        <f t="shared" si="840"/>
        <v>667.96964465092969</v>
      </c>
      <c r="AO1685" s="45">
        <f>IF('My Spreedsheet '!AN1685&lt; 'Supercapacitor Info'!$F$22,'My Spreedsheet '!AN1685,'Supercapacitor Info'!$F$22)</f>
        <v>583.20000000000005</v>
      </c>
    </row>
    <row r="1686" spans="2:41" x14ac:dyDescent="0.3">
      <c r="B1686" s="13" t="s">
        <v>12</v>
      </c>
      <c r="C1686" s="13">
        <v>1681</v>
      </c>
      <c r="D1686" s="13">
        <v>204</v>
      </c>
      <c r="E1686" s="54">
        <v>125.7</v>
      </c>
      <c r="F1686" s="54">
        <f t="shared" si="817"/>
        <v>34.916666666666664</v>
      </c>
      <c r="G1686" s="20">
        <f t="shared" si="841"/>
        <v>-5.5555555555556344E-2</v>
      </c>
      <c r="H1686" s="20">
        <f t="shared" si="842"/>
        <v>-0.20000000000000284</v>
      </c>
      <c r="I1686" s="20">
        <f t="shared" si="818"/>
        <v>34.916666666666664</v>
      </c>
      <c r="J1686" s="20">
        <f t="shared" si="819"/>
        <v>20244.638888888894</v>
      </c>
      <c r="K1686" s="20">
        <f t="shared" si="843"/>
        <v>5236.3888888888896</v>
      </c>
      <c r="L1686" s="45">
        <f>'Car Info '!$C$5*'My Spreedsheet '!G1686</f>
        <v>-82.777777777778951</v>
      </c>
      <c r="M1686" s="45">
        <f t="shared" si="820"/>
        <v>1</v>
      </c>
      <c r="N1686" s="45">
        <f>IF(M1686=1,'Car Info '!$C$5*9.80665*'Car Info '!$H$5,0)</f>
        <v>160.73099349999998</v>
      </c>
      <c r="O1686" s="45">
        <f>0.5*'Car Info '!$G$5*'Car Info '!$I$5*'Car Info '!$D$5*('My Spreedsheet '!F1686*'My Spreedsheet '!F1686)</f>
        <v>465.58135579407804</v>
      </c>
      <c r="P1686" s="45">
        <f t="shared" si="845"/>
        <v>543.53457151629902</v>
      </c>
      <c r="Q1686" s="45">
        <f t="shared" si="821"/>
        <v>18978.415455444105</v>
      </c>
      <c r="R1686" s="45">
        <f t="shared" si="822"/>
        <v>18.978415455444104</v>
      </c>
      <c r="S1686" s="45">
        <f t="shared" si="823"/>
        <v>21868.739529518221</v>
      </c>
      <c r="T1686" s="45">
        <f t="shared" si="844"/>
        <v>2587427.9114916897</v>
      </c>
      <c r="U1686" s="45">
        <f t="shared" si="824"/>
        <v>18.978415455444104</v>
      </c>
      <c r="V1686" s="45">
        <f t="shared" si="825"/>
        <v>5.2717820709566954E-3</v>
      </c>
      <c r="W1686" s="45">
        <f t="shared" si="826"/>
        <v>0</v>
      </c>
      <c r="X1686" s="45">
        <f t="shared" si="827"/>
        <v>0</v>
      </c>
      <c r="Y1686" s="45">
        <f t="shared" si="815"/>
        <v>10152.413017623572</v>
      </c>
      <c r="Z1686" s="45">
        <f t="shared" si="816"/>
        <v>-2570.1566037903754</v>
      </c>
      <c r="AA1686" s="45">
        <f t="shared" si="828"/>
        <v>2.8201147271176588</v>
      </c>
      <c r="AB1686" s="45">
        <f t="shared" si="829"/>
        <v>-0.71393238994177088</v>
      </c>
      <c r="AC1686" s="45">
        <f t="shared" si="830"/>
        <v>0.71393238994177088</v>
      </c>
      <c r="AD1686" s="45">
        <f t="shared" si="831"/>
        <v>2.1061823371758877</v>
      </c>
      <c r="AE1686" s="45">
        <f>1/2*(('Car Info '!$C$5)*('My Spreedsheet '!F1686)^2)</f>
        <v>908284.34027777764</v>
      </c>
      <c r="AF1686" s="45">
        <f t="shared" si="832"/>
        <v>908.28434027777769</v>
      </c>
      <c r="AG1686" s="45">
        <f t="shared" si="833"/>
        <v>0.25230120563271602</v>
      </c>
      <c r="AH1686" s="45">
        <f t="shared" si="834"/>
        <v>80.44485744705915</v>
      </c>
      <c r="AI1686" s="45">
        <f t="shared" si="835"/>
        <v>21868.739529518221</v>
      </c>
      <c r="AJ1686" s="45">
        <f t="shared" si="836"/>
        <v>886415.60074825946</v>
      </c>
      <c r="AK1686" s="45">
        <f t="shared" si="837"/>
        <v>886.41560074825952</v>
      </c>
      <c r="AL1686" s="45">
        <f t="shared" si="838"/>
        <v>886415.60074825946</v>
      </c>
      <c r="AM1686" s="45">
        <f t="shared" si="839"/>
        <v>886.41560074825952</v>
      </c>
      <c r="AN1686" s="45">
        <f t="shared" si="840"/>
        <v>664.81170056119458</v>
      </c>
      <c r="AO1686" s="45">
        <f>IF('My Spreedsheet '!AN1686&lt; 'Supercapacitor Info'!$F$22,'My Spreedsheet '!AN1686,'Supercapacitor Info'!$F$22)</f>
        <v>583.20000000000005</v>
      </c>
    </row>
    <row r="1687" spans="2:41" x14ac:dyDescent="0.3">
      <c r="B1687" s="13" t="s">
        <v>12</v>
      </c>
      <c r="C1687" s="13">
        <v>1682</v>
      </c>
      <c r="D1687" s="13">
        <v>205</v>
      </c>
      <c r="E1687" s="54">
        <v>125.6</v>
      </c>
      <c r="F1687" s="54">
        <f t="shared" si="817"/>
        <v>34.888888888888886</v>
      </c>
      <c r="G1687" s="20">
        <f t="shared" si="841"/>
        <v>-1.3888888888890073E-2</v>
      </c>
      <c r="H1687" s="20">
        <f t="shared" si="842"/>
        <v>-5.0000000000004263E-2</v>
      </c>
      <c r="I1687" s="20">
        <f t="shared" si="818"/>
        <v>34.888888888888886</v>
      </c>
      <c r="J1687" s="20">
        <f t="shared" si="819"/>
        <v>20279.527777777785</v>
      </c>
      <c r="K1687" s="20">
        <f t="shared" si="843"/>
        <v>5271.2777777777783</v>
      </c>
      <c r="L1687" s="45">
        <f>'Car Info '!$C$5*'My Spreedsheet '!G1687</f>
        <v>-20.694444444446209</v>
      </c>
      <c r="M1687" s="45">
        <f t="shared" si="820"/>
        <v>1</v>
      </c>
      <c r="N1687" s="45">
        <f>IF(M1687=1,'Car Info '!$C$5*9.80665*'Car Info '!$H$5,0)</f>
        <v>160.73099349999998</v>
      </c>
      <c r="O1687" s="45">
        <f>0.5*'Car Info '!$G$5*'Car Info '!$I$5*'Car Info '!$D$5*('My Spreedsheet '!F1687*'My Spreedsheet '!F1687)</f>
        <v>464.84086866544436</v>
      </c>
      <c r="P1687" s="45">
        <f t="shared" si="845"/>
        <v>604.8774177209981</v>
      </c>
      <c r="Q1687" s="45">
        <f t="shared" si="821"/>
        <v>21103.501018265932</v>
      </c>
      <c r="R1687" s="45">
        <f t="shared" si="822"/>
        <v>21.103501018265931</v>
      </c>
      <c r="S1687" s="45">
        <f t="shared" si="823"/>
        <v>21825.507191105502</v>
      </c>
      <c r="T1687" s="45">
        <f t="shared" si="844"/>
        <v>2609253.418682795</v>
      </c>
      <c r="U1687" s="45">
        <f t="shared" si="824"/>
        <v>21.103501018265931</v>
      </c>
      <c r="V1687" s="45">
        <f t="shared" si="825"/>
        <v>5.8620836161849803E-3</v>
      </c>
      <c r="W1687" s="45">
        <f t="shared" si="826"/>
        <v>0</v>
      </c>
      <c r="X1687" s="45">
        <f t="shared" si="827"/>
        <v>0</v>
      </c>
      <c r="Y1687" s="45">
        <f t="shared" si="815"/>
        <v>10173.516518641838</v>
      </c>
      <c r="Z1687" s="45">
        <f t="shared" si="816"/>
        <v>-2570.1566037903754</v>
      </c>
      <c r="AA1687" s="45">
        <f t="shared" si="828"/>
        <v>2.8259768107338439</v>
      </c>
      <c r="AB1687" s="45">
        <f t="shared" si="829"/>
        <v>-0.71393238994177088</v>
      </c>
      <c r="AC1687" s="45">
        <f t="shared" si="830"/>
        <v>0.71393238994177088</v>
      </c>
      <c r="AD1687" s="45">
        <f t="shared" si="831"/>
        <v>2.1120444207920732</v>
      </c>
      <c r="AE1687" s="45">
        <f>1/2*(('Car Info '!$C$5)*('My Spreedsheet '!F1687)^2)</f>
        <v>906839.75308641966</v>
      </c>
      <c r="AF1687" s="45">
        <f t="shared" si="832"/>
        <v>906.83975308641971</v>
      </c>
      <c r="AG1687" s="45">
        <f t="shared" si="833"/>
        <v>0.25189993141289435</v>
      </c>
      <c r="AH1687" s="45">
        <f t="shared" si="834"/>
        <v>80.696757378472043</v>
      </c>
      <c r="AI1687" s="45">
        <f t="shared" si="835"/>
        <v>21825.507191105502</v>
      </c>
      <c r="AJ1687" s="45">
        <f t="shared" si="836"/>
        <v>885014.24589531415</v>
      </c>
      <c r="AK1687" s="45">
        <f t="shared" si="837"/>
        <v>885.01424589531416</v>
      </c>
      <c r="AL1687" s="45">
        <f t="shared" si="838"/>
        <v>885014.24589531415</v>
      </c>
      <c r="AM1687" s="45">
        <f t="shared" si="839"/>
        <v>885.01424589531416</v>
      </c>
      <c r="AN1687" s="45">
        <f t="shared" si="840"/>
        <v>663.76068442148562</v>
      </c>
      <c r="AO1687" s="45">
        <f>IF('My Spreedsheet '!AN1687&lt; 'Supercapacitor Info'!$F$22,'My Spreedsheet '!AN1687,'Supercapacitor Info'!$F$22)</f>
        <v>583.20000000000005</v>
      </c>
    </row>
    <row r="1688" spans="2:41" x14ac:dyDescent="0.3">
      <c r="B1688" s="13" t="s">
        <v>12</v>
      </c>
      <c r="C1688" s="13">
        <v>1683</v>
      </c>
      <c r="D1688" s="13">
        <v>206</v>
      </c>
      <c r="E1688" s="54">
        <v>125.6</v>
      </c>
      <c r="F1688" s="54">
        <f t="shared" si="817"/>
        <v>34.888888888888886</v>
      </c>
      <c r="G1688" s="20">
        <f t="shared" si="841"/>
        <v>2.7777777777778172E-2</v>
      </c>
      <c r="H1688" s="20">
        <f t="shared" si="842"/>
        <v>0.10000000000000142</v>
      </c>
      <c r="I1688" s="20">
        <f t="shared" si="818"/>
        <v>34.888888888888886</v>
      </c>
      <c r="J1688" s="20">
        <f t="shared" si="819"/>
        <v>20314.416666666675</v>
      </c>
      <c r="K1688" s="20">
        <f t="shared" si="843"/>
        <v>5306.166666666667</v>
      </c>
      <c r="L1688" s="45">
        <f>'Car Info '!$C$5*'My Spreedsheet '!G1688</f>
        <v>41.388888888889475</v>
      </c>
      <c r="M1688" s="45">
        <f t="shared" si="820"/>
        <v>1</v>
      </c>
      <c r="N1688" s="45">
        <f>IF(M1688=1,'Car Info '!$C$5*9.80665*'Car Info '!$H$5,0)</f>
        <v>160.73099349999998</v>
      </c>
      <c r="O1688" s="45">
        <f>0.5*'Car Info '!$G$5*'Car Info '!$I$5*'Car Info '!$D$5*('My Spreedsheet '!F1688*'My Spreedsheet '!F1688)</f>
        <v>464.84086866544436</v>
      </c>
      <c r="P1688" s="45">
        <f t="shared" si="845"/>
        <v>666.96075105433385</v>
      </c>
      <c r="Q1688" s="45">
        <f t="shared" si="821"/>
        <v>23269.519536784534</v>
      </c>
      <c r="R1688" s="45">
        <f t="shared" si="822"/>
        <v>23.269519536784536</v>
      </c>
      <c r="S1688" s="45">
        <f t="shared" si="823"/>
        <v>21825.507191105502</v>
      </c>
      <c r="T1688" s="45">
        <f t="shared" si="844"/>
        <v>2631078.9258739003</v>
      </c>
      <c r="U1688" s="45">
        <f t="shared" si="824"/>
        <v>23.269519536784536</v>
      </c>
      <c r="V1688" s="45">
        <f t="shared" si="825"/>
        <v>6.4637554268845935E-3</v>
      </c>
      <c r="W1688" s="45">
        <f t="shared" si="826"/>
        <v>0</v>
      </c>
      <c r="X1688" s="45">
        <f t="shared" si="827"/>
        <v>0</v>
      </c>
      <c r="Y1688" s="45">
        <f t="shared" si="815"/>
        <v>10196.786038178623</v>
      </c>
      <c r="Z1688" s="45">
        <f t="shared" si="816"/>
        <v>-2570.1566037903754</v>
      </c>
      <c r="AA1688" s="45">
        <f t="shared" si="828"/>
        <v>2.8324405661607286</v>
      </c>
      <c r="AB1688" s="45">
        <f t="shared" si="829"/>
        <v>-0.71393238994177088</v>
      </c>
      <c r="AC1688" s="45">
        <f t="shared" si="830"/>
        <v>0.71393238994177088</v>
      </c>
      <c r="AD1688" s="45">
        <f t="shared" si="831"/>
        <v>2.1185081762189579</v>
      </c>
      <c r="AE1688" s="45">
        <f>1/2*(('Car Info '!$C$5)*('My Spreedsheet '!F1688)^2)</f>
        <v>906839.75308641966</v>
      </c>
      <c r="AF1688" s="45">
        <f t="shared" si="832"/>
        <v>906.83975308641971</v>
      </c>
      <c r="AG1688" s="45">
        <f t="shared" si="833"/>
        <v>0.25189993141289435</v>
      </c>
      <c r="AH1688" s="45">
        <f t="shared" si="834"/>
        <v>80.948657309884936</v>
      </c>
      <c r="AI1688" s="45">
        <f t="shared" si="835"/>
        <v>21825.507191105502</v>
      </c>
      <c r="AJ1688" s="45">
        <f t="shared" si="836"/>
        <v>885014.24589531415</v>
      </c>
      <c r="AK1688" s="45">
        <f t="shared" si="837"/>
        <v>885.01424589531416</v>
      </c>
      <c r="AL1688" s="45">
        <f t="shared" si="838"/>
        <v>0</v>
      </c>
      <c r="AM1688" s="45">
        <f t="shared" si="839"/>
        <v>0</v>
      </c>
      <c r="AN1688" s="45">
        <f t="shared" si="840"/>
        <v>663.76068442148562</v>
      </c>
      <c r="AO1688" s="45">
        <f>IF('My Spreedsheet '!AN1688&lt; 'Supercapacitor Info'!$F$22,'My Spreedsheet '!AN1688,'Supercapacitor Info'!$F$22)</f>
        <v>583.20000000000005</v>
      </c>
    </row>
    <row r="1689" spans="2:41" x14ac:dyDescent="0.3">
      <c r="B1689" s="13" t="s">
        <v>12</v>
      </c>
      <c r="C1689" s="13">
        <v>1684</v>
      </c>
      <c r="D1689" s="13">
        <v>207</v>
      </c>
      <c r="E1689" s="54">
        <v>125.8</v>
      </c>
      <c r="F1689" s="54">
        <f t="shared" si="817"/>
        <v>34.944444444444443</v>
      </c>
      <c r="G1689" s="20">
        <f t="shared" si="841"/>
        <v>8.3333333333334522E-2</v>
      </c>
      <c r="H1689" s="20">
        <f t="shared" si="842"/>
        <v>0.30000000000000426</v>
      </c>
      <c r="I1689" s="20">
        <f t="shared" si="818"/>
        <v>34.944444444444443</v>
      </c>
      <c r="J1689" s="20">
        <f t="shared" si="819"/>
        <v>20349.36111111112</v>
      </c>
      <c r="K1689" s="20">
        <f t="shared" si="843"/>
        <v>5341.1111111111113</v>
      </c>
      <c r="L1689" s="45">
        <f>'Car Info '!$C$5*'My Spreedsheet '!G1689</f>
        <v>124.16666666666843</v>
      </c>
      <c r="M1689" s="45">
        <f t="shared" si="820"/>
        <v>1</v>
      </c>
      <c r="N1689" s="45">
        <f>IF(M1689=1,'Car Info '!$C$5*9.80665*'Car Info '!$H$5,0)</f>
        <v>160.73099349999998</v>
      </c>
      <c r="O1689" s="45">
        <f>0.5*'Car Info '!$G$5*'Car Info '!$I$5*'Car Info '!$D$5*('My Spreedsheet '!F1689*'My Spreedsheet '!F1689)</f>
        <v>466.32243224792353</v>
      </c>
      <c r="P1689" s="45">
        <f t="shared" si="845"/>
        <v>751.22009241459193</v>
      </c>
      <c r="Q1689" s="45">
        <f t="shared" si="821"/>
        <v>26250.968784932127</v>
      </c>
      <c r="R1689" s="45">
        <f t="shared" si="822"/>
        <v>26.250968784932127</v>
      </c>
      <c r="S1689" s="45">
        <f t="shared" si="823"/>
        <v>21912.033599746879</v>
      </c>
      <c r="T1689" s="45">
        <f t="shared" si="844"/>
        <v>2652990.9594736472</v>
      </c>
      <c r="U1689" s="45">
        <f t="shared" si="824"/>
        <v>26.250968784932127</v>
      </c>
      <c r="V1689" s="45">
        <f t="shared" si="825"/>
        <v>7.2919357735922573E-3</v>
      </c>
      <c r="W1689" s="45">
        <f t="shared" si="826"/>
        <v>0</v>
      </c>
      <c r="X1689" s="45">
        <f t="shared" si="827"/>
        <v>0</v>
      </c>
      <c r="Y1689" s="45">
        <f t="shared" si="815"/>
        <v>10223.037006963556</v>
      </c>
      <c r="Z1689" s="45">
        <f t="shared" si="816"/>
        <v>-2570.1566037903754</v>
      </c>
      <c r="AA1689" s="45">
        <f t="shared" si="828"/>
        <v>2.8397325019343209</v>
      </c>
      <c r="AB1689" s="45">
        <f t="shared" si="829"/>
        <v>-0.71393238994177088</v>
      </c>
      <c r="AC1689" s="45">
        <f t="shared" si="830"/>
        <v>0.71393238994177088</v>
      </c>
      <c r="AD1689" s="45">
        <f t="shared" si="831"/>
        <v>2.1258001119925503</v>
      </c>
      <c r="AE1689" s="45">
        <f>1/2*(('Car Info '!$C$5)*('My Spreedsheet '!F1689)^2)</f>
        <v>909730.0771604937</v>
      </c>
      <c r="AF1689" s="45">
        <f t="shared" si="832"/>
        <v>909.73007716049369</v>
      </c>
      <c r="AG1689" s="45">
        <f t="shared" si="833"/>
        <v>0.25270279921124827</v>
      </c>
      <c r="AH1689" s="45">
        <f t="shared" si="834"/>
        <v>81.201360109096186</v>
      </c>
      <c r="AI1689" s="45">
        <f t="shared" si="835"/>
        <v>21912.033599746879</v>
      </c>
      <c r="AJ1689" s="45">
        <f t="shared" si="836"/>
        <v>887818.04356074682</v>
      </c>
      <c r="AK1689" s="45">
        <f t="shared" si="837"/>
        <v>887.81804356074679</v>
      </c>
      <c r="AL1689" s="45">
        <f t="shared" si="838"/>
        <v>0</v>
      </c>
      <c r="AM1689" s="45">
        <f t="shared" si="839"/>
        <v>0</v>
      </c>
      <c r="AN1689" s="45">
        <f t="shared" si="840"/>
        <v>665.86353267056006</v>
      </c>
      <c r="AO1689" s="45">
        <f>IF('My Spreedsheet '!AN1689&lt; 'Supercapacitor Info'!$F$22,'My Spreedsheet '!AN1689,'Supercapacitor Info'!$F$22)</f>
        <v>583.20000000000005</v>
      </c>
    </row>
    <row r="1690" spans="2:41" x14ac:dyDescent="0.3">
      <c r="B1690" s="13" t="s">
        <v>12</v>
      </c>
      <c r="C1690" s="13">
        <v>1685</v>
      </c>
      <c r="D1690" s="13">
        <v>208</v>
      </c>
      <c r="E1690" s="54">
        <v>126.2</v>
      </c>
      <c r="F1690" s="54">
        <f t="shared" si="817"/>
        <v>35.055555555555557</v>
      </c>
      <c r="G1690" s="20">
        <f t="shared" si="841"/>
        <v>0.11111111111111072</v>
      </c>
      <c r="H1690" s="20">
        <f t="shared" si="842"/>
        <v>0.39999999999999858</v>
      </c>
      <c r="I1690" s="20">
        <f t="shared" si="818"/>
        <v>35.055555555555557</v>
      </c>
      <c r="J1690" s="20">
        <f t="shared" si="819"/>
        <v>20384.416666666675</v>
      </c>
      <c r="K1690" s="20">
        <f t="shared" si="843"/>
        <v>5376.166666666667</v>
      </c>
      <c r="L1690" s="45">
        <f>'Car Info '!$C$5*'My Spreedsheet '!G1690</f>
        <v>165.55555555555497</v>
      </c>
      <c r="M1690" s="45">
        <f t="shared" si="820"/>
        <v>1</v>
      </c>
      <c r="N1690" s="45">
        <f>IF(M1690=1,'Car Info '!$C$5*9.80665*'Car Info '!$H$5,0)</f>
        <v>160.73099349999998</v>
      </c>
      <c r="O1690" s="45">
        <f>0.5*'Car Info '!$G$5*'Car Info '!$I$5*'Car Info '!$D$5*('My Spreedsheet '!F1690*'My Spreedsheet '!F1690)</f>
        <v>469.29263131542365</v>
      </c>
      <c r="P1690" s="45">
        <f t="shared" si="845"/>
        <v>795.57918037097852</v>
      </c>
      <c r="Q1690" s="45">
        <f t="shared" si="821"/>
        <v>27889.470156338193</v>
      </c>
      <c r="R1690" s="45">
        <f t="shared" si="822"/>
        <v>27.889470156338195</v>
      </c>
      <c r="S1690" s="45">
        <f t="shared" si="823"/>
        <v>22085.828181029574</v>
      </c>
      <c r="T1690" s="45">
        <f t="shared" si="844"/>
        <v>2675076.7876546769</v>
      </c>
      <c r="U1690" s="45">
        <f t="shared" si="824"/>
        <v>27.889470156338195</v>
      </c>
      <c r="V1690" s="45">
        <f t="shared" si="825"/>
        <v>7.7470750434272765E-3</v>
      </c>
      <c r="W1690" s="45">
        <f t="shared" si="826"/>
        <v>0</v>
      </c>
      <c r="X1690" s="45">
        <f t="shared" si="827"/>
        <v>0</v>
      </c>
      <c r="Y1690" s="45">
        <f t="shared" si="815"/>
        <v>10250.926477119894</v>
      </c>
      <c r="Z1690" s="45">
        <f t="shared" si="816"/>
        <v>-2570.1566037903754</v>
      </c>
      <c r="AA1690" s="45">
        <f t="shared" si="828"/>
        <v>2.8474795769777486</v>
      </c>
      <c r="AB1690" s="45">
        <f t="shared" si="829"/>
        <v>-0.71393238994177088</v>
      </c>
      <c r="AC1690" s="45">
        <f t="shared" si="830"/>
        <v>0.71393238994177088</v>
      </c>
      <c r="AD1690" s="45">
        <f t="shared" si="831"/>
        <v>2.1335471870359779</v>
      </c>
      <c r="AE1690" s="45">
        <f>1/2*(('Car Info '!$C$5)*('My Spreedsheet '!F1690)^2)</f>
        <v>915524.52160493832</v>
      </c>
      <c r="AF1690" s="45">
        <f t="shared" si="832"/>
        <v>915.52452160493829</v>
      </c>
      <c r="AG1690" s="45">
        <f t="shared" si="833"/>
        <v>0.25431236711248284</v>
      </c>
      <c r="AH1690" s="45">
        <f t="shared" si="834"/>
        <v>81.455672476208662</v>
      </c>
      <c r="AI1690" s="45">
        <f t="shared" si="835"/>
        <v>22085.828181029574</v>
      </c>
      <c r="AJ1690" s="45">
        <f t="shared" si="836"/>
        <v>893438.69342390879</v>
      </c>
      <c r="AK1690" s="45">
        <f t="shared" si="837"/>
        <v>893.43869342390883</v>
      </c>
      <c r="AL1690" s="45">
        <f t="shared" si="838"/>
        <v>0</v>
      </c>
      <c r="AM1690" s="45">
        <f t="shared" si="839"/>
        <v>0</v>
      </c>
      <c r="AN1690" s="45">
        <f t="shared" si="840"/>
        <v>670.07902006793165</v>
      </c>
      <c r="AO1690" s="45">
        <f>IF('My Spreedsheet '!AN1690&lt; 'Supercapacitor Info'!$F$22,'My Spreedsheet '!AN1690,'Supercapacitor Info'!$F$22)</f>
        <v>583.20000000000005</v>
      </c>
    </row>
    <row r="1691" spans="2:41" x14ac:dyDescent="0.3">
      <c r="B1691" s="13" t="s">
        <v>12</v>
      </c>
      <c r="C1691" s="13">
        <v>1686</v>
      </c>
      <c r="D1691" s="13">
        <v>209</v>
      </c>
      <c r="E1691" s="54">
        <v>126.6</v>
      </c>
      <c r="F1691" s="54">
        <f t="shared" si="817"/>
        <v>35.166666666666664</v>
      </c>
      <c r="G1691" s="20">
        <f t="shared" si="841"/>
        <v>0.11111111111111072</v>
      </c>
      <c r="H1691" s="20">
        <f t="shared" si="842"/>
        <v>0.39999999999999858</v>
      </c>
      <c r="I1691" s="20">
        <f t="shared" si="818"/>
        <v>35.166666666666664</v>
      </c>
      <c r="J1691" s="20">
        <f t="shared" si="819"/>
        <v>20419.583333333343</v>
      </c>
      <c r="K1691" s="20">
        <f t="shared" si="843"/>
        <v>5411.3333333333339</v>
      </c>
      <c r="L1691" s="45">
        <f>'Car Info '!$C$5*'My Spreedsheet '!G1691</f>
        <v>165.55555555555497</v>
      </c>
      <c r="M1691" s="45">
        <f t="shared" si="820"/>
        <v>1</v>
      </c>
      <c r="N1691" s="45">
        <f>IF(M1691=1,'Car Info '!$C$5*9.80665*'Car Info '!$H$5,0)</f>
        <v>160.73099349999998</v>
      </c>
      <c r="O1691" s="45">
        <f>0.5*'Car Info '!$G$5*'Car Info '!$I$5*'Car Info '!$D$5*('My Spreedsheet '!F1691*'My Spreedsheet '!F1691)</f>
        <v>472.27225958631243</v>
      </c>
      <c r="P1691" s="45">
        <f t="shared" si="845"/>
        <v>798.55880864186736</v>
      </c>
      <c r="Q1691" s="45">
        <f t="shared" si="821"/>
        <v>28082.651437239001</v>
      </c>
      <c r="R1691" s="45">
        <f t="shared" si="822"/>
        <v>28.082651437239001</v>
      </c>
      <c r="S1691" s="45">
        <f t="shared" si="823"/>
        <v>22260.614400201983</v>
      </c>
      <c r="T1691" s="45">
        <f t="shared" si="844"/>
        <v>2697337.4020548789</v>
      </c>
      <c r="U1691" s="45">
        <f t="shared" si="824"/>
        <v>28.082651437239001</v>
      </c>
      <c r="V1691" s="45">
        <f t="shared" si="825"/>
        <v>7.8007365103441671E-3</v>
      </c>
      <c r="W1691" s="45">
        <f t="shared" si="826"/>
        <v>0</v>
      </c>
      <c r="X1691" s="45">
        <f t="shared" si="827"/>
        <v>0</v>
      </c>
      <c r="Y1691" s="45">
        <f t="shared" si="815"/>
        <v>10279.009128557132</v>
      </c>
      <c r="Z1691" s="45">
        <f t="shared" si="816"/>
        <v>-2570.1566037903754</v>
      </c>
      <c r="AA1691" s="45">
        <f t="shared" si="828"/>
        <v>2.8552803134880924</v>
      </c>
      <c r="AB1691" s="45">
        <f t="shared" si="829"/>
        <v>-0.71393238994177088</v>
      </c>
      <c r="AC1691" s="45">
        <f t="shared" si="830"/>
        <v>0.71393238994177088</v>
      </c>
      <c r="AD1691" s="45">
        <f t="shared" si="831"/>
        <v>2.1413479235463218</v>
      </c>
      <c r="AE1691" s="45">
        <f>1/2*(('Car Info '!$C$5)*('My Spreedsheet '!F1691)^2)</f>
        <v>921337.36111111101</v>
      </c>
      <c r="AF1691" s="45">
        <f t="shared" si="832"/>
        <v>921.33736111111102</v>
      </c>
      <c r="AG1691" s="45">
        <f t="shared" si="833"/>
        <v>0.25592704475308642</v>
      </c>
      <c r="AH1691" s="45">
        <f t="shared" si="834"/>
        <v>81.711599520961755</v>
      </c>
      <c r="AI1691" s="45">
        <f t="shared" si="835"/>
        <v>22260.614400201983</v>
      </c>
      <c r="AJ1691" s="45">
        <f t="shared" si="836"/>
        <v>899076.74671090906</v>
      </c>
      <c r="AK1691" s="45">
        <f t="shared" si="837"/>
        <v>899.07674671090911</v>
      </c>
      <c r="AL1691" s="45">
        <f t="shared" si="838"/>
        <v>0</v>
      </c>
      <c r="AM1691" s="45">
        <f t="shared" si="839"/>
        <v>0</v>
      </c>
      <c r="AN1691" s="45">
        <f t="shared" si="840"/>
        <v>674.30756003318186</v>
      </c>
      <c r="AO1691" s="45">
        <f>IF('My Spreedsheet '!AN1691&lt; 'Supercapacitor Info'!$F$22,'My Spreedsheet '!AN1691,'Supercapacitor Info'!$F$22)</f>
        <v>583.20000000000005</v>
      </c>
    </row>
    <row r="1692" spans="2:41" x14ac:dyDescent="0.3">
      <c r="B1692" s="13" t="s">
        <v>12</v>
      </c>
      <c r="C1692" s="13">
        <v>1687</v>
      </c>
      <c r="D1692" s="13">
        <v>210</v>
      </c>
      <c r="E1692" s="54">
        <v>127</v>
      </c>
      <c r="F1692" s="54">
        <f t="shared" si="817"/>
        <v>35.277777777777779</v>
      </c>
      <c r="G1692" s="20">
        <f t="shared" si="841"/>
        <v>0.11111111111111269</v>
      </c>
      <c r="H1692" s="20">
        <f t="shared" si="842"/>
        <v>0.40000000000000568</v>
      </c>
      <c r="I1692" s="20">
        <f t="shared" si="818"/>
        <v>35.277777777777779</v>
      </c>
      <c r="J1692" s="20">
        <f t="shared" si="819"/>
        <v>20454.86111111112</v>
      </c>
      <c r="K1692" s="20">
        <f t="shared" si="843"/>
        <v>5446.6111111111113</v>
      </c>
      <c r="L1692" s="45">
        <f>'Car Info '!$C$5*'My Spreedsheet '!G1692</f>
        <v>165.5555555555579</v>
      </c>
      <c r="M1692" s="45">
        <f t="shared" si="820"/>
        <v>1</v>
      </c>
      <c r="N1692" s="45">
        <f>IF(M1692=1,'Car Info '!$C$5*9.80665*'Car Info '!$H$5,0)</f>
        <v>160.73099349999998</v>
      </c>
      <c r="O1692" s="45">
        <f>0.5*'Car Info '!$G$5*'Car Info '!$I$5*'Car Info '!$D$5*('My Spreedsheet '!F1692*'My Spreedsheet '!F1692)</f>
        <v>475.26131706059027</v>
      </c>
      <c r="P1692" s="45">
        <f t="shared" si="845"/>
        <v>801.54786611614816</v>
      </c>
      <c r="Q1692" s="45">
        <f t="shared" si="821"/>
        <v>28276.82749909745</v>
      </c>
      <c r="R1692" s="45">
        <f t="shared" si="822"/>
        <v>28.27682749909745</v>
      </c>
      <c r="S1692" s="45">
        <f t="shared" si="823"/>
        <v>22436.395400331934</v>
      </c>
      <c r="T1692" s="45">
        <f t="shared" si="844"/>
        <v>2719773.7974552107</v>
      </c>
      <c r="U1692" s="45">
        <f t="shared" si="824"/>
        <v>28.27682749909745</v>
      </c>
      <c r="V1692" s="45">
        <f t="shared" si="825"/>
        <v>7.8546743053048481E-3</v>
      </c>
      <c r="W1692" s="45">
        <f t="shared" si="826"/>
        <v>0</v>
      </c>
      <c r="X1692" s="45">
        <f t="shared" si="827"/>
        <v>0</v>
      </c>
      <c r="Y1692" s="45">
        <f t="shared" si="815"/>
        <v>10307.28595605623</v>
      </c>
      <c r="Z1692" s="45">
        <f t="shared" si="816"/>
        <v>-2570.1566037903754</v>
      </c>
      <c r="AA1692" s="45">
        <f t="shared" si="828"/>
        <v>2.8631349877933974</v>
      </c>
      <c r="AB1692" s="45">
        <f t="shared" si="829"/>
        <v>-0.71393238994177088</v>
      </c>
      <c r="AC1692" s="45">
        <f t="shared" si="830"/>
        <v>0.71393238994177088</v>
      </c>
      <c r="AD1692" s="45">
        <f t="shared" si="831"/>
        <v>2.1492025978516267</v>
      </c>
      <c r="AE1692" s="45">
        <f>1/2*(('Car Info '!$C$5)*('My Spreedsheet '!F1692)^2)</f>
        <v>927168.59567901236</v>
      </c>
      <c r="AF1692" s="45">
        <f t="shared" si="832"/>
        <v>927.16859567901236</v>
      </c>
      <c r="AG1692" s="45">
        <f t="shared" si="833"/>
        <v>0.25754683213305901</v>
      </c>
      <c r="AH1692" s="45">
        <f t="shared" si="834"/>
        <v>81.969146353094814</v>
      </c>
      <c r="AI1692" s="45">
        <f t="shared" si="835"/>
        <v>22436.395400331934</v>
      </c>
      <c r="AJ1692" s="45">
        <f t="shared" si="836"/>
        <v>904732.20027868042</v>
      </c>
      <c r="AK1692" s="45">
        <f t="shared" si="837"/>
        <v>904.73220027868047</v>
      </c>
      <c r="AL1692" s="45">
        <f t="shared" si="838"/>
        <v>0</v>
      </c>
      <c r="AM1692" s="45">
        <f t="shared" si="839"/>
        <v>0</v>
      </c>
      <c r="AN1692" s="45">
        <f t="shared" si="840"/>
        <v>678.54915020901035</v>
      </c>
      <c r="AO1692" s="45">
        <f>IF('My Spreedsheet '!AN1692&lt; 'Supercapacitor Info'!$F$22,'My Spreedsheet '!AN1692,'Supercapacitor Info'!$F$22)</f>
        <v>583.20000000000005</v>
      </c>
    </row>
    <row r="1693" spans="2:41" x14ac:dyDescent="0.3">
      <c r="B1693" s="13" t="s">
        <v>12</v>
      </c>
      <c r="C1693" s="13">
        <v>1688</v>
      </c>
      <c r="D1693" s="13">
        <v>211</v>
      </c>
      <c r="E1693" s="54">
        <v>127.4</v>
      </c>
      <c r="F1693" s="54">
        <f t="shared" si="817"/>
        <v>35.388888888888893</v>
      </c>
      <c r="G1693" s="20">
        <f t="shared" si="841"/>
        <v>8.3333333333332538E-2</v>
      </c>
      <c r="H1693" s="20">
        <f t="shared" si="842"/>
        <v>0.29999999999999716</v>
      </c>
      <c r="I1693" s="20">
        <f t="shared" si="818"/>
        <v>35.388888888888893</v>
      </c>
      <c r="J1693" s="20">
        <f t="shared" si="819"/>
        <v>20490.250000000011</v>
      </c>
      <c r="K1693" s="20">
        <f t="shared" si="843"/>
        <v>5482</v>
      </c>
      <c r="L1693" s="45">
        <f>'Car Info '!$C$5*'My Spreedsheet '!G1693</f>
        <v>124.16666666666548</v>
      </c>
      <c r="M1693" s="45">
        <f t="shared" si="820"/>
        <v>1</v>
      </c>
      <c r="N1693" s="45">
        <f>IF(M1693=1,'Car Info '!$C$5*9.80665*'Car Info '!$H$5,0)</f>
        <v>160.73099349999998</v>
      </c>
      <c r="O1693" s="45">
        <f>0.5*'Car Info '!$G$5*'Car Info '!$I$5*'Car Info '!$D$5*('My Spreedsheet '!F1693*'My Spreedsheet '!F1693)</f>
        <v>478.25980373825706</v>
      </c>
      <c r="P1693" s="45">
        <f t="shared" si="845"/>
        <v>763.15746390492245</v>
      </c>
      <c r="Q1693" s="45">
        <f t="shared" si="821"/>
        <v>27007.294694857537</v>
      </c>
      <c r="R1693" s="45">
        <f t="shared" si="822"/>
        <v>27.007294694857539</v>
      </c>
      <c r="S1693" s="45">
        <f t="shared" si="823"/>
        <v>22613.174324487212</v>
      </c>
      <c r="T1693" s="45">
        <f t="shared" si="844"/>
        <v>2742386.971779698</v>
      </c>
      <c r="U1693" s="45">
        <f t="shared" si="824"/>
        <v>27.007294694857539</v>
      </c>
      <c r="V1693" s="45">
        <f t="shared" si="825"/>
        <v>7.5020263041270943E-3</v>
      </c>
      <c r="W1693" s="45">
        <f t="shared" si="826"/>
        <v>0</v>
      </c>
      <c r="X1693" s="45">
        <f t="shared" si="827"/>
        <v>0</v>
      </c>
      <c r="Y1693" s="45">
        <f t="shared" si="815"/>
        <v>10334.293250751087</v>
      </c>
      <c r="Z1693" s="45">
        <f t="shared" si="816"/>
        <v>-2570.1566037903754</v>
      </c>
      <c r="AA1693" s="45">
        <f t="shared" si="828"/>
        <v>2.8706370140975239</v>
      </c>
      <c r="AB1693" s="45">
        <f t="shared" si="829"/>
        <v>-0.71393238994177088</v>
      </c>
      <c r="AC1693" s="45">
        <f t="shared" si="830"/>
        <v>0.71393238994177088</v>
      </c>
      <c r="AD1693" s="45">
        <f t="shared" si="831"/>
        <v>2.1567046241557533</v>
      </c>
      <c r="AE1693" s="45">
        <f>1/2*(('Car Info '!$C$5)*('My Spreedsheet '!F1693)^2)</f>
        <v>933018.22530864226</v>
      </c>
      <c r="AF1693" s="45">
        <f t="shared" si="832"/>
        <v>933.01822530864229</v>
      </c>
      <c r="AG1693" s="45">
        <f t="shared" si="833"/>
        <v>0.25917172925240062</v>
      </c>
      <c r="AH1693" s="45">
        <f t="shared" si="834"/>
        <v>82.228318082347215</v>
      </c>
      <c r="AI1693" s="45">
        <f t="shared" si="835"/>
        <v>22613.174324487212</v>
      </c>
      <c r="AJ1693" s="45">
        <f t="shared" si="836"/>
        <v>910405.05098415504</v>
      </c>
      <c r="AK1693" s="45">
        <f t="shared" si="837"/>
        <v>910.40505098415508</v>
      </c>
      <c r="AL1693" s="45">
        <f t="shared" si="838"/>
        <v>0</v>
      </c>
      <c r="AM1693" s="45">
        <f t="shared" si="839"/>
        <v>0</v>
      </c>
      <c r="AN1693" s="45">
        <f t="shared" si="840"/>
        <v>682.80378823811634</v>
      </c>
      <c r="AO1693" s="45">
        <f>IF('My Spreedsheet '!AN1693&lt; 'Supercapacitor Info'!$F$22,'My Spreedsheet '!AN1693,'Supercapacitor Info'!$F$22)</f>
        <v>583.20000000000005</v>
      </c>
    </row>
    <row r="1694" spans="2:41" x14ac:dyDescent="0.3">
      <c r="B1694" s="13" t="s">
        <v>12</v>
      </c>
      <c r="C1694" s="13">
        <v>1689</v>
      </c>
      <c r="D1694" s="13">
        <v>212</v>
      </c>
      <c r="E1694" s="54">
        <v>127.6</v>
      </c>
      <c r="F1694" s="54">
        <f t="shared" si="817"/>
        <v>35.444444444444443</v>
      </c>
      <c r="G1694" s="20">
        <f t="shared" si="841"/>
        <v>5.5555555555554373E-2</v>
      </c>
      <c r="H1694" s="20">
        <f t="shared" si="842"/>
        <v>0.19999999999999574</v>
      </c>
      <c r="I1694" s="20">
        <f t="shared" si="818"/>
        <v>35.444444444444443</v>
      </c>
      <c r="J1694" s="20">
        <f t="shared" si="819"/>
        <v>20525.694444444456</v>
      </c>
      <c r="K1694" s="20">
        <f t="shared" si="843"/>
        <v>5517.4444444444443</v>
      </c>
      <c r="L1694" s="45">
        <f>'Car Info '!$C$5*'My Spreedsheet '!G1694</f>
        <v>82.777777777776009</v>
      </c>
      <c r="M1694" s="45">
        <f t="shared" si="820"/>
        <v>1</v>
      </c>
      <c r="N1694" s="45">
        <f>IF(M1694=1,'Car Info '!$C$5*9.80665*'Car Info '!$H$5,0)</f>
        <v>160.73099349999998</v>
      </c>
      <c r="O1694" s="45">
        <f>0.5*'Car Info '!$G$5*'Car Info '!$I$5*'Car Info '!$D$5*('My Spreedsheet '!F1694*'My Spreedsheet '!F1694)</f>
        <v>479.76258302836106</v>
      </c>
      <c r="P1694" s="45">
        <f t="shared" si="845"/>
        <v>723.27135430613703</v>
      </c>
      <c r="Q1694" s="45">
        <f t="shared" si="821"/>
        <v>25635.951335961967</v>
      </c>
      <c r="R1694" s="45">
        <f t="shared" si="822"/>
        <v>25.635951335961966</v>
      </c>
      <c r="S1694" s="45">
        <f t="shared" si="823"/>
        <v>22701.938990283019</v>
      </c>
      <c r="T1694" s="45">
        <f t="shared" si="844"/>
        <v>2765088.9107699809</v>
      </c>
      <c r="U1694" s="45">
        <f t="shared" si="824"/>
        <v>25.635951335961966</v>
      </c>
      <c r="V1694" s="45">
        <f t="shared" si="825"/>
        <v>7.1210975933227684E-3</v>
      </c>
      <c r="W1694" s="45">
        <f t="shared" si="826"/>
        <v>0</v>
      </c>
      <c r="X1694" s="45">
        <f t="shared" si="827"/>
        <v>0</v>
      </c>
      <c r="Y1694" s="45">
        <f t="shared" si="815"/>
        <v>10359.929202087049</v>
      </c>
      <c r="Z1694" s="45">
        <f t="shared" si="816"/>
        <v>-2570.1566037903754</v>
      </c>
      <c r="AA1694" s="45">
        <f t="shared" si="828"/>
        <v>2.8777581116908468</v>
      </c>
      <c r="AB1694" s="45">
        <f t="shared" si="829"/>
        <v>-0.71393238994177088</v>
      </c>
      <c r="AC1694" s="45">
        <f t="shared" si="830"/>
        <v>0.71393238994177088</v>
      </c>
      <c r="AD1694" s="45">
        <f t="shared" si="831"/>
        <v>2.1638257217490757</v>
      </c>
      <c r="AE1694" s="45">
        <f>1/2*(('Car Info '!$C$5)*('My Spreedsheet '!F1694)^2)</f>
        <v>935949.93827160483</v>
      </c>
      <c r="AF1694" s="45">
        <f t="shared" si="832"/>
        <v>935.94993827160488</v>
      </c>
      <c r="AG1694" s="45">
        <f t="shared" si="833"/>
        <v>0.2599860939643347</v>
      </c>
      <c r="AH1694" s="45">
        <f t="shared" si="834"/>
        <v>82.488304176311544</v>
      </c>
      <c r="AI1694" s="45">
        <f t="shared" si="835"/>
        <v>22701.938990283019</v>
      </c>
      <c r="AJ1694" s="45">
        <f t="shared" si="836"/>
        <v>913247.99928132177</v>
      </c>
      <c r="AK1694" s="45">
        <f t="shared" si="837"/>
        <v>913.24799928132177</v>
      </c>
      <c r="AL1694" s="45">
        <f t="shared" si="838"/>
        <v>0</v>
      </c>
      <c r="AM1694" s="45">
        <f t="shared" si="839"/>
        <v>0</v>
      </c>
      <c r="AN1694" s="45">
        <f t="shared" si="840"/>
        <v>684.93599946099141</v>
      </c>
      <c r="AO1694" s="45">
        <f>IF('My Spreedsheet '!AN1694&lt; 'Supercapacitor Info'!$F$22,'My Spreedsheet '!AN1694,'Supercapacitor Info'!$F$22)</f>
        <v>583.20000000000005</v>
      </c>
    </row>
    <row r="1695" spans="2:41" x14ac:dyDescent="0.3">
      <c r="B1695" s="13" t="s">
        <v>12</v>
      </c>
      <c r="C1695" s="13">
        <v>1690</v>
      </c>
      <c r="D1695" s="13">
        <v>213</v>
      </c>
      <c r="E1695" s="54">
        <v>127.8</v>
      </c>
      <c r="F1695" s="54">
        <f t="shared" si="817"/>
        <v>35.5</v>
      </c>
      <c r="G1695" s="20">
        <f t="shared" si="841"/>
        <v>4.1666666666668246E-2</v>
      </c>
      <c r="H1695" s="20">
        <f t="shared" si="842"/>
        <v>0.15000000000000568</v>
      </c>
      <c r="I1695" s="20">
        <f t="shared" si="818"/>
        <v>35.5</v>
      </c>
      <c r="J1695" s="20">
        <f t="shared" si="819"/>
        <v>20561.194444444456</v>
      </c>
      <c r="K1695" s="20">
        <f t="shared" si="843"/>
        <v>5552.9444444444443</v>
      </c>
      <c r="L1695" s="45">
        <f>'Car Info '!$C$5*'My Spreedsheet '!G1695</f>
        <v>62.083333333335688</v>
      </c>
      <c r="M1695" s="45">
        <f t="shared" si="820"/>
        <v>1</v>
      </c>
      <c r="N1695" s="45">
        <f>IF(M1695=1,'Car Info '!$C$5*9.80665*'Car Info '!$H$5,0)</f>
        <v>160.73099349999998</v>
      </c>
      <c r="O1695" s="45">
        <f>0.5*'Car Info '!$G$5*'Car Info '!$I$5*'Car Info '!$D$5*('My Spreedsheet '!F1695*'My Spreedsheet '!F1695)</f>
        <v>481.26771961931252</v>
      </c>
      <c r="P1695" s="45">
        <f t="shared" si="845"/>
        <v>704.08204645264823</v>
      </c>
      <c r="Q1695" s="45">
        <f t="shared" si="821"/>
        <v>24994.912649069011</v>
      </c>
      <c r="R1695" s="45">
        <f t="shared" si="822"/>
        <v>24.994912649069011</v>
      </c>
      <c r="S1695" s="45">
        <f t="shared" si="823"/>
        <v>22790.954315735591</v>
      </c>
      <c r="T1695" s="45">
        <f t="shared" si="844"/>
        <v>2787879.8650857164</v>
      </c>
      <c r="U1695" s="45">
        <f t="shared" si="824"/>
        <v>24.994912649069011</v>
      </c>
      <c r="V1695" s="45">
        <f t="shared" si="825"/>
        <v>6.9430312914080588E-3</v>
      </c>
      <c r="W1695" s="45">
        <f t="shared" si="826"/>
        <v>0</v>
      </c>
      <c r="X1695" s="45">
        <f t="shared" si="827"/>
        <v>0</v>
      </c>
      <c r="Y1695" s="45">
        <f t="shared" si="815"/>
        <v>10384.924114736117</v>
      </c>
      <c r="Z1695" s="45">
        <f t="shared" si="816"/>
        <v>-2570.1566037903754</v>
      </c>
      <c r="AA1695" s="45">
        <f t="shared" si="828"/>
        <v>2.8847011429822547</v>
      </c>
      <c r="AB1695" s="45">
        <f t="shared" si="829"/>
        <v>-0.71393238994177088</v>
      </c>
      <c r="AC1695" s="45">
        <f t="shared" si="830"/>
        <v>0.71393238994177088</v>
      </c>
      <c r="AD1695" s="45">
        <f t="shared" si="831"/>
        <v>2.170768753040484</v>
      </c>
      <c r="AE1695" s="45">
        <f>1/2*(('Car Info '!$C$5)*('My Spreedsheet '!F1695)^2)</f>
        <v>938886.25</v>
      </c>
      <c r="AF1695" s="45">
        <f t="shared" si="832"/>
        <v>938.88625000000002</v>
      </c>
      <c r="AG1695" s="45">
        <f t="shared" si="833"/>
        <v>0.26080173611111113</v>
      </c>
      <c r="AH1695" s="45">
        <f t="shared" si="834"/>
        <v>82.74910591242265</v>
      </c>
      <c r="AI1695" s="45">
        <f t="shared" si="835"/>
        <v>22790.954315735591</v>
      </c>
      <c r="AJ1695" s="45">
        <f t="shared" si="836"/>
        <v>916095.29568426439</v>
      </c>
      <c r="AK1695" s="45">
        <f t="shared" si="837"/>
        <v>916.09529568426444</v>
      </c>
      <c r="AL1695" s="45">
        <f t="shared" si="838"/>
        <v>0</v>
      </c>
      <c r="AM1695" s="45">
        <f t="shared" si="839"/>
        <v>0</v>
      </c>
      <c r="AN1695" s="45">
        <f t="shared" si="840"/>
        <v>687.07147176319825</v>
      </c>
      <c r="AO1695" s="45">
        <f>IF('My Spreedsheet '!AN1695&lt; 'Supercapacitor Info'!$F$22,'My Spreedsheet '!AN1695,'Supercapacitor Info'!$F$22)</f>
        <v>583.20000000000005</v>
      </c>
    </row>
    <row r="1696" spans="2:41" x14ac:dyDescent="0.3">
      <c r="B1696" s="13" t="s">
        <v>12</v>
      </c>
      <c r="C1696" s="13">
        <v>1691</v>
      </c>
      <c r="D1696" s="13">
        <v>214</v>
      </c>
      <c r="E1696" s="54">
        <v>127.9</v>
      </c>
      <c r="F1696" s="54">
        <f t="shared" si="817"/>
        <v>35.527777777777779</v>
      </c>
      <c r="G1696" s="20">
        <f t="shared" si="841"/>
        <v>2.7777777777778172E-2</v>
      </c>
      <c r="H1696" s="20">
        <f t="shared" si="842"/>
        <v>0.10000000000000142</v>
      </c>
      <c r="I1696" s="20">
        <f t="shared" si="818"/>
        <v>35.527777777777779</v>
      </c>
      <c r="J1696" s="20">
        <f t="shared" si="819"/>
        <v>20596.722222222234</v>
      </c>
      <c r="K1696" s="20">
        <f t="shared" si="843"/>
        <v>5588.4722222222217</v>
      </c>
      <c r="L1696" s="45">
        <f>'Car Info '!$C$5*'My Spreedsheet '!G1696</f>
        <v>41.388888888889475</v>
      </c>
      <c r="M1696" s="45">
        <f t="shared" si="820"/>
        <v>1</v>
      </c>
      <c r="N1696" s="45">
        <f>IF(M1696=1,'Car Info '!$C$5*9.80665*'Car Info '!$H$5,0)</f>
        <v>160.73099349999998</v>
      </c>
      <c r="O1696" s="45">
        <f>0.5*'Car Info '!$G$5*'Car Info '!$I$5*'Car Info '!$D$5*('My Spreedsheet '!F1696*'My Spreedsheet '!F1696)</f>
        <v>482.02117190260589</v>
      </c>
      <c r="P1696" s="45">
        <f t="shared" si="845"/>
        <v>684.14105429149538</v>
      </c>
      <c r="Q1696" s="45">
        <f t="shared" si="821"/>
        <v>24306.011345522849</v>
      </c>
      <c r="R1696" s="45">
        <f t="shared" si="822"/>
        <v>24.306011345522851</v>
      </c>
      <c r="S1696" s="45">
        <f t="shared" si="823"/>
        <v>22835.55609860925</v>
      </c>
      <c r="T1696" s="45">
        <f t="shared" si="844"/>
        <v>2810715.4211843256</v>
      </c>
      <c r="U1696" s="45">
        <f t="shared" si="824"/>
        <v>24.306011345522851</v>
      </c>
      <c r="V1696" s="45">
        <f t="shared" si="825"/>
        <v>6.7516698182007919E-3</v>
      </c>
      <c r="W1696" s="45">
        <f t="shared" si="826"/>
        <v>0</v>
      </c>
      <c r="X1696" s="45">
        <f t="shared" si="827"/>
        <v>0</v>
      </c>
      <c r="Y1696" s="45">
        <f t="shared" si="815"/>
        <v>10409.23012608164</v>
      </c>
      <c r="Z1696" s="45">
        <f t="shared" si="816"/>
        <v>-2570.1566037903754</v>
      </c>
      <c r="AA1696" s="45">
        <f t="shared" si="828"/>
        <v>2.8914528128004555</v>
      </c>
      <c r="AB1696" s="45">
        <f t="shared" si="829"/>
        <v>-0.71393238994177088</v>
      </c>
      <c r="AC1696" s="45">
        <f t="shared" si="830"/>
        <v>0.71393238994177088</v>
      </c>
      <c r="AD1696" s="45">
        <f t="shared" si="831"/>
        <v>2.1775204228586844</v>
      </c>
      <c r="AE1696" s="45">
        <f>1/2*(('Car Info '!$C$5)*('My Spreedsheet '!F1696)^2)</f>
        <v>940356.13040123461</v>
      </c>
      <c r="AF1696" s="45">
        <f t="shared" si="832"/>
        <v>940.35613040123462</v>
      </c>
      <c r="AG1696" s="45">
        <f t="shared" si="833"/>
        <v>0.26121003622256517</v>
      </c>
      <c r="AH1696" s="45">
        <f t="shared" si="834"/>
        <v>83.010315948645214</v>
      </c>
      <c r="AI1696" s="45">
        <f t="shared" si="835"/>
        <v>22835.55609860925</v>
      </c>
      <c r="AJ1696" s="45">
        <f t="shared" si="836"/>
        <v>917520.57430262538</v>
      </c>
      <c r="AK1696" s="45">
        <f t="shared" si="837"/>
        <v>917.52057430262539</v>
      </c>
      <c r="AL1696" s="45">
        <f t="shared" si="838"/>
        <v>0</v>
      </c>
      <c r="AM1696" s="45">
        <f t="shared" si="839"/>
        <v>0</v>
      </c>
      <c r="AN1696" s="45">
        <f t="shared" si="840"/>
        <v>688.14043072696904</v>
      </c>
      <c r="AO1696" s="45">
        <f>IF('My Spreedsheet '!AN1696&lt; 'Supercapacitor Info'!$F$22,'My Spreedsheet '!AN1696,'Supercapacitor Info'!$F$22)</f>
        <v>583.20000000000005</v>
      </c>
    </row>
    <row r="1697" spans="2:41" x14ac:dyDescent="0.3">
      <c r="B1697" s="13" t="s">
        <v>12</v>
      </c>
      <c r="C1697" s="13">
        <v>1692</v>
      </c>
      <c r="D1697" s="13">
        <v>215</v>
      </c>
      <c r="E1697" s="54">
        <v>128</v>
      </c>
      <c r="F1697" s="54">
        <f t="shared" si="817"/>
        <v>35.555555555555557</v>
      </c>
      <c r="G1697" s="20">
        <f t="shared" si="841"/>
        <v>2.7777777777776198E-2</v>
      </c>
      <c r="H1697" s="20">
        <f t="shared" si="842"/>
        <v>9.9999999999994316E-2</v>
      </c>
      <c r="I1697" s="20">
        <f t="shared" si="818"/>
        <v>35.555555555555557</v>
      </c>
      <c r="J1697" s="20">
        <f t="shared" si="819"/>
        <v>20632.277777777788</v>
      </c>
      <c r="K1697" s="20">
        <f t="shared" si="843"/>
        <v>5624.0277777777774</v>
      </c>
      <c r="L1697" s="45">
        <f>'Car Info '!$C$5*'My Spreedsheet '!G1697</f>
        <v>41.388888888886534</v>
      </c>
      <c r="M1697" s="45">
        <f t="shared" si="820"/>
        <v>1</v>
      </c>
      <c r="N1697" s="45">
        <f>IF(M1697=1,'Car Info '!$C$5*9.80665*'Car Info '!$H$5,0)</f>
        <v>160.73099349999998</v>
      </c>
      <c r="O1697" s="45">
        <f>0.5*'Car Info '!$G$5*'Car Info '!$I$5*'Car Info '!$D$5*('My Spreedsheet '!F1697*'My Spreedsheet '!F1697)</f>
        <v>482.77521351111119</v>
      </c>
      <c r="P1697" s="45">
        <f t="shared" si="845"/>
        <v>684.89509589999773</v>
      </c>
      <c r="Q1697" s="45">
        <f t="shared" si="821"/>
        <v>24351.82563199992</v>
      </c>
      <c r="R1697" s="45">
        <f t="shared" si="822"/>
        <v>24.351825631999919</v>
      </c>
      <c r="S1697" s="45">
        <f t="shared" si="823"/>
        <v>22880.220693728399</v>
      </c>
      <c r="T1697" s="45">
        <f t="shared" si="844"/>
        <v>2833595.641878054</v>
      </c>
      <c r="U1697" s="45">
        <f t="shared" si="824"/>
        <v>24.351825631999919</v>
      </c>
      <c r="V1697" s="45">
        <f t="shared" si="825"/>
        <v>6.764396008888866E-3</v>
      </c>
      <c r="W1697" s="45">
        <f t="shared" si="826"/>
        <v>0</v>
      </c>
      <c r="X1697" s="45">
        <f t="shared" si="827"/>
        <v>0</v>
      </c>
      <c r="Y1697" s="45">
        <f t="shared" si="815"/>
        <v>10433.581951713641</v>
      </c>
      <c r="Z1697" s="45">
        <f t="shared" si="816"/>
        <v>-2570.1566037903754</v>
      </c>
      <c r="AA1697" s="45">
        <f t="shared" si="828"/>
        <v>2.8982172088093447</v>
      </c>
      <c r="AB1697" s="45">
        <f t="shared" si="829"/>
        <v>-0.71393238994177088</v>
      </c>
      <c r="AC1697" s="45">
        <f t="shared" si="830"/>
        <v>0.71393238994177088</v>
      </c>
      <c r="AD1697" s="45">
        <f t="shared" si="831"/>
        <v>2.1842848188675736</v>
      </c>
      <c r="AE1697" s="45">
        <f>1/2*(('Car Info '!$C$5)*('My Spreedsheet '!F1697)^2)</f>
        <v>941827.16049382731</v>
      </c>
      <c r="AF1697" s="45">
        <f t="shared" si="832"/>
        <v>941.82716049382736</v>
      </c>
      <c r="AG1697" s="45">
        <f t="shared" si="833"/>
        <v>0.2616186556927298</v>
      </c>
      <c r="AH1697" s="45">
        <f t="shared" si="834"/>
        <v>83.271934604337943</v>
      </c>
      <c r="AI1697" s="45">
        <f t="shared" si="835"/>
        <v>22880.220693728399</v>
      </c>
      <c r="AJ1697" s="45">
        <f t="shared" si="836"/>
        <v>918946.93980009889</v>
      </c>
      <c r="AK1697" s="45">
        <f t="shared" si="837"/>
        <v>918.9469398000989</v>
      </c>
      <c r="AL1697" s="45">
        <f t="shared" si="838"/>
        <v>0</v>
      </c>
      <c r="AM1697" s="45">
        <f t="shared" si="839"/>
        <v>0</v>
      </c>
      <c r="AN1697" s="45">
        <f t="shared" si="840"/>
        <v>689.21020485007421</v>
      </c>
      <c r="AO1697" s="45">
        <f>IF('My Spreedsheet '!AN1697&lt; 'Supercapacitor Info'!$F$22,'My Spreedsheet '!AN1697,'Supercapacitor Info'!$F$22)</f>
        <v>583.20000000000005</v>
      </c>
    </row>
    <row r="1698" spans="2:41" x14ac:dyDescent="0.3">
      <c r="B1698" s="13" t="s">
        <v>12</v>
      </c>
      <c r="C1698" s="13">
        <v>1693</v>
      </c>
      <c r="D1698" s="13">
        <v>216</v>
      </c>
      <c r="E1698" s="54">
        <v>128.1</v>
      </c>
      <c r="F1698" s="54">
        <f t="shared" si="817"/>
        <v>35.583333333333329</v>
      </c>
      <c r="G1698" s="20">
        <f t="shared" si="841"/>
        <v>2.7777777777776198E-2</v>
      </c>
      <c r="H1698" s="20">
        <f t="shared" si="842"/>
        <v>9.9999999999994316E-2</v>
      </c>
      <c r="I1698" s="20">
        <f t="shared" si="818"/>
        <v>35.583333333333329</v>
      </c>
      <c r="J1698" s="20">
        <f t="shared" si="819"/>
        <v>20667.86111111112</v>
      </c>
      <c r="K1698" s="20">
        <f t="shared" si="843"/>
        <v>5659.6111111111104</v>
      </c>
      <c r="L1698" s="45">
        <f>'Car Info '!$C$5*'My Spreedsheet '!G1698</f>
        <v>41.388888888886534</v>
      </c>
      <c r="M1698" s="45">
        <f t="shared" si="820"/>
        <v>1</v>
      </c>
      <c r="N1698" s="45">
        <f>IF(M1698=1,'Car Info '!$C$5*9.80665*'Car Info '!$H$5,0)</f>
        <v>160.73099349999998</v>
      </c>
      <c r="O1698" s="45">
        <f>0.5*'Car Info '!$G$5*'Car Info '!$I$5*'Car Info '!$D$5*('My Spreedsheet '!F1698*'My Spreedsheet '!F1698)</f>
        <v>483.52984444482803</v>
      </c>
      <c r="P1698" s="45">
        <f t="shared" si="845"/>
        <v>685.64972683371457</v>
      </c>
      <c r="Q1698" s="45">
        <f t="shared" si="821"/>
        <v>24397.702779833005</v>
      </c>
      <c r="R1698" s="45">
        <f t="shared" si="822"/>
        <v>24.397702779833008</v>
      </c>
      <c r="S1698" s="45">
        <f t="shared" si="823"/>
        <v>22924.948150203461</v>
      </c>
      <c r="T1698" s="45">
        <f t="shared" si="844"/>
        <v>2856520.5900282576</v>
      </c>
      <c r="U1698" s="45">
        <f t="shared" si="824"/>
        <v>24.397702779833008</v>
      </c>
      <c r="V1698" s="45">
        <f t="shared" si="825"/>
        <v>6.7771396610647244E-3</v>
      </c>
      <c r="W1698" s="45">
        <f t="shared" si="826"/>
        <v>0</v>
      </c>
      <c r="X1698" s="45">
        <f t="shared" si="827"/>
        <v>0</v>
      </c>
      <c r="Y1698" s="45">
        <f t="shared" si="815"/>
        <v>10457.979654493474</v>
      </c>
      <c r="Z1698" s="45">
        <f t="shared" si="816"/>
        <v>-2570.1566037903754</v>
      </c>
      <c r="AA1698" s="45">
        <f t="shared" si="828"/>
        <v>2.9049943484704097</v>
      </c>
      <c r="AB1698" s="45">
        <f t="shared" si="829"/>
        <v>-0.71393238994177088</v>
      </c>
      <c r="AC1698" s="45">
        <f t="shared" si="830"/>
        <v>0.71393238994177088</v>
      </c>
      <c r="AD1698" s="45">
        <f t="shared" si="831"/>
        <v>2.1910619585286391</v>
      </c>
      <c r="AE1698" s="45">
        <f>1/2*(('Car Info '!$C$5)*('My Spreedsheet '!F1698)^2)</f>
        <v>943299.34027777764</v>
      </c>
      <c r="AF1698" s="45">
        <f t="shared" si="832"/>
        <v>943.29934027777767</v>
      </c>
      <c r="AG1698" s="45">
        <f t="shared" si="833"/>
        <v>0.2620275945216049</v>
      </c>
      <c r="AH1698" s="45">
        <f t="shared" si="834"/>
        <v>83.533962198859541</v>
      </c>
      <c r="AI1698" s="45">
        <f t="shared" si="835"/>
        <v>22924.948150203461</v>
      </c>
      <c r="AJ1698" s="45">
        <f t="shared" si="836"/>
        <v>920374.39212757419</v>
      </c>
      <c r="AK1698" s="45">
        <f t="shared" si="837"/>
        <v>920.3743921275742</v>
      </c>
      <c r="AL1698" s="45">
        <f t="shared" si="838"/>
        <v>0</v>
      </c>
      <c r="AM1698" s="45">
        <f t="shared" si="839"/>
        <v>0</v>
      </c>
      <c r="AN1698" s="45">
        <f t="shared" si="840"/>
        <v>690.28079409568056</v>
      </c>
      <c r="AO1698" s="45">
        <f>IF('My Spreedsheet '!AN1698&lt; 'Supercapacitor Info'!$F$22,'My Spreedsheet '!AN1698,'Supercapacitor Info'!$F$22)</f>
        <v>583.20000000000005</v>
      </c>
    </row>
    <row r="1699" spans="2:41" x14ac:dyDescent="0.3">
      <c r="B1699" s="13" t="s">
        <v>12</v>
      </c>
      <c r="C1699" s="13">
        <v>1694</v>
      </c>
      <c r="D1699" s="13">
        <v>217</v>
      </c>
      <c r="E1699" s="54">
        <v>128.19999999999999</v>
      </c>
      <c r="F1699" s="54">
        <f t="shared" si="817"/>
        <v>35.611111111111107</v>
      </c>
      <c r="G1699" s="20">
        <f t="shared" si="841"/>
        <v>2.7777777777780146E-2</v>
      </c>
      <c r="H1699" s="20">
        <f t="shared" si="842"/>
        <v>0.10000000000000853</v>
      </c>
      <c r="I1699" s="20">
        <f t="shared" si="818"/>
        <v>35.611111111111107</v>
      </c>
      <c r="J1699" s="20">
        <f t="shared" si="819"/>
        <v>20703.47222222223</v>
      </c>
      <c r="K1699" s="20">
        <f t="shared" si="843"/>
        <v>5695.2222222222217</v>
      </c>
      <c r="L1699" s="45">
        <f>'Car Info '!$C$5*'My Spreedsheet '!G1699</f>
        <v>41.388888888892417</v>
      </c>
      <c r="M1699" s="45">
        <f t="shared" si="820"/>
        <v>1</v>
      </c>
      <c r="N1699" s="45">
        <f>IF(M1699=1,'Car Info '!$C$5*9.80665*'Car Info '!$H$5,0)</f>
        <v>160.73099349999998</v>
      </c>
      <c r="O1699" s="45">
        <f>0.5*'Car Info '!$G$5*'Car Info '!$I$5*'Car Info '!$D$5*('My Spreedsheet '!F1699*'My Spreedsheet '!F1699)</f>
        <v>484.2850647037568</v>
      </c>
      <c r="P1699" s="45">
        <f t="shared" si="845"/>
        <v>686.40494709264919</v>
      </c>
      <c r="Q1699" s="45">
        <f t="shared" si="821"/>
        <v>24443.642838132673</v>
      </c>
      <c r="R1699" s="45">
        <f t="shared" si="822"/>
        <v>24.443642838132675</v>
      </c>
      <c r="S1699" s="45">
        <f t="shared" si="823"/>
        <v>22969.738517144891</v>
      </c>
      <c r="T1699" s="45">
        <f t="shared" si="844"/>
        <v>2879490.3285454023</v>
      </c>
      <c r="U1699" s="45">
        <f t="shared" si="824"/>
        <v>24.443642838132675</v>
      </c>
      <c r="V1699" s="45">
        <f t="shared" si="825"/>
        <v>6.7899007883701875E-3</v>
      </c>
      <c r="W1699" s="45">
        <f t="shared" si="826"/>
        <v>0</v>
      </c>
      <c r="X1699" s="45">
        <f t="shared" si="827"/>
        <v>0</v>
      </c>
      <c r="Y1699" s="45">
        <f t="shared" si="815"/>
        <v>10482.423297331607</v>
      </c>
      <c r="Z1699" s="45">
        <f t="shared" si="816"/>
        <v>-2570.1566037903754</v>
      </c>
      <c r="AA1699" s="45">
        <f t="shared" si="828"/>
        <v>2.9117842492587798</v>
      </c>
      <c r="AB1699" s="45">
        <f t="shared" si="829"/>
        <v>-0.71393238994177088</v>
      </c>
      <c r="AC1699" s="45">
        <f t="shared" si="830"/>
        <v>0.71393238994177088</v>
      </c>
      <c r="AD1699" s="45">
        <f t="shared" si="831"/>
        <v>2.1978518593170087</v>
      </c>
      <c r="AE1699" s="45">
        <f>1/2*(('Car Info '!$C$5)*('My Spreedsheet '!F1699)^2)</f>
        <v>944772.66975308617</v>
      </c>
      <c r="AF1699" s="45">
        <f t="shared" si="832"/>
        <v>944.77266975308623</v>
      </c>
      <c r="AG1699" s="45">
        <f t="shared" si="833"/>
        <v>0.26243685270919059</v>
      </c>
      <c r="AH1699" s="45">
        <f t="shared" si="834"/>
        <v>83.796399051568727</v>
      </c>
      <c r="AI1699" s="45">
        <f t="shared" si="835"/>
        <v>22969.738517144891</v>
      </c>
      <c r="AJ1699" s="45">
        <f t="shared" si="836"/>
        <v>921802.93123594124</v>
      </c>
      <c r="AK1699" s="45">
        <f t="shared" si="837"/>
        <v>921.80293123594129</v>
      </c>
      <c r="AL1699" s="45">
        <f t="shared" si="838"/>
        <v>0</v>
      </c>
      <c r="AM1699" s="45">
        <f t="shared" si="839"/>
        <v>0</v>
      </c>
      <c r="AN1699" s="45">
        <f t="shared" si="840"/>
        <v>691.35219842695597</v>
      </c>
      <c r="AO1699" s="45">
        <f>IF('My Spreedsheet '!AN1699&lt; 'Supercapacitor Info'!$F$22,'My Spreedsheet '!AN1699,'Supercapacitor Info'!$F$22)</f>
        <v>583.20000000000005</v>
      </c>
    </row>
    <row r="1700" spans="2:41" x14ac:dyDescent="0.3">
      <c r="B1700" s="13" t="s">
        <v>12</v>
      </c>
      <c r="C1700" s="13">
        <v>1695</v>
      </c>
      <c r="D1700" s="13">
        <v>218</v>
      </c>
      <c r="E1700" s="54">
        <v>128.30000000000001</v>
      </c>
      <c r="F1700" s="54">
        <f t="shared" si="817"/>
        <v>35.638888888888893</v>
      </c>
      <c r="G1700" s="20">
        <f t="shared" si="841"/>
        <v>2.7777777777780146E-2</v>
      </c>
      <c r="H1700" s="20">
        <f t="shared" si="842"/>
        <v>0.10000000000000853</v>
      </c>
      <c r="I1700" s="20">
        <f t="shared" si="818"/>
        <v>35.638888888888893</v>
      </c>
      <c r="J1700" s="20">
        <f t="shared" si="819"/>
        <v>20739.11111111112</v>
      </c>
      <c r="K1700" s="20">
        <f t="shared" si="843"/>
        <v>5730.8611111111104</v>
      </c>
      <c r="L1700" s="45">
        <f>'Car Info '!$C$5*'My Spreedsheet '!G1700</f>
        <v>41.388888888892417</v>
      </c>
      <c r="M1700" s="45">
        <f t="shared" si="820"/>
        <v>1</v>
      </c>
      <c r="N1700" s="45">
        <f>IF(M1700=1,'Car Info '!$C$5*9.80665*'Car Info '!$H$5,0)</f>
        <v>160.73099349999998</v>
      </c>
      <c r="O1700" s="45">
        <f>0.5*'Car Info '!$G$5*'Car Info '!$I$5*'Car Info '!$D$5*('My Spreedsheet '!F1700*'My Spreedsheet '!F1700)</f>
        <v>485.04087428789762</v>
      </c>
      <c r="P1700" s="45">
        <f t="shared" si="845"/>
        <v>687.16075667679002</v>
      </c>
      <c r="Q1700" s="45">
        <f t="shared" si="821"/>
        <v>24489.645856008934</v>
      </c>
      <c r="R1700" s="45">
        <f t="shared" si="822"/>
        <v>24.489645856008934</v>
      </c>
      <c r="S1700" s="45">
        <f t="shared" si="823"/>
        <v>23014.591843663129</v>
      </c>
      <c r="T1700" s="45">
        <f t="shared" si="844"/>
        <v>2902504.9203890655</v>
      </c>
      <c r="U1700" s="45">
        <f t="shared" si="824"/>
        <v>24.489645856008934</v>
      </c>
      <c r="V1700" s="45">
        <f t="shared" si="825"/>
        <v>6.8026794044469263E-3</v>
      </c>
      <c r="W1700" s="45">
        <f t="shared" si="826"/>
        <v>0</v>
      </c>
      <c r="X1700" s="45">
        <f t="shared" si="827"/>
        <v>0</v>
      </c>
      <c r="Y1700" s="45">
        <f t="shared" si="815"/>
        <v>10506.912943187615</v>
      </c>
      <c r="Z1700" s="45">
        <f t="shared" si="816"/>
        <v>-2570.1566037903754</v>
      </c>
      <c r="AA1700" s="45">
        <f t="shared" si="828"/>
        <v>2.9185869286632267</v>
      </c>
      <c r="AB1700" s="45">
        <f t="shared" si="829"/>
        <v>-0.71393238994177088</v>
      </c>
      <c r="AC1700" s="45">
        <f t="shared" si="830"/>
        <v>0.71393238994177088</v>
      </c>
      <c r="AD1700" s="45">
        <f t="shared" si="831"/>
        <v>2.2046545387214556</v>
      </c>
      <c r="AE1700" s="45">
        <f>1/2*(('Car Info '!$C$5)*('My Spreedsheet '!F1700)^2)</f>
        <v>946247.14891975326</v>
      </c>
      <c r="AF1700" s="45">
        <f t="shared" si="832"/>
        <v>946.24714891975327</v>
      </c>
      <c r="AG1700" s="45">
        <f t="shared" si="833"/>
        <v>0.26284643025548704</v>
      </c>
      <c r="AH1700" s="45">
        <f t="shared" si="834"/>
        <v>84.05924548182422</v>
      </c>
      <c r="AI1700" s="45">
        <f t="shared" si="835"/>
        <v>23014.591843663129</v>
      </c>
      <c r="AJ1700" s="45">
        <f t="shared" si="836"/>
        <v>923232.55707609013</v>
      </c>
      <c r="AK1700" s="45">
        <f t="shared" si="837"/>
        <v>923.23255707609019</v>
      </c>
      <c r="AL1700" s="45">
        <f t="shared" si="838"/>
        <v>0</v>
      </c>
      <c r="AM1700" s="45">
        <f t="shared" si="839"/>
        <v>0</v>
      </c>
      <c r="AN1700" s="45">
        <f t="shared" si="840"/>
        <v>692.4244178070677</v>
      </c>
      <c r="AO1700" s="45">
        <f>IF('My Spreedsheet '!AN1700&lt; 'Supercapacitor Info'!$F$22,'My Spreedsheet '!AN1700,'Supercapacitor Info'!$F$22)</f>
        <v>583.20000000000005</v>
      </c>
    </row>
    <row r="1701" spans="2:41" x14ac:dyDescent="0.3">
      <c r="B1701" s="13" t="s">
        <v>12</v>
      </c>
      <c r="C1701" s="13">
        <v>1696</v>
      </c>
      <c r="D1701" s="13">
        <v>219</v>
      </c>
      <c r="E1701" s="54">
        <v>128.4</v>
      </c>
      <c r="F1701" s="54">
        <f t="shared" si="817"/>
        <v>35.666666666666664</v>
      </c>
      <c r="G1701" s="20">
        <f t="shared" si="841"/>
        <v>2.7777777777776198E-2</v>
      </c>
      <c r="H1701" s="20">
        <f t="shared" si="842"/>
        <v>9.9999999999994316E-2</v>
      </c>
      <c r="I1701" s="20">
        <f t="shared" si="818"/>
        <v>35.666666666666664</v>
      </c>
      <c r="J1701" s="20">
        <f t="shared" si="819"/>
        <v>20774.777777777788</v>
      </c>
      <c r="K1701" s="20">
        <f t="shared" si="843"/>
        <v>5766.5277777777774</v>
      </c>
      <c r="L1701" s="45">
        <f>'Car Info '!$C$5*'My Spreedsheet '!G1701</f>
        <v>41.388888888886534</v>
      </c>
      <c r="M1701" s="45">
        <f t="shared" si="820"/>
        <v>1</v>
      </c>
      <c r="N1701" s="45">
        <f>IF(M1701=1,'Car Info '!$C$5*9.80665*'Car Info '!$H$5,0)</f>
        <v>160.73099349999998</v>
      </c>
      <c r="O1701" s="45">
        <f>0.5*'Car Info '!$G$5*'Car Info '!$I$5*'Car Info '!$D$5*('My Spreedsheet '!F1701*'My Spreedsheet '!F1701)</f>
        <v>485.79727319724992</v>
      </c>
      <c r="P1701" s="45">
        <f t="shared" si="845"/>
        <v>687.91715558613646</v>
      </c>
      <c r="Q1701" s="45">
        <f t="shared" si="821"/>
        <v>24535.711882572199</v>
      </c>
      <c r="R1701" s="45">
        <f t="shared" si="822"/>
        <v>24.535711882572201</v>
      </c>
      <c r="S1701" s="45">
        <f t="shared" si="823"/>
        <v>23059.508178868578</v>
      </c>
      <c r="T1701" s="45">
        <f t="shared" si="844"/>
        <v>2925564.4285679343</v>
      </c>
      <c r="U1701" s="45">
        <f t="shared" si="824"/>
        <v>24.535711882572201</v>
      </c>
      <c r="V1701" s="45">
        <f t="shared" si="825"/>
        <v>6.8154755229367222E-3</v>
      </c>
      <c r="W1701" s="45">
        <f t="shared" si="826"/>
        <v>0</v>
      </c>
      <c r="X1701" s="45">
        <f t="shared" si="827"/>
        <v>0</v>
      </c>
      <c r="Y1701" s="45">
        <f t="shared" si="815"/>
        <v>10531.448655070188</v>
      </c>
      <c r="Z1701" s="45">
        <f t="shared" si="816"/>
        <v>-2570.1566037903754</v>
      </c>
      <c r="AA1701" s="45">
        <f t="shared" si="828"/>
        <v>2.9254024041861633</v>
      </c>
      <c r="AB1701" s="45">
        <f t="shared" si="829"/>
        <v>-0.71393238994177088</v>
      </c>
      <c r="AC1701" s="45">
        <f t="shared" si="830"/>
        <v>0.71393238994177088</v>
      </c>
      <c r="AD1701" s="45">
        <f t="shared" si="831"/>
        <v>2.2114700142443926</v>
      </c>
      <c r="AE1701" s="45">
        <f>1/2*(('Car Info '!$C$5)*('My Spreedsheet '!F1701)^2)</f>
        <v>947722.77777777764</v>
      </c>
      <c r="AF1701" s="45">
        <f t="shared" si="832"/>
        <v>947.72277777777765</v>
      </c>
      <c r="AG1701" s="45">
        <f t="shared" si="833"/>
        <v>0.2632563271604938</v>
      </c>
      <c r="AH1701" s="45">
        <f t="shared" si="834"/>
        <v>84.322501808984711</v>
      </c>
      <c r="AI1701" s="45">
        <f t="shared" si="835"/>
        <v>23059.508178868578</v>
      </c>
      <c r="AJ1701" s="45">
        <f t="shared" si="836"/>
        <v>924663.26959890907</v>
      </c>
      <c r="AK1701" s="45">
        <f t="shared" si="837"/>
        <v>924.6632695989091</v>
      </c>
      <c r="AL1701" s="45">
        <f t="shared" si="838"/>
        <v>0</v>
      </c>
      <c r="AM1701" s="45">
        <f t="shared" si="839"/>
        <v>0</v>
      </c>
      <c r="AN1701" s="45">
        <f t="shared" si="840"/>
        <v>693.49745219918179</v>
      </c>
      <c r="AO1701" s="45">
        <f>IF('My Spreedsheet '!AN1701&lt; 'Supercapacitor Info'!$F$22,'My Spreedsheet '!AN1701,'Supercapacitor Info'!$F$22)</f>
        <v>583.20000000000005</v>
      </c>
    </row>
    <row r="1702" spans="2:41" x14ac:dyDescent="0.3">
      <c r="B1702" s="13" t="s">
        <v>12</v>
      </c>
      <c r="C1702" s="13">
        <v>1697</v>
      </c>
      <c r="D1702" s="13">
        <v>220</v>
      </c>
      <c r="E1702" s="54">
        <v>128.5</v>
      </c>
      <c r="F1702" s="54">
        <f t="shared" si="817"/>
        <v>35.694444444444443</v>
      </c>
      <c r="G1702" s="20">
        <f t="shared" si="841"/>
        <v>2.7777777777776198E-2</v>
      </c>
      <c r="H1702" s="20">
        <f t="shared" si="842"/>
        <v>9.9999999999994316E-2</v>
      </c>
      <c r="I1702" s="20">
        <f t="shared" si="818"/>
        <v>35.694444444444443</v>
      </c>
      <c r="J1702" s="20">
        <f t="shared" si="819"/>
        <v>20810.472222222234</v>
      </c>
      <c r="K1702" s="20">
        <f t="shared" si="843"/>
        <v>5802.2222222222217</v>
      </c>
      <c r="L1702" s="45">
        <f>'Car Info '!$C$5*'My Spreedsheet '!G1702</f>
        <v>41.388888888886534</v>
      </c>
      <c r="M1702" s="45">
        <f t="shared" si="820"/>
        <v>1</v>
      </c>
      <c r="N1702" s="45">
        <f>IF(M1702=1,'Car Info '!$C$5*9.80665*'Car Info '!$H$5,0)</f>
        <v>160.73099349999998</v>
      </c>
      <c r="O1702" s="45">
        <f>0.5*'Car Info '!$G$5*'Car Info '!$I$5*'Car Info '!$D$5*('My Spreedsheet '!F1702*'My Spreedsheet '!F1702)</f>
        <v>486.55426143181415</v>
      </c>
      <c r="P1702" s="45">
        <f t="shared" si="845"/>
        <v>688.67414382070069</v>
      </c>
      <c r="Q1702" s="45">
        <f t="shared" si="821"/>
        <v>24581.840966933341</v>
      </c>
      <c r="R1702" s="45">
        <f t="shared" si="822"/>
        <v>24.581840966933342</v>
      </c>
      <c r="S1702" s="45">
        <f t="shared" si="823"/>
        <v>23104.487571871698</v>
      </c>
      <c r="T1702" s="45">
        <f t="shared" si="844"/>
        <v>2948668.9161398062</v>
      </c>
      <c r="U1702" s="45">
        <f t="shared" si="824"/>
        <v>24.581840966933342</v>
      </c>
      <c r="V1702" s="45">
        <f t="shared" si="825"/>
        <v>6.828289157481484E-3</v>
      </c>
      <c r="W1702" s="45">
        <f t="shared" si="826"/>
        <v>0</v>
      </c>
      <c r="X1702" s="45">
        <f t="shared" si="827"/>
        <v>0</v>
      </c>
      <c r="Y1702" s="45">
        <f t="shared" si="815"/>
        <v>10556.030496037121</v>
      </c>
      <c r="Z1702" s="45">
        <f t="shared" si="816"/>
        <v>-2570.1566037903754</v>
      </c>
      <c r="AA1702" s="45">
        <f t="shared" si="828"/>
        <v>2.9322306933436448</v>
      </c>
      <c r="AB1702" s="45">
        <f t="shared" si="829"/>
        <v>-0.71393238994177088</v>
      </c>
      <c r="AC1702" s="45">
        <f t="shared" si="830"/>
        <v>0.71393238994177088</v>
      </c>
      <c r="AD1702" s="45">
        <f t="shared" si="831"/>
        <v>2.2182983034018742</v>
      </c>
      <c r="AE1702" s="45">
        <f>1/2*(('Car Info '!$C$5)*('My Spreedsheet '!F1702)^2)</f>
        <v>949199.55632716033</v>
      </c>
      <c r="AF1702" s="45">
        <f t="shared" si="832"/>
        <v>949.19955632716039</v>
      </c>
      <c r="AG1702" s="45">
        <f t="shared" si="833"/>
        <v>0.2636665434242112</v>
      </c>
      <c r="AH1702" s="45">
        <f t="shared" si="834"/>
        <v>84.586168352408919</v>
      </c>
      <c r="AI1702" s="45">
        <f t="shared" si="835"/>
        <v>23104.487571871698</v>
      </c>
      <c r="AJ1702" s="45">
        <f t="shared" si="836"/>
        <v>926095.06875528861</v>
      </c>
      <c r="AK1702" s="45">
        <f t="shared" si="837"/>
        <v>926.09506875528859</v>
      </c>
      <c r="AL1702" s="45">
        <f t="shared" si="838"/>
        <v>0</v>
      </c>
      <c r="AM1702" s="45">
        <f t="shared" si="839"/>
        <v>0</v>
      </c>
      <c r="AN1702" s="45">
        <f t="shared" si="840"/>
        <v>694.57130156646645</v>
      </c>
      <c r="AO1702" s="45">
        <f>IF('My Spreedsheet '!AN1702&lt; 'Supercapacitor Info'!$F$22,'My Spreedsheet '!AN1702,'Supercapacitor Info'!$F$22)</f>
        <v>583.20000000000005</v>
      </c>
    </row>
    <row r="1703" spans="2:41" x14ac:dyDescent="0.3">
      <c r="B1703" s="13" t="s">
        <v>12</v>
      </c>
      <c r="C1703" s="13">
        <v>1698</v>
      </c>
      <c r="D1703" s="13">
        <v>221</v>
      </c>
      <c r="E1703" s="54">
        <v>128.6</v>
      </c>
      <c r="F1703" s="54">
        <f t="shared" si="817"/>
        <v>35.722222222222221</v>
      </c>
      <c r="G1703" s="20">
        <f t="shared" si="841"/>
        <v>1.3888888888888099E-2</v>
      </c>
      <c r="H1703" s="20">
        <f t="shared" si="842"/>
        <v>4.9999999999997158E-2</v>
      </c>
      <c r="I1703" s="20">
        <f t="shared" si="818"/>
        <v>35.722222222222221</v>
      </c>
      <c r="J1703" s="20">
        <f t="shared" si="819"/>
        <v>20846.194444444456</v>
      </c>
      <c r="K1703" s="20">
        <f t="shared" si="843"/>
        <v>5837.9444444444443</v>
      </c>
      <c r="L1703" s="45">
        <f>'Car Info '!$C$5*'My Spreedsheet '!G1703</f>
        <v>20.694444444443267</v>
      </c>
      <c r="M1703" s="45">
        <f t="shared" si="820"/>
        <v>1</v>
      </c>
      <c r="N1703" s="45">
        <f>IF(M1703=1,'Car Info '!$C$5*9.80665*'Car Info '!$H$5,0)</f>
        <v>160.73099349999998</v>
      </c>
      <c r="O1703" s="45">
        <f>0.5*'Car Info '!$G$5*'Car Info '!$I$5*'Car Info '!$D$5*('My Spreedsheet '!F1703*'My Spreedsheet '!F1703)</f>
        <v>487.31183899159021</v>
      </c>
      <c r="P1703" s="45">
        <f t="shared" si="845"/>
        <v>668.73727693603348</v>
      </c>
      <c r="Q1703" s="45">
        <f t="shared" si="821"/>
        <v>23888.781614992749</v>
      </c>
      <c r="R1703" s="45">
        <f t="shared" si="822"/>
        <v>23.888781614992752</v>
      </c>
      <c r="S1703" s="45">
        <f t="shared" si="823"/>
        <v>23149.530071782916</v>
      </c>
      <c r="T1703" s="45">
        <f t="shared" si="844"/>
        <v>2971818.446211589</v>
      </c>
      <c r="U1703" s="45">
        <f t="shared" si="824"/>
        <v>23.888781614992752</v>
      </c>
      <c r="V1703" s="45">
        <f t="shared" si="825"/>
        <v>6.63577267083132E-3</v>
      </c>
      <c r="W1703" s="45">
        <f t="shared" si="826"/>
        <v>0</v>
      </c>
      <c r="X1703" s="45">
        <f t="shared" si="827"/>
        <v>0</v>
      </c>
      <c r="Y1703" s="45">
        <f t="shared" si="815"/>
        <v>10579.919277652114</v>
      </c>
      <c r="Z1703" s="45">
        <f t="shared" si="816"/>
        <v>-2570.1566037903754</v>
      </c>
      <c r="AA1703" s="45">
        <f t="shared" si="828"/>
        <v>2.9388664660144763</v>
      </c>
      <c r="AB1703" s="45">
        <f t="shared" si="829"/>
        <v>-0.71393238994177088</v>
      </c>
      <c r="AC1703" s="45">
        <f t="shared" si="830"/>
        <v>0.71393238994177088</v>
      </c>
      <c r="AD1703" s="45">
        <f t="shared" si="831"/>
        <v>2.2249340760727057</v>
      </c>
      <c r="AE1703" s="45">
        <f>1/2*(('Car Info '!$C$5)*('My Spreedsheet '!F1703)^2)</f>
        <v>950677.48456790112</v>
      </c>
      <c r="AF1703" s="45">
        <f t="shared" si="832"/>
        <v>950.67748456790116</v>
      </c>
      <c r="AG1703" s="45">
        <f t="shared" si="833"/>
        <v>0.26407707904663918</v>
      </c>
      <c r="AH1703" s="45">
        <f t="shared" si="834"/>
        <v>84.850245431455562</v>
      </c>
      <c r="AI1703" s="45">
        <f t="shared" si="835"/>
        <v>23149.530071782916</v>
      </c>
      <c r="AJ1703" s="45">
        <f t="shared" si="836"/>
        <v>927527.95449611824</v>
      </c>
      <c r="AK1703" s="45">
        <f t="shared" si="837"/>
        <v>927.52795449611824</v>
      </c>
      <c r="AL1703" s="45">
        <f t="shared" si="838"/>
        <v>0</v>
      </c>
      <c r="AM1703" s="45">
        <f t="shared" si="839"/>
        <v>0</v>
      </c>
      <c r="AN1703" s="45">
        <f t="shared" si="840"/>
        <v>695.64596587208871</v>
      </c>
      <c r="AO1703" s="45">
        <f>IF('My Spreedsheet '!AN1703&lt; 'Supercapacitor Info'!$F$22,'My Spreedsheet '!AN1703,'Supercapacitor Info'!$F$22)</f>
        <v>583.20000000000005</v>
      </c>
    </row>
    <row r="1704" spans="2:41" x14ac:dyDescent="0.3">
      <c r="B1704" s="13" t="s">
        <v>12</v>
      </c>
      <c r="C1704" s="13">
        <v>1699</v>
      </c>
      <c r="D1704" s="13">
        <v>222</v>
      </c>
      <c r="E1704" s="54">
        <v>128.6</v>
      </c>
      <c r="F1704" s="54">
        <f t="shared" si="817"/>
        <v>35.722222222222221</v>
      </c>
      <c r="G1704" s="20">
        <f t="shared" si="841"/>
        <v>-1.3888888888888099E-2</v>
      </c>
      <c r="H1704" s="20">
        <f t="shared" si="842"/>
        <v>-4.9999999999997158E-2</v>
      </c>
      <c r="I1704" s="20">
        <f t="shared" si="818"/>
        <v>35.722222222222221</v>
      </c>
      <c r="J1704" s="20">
        <f t="shared" si="819"/>
        <v>20881.916666666679</v>
      </c>
      <c r="K1704" s="20">
        <f t="shared" si="843"/>
        <v>5873.666666666667</v>
      </c>
      <c r="L1704" s="45">
        <f>'Car Info '!$C$5*'My Spreedsheet '!G1704</f>
        <v>-20.694444444443267</v>
      </c>
      <c r="M1704" s="45">
        <f t="shared" si="820"/>
        <v>1</v>
      </c>
      <c r="N1704" s="45">
        <f>IF(M1704=1,'Car Info '!$C$5*9.80665*'Car Info '!$H$5,0)</f>
        <v>160.73099349999998</v>
      </c>
      <c r="O1704" s="45">
        <f>0.5*'Car Info '!$G$5*'Car Info '!$I$5*'Car Info '!$D$5*('My Spreedsheet '!F1704*'My Spreedsheet '!F1704)</f>
        <v>487.31183899159021</v>
      </c>
      <c r="P1704" s="45">
        <f t="shared" si="845"/>
        <v>627.34838804714695</v>
      </c>
      <c r="Q1704" s="45">
        <f t="shared" si="821"/>
        <v>22410.278528573082</v>
      </c>
      <c r="R1704" s="45">
        <f t="shared" si="822"/>
        <v>22.410278528573084</v>
      </c>
      <c r="S1704" s="45">
        <f t="shared" si="823"/>
        <v>23149.530071782916</v>
      </c>
      <c r="T1704" s="45">
        <f t="shared" si="844"/>
        <v>2994967.9762833719</v>
      </c>
      <c r="U1704" s="45">
        <f t="shared" si="824"/>
        <v>22.410278528573084</v>
      </c>
      <c r="V1704" s="45">
        <f t="shared" si="825"/>
        <v>6.2250773690480793E-3</v>
      </c>
      <c r="W1704" s="45">
        <f t="shared" si="826"/>
        <v>0</v>
      </c>
      <c r="X1704" s="45">
        <f t="shared" si="827"/>
        <v>0</v>
      </c>
      <c r="Y1704" s="45">
        <f t="shared" si="815"/>
        <v>10602.329556180686</v>
      </c>
      <c r="Z1704" s="45">
        <f t="shared" si="816"/>
        <v>-2570.1566037903754</v>
      </c>
      <c r="AA1704" s="45">
        <f t="shared" si="828"/>
        <v>2.9450915433835241</v>
      </c>
      <c r="AB1704" s="45">
        <f t="shared" si="829"/>
        <v>-0.71393238994177088</v>
      </c>
      <c r="AC1704" s="45">
        <f t="shared" si="830"/>
        <v>0.71393238994177088</v>
      </c>
      <c r="AD1704" s="45">
        <f t="shared" si="831"/>
        <v>2.2311591534417534</v>
      </c>
      <c r="AE1704" s="45">
        <f>1/2*(('Car Info '!$C$5)*('My Spreedsheet '!F1704)^2)</f>
        <v>950677.48456790112</v>
      </c>
      <c r="AF1704" s="45">
        <f t="shared" si="832"/>
        <v>950.67748456790116</v>
      </c>
      <c r="AG1704" s="45">
        <f t="shared" si="833"/>
        <v>0.26407707904663918</v>
      </c>
      <c r="AH1704" s="45">
        <f t="shared" si="834"/>
        <v>85.114322510502205</v>
      </c>
      <c r="AI1704" s="45">
        <f t="shared" si="835"/>
        <v>23149.530071782916</v>
      </c>
      <c r="AJ1704" s="45">
        <f t="shared" si="836"/>
        <v>927527.95449611824</v>
      </c>
      <c r="AK1704" s="45">
        <f t="shared" si="837"/>
        <v>927.52795449611824</v>
      </c>
      <c r="AL1704" s="45">
        <f t="shared" si="838"/>
        <v>927527.95449611824</v>
      </c>
      <c r="AM1704" s="45">
        <f t="shared" si="839"/>
        <v>927.52795449611824</v>
      </c>
      <c r="AN1704" s="45">
        <f t="shared" si="840"/>
        <v>695.64596587208871</v>
      </c>
      <c r="AO1704" s="45">
        <f>IF('My Spreedsheet '!AN1704&lt; 'Supercapacitor Info'!$F$22,'My Spreedsheet '!AN1704,'Supercapacitor Info'!$F$22)</f>
        <v>583.20000000000005</v>
      </c>
    </row>
    <row r="1705" spans="2:41" x14ac:dyDescent="0.3">
      <c r="B1705" s="13" t="s">
        <v>12</v>
      </c>
      <c r="C1705" s="13">
        <v>1700</v>
      </c>
      <c r="D1705" s="13">
        <v>223</v>
      </c>
      <c r="E1705" s="54">
        <v>128.5</v>
      </c>
      <c r="F1705" s="54">
        <f t="shared" si="817"/>
        <v>35.694444444444443</v>
      </c>
      <c r="G1705" s="20">
        <f t="shared" si="841"/>
        <v>-4.1666666666664298E-2</v>
      </c>
      <c r="H1705" s="20">
        <f t="shared" si="842"/>
        <v>-0.14999999999999147</v>
      </c>
      <c r="I1705" s="20">
        <f t="shared" si="818"/>
        <v>35.694444444444443</v>
      </c>
      <c r="J1705" s="20">
        <f t="shared" si="819"/>
        <v>20917.611111111124</v>
      </c>
      <c r="K1705" s="20">
        <f t="shared" si="843"/>
        <v>5909.3611111111113</v>
      </c>
      <c r="L1705" s="45">
        <f>'Car Info '!$C$5*'My Spreedsheet '!G1705</f>
        <v>-62.083333333329804</v>
      </c>
      <c r="M1705" s="45">
        <f t="shared" si="820"/>
        <v>1</v>
      </c>
      <c r="N1705" s="45">
        <f>IF(M1705=1,'Car Info '!$C$5*9.80665*'Car Info '!$H$5,0)</f>
        <v>160.73099349999998</v>
      </c>
      <c r="O1705" s="45">
        <f>0.5*'Car Info '!$G$5*'Car Info '!$I$5*'Car Info '!$D$5*('My Spreedsheet '!F1705*'My Spreedsheet '!F1705)</f>
        <v>486.55426143181415</v>
      </c>
      <c r="P1705" s="45">
        <f t="shared" si="845"/>
        <v>585.20192159848432</v>
      </c>
      <c r="Q1705" s="45">
        <f t="shared" si="821"/>
        <v>20888.45747927923</v>
      </c>
      <c r="R1705" s="45">
        <f t="shared" si="822"/>
        <v>20.888457479279232</v>
      </c>
      <c r="S1705" s="45">
        <f t="shared" si="823"/>
        <v>23104.487571871698</v>
      </c>
      <c r="T1705" s="45">
        <f t="shared" si="844"/>
        <v>3018072.4638552438</v>
      </c>
      <c r="U1705" s="45">
        <f t="shared" si="824"/>
        <v>20.888457479279232</v>
      </c>
      <c r="V1705" s="45">
        <f t="shared" si="825"/>
        <v>5.8023492997997866E-3</v>
      </c>
      <c r="W1705" s="45">
        <f t="shared" si="826"/>
        <v>0</v>
      </c>
      <c r="X1705" s="45">
        <f t="shared" si="827"/>
        <v>0</v>
      </c>
      <c r="Y1705" s="45">
        <f t="shared" si="815"/>
        <v>10623.218013659965</v>
      </c>
      <c r="Z1705" s="45">
        <f t="shared" si="816"/>
        <v>-2570.1566037903754</v>
      </c>
      <c r="AA1705" s="45">
        <f t="shared" si="828"/>
        <v>2.9508938926833239</v>
      </c>
      <c r="AB1705" s="45">
        <f t="shared" si="829"/>
        <v>-0.71393238994177088</v>
      </c>
      <c r="AC1705" s="45">
        <f t="shared" si="830"/>
        <v>0.71393238994177088</v>
      </c>
      <c r="AD1705" s="45">
        <f t="shared" si="831"/>
        <v>2.2369615027415533</v>
      </c>
      <c r="AE1705" s="45">
        <f>1/2*(('Car Info '!$C$5)*('My Spreedsheet '!F1705)^2)</f>
        <v>949199.55632716033</v>
      </c>
      <c r="AF1705" s="45">
        <f t="shared" si="832"/>
        <v>949.19955632716039</v>
      </c>
      <c r="AG1705" s="45">
        <f t="shared" si="833"/>
        <v>0.2636665434242112</v>
      </c>
      <c r="AH1705" s="45">
        <f t="shared" si="834"/>
        <v>85.377989053926413</v>
      </c>
      <c r="AI1705" s="45">
        <f t="shared" si="835"/>
        <v>23104.487571871698</v>
      </c>
      <c r="AJ1705" s="45">
        <f t="shared" si="836"/>
        <v>926095.06875528861</v>
      </c>
      <c r="AK1705" s="45">
        <f t="shared" si="837"/>
        <v>926.09506875528859</v>
      </c>
      <c r="AL1705" s="45">
        <f t="shared" si="838"/>
        <v>926095.06875528861</v>
      </c>
      <c r="AM1705" s="45">
        <f t="shared" si="839"/>
        <v>926.09506875528859</v>
      </c>
      <c r="AN1705" s="45">
        <f t="shared" si="840"/>
        <v>694.57130156646645</v>
      </c>
      <c r="AO1705" s="45">
        <f>IF('My Spreedsheet '!AN1705&lt; 'Supercapacitor Info'!$F$22,'My Spreedsheet '!AN1705,'Supercapacitor Info'!$F$22)</f>
        <v>583.20000000000005</v>
      </c>
    </row>
    <row r="1706" spans="2:41" x14ac:dyDescent="0.3">
      <c r="B1706" s="13" t="s">
        <v>12</v>
      </c>
      <c r="C1706" s="13">
        <v>1701</v>
      </c>
      <c r="D1706" s="13">
        <v>224</v>
      </c>
      <c r="E1706" s="54">
        <v>128.30000000000001</v>
      </c>
      <c r="F1706" s="54">
        <f t="shared" si="817"/>
        <v>35.638888888888893</v>
      </c>
      <c r="G1706" s="20">
        <f t="shared" si="841"/>
        <v>-5.5555555555556344E-2</v>
      </c>
      <c r="H1706" s="20">
        <f t="shared" si="842"/>
        <v>-0.20000000000000284</v>
      </c>
      <c r="I1706" s="20">
        <f t="shared" si="818"/>
        <v>35.638888888888893</v>
      </c>
      <c r="J1706" s="20">
        <f t="shared" si="819"/>
        <v>20953.250000000015</v>
      </c>
      <c r="K1706" s="20">
        <f t="shared" si="843"/>
        <v>5945</v>
      </c>
      <c r="L1706" s="45">
        <f>'Car Info '!$C$5*'My Spreedsheet '!G1706</f>
        <v>-82.777777777778951</v>
      </c>
      <c r="M1706" s="45">
        <f t="shared" si="820"/>
        <v>1</v>
      </c>
      <c r="N1706" s="45">
        <f>IF(M1706=1,'Car Info '!$C$5*9.80665*'Car Info '!$H$5,0)</f>
        <v>160.73099349999998</v>
      </c>
      <c r="O1706" s="45">
        <f>0.5*'Car Info '!$G$5*'Car Info '!$I$5*'Car Info '!$D$5*('My Spreedsheet '!F1706*'My Spreedsheet '!F1706)</f>
        <v>485.04087428789762</v>
      </c>
      <c r="P1706" s="45">
        <f t="shared" si="845"/>
        <v>562.99409001011861</v>
      </c>
      <c r="Q1706" s="45">
        <f t="shared" si="821"/>
        <v>20064.48381897173</v>
      </c>
      <c r="R1706" s="45">
        <f t="shared" si="822"/>
        <v>20.06448381897173</v>
      </c>
      <c r="S1706" s="45">
        <f t="shared" si="823"/>
        <v>23014.591843663129</v>
      </c>
      <c r="T1706" s="45">
        <f t="shared" si="844"/>
        <v>3041087.055698907</v>
      </c>
      <c r="U1706" s="45">
        <f t="shared" si="824"/>
        <v>20.06448381897173</v>
      </c>
      <c r="V1706" s="45">
        <f t="shared" si="825"/>
        <v>5.5734677274921476E-3</v>
      </c>
      <c r="W1706" s="45">
        <f t="shared" si="826"/>
        <v>0</v>
      </c>
      <c r="X1706" s="45">
        <f t="shared" si="827"/>
        <v>0</v>
      </c>
      <c r="Y1706" s="45">
        <f t="shared" si="815"/>
        <v>10643.282497478936</v>
      </c>
      <c r="Z1706" s="45">
        <f t="shared" si="816"/>
        <v>-2570.1566037903754</v>
      </c>
      <c r="AA1706" s="45">
        <f t="shared" si="828"/>
        <v>2.9564673604108158</v>
      </c>
      <c r="AB1706" s="45">
        <f t="shared" si="829"/>
        <v>-0.71393238994177088</v>
      </c>
      <c r="AC1706" s="45">
        <f t="shared" si="830"/>
        <v>0.71393238994177088</v>
      </c>
      <c r="AD1706" s="45">
        <f t="shared" si="831"/>
        <v>2.2425349704690447</v>
      </c>
      <c r="AE1706" s="45">
        <f>1/2*(('Car Info '!$C$5)*('My Spreedsheet '!F1706)^2)</f>
        <v>946247.14891975326</v>
      </c>
      <c r="AF1706" s="45">
        <f t="shared" si="832"/>
        <v>946.24714891975327</v>
      </c>
      <c r="AG1706" s="45">
        <f t="shared" si="833"/>
        <v>0.26284643025548704</v>
      </c>
      <c r="AH1706" s="45">
        <f t="shared" si="834"/>
        <v>85.640835484181906</v>
      </c>
      <c r="AI1706" s="45">
        <f t="shared" si="835"/>
        <v>23014.591843663129</v>
      </c>
      <c r="AJ1706" s="45">
        <f t="shared" si="836"/>
        <v>923232.55707609013</v>
      </c>
      <c r="AK1706" s="45">
        <f t="shared" si="837"/>
        <v>923.23255707609019</v>
      </c>
      <c r="AL1706" s="45">
        <f t="shared" si="838"/>
        <v>923232.55707609013</v>
      </c>
      <c r="AM1706" s="45">
        <f t="shared" si="839"/>
        <v>923.23255707609019</v>
      </c>
      <c r="AN1706" s="45">
        <f t="shared" si="840"/>
        <v>692.4244178070677</v>
      </c>
      <c r="AO1706" s="45">
        <f>IF('My Spreedsheet '!AN1706&lt; 'Supercapacitor Info'!$F$22,'My Spreedsheet '!AN1706,'Supercapacitor Info'!$F$22)</f>
        <v>583.20000000000005</v>
      </c>
    </row>
    <row r="1707" spans="2:41" x14ac:dyDescent="0.3">
      <c r="B1707" s="13" t="s">
        <v>12</v>
      </c>
      <c r="C1707" s="13">
        <v>1702</v>
      </c>
      <c r="D1707" s="13">
        <v>225</v>
      </c>
      <c r="E1707" s="54">
        <v>128.1</v>
      </c>
      <c r="F1707" s="54">
        <f t="shared" si="817"/>
        <v>35.583333333333329</v>
      </c>
      <c r="G1707" s="20">
        <f t="shared" si="841"/>
        <v>-5.5555555555556344E-2</v>
      </c>
      <c r="H1707" s="20">
        <f t="shared" si="842"/>
        <v>-0.20000000000000284</v>
      </c>
      <c r="I1707" s="20">
        <f t="shared" si="818"/>
        <v>35.583333333333329</v>
      </c>
      <c r="J1707" s="20">
        <f t="shared" si="819"/>
        <v>20988.833333333347</v>
      </c>
      <c r="K1707" s="20">
        <f t="shared" si="843"/>
        <v>5980.583333333333</v>
      </c>
      <c r="L1707" s="45">
        <f>'Car Info '!$C$5*'My Spreedsheet '!G1707</f>
        <v>-82.777777777778951</v>
      </c>
      <c r="M1707" s="45">
        <f t="shared" si="820"/>
        <v>1</v>
      </c>
      <c r="N1707" s="45">
        <f>IF(M1707=1,'Car Info '!$C$5*9.80665*'Car Info '!$H$5,0)</f>
        <v>160.73099349999998</v>
      </c>
      <c r="O1707" s="45">
        <f>0.5*'Car Info '!$G$5*'Car Info '!$I$5*'Car Info '!$D$5*('My Spreedsheet '!F1707*'My Spreedsheet '!F1707)</f>
        <v>483.52984444482803</v>
      </c>
      <c r="P1707" s="45">
        <f t="shared" si="845"/>
        <v>561.48306016704908</v>
      </c>
      <c r="Q1707" s="45">
        <f t="shared" si="821"/>
        <v>19979.438890944159</v>
      </c>
      <c r="R1707" s="45">
        <f t="shared" si="822"/>
        <v>19.979438890944159</v>
      </c>
      <c r="S1707" s="45">
        <f t="shared" si="823"/>
        <v>22924.948150203461</v>
      </c>
      <c r="T1707" s="45">
        <f t="shared" si="844"/>
        <v>3064012.0038491106</v>
      </c>
      <c r="U1707" s="45">
        <f t="shared" si="824"/>
        <v>19.979438890944159</v>
      </c>
      <c r="V1707" s="45">
        <f t="shared" si="825"/>
        <v>5.5498441363733778E-3</v>
      </c>
      <c r="W1707" s="45">
        <f t="shared" si="826"/>
        <v>0</v>
      </c>
      <c r="X1707" s="45">
        <f t="shared" si="827"/>
        <v>0</v>
      </c>
      <c r="Y1707" s="45">
        <f t="shared" si="815"/>
        <v>10663.261936369881</v>
      </c>
      <c r="Z1707" s="45">
        <f t="shared" si="816"/>
        <v>-2570.1566037903754</v>
      </c>
      <c r="AA1707" s="45">
        <f t="shared" si="828"/>
        <v>2.9620172045471893</v>
      </c>
      <c r="AB1707" s="45">
        <f t="shared" si="829"/>
        <v>-0.71393238994177088</v>
      </c>
      <c r="AC1707" s="45">
        <f t="shared" si="830"/>
        <v>0.71393238994177088</v>
      </c>
      <c r="AD1707" s="45">
        <f t="shared" si="831"/>
        <v>2.2480848146054182</v>
      </c>
      <c r="AE1707" s="45">
        <f>1/2*(('Car Info '!$C$5)*('My Spreedsheet '!F1707)^2)</f>
        <v>943299.34027777764</v>
      </c>
      <c r="AF1707" s="45">
        <f t="shared" si="832"/>
        <v>943.29934027777767</v>
      </c>
      <c r="AG1707" s="45">
        <f t="shared" si="833"/>
        <v>0.2620275945216049</v>
      </c>
      <c r="AH1707" s="45">
        <f t="shared" si="834"/>
        <v>85.902863078703504</v>
      </c>
      <c r="AI1707" s="45">
        <f t="shared" si="835"/>
        <v>22924.948150203461</v>
      </c>
      <c r="AJ1707" s="45">
        <f t="shared" si="836"/>
        <v>920374.39212757419</v>
      </c>
      <c r="AK1707" s="45">
        <f t="shared" si="837"/>
        <v>920.3743921275742</v>
      </c>
      <c r="AL1707" s="45">
        <f t="shared" si="838"/>
        <v>920374.39212757419</v>
      </c>
      <c r="AM1707" s="45">
        <f t="shared" si="839"/>
        <v>920.3743921275742</v>
      </c>
      <c r="AN1707" s="45">
        <f t="shared" si="840"/>
        <v>690.28079409568056</v>
      </c>
      <c r="AO1707" s="45">
        <f>IF('My Spreedsheet '!AN1707&lt; 'Supercapacitor Info'!$F$22,'My Spreedsheet '!AN1707,'Supercapacitor Info'!$F$22)</f>
        <v>583.20000000000005</v>
      </c>
    </row>
    <row r="1708" spans="2:41" x14ac:dyDescent="0.3">
      <c r="B1708" s="13" t="s">
        <v>12</v>
      </c>
      <c r="C1708" s="13">
        <v>1703</v>
      </c>
      <c r="D1708" s="13">
        <v>226</v>
      </c>
      <c r="E1708" s="54">
        <v>127.9</v>
      </c>
      <c r="F1708" s="54">
        <f t="shared" si="817"/>
        <v>35.527777777777779</v>
      </c>
      <c r="G1708" s="20">
        <f t="shared" si="841"/>
        <v>-6.9444444444444448E-2</v>
      </c>
      <c r="H1708" s="20">
        <f t="shared" si="842"/>
        <v>-0.25</v>
      </c>
      <c r="I1708" s="20">
        <f t="shared" si="818"/>
        <v>35.527777777777779</v>
      </c>
      <c r="J1708" s="20">
        <f t="shared" si="819"/>
        <v>21024.361111111124</v>
      </c>
      <c r="K1708" s="20">
        <f t="shared" si="843"/>
        <v>6016.1111111111104</v>
      </c>
      <c r="L1708" s="45">
        <f>'Car Info '!$C$5*'My Spreedsheet '!G1708</f>
        <v>-103.47222222222223</v>
      </c>
      <c r="M1708" s="45">
        <f t="shared" si="820"/>
        <v>1</v>
      </c>
      <c r="N1708" s="45">
        <f>IF(M1708=1,'Car Info '!$C$5*9.80665*'Car Info '!$H$5,0)</f>
        <v>160.73099349999998</v>
      </c>
      <c r="O1708" s="45">
        <f>0.5*'Car Info '!$G$5*'Car Info '!$I$5*'Car Info '!$D$5*('My Spreedsheet '!F1708*'My Spreedsheet '!F1708)</f>
        <v>482.02117190260589</v>
      </c>
      <c r="P1708" s="45">
        <f t="shared" si="845"/>
        <v>539.27994318038361</v>
      </c>
      <c r="Q1708" s="45">
        <f t="shared" si="821"/>
        <v>19159.417981325296</v>
      </c>
      <c r="R1708" s="45">
        <f t="shared" si="822"/>
        <v>19.159417981325298</v>
      </c>
      <c r="S1708" s="45">
        <f t="shared" si="823"/>
        <v>22835.55609860925</v>
      </c>
      <c r="T1708" s="45">
        <f t="shared" si="844"/>
        <v>3086847.5599477198</v>
      </c>
      <c r="U1708" s="45">
        <f t="shared" si="824"/>
        <v>19.159417981325298</v>
      </c>
      <c r="V1708" s="45">
        <f t="shared" si="825"/>
        <v>5.3220605503681382E-3</v>
      </c>
      <c r="W1708" s="45">
        <f t="shared" si="826"/>
        <v>0</v>
      </c>
      <c r="X1708" s="45">
        <f t="shared" si="827"/>
        <v>0</v>
      </c>
      <c r="Y1708" s="45">
        <f t="shared" si="815"/>
        <v>10682.421354351207</v>
      </c>
      <c r="Z1708" s="45">
        <f t="shared" si="816"/>
        <v>-2570.1566037903754</v>
      </c>
      <c r="AA1708" s="45">
        <f t="shared" si="828"/>
        <v>2.9673392650975576</v>
      </c>
      <c r="AB1708" s="45">
        <f t="shared" si="829"/>
        <v>-0.71393238994177088</v>
      </c>
      <c r="AC1708" s="45">
        <f t="shared" si="830"/>
        <v>0.71393238994177088</v>
      </c>
      <c r="AD1708" s="45">
        <f t="shared" si="831"/>
        <v>2.253406875155787</v>
      </c>
      <c r="AE1708" s="45">
        <f>1/2*(('Car Info '!$C$5)*('My Spreedsheet '!F1708)^2)</f>
        <v>940356.13040123461</v>
      </c>
      <c r="AF1708" s="45">
        <f t="shared" si="832"/>
        <v>940.35613040123462</v>
      </c>
      <c r="AG1708" s="45">
        <f t="shared" si="833"/>
        <v>0.26121003622256517</v>
      </c>
      <c r="AH1708" s="45">
        <f t="shared" si="834"/>
        <v>86.164073114926069</v>
      </c>
      <c r="AI1708" s="45">
        <f t="shared" si="835"/>
        <v>22835.55609860925</v>
      </c>
      <c r="AJ1708" s="45">
        <f t="shared" si="836"/>
        <v>917520.57430262538</v>
      </c>
      <c r="AK1708" s="45">
        <f t="shared" si="837"/>
        <v>917.52057430262539</v>
      </c>
      <c r="AL1708" s="45">
        <f t="shared" si="838"/>
        <v>917520.57430262538</v>
      </c>
      <c r="AM1708" s="45">
        <f t="shared" si="839"/>
        <v>917.52057430262539</v>
      </c>
      <c r="AN1708" s="45">
        <f t="shared" si="840"/>
        <v>688.14043072696904</v>
      </c>
      <c r="AO1708" s="45">
        <f>IF('My Spreedsheet '!AN1708&lt; 'Supercapacitor Info'!$F$22,'My Spreedsheet '!AN1708,'Supercapacitor Info'!$F$22)</f>
        <v>583.20000000000005</v>
      </c>
    </row>
    <row r="1709" spans="2:41" x14ac:dyDescent="0.3">
      <c r="B1709" s="13" t="s">
        <v>12</v>
      </c>
      <c r="C1709" s="13">
        <v>1704</v>
      </c>
      <c r="D1709" s="13">
        <v>227</v>
      </c>
      <c r="E1709" s="54">
        <v>127.6</v>
      </c>
      <c r="F1709" s="54">
        <f t="shared" si="817"/>
        <v>35.444444444444443</v>
      </c>
      <c r="G1709" s="20">
        <f t="shared" si="841"/>
        <v>-6.9444444444444448E-2</v>
      </c>
      <c r="H1709" s="20">
        <f t="shared" si="842"/>
        <v>-0.25</v>
      </c>
      <c r="I1709" s="20">
        <f t="shared" si="818"/>
        <v>35.444444444444443</v>
      </c>
      <c r="J1709" s="20">
        <f t="shared" si="819"/>
        <v>21059.805555555569</v>
      </c>
      <c r="K1709" s="20">
        <f t="shared" si="843"/>
        <v>6051.5555555555547</v>
      </c>
      <c r="L1709" s="45">
        <f>'Car Info '!$C$5*'My Spreedsheet '!G1709</f>
        <v>-103.47222222222223</v>
      </c>
      <c r="M1709" s="45">
        <f t="shared" si="820"/>
        <v>1</v>
      </c>
      <c r="N1709" s="45">
        <f>IF(M1709=1,'Car Info '!$C$5*9.80665*'Car Info '!$H$5,0)</f>
        <v>160.73099349999998</v>
      </c>
      <c r="O1709" s="45">
        <f>0.5*'Car Info '!$G$5*'Car Info '!$I$5*'Car Info '!$D$5*('My Spreedsheet '!F1709*'My Spreedsheet '!F1709)</f>
        <v>479.76258302836106</v>
      </c>
      <c r="P1709" s="45">
        <f t="shared" si="845"/>
        <v>537.02135430613885</v>
      </c>
      <c r="Q1709" s="45">
        <f t="shared" si="821"/>
        <v>19034.423558184255</v>
      </c>
      <c r="R1709" s="45">
        <f t="shared" si="822"/>
        <v>19.034423558184255</v>
      </c>
      <c r="S1709" s="45">
        <f t="shared" si="823"/>
        <v>22701.938990283019</v>
      </c>
      <c r="T1709" s="45">
        <f t="shared" si="844"/>
        <v>3109549.4989380026</v>
      </c>
      <c r="U1709" s="45">
        <f t="shared" si="824"/>
        <v>19.034423558184255</v>
      </c>
      <c r="V1709" s="45">
        <f t="shared" si="825"/>
        <v>5.2873398772734044E-3</v>
      </c>
      <c r="W1709" s="45">
        <f t="shared" si="826"/>
        <v>0</v>
      </c>
      <c r="X1709" s="45">
        <f t="shared" si="827"/>
        <v>0</v>
      </c>
      <c r="Y1709" s="45">
        <f t="shared" si="815"/>
        <v>10701.455777909392</v>
      </c>
      <c r="Z1709" s="45">
        <f t="shared" si="816"/>
        <v>-2570.1566037903754</v>
      </c>
      <c r="AA1709" s="45">
        <f t="shared" si="828"/>
        <v>2.9726266049748311</v>
      </c>
      <c r="AB1709" s="45">
        <f t="shared" si="829"/>
        <v>-0.71393238994177088</v>
      </c>
      <c r="AC1709" s="45">
        <f t="shared" si="830"/>
        <v>0.71393238994177088</v>
      </c>
      <c r="AD1709" s="45">
        <f t="shared" si="831"/>
        <v>2.25869421503306</v>
      </c>
      <c r="AE1709" s="45">
        <f>1/2*(('Car Info '!$C$5)*('My Spreedsheet '!F1709)^2)</f>
        <v>935949.93827160483</v>
      </c>
      <c r="AF1709" s="45">
        <f t="shared" si="832"/>
        <v>935.94993827160488</v>
      </c>
      <c r="AG1709" s="45">
        <f t="shared" si="833"/>
        <v>0.2599860939643347</v>
      </c>
      <c r="AH1709" s="45">
        <f t="shared" si="834"/>
        <v>86.424059208890398</v>
      </c>
      <c r="AI1709" s="45">
        <f t="shared" si="835"/>
        <v>22701.938990283019</v>
      </c>
      <c r="AJ1709" s="45">
        <f t="shared" si="836"/>
        <v>913247.99928132177</v>
      </c>
      <c r="AK1709" s="45">
        <f t="shared" si="837"/>
        <v>913.24799928132177</v>
      </c>
      <c r="AL1709" s="45">
        <f t="shared" si="838"/>
        <v>913247.99928132177</v>
      </c>
      <c r="AM1709" s="45">
        <f t="shared" si="839"/>
        <v>913.24799928132177</v>
      </c>
      <c r="AN1709" s="45">
        <f t="shared" si="840"/>
        <v>684.93599946099141</v>
      </c>
      <c r="AO1709" s="45">
        <f>IF('My Spreedsheet '!AN1709&lt; 'Supercapacitor Info'!$F$22,'My Spreedsheet '!AN1709,'Supercapacitor Info'!$F$22)</f>
        <v>583.20000000000005</v>
      </c>
    </row>
    <row r="1710" spans="2:41" x14ac:dyDescent="0.3">
      <c r="B1710" s="13" t="s">
        <v>12</v>
      </c>
      <c r="C1710" s="13">
        <v>1705</v>
      </c>
      <c r="D1710" s="13">
        <v>228</v>
      </c>
      <c r="E1710" s="54">
        <v>127.4</v>
      </c>
      <c r="F1710" s="54">
        <f t="shared" si="817"/>
        <v>35.388888888888893</v>
      </c>
      <c r="G1710" s="20">
        <f t="shared" si="841"/>
        <v>-5.5555555555554373E-2</v>
      </c>
      <c r="H1710" s="20">
        <f t="shared" si="842"/>
        <v>-0.19999999999999574</v>
      </c>
      <c r="I1710" s="20">
        <f t="shared" si="818"/>
        <v>35.388888888888893</v>
      </c>
      <c r="J1710" s="20">
        <f t="shared" si="819"/>
        <v>21095.19444444446</v>
      </c>
      <c r="K1710" s="20">
        <f t="shared" si="843"/>
        <v>6086.9444444444434</v>
      </c>
      <c r="L1710" s="45">
        <f>'Car Info '!$C$5*'My Spreedsheet '!G1710</f>
        <v>-82.777777777776009</v>
      </c>
      <c r="M1710" s="45">
        <f t="shared" si="820"/>
        <v>1</v>
      </c>
      <c r="N1710" s="45">
        <f>IF(M1710=1,'Car Info '!$C$5*9.80665*'Car Info '!$H$5,0)</f>
        <v>160.73099349999998</v>
      </c>
      <c r="O1710" s="45">
        <f>0.5*'Car Info '!$G$5*'Car Info '!$I$5*'Car Info '!$D$5*('My Spreedsheet '!F1710*'My Spreedsheet '!F1710)</f>
        <v>478.25980373825706</v>
      </c>
      <c r="P1710" s="45">
        <f t="shared" si="845"/>
        <v>556.21301946048106</v>
      </c>
      <c r="Q1710" s="45">
        <f t="shared" si="821"/>
        <v>19683.760744240361</v>
      </c>
      <c r="R1710" s="45">
        <f t="shared" si="822"/>
        <v>19.683760744240359</v>
      </c>
      <c r="S1710" s="45">
        <f t="shared" si="823"/>
        <v>22613.174324487212</v>
      </c>
      <c r="T1710" s="45">
        <f t="shared" si="844"/>
        <v>3132162.67326249</v>
      </c>
      <c r="U1710" s="45">
        <f t="shared" si="824"/>
        <v>19.683760744240359</v>
      </c>
      <c r="V1710" s="45">
        <f t="shared" si="825"/>
        <v>5.4677113178445442E-3</v>
      </c>
      <c r="W1710" s="45">
        <f t="shared" si="826"/>
        <v>0</v>
      </c>
      <c r="X1710" s="45">
        <f t="shared" si="827"/>
        <v>0</v>
      </c>
      <c r="Y1710" s="45">
        <f t="shared" si="815"/>
        <v>10721.139538653633</v>
      </c>
      <c r="Z1710" s="45">
        <f t="shared" si="816"/>
        <v>-2570.1566037903754</v>
      </c>
      <c r="AA1710" s="45">
        <f t="shared" si="828"/>
        <v>2.9780943162926761</v>
      </c>
      <c r="AB1710" s="45">
        <f t="shared" si="829"/>
        <v>-0.71393238994177088</v>
      </c>
      <c r="AC1710" s="45">
        <f t="shared" si="830"/>
        <v>0.71393238994177088</v>
      </c>
      <c r="AD1710" s="45">
        <f t="shared" si="831"/>
        <v>2.264161926350905</v>
      </c>
      <c r="AE1710" s="45">
        <f>1/2*(('Car Info '!$C$5)*('My Spreedsheet '!F1710)^2)</f>
        <v>933018.22530864226</v>
      </c>
      <c r="AF1710" s="45">
        <f t="shared" si="832"/>
        <v>933.01822530864229</v>
      </c>
      <c r="AG1710" s="45">
        <f t="shared" si="833"/>
        <v>0.25917172925240062</v>
      </c>
      <c r="AH1710" s="45">
        <f t="shared" si="834"/>
        <v>86.683230938142799</v>
      </c>
      <c r="AI1710" s="45">
        <f t="shared" si="835"/>
        <v>22613.174324487212</v>
      </c>
      <c r="AJ1710" s="45">
        <f t="shared" si="836"/>
        <v>910405.05098415504</v>
      </c>
      <c r="AK1710" s="45">
        <f t="shared" si="837"/>
        <v>910.40505098415508</v>
      </c>
      <c r="AL1710" s="45">
        <f t="shared" si="838"/>
        <v>910405.05098415504</v>
      </c>
      <c r="AM1710" s="45">
        <f t="shared" si="839"/>
        <v>910.40505098415508</v>
      </c>
      <c r="AN1710" s="45">
        <f t="shared" si="840"/>
        <v>682.80378823811634</v>
      </c>
      <c r="AO1710" s="45">
        <f>IF('My Spreedsheet '!AN1710&lt; 'Supercapacitor Info'!$F$22,'My Spreedsheet '!AN1710,'Supercapacitor Info'!$F$22)</f>
        <v>583.20000000000005</v>
      </c>
    </row>
    <row r="1711" spans="2:41" x14ac:dyDescent="0.3">
      <c r="B1711" s="13" t="s">
        <v>12</v>
      </c>
      <c r="C1711" s="13">
        <v>1706</v>
      </c>
      <c r="D1711" s="13">
        <v>229</v>
      </c>
      <c r="E1711" s="54">
        <v>127.2</v>
      </c>
      <c r="F1711" s="54">
        <f t="shared" si="817"/>
        <v>35.333333333333336</v>
      </c>
      <c r="G1711" s="20">
        <f t="shared" si="841"/>
        <v>-5.5555555555556344E-2</v>
      </c>
      <c r="H1711" s="20">
        <f t="shared" si="842"/>
        <v>-0.20000000000000284</v>
      </c>
      <c r="I1711" s="20">
        <f t="shared" si="818"/>
        <v>35.333333333333336</v>
      </c>
      <c r="J1711" s="20">
        <f t="shared" si="819"/>
        <v>21130.527777777792</v>
      </c>
      <c r="K1711" s="20">
        <f t="shared" si="843"/>
        <v>6122.2777777777765</v>
      </c>
      <c r="L1711" s="45">
        <f>'Car Info '!$C$5*'My Spreedsheet '!G1711</f>
        <v>-82.777777777778951</v>
      </c>
      <c r="M1711" s="45">
        <f t="shared" si="820"/>
        <v>1</v>
      </c>
      <c r="N1711" s="45">
        <f>IF(M1711=1,'Car Info '!$C$5*9.80665*'Car Info '!$H$5,0)</f>
        <v>160.73099349999998</v>
      </c>
      <c r="O1711" s="45">
        <f>0.5*'Car Info '!$G$5*'Car Info '!$I$5*'Car Info '!$D$5*('My Spreedsheet '!F1711*'My Spreedsheet '!F1711)</f>
        <v>476.75938174900006</v>
      </c>
      <c r="P1711" s="45">
        <f t="shared" si="845"/>
        <v>554.7125974712211</v>
      </c>
      <c r="Q1711" s="45">
        <f t="shared" si="821"/>
        <v>19599.845110649814</v>
      </c>
      <c r="R1711" s="45">
        <f t="shared" si="822"/>
        <v>19.599845110649813</v>
      </c>
      <c r="S1711" s="45">
        <f t="shared" si="823"/>
        <v>22524.659925464672</v>
      </c>
      <c r="T1711" s="45">
        <f t="shared" si="844"/>
        <v>3154687.3331879545</v>
      </c>
      <c r="U1711" s="45">
        <f t="shared" si="824"/>
        <v>19.599845110649813</v>
      </c>
      <c r="V1711" s="45">
        <f t="shared" si="825"/>
        <v>5.4444014196249483E-3</v>
      </c>
      <c r="W1711" s="45">
        <f t="shared" si="826"/>
        <v>0</v>
      </c>
      <c r="X1711" s="45">
        <f t="shared" si="827"/>
        <v>0</v>
      </c>
      <c r="Y1711" s="45">
        <f t="shared" si="815"/>
        <v>10740.739383764283</v>
      </c>
      <c r="Z1711" s="45">
        <f t="shared" si="816"/>
        <v>-2570.1566037903754</v>
      </c>
      <c r="AA1711" s="45">
        <f t="shared" si="828"/>
        <v>2.9835387177123009</v>
      </c>
      <c r="AB1711" s="45">
        <f t="shared" si="829"/>
        <v>-0.71393238994177088</v>
      </c>
      <c r="AC1711" s="45">
        <f t="shared" si="830"/>
        <v>0.71393238994177088</v>
      </c>
      <c r="AD1711" s="45">
        <f t="shared" si="831"/>
        <v>2.2696063277705303</v>
      </c>
      <c r="AE1711" s="45">
        <f>1/2*(('Car Info '!$C$5)*('My Spreedsheet '!F1711)^2)</f>
        <v>930091.11111111124</v>
      </c>
      <c r="AF1711" s="45">
        <f t="shared" si="832"/>
        <v>930.09111111111122</v>
      </c>
      <c r="AG1711" s="45">
        <f t="shared" si="833"/>
        <v>0.25835864197530867</v>
      </c>
      <c r="AH1711" s="45">
        <f t="shared" si="834"/>
        <v>86.941589580118105</v>
      </c>
      <c r="AI1711" s="45">
        <f t="shared" si="835"/>
        <v>22524.659925464672</v>
      </c>
      <c r="AJ1711" s="45">
        <f t="shared" si="836"/>
        <v>907566.45118564658</v>
      </c>
      <c r="AK1711" s="45">
        <f t="shared" si="837"/>
        <v>907.56645118564666</v>
      </c>
      <c r="AL1711" s="45">
        <f t="shared" si="838"/>
        <v>907566.45118564658</v>
      </c>
      <c r="AM1711" s="45">
        <f t="shared" si="839"/>
        <v>907.56645118564666</v>
      </c>
      <c r="AN1711" s="45">
        <f t="shared" si="840"/>
        <v>680.67483838923499</v>
      </c>
      <c r="AO1711" s="45">
        <f>IF('My Spreedsheet '!AN1711&lt; 'Supercapacitor Info'!$F$22,'My Spreedsheet '!AN1711,'Supercapacitor Info'!$F$22)</f>
        <v>583.20000000000005</v>
      </c>
    </row>
    <row r="1712" spans="2:41" x14ac:dyDescent="0.3">
      <c r="B1712" s="13" t="s">
        <v>12</v>
      </c>
      <c r="C1712" s="13">
        <v>1707</v>
      </c>
      <c r="D1712" s="13">
        <v>230</v>
      </c>
      <c r="E1712" s="54">
        <v>127</v>
      </c>
      <c r="F1712" s="54">
        <f t="shared" si="817"/>
        <v>35.277777777777779</v>
      </c>
      <c r="G1712" s="20">
        <f t="shared" si="841"/>
        <v>-4.1666666666666269E-2</v>
      </c>
      <c r="H1712" s="20">
        <f t="shared" si="842"/>
        <v>-0.14999999999999858</v>
      </c>
      <c r="I1712" s="20">
        <f t="shared" si="818"/>
        <v>35.277777777777779</v>
      </c>
      <c r="J1712" s="20">
        <f t="shared" si="819"/>
        <v>21165.805555555569</v>
      </c>
      <c r="K1712" s="20">
        <f t="shared" si="843"/>
        <v>6157.5555555555538</v>
      </c>
      <c r="L1712" s="45">
        <f>'Car Info '!$C$5*'My Spreedsheet '!G1712</f>
        <v>-62.083333333332739</v>
      </c>
      <c r="M1712" s="45">
        <f t="shared" si="820"/>
        <v>1</v>
      </c>
      <c r="N1712" s="45">
        <f>IF(M1712=1,'Car Info '!$C$5*9.80665*'Car Info '!$H$5,0)</f>
        <v>160.73099349999998</v>
      </c>
      <c r="O1712" s="45">
        <f>0.5*'Car Info '!$G$5*'Car Info '!$I$5*'Car Info '!$D$5*('My Spreedsheet '!F1712*'My Spreedsheet '!F1712)</f>
        <v>475.26131706059027</v>
      </c>
      <c r="P1712" s="45">
        <f t="shared" si="845"/>
        <v>573.90897722725754</v>
      </c>
      <c r="Q1712" s="45">
        <f t="shared" si="821"/>
        <v>20246.233363294919</v>
      </c>
      <c r="R1712" s="45">
        <f t="shared" si="822"/>
        <v>20.24623336329492</v>
      </c>
      <c r="S1712" s="45">
        <f t="shared" si="823"/>
        <v>22436.395400331934</v>
      </c>
      <c r="T1712" s="45">
        <f t="shared" si="844"/>
        <v>3177123.7285882863</v>
      </c>
      <c r="U1712" s="45">
        <f t="shared" si="824"/>
        <v>20.24623336329492</v>
      </c>
      <c r="V1712" s="45">
        <f t="shared" si="825"/>
        <v>5.6239537120263668E-3</v>
      </c>
      <c r="W1712" s="45">
        <f t="shared" si="826"/>
        <v>0</v>
      </c>
      <c r="X1712" s="45">
        <f t="shared" si="827"/>
        <v>0</v>
      </c>
      <c r="Y1712" s="45">
        <f t="shared" si="815"/>
        <v>10760.985617127579</v>
      </c>
      <c r="Z1712" s="45">
        <f t="shared" si="816"/>
        <v>-2570.1566037903754</v>
      </c>
      <c r="AA1712" s="45">
        <f t="shared" si="828"/>
        <v>2.9891626714243276</v>
      </c>
      <c r="AB1712" s="45">
        <f t="shared" si="829"/>
        <v>-0.71393238994177088</v>
      </c>
      <c r="AC1712" s="45">
        <f t="shared" si="830"/>
        <v>0.71393238994177088</v>
      </c>
      <c r="AD1712" s="45">
        <f t="shared" si="831"/>
        <v>2.2752302814825569</v>
      </c>
      <c r="AE1712" s="45">
        <f>1/2*(('Car Info '!$C$5)*('My Spreedsheet '!F1712)^2)</f>
        <v>927168.59567901236</v>
      </c>
      <c r="AF1712" s="45">
        <f t="shared" si="832"/>
        <v>927.16859567901236</v>
      </c>
      <c r="AG1712" s="45">
        <f t="shared" si="833"/>
        <v>0.25754683213305901</v>
      </c>
      <c r="AH1712" s="45">
        <f t="shared" si="834"/>
        <v>87.199136412251164</v>
      </c>
      <c r="AI1712" s="45">
        <f t="shared" si="835"/>
        <v>22436.395400331934</v>
      </c>
      <c r="AJ1712" s="45">
        <f t="shared" si="836"/>
        <v>904732.20027868042</v>
      </c>
      <c r="AK1712" s="45">
        <f t="shared" si="837"/>
        <v>904.73220027868047</v>
      </c>
      <c r="AL1712" s="45">
        <f t="shared" si="838"/>
        <v>904732.20027868042</v>
      </c>
      <c r="AM1712" s="45">
        <f t="shared" si="839"/>
        <v>904.73220027868047</v>
      </c>
      <c r="AN1712" s="45">
        <f t="shared" si="840"/>
        <v>678.54915020901035</v>
      </c>
      <c r="AO1712" s="45">
        <f>IF('My Spreedsheet '!AN1712&lt; 'Supercapacitor Info'!$F$22,'My Spreedsheet '!AN1712,'Supercapacitor Info'!$F$22)</f>
        <v>583.20000000000005</v>
      </c>
    </row>
    <row r="1713" spans="2:41" x14ac:dyDescent="0.3">
      <c r="B1713" s="13" t="s">
        <v>12</v>
      </c>
      <c r="C1713" s="13">
        <v>1708</v>
      </c>
      <c r="D1713" s="13">
        <v>231</v>
      </c>
      <c r="E1713" s="54">
        <v>126.9</v>
      </c>
      <c r="F1713" s="54">
        <f t="shared" si="817"/>
        <v>35.25</v>
      </c>
      <c r="G1713" s="20">
        <f t="shared" si="841"/>
        <v>-2.7777777777778172E-2</v>
      </c>
      <c r="H1713" s="20">
        <f t="shared" si="842"/>
        <v>-0.10000000000000142</v>
      </c>
      <c r="I1713" s="20">
        <f t="shared" si="818"/>
        <v>35.25</v>
      </c>
      <c r="J1713" s="20">
        <f t="shared" si="819"/>
        <v>21201.055555555569</v>
      </c>
      <c r="K1713" s="20">
        <f t="shared" si="843"/>
        <v>6192.8055555555538</v>
      </c>
      <c r="L1713" s="45">
        <f>'Car Info '!$C$5*'My Spreedsheet '!G1713</f>
        <v>-41.388888888889475</v>
      </c>
      <c r="M1713" s="45">
        <f t="shared" si="820"/>
        <v>1</v>
      </c>
      <c r="N1713" s="45">
        <f>IF(M1713=1,'Car Info '!$C$5*9.80665*'Car Info '!$H$5,0)</f>
        <v>160.73099349999998</v>
      </c>
      <c r="O1713" s="45">
        <f>0.5*'Car Info '!$G$5*'Car Info '!$I$5*'Car Info '!$D$5*('My Spreedsheet '!F1713*'My Spreedsheet '!F1713)</f>
        <v>474.51316870420311</v>
      </c>
      <c r="P1713" s="45">
        <f t="shared" si="845"/>
        <v>593.85527331531364</v>
      </c>
      <c r="Q1713" s="45">
        <f t="shared" si="821"/>
        <v>20933.398384364806</v>
      </c>
      <c r="R1713" s="45">
        <f t="shared" si="822"/>
        <v>20.933398384364807</v>
      </c>
      <c r="S1713" s="45">
        <f t="shared" si="823"/>
        <v>22392.35671769816</v>
      </c>
      <c r="T1713" s="45">
        <f t="shared" si="844"/>
        <v>3199516.0853059846</v>
      </c>
      <c r="U1713" s="45">
        <f t="shared" si="824"/>
        <v>20.933398384364807</v>
      </c>
      <c r="V1713" s="45">
        <f t="shared" si="825"/>
        <v>5.8148328845457793E-3</v>
      </c>
      <c r="W1713" s="45">
        <f t="shared" si="826"/>
        <v>0</v>
      </c>
      <c r="X1713" s="45">
        <f t="shared" si="827"/>
        <v>0</v>
      </c>
      <c r="Y1713" s="45">
        <f t="shared" si="815"/>
        <v>10781.919015511943</v>
      </c>
      <c r="Z1713" s="45">
        <f t="shared" si="816"/>
        <v>-2570.1566037903754</v>
      </c>
      <c r="AA1713" s="45">
        <f t="shared" si="828"/>
        <v>2.9949775043088729</v>
      </c>
      <c r="AB1713" s="45">
        <f t="shared" si="829"/>
        <v>-0.71393238994177088</v>
      </c>
      <c r="AC1713" s="45">
        <f t="shared" si="830"/>
        <v>0.71393238994177088</v>
      </c>
      <c r="AD1713" s="45">
        <f t="shared" si="831"/>
        <v>2.2810451143671022</v>
      </c>
      <c r="AE1713" s="45">
        <f>1/2*(('Car Info '!$C$5)*('My Spreedsheet '!F1713)^2)</f>
        <v>925709.0625</v>
      </c>
      <c r="AF1713" s="45">
        <f t="shared" si="832"/>
        <v>925.70906250000007</v>
      </c>
      <c r="AG1713" s="45">
        <f t="shared" si="833"/>
        <v>0.25714140625000004</v>
      </c>
      <c r="AH1713" s="45">
        <f t="shared" si="834"/>
        <v>87.456277818501164</v>
      </c>
      <c r="AI1713" s="45">
        <f t="shared" si="835"/>
        <v>22392.35671769816</v>
      </c>
      <c r="AJ1713" s="45">
        <f t="shared" si="836"/>
        <v>903316.70578230184</v>
      </c>
      <c r="AK1713" s="45">
        <f t="shared" si="837"/>
        <v>903.31670578230182</v>
      </c>
      <c r="AL1713" s="45">
        <f t="shared" si="838"/>
        <v>903316.70578230184</v>
      </c>
      <c r="AM1713" s="45">
        <f t="shared" si="839"/>
        <v>903.31670578230182</v>
      </c>
      <c r="AN1713" s="45">
        <f t="shared" si="840"/>
        <v>677.48752933672642</v>
      </c>
      <c r="AO1713" s="45">
        <f>IF('My Spreedsheet '!AN1713&lt; 'Supercapacitor Info'!$F$22,'My Spreedsheet '!AN1713,'Supercapacitor Info'!$F$22)</f>
        <v>583.20000000000005</v>
      </c>
    </row>
    <row r="1714" spans="2:41" x14ac:dyDescent="0.3">
      <c r="B1714" s="13" t="s">
        <v>12</v>
      </c>
      <c r="C1714" s="13">
        <v>1709</v>
      </c>
      <c r="D1714" s="13">
        <v>232</v>
      </c>
      <c r="E1714" s="54">
        <v>126.8</v>
      </c>
      <c r="F1714" s="54">
        <f t="shared" si="817"/>
        <v>35.222222222222221</v>
      </c>
      <c r="G1714" s="20">
        <f t="shared" si="841"/>
        <v>-2.7777777777778172E-2</v>
      </c>
      <c r="H1714" s="20">
        <f t="shared" si="842"/>
        <v>-0.10000000000000142</v>
      </c>
      <c r="I1714" s="20">
        <f t="shared" si="818"/>
        <v>35.222222222222221</v>
      </c>
      <c r="J1714" s="20">
        <f t="shared" si="819"/>
        <v>21236.277777777792</v>
      </c>
      <c r="K1714" s="20">
        <f t="shared" si="843"/>
        <v>6228.0277777777765</v>
      </c>
      <c r="L1714" s="45">
        <f>'Car Info '!$C$5*'My Spreedsheet '!G1714</f>
        <v>-41.388888888889475</v>
      </c>
      <c r="M1714" s="45">
        <f t="shared" si="820"/>
        <v>1</v>
      </c>
      <c r="N1714" s="45">
        <f>IF(M1714=1,'Car Info '!$C$5*9.80665*'Car Info '!$H$5,0)</f>
        <v>160.73099349999998</v>
      </c>
      <c r="O1714" s="45">
        <f>0.5*'Car Info '!$G$5*'Car Info '!$I$5*'Car Info '!$D$5*('My Spreedsheet '!F1714*'My Spreedsheet '!F1714)</f>
        <v>473.76560967302771</v>
      </c>
      <c r="P1714" s="45">
        <f t="shared" si="845"/>
        <v>593.10771428413818</v>
      </c>
      <c r="Q1714" s="45">
        <f t="shared" si="821"/>
        <v>20890.571714230198</v>
      </c>
      <c r="R1714" s="45">
        <f t="shared" si="822"/>
        <v>20.890571714230198</v>
      </c>
      <c r="S1714" s="45">
        <f t="shared" si="823"/>
        <v>22348.380356205529</v>
      </c>
      <c r="T1714" s="45">
        <f t="shared" si="844"/>
        <v>3221864.4656621902</v>
      </c>
      <c r="U1714" s="45">
        <f t="shared" si="824"/>
        <v>20.890571714230198</v>
      </c>
      <c r="V1714" s="45">
        <f t="shared" si="825"/>
        <v>5.8029365872861657E-3</v>
      </c>
      <c r="W1714" s="45">
        <f t="shared" si="826"/>
        <v>0</v>
      </c>
      <c r="X1714" s="45">
        <f t="shared" si="827"/>
        <v>0</v>
      </c>
      <c r="Y1714" s="45">
        <f t="shared" si="815"/>
        <v>10802.809587226173</v>
      </c>
      <c r="Z1714" s="45">
        <f t="shared" si="816"/>
        <v>-2570.1566037903754</v>
      </c>
      <c r="AA1714" s="45">
        <f t="shared" si="828"/>
        <v>3.0007804408961589</v>
      </c>
      <c r="AB1714" s="45">
        <f t="shared" si="829"/>
        <v>-0.71393238994177088</v>
      </c>
      <c r="AC1714" s="45">
        <f t="shared" si="830"/>
        <v>0.71393238994177088</v>
      </c>
      <c r="AD1714" s="45">
        <f t="shared" si="831"/>
        <v>2.2868480509543883</v>
      </c>
      <c r="AE1714" s="45">
        <f>1/2*(('Car Info '!$C$5)*('My Spreedsheet '!F1714)^2)</f>
        <v>924250.67901234562</v>
      </c>
      <c r="AF1714" s="45">
        <f t="shared" si="832"/>
        <v>924.25067901234559</v>
      </c>
      <c r="AG1714" s="45">
        <f t="shared" si="833"/>
        <v>0.25673629972565154</v>
      </c>
      <c r="AH1714" s="45">
        <f t="shared" si="834"/>
        <v>87.713014118226809</v>
      </c>
      <c r="AI1714" s="45">
        <f t="shared" si="835"/>
        <v>22348.380356205529</v>
      </c>
      <c r="AJ1714" s="45">
        <f t="shared" si="836"/>
        <v>901902.2986561401</v>
      </c>
      <c r="AK1714" s="45">
        <f t="shared" si="837"/>
        <v>901.90229865614015</v>
      </c>
      <c r="AL1714" s="45">
        <f t="shared" si="838"/>
        <v>901902.2986561401</v>
      </c>
      <c r="AM1714" s="45">
        <f t="shared" si="839"/>
        <v>901.90229865614015</v>
      </c>
      <c r="AN1714" s="45">
        <f t="shared" si="840"/>
        <v>676.42672399210517</v>
      </c>
      <c r="AO1714" s="45">
        <f>IF('My Spreedsheet '!AN1714&lt; 'Supercapacitor Info'!$F$22,'My Spreedsheet '!AN1714,'Supercapacitor Info'!$F$22)</f>
        <v>583.20000000000005</v>
      </c>
    </row>
    <row r="1715" spans="2:41" x14ac:dyDescent="0.3">
      <c r="B1715" s="13" t="s">
        <v>12</v>
      </c>
      <c r="C1715" s="13">
        <v>1710</v>
      </c>
      <c r="D1715" s="13">
        <v>233</v>
      </c>
      <c r="E1715" s="54">
        <v>126.7</v>
      </c>
      <c r="F1715" s="54">
        <f t="shared" si="817"/>
        <v>35.194444444444443</v>
      </c>
      <c r="G1715" s="20">
        <f t="shared" si="841"/>
        <v>0</v>
      </c>
      <c r="H1715" s="20">
        <f t="shared" si="842"/>
        <v>0</v>
      </c>
      <c r="I1715" s="20">
        <f t="shared" si="818"/>
        <v>35.194444444444443</v>
      </c>
      <c r="J1715" s="20">
        <f t="shared" si="819"/>
        <v>21271.472222222237</v>
      </c>
      <c r="K1715" s="20">
        <f t="shared" si="843"/>
        <v>6263.2222222222208</v>
      </c>
      <c r="L1715" s="45">
        <f>'Car Info '!$C$5*'My Spreedsheet '!G1715</f>
        <v>0</v>
      </c>
      <c r="M1715" s="45">
        <f t="shared" si="820"/>
        <v>1</v>
      </c>
      <c r="N1715" s="45">
        <f>IF(M1715=1,'Car Info '!$C$5*9.80665*'Car Info '!$H$5,0)</f>
        <v>160.73099349999998</v>
      </c>
      <c r="O1715" s="45">
        <f>0.5*'Car Info '!$G$5*'Car Info '!$I$5*'Car Info '!$D$5*('My Spreedsheet '!F1715*'My Spreedsheet '!F1715)</f>
        <v>473.01863996706419</v>
      </c>
      <c r="P1715" s="45">
        <f t="shared" si="845"/>
        <v>633.7496334670642</v>
      </c>
      <c r="Q1715" s="45">
        <f t="shared" si="821"/>
        <v>22304.466266743621</v>
      </c>
      <c r="R1715" s="45">
        <f t="shared" si="822"/>
        <v>22.304466266743621</v>
      </c>
      <c r="S1715" s="45">
        <f t="shared" si="823"/>
        <v>22304.466266743621</v>
      </c>
      <c r="T1715" s="45">
        <f t="shared" si="844"/>
        <v>3244168.9319289341</v>
      </c>
      <c r="U1715" s="45">
        <f t="shared" si="824"/>
        <v>22.304466266743621</v>
      </c>
      <c r="V1715" s="45">
        <f t="shared" si="825"/>
        <v>6.1956850740954505E-3</v>
      </c>
      <c r="W1715" s="45">
        <f t="shared" si="826"/>
        <v>0</v>
      </c>
      <c r="X1715" s="45">
        <f t="shared" si="827"/>
        <v>0</v>
      </c>
      <c r="Y1715" s="45">
        <f t="shared" si="815"/>
        <v>10825.114053492916</v>
      </c>
      <c r="Z1715" s="45">
        <f t="shared" si="816"/>
        <v>-2570.1566037903754</v>
      </c>
      <c r="AA1715" s="45">
        <f t="shared" si="828"/>
        <v>3.0069761259702545</v>
      </c>
      <c r="AB1715" s="45">
        <f t="shared" si="829"/>
        <v>-0.71393238994177088</v>
      </c>
      <c r="AC1715" s="45">
        <f t="shared" si="830"/>
        <v>0.71393238994177088</v>
      </c>
      <c r="AD1715" s="45">
        <f t="shared" si="831"/>
        <v>2.2930437360284834</v>
      </c>
      <c r="AE1715" s="45">
        <f>1/2*(('Car Info '!$C$5)*('My Spreedsheet '!F1715)^2)</f>
        <v>922793.44521604932</v>
      </c>
      <c r="AF1715" s="45">
        <f t="shared" si="832"/>
        <v>922.79344521604935</v>
      </c>
      <c r="AG1715" s="45">
        <f t="shared" si="833"/>
        <v>0.25633151256001369</v>
      </c>
      <c r="AH1715" s="45">
        <f t="shared" si="834"/>
        <v>87.969345630786819</v>
      </c>
      <c r="AI1715" s="45">
        <f t="shared" si="835"/>
        <v>22304.466266743621</v>
      </c>
      <c r="AJ1715" s="45">
        <f t="shared" si="836"/>
        <v>900488.97894930572</v>
      </c>
      <c r="AK1715" s="45">
        <f t="shared" si="837"/>
        <v>900.48897894930576</v>
      </c>
      <c r="AL1715" s="45">
        <f t="shared" si="838"/>
        <v>0</v>
      </c>
      <c r="AM1715" s="45">
        <f t="shared" si="839"/>
        <v>0</v>
      </c>
      <c r="AN1715" s="45">
        <f t="shared" si="840"/>
        <v>675.36673421197929</v>
      </c>
      <c r="AO1715" s="45">
        <f>IF('My Spreedsheet '!AN1715&lt; 'Supercapacitor Info'!$F$22,'My Spreedsheet '!AN1715,'Supercapacitor Info'!$F$22)</f>
        <v>583.20000000000005</v>
      </c>
    </row>
    <row r="1716" spans="2:41" x14ac:dyDescent="0.3">
      <c r="B1716" s="13" t="s">
        <v>12</v>
      </c>
      <c r="C1716" s="13">
        <v>1711</v>
      </c>
      <c r="D1716" s="13">
        <v>234</v>
      </c>
      <c r="E1716" s="54">
        <v>126.8</v>
      </c>
      <c r="F1716" s="54">
        <f t="shared" si="817"/>
        <v>35.222222222222221</v>
      </c>
      <c r="G1716" s="20">
        <f t="shared" si="841"/>
        <v>2.7777777777778172E-2</v>
      </c>
      <c r="H1716" s="20">
        <f t="shared" si="842"/>
        <v>0.10000000000000142</v>
      </c>
      <c r="I1716" s="20">
        <f t="shared" si="818"/>
        <v>35.222222222222221</v>
      </c>
      <c r="J1716" s="20">
        <f t="shared" si="819"/>
        <v>21306.69444444446</v>
      </c>
      <c r="K1716" s="20">
        <f t="shared" si="843"/>
        <v>6298.4444444444434</v>
      </c>
      <c r="L1716" s="45">
        <f>'Car Info '!$C$5*'My Spreedsheet '!G1716</f>
        <v>41.388888888889475</v>
      </c>
      <c r="M1716" s="45">
        <f t="shared" si="820"/>
        <v>1</v>
      </c>
      <c r="N1716" s="45">
        <f>IF(M1716=1,'Car Info '!$C$5*9.80665*'Car Info '!$H$5,0)</f>
        <v>160.73099349999998</v>
      </c>
      <c r="O1716" s="45">
        <f>0.5*'Car Info '!$G$5*'Car Info '!$I$5*'Car Info '!$D$5*('My Spreedsheet '!F1716*'My Spreedsheet '!F1716)</f>
        <v>473.76560967302771</v>
      </c>
      <c r="P1716" s="45">
        <f t="shared" si="845"/>
        <v>675.88549206191715</v>
      </c>
      <c r="Q1716" s="45">
        <f t="shared" si="821"/>
        <v>23806.18899818086</v>
      </c>
      <c r="R1716" s="45">
        <f t="shared" si="822"/>
        <v>23.806188998180861</v>
      </c>
      <c r="S1716" s="45">
        <f t="shared" si="823"/>
        <v>22348.380356205529</v>
      </c>
      <c r="T1716" s="45">
        <f t="shared" si="844"/>
        <v>3266517.3122851397</v>
      </c>
      <c r="U1716" s="45">
        <f t="shared" si="824"/>
        <v>23.806188998180861</v>
      </c>
      <c r="V1716" s="45">
        <f t="shared" si="825"/>
        <v>6.6128302772724612E-3</v>
      </c>
      <c r="W1716" s="45">
        <f t="shared" si="826"/>
        <v>0</v>
      </c>
      <c r="X1716" s="45">
        <f t="shared" si="827"/>
        <v>0</v>
      </c>
      <c r="Y1716" s="45">
        <f t="shared" si="815"/>
        <v>10848.920242491096</v>
      </c>
      <c r="Z1716" s="45">
        <f t="shared" si="816"/>
        <v>-2570.1566037903754</v>
      </c>
      <c r="AA1716" s="45">
        <f t="shared" si="828"/>
        <v>3.0135889562475269</v>
      </c>
      <c r="AB1716" s="45">
        <f t="shared" si="829"/>
        <v>-0.71393238994177088</v>
      </c>
      <c r="AC1716" s="45">
        <f t="shared" si="830"/>
        <v>0.71393238994177088</v>
      </c>
      <c r="AD1716" s="45">
        <f t="shared" si="831"/>
        <v>2.2996565663057558</v>
      </c>
      <c r="AE1716" s="45">
        <f>1/2*(('Car Info '!$C$5)*('My Spreedsheet '!F1716)^2)</f>
        <v>924250.67901234562</v>
      </c>
      <c r="AF1716" s="45">
        <f t="shared" si="832"/>
        <v>924.25067901234559</v>
      </c>
      <c r="AG1716" s="45">
        <f t="shared" si="833"/>
        <v>0.25673629972565154</v>
      </c>
      <c r="AH1716" s="45">
        <f t="shared" si="834"/>
        <v>88.226081930512464</v>
      </c>
      <c r="AI1716" s="45">
        <f t="shared" si="835"/>
        <v>22348.380356205529</v>
      </c>
      <c r="AJ1716" s="45">
        <f t="shared" si="836"/>
        <v>901902.2986561401</v>
      </c>
      <c r="AK1716" s="45">
        <f t="shared" si="837"/>
        <v>901.90229865614015</v>
      </c>
      <c r="AL1716" s="45">
        <f t="shared" si="838"/>
        <v>0</v>
      </c>
      <c r="AM1716" s="45">
        <f t="shared" si="839"/>
        <v>0</v>
      </c>
      <c r="AN1716" s="45">
        <f t="shared" si="840"/>
        <v>676.42672399210517</v>
      </c>
      <c r="AO1716" s="45">
        <f>IF('My Spreedsheet '!AN1716&lt; 'Supercapacitor Info'!$F$22,'My Spreedsheet '!AN1716,'Supercapacitor Info'!$F$22)</f>
        <v>583.20000000000005</v>
      </c>
    </row>
    <row r="1717" spans="2:41" x14ac:dyDescent="0.3">
      <c r="B1717" s="13" t="s">
        <v>12</v>
      </c>
      <c r="C1717" s="13">
        <v>1712</v>
      </c>
      <c r="D1717" s="13">
        <v>235</v>
      </c>
      <c r="E1717" s="54">
        <v>126.9</v>
      </c>
      <c r="F1717" s="54">
        <f t="shared" si="817"/>
        <v>35.25</v>
      </c>
      <c r="G1717" s="20">
        <f t="shared" si="841"/>
        <v>4.1666666666666269E-2</v>
      </c>
      <c r="H1717" s="20">
        <f t="shared" si="842"/>
        <v>0.14999999999999858</v>
      </c>
      <c r="I1717" s="20">
        <f t="shared" si="818"/>
        <v>35.25</v>
      </c>
      <c r="J1717" s="20">
        <f t="shared" si="819"/>
        <v>21341.94444444446</v>
      </c>
      <c r="K1717" s="20">
        <f t="shared" si="843"/>
        <v>6333.6944444444434</v>
      </c>
      <c r="L1717" s="45">
        <f>'Car Info '!$C$5*'My Spreedsheet '!G1717</f>
        <v>62.083333333332739</v>
      </c>
      <c r="M1717" s="45">
        <f t="shared" si="820"/>
        <v>1</v>
      </c>
      <c r="N1717" s="45">
        <f>IF(M1717=1,'Car Info '!$C$5*9.80665*'Car Info '!$H$5,0)</f>
        <v>160.73099349999998</v>
      </c>
      <c r="O1717" s="45">
        <f>0.5*'Car Info '!$G$5*'Car Info '!$I$5*'Car Info '!$D$5*('My Spreedsheet '!F1717*'My Spreedsheet '!F1717)</f>
        <v>474.51316870420311</v>
      </c>
      <c r="P1717" s="45">
        <f t="shared" si="845"/>
        <v>697.32749553753581</v>
      </c>
      <c r="Q1717" s="45">
        <f t="shared" si="821"/>
        <v>24580.794217698138</v>
      </c>
      <c r="R1717" s="45">
        <f t="shared" si="822"/>
        <v>24.580794217698138</v>
      </c>
      <c r="S1717" s="45">
        <f t="shared" si="823"/>
        <v>22392.35671769816</v>
      </c>
      <c r="T1717" s="45">
        <f t="shared" si="844"/>
        <v>3288909.669002838</v>
      </c>
      <c r="U1717" s="45">
        <f t="shared" si="824"/>
        <v>24.580794217698138</v>
      </c>
      <c r="V1717" s="45">
        <f t="shared" si="825"/>
        <v>6.8279983938050381E-3</v>
      </c>
      <c r="W1717" s="45">
        <f t="shared" si="826"/>
        <v>0</v>
      </c>
      <c r="X1717" s="45">
        <f t="shared" si="827"/>
        <v>0</v>
      </c>
      <c r="Y1717" s="45">
        <f t="shared" si="815"/>
        <v>10873.501036708794</v>
      </c>
      <c r="Z1717" s="45">
        <f t="shared" si="816"/>
        <v>-2570.1566037903754</v>
      </c>
      <c r="AA1717" s="45">
        <f t="shared" si="828"/>
        <v>3.0204169546413318</v>
      </c>
      <c r="AB1717" s="45">
        <f t="shared" si="829"/>
        <v>-0.71393238994177088</v>
      </c>
      <c r="AC1717" s="45">
        <f t="shared" si="830"/>
        <v>0.71393238994177088</v>
      </c>
      <c r="AD1717" s="45">
        <f t="shared" si="831"/>
        <v>2.3064845646995611</v>
      </c>
      <c r="AE1717" s="45">
        <f>1/2*(('Car Info '!$C$5)*('My Spreedsheet '!F1717)^2)</f>
        <v>925709.0625</v>
      </c>
      <c r="AF1717" s="45">
        <f t="shared" si="832"/>
        <v>925.70906250000007</v>
      </c>
      <c r="AG1717" s="45">
        <f t="shared" si="833"/>
        <v>0.25714140625000004</v>
      </c>
      <c r="AH1717" s="45">
        <f t="shared" si="834"/>
        <v>88.483223336762464</v>
      </c>
      <c r="AI1717" s="45">
        <f t="shared" si="835"/>
        <v>22392.35671769816</v>
      </c>
      <c r="AJ1717" s="45">
        <f t="shared" si="836"/>
        <v>903316.70578230184</v>
      </c>
      <c r="AK1717" s="45">
        <f t="shared" si="837"/>
        <v>903.31670578230182</v>
      </c>
      <c r="AL1717" s="45">
        <f t="shared" si="838"/>
        <v>0</v>
      </c>
      <c r="AM1717" s="45">
        <f t="shared" si="839"/>
        <v>0</v>
      </c>
      <c r="AN1717" s="45">
        <f t="shared" si="840"/>
        <v>677.48752933672642</v>
      </c>
      <c r="AO1717" s="45">
        <f>IF('My Spreedsheet '!AN1717&lt; 'Supercapacitor Info'!$F$22,'My Spreedsheet '!AN1717,'Supercapacitor Info'!$F$22)</f>
        <v>583.20000000000005</v>
      </c>
    </row>
    <row r="1718" spans="2:41" x14ac:dyDescent="0.3">
      <c r="B1718" s="13" t="s">
        <v>12</v>
      </c>
      <c r="C1718" s="13">
        <v>1713</v>
      </c>
      <c r="D1718" s="13">
        <v>236</v>
      </c>
      <c r="E1718" s="54">
        <v>127.1</v>
      </c>
      <c r="F1718" s="54">
        <f t="shared" si="817"/>
        <v>35.30555555555555</v>
      </c>
      <c r="G1718" s="20">
        <f t="shared" si="841"/>
        <v>6.9444444444444448E-2</v>
      </c>
      <c r="H1718" s="20">
        <f t="shared" si="842"/>
        <v>0.25</v>
      </c>
      <c r="I1718" s="20">
        <f t="shared" si="818"/>
        <v>35.30555555555555</v>
      </c>
      <c r="J1718" s="20">
        <f t="shared" si="819"/>
        <v>21377.250000000015</v>
      </c>
      <c r="K1718" s="20">
        <f t="shared" si="843"/>
        <v>6368.9999999999991</v>
      </c>
      <c r="L1718" s="45">
        <f>'Car Info '!$C$5*'My Spreedsheet '!G1718</f>
        <v>103.47222222222223</v>
      </c>
      <c r="M1718" s="45">
        <f t="shared" si="820"/>
        <v>1</v>
      </c>
      <c r="N1718" s="45">
        <f>IF(M1718=1,'Car Info '!$C$5*9.80665*'Car Info '!$H$5,0)</f>
        <v>160.73099349999998</v>
      </c>
      <c r="O1718" s="45">
        <f>0.5*'Car Info '!$G$5*'Car Info '!$I$5*'Car Info '!$D$5*('My Spreedsheet '!F1718*'My Spreedsheet '!F1718)</f>
        <v>476.01005474218908</v>
      </c>
      <c r="P1718" s="45">
        <f t="shared" si="845"/>
        <v>740.21327046441138</v>
      </c>
      <c r="Q1718" s="45">
        <f t="shared" si="821"/>
        <v>26133.640743340744</v>
      </c>
      <c r="R1718" s="45">
        <f t="shared" si="822"/>
        <v>26.133640743340745</v>
      </c>
      <c r="S1718" s="45">
        <f t="shared" si="823"/>
        <v>22480.496453217285</v>
      </c>
      <c r="T1718" s="45">
        <f t="shared" si="844"/>
        <v>3311390.1654560552</v>
      </c>
      <c r="U1718" s="45">
        <f t="shared" si="824"/>
        <v>26.133640743340745</v>
      </c>
      <c r="V1718" s="45">
        <f t="shared" si="825"/>
        <v>7.2593446509279852E-3</v>
      </c>
      <c r="W1718" s="45">
        <f t="shared" si="826"/>
        <v>0</v>
      </c>
      <c r="X1718" s="45">
        <f t="shared" si="827"/>
        <v>0</v>
      </c>
      <c r="Y1718" s="45">
        <f t="shared" si="815"/>
        <v>10899.634677452135</v>
      </c>
      <c r="Z1718" s="45">
        <f t="shared" si="816"/>
        <v>-2570.1566037903754</v>
      </c>
      <c r="AA1718" s="45">
        <f t="shared" si="828"/>
        <v>3.0276762992922599</v>
      </c>
      <c r="AB1718" s="45">
        <f t="shared" si="829"/>
        <v>-0.71393238994177088</v>
      </c>
      <c r="AC1718" s="45">
        <f t="shared" si="830"/>
        <v>0.71393238994177088</v>
      </c>
      <c r="AD1718" s="45">
        <f t="shared" si="831"/>
        <v>2.3137439093504888</v>
      </c>
      <c r="AE1718" s="45">
        <f>1/2*(('Car Info '!$C$5)*('My Spreedsheet '!F1718)^2)</f>
        <v>928629.27854938246</v>
      </c>
      <c r="AF1718" s="45">
        <f t="shared" si="832"/>
        <v>928.62927854938243</v>
      </c>
      <c r="AG1718" s="45">
        <f t="shared" si="833"/>
        <v>0.25795257737482846</v>
      </c>
      <c r="AH1718" s="45">
        <f t="shared" si="834"/>
        <v>88.741175914137287</v>
      </c>
      <c r="AI1718" s="45">
        <f t="shared" si="835"/>
        <v>22480.496453217285</v>
      </c>
      <c r="AJ1718" s="45">
        <f t="shared" si="836"/>
        <v>906148.78209616523</v>
      </c>
      <c r="AK1718" s="45">
        <f t="shared" si="837"/>
        <v>906.14878209616529</v>
      </c>
      <c r="AL1718" s="45">
        <f t="shared" si="838"/>
        <v>0</v>
      </c>
      <c r="AM1718" s="45">
        <f t="shared" si="839"/>
        <v>0</v>
      </c>
      <c r="AN1718" s="45">
        <f t="shared" si="840"/>
        <v>679.61158657212388</v>
      </c>
      <c r="AO1718" s="45">
        <f>IF('My Spreedsheet '!AN1718&lt; 'Supercapacitor Info'!$F$22,'My Spreedsheet '!AN1718,'Supercapacitor Info'!$F$22)</f>
        <v>583.20000000000005</v>
      </c>
    </row>
    <row r="1719" spans="2:41" x14ac:dyDescent="0.3">
      <c r="B1719" s="13" t="s">
        <v>12</v>
      </c>
      <c r="C1719" s="13">
        <v>1714</v>
      </c>
      <c r="D1719" s="13">
        <v>237</v>
      </c>
      <c r="E1719" s="54">
        <v>127.4</v>
      </c>
      <c r="F1719" s="54">
        <f t="shared" si="817"/>
        <v>35.388888888888893</v>
      </c>
      <c r="G1719" s="20">
        <f t="shared" si="841"/>
        <v>8.3333333333334522E-2</v>
      </c>
      <c r="H1719" s="20">
        <f t="shared" si="842"/>
        <v>0.30000000000000426</v>
      </c>
      <c r="I1719" s="20">
        <f t="shared" si="818"/>
        <v>35.388888888888893</v>
      </c>
      <c r="J1719" s="20">
        <f t="shared" si="819"/>
        <v>21412.638888888905</v>
      </c>
      <c r="K1719" s="20">
        <f t="shared" si="843"/>
        <v>6404.3888888888878</v>
      </c>
      <c r="L1719" s="45">
        <f>'Car Info '!$C$5*'My Spreedsheet '!G1719</f>
        <v>124.16666666666843</v>
      </c>
      <c r="M1719" s="45">
        <f t="shared" si="820"/>
        <v>1</v>
      </c>
      <c r="N1719" s="45">
        <f>IF(M1719=1,'Car Info '!$C$5*9.80665*'Car Info '!$H$5,0)</f>
        <v>160.73099349999998</v>
      </c>
      <c r="O1719" s="45">
        <f>0.5*'Car Info '!$G$5*'Car Info '!$I$5*'Car Info '!$D$5*('My Spreedsheet '!F1719*'My Spreedsheet '!F1719)</f>
        <v>478.25980373825706</v>
      </c>
      <c r="P1719" s="45">
        <f t="shared" si="845"/>
        <v>763.15746390492541</v>
      </c>
      <c r="Q1719" s="45">
        <f t="shared" si="821"/>
        <v>27007.294694857643</v>
      </c>
      <c r="R1719" s="45">
        <f t="shared" si="822"/>
        <v>27.007294694857642</v>
      </c>
      <c r="S1719" s="45">
        <f t="shared" si="823"/>
        <v>22613.174324487212</v>
      </c>
      <c r="T1719" s="45">
        <f t="shared" si="844"/>
        <v>3334003.3397805425</v>
      </c>
      <c r="U1719" s="45">
        <f t="shared" si="824"/>
        <v>27.007294694857642</v>
      </c>
      <c r="V1719" s="45">
        <f t="shared" si="825"/>
        <v>7.502026304127123E-3</v>
      </c>
      <c r="W1719" s="45">
        <f t="shared" si="826"/>
        <v>0</v>
      </c>
      <c r="X1719" s="45">
        <f t="shared" si="827"/>
        <v>0</v>
      </c>
      <c r="Y1719" s="45">
        <f t="shared" si="815"/>
        <v>10926.641972146994</v>
      </c>
      <c r="Z1719" s="45">
        <f t="shared" si="816"/>
        <v>-2570.1566037903754</v>
      </c>
      <c r="AA1719" s="45">
        <f t="shared" si="828"/>
        <v>3.0351783255963873</v>
      </c>
      <c r="AB1719" s="45">
        <f t="shared" si="829"/>
        <v>-0.71393238994177088</v>
      </c>
      <c r="AC1719" s="45">
        <f t="shared" si="830"/>
        <v>0.71393238994177088</v>
      </c>
      <c r="AD1719" s="45">
        <f t="shared" si="831"/>
        <v>2.3212459356546162</v>
      </c>
      <c r="AE1719" s="45">
        <f>1/2*(('Car Info '!$C$5)*('My Spreedsheet '!F1719)^2)</f>
        <v>933018.22530864226</v>
      </c>
      <c r="AF1719" s="45">
        <f t="shared" si="832"/>
        <v>933.01822530864229</v>
      </c>
      <c r="AG1719" s="45">
        <f t="shared" si="833"/>
        <v>0.25917172925240062</v>
      </c>
      <c r="AH1719" s="45">
        <f t="shared" si="834"/>
        <v>89.000347643389688</v>
      </c>
      <c r="AI1719" s="45">
        <f t="shared" si="835"/>
        <v>22613.174324487212</v>
      </c>
      <c r="AJ1719" s="45">
        <f t="shared" si="836"/>
        <v>910405.05098415504</v>
      </c>
      <c r="AK1719" s="45">
        <f t="shared" si="837"/>
        <v>910.40505098415508</v>
      </c>
      <c r="AL1719" s="45">
        <f t="shared" si="838"/>
        <v>0</v>
      </c>
      <c r="AM1719" s="45">
        <f t="shared" si="839"/>
        <v>0</v>
      </c>
      <c r="AN1719" s="45">
        <f t="shared" si="840"/>
        <v>682.80378823811634</v>
      </c>
      <c r="AO1719" s="45">
        <f>IF('My Spreedsheet '!AN1719&lt; 'Supercapacitor Info'!$F$22,'My Spreedsheet '!AN1719,'Supercapacitor Info'!$F$22)</f>
        <v>583.20000000000005</v>
      </c>
    </row>
    <row r="1720" spans="2:41" x14ac:dyDescent="0.3">
      <c r="B1720" s="13" t="s">
        <v>12</v>
      </c>
      <c r="C1720" s="13">
        <v>1715</v>
      </c>
      <c r="D1720" s="13">
        <v>238</v>
      </c>
      <c r="E1720" s="54">
        <v>127.7</v>
      </c>
      <c r="F1720" s="54">
        <f t="shared" si="817"/>
        <v>35.472222222222221</v>
      </c>
      <c r="G1720" s="20">
        <f t="shared" si="841"/>
        <v>9.7222222222220642E-2</v>
      </c>
      <c r="H1720" s="20">
        <f t="shared" si="842"/>
        <v>0.34999999999999432</v>
      </c>
      <c r="I1720" s="20">
        <f t="shared" si="818"/>
        <v>35.472222222222221</v>
      </c>
      <c r="J1720" s="20">
        <f t="shared" si="819"/>
        <v>21448.111111111128</v>
      </c>
      <c r="K1720" s="20">
        <f t="shared" si="843"/>
        <v>6439.8611111111104</v>
      </c>
      <c r="L1720" s="45">
        <f>'Car Info '!$C$5*'My Spreedsheet '!G1720</f>
        <v>144.86111111110876</v>
      </c>
      <c r="M1720" s="45">
        <f t="shared" si="820"/>
        <v>1</v>
      </c>
      <c r="N1720" s="45">
        <f>IF(M1720=1,'Car Info '!$C$5*9.80665*'Car Info '!$H$5,0)</f>
        <v>160.73099349999998</v>
      </c>
      <c r="O1720" s="45">
        <f>0.5*'Car Info '!$G$5*'Car Info '!$I$5*'Car Info '!$D$5*('My Spreedsheet '!F1720*'My Spreedsheet '!F1720)</f>
        <v>480.51485666123085</v>
      </c>
      <c r="P1720" s="45">
        <f t="shared" si="845"/>
        <v>786.10696127233962</v>
      </c>
      <c r="Q1720" s="45">
        <f t="shared" si="821"/>
        <v>27884.960820688269</v>
      </c>
      <c r="R1720" s="45">
        <f t="shared" si="822"/>
        <v>27.884960820688271</v>
      </c>
      <c r="S1720" s="45">
        <f t="shared" si="823"/>
        <v>22746.415295996991</v>
      </c>
      <c r="T1720" s="45">
        <f t="shared" si="844"/>
        <v>3356749.7550765397</v>
      </c>
      <c r="U1720" s="45">
        <f t="shared" si="824"/>
        <v>27.884960820688271</v>
      </c>
      <c r="V1720" s="45">
        <f t="shared" si="825"/>
        <v>7.7458224501911867E-3</v>
      </c>
      <c r="W1720" s="45">
        <f t="shared" si="826"/>
        <v>0</v>
      </c>
      <c r="X1720" s="45">
        <f t="shared" si="827"/>
        <v>0</v>
      </c>
      <c r="Y1720" s="45">
        <f t="shared" si="815"/>
        <v>10954.526932967681</v>
      </c>
      <c r="Z1720" s="45">
        <f t="shared" si="816"/>
        <v>-2570.1566037903754</v>
      </c>
      <c r="AA1720" s="45">
        <f t="shared" si="828"/>
        <v>3.0429241480465783</v>
      </c>
      <c r="AB1720" s="45">
        <f t="shared" si="829"/>
        <v>-0.71393238994177088</v>
      </c>
      <c r="AC1720" s="45">
        <f t="shared" si="830"/>
        <v>0.71393238994177088</v>
      </c>
      <c r="AD1720" s="45">
        <f t="shared" si="831"/>
        <v>2.3289917581048076</v>
      </c>
      <c r="AE1720" s="45">
        <f>1/2*(('Car Info '!$C$5)*('My Spreedsheet '!F1720)^2)</f>
        <v>937417.51929012337</v>
      </c>
      <c r="AF1720" s="45">
        <f t="shared" si="832"/>
        <v>937.41751929012344</v>
      </c>
      <c r="AG1720" s="45">
        <f t="shared" si="833"/>
        <v>0.26039375535836762</v>
      </c>
      <c r="AH1720" s="45">
        <f t="shared" si="834"/>
        <v>89.260741398748053</v>
      </c>
      <c r="AI1720" s="45">
        <f t="shared" si="835"/>
        <v>22746.415295996991</v>
      </c>
      <c r="AJ1720" s="45">
        <f t="shared" si="836"/>
        <v>914671.10399412643</v>
      </c>
      <c r="AK1720" s="45">
        <f t="shared" si="837"/>
        <v>914.6711039941265</v>
      </c>
      <c r="AL1720" s="45">
        <f t="shared" si="838"/>
        <v>0</v>
      </c>
      <c r="AM1720" s="45">
        <f t="shared" si="839"/>
        <v>0</v>
      </c>
      <c r="AN1720" s="45">
        <f t="shared" si="840"/>
        <v>686.00332799559487</v>
      </c>
      <c r="AO1720" s="45">
        <f>IF('My Spreedsheet '!AN1720&lt; 'Supercapacitor Info'!$F$22,'My Spreedsheet '!AN1720,'Supercapacitor Info'!$F$22)</f>
        <v>583.20000000000005</v>
      </c>
    </row>
    <row r="1721" spans="2:41" x14ac:dyDescent="0.3">
      <c r="B1721" s="13" t="s">
        <v>12</v>
      </c>
      <c r="C1721" s="13">
        <v>1716</v>
      </c>
      <c r="D1721" s="13">
        <v>239</v>
      </c>
      <c r="E1721" s="54">
        <v>128.1</v>
      </c>
      <c r="F1721" s="54">
        <f t="shared" si="817"/>
        <v>35.583333333333329</v>
      </c>
      <c r="G1721" s="20">
        <f t="shared" si="841"/>
        <v>0.11111111111111072</v>
      </c>
      <c r="H1721" s="20">
        <f t="shared" si="842"/>
        <v>0.39999999999999858</v>
      </c>
      <c r="I1721" s="20">
        <f t="shared" si="818"/>
        <v>35.583333333333329</v>
      </c>
      <c r="J1721" s="20">
        <f t="shared" si="819"/>
        <v>21483.69444444446</v>
      </c>
      <c r="K1721" s="20">
        <f t="shared" si="843"/>
        <v>6475.4444444444434</v>
      </c>
      <c r="L1721" s="45">
        <f>'Car Info '!$C$5*'My Spreedsheet '!G1721</f>
        <v>165.55555555555497</v>
      </c>
      <c r="M1721" s="45">
        <f t="shared" si="820"/>
        <v>1</v>
      </c>
      <c r="N1721" s="45">
        <f>IF(M1721=1,'Car Info '!$C$5*9.80665*'Car Info '!$H$5,0)</f>
        <v>160.73099349999998</v>
      </c>
      <c r="O1721" s="45">
        <f>0.5*'Car Info '!$G$5*'Car Info '!$I$5*'Car Info '!$D$5*('My Spreedsheet '!F1721*'My Spreedsheet '!F1721)</f>
        <v>483.52984444482803</v>
      </c>
      <c r="P1721" s="45">
        <f t="shared" si="845"/>
        <v>809.8163935003829</v>
      </c>
      <c r="Q1721" s="45">
        <f t="shared" si="821"/>
        <v>28815.966668721954</v>
      </c>
      <c r="R1721" s="45">
        <f t="shared" si="822"/>
        <v>28.815966668721956</v>
      </c>
      <c r="S1721" s="45">
        <f t="shared" si="823"/>
        <v>22924.948150203461</v>
      </c>
      <c r="T1721" s="45">
        <f t="shared" si="844"/>
        <v>3379674.7032267433</v>
      </c>
      <c r="U1721" s="45">
        <f t="shared" si="824"/>
        <v>28.815966668721956</v>
      </c>
      <c r="V1721" s="45">
        <f t="shared" si="825"/>
        <v>8.0044351857560987E-3</v>
      </c>
      <c r="W1721" s="45">
        <f t="shared" si="826"/>
        <v>0</v>
      </c>
      <c r="X1721" s="45">
        <f t="shared" si="827"/>
        <v>0</v>
      </c>
      <c r="Y1721" s="45">
        <f t="shared" si="815"/>
        <v>10983.342899636404</v>
      </c>
      <c r="Z1721" s="45">
        <f t="shared" si="816"/>
        <v>-2570.1566037903754</v>
      </c>
      <c r="AA1721" s="45">
        <f t="shared" si="828"/>
        <v>3.0509285832323343</v>
      </c>
      <c r="AB1721" s="45">
        <f t="shared" si="829"/>
        <v>-0.71393238994177088</v>
      </c>
      <c r="AC1721" s="45">
        <f t="shared" si="830"/>
        <v>0.71393238994177088</v>
      </c>
      <c r="AD1721" s="45">
        <f t="shared" si="831"/>
        <v>2.3369961932905632</v>
      </c>
      <c r="AE1721" s="45">
        <f>1/2*(('Car Info '!$C$5)*('My Spreedsheet '!F1721)^2)</f>
        <v>943299.34027777764</v>
      </c>
      <c r="AF1721" s="45">
        <f t="shared" si="832"/>
        <v>943.29934027777767</v>
      </c>
      <c r="AG1721" s="45">
        <f t="shared" si="833"/>
        <v>0.2620275945216049</v>
      </c>
      <c r="AH1721" s="45">
        <f t="shared" si="834"/>
        <v>89.522768993269651</v>
      </c>
      <c r="AI1721" s="45">
        <f t="shared" si="835"/>
        <v>22924.948150203461</v>
      </c>
      <c r="AJ1721" s="45">
        <f t="shared" si="836"/>
        <v>920374.39212757419</v>
      </c>
      <c r="AK1721" s="45">
        <f t="shared" si="837"/>
        <v>920.3743921275742</v>
      </c>
      <c r="AL1721" s="45">
        <f t="shared" si="838"/>
        <v>0</v>
      </c>
      <c r="AM1721" s="45">
        <f t="shared" si="839"/>
        <v>0</v>
      </c>
      <c r="AN1721" s="45">
        <f t="shared" si="840"/>
        <v>690.28079409568056</v>
      </c>
      <c r="AO1721" s="45">
        <f>IF('My Spreedsheet '!AN1721&lt; 'Supercapacitor Info'!$F$22,'My Spreedsheet '!AN1721,'Supercapacitor Info'!$F$22)</f>
        <v>583.20000000000005</v>
      </c>
    </row>
    <row r="1722" spans="2:41" x14ac:dyDescent="0.3">
      <c r="B1722" s="13" t="s">
        <v>12</v>
      </c>
      <c r="C1722" s="13">
        <v>1717</v>
      </c>
      <c r="D1722" s="13">
        <v>240</v>
      </c>
      <c r="E1722" s="54">
        <v>128.5</v>
      </c>
      <c r="F1722" s="54">
        <f t="shared" si="817"/>
        <v>35.694444444444443</v>
      </c>
      <c r="G1722" s="20">
        <f t="shared" si="841"/>
        <v>0.12500000000000078</v>
      </c>
      <c r="H1722" s="20">
        <f t="shared" si="842"/>
        <v>0.45000000000000284</v>
      </c>
      <c r="I1722" s="20">
        <f t="shared" si="818"/>
        <v>35.694444444444443</v>
      </c>
      <c r="J1722" s="20">
        <f t="shared" si="819"/>
        <v>21519.388888888905</v>
      </c>
      <c r="K1722" s="20">
        <f t="shared" si="843"/>
        <v>6511.1388888888878</v>
      </c>
      <c r="L1722" s="45">
        <f>'Car Info '!$C$5*'My Spreedsheet '!G1722</f>
        <v>186.25000000000117</v>
      </c>
      <c r="M1722" s="45">
        <f t="shared" si="820"/>
        <v>1</v>
      </c>
      <c r="N1722" s="45">
        <f>IF(M1722=1,'Car Info '!$C$5*9.80665*'Car Info '!$H$5,0)</f>
        <v>160.73099349999998</v>
      </c>
      <c r="O1722" s="45">
        <f>0.5*'Car Info '!$G$5*'Car Info '!$I$5*'Car Info '!$D$5*('My Spreedsheet '!F1722*'My Spreedsheet '!F1722)</f>
        <v>486.55426143181415</v>
      </c>
      <c r="P1722" s="45">
        <f t="shared" si="845"/>
        <v>833.5352549318153</v>
      </c>
      <c r="Q1722" s="45">
        <f t="shared" si="821"/>
        <v>29752.577849649519</v>
      </c>
      <c r="R1722" s="45">
        <f t="shared" si="822"/>
        <v>29.752577849649519</v>
      </c>
      <c r="S1722" s="45">
        <f t="shared" si="823"/>
        <v>23104.487571871698</v>
      </c>
      <c r="T1722" s="45">
        <f t="shared" si="844"/>
        <v>3402779.1907986151</v>
      </c>
      <c r="U1722" s="45">
        <f t="shared" si="824"/>
        <v>29.752577849649519</v>
      </c>
      <c r="V1722" s="45">
        <f t="shared" si="825"/>
        <v>8.2646049582359767E-3</v>
      </c>
      <c r="W1722" s="45">
        <f t="shared" si="826"/>
        <v>0</v>
      </c>
      <c r="X1722" s="45">
        <f t="shared" si="827"/>
        <v>0</v>
      </c>
      <c r="Y1722" s="45">
        <f t="shared" si="815"/>
        <v>11013.095477486053</v>
      </c>
      <c r="Z1722" s="45">
        <f t="shared" si="816"/>
        <v>-2570.1566037903754</v>
      </c>
      <c r="AA1722" s="45">
        <f t="shared" si="828"/>
        <v>3.0591931881905703</v>
      </c>
      <c r="AB1722" s="45">
        <f t="shared" si="829"/>
        <v>-0.71393238994177088</v>
      </c>
      <c r="AC1722" s="45">
        <f t="shared" si="830"/>
        <v>0.71393238994177088</v>
      </c>
      <c r="AD1722" s="45">
        <f t="shared" si="831"/>
        <v>2.3452607982487992</v>
      </c>
      <c r="AE1722" s="45">
        <f>1/2*(('Car Info '!$C$5)*('My Spreedsheet '!F1722)^2)</f>
        <v>949199.55632716033</v>
      </c>
      <c r="AF1722" s="45">
        <f t="shared" si="832"/>
        <v>949.19955632716039</v>
      </c>
      <c r="AG1722" s="45">
        <f t="shared" si="833"/>
        <v>0.2636665434242112</v>
      </c>
      <c r="AH1722" s="45">
        <f t="shared" si="834"/>
        <v>89.786435536693858</v>
      </c>
      <c r="AI1722" s="45">
        <f t="shared" si="835"/>
        <v>23104.487571871698</v>
      </c>
      <c r="AJ1722" s="45">
        <f t="shared" si="836"/>
        <v>926095.06875528861</v>
      </c>
      <c r="AK1722" s="45">
        <f t="shared" si="837"/>
        <v>926.09506875528859</v>
      </c>
      <c r="AL1722" s="45">
        <f t="shared" si="838"/>
        <v>0</v>
      </c>
      <c r="AM1722" s="45">
        <f t="shared" si="839"/>
        <v>0</v>
      </c>
      <c r="AN1722" s="45">
        <f t="shared" si="840"/>
        <v>694.57130156646645</v>
      </c>
      <c r="AO1722" s="45">
        <f>IF('My Spreedsheet '!AN1722&lt; 'Supercapacitor Info'!$F$22,'My Spreedsheet '!AN1722,'Supercapacitor Info'!$F$22)</f>
        <v>583.20000000000005</v>
      </c>
    </row>
    <row r="1723" spans="2:41" x14ac:dyDescent="0.3">
      <c r="B1723" s="13" t="s">
        <v>12</v>
      </c>
      <c r="C1723" s="13">
        <v>1718</v>
      </c>
      <c r="D1723" s="13">
        <v>241</v>
      </c>
      <c r="E1723" s="54">
        <v>129</v>
      </c>
      <c r="F1723" s="54">
        <f t="shared" si="817"/>
        <v>35.833333333333336</v>
      </c>
      <c r="G1723" s="20">
        <f t="shared" si="841"/>
        <v>0.1388888888888889</v>
      </c>
      <c r="H1723" s="20">
        <f t="shared" si="842"/>
        <v>0.5</v>
      </c>
      <c r="I1723" s="20">
        <f t="shared" si="818"/>
        <v>35.833333333333336</v>
      </c>
      <c r="J1723" s="20">
        <f t="shared" si="819"/>
        <v>21555.222222222237</v>
      </c>
      <c r="K1723" s="20">
        <f t="shared" si="843"/>
        <v>6546.9722222222208</v>
      </c>
      <c r="L1723" s="45">
        <f>'Car Info '!$C$5*'My Spreedsheet '!G1723</f>
        <v>206.94444444444446</v>
      </c>
      <c r="M1723" s="45">
        <f t="shared" si="820"/>
        <v>1</v>
      </c>
      <c r="N1723" s="45">
        <f>IF(M1723=1,'Car Info '!$C$5*9.80665*'Car Info '!$H$5,0)</f>
        <v>160.73099349999998</v>
      </c>
      <c r="O1723" s="45">
        <f>0.5*'Car Info '!$G$5*'Car Info '!$I$5*'Car Info '!$D$5*('My Spreedsheet '!F1723*'My Spreedsheet '!F1723)</f>
        <v>490.34804248281262</v>
      </c>
      <c r="P1723" s="45">
        <f t="shared" si="845"/>
        <v>858.02348042725703</v>
      </c>
      <c r="Q1723" s="45">
        <f t="shared" si="821"/>
        <v>30745.841381976712</v>
      </c>
      <c r="R1723" s="45">
        <f t="shared" si="822"/>
        <v>30.745841381976714</v>
      </c>
      <c r="S1723" s="45">
        <f t="shared" si="823"/>
        <v>23330.332122717453</v>
      </c>
      <c r="T1723" s="45">
        <f t="shared" si="844"/>
        <v>3426109.5229213326</v>
      </c>
      <c r="U1723" s="45">
        <f t="shared" si="824"/>
        <v>30.745841381976714</v>
      </c>
      <c r="V1723" s="45">
        <f t="shared" si="825"/>
        <v>8.5405114949935312E-3</v>
      </c>
      <c r="W1723" s="45">
        <f t="shared" si="826"/>
        <v>0</v>
      </c>
      <c r="X1723" s="45">
        <f t="shared" si="827"/>
        <v>0</v>
      </c>
      <c r="Y1723" s="45">
        <f t="shared" si="815"/>
        <v>11043.84131886803</v>
      </c>
      <c r="Z1723" s="45">
        <f t="shared" si="816"/>
        <v>-2570.1566037903754</v>
      </c>
      <c r="AA1723" s="45">
        <f t="shared" si="828"/>
        <v>3.0677336996855638</v>
      </c>
      <c r="AB1723" s="45">
        <f t="shared" si="829"/>
        <v>-0.71393238994177088</v>
      </c>
      <c r="AC1723" s="45">
        <f t="shared" si="830"/>
        <v>0.71393238994177088</v>
      </c>
      <c r="AD1723" s="45">
        <f t="shared" si="831"/>
        <v>2.3538013097437931</v>
      </c>
      <c r="AE1723" s="45">
        <f>1/2*(('Car Info '!$C$5)*('My Spreedsheet '!F1723)^2)</f>
        <v>956600.69444444461</v>
      </c>
      <c r="AF1723" s="45">
        <f t="shared" si="832"/>
        <v>956.60069444444468</v>
      </c>
      <c r="AG1723" s="45">
        <f t="shared" si="833"/>
        <v>0.26572241512345685</v>
      </c>
      <c r="AH1723" s="45">
        <f t="shared" si="834"/>
        <v>90.052157951817321</v>
      </c>
      <c r="AI1723" s="45">
        <f t="shared" si="835"/>
        <v>23330.332122717453</v>
      </c>
      <c r="AJ1723" s="45">
        <f t="shared" si="836"/>
        <v>933270.36232172721</v>
      </c>
      <c r="AK1723" s="45">
        <f t="shared" si="837"/>
        <v>933.27036232172725</v>
      </c>
      <c r="AL1723" s="45">
        <f t="shared" si="838"/>
        <v>0</v>
      </c>
      <c r="AM1723" s="45">
        <f t="shared" si="839"/>
        <v>0</v>
      </c>
      <c r="AN1723" s="45">
        <f t="shared" si="840"/>
        <v>699.95277174129546</v>
      </c>
      <c r="AO1723" s="45">
        <f>IF('My Spreedsheet '!AN1723&lt; 'Supercapacitor Info'!$F$22,'My Spreedsheet '!AN1723,'Supercapacitor Info'!$F$22)</f>
        <v>583.20000000000005</v>
      </c>
    </row>
    <row r="1724" spans="2:41" x14ac:dyDescent="0.3">
      <c r="B1724" s="13" t="s">
        <v>12</v>
      </c>
      <c r="C1724" s="13">
        <v>1719</v>
      </c>
      <c r="D1724" s="13">
        <v>242</v>
      </c>
      <c r="E1724" s="54">
        <v>129.5</v>
      </c>
      <c r="F1724" s="54">
        <f t="shared" si="817"/>
        <v>35.972222222222221</v>
      </c>
      <c r="G1724" s="20">
        <f t="shared" si="841"/>
        <v>0.15277777777777699</v>
      </c>
      <c r="H1724" s="20">
        <f t="shared" si="842"/>
        <v>0.54999999999999716</v>
      </c>
      <c r="I1724" s="20">
        <f t="shared" si="818"/>
        <v>35.972222222222221</v>
      </c>
      <c r="J1724" s="20">
        <f t="shared" si="819"/>
        <v>21591.19444444446</v>
      </c>
      <c r="K1724" s="20">
        <f t="shared" si="843"/>
        <v>6582.9444444444434</v>
      </c>
      <c r="L1724" s="45">
        <f>'Car Info '!$C$5*'My Spreedsheet '!G1724</f>
        <v>227.63888888888772</v>
      </c>
      <c r="M1724" s="45">
        <f t="shared" si="820"/>
        <v>1</v>
      </c>
      <c r="N1724" s="45">
        <f>IF(M1724=1,'Car Info '!$C$5*9.80665*'Car Info '!$H$5,0)</f>
        <v>160.73099349999998</v>
      </c>
      <c r="O1724" s="45">
        <f>0.5*'Car Info '!$G$5*'Car Info '!$I$5*'Car Info '!$D$5*('My Spreedsheet '!F1724*'My Spreedsheet '!F1724)</f>
        <v>494.15655666410584</v>
      </c>
      <c r="P1724" s="45">
        <f t="shared" si="845"/>
        <v>882.52643905299351</v>
      </c>
      <c r="Q1724" s="45">
        <f t="shared" si="821"/>
        <v>31746.437182600737</v>
      </c>
      <c r="R1724" s="45">
        <f t="shared" si="822"/>
        <v>31.746437182600737</v>
      </c>
      <c r="S1724" s="45">
        <f t="shared" si="823"/>
        <v>23557.760485069917</v>
      </c>
      <c r="T1724" s="45">
        <f t="shared" si="844"/>
        <v>3449667.2834064025</v>
      </c>
      <c r="U1724" s="45">
        <f t="shared" si="824"/>
        <v>31.746437182600737</v>
      </c>
      <c r="V1724" s="45">
        <f t="shared" si="825"/>
        <v>8.8184547729446491E-3</v>
      </c>
      <c r="W1724" s="45">
        <f t="shared" si="826"/>
        <v>0</v>
      </c>
      <c r="X1724" s="45">
        <f t="shared" si="827"/>
        <v>0</v>
      </c>
      <c r="Y1724" s="45">
        <f t="shared" si="815"/>
        <v>11075.587756050631</v>
      </c>
      <c r="Z1724" s="45">
        <f t="shared" si="816"/>
        <v>-2570.1566037903754</v>
      </c>
      <c r="AA1724" s="45">
        <f t="shared" si="828"/>
        <v>3.0765521544585086</v>
      </c>
      <c r="AB1724" s="45">
        <f t="shared" si="829"/>
        <v>-0.71393238994177088</v>
      </c>
      <c r="AC1724" s="45">
        <f t="shared" si="830"/>
        <v>0.71393238994177088</v>
      </c>
      <c r="AD1724" s="45">
        <f t="shared" si="831"/>
        <v>2.3626197645167375</v>
      </c>
      <c r="AE1724" s="45">
        <f>1/2*(('Car Info '!$C$5)*('My Spreedsheet '!F1724)^2)</f>
        <v>964030.57484567887</v>
      </c>
      <c r="AF1724" s="45">
        <f t="shared" si="832"/>
        <v>964.03057484567887</v>
      </c>
      <c r="AG1724" s="45">
        <f t="shared" si="833"/>
        <v>0.26778627079046635</v>
      </c>
      <c r="AH1724" s="45">
        <f t="shared" si="834"/>
        <v>90.319944222607788</v>
      </c>
      <c r="AI1724" s="45">
        <f t="shared" si="835"/>
        <v>23557.760485069917</v>
      </c>
      <c r="AJ1724" s="45">
        <f t="shared" si="836"/>
        <v>940472.81436060893</v>
      </c>
      <c r="AK1724" s="45">
        <f t="shared" si="837"/>
        <v>940.47281436060894</v>
      </c>
      <c r="AL1724" s="45">
        <f t="shared" si="838"/>
        <v>0</v>
      </c>
      <c r="AM1724" s="45">
        <f t="shared" si="839"/>
        <v>0</v>
      </c>
      <c r="AN1724" s="45">
        <f t="shared" si="840"/>
        <v>705.3546107704567</v>
      </c>
      <c r="AO1724" s="45">
        <f>IF('My Spreedsheet '!AN1724&lt; 'Supercapacitor Info'!$F$22,'My Spreedsheet '!AN1724,'Supercapacitor Info'!$F$22)</f>
        <v>583.20000000000005</v>
      </c>
    </row>
    <row r="1725" spans="2:41" x14ac:dyDescent="0.3">
      <c r="B1725" s="13" t="s">
        <v>12</v>
      </c>
      <c r="C1725" s="13">
        <v>1720</v>
      </c>
      <c r="D1725" s="13">
        <v>243</v>
      </c>
      <c r="E1725" s="54">
        <v>130.1</v>
      </c>
      <c r="F1725" s="54">
        <f t="shared" si="817"/>
        <v>36.138888888888886</v>
      </c>
      <c r="G1725" s="20">
        <f t="shared" si="841"/>
        <v>0.15277777777777699</v>
      </c>
      <c r="H1725" s="20">
        <f t="shared" si="842"/>
        <v>0.54999999999999716</v>
      </c>
      <c r="I1725" s="20">
        <f t="shared" si="818"/>
        <v>36.138888888888886</v>
      </c>
      <c r="J1725" s="20">
        <f t="shared" si="819"/>
        <v>21627.33333333335</v>
      </c>
      <c r="K1725" s="20">
        <f t="shared" si="843"/>
        <v>6619.0833333333321</v>
      </c>
      <c r="L1725" s="45">
        <f>'Car Info '!$C$5*'My Spreedsheet '!G1725</f>
        <v>227.63888888888772</v>
      </c>
      <c r="M1725" s="45">
        <f t="shared" si="820"/>
        <v>1</v>
      </c>
      <c r="N1725" s="45">
        <f>IF(M1725=1,'Car Info '!$C$5*9.80665*'Car Info '!$H$5,0)</f>
        <v>160.73099349999998</v>
      </c>
      <c r="O1725" s="45">
        <f>0.5*'Car Info '!$G$5*'Car Info '!$I$5*'Car Info '!$D$5*('My Spreedsheet '!F1725*'My Spreedsheet '!F1725)</f>
        <v>498.7462214136475</v>
      </c>
      <c r="P1725" s="45">
        <f t="shared" si="845"/>
        <v>887.11610380253524</v>
      </c>
      <c r="Q1725" s="45">
        <f t="shared" si="821"/>
        <v>32059.390306863839</v>
      </c>
      <c r="R1725" s="45">
        <f t="shared" si="822"/>
        <v>32.05939030686384</v>
      </c>
      <c r="S1725" s="45">
        <f t="shared" si="823"/>
        <v>23832.773794518202</v>
      </c>
      <c r="T1725" s="45">
        <f t="shared" si="844"/>
        <v>3473500.0572009208</v>
      </c>
      <c r="U1725" s="45">
        <f t="shared" si="824"/>
        <v>32.05939030686384</v>
      </c>
      <c r="V1725" s="45">
        <f t="shared" si="825"/>
        <v>8.9053861963510669E-3</v>
      </c>
      <c r="W1725" s="45">
        <f t="shared" si="826"/>
        <v>0</v>
      </c>
      <c r="X1725" s="45">
        <f t="shared" si="827"/>
        <v>0</v>
      </c>
      <c r="Y1725" s="45">
        <f t="shared" si="815"/>
        <v>11107.647146357494</v>
      </c>
      <c r="Z1725" s="45">
        <f t="shared" si="816"/>
        <v>-2570.1566037903754</v>
      </c>
      <c r="AA1725" s="45">
        <f t="shared" si="828"/>
        <v>3.0854575406548594</v>
      </c>
      <c r="AB1725" s="45">
        <f t="shared" si="829"/>
        <v>-0.71393238994177088</v>
      </c>
      <c r="AC1725" s="45">
        <f t="shared" si="830"/>
        <v>0.71393238994177088</v>
      </c>
      <c r="AD1725" s="45">
        <f t="shared" si="831"/>
        <v>2.3715251507130883</v>
      </c>
      <c r="AE1725" s="45">
        <f>1/2*(('Car Info '!$C$5)*('My Spreedsheet '!F1725)^2)</f>
        <v>972984.37114197516</v>
      </c>
      <c r="AF1725" s="45">
        <f t="shared" si="832"/>
        <v>972.9843711419752</v>
      </c>
      <c r="AG1725" s="45">
        <f t="shared" si="833"/>
        <v>0.27027343642832646</v>
      </c>
      <c r="AH1725" s="45">
        <f t="shared" si="834"/>
        <v>90.590217659036114</v>
      </c>
      <c r="AI1725" s="45">
        <f t="shared" si="835"/>
        <v>23832.773794518202</v>
      </c>
      <c r="AJ1725" s="45">
        <f t="shared" si="836"/>
        <v>949151.59734745696</v>
      </c>
      <c r="AK1725" s="45">
        <f t="shared" si="837"/>
        <v>949.15159734745703</v>
      </c>
      <c r="AL1725" s="45">
        <f t="shared" si="838"/>
        <v>0</v>
      </c>
      <c r="AM1725" s="45">
        <f t="shared" si="839"/>
        <v>0</v>
      </c>
      <c r="AN1725" s="45">
        <f t="shared" si="840"/>
        <v>711.86369801059277</v>
      </c>
      <c r="AO1725" s="45">
        <f>IF('My Spreedsheet '!AN1725&lt; 'Supercapacitor Info'!$F$22,'My Spreedsheet '!AN1725,'Supercapacitor Info'!$F$22)</f>
        <v>583.20000000000005</v>
      </c>
    </row>
    <row r="1726" spans="2:41" x14ac:dyDescent="0.3">
      <c r="B1726" s="13" t="s">
        <v>12</v>
      </c>
      <c r="C1726" s="13">
        <v>1721</v>
      </c>
      <c r="D1726" s="13">
        <v>244</v>
      </c>
      <c r="E1726" s="54">
        <v>130.6</v>
      </c>
      <c r="F1726" s="54">
        <f t="shared" si="817"/>
        <v>36.277777777777779</v>
      </c>
      <c r="G1726" s="20">
        <f t="shared" si="841"/>
        <v>0.12500000000000078</v>
      </c>
      <c r="H1726" s="20">
        <f t="shared" si="842"/>
        <v>0.45000000000000284</v>
      </c>
      <c r="I1726" s="20">
        <f t="shared" si="818"/>
        <v>36.277777777777779</v>
      </c>
      <c r="J1726" s="20">
        <f t="shared" si="819"/>
        <v>21663.611111111128</v>
      </c>
      <c r="K1726" s="20">
        <f t="shared" si="843"/>
        <v>6655.3611111111095</v>
      </c>
      <c r="L1726" s="45">
        <f>'Car Info '!$C$5*'My Spreedsheet '!G1726</f>
        <v>186.25000000000117</v>
      </c>
      <c r="M1726" s="45">
        <f t="shared" si="820"/>
        <v>1</v>
      </c>
      <c r="N1726" s="45">
        <f>IF(M1726=1,'Car Info '!$C$5*9.80665*'Car Info '!$H$5,0)</f>
        <v>160.73099349999998</v>
      </c>
      <c r="O1726" s="45">
        <f>0.5*'Car Info '!$G$5*'Car Info '!$I$5*'Car Info '!$D$5*('My Spreedsheet '!F1726*'My Spreedsheet '!F1726)</f>
        <v>502.5871484815903</v>
      </c>
      <c r="P1726" s="45">
        <f t="shared" si="845"/>
        <v>849.56814198159145</v>
      </c>
      <c r="Q1726" s="45">
        <f t="shared" si="821"/>
        <v>30820.444261887737</v>
      </c>
      <c r="R1726" s="45">
        <f t="shared" si="822"/>
        <v>30.820444261887737</v>
      </c>
      <c r="S1726" s="45">
        <f t="shared" si="823"/>
        <v>24063.708150776583</v>
      </c>
      <c r="T1726" s="45">
        <f t="shared" si="844"/>
        <v>3497563.7653516973</v>
      </c>
      <c r="U1726" s="45">
        <f t="shared" si="824"/>
        <v>30.820444261887737</v>
      </c>
      <c r="V1726" s="45">
        <f t="shared" si="825"/>
        <v>8.5612345171910374E-3</v>
      </c>
      <c r="W1726" s="45">
        <f t="shared" si="826"/>
        <v>0</v>
      </c>
      <c r="X1726" s="45">
        <f t="shared" si="827"/>
        <v>0</v>
      </c>
      <c r="Y1726" s="45">
        <f t="shared" si="815"/>
        <v>11138.467590619382</v>
      </c>
      <c r="Z1726" s="45">
        <f t="shared" si="816"/>
        <v>-2570.1566037903754</v>
      </c>
      <c r="AA1726" s="45">
        <f t="shared" si="828"/>
        <v>3.0940187751720507</v>
      </c>
      <c r="AB1726" s="45">
        <f t="shared" si="829"/>
        <v>-0.71393238994177088</v>
      </c>
      <c r="AC1726" s="45">
        <f t="shared" si="830"/>
        <v>0.71393238994177088</v>
      </c>
      <c r="AD1726" s="45">
        <f t="shared" si="831"/>
        <v>2.38008638523028</v>
      </c>
      <c r="AE1726" s="45">
        <f>1/2*(('Car Info '!$C$5)*('My Spreedsheet '!F1726)^2)</f>
        <v>980477.48456790135</v>
      </c>
      <c r="AF1726" s="45">
        <f t="shared" si="832"/>
        <v>980.47748456790134</v>
      </c>
      <c r="AG1726" s="45">
        <f t="shared" si="833"/>
        <v>0.27235485682441701</v>
      </c>
      <c r="AH1726" s="45">
        <f t="shared" si="834"/>
        <v>90.862572515860535</v>
      </c>
      <c r="AI1726" s="45">
        <f t="shared" si="835"/>
        <v>24063.708150776583</v>
      </c>
      <c r="AJ1726" s="45">
        <f t="shared" si="836"/>
        <v>956413.77641712478</v>
      </c>
      <c r="AK1726" s="45">
        <f t="shared" si="837"/>
        <v>956.41377641712484</v>
      </c>
      <c r="AL1726" s="45">
        <f t="shared" si="838"/>
        <v>0</v>
      </c>
      <c r="AM1726" s="45">
        <f t="shared" si="839"/>
        <v>0</v>
      </c>
      <c r="AN1726" s="45">
        <f t="shared" si="840"/>
        <v>717.31033231284357</v>
      </c>
      <c r="AO1726" s="45">
        <f>IF('My Spreedsheet '!AN1726&lt; 'Supercapacitor Info'!$F$22,'My Spreedsheet '!AN1726,'Supercapacitor Info'!$F$22)</f>
        <v>583.20000000000005</v>
      </c>
    </row>
    <row r="1727" spans="2:41" x14ac:dyDescent="0.3">
      <c r="B1727" s="13" t="s">
        <v>12</v>
      </c>
      <c r="C1727" s="13">
        <v>1722</v>
      </c>
      <c r="D1727" s="13">
        <v>245</v>
      </c>
      <c r="E1727" s="54">
        <v>131</v>
      </c>
      <c r="F1727" s="54">
        <f t="shared" si="817"/>
        <v>36.388888888888886</v>
      </c>
      <c r="G1727" s="20">
        <f t="shared" si="841"/>
        <v>8.3333333333332538E-2</v>
      </c>
      <c r="H1727" s="20">
        <f t="shared" si="842"/>
        <v>0.29999999999999716</v>
      </c>
      <c r="I1727" s="20">
        <f t="shared" si="818"/>
        <v>36.388888888888886</v>
      </c>
      <c r="J1727" s="20">
        <f t="shared" si="819"/>
        <v>21700.000000000018</v>
      </c>
      <c r="K1727" s="20">
        <f t="shared" si="843"/>
        <v>6691.7499999999982</v>
      </c>
      <c r="L1727" s="45">
        <f>'Car Info '!$C$5*'My Spreedsheet '!G1727</f>
        <v>124.16666666666548</v>
      </c>
      <c r="M1727" s="45">
        <f t="shared" si="820"/>
        <v>1</v>
      </c>
      <c r="N1727" s="45">
        <f>IF(M1727=1,'Car Info '!$C$5*9.80665*'Car Info '!$H$5,0)</f>
        <v>160.73099349999998</v>
      </c>
      <c r="O1727" s="45">
        <f>0.5*'Car Info '!$G$5*'Car Info '!$I$5*'Car Info '!$D$5*('My Spreedsheet '!F1727*'My Spreedsheet '!F1727)</f>
        <v>505.67049798975683</v>
      </c>
      <c r="P1727" s="45">
        <f t="shared" si="845"/>
        <v>790.56815815642221</v>
      </c>
      <c r="Q1727" s="45">
        <f t="shared" si="821"/>
        <v>28767.896866247585</v>
      </c>
      <c r="R1727" s="45">
        <f t="shared" si="822"/>
        <v>28.767896866247586</v>
      </c>
      <c r="S1727" s="45">
        <f t="shared" si="823"/>
        <v>24249.609829210593</v>
      </c>
      <c r="T1727" s="45">
        <f t="shared" si="844"/>
        <v>3521813.375180908</v>
      </c>
      <c r="U1727" s="45">
        <f t="shared" si="824"/>
        <v>28.767896866247586</v>
      </c>
      <c r="V1727" s="45">
        <f t="shared" si="825"/>
        <v>7.9910824628465511E-3</v>
      </c>
      <c r="W1727" s="45">
        <f t="shared" si="826"/>
        <v>0</v>
      </c>
      <c r="X1727" s="45">
        <f t="shared" si="827"/>
        <v>0</v>
      </c>
      <c r="Y1727" s="45">
        <f t="shared" si="815"/>
        <v>11167.23548748563</v>
      </c>
      <c r="Z1727" s="45">
        <f t="shared" si="816"/>
        <v>-2570.1566037903754</v>
      </c>
      <c r="AA1727" s="45">
        <f t="shared" si="828"/>
        <v>3.1020098576348971</v>
      </c>
      <c r="AB1727" s="45">
        <f t="shared" si="829"/>
        <v>-0.71393238994177088</v>
      </c>
      <c r="AC1727" s="45">
        <f t="shared" si="830"/>
        <v>0.71393238994177088</v>
      </c>
      <c r="AD1727" s="45">
        <f t="shared" si="831"/>
        <v>2.388077467693126</v>
      </c>
      <c r="AE1727" s="45">
        <f>1/2*(('Car Info '!$C$5)*('My Spreedsheet '!F1727)^2)</f>
        <v>986492.66975308617</v>
      </c>
      <c r="AF1727" s="45">
        <f t="shared" si="832"/>
        <v>986.49266975308615</v>
      </c>
      <c r="AG1727" s="45">
        <f t="shared" si="833"/>
        <v>0.27402574159807946</v>
      </c>
      <c r="AH1727" s="45">
        <f t="shared" si="834"/>
        <v>91.136598257458616</v>
      </c>
      <c r="AI1727" s="45">
        <f t="shared" si="835"/>
        <v>24249.609829210593</v>
      </c>
      <c r="AJ1727" s="45">
        <f t="shared" si="836"/>
        <v>962243.05992387561</v>
      </c>
      <c r="AK1727" s="45">
        <f t="shared" si="837"/>
        <v>962.24305992387565</v>
      </c>
      <c r="AL1727" s="45">
        <f t="shared" si="838"/>
        <v>0</v>
      </c>
      <c r="AM1727" s="45">
        <f t="shared" si="839"/>
        <v>0</v>
      </c>
      <c r="AN1727" s="45">
        <f t="shared" si="840"/>
        <v>721.68229494290676</v>
      </c>
      <c r="AO1727" s="45">
        <f>IF('My Spreedsheet '!AN1727&lt; 'Supercapacitor Info'!$F$22,'My Spreedsheet '!AN1727,'Supercapacitor Info'!$F$22)</f>
        <v>583.20000000000005</v>
      </c>
    </row>
    <row r="1728" spans="2:41" x14ac:dyDescent="0.3">
      <c r="B1728" s="13" t="s">
        <v>12</v>
      </c>
      <c r="C1728" s="13">
        <v>1723</v>
      </c>
      <c r="D1728" s="13">
        <v>246</v>
      </c>
      <c r="E1728" s="54">
        <v>131.19999999999999</v>
      </c>
      <c r="F1728" s="54">
        <f t="shared" si="817"/>
        <v>36.444444444444443</v>
      </c>
      <c r="G1728" s="20">
        <f t="shared" si="841"/>
        <v>4.1666666666668246E-2</v>
      </c>
      <c r="H1728" s="20">
        <f t="shared" si="842"/>
        <v>0.15000000000000568</v>
      </c>
      <c r="I1728" s="20">
        <f t="shared" si="818"/>
        <v>36.444444444444443</v>
      </c>
      <c r="J1728" s="20">
        <f t="shared" si="819"/>
        <v>21736.444444444463</v>
      </c>
      <c r="K1728" s="20">
        <f t="shared" si="843"/>
        <v>6728.1944444444425</v>
      </c>
      <c r="L1728" s="45">
        <f>'Car Info '!$C$5*'My Spreedsheet '!G1728</f>
        <v>62.083333333335688</v>
      </c>
      <c r="M1728" s="45">
        <f t="shared" si="820"/>
        <v>1</v>
      </c>
      <c r="N1728" s="45">
        <f>IF(M1728=1,'Car Info '!$C$5*9.80665*'Car Info '!$H$5,0)</f>
        <v>160.73099349999998</v>
      </c>
      <c r="O1728" s="45">
        <f>0.5*'Car Info '!$G$5*'Car Info '!$I$5*'Car Info '!$D$5*('My Spreedsheet '!F1728*'My Spreedsheet '!F1728)</f>
        <v>507.21570869511106</v>
      </c>
      <c r="P1728" s="45">
        <f t="shared" si="845"/>
        <v>730.03003552844666</v>
      </c>
      <c r="Q1728" s="45">
        <f t="shared" si="821"/>
        <v>26605.539072592277</v>
      </c>
      <c r="R1728" s="45">
        <f t="shared" si="822"/>
        <v>26.605539072592279</v>
      </c>
      <c r="S1728" s="45">
        <f t="shared" si="823"/>
        <v>24342.946479999602</v>
      </c>
      <c r="T1728" s="45">
        <f t="shared" si="844"/>
        <v>3546156.3216609075</v>
      </c>
      <c r="U1728" s="45">
        <f t="shared" si="824"/>
        <v>26.605539072592279</v>
      </c>
      <c r="V1728" s="45">
        <f t="shared" si="825"/>
        <v>7.3904275201645223E-3</v>
      </c>
      <c r="W1728" s="45">
        <f t="shared" si="826"/>
        <v>0</v>
      </c>
      <c r="X1728" s="45">
        <f t="shared" si="827"/>
        <v>0</v>
      </c>
      <c r="Y1728" s="45">
        <f t="shared" si="815"/>
        <v>11193.841026558222</v>
      </c>
      <c r="Z1728" s="45">
        <f t="shared" si="816"/>
        <v>-2570.1566037903754</v>
      </c>
      <c r="AA1728" s="45">
        <f t="shared" si="828"/>
        <v>3.1094002851550617</v>
      </c>
      <c r="AB1728" s="45">
        <f t="shared" si="829"/>
        <v>-0.71393238994177088</v>
      </c>
      <c r="AC1728" s="45">
        <f t="shared" si="830"/>
        <v>0.71393238994177088</v>
      </c>
      <c r="AD1728" s="45">
        <f t="shared" si="831"/>
        <v>2.3954678952132911</v>
      </c>
      <c r="AE1728" s="45">
        <f>1/2*(('Car Info '!$C$5)*('My Spreedsheet '!F1728)^2)</f>
        <v>989507.16049382708</v>
      </c>
      <c r="AF1728" s="45">
        <f t="shared" si="832"/>
        <v>989.50716049382709</v>
      </c>
      <c r="AG1728" s="45">
        <f t="shared" si="833"/>
        <v>0.27486310013717419</v>
      </c>
      <c r="AH1728" s="45">
        <f t="shared" si="834"/>
        <v>91.411461357595783</v>
      </c>
      <c r="AI1728" s="45">
        <f t="shared" si="835"/>
        <v>24342.946479999602</v>
      </c>
      <c r="AJ1728" s="45">
        <f t="shared" si="836"/>
        <v>965164.2140138275</v>
      </c>
      <c r="AK1728" s="45">
        <f t="shared" si="837"/>
        <v>965.16421401382752</v>
      </c>
      <c r="AL1728" s="45">
        <f t="shared" si="838"/>
        <v>0</v>
      </c>
      <c r="AM1728" s="45">
        <f t="shared" si="839"/>
        <v>0</v>
      </c>
      <c r="AN1728" s="45">
        <f t="shared" si="840"/>
        <v>723.87316051037067</v>
      </c>
      <c r="AO1728" s="45">
        <f>IF('My Spreedsheet '!AN1728&lt; 'Supercapacitor Info'!$F$22,'My Spreedsheet '!AN1728,'Supercapacitor Info'!$F$22)</f>
        <v>583.20000000000005</v>
      </c>
    </row>
    <row r="1729" spans="2:41" x14ac:dyDescent="0.3">
      <c r="B1729" s="13" t="s">
        <v>12</v>
      </c>
      <c r="C1729" s="13">
        <v>1724</v>
      </c>
      <c r="D1729" s="13">
        <v>247</v>
      </c>
      <c r="E1729" s="54">
        <v>131.30000000000001</v>
      </c>
      <c r="F1729" s="54">
        <f t="shared" si="817"/>
        <v>36.472222222222221</v>
      </c>
      <c r="G1729" s="20">
        <f t="shared" si="841"/>
        <v>0</v>
      </c>
      <c r="H1729" s="20">
        <f t="shared" si="842"/>
        <v>0</v>
      </c>
      <c r="I1729" s="20">
        <f t="shared" si="818"/>
        <v>36.472222222222221</v>
      </c>
      <c r="J1729" s="20">
        <f t="shared" si="819"/>
        <v>21772.916666666686</v>
      </c>
      <c r="K1729" s="20">
        <f t="shared" si="843"/>
        <v>6764.6666666666652</v>
      </c>
      <c r="L1729" s="45">
        <f>'Car Info '!$C$5*'My Spreedsheet '!G1729</f>
        <v>0</v>
      </c>
      <c r="M1729" s="45">
        <f t="shared" si="820"/>
        <v>1</v>
      </c>
      <c r="N1729" s="45">
        <f>IF(M1729=1,'Car Info '!$C$5*9.80665*'Car Info '!$H$5,0)</f>
        <v>160.73099349999998</v>
      </c>
      <c r="O1729" s="45">
        <f>0.5*'Car Info '!$G$5*'Car Info '!$I$5*'Car Info '!$D$5*('My Spreedsheet '!F1729*'My Spreedsheet '!F1729)</f>
        <v>507.98919803560591</v>
      </c>
      <c r="P1729" s="45">
        <f t="shared" si="845"/>
        <v>668.72019153560586</v>
      </c>
      <c r="Q1729" s="45">
        <f t="shared" si="821"/>
        <v>24389.711430173626</v>
      </c>
      <c r="R1729" s="45">
        <f t="shared" si="822"/>
        <v>24.389711430173627</v>
      </c>
      <c r="S1729" s="45">
        <f t="shared" si="823"/>
        <v>24389.711430173626</v>
      </c>
      <c r="T1729" s="45">
        <f t="shared" si="844"/>
        <v>3570546.0330910813</v>
      </c>
      <c r="U1729" s="45">
        <f t="shared" si="824"/>
        <v>24.389711430173627</v>
      </c>
      <c r="V1729" s="45">
        <f t="shared" si="825"/>
        <v>6.7749198417148965E-3</v>
      </c>
      <c r="W1729" s="45">
        <f t="shared" si="826"/>
        <v>0</v>
      </c>
      <c r="X1729" s="45">
        <f t="shared" si="827"/>
        <v>0</v>
      </c>
      <c r="Y1729" s="45">
        <f t="shared" si="815"/>
        <v>11218.230737988397</v>
      </c>
      <c r="Z1729" s="45">
        <f t="shared" si="816"/>
        <v>-2570.1566037903754</v>
      </c>
      <c r="AA1729" s="45">
        <f t="shared" si="828"/>
        <v>3.116175204996777</v>
      </c>
      <c r="AB1729" s="45">
        <f t="shared" si="829"/>
        <v>-0.71393238994177088</v>
      </c>
      <c r="AC1729" s="45">
        <f t="shared" si="830"/>
        <v>0.71393238994177088</v>
      </c>
      <c r="AD1729" s="45">
        <f t="shared" si="831"/>
        <v>2.4022428150550059</v>
      </c>
      <c r="AE1729" s="45">
        <f>1/2*(('Car Info '!$C$5)*('My Spreedsheet '!F1729)^2)</f>
        <v>991016.13040123461</v>
      </c>
      <c r="AF1729" s="45">
        <f t="shared" si="832"/>
        <v>991.01613040123459</v>
      </c>
      <c r="AG1729" s="45">
        <f t="shared" si="833"/>
        <v>0.27528225844478738</v>
      </c>
      <c r="AH1729" s="45">
        <f t="shared" si="834"/>
        <v>91.686743616040573</v>
      </c>
      <c r="AI1729" s="45">
        <f t="shared" si="835"/>
        <v>24389.711430173626</v>
      </c>
      <c r="AJ1729" s="45">
        <f t="shared" si="836"/>
        <v>966626.41897106101</v>
      </c>
      <c r="AK1729" s="45">
        <f t="shared" si="837"/>
        <v>966.62641897106107</v>
      </c>
      <c r="AL1729" s="45">
        <f t="shared" si="838"/>
        <v>0</v>
      </c>
      <c r="AM1729" s="45">
        <f t="shared" si="839"/>
        <v>0</v>
      </c>
      <c r="AN1729" s="45">
        <f t="shared" si="840"/>
        <v>724.96981422829583</v>
      </c>
      <c r="AO1729" s="45">
        <f>IF('My Spreedsheet '!AN1729&lt; 'Supercapacitor Info'!$F$22,'My Spreedsheet '!AN1729,'Supercapacitor Info'!$F$22)</f>
        <v>583.20000000000005</v>
      </c>
    </row>
    <row r="1730" spans="2:41" x14ac:dyDescent="0.3">
      <c r="B1730" s="13" t="s">
        <v>12</v>
      </c>
      <c r="C1730" s="13">
        <v>1725</v>
      </c>
      <c r="D1730" s="13">
        <v>248</v>
      </c>
      <c r="E1730" s="54">
        <v>131.19999999999999</v>
      </c>
      <c r="F1730" s="54">
        <f t="shared" si="817"/>
        <v>36.444444444444443</v>
      </c>
      <c r="G1730" s="20">
        <f t="shared" si="841"/>
        <v>-8.3333333333336493E-2</v>
      </c>
      <c r="H1730" s="20">
        <f t="shared" si="842"/>
        <v>-0.30000000000001137</v>
      </c>
      <c r="I1730" s="20">
        <f t="shared" si="818"/>
        <v>36.444444444444443</v>
      </c>
      <c r="J1730" s="20">
        <f t="shared" si="819"/>
        <v>21809.361111111131</v>
      </c>
      <c r="K1730" s="20">
        <f t="shared" si="843"/>
        <v>6801.1111111111095</v>
      </c>
      <c r="L1730" s="45">
        <f>'Car Info '!$C$5*'My Spreedsheet '!G1730</f>
        <v>-124.16666666667138</v>
      </c>
      <c r="M1730" s="45">
        <f t="shared" si="820"/>
        <v>1</v>
      </c>
      <c r="N1730" s="45">
        <f>IF(M1730=1,'Car Info '!$C$5*9.80665*'Car Info '!$H$5,0)</f>
        <v>160.73099349999998</v>
      </c>
      <c r="O1730" s="45">
        <f>0.5*'Car Info '!$G$5*'Car Info '!$I$5*'Car Info '!$D$5*('My Spreedsheet '!F1730*'My Spreedsheet '!F1730)</f>
        <v>507.21570869511106</v>
      </c>
      <c r="P1730" s="45">
        <f t="shared" si="845"/>
        <v>543.78003552843961</v>
      </c>
      <c r="Q1730" s="45">
        <f t="shared" si="821"/>
        <v>19817.761294814241</v>
      </c>
      <c r="R1730" s="45">
        <f t="shared" si="822"/>
        <v>19.817761294814243</v>
      </c>
      <c r="S1730" s="45">
        <f t="shared" si="823"/>
        <v>24342.946479999602</v>
      </c>
      <c r="T1730" s="45">
        <f t="shared" si="844"/>
        <v>3594888.9795710808</v>
      </c>
      <c r="U1730" s="45">
        <f t="shared" si="824"/>
        <v>19.817761294814243</v>
      </c>
      <c r="V1730" s="45">
        <f t="shared" si="825"/>
        <v>5.5049336930039564E-3</v>
      </c>
      <c r="W1730" s="45">
        <f t="shared" si="826"/>
        <v>0</v>
      </c>
      <c r="X1730" s="45">
        <f t="shared" si="827"/>
        <v>0</v>
      </c>
      <c r="Y1730" s="45">
        <f t="shared" si="815"/>
        <v>11238.048499283212</v>
      </c>
      <c r="Z1730" s="45">
        <f t="shared" si="816"/>
        <v>-2570.1566037903754</v>
      </c>
      <c r="AA1730" s="45">
        <f t="shared" si="828"/>
        <v>3.121680138689781</v>
      </c>
      <c r="AB1730" s="45">
        <f t="shared" si="829"/>
        <v>-0.71393238994177088</v>
      </c>
      <c r="AC1730" s="45">
        <f t="shared" si="830"/>
        <v>0.71393238994177088</v>
      </c>
      <c r="AD1730" s="45">
        <f t="shared" si="831"/>
        <v>2.4077477487480099</v>
      </c>
      <c r="AE1730" s="45">
        <f>1/2*(('Car Info '!$C$5)*('My Spreedsheet '!F1730)^2)</f>
        <v>989507.16049382708</v>
      </c>
      <c r="AF1730" s="45">
        <f t="shared" si="832"/>
        <v>989.50716049382709</v>
      </c>
      <c r="AG1730" s="45">
        <f t="shared" si="833"/>
        <v>0.27486310013717419</v>
      </c>
      <c r="AH1730" s="45">
        <f t="shared" si="834"/>
        <v>91.961606716177741</v>
      </c>
      <c r="AI1730" s="45">
        <f t="shared" si="835"/>
        <v>24342.946479999602</v>
      </c>
      <c r="AJ1730" s="45">
        <f t="shared" si="836"/>
        <v>965164.2140138275</v>
      </c>
      <c r="AK1730" s="45">
        <f t="shared" si="837"/>
        <v>965.16421401382752</v>
      </c>
      <c r="AL1730" s="45">
        <f t="shared" si="838"/>
        <v>965164.2140138275</v>
      </c>
      <c r="AM1730" s="45">
        <f t="shared" si="839"/>
        <v>965.16421401382752</v>
      </c>
      <c r="AN1730" s="45">
        <f t="shared" si="840"/>
        <v>723.87316051037067</v>
      </c>
      <c r="AO1730" s="45">
        <f>IF('My Spreedsheet '!AN1730&lt; 'Supercapacitor Info'!$F$22,'My Spreedsheet '!AN1730,'Supercapacitor Info'!$F$22)</f>
        <v>583.20000000000005</v>
      </c>
    </row>
    <row r="1731" spans="2:41" x14ac:dyDescent="0.3">
      <c r="B1731" s="13" t="s">
        <v>12</v>
      </c>
      <c r="C1731" s="13">
        <v>1726</v>
      </c>
      <c r="D1731" s="13">
        <v>249</v>
      </c>
      <c r="E1731" s="54">
        <v>130.69999999999999</v>
      </c>
      <c r="F1731" s="54">
        <f t="shared" si="817"/>
        <v>36.30555555555555</v>
      </c>
      <c r="G1731" s="20">
        <f t="shared" si="841"/>
        <v>-0.19444444444444128</v>
      </c>
      <c r="H1731" s="20">
        <f t="shared" si="842"/>
        <v>-0.69999999999998863</v>
      </c>
      <c r="I1731" s="20">
        <f t="shared" si="818"/>
        <v>36.30555555555555</v>
      </c>
      <c r="J1731" s="20">
        <f t="shared" si="819"/>
        <v>21845.666666666686</v>
      </c>
      <c r="K1731" s="20">
        <f t="shared" si="843"/>
        <v>6837.4166666666652</v>
      </c>
      <c r="L1731" s="45">
        <f>'Car Info '!$C$5*'My Spreedsheet '!G1731</f>
        <v>-289.72222222221751</v>
      </c>
      <c r="M1731" s="45">
        <f t="shared" si="820"/>
        <v>1</v>
      </c>
      <c r="N1731" s="45">
        <f>IF(M1731=1,'Car Info '!$C$5*9.80665*'Car Info '!$H$5,0)</f>
        <v>160.73099349999998</v>
      </c>
      <c r="O1731" s="45">
        <f>0.5*'Car Info '!$G$5*'Car Info '!$I$5*'Car Info '!$D$5*('My Spreedsheet '!F1731*'My Spreedsheet '!F1731)</f>
        <v>503.35710187081406</v>
      </c>
      <c r="P1731" s="45">
        <f t="shared" si="845"/>
        <v>374.36587314859651</v>
      </c>
      <c r="Q1731" s="45">
        <f t="shared" si="821"/>
        <v>13591.561005700432</v>
      </c>
      <c r="R1731" s="45">
        <f t="shared" si="822"/>
        <v>13.591561005700433</v>
      </c>
      <c r="S1731" s="45">
        <f t="shared" si="823"/>
        <v>24110.08724026816</v>
      </c>
      <c r="T1731" s="45">
        <f t="shared" si="844"/>
        <v>3618999.0668113488</v>
      </c>
      <c r="U1731" s="45">
        <f t="shared" si="824"/>
        <v>13.591561005700433</v>
      </c>
      <c r="V1731" s="45">
        <f t="shared" si="825"/>
        <v>3.7754336126945647E-3</v>
      </c>
      <c r="W1731" s="45">
        <f t="shared" si="826"/>
        <v>0</v>
      </c>
      <c r="X1731" s="45">
        <f t="shared" si="827"/>
        <v>0</v>
      </c>
      <c r="Y1731" s="45">
        <f t="shared" si="815"/>
        <v>11251.640060288912</v>
      </c>
      <c r="Z1731" s="45">
        <f t="shared" si="816"/>
        <v>-2570.1566037903754</v>
      </c>
      <c r="AA1731" s="45">
        <f t="shared" si="828"/>
        <v>3.1254555723024753</v>
      </c>
      <c r="AB1731" s="45">
        <f t="shared" si="829"/>
        <v>-0.71393238994177088</v>
      </c>
      <c r="AC1731" s="45">
        <f t="shared" si="830"/>
        <v>0.71393238994177088</v>
      </c>
      <c r="AD1731" s="45">
        <f t="shared" si="831"/>
        <v>2.4115231823607042</v>
      </c>
      <c r="AE1731" s="45">
        <f>1/2*(('Car Info '!$C$5)*('My Spreedsheet '!F1731)^2)</f>
        <v>981979.55632716022</v>
      </c>
      <c r="AF1731" s="45">
        <f t="shared" si="832"/>
        <v>981.97955632716025</v>
      </c>
      <c r="AG1731" s="45">
        <f t="shared" si="833"/>
        <v>0.27277209897976673</v>
      </c>
      <c r="AH1731" s="45">
        <f t="shared" si="834"/>
        <v>92.234378815157513</v>
      </c>
      <c r="AI1731" s="45">
        <f t="shared" si="835"/>
        <v>24110.08724026816</v>
      </c>
      <c r="AJ1731" s="45">
        <f t="shared" si="836"/>
        <v>957869.46908689209</v>
      </c>
      <c r="AK1731" s="45">
        <f t="shared" si="837"/>
        <v>957.86946908689208</v>
      </c>
      <c r="AL1731" s="45">
        <f t="shared" si="838"/>
        <v>957869.46908689209</v>
      </c>
      <c r="AM1731" s="45">
        <f t="shared" si="839"/>
        <v>957.86946908689208</v>
      </c>
      <c r="AN1731" s="45">
        <f t="shared" si="840"/>
        <v>718.40210181516909</v>
      </c>
      <c r="AO1731" s="45">
        <f>IF('My Spreedsheet '!AN1731&lt; 'Supercapacitor Info'!$F$22,'My Spreedsheet '!AN1731,'Supercapacitor Info'!$F$22)</f>
        <v>583.20000000000005</v>
      </c>
    </row>
    <row r="1732" spans="2:41" x14ac:dyDescent="0.3">
      <c r="B1732" s="13" t="s">
        <v>12</v>
      </c>
      <c r="C1732" s="13">
        <v>1727</v>
      </c>
      <c r="D1732" s="13">
        <v>250</v>
      </c>
      <c r="E1732" s="54">
        <v>129.80000000000001</v>
      </c>
      <c r="F1732" s="54">
        <f t="shared" si="817"/>
        <v>36.055555555555557</v>
      </c>
      <c r="G1732" s="20">
        <f t="shared" si="841"/>
        <v>-0.31944444444444209</v>
      </c>
      <c r="H1732" s="20">
        <f t="shared" si="842"/>
        <v>-1.1499999999999915</v>
      </c>
      <c r="I1732" s="20">
        <f t="shared" si="818"/>
        <v>36.055555555555557</v>
      </c>
      <c r="J1732" s="20">
        <f t="shared" si="819"/>
        <v>21881.722222222241</v>
      </c>
      <c r="K1732" s="20">
        <f t="shared" si="843"/>
        <v>6873.4722222222208</v>
      </c>
      <c r="L1732" s="45">
        <f>'Car Info '!$C$5*'My Spreedsheet '!G1732</f>
        <v>-475.9722222222187</v>
      </c>
      <c r="M1732" s="45">
        <f t="shared" si="820"/>
        <v>1</v>
      </c>
      <c r="N1732" s="45">
        <f>IF(M1732=1,'Car Info '!$C$5*9.80665*'Car Info '!$H$5,0)</f>
        <v>160.73099349999998</v>
      </c>
      <c r="O1732" s="45">
        <f>0.5*'Car Info '!$G$5*'Car Info '!$I$5*'Car Info '!$D$5*('My Spreedsheet '!F1732*'My Spreedsheet '!F1732)</f>
        <v>496.44873707542359</v>
      </c>
      <c r="P1732" s="45">
        <f t="shared" si="845"/>
        <v>181.2075083532049</v>
      </c>
      <c r="Q1732" s="45">
        <f t="shared" si="821"/>
        <v>6533.537384512777</v>
      </c>
      <c r="R1732" s="45">
        <f t="shared" si="822"/>
        <v>6.5335373845127771</v>
      </c>
      <c r="S1732" s="45">
        <f t="shared" si="823"/>
        <v>23694.98028574722</v>
      </c>
      <c r="T1732" s="45">
        <f t="shared" si="844"/>
        <v>3642694.0470970962</v>
      </c>
      <c r="U1732" s="45">
        <f t="shared" si="824"/>
        <v>6.5335373845127771</v>
      </c>
      <c r="V1732" s="45">
        <f t="shared" si="825"/>
        <v>1.8148714956979937E-3</v>
      </c>
      <c r="W1732" s="45">
        <f t="shared" si="826"/>
        <v>0</v>
      </c>
      <c r="X1732" s="45">
        <f t="shared" si="827"/>
        <v>0</v>
      </c>
      <c r="Y1732" s="45">
        <f t="shared" si="815"/>
        <v>11258.173597673424</v>
      </c>
      <c r="Z1732" s="45">
        <f t="shared" si="816"/>
        <v>-2570.1566037903754</v>
      </c>
      <c r="AA1732" s="45">
        <f t="shared" si="828"/>
        <v>3.1272704437981731</v>
      </c>
      <c r="AB1732" s="45">
        <f t="shared" si="829"/>
        <v>-0.71393238994177088</v>
      </c>
      <c r="AC1732" s="45">
        <f t="shared" si="830"/>
        <v>0.71393238994177088</v>
      </c>
      <c r="AD1732" s="45">
        <f t="shared" si="831"/>
        <v>2.4133380538564024</v>
      </c>
      <c r="AE1732" s="45">
        <f>1/2*(('Car Info '!$C$5)*('My Spreedsheet '!F1732)^2)</f>
        <v>968502.29938271607</v>
      </c>
      <c r="AF1732" s="45">
        <f t="shared" si="832"/>
        <v>968.50229938271605</v>
      </c>
      <c r="AG1732" s="45">
        <f t="shared" si="833"/>
        <v>0.26902841649519887</v>
      </c>
      <c r="AH1732" s="45">
        <f t="shared" si="834"/>
        <v>92.503407231652716</v>
      </c>
      <c r="AI1732" s="45">
        <f t="shared" si="835"/>
        <v>23694.98028574722</v>
      </c>
      <c r="AJ1732" s="45">
        <f t="shared" si="836"/>
        <v>944807.31909696886</v>
      </c>
      <c r="AK1732" s="45">
        <f t="shared" si="837"/>
        <v>944.80731909696885</v>
      </c>
      <c r="AL1732" s="45">
        <f t="shared" si="838"/>
        <v>944807.31909696886</v>
      </c>
      <c r="AM1732" s="45">
        <f t="shared" si="839"/>
        <v>944.80731909696885</v>
      </c>
      <c r="AN1732" s="45">
        <f t="shared" si="840"/>
        <v>708.60548932272661</v>
      </c>
      <c r="AO1732" s="45">
        <f>IF('My Spreedsheet '!AN1732&lt; 'Supercapacitor Info'!$F$22,'My Spreedsheet '!AN1732,'Supercapacitor Info'!$F$22)</f>
        <v>583.20000000000005</v>
      </c>
    </row>
    <row r="1733" spans="2:41" x14ac:dyDescent="0.3">
      <c r="B1733" s="13" t="s">
        <v>12</v>
      </c>
      <c r="C1733" s="13">
        <v>1728</v>
      </c>
      <c r="D1733" s="13">
        <v>251</v>
      </c>
      <c r="E1733" s="54">
        <v>128.4</v>
      </c>
      <c r="F1733" s="54">
        <f t="shared" si="817"/>
        <v>35.666666666666664</v>
      </c>
      <c r="G1733" s="20">
        <f t="shared" si="841"/>
        <v>-0.45833333333333492</v>
      </c>
      <c r="H1733" s="20">
        <f t="shared" si="842"/>
        <v>-1.6500000000000057</v>
      </c>
      <c r="I1733" s="20">
        <f t="shared" si="818"/>
        <v>35.666666666666664</v>
      </c>
      <c r="J1733" s="20">
        <f t="shared" si="819"/>
        <v>21917.388888888909</v>
      </c>
      <c r="K1733" s="20">
        <f t="shared" si="843"/>
        <v>6909.1388888888878</v>
      </c>
      <c r="L1733" s="45">
        <f>'Car Info '!$C$5*'My Spreedsheet '!G1733</f>
        <v>-682.91666666666902</v>
      </c>
      <c r="M1733" s="45">
        <f t="shared" si="820"/>
        <v>1</v>
      </c>
      <c r="N1733" s="45">
        <f>IF(M1733=1,'Car Info '!$C$5*9.80665*'Car Info '!$H$5,0)</f>
        <v>160.73099349999998</v>
      </c>
      <c r="O1733" s="45">
        <f>0.5*'Car Info '!$G$5*'Car Info '!$I$5*'Car Info '!$D$5*('My Spreedsheet '!F1733*'My Spreedsheet '!F1733)</f>
        <v>485.79727319724992</v>
      </c>
      <c r="P1733" s="45">
        <f t="shared" si="845"/>
        <v>-36.38839996941914</v>
      </c>
      <c r="Q1733" s="45">
        <f t="shared" si="821"/>
        <v>-1297.8529322426159</v>
      </c>
      <c r="R1733" s="45">
        <f t="shared" si="822"/>
        <v>-1.297852932242616</v>
      </c>
      <c r="S1733" s="45">
        <f t="shared" si="823"/>
        <v>23059.508178868578</v>
      </c>
      <c r="T1733" s="45">
        <f t="shared" si="844"/>
        <v>3665753.555275965</v>
      </c>
      <c r="U1733" s="45">
        <f t="shared" si="824"/>
        <v>0</v>
      </c>
      <c r="V1733" s="45">
        <f t="shared" si="825"/>
        <v>0</v>
      </c>
      <c r="W1733" s="45">
        <f t="shared" si="826"/>
        <v>-1.297852932242616</v>
      </c>
      <c r="X1733" s="45">
        <f t="shared" si="827"/>
        <v>3.6051470340072665E-4</v>
      </c>
      <c r="Y1733" s="45">
        <f t="shared" ref="Y1733:Y1796" si="846">IF(R1733&gt;0,SUM(Y1732,R1733),Y1732)</f>
        <v>11258.173597673424</v>
      </c>
      <c r="Z1733" s="45">
        <f t="shared" ref="Z1733:Z1796" si="847">IF(R1733&lt;0,SUM(Z1732,R1733),Z1732)</f>
        <v>-2571.454456722618</v>
      </c>
      <c r="AA1733" s="45">
        <f t="shared" si="828"/>
        <v>3.1272704437981731</v>
      </c>
      <c r="AB1733" s="45">
        <f t="shared" si="829"/>
        <v>-0.7142929046451717</v>
      </c>
      <c r="AC1733" s="45">
        <f t="shared" si="830"/>
        <v>0.7142929046451717</v>
      </c>
      <c r="AD1733" s="45">
        <f t="shared" si="831"/>
        <v>2.4129775391530015</v>
      </c>
      <c r="AE1733" s="45">
        <f>1/2*(('Car Info '!$C$5)*('My Spreedsheet '!F1733)^2)</f>
        <v>947722.77777777764</v>
      </c>
      <c r="AF1733" s="45">
        <f t="shared" si="832"/>
        <v>947.72277777777765</v>
      </c>
      <c r="AG1733" s="45">
        <f t="shared" si="833"/>
        <v>0.2632563271604938</v>
      </c>
      <c r="AH1733" s="45">
        <f t="shared" si="834"/>
        <v>92.766663558813207</v>
      </c>
      <c r="AI1733" s="45">
        <f t="shared" si="835"/>
        <v>23059.508178868578</v>
      </c>
      <c r="AJ1733" s="45">
        <f t="shared" si="836"/>
        <v>924663.26959890907</v>
      </c>
      <c r="AK1733" s="45">
        <f t="shared" si="837"/>
        <v>924.6632695989091</v>
      </c>
      <c r="AL1733" s="45">
        <f t="shared" si="838"/>
        <v>924663.26959890907</v>
      </c>
      <c r="AM1733" s="45">
        <f t="shared" si="839"/>
        <v>924.6632695989091</v>
      </c>
      <c r="AN1733" s="45">
        <f t="shared" si="840"/>
        <v>693.49745219918179</v>
      </c>
      <c r="AO1733" s="45">
        <f>IF('My Spreedsheet '!AN1733&lt; 'Supercapacitor Info'!$F$22,'My Spreedsheet '!AN1733,'Supercapacitor Info'!$F$22)</f>
        <v>583.20000000000005</v>
      </c>
    </row>
    <row r="1734" spans="2:41" x14ac:dyDescent="0.3">
      <c r="B1734" s="13" t="s">
        <v>12</v>
      </c>
      <c r="C1734" s="13">
        <v>1729</v>
      </c>
      <c r="D1734" s="13">
        <v>252</v>
      </c>
      <c r="E1734" s="54">
        <v>126.5</v>
      </c>
      <c r="F1734" s="54">
        <f t="shared" ref="F1734:F1797" si="848">E1734/3.6</f>
        <v>35.138888888888886</v>
      </c>
      <c r="G1734" s="20">
        <f t="shared" si="841"/>
        <v>-0.59722222222222376</v>
      </c>
      <c r="H1734" s="20">
        <f t="shared" si="842"/>
        <v>-2.1500000000000057</v>
      </c>
      <c r="I1734" s="20">
        <f t="shared" ref="I1734:I1797" si="849">F1734</f>
        <v>35.138888888888886</v>
      </c>
      <c r="J1734" s="20">
        <f t="shared" ref="J1734:J1797" si="850">SUM(I1734,J1733)</f>
        <v>21952.527777777799</v>
      </c>
      <c r="K1734" s="20">
        <f t="shared" si="843"/>
        <v>6944.2777777777765</v>
      </c>
      <c r="L1734" s="45">
        <f>'Car Info '!$C$5*'My Spreedsheet '!G1734</f>
        <v>-889.86111111111336</v>
      </c>
      <c r="M1734" s="45">
        <f t="shared" ref="M1734:M1797" si="851">IF(F1734=0,0,1)</f>
        <v>1</v>
      </c>
      <c r="N1734" s="45">
        <f>IF(M1734=1,'Car Info '!$C$5*9.80665*'Car Info '!$H$5,0)</f>
        <v>160.73099349999998</v>
      </c>
      <c r="O1734" s="45">
        <f>0.5*'Car Info '!$G$5*'Car Info '!$I$5*'Car Info '!$D$5*('My Spreedsheet '!F1734*'My Spreedsheet '!F1734)</f>
        <v>471.52646853077249</v>
      </c>
      <c r="P1734" s="45">
        <f t="shared" si="845"/>
        <v>-257.60364908034092</v>
      </c>
      <c r="Q1734" s="45">
        <f t="shared" ref="Q1734:Q1797" si="852">P1734*F1734</f>
        <v>-9051.9060024064238</v>
      </c>
      <c r="R1734" s="45">
        <f t="shared" ref="R1734:R1797" si="853">Q1734*0.001</f>
        <v>-9.0519060024064242</v>
      </c>
      <c r="S1734" s="45">
        <f t="shared" ref="S1734:S1797" si="854">F1734*(N1734+O1734)</f>
        <v>22216.824707470198</v>
      </c>
      <c r="T1734" s="45">
        <f t="shared" si="844"/>
        <v>3687970.3799834354</v>
      </c>
      <c r="U1734" s="45">
        <f t="shared" ref="U1734:U1797" si="855">IF(R1734&gt;0,R1734,0)</f>
        <v>0</v>
      </c>
      <c r="V1734" s="45">
        <f t="shared" ref="V1734:V1797" si="856">U1734/3600</f>
        <v>0</v>
      </c>
      <c r="W1734" s="45">
        <f t="shared" ref="W1734:W1797" si="857">IF(R1734&lt;0,R1734,0)</f>
        <v>-9.0519060024064242</v>
      </c>
      <c r="X1734" s="45">
        <f t="shared" ref="X1734:X1797" si="858">(W1734/3600)*-1</f>
        <v>2.5144183340017846E-3</v>
      </c>
      <c r="Y1734" s="45">
        <f t="shared" si="846"/>
        <v>11258.173597673424</v>
      </c>
      <c r="Z1734" s="45">
        <f t="shared" si="847"/>
        <v>-2580.5063627250242</v>
      </c>
      <c r="AA1734" s="45">
        <f t="shared" ref="AA1734:AA1797" si="859">Y1734/(60*60)</f>
        <v>3.1272704437981731</v>
      </c>
      <c r="AB1734" s="45">
        <f t="shared" ref="AB1734:AB1797" si="860">Z1734/(60*60)</f>
        <v>-0.71680732297917338</v>
      </c>
      <c r="AC1734" s="45">
        <f t="shared" ref="AC1734:AC1797" si="861">AB1734*-1</f>
        <v>0.71680732297917338</v>
      </c>
      <c r="AD1734" s="45">
        <f t="shared" ref="AD1734:AD1797" si="862">AA1734-AC1734</f>
        <v>2.4104631208189997</v>
      </c>
      <c r="AE1734" s="45">
        <f>1/2*(('Car Info '!$C$5)*('My Spreedsheet '!F1734)^2)</f>
        <v>919882.42669753067</v>
      </c>
      <c r="AF1734" s="45">
        <f t="shared" ref="AF1734:AF1797" si="863">AE1734*0.001</f>
        <v>919.88242669753072</v>
      </c>
      <c r="AG1734" s="45">
        <f t="shared" ref="AG1734:AG1797" si="864">AF1734/3600</f>
        <v>0.25552289630486963</v>
      </c>
      <c r="AH1734" s="45">
        <f t="shared" ref="AH1734:AH1797" si="865">SUM(AG1734,AH1733)</f>
        <v>93.022186455118074</v>
      </c>
      <c r="AI1734" s="45">
        <f t="shared" ref="AI1734:AI1797" si="866">I1734*(N1734+O1734)</f>
        <v>22216.824707470198</v>
      </c>
      <c r="AJ1734" s="45">
        <f t="shared" ref="AJ1734:AJ1797" si="867">AE1734-AI1734</f>
        <v>897665.60199006042</v>
      </c>
      <c r="AK1734" s="45">
        <f t="shared" ref="AK1734:AK1797" si="868">AJ1734*0.001</f>
        <v>897.6656019900604</v>
      </c>
      <c r="AL1734" s="45">
        <f t="shared" ref="AL1734:AL1797" si="869">IF(G1734&lt;0,AJ1734,0)</f>
        <v>897665.60199006042</v>
      </c>
      <c r="AM1734" s="45">
        <f t="shared" ref="AM1734:AM1797" si="870">AL1734*0.001</f>
        <v>897.6656019900604</v>
      </c>
      <c r="AN1734" s="45">
        <f t="shared" ref="AN1734:AN1797" si="871">(AJ1734*0.75)*0.001</f>
        <v>673.24920149254535</v>
      </c>
      <c r="AO1734" s="45">
        <f>IF('My Spreedsheet '!AN1734&lt; 'Supercapacitor Info'!$F$22,'My Spreedsheet '!AN1734,'Supercapacitor Info'!$F$22)</f>
        <v>583.20000000000005</v>
      </c>
    </row>
    <row r="1735" spans="2:41" x14ac:dyDescent="0.3">
      <c r="B1735" s="13" t="s">
        <v>12</v>
      </c>
      <c r="C1735" s="13">
        <v>1730</v>
      </c>
      <c r="D1735" s="13">
        <v>253</v>
      </c>
      <c r="E1735" s="54">
        <v>124.1</v>
      </c>
      <c r="F1735" s="54">
        <f t="shared" si="848"/>
        <v>34.472222222222221</v>
      </c>
      <c r="G1735" s="20">
        <f t="shared" ref="G1735:G1798" si="872">($E1736-$E1734)/2/3.6</f>
        <v>-0.68055555555555636</v>
      </c>
      <c r="H1735" s="20">
        <f t="shared" ref="H1735:H1798" si="873">($E1736-$E1734)/2</f>
        <v>-2.4500000000000028</v>
      </c>
      <c r="I1735" s="20">
        <f t="shared" si="849"/>
        <v>34.472222222222221</v>
      </c>
      <c r="J1735" s="20">
        <f t="shared" si="850"/>
        <v>21987.000000000022</v>
      </c>
      <c r="K1735" s="20">
        <f t="shared" si="843"/>
        <v>6978.7499999999991</v>
      </c>
      <c r="L1735" s="45">
        <f>'Car Info '!$C$5*'My Spreedsheet '!G1735</f>
        <v>-1014.027777777779</v>
      </c>
      <c r="M1735" s="45">
        <f t="shared" si="851"/>
        <v>1</v>
      </c>
      <c r="N1735" s="45">
        <f>IF(M1735=1,'Car Info '!$C$5*9.80665*'Car Info '!$H$5,0)</f>
        <v>160.73099349999998</v>
      </c>
      <c r="O1735" s="45">
        <f>0.5*'Car Info '!$G$5*'Car Info '!$I$5*'Car Info '!$D$5*('My Spreedsheet '!F1735*'My Spreedsheet '!F1735)</f>
        <v>453.80428076135587</v>
      </c>
      <c r="P1735" s="45">
        <f t="shared" si="845"/>
        <v>-399.49250351642314</v>
      </c>
      <c r="Q1735" s="45">
        <f t="shared" si="852"/>
        <v>-13771.394357330031</v>
      </c>
      <c r="R1735" s="45">
        <f t="shared" si="853"/>
        <v>-13.771394357330031</v>
      </c>
      <c r="S1735" s="45">
        <f t="shared" si="854"/>
        <v>21184.39653773174</v>
      </c>
      <c r="T1735" s="45">
        <f t="shared" si="844"/>
        <v>3709154.7765211673</v>
      </c>
      <c r="U1735" s="45">
        <f t="shared" si="855"/>
        <v>0</v>
      </c>
      <c r="V1735" s="45">
        <f t="shared" si="856"/>
        <v>0</v>
      </c>
      <c r="W1735" s="45">
        <f t="shared" si="857"/>
        <v>-13.771394357330031</v>
      </c>
      <c r="X1735" s="45">
        <f t="shared" si="858"/>
        <v>3.8253873214805644E-3</v>
      </c>
      <c r="Y1735" s="45">
        <f t="shared" si="846"/>
        <v>11258.173597673424</v>
      </c>
      <c r="Z1735" s="45">
        <f t="shared" si="847"/>
        <v>-2594.2777570823541</v>
      </c>
      <c r="AA1735" s="45">
        <f t="shared" si="859"/>
        <v>3.1272704437981731</v>
      </c>
      <c r="AB1735" s="45">
        <f t="shared" si="860"/>
        <v>-0.7206327103006539</v>
      </c>
      <c r="AC1735" s="45">
        <f t="shared" si="861"/>
        <v>0.7206327103006539</v>
      </c>
      <c r="AD1735" s="45">
        <f t="shared" si="862"/>
        <v>2.4066377334975191</v>
      </c>
      <c r="AE1735" s="45">
        <f>1/2*(('Car Info '!$C$5)*('My Spreedsheet '!F1735)^2)</f>
        <v>885308.90817901236</v>
      </c>
      <c r="AF1735" s="45">
        <f t="shared" si="863"/>
        <v>885.30890817901241</v>
      </c>
      <c r="AG1735" s="45">
        <f t="shared" si="864"/>
        <v>0.24591914116083677</v>
      </c>
      <c r="AH1735" s="45">
        <f t="shared" si="865"/>
        <v>93.268105596278915</v>
      </c>
      <c r="AI1735" s="45">
        <f t="shared" si="866"/>
        <v>21184.39653773174</v>
      </c>
      <c r="AJ1735" s="45">
        <f t="shared" si="867"/>
        <v>864124.51164128061</v>
      </c>
      <c r="AK1735" s="45">
        <f t="shared" si="868"/>
        <v>864.12451164128061</v>
      </c>
      <c r="AL1735" s="45">
        <f t="shared" si="869"/>
        <v>864124.51164128061</v>
      </c>
      <c r="AM1735" s="45">
        <f t="shared" si="870"/>
        <v>864.12451164128061</v>
      </c>
      <c r="AN1735" s="45">
        <f t="shared" si="871"/>
        <v>648.09338373096045</v>
      </c>
      <c r="AO1735" s="45">
        <f>IF('My Spreedsheet '!AN1735&lt; 'Supercapacitor Info'!$F$22,'My Spreedsheet '!AN1735,'Supercapacitor Info'!$F$22)</f>
        <v>583.20000000000005</v>
      </c>
    </row>
    <row r="1736" spans="2:41" x14ac:dyDescent="0.3">
      <c r="B1736" s="13" t="s">
        <v>12</v>
      </c>
      <c r="C1736" s="13">
        <v>1731</v>
      </c>
      <c r="D1736" s="13">
        <v>254</v>
      </c>
      <c r="E1736" s="54">
        <v>121.6</v>
      </c>
      <c r="F1736" s="54">
        <f t="shared" si="848"/>
        <v>33.777777777777779</v>
      </c>
      <c r="G1736" s="20">
        <f t="shared" si="872"/>
        <v>-0.70833333333333248</v>
      </c>
      <c r="H1736" s="20">
        <f t="shared" si="873"/>
        <v>-2.5499999999999972</v>
      </c>
      <c r="I1736" s="20">
        <f t="shared" si="849"/>
        <v>33.777777777777779</v>
      </c>
      <c r="J1736" s="20">
        <f t="shared" si="850"/>
        <v>22020.777777777799</v>
      </c>
      <c r="K1736" s="20">
        <f t="shared" si="843"/>
        <v>7012.5277777777765</v>
      </c>
      <c r="L1736" s="45">
        <f>'Car Info '!$C$5*'My Spreedsheet '!G1736</f>
        <v>-1055.4166666666654</v>
      </c>
      <c r="M1736" s="45">
        <f t="shared" si="851"/>
        <v>1</v>
      </c>
      <c r="N1736" s="45">
        <f>IF(M1736=1,'Car Info '!$C$5*9.80665*'Car Info '!$H$5,0)</f>
        <v>160.73099349999998</v>
      </c>
      <c r="O1736" s="45">
        <f>0.5*'Car Info '!$G$5*'Car Info '!$I$5*'Car Info '!$D$5*('My Spreedsheet '!F1736*'My Spreedsheet '!F1736)</f>
        <v>435.7046301937778</v>
      </c>
      <c r="P1736" s="45">
        <f t="shared" si="845"/>
        <v>-458.98104297288762</v>
      </c>
      <c r="Q1736" s="45">
        <f t="shared" si="852"/>
        <v>-15503.359673750871</v>
      </c>
      <c r="R1736" s="45">
        <f t="shared" si="853"/>
        <v>-15.503359673750872</v>
      </c>
      <c r="S1736" s="45">
        <f t="shared" si="854"/>
        <v>20146.269955878717</v>
      </c>
      <c r="T1736" s="45">
        <f t="shared" si="844"/>
        <v>3729301.0464770459</v>
      </c>
      <c r="U1736" s="45">
        <f t="shared" si="855"/>
        <v>0</v>
      </c>
      <c r="V1736" s="45">
        <f t="shared" si="856"/>
        <v>0</v>
      </c>
      <c r="W1736" s="45">
        <f t="shared" si="857"/>
        <v>-15.503359673750872</v>
      </c>
      <c r="X1736" s="45">
        <f t="shared" si="858"/>
        <v>4.3064887982641308E-3</v>
      </c>
      <c r="Y1736" s="45">
        <f t="shared" si="846"/>
        <v>11258.173597673424</v>
      </c>
      <c r="Z1736" s="45">
        <f t="shared" si="847"/>
        <v>-2609.7811167561049</v>
      </c>
      <c r="AA1736" s="45">
        <f t="shared" si="859"/>
        <v>3.1272704437981731</v>
      </c>
      <c r="AB1736" s="45">
        <f t="shared" si="860"/>
        <v>-0.72493919909891802</v>
      </c>
      <c r="AC1736" s="45">
        <f t="shared" si="861"/>
        <v>0.72493919909891802</v>
      </c>
      <c r="AD1736" s="45">
        <f t="shared" si="862"/>
        <v>2.4023312446992549</v>
      </c>
      <c r="AE1736" s="45">
        <f>1/2*(('Car Info '!$C$5)*('My Spreedsheet '!F1736)^2)</f>
        <v>849999.0123456791</v>
      </c>
      <c r="AF1736" s="45">
        <f t="shared" si="863"/>
        <v>849.99901234567915</v>
      </c>
      <c r="AG1736" s="45">
        <f t="shared" si="864"/>
        <v>0.23611083676268865</v>
      </c>
      <c r="AH1736" s="45">
        <f t="shared" si="865"/>
        <v>93.504216433041606</v>
      </c>
      <c r="AI1736" s="45">
        <f t="shared" si="866"/>
        <v>20146.269955878717</v>
      </c>
      <c r="AJ1736" s="45">
        <f t="shared" si="867"/>
        <v>829852.74238980038</v>
      </c>
      <c r="AK1736" s="45">
        <f t="shared" si="868"/>
        <v>829.85274238980037</v>
      </c>
      <c r="AL1736" s="45">
        <f t="shared" si="869"/>
        <v>829852.74238980038</v>
      </c>
      <c r="AM1736" s="45">
        <f t="shared" si="870"/>
        <v>829.85274238980037</v>
      </c>
      <c r="AN1736" s="45">
        <f t="shared" si="871"/>
        <v>622.38955679235028</v>
      </c>
      <c r="AO1736" s="45">
        <f>IF('My Spreedsheet '!AN1736&lt; 'Supercapacitor Info'!$F$22,'My Spreedsheet '!AN1736,'Supercapacitor Info'!$F$22)</f>
        <v>583.20000000000005</v>
      </c>
    </row>
    <row r="1737" spans="2:41" x14ac:dyDescent="0.3">
      <c r="B1737" s="13" t="s">
        <v>12</v>
      </c>
      <c r="C1737" s="13">
        <v>1732</v>
      </c>
      <c r="D1737" s="13">
        <v>255</v>
      </c>
      <c r="E1737" s="54">
        <v>119</v>
      </c>
      <c r="F1737" s="54">
        <f t="shared" si="848"/>
        <v>33.055555555555557</v>
      </c>
      <c r="G1737" s="20">
        <f t="shared" si="872"/>
        <v>-0.70833333333333248</v>
      </c>
      <c r="H1737" s="20">
        <f t="shared" si="873"/>
        <v>-2.5499999999999972</v>
      </c>
      <c r="I1737" s="20">
        <f t="shared" si="849"/>
        <v>33.055555555555557</v>
      </c>
      <c r="J1737" s="20">
        <f t="shared" si="850"/>
        <v>22053.833333333354</v>
      </c>
      <c r="K1737" s="20">
        <f t="shared" si="843"/>
        <v>7045.5833333333321</v>
      </c>
      <c r="L1737" s="45">
        <f>'Car Info '!$C$5*'My Spreedsheet '!G1737</f>
        <v>-1055.4166666666654</v>
      </c>
      <c r="M1737" s="45">
        <f t="shared" si="851"/>
        <v>1</v>
      </c>
      <c r="N1737" s="45">
        <f>IF(M1737=1,'Car Info '!$C$5*9.80665*'Car Info '!$H$5,0)</f>
        <v>160.73099349999998</v>
      </c>
      <c r="O1737" s="45">
        <f>0.5*'Car Info '!$G$5*'Car Info '!$I$5*'Car Info '!$D$5*('My Spreedsheet '!F1737*'My Spreedsheet '!F1737)</f>
        <v>417.27171621892364</v>
      </c>
      <c r="P1737" s="45">
        <f t="shared" si="845"/>
        <v>-477.41395694774178</v>
      </c>
      <c r="Q1737" s="45">
        <f t="shared" si="852"/>
        <v>-15781.183576883688</v>
      </c>
      <c r="R1737" s="45">
        <f t="shared" si="853"/>
        <v>-15.781183576883688</v>
      </c>
      <c r="S1737" s="45">
        <f t="shared" si="854"/>
        <v>19106.200682375529</v>
      </c>
      <c r="T1737" s="45">
        <f t="shared" si="844"/>
        <v>3748407.2471594214</v>
      </c>
      <c r="U1737" s="45">
        <f t="shared" si="855"/>
        <v>0</v>
      </c>
      <c r="V1737" s="45">
        <f t="shared" si="856"/>
        <v>0</v>
      </c>
      <c r="W1737" s="45">
        <f t="shared" si="857"/>
        <v>-15.781183576883688</v>
      </c>
      <c r="X1737" s="45">
        <f t="shared" si="858"/>
        <v>4.383662104689913E-3</v>
      </c>
      <c r="Y1737" s="45">
        <f t="shared" si="846"/>
        <v>11258.173597673424</v>
      </c>
      <c r="Z1737" s="45">
        <f t="shared" si="847"/>
        <v>-2625.5623003329888</v>
      </c>
      <c r="AA1737" s="45">
        <f t="shared" si="859"/>
        <v>3.1272704437981731</v>
      </c>
      <c r="AB1737" s="45">
        <f t="shared" si="860"/>
        <v>-0.72932286120360801</v>
      </c>
      <c r="AC1737" s="45">
        <f t="shared" si="861"/>
        <v>0.72932286120360801</v>
      </c>
      <c r="AD1737" s="45">
        <f t="shared" si="862"/>
        <v>2.3979475825945649</v>
      </c>
      <c r="AE1737" s="45">
        <f>1/2*(('Car Info '!$C$5)*('My Spreedsheet '!F1737)^2)</f>
        <v>814038.96604938281</v>
      </c>
      <c r="AF1737" s="45">
        <f t="shared" si="863"/>
        <v>814.03896604938279</v>
      </c>
      <c r="AG1737" s="45">
        <f t="shared" si="864"/>
        <v>0.22612193501371744</v>
      </c>
      <c r="AH1737" s="45">
        <f t="shared" si="865"/>
        <v>93.730338368055328</v>
      </c>
      <c r="AI1737" s="45">
        <f t="shared" si="866"/>
        <v>19106.200682375529</v>
      </c>
      <c r="AJ1737" s="45">
        <f t="shared" si="867"/>
        <v>794932.76536700723</v>
      </c>
      <c r="AK1737" s="45">
        <f t="shared" si="868"/>
        <v>794.93276536700728</v>
      </c>
      <c r="AL1737" s="45">
        <f t="shared" si="869"/>
        <v>794932.76536700723</v>
      </c>
      <c r="AM1737" s="45">
        <f t="shared" si="870"/>
        <v>794.93276536700728</v>
      </c>
      <c r="AN1737" s="45">
        <f t="shared" si="871"/>
        <v>596.1995740252554</v>
      </c>
      <c r="AO1737" s="45">
        <f>IF('My Spreedsheet '!AN1737&lt; 'Supercapacitor Info'!$F$22,'My Spreedsheet '!AN1737,'Supercapacitor Info'!$F$22)</f>
        <v>583.20000000000005</v>
      </c>
    </row>
    <row r="1738" spans="2:41" x14ac:dyDescent="0.3">
      <c r="B1738" s="13" t="s">
        <v>12</v>
      </c>
      <c r="C1738" s="13">
        <v>1733</v>
      </c>
      <c r="D1738" s="13">
        <v>256</v>
      </c>
      <c r="E1738" s="54">
        <v>116.5</v>
      </c>
      <c r="F1738" s="54">
        <f t="shared" si="848"/>
        <v>32.361111111111107</v>
      </c>
      <c r="G1738" s="20">
        <f t="shared" si="872"/>
        <v>-0.68055555555555636</v>
      </c>
      <c r="H1738" s="20">
        <f t="shared" si="873"/>
        <v>-2.4500000000000028</v>
      </c>
      <c r="I1738" s="20">
        <f t="shared" si="849"/>
        <v>32.361111111111107</v>
      </c>
      <c r="J1738" s="20">
        <f t="shared" si="850"/>
        <v>22086.194444444463</v>
      </c>
      <c r="K1738" s="20">
        <f t="shared" si="843"/>
        <v>7077.9444444444434</v>
      </c>
      <c r="L1738" s="45">
        <f>'Car Info '!$C$5*'My Spreedsheet '!G1738</f>
        <v>-1014.027777777779</v>
      </c>
      <c r="M1738" s="45">
        <f t="shared" si="851"/>
        <v>1</v>
      </c>
      <c r="N1738" s="45">
        <f>IF(M1738=1,'Car Info '!$C$5*9.80665*'Car Info '!$H$5,0)</f>
        <v>160.73099349999998</v>
      </c>
      <c r="O1738" s="45">
        <f>0.5*'Car Info '!$G$5*'Car Info '!$I$5*'Car Info '!$D$5*('My Spreedsheet '!F1738*'My Spreedsheet '!F1738)</f>
        <v>399.92345529639749</v>
      </c>
      <c r="P1738" s="45">
        <f t="shared" si="845"/>
        <v>-453.37332898138152</v>
      </c>
      <c r="Q1738" s="45">
        <f t="shared" si="852"/>
        <v>-14671.664673980817</v>
      </c>
      <c r="R1738" s="45">
        <f t="shared" si="853"/>
        <v>-14.671664673980818</v>
      </c>
      <c r="S1738" s="45">
        <f t="shared" si="854"/>
        <v>18143.40091243897</v>
      </c>
      <c r="T1738" s="45">
        <f t="shared" si="844"/>
        <v>3766550.6480718604</v>
      </c>
      <c r="U1738" s="45">
        <f t="shared" si="855"/>
        <v>0</v>
      </c>
      <c r="V1738" s="45">
        <f t="shared" si="856"/>
        <v>0</v>
      </c>
      <c r="W1738" s="45">
        <f t="shared" si="857"/>
        <v>-14.671664673980818</v>
      </c>
      <c r="X1738" s="45">
        <f t="shared" si="858"/>
        <v>4.0754624094391156E-3</v>
      </c>
      <c r="Y1738" s="45">
        <f t="shared" si="846"/>
        <v>11258.173597673424</v>
      </c>
      <c r="Z1738" s="45">
        <f t="shared" si="847"/>
        <v>-2640.2339650069698</v>
      </c>
      <c r="AA1738" s="45">
        <f t="shared" si="859"/>
        <v>3.1272704437981731</v>
      </c>
      <c r="AB1738" s="45">
        <f t="shared" si="860"/>
        <v>-0.73339832361304713</v>
      </c>
      <c r="AC1738" s="45">
        <f t="shared" si="861"/>
        <v>0.73339832361304713</v>
      </c>
      <c r="AD1738" s="45">
        <f t="shared" si="862"/>
        <v>2.3938721201851259</v>
      </c>
      <c r="AE1738" s="45">
        <f>1/2*(('Car Info '!$C$5)*('My Spreedsheet '!F1738)^2)</f>
        <v>780194.92669753067</v>
      </c>
      <c r="AF1738" s="45">
        <f t="shared" si="863"/>
        <v>780.19492669753072</v>
      </c>
      <c r="AG1738" s="45">
        <f t="shared" si="864"/>
        <v>0.21672081297153631</v>
      </c>
      <c r="AH1738" s="45">
        <f t="shared" si="865"/>
        <v>93.947059181026859</v>
      </c>
      <c r="AI1738" s="45">
        <f t="shared" si="866"/>
        <v>18143.40091243897</v>
      </c>
      <c r="AJ1738" s="45">
        <f t="shared" si="867"/>
        <v>762051.52578509168</v>
      </c>
      <c r="AK1738" s="45">
        <f t="shared" si="868"/>
        <v>762.05152578509171</v>
      </c>
      <c r="AL1738" s="45">
        <f t="shared" si="869"/>
        <v>762051.52578509168</v>
      </c>
      <c r="AM1738" s="45">
        <f t="shared" si="870"/>
        <v>762.05152578509171</v>
      </c>
      <c r="AN1738" s="45">
        <f t="shared" si="871"/>
        <v>571.5386443388187</v>
      </c>
      <c r="AO1738" s="45">
        <f>IF('My Spreedsheet '!AN1738&lt; 'Supercapacitor Info'!$F$22,'My Spreedsheet '!AN1738,'Supercapacitor Info'!$F$22)</f>
        <v>571.5386443388187</v>
      </c>
    </row>
    <row r="1739" spans="2:41" x14ac:dyDescent="0.3">
      <c r="B1739" s="13" t="s">
        <v>12</v>
      </c>
      <c r="C1739" s="13">
        <v>1734</v>
      </c>
      <c r="D1739" s="13">
        <v>257</v>
      </c>
      <c r="E1739" s="54">
        <v>114.1</v>
      </c>
      <c r="F1739" s="54">
        <f t="shared" si="848"/>
        <v>31.694444444444443</v>
      </c>
      <c r="G1739" s="20">
        <f t="shared" si="872"/>
        <v>-0.65277777777777812</v>
      </c>
      <c r="H1739" s="20">
        <f t="shared" si="873"/>
        <v>-2.3500000000000014</v>
      </c>
      <c r="I1739" s="20">
        <f t="shared" si="849"/>
        <v>31.694444444444443</v>
      </c>
      <c r="J1739" s="20">
        <f t="shared" si="850"/>
        <v>22117.888888888909</v>
      </c>
      <c r="K1739" s="20">
        <f t="shared" si="843"/>
        <v>7109.6388888888878</v>
      </c>
      <c r="L1739" s="45">
        <f>'Car Info '!$C$5*'My Spreedsheet '!G1739</f>
        <v>-972.63888888888937</v>
      </c>
      <c r="M1739" s="45">
        <f t="shared" si="851"/>
        <v>1</v>
      </c>
      <c r="N1739" s="45">
        <f>IF(M1739=1,'Car Info '!$C$5*9.80665*'Car Info '!$H$5,0)</f>
        <v>160.73099349999998</v>
      </c>
      <c r="O1739" s="45">
        <f>0.5*'Car Info '!$G$5*'Car Info '!$I$5*'Car Info '!$D$5*('My Spreedsheet '!F1739*'My Spreedsheet '!F1739)</f>
        <v>383.61564803531417</v>
      </c>
      <c r="P1739" s="45">
        <f t="shared" si="845"/>
        <v>-428.29224735357525</v>
      </c>
      <c r="Q1739" s="45">
        <f t="shared" si="852"/>
        <v>-13574.484839734148</v>
      </c>
      <c r="R1739" s="45">
        <f t="shared" si="853"/>
        <v>-13.574484839734149</v>
      </c>
      <c r="S1739" s="45">
        <f t="shared" si="854"/>
        <v>17252.764388660926</v>
      </c>
      <c r="T1739" s="45">
        <f t="shared" si="844"/>
        <v>3783803.4124605213</v>
      </c>
      <c r="U1739" s="45">
        <f t="shared" si="855"/>
        <v>0</v>
      </c>
      <c r="V1739" s="45">
        <f t="shared" si="856"/>
        <v>0</v>
      </c>
      <c r="W1739" s="45">
        <f t="shared" si="857"/>
        <v>-13.574484839734149</v>
      </c>
      <c r="X1739" s="45">
        <f t="shared" si="858"/>
        <v>3.7706902332594857E-3</v>
      </c>
      <c r="Y1739" s="45">
        <f t="shared" si="846"/>
        <v>11258.173597673424</v>
      </c>
      <c r="Z1739" s="45">
        <f t="shared" si="847"/>
        <v>-2653.8084498467038</v>
      </c>
      <c r="AA1739" s="45">
        <f t="shared" si="859"/>
        <v>3.1272704437981731</v>
      </c>
      <c r="AB1739" s="45">
        <f t="shared" si="860"/>
        <v>-0.73716901384630662</v>
      </c>
      <c r="AC1739" s="45">
        <f t="shared" si="861"/>
        <v>0.73716901384630662</v>
      </c>
      <c r="AD1739" s="45">
        <f t="shared" si="862"/>
        <v>2.3901014299518666</v>
      </c>
      <c r="AE1739" s="45">
        <f>1/2*(('Car Info '!$C$5)*('My Spreedsheet '!F1739)^2)</f>
        <v>748380.66743827146</v>
      </c>
      <c r="AF1739" s="45">
        <f t="shared" si="863"/>
        <v>748.38066743827142</v>
      </c>
      <c r="AG1739" s="45">
        <f t="shared" si="864"/>
        <v>0.20788351873285318</v>
      </c>
      <c r="AH1739" s="45">
        <f t="shared" si="865"/>
        <v>94.154942699759715</v>
      </c>
      <c r="AI1739" s="45">
        <f t="shared" si="866"/>
        <v>17252.764388660926</v>
      </c>
      <c r="AJ1739" s="45">
        <f t="shared" si="867"/>
        <v>731127.90304961056</v>
      </c>
      <c r="AK1739" s="45">
        <f t="shared" si="868"/>
        <v>731.12790304961061</v>
      </c>
      <c r="AL1739" s="45">
        <f t="shared" si="869"/>
        <v>731127.90304961056</v>
      </c>
      <c r="AM1739" s="45">
        <f t="shared" si="870"/>
        <v>731.12790304961061</v>
      </c>
      <c r="AN1739" s="45">
        <f t="shared" si="871"/>
        <v>548.34592728720793</v>
      </c>
      <c r="AO1739" s="45">
        <f>IF('My Spreedsheet '!AN1739&lt; 'Supercapacitor Info'!$F$22,'My Spreedsheet '!AN1739,'Supercapacitor Info'!$F$22)</f>
        <v>548.34592728720793</v>
      </c>
    </row>
    <row r="1740" spans="2:41" x14ac:dyDescent="0.3">
      <c r="B1740" s="13" t="s">
        <v>12</v>
      </c>
      <c r="C1740" s="13">
        <v>1735</v>
      </c>
      <c r="D1740" s="13">
        <v>258</v>
      </c>
      <c r="E1740" s="54">
        <v>111.8</v>
      </c>
      <c r="F1740" s="54">
        <f t="shared" si="848"/>
        <v>31.055555555555554</v>
      </c>
      <c r="G1740" s="20">
        <f t="shared" si="872"/>
        <v>-0.63888888888888806</v>
      </c>
      <c r="H1740" s="20">
        <f t="shared" si="873"/>
        <v>-2.2999999999999972</v>
      </c>
      <c r="I1740" s="20">
        <f t="shared" si="849"/>
        <v>31.055555555555554</v>
      </c>
      <c r="J1740" s="20">
        <f t="shared" si="850"/>
        <v>22148.944444444463</v>
      </c>
      <c r="K1740" s="20">
        <f t="shared" si="843"/>
        <v>7140.6944444444434</v>
      </c>
      <c r="L1740" s="45">
        <f>'Car Info '!$C$5*'My Spreedsheet '!G1740</f>
        <v>-951.94444444444321</v>
      </c>
      <c r="M1740" s="45">
        <f t="shared" si="851"/>
        <v>1</v>
      </c>
      <c r="N1740" s="45">
        <f>IF(M1740=1,'Car Info '!$C$5*9.80665*'Car Info '!$H$5,0)</f>
        <v>160.73099349999998</v>
      </c>
      <c r="O1740" s="45">
        <f>0.5*'Car Info '!$G$5*'Car Info '!$I$5*'Car Info '!$D$5*('My Spreedsheet '!F1740*'My Spreedsheet '!F1740)</f>
        <v>368.3058630204236</v>
      </c>
      <c r="P1740" s="45">
        <f t="shared" si="845"/>
        <v>-422.90758792401965</v>
      </c>
      <c r="Q1740" s="45">
        <f t="shared" si="852"/>
        <v>-13133.630091640387</v>
      </c>
      <c r="R1740" s="45">
        <f t="shared" si="853"/>
        <v>-13.133630091640388</v>
      </c>
      <c r="S1740" s="45">
        <f t="shared" si="854"/>
        <v>16429.533488606488</v>
      </c>
      <c r="T1740" s="45">
        <f t="shared" si="844"/>
        <v>3800232.9459491279</v>
      </c>
      <c r="U1740" s="45">
        <f t="shared" si="855"/>
        <v>0</v>
      </c>
      <c r="V1740" s="45">
        <f t="shared" si="856"/>
        <v>0</v>
      </c>
      <c r="W1740" s="45">
        <f t="shared" si="857"/>
        <v>-13.133630091640388</v>
      </c>
      <c r="X1740" s="45">
        <f t="shared" si="858"/>
        <v>3.6482305810112189E-3</v>
      </c>
      <c r="Y1740" s="45">
        <f t="shared" si="846"/>
        <v>11258.173597673424</v>
      </c>
      <c r="Z1740" s="45">
        <f t="shared" si="847"/>
        <v>-2666.9420799383442</v>
      </c>
      <c r="AA1740" s="45">
        <f t="shared" si="859"/>
        <v>3.1272704437981731</v>
      </c>
      <c r="AB1740" s="45">
        <f t="shared" si="860"/>
        <v>-0.74081724442731789</v>
      </c>
      <c r="AC1740" s="45">
        <f t="shared" si="861"/>
        <v>0.74081724442731789</v>
      </c>
      <c r="AD1740" s="45">
        <f t="shared" si="862"/>
        <v>2.3864531993708553</v>
      </c>
      <c r="AE1740" s="45">
        <f>1/2*(('Car Info '!$C$5)*('My Spreedsheet '!F1740)^2)</f>
        <v>718513.41049382708</v>
      </c>
      <c r="AF1740" s="45">
        <f t="shared" si="863"/>
        <v>718.51341049382711</v>
      </c>
      <c r="AG1740" s="45">
        <f t="shared" si="864"/>
        <v>0.19958705847050753</v>
      </c>
      <c r="AH1740" s="45">
        <f t="shared" si="865"/>
        <v>94.354529758230228</v>
      </c>
      <c r="AI1740" s="45">
        <f t="shared" si="866"/>
        <v>16429.533488606488</v>
      </c>
      <c r="AJ1740" s="45">
        <f t="shared" si="867"/>
        <v>702083.87700522062</v>
      </c>
      <c r="AK1740" s="45">
        <f t="shared" si="868"/>
        <v>702.08387700522064</v>
      </c>
      <c r="AL1740" s="45">
        <f t="shared" si="869"/>
        <v>702083.87700522062</v>
      </c>
      <c r="AM1740" s="45">
        <f t="shared" si="870"/>
        <v>702.08387700522064</v>
      </c>
      <c r="AN1740" s="45">
        <f t="shared" si="871"/>
        <v>526.56290775391551</v>
      </c>
      <c r="AO1740" s="45">
        <f>IF('My Spreedsheet '!AN1740&lt; 'Supercapacitor Info'!$F$22,'My Spreedsheet '!AN1740,'Supercapacitor Info'!$F$22)</f>
        <v>526.56290775391551</v>
      </c>
    </row>
    <row r="1741" spans="2:41" x14ac:dyDescent="0.3">
      <c r="B1741" s="13" t="s">
        <v>12</v>
      </c>
      <c r="C1741" s="13">
        <v>1736</v>
      </c>
      <c r="D1741" s="13">
        <v>259</v>
      </c>
      <c r="E1741" s="54">
        <v>109.5</v>
      </c>
      <c r="F1741" s="54">
        <f t="shared" si="848"/>
        <v>30.416666666666664</v>
      </c>
      <c r="G1741" s="20">
        <f t="shared" si="872"/>
        <v>-0.65277777777777812</v>
      </c>
      <c r="H1741" s="20">
        <f t="shared" si="873"/>
        <v>-2.3500000000000014</v>
      </c>
      <c r="I1741" s="20">
        <f t="shared" si="849"/>
        <v>30.416666666666664</v>
      </c>
      <c r="J1741" s="20">
        <f t="shared" si="850"/>
        <v>22179.361111111131</v>
      </c>
      <c r="K1741" s="20">
        <f t="shared" ref="K1741:K1804" si="874">SUM(I1741,K1740)</f>
        <v>7171.1111111111104</v>
      </c>
      <c r="L1741" s="45">
        <f>'Car Info '!$C$5*'My Spreedsheet '!G1741</f>
        <v>-972.63888888888937</v>
      </c>
      <c r="M1741" s="45">
        <f t="shared" si="851"/>
        <v>1</v>
      </c>
      <c r="N1741" s="45">
        <f>IF(M1741=1,'Car Info '!$C$5*9.80665*'Car Info '!$H$5,0)</f>
        <v>160.73099349999998</v>
      </c>
      <c r="O1741" s="45">
        <f>0.5*'Car Info '!$G$5*'Car Info '!$I$5*'Car Info '!$D$5*('My Spreedsheet '!F1741*'My Spreedsheet '!F1741)</f>
        <v>353.30783104257807</v>
      </c>
      <c r="P1741" s="45">
        <f t="shared" si="845"/>
        <v>-458.60006434631134</v>
      </c>
      <c r="Q1741" s="45">
        <f t="shared" si="852"/>
        <v>-13949.085290533636</v>
      </c>
      <c r="R1741" s="45">
        <f t="shared" si="853"/>
        <v>-13.949085290533636</v>
      </c>
      <c r="S1741" s="45">
        <f t="shared" si="854"/>
        <v>15635.347579836747</v>
      </c>
      <c r="T1741" s="45">
        <f t="shared" ref="T1741:T1804" si="875">SUM(S1741,T1740)</f>
        <v>3815868.2935289647</v>
      </c>
      <c r="U1741" s="45">
        <f t="shared" si="855"/>
        <v>0</v>
      </c>
      <c r="V1741" s="45">
        <f t="shared" si="856"/>
        <v>0</v>
      </c>
      <c r="W1741" s="45">
        <f t="shared" si="857"/>
        <v>-13.949085290533636</v>
      </c>
      <c r="X1741" s="45">
        <f t="shared" si="858"/>
        <v>3.8747459140371214E-3</v>
      </c>
      <c r="Y1741" s="45">
        <f t="shared" si="846"/>
        <v>11258.173597673424</v>
      </c>
      <c r="Z1741" s="45">
        <f t="shared" si="847"/>
        <v>-2680.891165228878</v>
      </c>
      <c r="AA1741" s="45">
        <f t="shared" si="859"/>
        <v>3.1272704437981731</v>
      </c>
      <c r="AB1741" s="45">
        <f t="shared" si="860"/>
        <v>-0.74469199034135503</v>
      </c>
      <c r="AC1741" s="45">
        <f t="shared" si="861"/>
        <v>0.74469199034135503</v>
      </c>
      <c r="AD1741" s="45">
        <f t="shared" si="862"/>
        <v>2.382578453456818</v>
      </c>
      <c r="AE1741" s="45">
        <f>1/2*(('Car Info '!$C$5)*('My Spreedsheet '!F1741)^2)</f>
        <v>689254.34027777764</v>
      </c>
      <c r="AF1741" s="45">
        <f t="shared" si="863"/>
        <v>689.2543402777776</v>
      </c>
      <c r="AG1741" s="45">
        <f t="shared" si="864"/>
        <v>0.19145953896604934</v>
      </c>
      <c r="AH1741" s="45">
        <f t="shared" si="865"/>
        <v>94.545989297196272</v>
      </c>
      <c r="AI1741" s="45">
        <f t="shared" si="866"/>
        <v>15635.347579836747</v>
      </c>
      <c r="AJ1741" s="45">
        <f t="shared" si="867"/>
        <v>673618.99269794091</v>
      </c>
      <c r="AK1741" s="45">
        <f t="shared" si="868"/>
        <v>673.61899269794094</v>
      </c>
      <c r="AL1741" s="45">
        <f t="shared" si="869"/>
        <v>673618.99269794091</v>
      </c>
      <c r="AM1741" s="45">
        <f t="shared" si="870"/>
        <v>673.61899269794094</v>
      </c>
      <c r="AN1741" s="45">
        <f t="shared" si="871"/>
        <v>505.2142445234557</v>
      </c>
      <c r="AO1741" s="45">
        <f>IF('My Spreedsheet '!AN1741&lt; 'Supercapacitor Info'!$F$22,'My Spreedsheet '!AN1741,'Supercapacitor Info'!$F$22)</f>
        <v>505.2142445234557</v>
      </c>
    </row>
    <row r="1742" spans="2:41" x14ac:dyDescent="0.3">
      <c r="B1742" s="13" t="s">
        <v>12</v>
      </c>
      <c r="C1742" s="13">
        <v>1737</v>
      </c>
      <c r="D1742" s="13">
        <v>260</v>
      </c>
      <c r="E1742" s="54">
        <v>107.1</v>
      </c>
      <c r="F1742" s="54">
        <f t="shared" si="848"/>
        <v>29.749999999999996</v>
      </c>
      <c r="G1742" s="20">
        <f t="shared" si="872"/>
        <v>-0.65277777777777812</v>
      </c>
      <c r="H1742" s="20">
        <f t="shared" si="873"/>
        <v>-2.3500000000000014</v>
      </c>
      <c r="I1742" s="20">
        <f t="shared" si="849"/>
        <v>29.749999999999996</v>
      </c>
      <c r="J1742" s="20">
        <f t="shared" si="850"/>
        <v>22209.111111111131</v>
      </c>
      <c r="K1742" s="20">
        <f t="shared" si="874"/>
        <v>7200.8611111111104</v>
      </c>
      <c r="L1742" s="45">
        <f>'Car Info '!$C$5*'My Spreedsheet '!G1742</f>
        <v>-972.63888888888937</v>
      </c>
      <c r="M1742" s="45">
        <f t="shared" si="851"/>
        <v>1</v>
      </c>
      <c r="N1742" s="45">
        <f>IF(M1742=1,'Car Info '!$C$5*9.80665*'Car Info '!$H$5,0)</f>
        <v>160.73099349999998</v>
      </c>
      <c r="O1742" s="45">
        <f>0.5*'Car Info '!$G$5*'Car Info '!$I$5*'Car Info '!$D$5*('My Spreedsheet '!F1742*'My Spreedsheet '!F1742)</f>
        <v>337.99009013732802</v>
      </c>
      <c r="P1742" s="45">
        <f t="shared" si="845"/>
        <v>-473.91780525156139</v>
      </c>
      <c r="Q1742" s="45">
        <f t="shared" si="852"/>
        <v>-14099.05470623395</v>
      </c>
      <c r="R1742" s="45">
        <f t="shared" si="853"/>
        <v>-14.09905470623395</v>
      </c>
      <c r="S1742" s="45">
        <f t="shared" si="854"/>
        <v>14836.952238210506</v>
      </c>
      <c r="T1742" s="45">
        <f t="shared" si="875"/>
        <v>3830705.2457671752</v>
      </c>
      <c r="U1742" s="45">
        <f t="shared" si="855"/>
        <v>0</v>
      </c>
      <c r="V1742" s="45">
        <f t="shared" si="856"/>
        <v>0</v>
      </c>
      <c r="W1742" s="45">
        <f t="shared" si="857"/>
        <v>-14.09905470623395</v>
      </c>
      <c r="X1742" s="45">
        <f t="shared" si="858"/>
        <v>3.9164040850649864E-3</v>
      </c>
      <c r="Y1742" s="45">
        <f t="shared" si="846"/>
        <v>11258.173597673424</v>
      </c>
      <c r="Z1742" s="45">
        <f t="shared" si="847"/>
        <v>-2694.9902199351118</v>
      </c>
      <c r="AA1742" s="45">
        <f t="shared" si="859"/>
        <v>3.1272704437981731</v>
      </c>
      <c r="AB1742" s="45">
        <f t="shared" si="860"/>
        <v>-0.74860839442641991</v>
      </c>
      <c r="AC1742" s="45">
        <f t="shared" si="861"/>
        <v>0.74860839442641991</v>
      </c>
      <c r="AD1742" s="45">
        <f t="shared" si="862"/>
        <v>2.3786620493717532</v>
      </c>
      <c r="AE1742" s="45">
        <f>1/2*(('Car Info '!$C$5)*('My Spreedsheet '!F1742)^2)</f>
        <v>659371.56249999988</v>
      </c>
      <c r="AF1742" s="45">
        <f t="shared" si="863"/>
        <v>659.37156249999987</v>
      </c>
      <c r="AG1742" s="45">
        <f t="shared" si="864"/>
        <v>0.18315876736111109</v>
      </c>
      <c r="AH1742" s="45">
        <f t="shared" si="865"/>
        <v>94.729148064557378</v>
      </c>
      <c r="AI1742" s="45">
        <f t="shared" si="866"/>
        <v>14836.952238210506</v>
      </c>
      <c r="AJ1742" s="45">
        <f t="shared" si="867"/>
        <v>644534.61026178941</v>
      </c>
      <c r="AK1742" s="45">
        <f t="shared" si="868"/>
        <v>644.53461026178945</v>
      </c>
      <c r="AL1742" s="45">
        <f t="shared" si="869"/>
        <v>644534.61026178941</v>
      </c>
      <c r="AM1742" s="45">
        <f t="shared" si="870"/>
        <v>644.53461026178945</v>
      </c>
      <c r="AN1742" s="45">
        <f t="shared" si="871"/>
        <v>483.40095769634206</v>
      </c>
      <c r="AO1742" s="45">
        <f>IF('My Spreedsheet '!AN1742&lt; 'Supercapacitor Info'!$F$22,'My Spreedsheet '!AN1742,'Supercapacitor Info'!$F$22)</f>
        <v>483.40095769634206</v>
      </c>
    </row>
    <row r="1743" spans="2:41" x14ac:dyDescent="0.3">
      <c r="B1743" s="13" t="s">
        <v>12</v>
      </c>
      <c r="C1743" s="13">
        <v>1738</v>
      </c>
      <c r="D1743" s="13">
        <v>261</v>
      </c>
      <c r="E1743" s="54">
        <v>104.8</v>
      </c>
      <c r="F1743" s="54">
        <f t="shared" si="848"/>
        <v>29.111111111111111</v>
      </c>
      <c r="G1743" s="20">
        <f t="shared" si="872"/>
        <v>-0.63888888888888806</v>
      </c>
      <c r="H1743" s="20">
        <f t="shared" si="873"/>
        <v>-2.2999999999999972</v>
      </c>
      <c r="I1743" s="20">
        <f t="shared" si="849"/>
        <v>29.111111111111111</v>
      </c>
      <c r="J1743" s="20">
        <f t="shared" si="850"/>
        <v>22238.222222222241</v>
      </c>
      <c r="K1743" s="20">
        <f t="shared" si="874"/>
        <v>7229.9722222222217</v>
      </c>
      <c r="L1743" s="45">
        <f>'Car Info '!$C$5*'My Spreedsheet '!G1743</f>
        <v>-951.94444444444321</v>
      </c>
      <c r="M1743" s="45">
        <f t="shared" si="851"/>
        <v>1</v>
      </c>
      <c r="N1743" s="45">
        <f>IF(M1743=1,'Car Info '!$C$5*9.80665*'Car Info '!$H$5,0)</f>
        <v>160.73099349999998</v>
      </c>
      <c r="O1743" s="45">
        <f>0.5*'Car Info '!$G$5*'Car Info '!$I$5*'Car Info '!$D$5*('My Spreedsheet '!F1743*'My Spreedsheet '!F1743)</f>
        <v>323.62911871344443</v>
      </c>
      <c r="P1743" s="45">
        <f t="shared" si="845"/>
        <v>-467.58433223099883</v>
      </c>
      <c r="Q1743" s="45">
        <f t="shared" si="852"/>
        <v>-13611.8994493913</v>
      </c>
      <c r="R1743" s="45">
        <f t="shared" si="853"/>
        <v>-13.6118994493913</v>
      </c>
      <c r="S1743" s="45">
        <f t="shared" si="854"/>
        <v>14100.261044435825</v>
      </c>
      <c r="T1743" s="45">
        <f t="shared" si="875"/>
        <v>3844805.5068116109</v>
      </c>
      <c r="U1743" s="45">
        <f t="shared" si="855"/>
        <v>0</v>
      </c>
      <c r="V1743" s="45">
        <f t="shared" si="856"/>
        <v>0</v>
      </c>
      <c r="W1743" s="45">
        <f t="shared" si="857"/>
        <v>-13.6118994493913</v>
      </c>
      <c r="X1743" s="45">
        <f t="shared" si="858"/>
        <v>3.7810831803864724E-3</v>
      </c>
      <c r="Y1743" s="45">
        <f t="shared" si="846"/>
        <v>11258.173597673424</v>
      </c>
      <c r="Z1743" s="45">
        <f t="shared" si="847"/>
        <v>-2708.6021193845031</v>
      </c>
      <c r="AA1743" s="45">
        <f t="shared" si="859"/>
        <v>3.1272704437981731</v>
      </c>
      <c r="AB1743" s="45">
        <f t="shared" si="860"/>
        <v>-0.75238947760680641</v>
      </c>
      <c r="AC1743" s="45">
        <f t="shared" si="861"/>
        <v>0.75238947760680641</v>
      </c>
      <c r="AD1743" s="45">
        <f t="shared" si="862"/>
        <v>2.3748809661913666</v>
      </c>
      <c r="AE1743" s="45">
        <f>1/2*(('Car Info '!$C$5)*('My Spreedsheet '!F1743)^2)</f>
        <v>631355.30864197528</v>
      </c>
      <c r="AF1743" s="45">
        <f t="shared" si="863"/>
        <v>631.35530864197528</v>
      </c>
      <c r="AG1743" s="45">
        <f t="shared" si="864"/>
        <v>0.17537647462277092</v>
      </c>
      <c r="AH1743" s="45">
        <f t="shared" si="865"/>
        <v>94.904524539180144</v>
      </c>
      <c r="AI1743" s="45">
        <f t="shared" si="866"/>
        <v>14100.261044435825</v>
      </c>
      <c r="AJ1743" s="45">
        <f t="shared" si="867"/>
        <v>617255.04759753949</v>
      </c>
      <c r="AK1743" s="45">
        <f t="shared" si="868"/>
        <v>617.25504759753949</v>
      </c>
      <c r="AL1743" s="45">
        <f t="shared" si="869"/>
        <v>617255.04759753949</v>
      </c>
      <c r="AM1743" s="45">
        <f t="shared" si="870"/>
        <v>617.25504759753949</v>
      </c>
      <c r="AN1743" s="45">
        <f t="shared" si="871"/>
        <v>462.94128569815462</v>
      </c>
      <c r="AO1743" s="45">
        <f>IF('My Spreedsheet '!AN1743&lt; 'Supercapacitor Info'!$F$22,'My Spreedsheet '!AN1743,'Supercapacitor Info'!$F$22)</f>
        <v>462.94128569815462</v>
      </c>
    </row>
    <row r="1744" spans="2:41" x14ac:dyDescent="0.3">
      <c r="B1744" s="13" t="s">
        <v>12</v>
      </c>
      <c r="C1744" s="13">
        <v>1739</v>
      </c>
      <c r="D1744" s="13">
        <v>262</v>
      </c>
      <c r="E1744" s="54">
        <v>102.5</v>
      </c>
      <c r="F1744" s="54">
        <f t="shared" si="848"/>
        <v>28.472222222222221</v>
      </c>
      <c r="G1744" s="20">
        <f t="shared" si="872"/>
        <v>-0.61111111111110994</v>
      </c>
      <c r="H1744" s="20">
        <f t="shared" si="873"/>
        <v>-2.1999999999999957</v>
      </c>
      <c r="I1744" s="20">
        <f t="shared" si="849"/>
        <v>28.472222222222221</v>
      </c>
      <c r="J1744" s="20">
        <f t="shared" si="850"/>
        <v>22266.694444444463</v>
      </c>
      <c r="K1744" s="20">
        <f t="shared" si="874"/>
        <v>7258.4444444444443</v>
      </c>
      <c r="L1744" s="45">
        <f>'Car Info '!$C$5*'My Spreedsheet '!G1744</f>
        <v>-910.55555555555384</v>
      </c>
      <c r="M1744" s="45">
        <f t="shared" si="851"/>
        <v>1</v>
      </c>
      <c r="N1744" s="45">
        <f>IF(M1744=1,'Car Info '!$C$5*9.80665*'Car Info '!$H$5,0)</f>
        <v>160.73099349999998</v>
      </c>
      <c r="O1744" s="45">
        <f>0.5*'Car Info '!$G$5*'Car Info '!$I$5*'Car Info '!$D$5*('My Spreedsheet '!F1744*'My Spreedsheet '!F1744)</f>
        <v>309.57990032660587</v>
      </c>
      <c r="P1744" s="45">
        <f t="shared" si="845"/>
        <v>-440.24466172894802</v>
      </c>
      <c r="Q1744" s="45">
        <f t="shared" si="852"/>
        <v>-12534.743840893658</v>
      </c>
      <c r="R1744" s="45">
        <f t="shared" si="853"/>
        <v>-12.534743840893658</v>
      </c>
      <c r="S1744" s="45">
        <f t="shared" si="854"/>
        <v>13390.796282563082</v>
      </c>
      <c r="T1744" s="45">
        <f t="shared" si="875"/>
        <v>3858196.3030941738</v>
      </c>
      <c r="U1744" s="45">
        <f t="shared" si="855"/>
        <v>0</v>
      </c>
      <c r="V1744" s="45">
        <f t="shared" si="856"/>
        <v>0</v>
      </c>
      <c r="W1744" s="45">
        <f t="shared" si="857"/>
        <v>-12.534743840893658</v>
      </c>
      <c r="X1744" s="45">
        <f t="shared" si="858"/>
        <v>3.4818732891371269E-3</v>
      </c>
      <c r="Y1744" s="45">
        <f t="shared" si="846"/>
        <v>11258.173597673424</v>
      </c>
      <c r="Z1744" s="45">
        <f t="shared" si="847"/>
        <v>-2721.1368632253966</v>
      </c>
      <c r="AA1744" s="45">
        <f t="shared" si="859"/>
        <v>3.1272704437981731</v>
      </c>
      <c r="AB1744" s="45">
        <f t="shared" si="860"/>
        <v>-0.75587135089594348</v>
      </c>
      <c r="AC1744" s="45">
        <f t="shared" si="861"/>
        <v>0.75587135089594348</v>
      </c>
      <c r="AD1744" s="45">
        <f t="shared" si="862"/>
        <v>2.3713990929022297</v>
      </c>
      <c r="AE1744" s="45">
        <f>1/2*(('Car Info '!$C$5)*('My Spreedsheet '!F1744)^2)</f>
        <v>603947.24151234562</v>
      </c>
      <c r="AF1744" s="45">
        <f t="shared" si="863"/>
        <v>603.94724151234561</v>
      </c>
      <c r="AG1744" s="45">
        <f t="shared" si="864"/>
        <v>0.16776312264231821</v>
      </c>
      <c r="AH1744" s="45">
        <f t="shared" si="865"/>
        <v>95.072287661822457</v>
      </c>
      <c r="AI1744" s="45">
        <f t="shared" si="866"/>
        <v>13390.796282563082</v>
      </c>
      <c r="AJ1744" s="45">
        <f t="shared" si="867"/>
        <v>590556.44522978249</v>
      </c>
      <c r="AK1744" s="45">
        <f t="shared" si="868"/>
        <v>590.55644522978253</v>
      </c>
      <c r="AL1744" s="45">
        <f t="shared" si="869"/>
        <v>590556.44522978249</v>
      </c>
      <c r="AM1744" s="45">
        <f t="shared" si="870"/>
        <v>590.55644522978253</v>
      </c>
      <c r="AN1744" s="45">
        <f t="shared" si="871"/>
        <v>442.91733392233687</v>
      </c>
      <c r="AO1744" s="45">
        <f>IF('My Spreedsheet '!AN1744&lt; 'Supercapacitor Info'!$F$22,'My Spreedsheet '!AN1744,'Supercapacitor Info'!$F$22)</f>
        <v>442.91733392233687</v>
      </c>
    </row>
    <row r="1745" spans="2:41" x14ac:dyDescent="0.3">
      <c r="B1745" s="13" t="s">
        <v>12</v>
      </c>
      <c r="C1745" s="13">
        <v>1740</v>
      </c>
      <c r="D1745" s="13">
        <v>263</v>
      </c>
      <c r="E1745" s="54">
        <v>100.4</v>
      </c>
      <c r="F1745" s="54">
        <f t="shared" si="848"/>
        <v>27.888888888888889</v>
      </c>
      <c r="G1745" s="20">
        <f t="shared" si="872"/>
        <v>-0.54166666666666741</v>
      </c>
      <c r="H1745" s="20">
        <f t="shared" si="873"/>
        <v>-1.9500000000000028</v>
      </c>
      <c r="I1745" s="20">
        <f t="shared" si="849"/>
        <v>27.888888888888889</v>
      </c>
      <c r="J1745" s="20">
        <f t="shared" si="850"/>
        <v>22294.583333333354</v>
      </c>
      <c r="K1745" s="20">
        <f t="shared" si="874"/>
        <v>7286.333333333333</v>
      </c>
      <c r="L1745" s="45">
        <f>'Car Info '!$C$5*'My Spreedsheet '!G1745</f>
        <v>-807.08333333333439</v>
      </c>
      <c r="M1745" s="45">
        <f t="shared" si="851"/>
        <v>1</v>
      </c>
      <c r="N1745" s="45">
        <f>IF(M1745=1,'Car Info '!$C$5*9.80665*'Car Info '!$H$5,0)</f>
        <v>160.73099349999998</v>
      </c>
      <c r="O1745" s="45">
        <f>0.5*'Car Info '!$G$5*'Car Info '!$I$5*'Car Info '!$D$5*('My Spreedsheet '!F1745*'My Spreedsheet '!F1745)</f>
        <v>297.02462135169446</v>
      </c>
      <c r="P1745" s="45">
        <f t="shared" ref="P1745:P1805" si="876">L1745+N1745+O1745</f>
        <v>-349.32771848163998</v>
      </c>
      <c r="Q1745" s="45">
        <f t="shared" si="852"/>
        <v>-9742.3619265435154</v>
      </c>
      <c r="R1745" s="45">
        <f t="shared" si="853"/>
        <v>-9.7423619265435164</v>
      </c>
      <c r="S1745" s="45">
        <f t="shared" si="854"/>
        <v>12766.295480863922</v>
      </c>
      <c r="T1745" s="45">
        <f t="shared" si="875"/>
        <v>3870962.5985750379</v>
      </c>
      <c r="U1745" s="45">
        <f t="shared" si="855"/>
        <v>0</v>
      </c>
      <c r="V1745" s="45">
        <f t="shared" si="856"/>
        <v>0</v>
      </c>
      <c r="W1745" s="45">
        <f t="shared" si="857"/>
        <v>-9.7423619265435164</v>
      </c>
      <c r="X1745" s="45">
        <f t="shared" si="858"/>
        <v>2.7062116462620877E-3</v>
      </c>
      <c r="Y1745" s="45">
        <f t="shared" si="846"/>
        <v>11258.173597673424</v>
      </c>
      <c r="Z1745" s="45">
        <f t="shared" si="847"/>
        <v>-2730.8792251519403</v>
      </c>
      <c r="AA1745" s="45">
        <f t="shared" si="859"/>
        <v>3.1272704437981731</v>
      </c>
      <c r="AB1745" s="45">
        <f t="shared" si="860"/>
        <v>-0.75857756254220565</v>
      </c>
      <c r="AC1745" s="45">
        <f t="shared" si="861"/>
        <v>0.75857756254220565</v>
      </c>
      <c r="AD1745" s="45">
        <f t="shared" si="862"/>
        <v>2.3686928812559676</v>
      </c>
      <c r="AE1745" s="45">
        <f>1/2*(('Car Info '!$C$5)*('My Spreedsheet '!F1745)^2)</f>
        <v>579453.64197530865</v>
      </c>
      <c r="AF1745" s="45">
        <f t="shared" si="863"/>
        <v>579.45364197530864</v>
      </c>
      <c r="AG1745" s="45">
        <f t="shared" si="864"/>
        <v>0.1609593449931413</v>
      </c>
      <c r="AH1745" s="45">
        <f t="shared" si="865"/>
        <v>95.233247006815603</v>
      </c>
      <c r="AI1745" s="45">
        <f t="shared" si="866"/>
        <v>12766.295480863922</v>
      </c>
      <c r="AJ1745" s="45">
        <f t="shared" si="867"/>
        <v>566687.34649444476</v>
      </c>
      <c r="AK1745" s="45">
        <f t="shared" si="868"/>
        <v>566.6873464944448</v>
      </c>
      <c r="AL1745" s="45">
        <f t="shared" si="869"/>
        <v>566687.34649444476</v>
      </c>
      <c r="AM1745" s="45">
        <f t="shared" si="870"/>
        <v>566.6873464944448</v>
      </c>
      <c r="AN1745" s="45">
        <f t="shared" si="871"/>
        <v>425.01550987083363</v>
      </c>
      <c r="AO1745" s="45">
        <f>IF('My Spreedsheet '!AN1745&lt; 'Supercapacitor Info'!$F$22,'My Spreedsheet '!AN1745,'Supercapacitor Info'!$F$22)</f>
        <v>425.01550987083363</v>
      </c>
    </row>
    <row r="1746" spans="2:41" x14ac:dyDescent="0.3">
      <c r="B1746" s="13" t="s">
        <v>12</v>
      </c>
      <c r="C1746" s="13">
        <v>1741</v>
      </c>
      <c r="D1746" s="13">
        <v>264</v>
      </c>
      <c r="E1746" s="54">
        <v>98.6</v>
      </c>
      <c r="F1746" s="54">
        <f t="shared" si="848"/>
        <v>27.388888888888886</v>
      </c>
      <c r="G1746" s="20">
        <f t="shared" si="872"/>
        <v>-0.44444444444444481</v>
      </c>
      <c r="H1746" s="20">
        <f t="shared" si="873"/>
        <v>-1.6000000000000014</v>
      </c>
      <c r="I1746" s="20">
        <f t="shared" si="849"/>
        <v>27.388888888888886</v>
      </c>
      <c r="J1746" s="20">
        <f t="shared" si="850"/>
        <v>22321.972222222244</v>
      </c>
      <c r="K1746" s="20">
        <f t="shared" si="874"/>
        <v>7313.7222222222217</v>
      </c>
      <c r="L1746" s="45">
        <f>'Car Info '!$C$5*'My Spreedsheet '!G1746</f>
        <v>-662.22222222222274</v>
      </c>
      <c r="M1746" s="45">
        <f t="shared" si="851"/>
        <v>1</v>
      </c>
      <c r="N1746" s="45">
        <f>IF(M1746=1,'Car Info '!$C$5*9.80665*'Car Info '!$H$5,0)</f>
        <v>160.73099349999998</v>
      </c>
      <c r="O1746" s="45">
        <f>0.5*'Car Info '!$G$5*'Car Info '!$I$5*'Car Info '!$D$5*('My Spreedsheet '!F1746*'My Spreedsheet '!F1746)</f>
        <v>286.46980680825686</v>
      </c>
      <c r="P1746" s="45">
        <f t="shared" si="876"/>
        <v>-215.02142191396592</v>
      </c>
      <c r="Q1746" s="45">
        <f t="shared" si="852"/>
        <v>-5889.1978335325102</v>
      </c>
      <c r="R1746" s="45">
        <f t="shared" si="853"/>
        <v>-5.8891978335325099</v>
      </c>
      <c r="S1746" s="45">
        <f t="shared" si="854"/>
        <v>12248.333030665033</v>
      </c>
      <c r="T1746" s="45">
        <f t="shared" si="875"/>
        <v>3883210.9316057027</v>
      </c>
      <c r="U1746" s="45">
        <f t="shared" si="855"/>
        <v>0</v>
      </c>
      <c r="V1746" s="45">
        <f t="shared" si="856"/>
        <v>0</v>
      </c>
      <c r="W1746" s="45">
        <f t="shared" si="857"/>
        <v>-5.8891978335325099</v>
      </c>
      <c r="X1746" s="45">
        <f t="shared" si="858"/>
        <v>1.6358882870923638E-3</v>
      </c>
      <c r="Y1746" s="45">
        <f t="shared" si="846"/>
        <v>11258.173597673424</v>
      </c>
      <c r="Z1746" s="45">
        <f t="shared" si="847"/>
        <v>-2736.7684229854726</v>
      </c>
      <c r="AA1746" s="45">
        <f t="shared" si="859"/>
        <v>3.1272704437981731</v>
      </c>
      <c r="AB1746" s="45">
        <f t="shared" si="860"/>
        <v>-0.76021345082929792</v>
      </c>
      <c r="AC1746" s="45">
        <f t="shared" si="861"/>
        <v>0.76021345082929792</v>
      </c>
      <c r="AD1746" s="45">
        <f t="shared" si="862"/>
        <v>2.367056992968875</v>
      </c>
      <c r="AE1746" s="45">
        <f>1/2*(('Car Info '!$C$5)*('My Spreedsheet '!F1746)^2)</f>
        <v>558862.66975308629</v>
      </c>
      <c r="AF1746" s="45">
        <f t="shared" si="863"/>
        <v>558.86266975308627</v>
      </c>
      <c r="AG1746" s="45">
        <f t="shared" si="864"/>
        <v>0.1552396304869684</v>
      </c>
      <c r="AH1746" s="45">
        <f t="shared" si="865"/>
        <v>95.388486637302577</v>
      </c>
      <c r="AI1746" s="45">
        <f t="shared" si="866"/>
        <v>12248.333030665033</v>
      </c>
      <c r="AJ1746" s="45">
        <f t="shared" si="867"/>
        <v>546614.33672242123</v>
      </c>
      <c r="AK1746" s="45">
        <f t="shared" si="868"/>
        <v>546.61433672242129</v>
      </c>
      <c r="AL1746" s="45">
        <f t="shared" si="869"/>
        <v>546614.33672242123</v>
      </c>
      <c r="AM1746" s="45">
        <f t="shared" si="870"/>
        <v>546.61433672242129</v>
      </c>
      <c r="AN1746" s="45">
        <f t="shared" si="871"/>
        <v>409.96075254181591</v>
      </c>
      <c r="AO1746" s="45">
        <f>IF('My Spreedsheet '!AN1746&lt; 'Supercapacitor Info'!$F$22,'My Spreedsheet '!AN1746,'Supercapacitor Info'!$F$22)</f>
        <v>409.96075254181591</v>
      </c>
    </row>
    <row r="1747" spans="2:41" x14ac:dyDescent="0.3">
      <c r="B1747" s="13" t="s">
        <v>12</v>
      </c>
      <c r="C1747" s="13">
        <v>1742</v>
      </c>
      <c r="D1747" s="13">
        <v>265</v>
      </c>
      <c r="E1747" s="54">
        <v>97.2</v>
      </c>
      <c r="F1747" s="54">
        <f t="shared" si="848"/>
        <v>27</v>
      </c>
      <c r="G1747" s="20">
        <f t="shared" si="872"/>
        <v>-0.37499999999999839</v>
      </c>
      <c r="H1747" s="20">
        <f t="shared" si="873"/>
        <v>-1.3499999999999943</v>
      </c>
      <c r="I1747" s="20">
        <f t="shared" si="849"/>
        <v>27</v>
      </c>
      <c r="J1747" s="20">
        <f t="shared" si="850"/>
        <v>22348.972222222244</v>
      </c>
      <c r="K1747" s="20">
        <f t="shared" si="874"/>
        <v>7340.7222222222217</v>
      </c>
      <c r="L1747" s="45">
        <f>'Car Info '!$C$5*'My Spreedsheet '!G1747</f>
        <v>-558.74999999999761</v>
      </c>
      <c r="M1747" s="45">
        <f t="shared" si="851"/>
        <v>1</v>
      </c>
      <c r="N1747" s="45">
        <f>IF(M1747=1,'Car Info '!$C$5*9.80665*'Car Info '!$H$5,0)</f>
        <v>160.73099349999998</v>
      </c>
      <c r="O1747" s="45">
        <f>0.5*'Car Info '!$G$5*'Car Info '!$I$5*'Car Info '!$D$5*('My Spreedsheet '!F1747*'My Spreedsheet '!F1747)</f>
        <v>278.39251545525002</v>
      </c>
      <c r="P1747" s="45">
        <f t="shared" si="876"/>
        <v>-119.62649104474764</v>
      </c>
      <c r="Q1747" s="45">
        <f t="shared" si="852"/>
        <v>-3229.9152582081861</v>
      </c>
      <c r="R1747" s="45">
        <f t="shared" si="853"/>
        <v>-3.229915258208186</v>
      </c>
      <c r="S1747" s="45">
        <f t="shared" si="854"/>
        <v>11856.33474179175</v>
      </c>
      <c r="T1747" s="45">
        <f t="shared" si="875"/>
        <v>3895067.2663474944</v>
      </c>
      <c r="U1747" s="45">
        <f t="shared" si="855"/>
        <v>0</v>
      </c>
      <c r="V1747" s="45">
        <f t="shared" si="856"/>
        <v>0</v>
      </c>
      <c r="W1747" s="45">
        <f t="shared" si="857"/>
        <v>-3.229915258208186</v>
      </c>
      <c r="X1747" s="45">
        <f t="shared" si="858"/>
        <v>8.9719868283560727E-4</v>
      </c>
      <c r="Y1747" s="45">
        <f t="shared" si="846"/>
        <v>11258.173597673424</v>
      </c>
      <c r="Z1747" s="45">
        <f t="shared" si="847"/>
        <v>-2739.9983382436808</v>
      </c>
      <c r="AA1747" s="45">
        <f t="shared" si="859"/>
        <v>3.1272704437981731</v>
      </c>
      <c r="AB1747" s="45">
        <f t="shared" si="860"/>
        <v>-0.76111064951213359</v>
      </c>
      <c r="AC1747" s="45">
        <f t="shared" si="861"/>
        <v>0.76111064951213359</v>
      </c>
      <c r="AD1747" s="45">
        <f t="shared" si="862"/>
        <v>2.3661597942860393</v>
      </c>
      <c r="AE1747" s="45">
        <f>1/2*(('Car Info '!$C$5)*('My Spreedsheet '!F1747)^2)</f>
        <v>543105</v>
      </c>
      <c r="AF1747" s="45">
        <f t="shared" si="863"/>
        <v>543.10500000000002</v>
      </c>
      <c r="AG1747" s="45">
        <f t="shared" si="864"/>
        <v>0.15086250000000001</v>
      </c>
      <c r="AH1747" s="45">
        <f t="shared" si="865"/>
        <v>95.53934913730258</v>
      </c>
      <c r="AI1747" s="45">
        <f t="shared" si="866"/>
        <v>11856.33474179175</v>
      </c>
      <c r="AJ1747" s="45">
        <f t="shared" si="867"/>
        <v>531248.66525820829</v>
      </c>
      <c r="AK1747" s="45">
        <f t="shared" si="868"/>
        <v>531.24866525820835</v>
      </c>
      <c r="AL1747" s="45">
        <f t="shared" si="869"/>
        <v>531248.66525820829</v>
      </c>
      <c r="AM1747" s="45">
        <f t="shared" si="870"/>
        <v>531.24866525820835</v>
      </c>
      <c r="AN1747" s="45">
        <f t="shared" si="871"/>
        <v>398.4364989436562</v>
      </c>
      <c r="AO1747" s="45">
        <f>IF('My Spreedsheet '!AN1747&lt; 'Supercapacitor Info'!$F$22,'My Spreedsheet '!AN1747,'Supercapacitor Info'!$F$22)</f>
        <v>398.4364989436562</v>
      </c>
    </row>
    <row r="1748" spans="2:41" x14ac:dyDescent="0.3">
      <c r="B1748" s="13" t="s">
        <v>12</v>
      </c>
      <c r="C1748" s="13">
        <v>1743</v>
      </c>
      <c r="D1748" s="13">
        <v>266</v>
      </c>
      <c r="E1748" s="54">
        <v>95.9</v>
      </c>
      <c r="F1748" s="54">
        <f t="shared" si="848"/>
        <v>26.638888888888889</v>
      </c>
      <c r="G1748" s="20">
        <f t="shared" si="872"/>
        <v>-0.33333333333333409</v>
      </c>
      <c r="H1748" s="20">
        <f t="shared" si="873"/>
        <v>-1.2000000000000028</v>
      </c>
      <c r="I1748" s="20">
        <f t="shared" si="849"/>
        <v>26.638888888888889</v>
      </c>
      <c r="J1748" s="20">
        <f t="shared" si="850"/>
        <v>22375.611111111135</v>
      </c>
      <c r="K1748" s="20">
        <f t="shared" si="874"/>
        <v>7367.3611111111104</v>
      </c>
      <c r="L1748" s="45">
        <f>'Car Info '!$C$5*'My Spreedsheet '!G1748</f>
        <v>-496.66666666666782</v>
      </c>
      <c r="M1748" s="45">
        <f t="shared" si="851"/>
        <v>1</v>
      </c>
      <c r="N1748" s="45">
        <f>IF(M1748=1,'Car Info '!$C$5*9.80665*'Car Info '!$H$5,0)</f>
        <v>160.73099349999998</v>
      </c>
      <c r="O1748" s="45">
        <f>0.5*'Car Info '!$G$5*'Car Info '!$I$5*'Car Info '!$D$5*('My Spreedsheet '!F1748*'My Spreedsheet '!F1748)</f>
        <v>270.99560005927259</v>
      </c>
      <c r="P1748" s="45">
        <f t="shared" si="876"/>
        <v>-64.940073107395222</v>
      </c>
      <c r="Q1748" s="45">
        <f t="shared" si="852"/>
        <v>-1729.9313919442227</v>
      </c>
      <c r="R1748" s="45">
        <f t="shared" si="853"/>
        <v>-1.7299313919442227</v>
      </c>
      <c r="S1748" s="45">
        <f t="shared" si="854"/>
        <v>11500.716756203956</v>
      </c>
      <c r="T1748" s="45">
        <f t="shared" si="875"/>
        <v>3906567.9831036986</v>
      </c>
      <c r="U1748" s="45">
        <f t="shared" si="855"/>
        <v>0</v>
      </c>
      <c r="V1748" s="45">
        <f t="shared" si="856"/>
        <v>0</v>
      </c>
      <c r="W1748" s="45">
        <f t="shared" si="857"/>
        <v>-1.7299313919442227</v>
      </c>
      <c r="X1748" s="45">
        <f t="shared" si="858"/>
        <v>4.8053649776228408E-4</v>
      </c>
      <c r="Y1748" s="45">
        <f t="shared" si="846"/>
        <v>11258.173597673424</v>
      </c>
      <c r="Z1748" s="45">
        <f t="shared" si="847"/>
        <v>-2741.7282696356251</v>
      </c>
      <c r="AA1748" s="45">
        <f t="shared" si="859"/>
        <v>3.1272704437981731</v>
      </c>
      <c r="AB1748" s="45">
        <f t="shared" si="860"/>
        <v>-0.76159118600989584</v>
      </c>
      <c r="AC1748" s="45">
        <f t="shared" si="861"/>
        <v>0.76159118600989584</v>
      </c>
      <c r="AD1748" s="45">
        <f t="shared" si="862"/>
        <v>2.365679257788277</v>
      </c>
      <c r="AE1748" s="45">
        <f>1/2*(('Car Info '!$C$5)*('My Spreedsheet '!F1748)^2)</f>
        <v>528674.64891975303</v>
      </c>
      <c r="AF1748" s="45">
        <f t="shared" si="863"/>
        <v>528.67464891975305</v>
      </c>
      <c r="AG1748" s="45">
        <f t="shared" si="864"/>
        <v>0.14685406914437585</v>
      </c>
      <c r="AH1748" s="45">
        <f t="shared" si="865"/>
        <v>95.686203206446962</v>
      </c>
      <c r="AI1748" s="45">
        <f t="shared" si="866"/>
        <v>11500.716756203956</v>
      </c>
      <c r="AJ1748" s="45">
        <f t="shared" si="867"/>
        <v>517173.93216354906</v>
      </c>
      <c r="AK1748" s="45">
        <f t="shared" si="868"/>
        <v>517.17393216354913</v>
      </c>
      <c r="AL1748" s="45">
        <f t="shared" si="869"/>
        <v>517173.93216354906</v>
      </c>
      <c r="AM1748" s="45">
        <f t="shared" si="870"/>
        <v>517.17393216354913</v>
      </c>
      <c r="AN1748" s="45">
        <f t="shared" si="871"/>
        <v>387.88044912266179</v>
      </c>
      <c r="AO1748" s="45">
        <f>IF('My Spreedsheet '!AN1748&lt; 'Supercapacitor Info'!$F$22,'My Spreedsheet '!AN1748,'Supercapacitor Info'!$F$22)</f>
        <v>387.88044912266179</v>
      </c>
    </row>
    <row r="1749" spans="2:41" x14ac:dyDescent="0.3">
      <c r="B1749" s="13" t="s">
        <v>12</v>
      </c>
      <c r="C1749" s="13">
        <v>1744</v>
      </c>
      <c r="D1749" s="13">
        <v>267</v>
      </c>
      <c r="E1749" s="54">
        <v>94.8</v>
      </c>
      <c r="F1749" s="54">
        <f t="shared" si="848"/>
        <v>26.333333333333332</v>
      </c>
      <c r="G1749" s="20">
        <f t="shared" si="872"/>
        <v>-0.29166666666666785</v>
      </c>
      <c r="H1749" s="20">
        <f t="shared" si="873"/>
        <v>-1.0500000000000043</v>
      </c>
      <c r="I1749" s="20">
        <f t="shared" si="849"/>
        <v>26.333333333333332</v>
      </c>
      <c r="J1749" s="20">
        <f t="shared" si="850"/>
        <v>22401.944444444467</v>
      </c>
      <c r="K1749" s="20">
        <f t="shared" si="874"/>
        <v>7393.6944444444434</v>
      </c>
      <c r="L1749" s="45">
        <f>'Car Info '!$C$5*'My Spreedsheet '!G1749</f>
        <v>-434.58333333333508</v>
      </c>
      <c r="M1749" s="45">
        <f t="shared" si="851"/>
        <v>1</v>
      </c>
      <c r="N1749" s="45">
        <f>IF(M1749=1,'Car Info '!$C$5*9.80665*'Car Info '!$H$5,0)</f>
        <v>160.73099349999998</v>
      </c>
      <c r="O1749" s="45">
        <f>0.5*'Car Info '!$G$5*'Car Info '!$I$5*'Car Info '!$D$5*('My Spreedsheet '!F1749*'My Spreedsheet '!F1749)</f>
        <v>264.81446257524993</v>
      </c>
      <c r="P1749" s="45">
        <f t="shared" si="876"/>
        <v>-9.0378772580851887</v>
      </c>
      <c r="Q1749" s="45">
        <f t="shared" si="852"/>
        <v>-237.99743446290995</v>
      </c>
      <c r="R1749" s="45">
        <f t="shared" si="853"/>
        <v>-0.23799743446290997</v>
      </c>
      <c r="S1749" s="45">
        <f t="shared" si="854"/>
        <v>11206.030343314915</v>
      </c>
      <c r="T1749" s="45">
        <f t="shared" si="875"/>
        <v>3917774.0134470137</v>
      </c>
      <c r="U1749" s="45">
        <f t="shared" si="855"/>
        <v>0</v>
      </c>
      <c r="V1749" s="45">
        <f t="shared" si="856"/>
        <v>0</v>
      </c>
      <c r="W1749" s="45">
        <f t="shared" si="857"/>
        <v>-0.23799743446290997</v>
      </c>
      <c r="X1749" s="45">
        <f t="shared" si="858"/>
        <v>6.6110398461919441E-5</v>
      </c>
      <c r="Y1749" s="45">
        <f t="shared" si="846"/>
        <v>11258.173597673424</v>
      </c>
      <c r="Z1749" s="45">
        <f t="shared" si="847"/>
        <v>-2741.9662670700882</v>
      </c>
      <c r="AA1749" s="45">
        <f t="shared" si="859"/>
        <v>3.1272704437981731</v>
      </c>
      <c r="AB1749" s="45">
        <f t="shared" si="860"/>
        <v>-0.76165729640835778</v>
      </c>
      <c r="AC1749" s="45">
        <f t="shared" si="861"/>
        <v>0.76165729640835778</v>
      </c>
      <c r="AD1749" s="45">
        <f t="shared" si="862"/>
        <v>2.3656131473898152</v>
      </c>
      <c r="AE1749" s="45">
        <f>1/2*(('Car Info '!$C$5)*('My Spreedsheet '!F1749)^2)</f>
        <v>516616.11111111101</v>
      </c>
      <c r="AF1749" s="45">
        <f t="shared" si="863"/>
        <v>516.61611111111097</v>
      </c>
      <c r="AG1749" s="45">
        <f t="shared" si="864"/>
        <v>0.14350447530864194</v>
      </c>
      <c r="AH1749" s="45">
        <f t="shared" si="865"/>
        <v>95.829707681755607</v>
      </c>
      <c r="AI1749" s="45">
        <f t="shared" si="866"/>
        <v>11206.030343314915</v>
      </c>
      <c r="AJ1749" s="45">
        <f t="shared" si="867"/>
        <v>505410.08076779608</v>
      </c>
      <c r="AK1749" s="45">
        <f t="shared" si="868"/>
        <v>505.4100807677961</v>
      </c>
      <c r="AL1749" s="45">
        <f t="shared" si="869"/>
        <v>505410.08076779608</v>
      </c>
      <c r="AM1749" s="45">
        <f t="shared" si="870"/>
        <v>505.4100807677961</v>
      </c>
      <c r="AN1749" s="45">
        <f t="shared" si="871"/>
        <v>379.05756057584705</v>
      </c>
      <c r="AO1749" s="45">
        <f>IF('My Spreedsheet '!AN1749&lt; 'Supercapacitor Info'!$F$22,'My Spreedsheet '!AN1749,'Supercapacitor Info'!$F$22)</f>
        <v>379.05756057584705</v>
      </c>
    </row>
    <row r="1750" spans="2:41" x14ac:dyDescent="0.3">
      <c r="B1750" s="13" t="s">
        <v>12</v>
      </c>
      <c r="C1750" s="13">
        <v>1745</v>
      </c>
      <c r="D1750" s="13">
        <v>268</v>
      </c>
      <c r="E1750" s="54">
        <v>93.8</v>
      </c>
      <c r="F1750" s="54">
        <f t="shared" si="848"/>
        <v>26.055555555555554</v>
      </c>
      <c r="G1750" s="20">
        <f t="shared" si="872"/>
        <v>-0.27777777777777779</v>
      </c>
      <c r="H1750" s="20">
        <f t="shared" si="873"/>
        <v>-1</v>
      </c>
      <c r="I1750" s="20">
        <f t="shared" si="849"/>
        <v>26.055555555555554</v>
      </c>
      <c r="J1750" s="20">
        <f t="shared" si="850"/>
        <v>22428.000000000022</v>
      </c>
      <c r="K1750" s="20">
        <f t="shared" si="874"/>
        <v>7419.7499999999991</v>
      </c>
      <c r="L1750" s="45">
        <f>'Car Info '!$C$5*'My Spreedsheet '!G1750</f>
        <v>-413.88888888888891</v>
      </c>
      <c r="M1750" s="45">
        <f t="shared" si="851"/>
        <v>1</v>
      </c>
      <c r="N1750" s="45">
        <f>IF(M1750=1,'Car Info '!$C$5*9.80665*'Car Info '!$H$5,0)</f>
        <v>160.73099349999998</v>
      </c>
      <c r="O1750" s="45">
        <f>0.5*'Car Info '!$G$5*'Car Info '!$I$5*'Car Info '!$D$5*('My Spreedsheet '!F1750*'My Spreedsheet '!F1750)</f>
        <v>259.25712582792357</v>
      </c>
      <c r="P1750" s="45">
        <f t="shared" si="876"/>
        <v>6.0992304390346419</v>
      </c>
      <c r="Q1750" s="45">
        <f t="shared" si="852"/>
        <v>158.9188375504026</v>
      </c>
      <c r="R1750" s="45">
        <f t="shared" si="853"/>
        <v>0.15891883755040259</v>
      </c>
      <c r="S1750" s="45">
        <f t="shared" si="854"/>
        <v>10943.023775822006</v>
      </c>
      <c r="T1750" s="45">
        <f t="shared" si="875"/>
        <v>3928717.0372228357</v>
      </c>
      <c r="U1750" s="45">
        <f t="shared" si="855"/>
        <v>0.15891883755040259</v>
      </c>
      <c r="V1750" s="45">
        <f t="shared" si="856"/>
        <v>4.4144121541778496E-5</v>
      </c>
      <c r="W1750" s="45">
        <f t="shared" si="857"/>
        <v>0</v>
      </c>
      <c r="X1750" s="45">
        <f t="shared" si="858"/>
        <v>0</v>
      </c>
      <c r="Y1750" s="45">
        <f t="shared" si="846"/>
        <v>11258.332516510975</v>
      </c>
      <c r="Z1750" s="45">
        <f t="shared" si="847"/>
        <v>-2741.9662670700882</v>
      </c>
      <c r="AA1750" s="45">
        <f t="shared" si="859"/>
        <v>3.1273145879197153</v>
      </c>
      <c r="AB1750" s="45">
        <f t="shared" si="860"/>
        <v>-0.76165729640835778</v>
      </c>
      <c r="AC1750" s="45">
        <f t="shared" si="861"/>
        <v>0.76165729640835778</v>
      </c>
      <c r="AD1750" s="45">
        <f t="shared" si="862"/>
        <v>2.3656572915113574</v>
      </c>
      <c r="AE1750" s="45">
        <f>1/2*(('Car Info '!$C$5)*('My Spreedsheet '!F1750)^2)</f>
        <v>505774.5216049382</v>
      </c>
      <c r="AF1750" s="45">
        <f t="shared" si="863"/>
        <v>505.77452160493823</v>
      </c>
      <c r="AG1750" s="45">
        <f t="shared" si="864"/>
        <v>0.14049292266803839</v>
      </c>
      <c r="AH1750" s="45">
        <f t="shared" si="865"/>
        <v>95.970200604423653</v>
      </c>
      <c r="AI1750" s="45">
        <f t="shared" si="866"/>
        <v>10943.023775822006</v>
      </c>
      <c r="AJ1750" s="45">
        <f t="shared" si="867"/>
        <v>494831.49782911618</v>
      </c>
      <c r="AK1750" s="45">
        <f t="shared" si="868"/>
        <v>494.83149782911619</v>
      </c>
      <c r="AL1750" s="45">
        <f t="shared" si="869"/>
        <v>494831.49782911618</v>
      </c>
      <c r="AM1750" s="45">
        <f t="shared" si="870"/>
        <v>494.83149782911619</v>
      </c>
      <c r="AN1750" s="45">
        <f t="shared" si="871"/>
        <v>371.12362337183714</v>
      </c>
      <c r="AO1750" s="45">
        <f>IF('My Spreedsheet '!AN1750&lt; 'Supercapacitor Info'!$F$22,'My Spreedsheet '!AN1750,'Supercapacitor Info'!$F$22)</f>
        <v>371.12362337183714</v>
      </c>
    </row>
    <row r="1751" spans="2:41" x14ac:dyDescent="0.3">
      <c r="B1751" s="13" t="s">
        <v>12</v>
      </c>
      <c r="C1751" s="13">
        <v>1746</v>
      </c>
      <c r="D1751" s="13">
        <v>269</v>
      </c>
      <c r="E1751" s="54">
        <v>92.8</v>
      </c>
      <c r="F1751" s="54">
        <f t="shared" si="848"/>
        <v>25.777777777777775</v>
      </c>
      <c r="G1751" s="20">
        <f t="shared" si="872"/>
        <v>-0.27777777777777779</v>
      </c>
      <c r="H1751" s="20">
        <f t="shared" si="873"/>
        <v>-1</v>
      </c>
      <c r="I1751" s="20">
        <f t="shared" si="849"/>
        <v>25.777777777777775</v>
      </c>
      <c r="J1751" s="20">
        <f t="shared" si="850"/>
        <v>22453.777777777799</v>
      </c>
      <c r="K1751" s="20">
        <f t="shared" si="874"/>
        <v>7445.5277777777765</v>
      </c>
      <c r="L1751" s="45">
        <f>'Car Info '!$C$5*'My Spreedsheet '!G1751</f>
        <v>-413.88888888888891</v>
      </c>
      <c r="M1751" s="45">
        <f t="shared" si="851"/>
        <v>1</v>
      </c>
      <c r="N1751" s="45">
        <f>IF(M1751=1,'Car Info '!$C$5*9.80665*'Car Info '!$H$5,0)</f>
        <v>160.73099349999998</v>
      </c>
      <c r="O1751" s="45">
        <f>0.5*'Car Info '!$G$5*'Car Info '!$I$5*'Car Info '!$D$5*('My Spreedsheet '!F1751*'My Spreedsheet '!F1751)</f>
        <v>253.75872160177769</v>
      </c>
      <c r="P1751" s="45">
        <f t="shared" si="876"/>
        <v>0.60082621288876226</v>
      </c>
      <c r="Q1751" s="45">
        <f t="shared" si="852"/>
        <v>15.487964598910315</v>
      </c>
      <c r="R1751" s="45">
        <f t="shared" si="853"/>
        <v>1.5487964598910315E-2</v>
      </c>
      <c r="S1751" s="45">
        <f t="shared" si="854"/>
        <v>10684.623767068046</v>
      </c>
      <c r="T1751" s="45">
        <f t="shared" si="875"/>
        <v>3939401.6609899038</v>
      </c>
      <c r="U1751" s="45">
        <f t="shared" si="855"/>
        <v>1.5487964598910315E-2</v>
      </c>
      <c r="V1751" s="45">
        <f t="shared" si="856"/>
        <v>4.302212388586199E-6</v>
      </c>
      <c r="W1751" s="45">
        <f t="shared" si="857"/>
        <v>0</v>
      </c>
      <c r="X1751" s="45">
        <f t="shared" si="858"/>
        <v>0</v>
      </c>
      <c r="Y1751" s="45">
        <f t="shared" si="846"/>
        <v>11258.348004475574</v>
      </c>
      <c r="Z1751" s="45">
        <f t="shared" si="847"/>
        <v>-2741.9662670700882</v>
      </c>
      <c r="AA1751" s="45">
        <f t="shared" si="859"/>
        <v>3.1273188901321038</v>
      </c>
      <c r="AB1751" s="45">
        <f t="shared" si="860"/>
        <v>-0.76165729640835778</v>
      </c>
      <c r="AC1751" s="45">
        <f t="shared" si="861"/>
        <v>0.76165729640835778</v>
      </c>
      <c r="AD1751" s="45">
        <f t="shared" si="862"/>
        <v>2.365661593723746</v>
      </c>
      <c r="AE1751" s="45">
        <f>1/2*(('Car Info '!$C$5)*('My Spreedsheet '!F1751)^2)</f>
        <v>495047.90123456775</v>
      </c>
      <c r="AF1751" s="45">
        <f t="shared" si="863"/>
        <v>495.04790123456775</v>
      </c>
      <c r="AG1751" s="45">
        <f t="shared" si="864"/>
        <v>0.13751330589849103</v>
      </c>
      <c r="AH1751" s="45">
        <f t="shared" si="865"/>
        <v>96.107713910322147</v>
      </c>
      <c r="AI1751" s="45">
        <f t="shared" si="866"/>
        <v>10684.623767068046</v>
      </c>
      <c r="AJ1751" s="45">
        <f t="shared" si="867"/>
        <v>484363.27746749972</v>
      </c>
      <c r="AK1751" s="45">
        <f t="shared" si="868"/>
        <v>484.36327746749976</v>
      </c>
      <c r="AL1751" s="45">
        <f t="shared" si="869"/>
        <v>484363.27746749972</v>
      </c>
      <c r="AM1751" s="45">
        <f t="shared" si="870"/>
        <v>484.36327746749976</v>
      </c>
      <c r="AN1751" s="45">
        <f t="shared" si="871"/>
        <v>363.27245810062482</v>
      </c>
      <c r="AO1751" s="45">
        <f>IF('My Spreedsheet '!AN1751&lt; 'Supercapacitor Info'!$F$22,'My Spreedsheet '!AN1751,'Supercapacitor Info'!$F$22)</f>
        <v>363.27245810062482</v>
      </c>
    </row>
    <row r="1752" spans="2:41" x14ac:dyDescent="0.3">
      <c r="B1752" s="13" t="s">
        <v>12</v>
      </c>
      <c r="C1752" s="13">
        <v>1747</v>
      </c>
      <c r="D1752" s="13">
        <v>270</v>
      </c>
      <c r="E1752" s="54">
        <v>91.8</v>
      </c>
      <c r="F1752" s="54">
        <f t="shared" si="848"/>
        <v>25.5</v>
      </c>
      <c r="G1752" s="20">
        <f t="shared" si="872"/>
        <v>-0.24999999999999961</v>
      </c>
      <c r="H1752" s="20">
        <f t="shared" si="873"/>
        <v>-0.89999999999999858</v>
      </c>
      <c r="I1752" s="20">
        <f t="shared" si="849"/>
        <v>25.5</v>
      </c>
      <c r="J1752" s="20">
        <f t="shared" si="850"/>
        <v>22479.277777777799</v>
      </c>
      <c r="K1752" s="20">
        <f t="shared" si="874"/>
        <v>7471.0277777777765</v>
      </c>
      <c r="L1752" s="45">
        <f>'Car Info '!$C$5*'My Spreedsheet '!G1752</f>
        <v>-372.49999999999943</v>
      </c>
      <c r="M1752" s="45">
        <f t="shared" si="851"/>
        <v>1</v>
      </c>
      <c r="N1752" s="45">
        <f>IF(M1752=1,'Car Info '!$C$5*9.80665*'Car Info '!$H$5,0)</f>
        <v>160.73099349999998</v>
      </c>
      <c r="O1752" s="45">
        <f>0.5*'Car Info '!$G$5*'Car Info '!$I$5*'Car Info '!$D$5*('My Spreedsheet '!F1752*'My Spreedsheet '!F1752)</f>
        <v>248.31924989681249</v>
      </c>
      <c r="P1752" s="45">
        <f t="shared" si="876"/>
        <v>36.550243396813045</v>
      </c>
      <c r="Q1752" s="45">
        <f t="shared" si="852"/>
        <v>932.03120661873265</v>
      </c>
      <c r="R1752" s="45">
        <f t="shared" si="853"/>
        <v>0.93203120661873262</v>
      </c>
      <c r="S1752" s="45">
        <f t="shared" si="854"/>
        <v>10430.781206618718</v>
      </c>
      <c r="T1752" s="45">
        <f t="shared" si="875"/>
        <v>3949832.4421965224</v>
      </c>
      <c r="U1752" s="45">
        <f t="shared" si="855"/>
        <v>0.93203120661873262</v>
      </c>
      <c r="V1752" s="45">
        <f t="shared" si="856"/>
        <v>2.5889755739409237E-4</v>
      </c>
      <c r="W1752" s="45">
        <f t="shared" si="857"/>
        <v>0</v>
      </c>
      <c r="X1752" s="45">
        <f t="shared" si="858"/>
        <v>0</v>
      </c>
      <c r="Y1752" s="45">
        <f t="shared" si="846"/>
        <v>11259.280035682194</v>
      </c>
      <c r="Z1752" s="45">
        <f t="shared" si="847"/>
        <v>-2741.9662670700882</v>
      </c>
      <c r="AA1752" s="45">
        <f t="shared" si="859"/>
        <v>3.1275777876894981</v>
      </c>
      <c r="AB1752" s="45">
        <f t="shared" si="860"/>
        <v>-0.76165729640835778</v>
      </c>
      <c r="AC1752" s="45">
        <f t="shared" si="861"/>
        <v>0.76165729640835778</v>
      </c>
      <c r="AD1752" s="45">
        <f t="shared" si="862"/>
        <v>2.3659204912811402</v>
      </c>
      <c r="AE1752" s="45">
        <f>1/2*(('Car Info '!$C$5)*('My Spreedsheet '!F1752)^2)</f>
        <v>484436.25</v>
      </c>
      <c r="AF1752" s="45">
        <f t="shared" si="863"/>
        <v>484.43625000000003</v>
      </c>
      <c r="AG1752" s="45">
        <f t="shared" si="864"/>
        <v>0.13456562500000002</v>
      </c>
      <c r="AH1752" s="45">
        <f t="shared" si="865"/>
        <v>96.24227953532214</v>
      </c>
      <c r="AI1752" s="45">
        <f t="shared" si="866"/>
        <v>10430.781206618718</v>
      </c>
      <c r="AJ1752" s="45">
        <f t="shared" si="867"/>
        <v>474005.4687933813</v>
      </c>
      <c r="AK1752" s="45">
        <f t="shared" si="868"/>
        <v>474.00546879338128</v>
      </c>
      <c r="AL1752" s="45">
        <f t="shared" si="869"/>
        <v>474005.4687933813</v>
      </c>
      <c r="AM1752" s="45">
        <f t="shared" si="870"/>
        <v>474.00546879338128</v>
      </c>
      <c r="AN1752" s="45">
        <f t="shared" si="871"/>
        <v>355.50410159503599</v>
      </c>
      <c r="AO1752" s="45">
        <f>IF('My Spreedsheet '!AN1752&lt; 'Supercapacitor Info'!$F$22,'My Spreedsheet '!AN1752,'Supercapacitor Info'!$F$22)</f>
        <v>355.50410159503599</v>
      </c>
    </row>
    <row r="1753" spans="2:41" x14ac:dyDescent="0.3">
      <c r="B1753" s="13" t="s">
        <v>12</v>
      </c>
      <c r="C1753" s="13">
        <v>1748</v>
      </c>
      <c r="D1753" s="13">
        <v>271</v>
      </c>
      <c r="E1753" s="54">
        <v>91</v>
      </c>
      <c r="F1753" s="54">
        <f t="shared" si="848"/>
        <v>25.277777777777779</v>
      </c>
      <c r="G1753" s="20">
        <f t="shared" si="872"/>
        <v>-0.22222222222222143</v>
      </c>
      <c r="H1753" s="20">
        <f t="shared" si="873"/>
        <v>-0.79999999999999716</v>
      </c>
      <c r="I1753" s="20">
        <f t="shared" si="849"/>
        <v>25.277777777777779</v>
      </c>
      <c r="J1753" s="20">
        <f t="shared" si="850"/>
        <v>22504.555555555577</v>
      </c>
      <c r="K1753" s="20">
        <f t="shared" si="874"/>
        <v>7496.3055555555538</v>
      </c>
      <c r="L1753" s="45">
        <f>'Car Info '!$C$5*'My Spreedsheet '!G1753</f>
        <v>-331.11111111110995</v>
      </c>
      <c r="M1753" s="45">
        <f t="shared" si="851"/>
        <v>1</v>
      </c>
      <c r="N1753" s="45">
        <f>IF(M1753=1,'Car Info '!$C$5*9.80665*'Car Info '!$H$5,0)</f>
        <v>160.73099349999998</v>
      </c>
      <c r="O1753" s="45">
        <f>0.5*'Car Info '!$G$5*'Car Info '!$I$5*'Car Info '!$D$5*('My Spreedsheet '!F1753*'My Spreedsheet '!F1753)</f>
        <v>244.01010394809026</v>
      </c>
      <c r="P1753" s="45">
        <f t="shared" si="876"/>
        <v>73.629986336980295</v>
      </c>
      <c r="Q1753" s="45">
        <f t="shared" si="852"/>
        <v>1861.2024324070019</v>
      </c>
      <c r="R1753" s="45">
        <f t="shared" si="853"/>
        <v>1.861202432407002</v>
      </c>
      <c r="S1753" s="45">
        <f t="shared" si="854"/>
        <v>10230.955518826726</v>
      </c>
      <c r="T1753" s="45">
        <f t="shared" si="875"/>
        <v>3960063.3977153492</v>
      </c>
      <c r="U1753" s="45">
        <f t="shared" si="855"/>
        <v>1.861202432407002</v>
      </c>
      <c r="V1753" s="45">
        <f t="shared" si="856"/>
        <v>5.1700067566861165E-4</v>
      </c>
      <c r="W1753" s="45">
        <f t="shared" si="857"/>
        <v>0</v>
      </c>
      <c r="X1753" s="45">
        <f t="shared" si="858"/>
        <v>0</v>
      </c>
      <c r="Y1753" s="45">
        <f t="shared" si="846"/>
        <v>11261.1412381146</v>
      </c>
      <c r="Z1753" s="45">
        <f t="shared" si="847"/>
        <v>-2741.9662670700882</v>
      </c>
      <c r="AA1753" s="45">
        <f t="shared" si="859"/>
        <v>3.1280947883651669</v>
      </c>
      <c r="AB1753" s="45">
        <f t="shared" si="860"/>
        <v>-0.76165729640835778</v>
      </c>
      <c r="AC1753" s="45">
        <f t="shared" si="861"/>
        <v>0.76165729640835778</v>
      </c>
      <c r="AD1753" s="45">
        <f t="shared" si="862"/>
        <v>2.366437491956809</v>
      </c>
      <c r="AE1753" s="45">
        <f>1/2*(('Car Info '!$C$5)*('My Spreedsheet '!F1753)^2)</f>
        <v>476029.70679012348</v>
      </c>
      <c r="AF1753" s="45">
        <f t="shared" si="863"/>
        <v>476.0297067901235</v>
      </c>
      <c r="AG1753" s="45">
        <f t="shared" si="864"/>
        <v>0.13223047410836763</v>
      </c>
      <c r="AH1753" s="45">
        <f t="shared" si="865"/>
        <v>96.374510009430509</v>
      </c>
      <c r="AI1753" s="45">
        <f t="shared" si="866"/>
        <v>10230.955518826726</v>
      </c>
      <c r="AJ1753" s="45">
        <f t="shared" si="867"/>
        <v>465798.75127129676</v>
      </c>
      <c r="AK1753" s="45">
        <f t="shared" si="868"/>
        <v>465.79875127129679</v>
      </c>
      <c r="AL1753" s="45">
        <f t="shared" si="869"/>
        <v>465798.75127129676</v>
      </c>
      <c r="AM1753" s="45">
        <f t="shared" si="870"/>
        <v>465.79875127129679</v>
      </c>
      <c r="AN1753" s="45">
        <f t="shared" si="871"/>
        <v>349.34906345347258</v>
      </c>
      <c r="AO1753" s="45">
        <f>IF('My Spreedsheet '!AN1753&lt; 'Supercapacitor Info'!$F$22,'My Spreedsheet '!AN1753,'Supercapacitor Info'!$F$22)</f>
        <v>349.34906345347258</v>
      </c>
    </row>
    <row r="1754" spans="2:41" x14ac:dyDescent="0.3">
      <c r="B1754" s="13" t="s">
        <v>12</v>
      </c>
      <c r="C1754" s="13">
        <v>1749</v>
      </c>
      <c r="D1754" s="13">
        <v>272</v>
      </c>
      <c r="E1754" s="54">
        <v>90.2</v>
      </c>
      <c r="F1754" s="54">
        <f t="shared" si="848"/>
        <v>25.055555555555557</v>
      </c>
      <c r="G1754" s="20">
        <f t="shared" si="872"/>
        <v>-0.19444444444444522</v>
      </c>
      <c r="H1754" s="20">
        <f t="shared" si="873"/>
        <v>-0.70000000000000284</v>
      </c>
      <c r="I1754" s="20">
        <f t="shared" si="849"/>
        <v>25.055555555555557</v>
      </c>
      <c r="J1754" s="20">
        <f t="shared" si="850"/>
        <v>22529.611111111131</v>
      </c>
      <c r="K1754" s="20">
        <f t="shared" si="874"/>
        <v>7521.3611111111095</v>
      </c>
      <c r="L1754" s="45">
        <f>'Car Info '!$C$5*'My Spreedsheet '!G1754</f>
        <v>-289.72222222222337</v>
      </c>
      <c r="M1754" s="45">
        <f t="shared" si="851"/>
        <v>1</v>
      </c>
      <c r="N1754" s="45">
        <f>IF(M1754=1,'Car Info '!$C$5*9.80665*'Car Info '!$H$5,0)</f>
        <v>160.73099349999998</v>
      </c>
      <c r="O1754" s="45">
        <f>0.5*'Car Info '!$G$5*'Car Info '!$I$5*'Car Info '!$D$5*('My Spreedsheet '!F1754*'My Spreedsheet '!F1754)</f>
        <v>239.73867481292365</v>
      </c>
      <c r="P1754" s="45">
        <f t="shared" si="876"/>
        <v>110.74744609070027</v>
      </c>
      <c r="Q1754" s="45">
        <f t="shared" si="852"/>
        <v>2774.8387881614344</v>
      </c>
      <c r="R1754" s="45">
        <f t="shared" si="853"/>
        <v>2.7748387881614347</v>
      </c>
      <c r="S1754" s="45">
        <f t="shared" si="854"/>
        <v>10033.990022729366</v>
      </c>
      <c r="T1754" s="45">
        <f t="shared" si="875"/>
        <v>3970097.3877380784</v>
      </c>
      <c r="U1754" s="45">
        <f t="shared" si="855"/>
        <v>2.7748387881614347</v>
      </c>
      <c r="V1754" s="45">
        <f t="shared" si="856"/>
        <v>7.707885522670652E-4</v>
      </c>
      <c r="W1754" s="45">
        <f t="shared" si="857"/>
        <v>0</v>
      </c>
      <c r="X1754" s="45">
        <f t="shared" si="858"/>
        <v>0</v>
      </c>
      <c r="Y1754" s="45">
        <f t="shared" si="846"/>
        <v>11263.916076902762</v>
      </c>
      <c r="Z1754" s="45">
        <f t="shared" si="847"/>
        <v>-2741.9662670700882</v>
      </c>
      <c r="AA1754" s="45">
        <f t="shared" si="859"/>
        <v>3.1288655769174341</v>
      </c>
      <c r="AB1754" s="45">
        <f t="shared" si="860"/>
        <v>-0.76165729640835778</v>
      </c>
      <c r="AC1754" s="45">
        <f t="shared" si="861"/>
        <v>0.76165729640835778</v>
      </c>
      <c r="AD1754" s="45">
        <f t="shared" si="862"/>
        <v>2.3672082805090762</v>
      </c>
      <c r="AE1754" s="45">
        <f>1/2*(('Car Info '!$C$5)*('My Spreedsheet '!F1754)^2)</f>
        <v>467696.74382716056</v>
      </c>
      <c r="AF1754" s="45">
        <f t="shared" si="863"/>
        <v>467.69674382716056</v>
      </c>
      <c r="AG1754" s="45">
        <f t="shared" si="864"/>
        <v>0.12991576217421127</v>
      </c>
      <c r="AH1754" s="45">
        <f t="shared" si="865"/>
        <v>96.504425771604716</v>
      </c>
      <c r="AI1754" s="45">
        <f t="shared" si="866"/>
        <v>10033.990022729366</v>
      </c>
      <c r="AJ1754" s="45">
        <f t="shared" si="867"/>
        <v>457662.75380443118</v>
      </c>
      <c r="AK1754" s="45">
        <f t="shared" si="868"/>
        <v>457.66275380443119</v>
      </c>
      <c r="AL1754" s="45">
        <f t="shared" si="869"/>
        <v>457662.75380443118</v>
      </c>
      <c r="AM1754" s="45">
        <f t="shared" si="870"/>
        <v>457.66275380443119</v>
      </c>
      <c r="AN1754" s="45">
        <f t="shared" si="871"/>
        <v>343.24706535332336</v>
      </c>
      <c r="AO1754" s="45">
        <f>IF('My Spreedsheet '!AN1754&lt; 'Supercapacitor Info'!$F$22,'My Spreedsheet '!AN1754,'Supercapacitor Info'!$F$22)</f>
        <v>343.24706535332336</v>
      </c>
    </row>
    <row r="1755" spans="2:41" x14ac:dyDescent="0.3">
      <c r="B1755" s="13" t="s">
        <v>12</v>
      </c>
      <c r="C1755" s="13">
        <v>1750</v>
      </c>
      <c r="D1755" s="13">
        <v>273</v>
      </c>
      <c r="E1755" s="54">
        <v>89.6</v>
      </c>
      <c r="F1755" s="54">
        <f t="shared" si="848"/>
        <v>24.888888888888886</v>
      </c>
      <c r="G1755" s="20">
        <f t="shared" si="872"/>
        <v>-0.15277777777777896</v>
      </c>
      <c r="H1755" s="20">
        <f t="shared" si="873"/>
        <v>-0.55000000000000426</v>
      </c>
      <c r="I1755" s="20">
        <f t="shared" si="849"/>
        <v>24.888888888888886</v>
      </c>
      <c r="J1755" s="20">
        <f t="shared" si="850"/>
        <v>22554.500000000022</v>
      </c>
      <c r="K1755" s="20">
        <f t="shared" si="874"/>
        <v>7546.2499999999982</v>
      </c>
      <c r="L1755" s="45">
        <f>'Car Info '!$C$5*'My Spreedsheet '!G1755</f>
        <v>-227.63888888889065</v>
      </c>
      <c r="M1755" s="45">
        <f t="shared" si="851"/>
        <v>1</v>
      </c>
      <c r="N1755" s="45">
        <f>IF(M1755=1,'Car Info '!$C$5*9.80665*'Car Info '!$H$5,0)</f>
        <v>160.73099349999998</v>
      </c>
      <c r="O1755" s="45">
        <f>0.5*'Car Info '!$G$5*'Car Info '!$I$5*'Car Info '!$D$5*('My Spreedsheet '!F1755*'My Spreedsheet '!F1755)</f>
        <v>236.55985462044436</v>
      </c>
      <c r="P1755" s="45">
        <f t="shared" si="876"/>
        <v>169.65195923155369</v>
      </c>
      <c r="Q1755" s="45">
        <f t="shared" si="852"/>
        <v>4222.4487630964468</v>
      </c>
      <c r="R1755" s="45">
        <f t="shared" si="853"/>
        <v>4.2224487630964465</v>
      </c>
      <c r="S1755" s="45">
        <f t="shared" si="854"/>
        <v>9888.1277754421699</v>
      </c>
      <c r="T1755" s="45">
        <f t="shared" si="875"/>
        <v>3979985.5155135207</v>
      </c>
      <c r="U1755" s="45">
        <f t="shared" si="855"/>
        <v>4.2224487630964465</v>
      </c>
      <c r="V1755" s="45">
        <f t="shared" si="856"/>
        <v>1.1729024341934574E-3</v>
      </c>
      <c r="W1755" s="45">
        <f t="shared" si="857"/>
        <v>0</v>
      </c>
      <c r="X1755" s="45">
        <f t="shared" si="858"/>
        <v>0</v>
      </c>
      <c r="Y1755" s="45">
        <f t="shared" si="846"/>
        <v>11268.138525665858</v>
      </c>
      <c r="Z1755" s="45">
        <f t="shared" si="847"/>
        <v>-2741.9662670700882</v>
      </c>
      <c r="AA1755" s="45">
        <f t="shared" si="859"/>
        <v>3.1300384793516272</v>
      </c>
      <c r="AB1755" s="45">
        <f t="shared" si="860"/>
        <v>-0.76165729640835778</v>
      </c>
      <c r="AC1755" s="45">
        <f t="shared" si="861"/>
        <v>0.76165729640835778</v>
      </c>
      <c r="AD1755" s="45">
        <f t="shared" si="862"/>
        <v>2.3683811829432693</v>
      </c>
      <c r="AE1755" s="45">
        <f>1/2*(('Car Info '!$C$5)*('My Spreedsheet '!F1755)^2)</f>
        <v>461495.30864197516</v>
      </c>
      <c r="AF1755" s="45">
        <f t="shared" si="863"/>
        <v>461.49530864197516</v>
      </c>
      <c r="AG1755" s="45">
        <f t="shared" si="864"/>
        <v>0.12819314128943754</v>
      </c>
      <c r="AH1755" s="45">
        <f t="shared" si="865"/>
        <v>96.632618912894159</v>
      </c>
      <c r="AI1755" s="45">
        <f t="shared" si="866"/>
        <v>9888.1277754421699</v>
      </c>
      <c r="AJ1755" s="45">
        <f t="shared" si="867"/>
        <v>451607.18086653302</v>
      </c>
      <c r="AK1755" s="45">
        <f t="shared" si="868"/>
        <v>451.60718086653304</v>
      </c>
      <c r="AL1755" s="45">
        <f t="shared" si="869"/>
        <v>451607.18086653302</v>
      </c>
      <c r="AM1755" s="45">
        <f t="shared" si="870"/>
        <v>451.60718086653304</v>
      </c>
      <c r="AN1755" s="45">
        <f t="shared" si="871"/>
        <v>338.70538564989977</v>
      </c>
      <c r="AO1755" s="45">
        <f>IF('My Spreedsheet '!AN1755&lt; 'Supercapacitor Info'!$F$22,'My Spreedsheet '!AN1755,'Supercapacitor Info'!$F$22)</f>
        <v>338.70538564989977</v>
      </c>
    </row>
    <row r="1756" spans="2:41" x14ac:dyDescent="0.3">
      <c r="B1756" s="13" t="s">
        <v>12</v>
      </c>
      <c r="C1756" s="13">
        <v>1751</v>
      </c>
      <c r="D1756" s="13">
        <v>274</v>
      </c>
      <c r="E1756" s="54">
        <v>89.1</v>
      </c>
      <c r="F1756" s="54">
        <f t="shared" si="848"/>
        <v>24.749999999999996</v>
      </c>
      <c r="G1756" s="20">
        <f t="shared" si="872"/>
        <v>-0.1388888888888889</v>
      </c>
      <c r="H1756" s="20">
        <f t="shared" si="873"/>
        <v>-0.5</v>
      </c>
      <c r="I1756" s="20">
        <f t="shared" si="849"/>
        <v>24.749999999999996</v>
      </c>
      <c r="J1756" s="20">
        <f t="shared" si="850"/>
        <v>22579.250000000022</v>
      </c>
      <c r="K1756" s="20">
        <f t="shared" si="874"/>
        <v>7570.9999999999982</v>
      </c>
      <c r="L1756" s="45">
        <f>'Car Info '!$C$5*'My Spreedsheet '!G1756</f>
        <v>-206.94444444444446</v>
      </c>
      <c r="M1756" s="45">
        <f t="shared" si="851"/>
        <v>1</v>
      </c>
      <c r="N1756" s="45">
        <f>IF(M1756=1,'Car Info '!$C$5*9.80665*'Car Info '!$H$5,0)</f>
        <v>160.73099349999998</v>
      </c>
      <c r="O1756" s="45">
        <f>0.5*'Car Info '!$G$5*'Car Info '!$I$5*'Car Info '!$D$5*('My Spreedsheet '!F1756*'My Spreedsheet '!F1756)</f>
        <v>233.92704423670304</v>
      </c>
      <c r="P1756" s="45">
        <f t="shared" si="876"/>
        <v>187.71359329225857</v>
      </c>
      <c r="Q1756" s="45">
        <f t="shared" si="852"/>
        <v>4645.9114339833986</v>
      </c>
      <c r="R1756" s="45">
        <f t="shared" si="853"/>
        <v>4.6459114339833985</v>
      </c>
      <c r="S1756" s="45">
        <f t="shared" si="854"/>
        <v>9767.7864339833977</v>
      </c>
      <c r="T1756" s="45">
        <f t="shared" si="875"/>
        <v>3989753.3019475043</v>
      </c>
      <c r="U1756" s="45">
        <f t="shared" si="855"/>
        <v>4.6459114339833985</v>
      </c>
      <c r="V1756" s="45">
        <f t="shared" si="856"/>
        <v>1.2905309538842774E-3</v>
      </c>
      <c r="W1756" s="45">
        <f t="shared" si="857"/>
        <v>0</v>
      </c>
      <c r="X1756" s="45">
        <f t="shared" si="858"/>
        <v>0</v>
      </c>
      <c r="Y1756" s="45">
        <f t="shared" si="846"/>
        <v>11272.784437099841</v>
      </c>
      <c r="Z1756" s="45">
        <f t="shared" si="847"/>
        <v>-2741.9662670700882</v>
      </c>
      <c r="AA1756" s="45">
        <f t="shared" si="859"/>
        <v>3.1313290103055116</v>
      </c>
      <c r="AB1756" s="45">
        <f t="shared" si="860"/>
        <v>-0.76165729640835778</v>
      </c>
      <c r="AC1756" s="45">
        <f t="shared" si="861"/>
        <v>0.76165729640835778</v>
      </c>
      <c r="AD1756" s="45">
        <f t="shared" si="862"/>
        <v>2.3696717138971537</v>
      </c>
      <c r="AE1756" s="45">
        <f>1/2*(('Car Info '!$C$5)*('My Spreedsheet '!F1756)^2)</f>
        <v>456359.06249999983</v>
      </c>
      <c r="AF1756" s="45">
        <f t="shared" si="863"/>
        <v>456.35906249999982</v>
      </c>
      <c r="AG1756" s="45">
        <f t="shared" si="864"/>
        <v>0.12676640624999996</v>
      </c>
      <c r="AH1756" s="45">
        <f t="shared" si="865"/>
        <v>96.759385319144158</v>
      </c>
      <c r="AI1756" s="45">
        <f t="shared" si="866"/>
        <v>9767.7864339833977</v>
      </c>
      <c r="AJ1756" s="45">
        <f t="shared" si="867"/>
        <v>446591.27606601641</v>
      </c>
      <c r="AK1756" s="45">
        <f t="shared" si="868"/>
        <v>446.59127606601641</v>
      </c>
      <c r="AL1756" s="45">
        <f t="shared" si="869"/>
        <v>446591.27606601641</v>
      </c>
      <c r="AM1756" s="45">
        <f t="shared" si="870"/>
        <v>446.59127606601641</v>
      </c>
      <c r="AN1756" s="45">
        <f t="shared" si="871"/>
        <v>334.94345704951229</v>
      </c>
      <c r="AO1756" s="45">
        <f>IF('My Spreedsheet '!AN1756&lt; 'Supercapacitor Info'!$F$22,'My Spreedsheet '!AN1756,'Supercapacitor Info'!$F$22)</f>
        <v>334.94345704951229</v>
      </c>
    </row>
    <row r="1757" spans="2:41" x14ac:dyDescent="0.3">
      <c r="B1757" s="13" t="s">
        <v>12</v>
      </c>
      <c r="C1757" s="13">
        <v>1752</v>
      </c>
      <c r="D1757" s="13">
        <v>275</v>
      </c>
      <c r="E1757" s="54">
        <v>88.6</v>
      </c>
      <c r="F1757" s="54">
        <f t="shared" si="848"/>
        <v>24.611111111111107</v>
      </c>
      <c r="G1757" s="20">
        <f t="shared" si="872"/>
        <v>-0.1388888888888889</v>
      </c>
      <c r="H1757" s="20">
        <f t="shared" si="873"/>
        <v>-0.5</v>
      </c>
      <c r="I1757" s="20">
        <f t="shared" si="849"/>
        <v>24.611111111111107</v>
      </c>
      <c r="J1757" s="20">
        <f t="shared" si="850"/>
        <v>22603.861111111131</v>
      </c>
      <c r="K1757" s="20">
        <f t="shared" si="874"/>
        <v>7595.6111111111095</v>
      </c>
      <c r="L1757" s="45">
        <f>'Car Info '!$C$5*'My Spreedsheet '!G1757</f>
        <v>-206.94444444444446</v>
      </c>
      <c r="M1757" s="45">
        <f t="shared" si="851"/>
        <v>1</v>
      </c>
      <c r="N1757" s="45">
        <f>IF(M1757=1,'Car Info '!$C$5*9.80665*'Car Info '!$H$5,0)</f>
        <v>160.73099349999998</v>
      </c>
      <c r="O1757" s="45">
        <f>0.5*'Car Info '!$G$5*'Car Info '!$I$5*'Car Info '!$D$5*('My Spreedsheet '!F1757*'My Spreedsheet '!F1757)</f>
        <v>231.30896698325685</v>
      </c>
      <c r="P1757" s="45">
        <f t="shared" si="876"/>
        <v>185.09551603881238</v>
      </c>
      <c r="Q1757" s="45">
        <f t="shared" si="852"/>
        <v>4555.406311399659</v>
      </c>
      <c r="R1757" s="45">
        <f t="shared" si="853"/>
        <v>4.5554063113996595</v>
      </c>
      <c r="S1757" s="45">
        <f t="shared" si="854"/>
        <v>9648.5390274490419</v>
      </c>
      <c r="T1757" s="45">
        <f t="shared" si="875"/>
        <v>3999401.8409749535</v>
      </c>
      <c r="U1757" s="45">
        <f t="shared" si="855"/>
        <v>4.5554063113996595</v>
      </c>
      <c r="V1757" s="45">
        <f t="shared" si="856"/>
        <v>1.265390642055461E-3</v>
      </c>
      <c r="W1757" s="45">
        <f t="shared" si="857"/>
        <v>0</v>
      </c>
      <c r="X1757" s="45">
        <f t="shared" si="858"/>
        <v>0</v>
      </c>
      <c r="Y1757" s="45">
        <f t="shared" si="846"/>
        <v>11277.339843411241</v>
      </c>
      <c r="Z1757" s="45">
        <f t="shared" si="847"/>
        <v>-2741.9662670700882</v>
      </c>
      <c r="AA1757" s="45">
        <f t="shared" si="859"/>
        <v>3.1325944009475668</v>
      </c>
      <c r="AB1757" s="45">
        <f t="shared" si="860"/>
        <v>-0.76165729640835778</v>
      </c>
      <c r="AC1757" s="45">
        <f t="shared" si="861"/>
        <v>0.76165729640835778</v>
      </c>
      <c r="AD1757" s="45">
        <f t="shared" si="862"/>
        <v>2.3709371045392089</v>
      </c>
      <c r="AE1757" s="45">
        <f>1/2*(('Car Info '!$C$5)*('My Spreedsheet '!F1757)^2)</f>
        <v>451251.55864197516</v>
      </c>
      <c r="AF1757" s="45">
        <f t="shared" si="863"/>
        <v>451.25155864197518</v>
      </c>
      <c r="AG1757" s="45">
        <f t="shared" si="864"/>
        <v>0.12534765517832644</v>
      </c>
      <c r="AH1757" s="45">
        <f t="shared" si="865"/>
        <v>96.884732974322489</v>
      </c>
      <c r="AI1757" s="45">
        <f t="shared" si="866"/>
        <v>9648.5390274490419</v>
      </c>
      <c r="AJ1757" s="45">
        <f t="shared" si="867"/>
        <v>441603.01961452613</v>
      </c>
      <c r="AK1757" s="45">
        <f t="shared" si="868"/>
        <v>441.60301961452615</v>
      </c>
      <c r="AL1757" s="45">
        <f t="shared" si="869"/>
        <v>441603.01961452613</v>
      </c>
      <c r="AM1757" s="45">
        <f t="shared" si="870"/>
        <v>441.60301961452615</v>
      </c>
      <c r="AN1757" s="45">
        <f t="shared" si="871"/>
        <v>331.20226471089461</v>
      </c>
      <c r="AO1757" s="45">
        <f>IF('My Spreedsheet '!AN1757&lt; 'Supercapacitor Info'!$F$22,'My Spreedsheet '!AN1757,'Supercapacitor Info'!$F$22)</f>
        <v>331.20226471089461</v>
      </c>
    </row>
    <row r="1758" spans="2:41" x14ac:dyDescent="0.3">
      <c r="B1758" s="13" t="s">
        <v>12</v>
      </c>
      <c r="C1758" s="13">
        <v>1753</v>
      </c>
      <c r="D1758" s="13">
        <v>276</v>
      </c>
      <c r="E1758" s="54">
        <v>88.1</v>
      </c>
      <c r="F1758" s="54">
        <f t="shared" si="848"/>
        <v>24.472222222222221</v>
      </c>
      <c r="G1758" s="20">
        <f t="shared" si="872"/>
        <v>-0.1388888888888889</v>
      </c>
      <c r="H1758" s="20">
        <f t="shared" si="873"/>
        <v>-0.5</v>
      </c>
      <c r="I1758" s="20">
        <f t="shared" si="849"/>
        <v>24.472222222222221</v>
      </c>
      <c r="J1758" s="20">
        <f t="shared" si="850"/>
        <v>22628.333333333354</v>
      </c>
      <c r="K1758" s="20">
        <f t="shared" si="874"/>
        <v>7620.0833333333321</v>
      </c>
      <c r="L1758" s="45">
        <f>'Car Info '!$C$5*'My Spreedsheet '!G1758</f>
        <v>-206.94444444444446</v>
      </c>
      <c r="M1758" s="45">
        <f t="shared" si="851"/>
        <v>1</v>
      </c>
      <c r="N1758" s="45">
        <f>IF(M1758=1,'Car Info '!$C$5*9.80665*'Car Info '!$H$5,0)</f>
        <v>160.73099349999998</v>
      </c>
      <c r="O1758" s="45">
        <f>0.5*'Car Info '!$G$5*'Car Info '!$I$5*'Car Info '!$D$5*('My Spreedsheet '!F1758*'My Spreedsheet '!F1758)</f>
        <v>228.70562286010588</v>
      </c>
      <c r="P1758" s="45">
        <f t="shared" si="876"/>
        <v>182.4921719156614</v>
      </c>
      <c r="Q1758" s="45">
        <f t="shared" si="852"/>
        <v>4465.988984936047</v>
      </c>
      <c r="R1758" s="45">
        <f t="shared" si="853"/>
        <v>4.4659889849360468</v>
      </c>
      <c r="S1758" s="45">
        <f t="shared" si="854"/>
        <v>9530.3794170348119</v>
      </c>
      <c r="T1758" s="45">
        <f t="shared" si="875"/>
        <v>4008932.2203919883</v>
      </c>
      <c r="U1758" s="45">
        <f t="shared" si="855"/>
        <v>4.4659889849360468</v>
      </c>
      <c r="V1758" s="45">
        <f t="shared" si="856"/>
        <v>1.2405524958155685E-3</v>
      </c>
      <c r="W1758" s="45">
        <f t="shared" si="857"/>
        <v>0</v>
      </c>
      <c r="X1758" s="45">
        <f t="shared" si="858"/>
        <v>0</v>
      </c>
      <c r="Y1758" s="45">
        <f t="shared" si="846"/>
        <v>11281.805832396176</v>
      </c>
      <c r="Z1758" s="45">
        <f t="shared" si="847"/>
        <v>-2741.9662670700882</v>
      </c>
      <c r="AA1758" s="45">
        <f t="shared" si="859"/>
        <v>3.1338349534433823</v>
      </c>
      <c r="AB1758" s="45">
        <f t="shared" si="860"/>
        <v>-0.76165729640835778</v>
      </c>
      <c r="AC1758" s="45">
        <f t="shared" si="861"/>
        <v>0.76165729640835778</v>
      </c>
      <c r="AD1758" s="45">
        <f t="shared" si="862"/>
        <v>2.3721776570350244</v>
      </c>
      <c r="AE1758" s="45">
        <f>1/2*(('Car Info '!$C$5)*('My Spreedsheet '!F1758)^2)</f>
        <v>446172.79706790124</v>
      </c>
      <c r="AF1758" s="45">
        <f t="shared" si="863"/>
        <v>446.17279706790123</v>
      </c>
      <c r="AG1758" s="45">
        <f t="shared" si="864"/>
        <v>0.12393688807441701</v>
      </c>
      <c r="AH1758" s="45">
        <f t="shared" si="865"/>
        <v>97.0086698623969</v>
      </c>
      <c r="AI1758" s="45">
        <f t="shared" si="866"/>
        <v>9530.3794170348119</v>
      </c>
      <c r="AJ1758" s="45">
        <f t="shared" si="867"/>
        <v>436642.41765086644</v>
      </c>
      <c r="AK1758" s="45">
        <f t="shared" si="868"/>
        <v>436.64241765086643</v>
      </c>
      <c r="AL1758" s="45">
        <f t="shared" si="869"/>
        <v>436642.41765086644</v>
      </c>
      <c r="AM1758" s="45">
        <f t="shared" si="870"/>
        <v>436.64241765086643</v>
      </c>
      <c r="AN1758" s="45">
        <f t="shared" si="871"/>
        <v>327.48181323814987</v>
      </c>
      <c r="AO1758" s="45">
        <f>IF('My Spreedsheet '!AN1758&lt; 'Supercapacitor Info'!$F$22,'My Spreedsheet '!AN1758,'Supercapacitor Info'!$F$22)</f>
        <v>327.48181323814987</v>
      </c>
    </row>
    <row r="1759" spans="2:41" x14ac:dyDescent="0.3">
      <c r="B1759" s="13" t="s">
        <v>12</v>
      </c>
      <c r="C1759" s="13">
        <v>1754</v>
      </c>
      <c r="D1759" s="13">
        <v>277</v>
      </c>
      <c r="E1759" s="54">
        <v>87.6</v>
      </c>
      <c r="F1759" s="54">
        <f t="shared" si="848"/>
        <v>24.333333333333332</v>
      </c>
      <c r="G1759" s="20">
        <f t="shared" si="872"/>
        <v>-0.1388888888888889</v>
      </c>
      <c r="H1759" s="20">
        <f t="shared" si="873"/>
        <v>-0.5</v>
      </c>
      <c r="I1759" s="20">
        <f t="shared" si="849"/>
        <v>24.333333333333332</v>
      </c>
      <c r="J1759" s="20">
        <f t="shared" si="850"/>
        <v>22652.666666666686</v>
      </c>
      <c r="K1759" s="20">
        <f t="shared" si="874"/>
        <v>7644.4166666666652</v>
      </c>
      <c r="L1759" s="45">
        <f>'Car Info '!$C$5*'My Spreedsheet '!G1759</f>
        <v>-206.94444444444446</v>
      </c>
      <c r="M1759" s="45">
        <f t="shared" si="851"/>
        <v>1</v>
      </c>
      <c r="N1759" s="45">
        <f>IF(M1759=1,'Car Info '!$C$5*9.80665*'Car Info '!$H$5,0)</f>
        <v>160.73099349999998</v>
      </c>
      <c r="O1759" s="45">
        <f>0.5*'Car Info '!$G$5*'Car Info '!$I$5*'Car Info '!$D$5*('My Spreedsheet '!F1759*'My Spreedsheet '!F1759)</f>
        <v>226.11701186725</v>
      </c>
      <c r="P1759" s="45">
        <f t="shared" si="876"/>
        <v>179.90356092280553</v>
      </c>
      <c r="Q1759" s="45">
        <f t="shared" si="852"/>
        <v>4377.6533157882677</v>
      </c>
      <c r="R1759" s="45">
        <f t="shared" si="853"/>
        <v>4.377653315788268</v>
      </c>
      <c r="S1759" s="45">
        <f t="shared" si="854"/>
        <v>9413.3014639364155</v>
      </c>
      <c r="T1759" s="45">
        <f t="shared" si="875"/>
        <v>4018345.5218559247</v>
      </c>
      <c r="U1759" s="45">
        <f t="shared" si="855"/>
        <v>4.377653315788268</v>
      </c>
      <c r="V1759" s="45">
        <f t="shared" si="856"/>
        <v>1.2160148099411856E-3</v>
      </c>
      <c r="W1759" s="45">
        <f t="shared" si="857"/>
        <v>0</v>
      </c>
      <c r="X1759" s="45">
        <f t="shared" si="858"/>
        <v>0</v>
      </c>
      <c r="Y1759" s="45">
        <f t="shared" si="846"/>
        <v>11286.183485711965</v>
      </c>
      <c r="Z1759" s="45">
        <f t="shared" si="847"/>
        <v>-2741.9662670700882</v>
      </c>
      <c r="AA1759" s="45">
        <f t="shared" si="859"/>
        <v>3.1350509682533234</v>
      </c>
      <c r="AB1759" s="45">
        <f t="shared" si="860"/>
        <v>-0.76165729640835778</v>
      </c>
      <c r="AC1759" s="45">
        <f t="shared" si="861"/>
        <v>0.76165729640835778</v>
      </c>
      <c r="AD1759" s="45">
        <f t="shared" si="862"/>
        <v>2.3733936718449655</v>
      </c>
      <c r="AE1759" s="45">
        <f>1/2*(('Car Info '!$C$5)*('My Spreedsheet '!F1759)^2)</f>
        <v>441122.77777777775</v>
      </c>
      <c r="AF1759" s="45">
        <f t="shared" si="863"/>
        <v>441.12277777777774</v>
      </c>
      <c r="AG1759" s="45">
        <f t="shared" si="864"/>
        <v>0.12253410493827159</v>
      </c>
      <c r="AH1759" s="45">
        <f t="shared" si="865"/>
        <v>97.131203967335168</v>
      </c>
      <c r="AI1759" s="45">
        <f t="shared" si="866"/>
        <v>9413.3014639364155</v>
      </c>
      <c r="AJ1759" s="45">
        <f t="shared" si="867"/>
        <v>431709.47631384135</v>
      </c>
      <c r="AK1759" s="45">
        <f t="shared" si="868"/>
        <v>431.70947631384138</v>
      </c>
      <c r="AL1759" s="45">
        <f t="shared" si="869"/>
        <v>431709.47631384135</v>
      </c>
      <c r="AM1759" s="45">
        <f t="shared" si="870"/>
        <v>431.70947631384138</v>
      </c>
      <c r="AN1759" s="45">
        <f t="shared" si="871"/>
        <v>323.78210723538103</v>
      </c>
      <c r="AO1759" s="45">
        <f>IF('My Spreedsheet '!AN1759&lt; 'Supercapacitor Info'!$F$22,'My Spreedsheet '!AN1759,'Supercapacitor Info'!$F$22)</f>
        <v>323.78210723538103</v>
      </c>
    </row>
    <row r="1760" spans="2:41" x14ac:dyDescent="0.3">
      <c r="B1760" s="13" t="s">
        <v>12</v>
      </c>
      <c r="C1760" s="13">
        <v>1755</v>
      </c>
      <c r="D1760" s="13">
        <v>278</v>
      </c>
      <c r="E1760" s="54">
        <v>87.1</v>
      </c>
      <c r="F1760" s="54">
        <f t="shared" si="848"/>
        <v>24.194444444444443</v>
      </c>
      <c r="G1760" s="20">
        <f t="shared" si="872"/>
        <v>-0.1388888888888889</v>
      </c>
      <c r="H1760" s="20">
        <f t="shared" si="873"/>
        <v>-0.5</v>
      </c>
      <c r="I1760" s="20">
        <f t="shared" si="849"/>
        <v>24.194444444444443</v>
      </c>
      <c r="J1760" s="20">
        <f t="shared" si="850"/>
        <v>22676.861111111131</v>
      </c>
      <c r="K1760" s="20">
        <f t="shared" si="874"/>
        <v>7668.6111111111095</v>
      </c>
      <c r="L1760" s="45">
        <f>'Car Info '!$C$5*'My Spreedsheet '!G1760</f>
        <v>-206.94444444444446</v>
      </c>
      <c r="M1760" s="45">
        <f t="shared" si="851"/>
        <v>1</v>
      </c>
      <c r="N1760" s="45">
        <f>IF(M1760=1,'Car Info '!$C$5*9.80665*'Car Info '!$H$5,0)</f>
        <v>160.73099349999998</v>
      </c>
      <c r="O1760" s="45">
        <f>0.5*'Car Info '!$G$5*'Car Info '!$I$5*'Car Info '!$D$5*('My Spreedsheet '!F1760*'My Spreedsheet '!F1760)</f>
        <v>223.54313400468919</v>
      </c>
      <c r="P1760" s="45">
        <f t="shared" si="876"/>
        <v>177.32968306024472</v>
      </c>
      <c r="Q1760" s="45">
        <f t="shared" si="852"/>
        <v>4290.3931651520315</v>
      </c>
      <c r="R1760" s="45">
        <f t="shared" si="853"/>
        <v>4.2903931651520315</v>
      </c>
      <c r="S1760" s="45">
        <f t="shared" si="854"/>
        <v>9297.2990293495641</v>
      </c>
      <c r="T1760" s="45">
        <f t="shared" si="875"/>
        <v>4027642.8208852741</v>
      </c>
      <c r="U1760" s="45">
        <f t="shared" si="855"/>
        <v>4.2903931651520315</v>
      </c>
      <c r="V1760" s="45">
        <f t="shared" si="856"/>
        <v>1.1917758792088977E-3</v>
      </c>
      <c r="W1760" s="45">
        <f t="shared" si="857"/>
        <v>0</v>
      </c>
      <c r="X1760" s="45">
        <f t="shared" si="858"/>
        <v>0</v>
      </c>
      <c r="Y1760" s="45">
        <f t="shared" si="846"/>
        <v>11290.473878877117</v>
      </c>
      <c r="Z1760" s="45">
        <f t="shared" si="847"/>
        <v>-2741.9662670700882</v>
      </c>
      <c r="AA1760" s="45">
        <f t="shared" si="859"/>
        <v>3.1362427441325327</v>
      </c>
      <c r="AB1760" s="45">
        <f t="shared" si="860"/>
        <v>-0.76165729640835778</v>
      </c>
      <c r="AC1760" s="45">
        <f t="shared" si="861"/>
        <v>0.76165729640835778</v>
      </c>
      <c r="AD1760" s="45">
        <f t="shared" si="862"/>
        <v>2.3745854477241748</v>
      </c>
      <c r="AE1760" s="45">
        <f>1/2*(('Car Info '!$C$5)*('My Spreedsheet '!F1760)^2)</f>
        <v>436101.50077160489</v>
      </c>
      <c r="AF1760" s="45">
        <f t="shared" si="863"/>
        <v>436.10150077160489</v>
      </c>
      <c r="AG1760" s="45">
        <f t="shared" si="864"/>
        <v>0.12113930576989025</v>
      </c>
      <c r="AH1760" s="45">
        <f t="shared" si="865"/>
        <v>97.252343273105055</v>
      </c>
      <c r="AI1760" s="45">
        <f t="shared" si="866"/>
        <v>9297.2990293495641</v>
      </c>
      <c r="AJ1760" s="45">
        <f t="shared" si="867"/>
        <v>426804.2017422553</v>
      </c>
      <c r="AK1760" s="45">
        <f t="shared" si="868"/>
        <v>426.80420174225532</v>
      </c>
      <c r="AL1760" s="45">
        <f t="shared" si="869"/>
        <v>426804.2017422553</v>
      </c>
      <c r="AM1760" s="45">
        <f t="shared" si="870"/>
        <v>426.80420174225532</v>
      </c>
      <c r="AN1760" s="45">
        <f t="shared" si="871"/>
        <v>320.10315130669147</v>
      </c>
      <c r="AO1760" s="45">
        <f>IF('My Spreedsheet '!AN1760&lt; 'Supercapacitor Info'!$F$22,'My Spreedsheet '!AN1760,'Supercapacitor Info'!$F$22)</f>
        <v>320.10315130669147</v>
      </c>
    </row>
    <row r="1761" spans="2:41" x14ac:dyDescent="0.3">
      <c r="B1761" s="13" t="s">
        <v>12</v>
      </c>
      <c r="C1761" s="13">
        <v>1756</v>
      </c>
      <c r="D1761" s="13">
        <v>279</v>
      </c>
      <c r="E1761" s="54">
        <v>86.6</v>
      </c>
      <c r="F1761" s="54">
        <f t="shared" si="848"/>
        <v>24.055555555555554</v>
      </c>
      <c r="G1761" s="20">
        <f t="shared" si="872"/>
        <v>-0.1388888888888889</v>
      </c>
      <c r="H1761" s="20">
        <f t="shared" si="873"/>
        <v>-0.5</v>
      </c>
      <c r="I1761" s="20">
        <f t="shared" si="849"/>
        <v>24.055555555555554</v>
      </c>
      <c r="J1761" s="20">
        <f t="shared" si="850"/>
        <v>22700.916666666686</v>
      </c>
      <c r="K1761" s="20">
        <f t="shared" si="874"/>
        <v>7692.6666666666652</v>
      </c>
      <c r="L1761" s="45">
        <f>'Car Info '!$C$5*'My Spreedsheet '!G1761</f>
        <v>-206.94444444444446</v>
      </c>
      <c r="M1761" s="45">
        <f t="shared" si="851"/>
        <v>1</v>
      </c>
      <c r="N1761" s="45">
        <f>IF(M1761=1,'Car Info '!$C$5*9.80665*'Car Info '!$H$5,0)</f>
        <v>160.73099349999998</v>
      </c>
      <c r="O1761" s="45">
        <f>0.5*'Car Info '!$G$5*'Car Info '!$I$5*'Car Info '!$D$5*('My Spreedsheet '!F1761*'My Spreedsheet '!F1761)</f>
        <v>220.98398927242357</v>
      </c>
      <c r="P1761" s="45">
        <f t="shared" si="876"/>
        <v>174.7705383279791</v>
      </c>
      <c r="Q1761" s="45">
        <f t="shared" si="852"/>
        <v>4204.2023942230526</v>
      </c>
      <c r="R1761" s="45">
        <f t="shared" si="853"/>
        <v>4.2042023942230529</v>
      </c>
      <c r="S1761" s="45">
        <f t="shared" si="854"/>
        <v>9182.3659744699671</v>
      </c>
      <c r="T1761" s="45">
        <f t="shared" si="875"/>
        <v>4036825.1868597441</v>
      </c>
      <c r="U1761" s="45">
        <f t="shared" si="855"/>
        <v>4.2042023942230529</v>
      </c>
      <c r="V1761" s="45">
        <f t="shared" si="856"/>
        <v>1.1678339983952925E-3</v>
      </c>
      <c r="W1761" s="45">
        <f t="shared" si="857"/>
        <v>0</v>
      </c>
      <c r="X1761" s="45">
        <f t="shared" si="858"/>
        <v>0</v>
      </c>
      <c r="Y1761" s="45">
        <f t="shared" si="846"/>
        <v>11294.67808127134</v>
      </c>
      <c r="Z1761" s="45">
        <f t="shared" si="847"/>
        <v>-2741.9662670700882</v>
      </c>
      <c r="AA1761" s="45">
        <f t="shared" si="859"/>
        <v>3.1374105781309281</v>
      </c>
      <c r="AB1761" s="45">
        <f t="shared" si="860"/>
        <v>-0.76165729640835778</v>
      </c>
      <c r="AC1761" s="45">
        <f t="shared" si="861"/>
        <v>0.76165729640835778</v>
      </c>
      <c r="AD1761" s="45">
        <f t="shared" si="862"/>
        <v>2.3757532817225702</v>
      </c>
      <c r="AE1761" s="45">
        <f>1/2*(('Car Info '!$C$5)*('My Spreedsheet '!F1761)^2)</f>
        <v>431108.96604938264</v>
      </c>
      <c r="AF1761" s="45">
        <f t="shared" si="863"/>
        <v>431.10896604938267</v>
      </c>
      <c r="AG1761" s="45">
        <f t="shared" si="864"/>
        <v>0.11975249056927297</v>
      </c>
      <c r="AH1761" s="45">
        <f t="shared" si="865"/>
        <v>97.372095763674324</v>
      </c>
      <c r="AI1761" s="45">
        <f t="shared" si="866"/>
        <v>9182.3659744699671</v>
      </c>
      <c r="AJ1761" s="45">
        <f t="shared" si="867"/>
        <v>421926.60007491265</v>
      </c>
      <c r="AK1761" s="45">
        <f t="shared" si="868"/>
        <v>421.92660007491264</v>
      </c>
      <c r="AL1761" s="45">
        <f t="shared" si="869"/>
        <v>421926.60007491265</v>
      </c>
      <c r="AM1761" s="45">
        <f t="shared" si="870"/>
        <v>421.92660007491264</v>
      </c>
      <c r="AN1761" s="45">
        <f t="shared" si="871"/>
        <v>316.4449500561845</v>
      </c>
      <c r="AO1761" s="45">
        <f>IF('My Spreedsheet '!AN1761&lt; 'Supercapacitor Info'!$F$22,'My Spreedsheet '!AN1761,'Supercapacitor Info'!$F$22)</f>
        <v>316.4449500561845</v>
      </c>
    </row>
    <row r="1762" spans="2:41" x14ac:dyDescent="0.3">
      <c r="B1762" s="13" t="s">
        <v>12</v>
      </c>
      <c r="C1762" s="13">
        <v>1757</v>
      </c>
      <c r="D1762" s="13">
        <v>280</v>
      </c>
      <c r="E1762" s="54">
        <v>86.1</v>
      </c>
      <c r="F1762" s="54">
        <f t="shared" si="848"/>
        <v>23.916666666666664</v>
      </c>
      <c r="G1762" s="20">
        <f t="shared" si="872"/>
        <v>-0.15277777777777699</v>
      </c>
      <c r="H1762" s="20">
        <f t="shared" si="873"/>
        <v>-0.54999999999999716</v>
      </c>
      <c r="I1762" s="20">
        <f t="shared" si="849"/>
        <v>23.916666666666664</v>
      </c>
      <c r="J1762" s="20">
        <f t="shared" si="850"/>
        <v>22724.833333333354</v>
      </c>
      <c r="K1762" s="20">
        <f t="shared" si="874"/>
        <v>7716.5833333333321</v>
      </c>
      <c r="L1762" s="45">
        <f>'Car Info '!$C$5*'My Spreedsheet '!G1762</f>
        <v>-227.63888888888772</v>
      </c>
      <c r="M1762" s="45">
        <f t="shared" si="851"/>
        <v>1</v>
      </c>
      <c r="N1762" s="45">
        <f>IF(M1762=1,'Car Info '!$C$5*9.80665*'Car Info '!$H$5,0)</f>
        <v>160.73099349999998</v>
      </c>
      <c r="O1762" s="45">
        <f>0.5*'Car Info '!$G$5*'Car Info '!$I$5*'Car Info '!$D$5*('My Spreedsheet '!F1762*'My Spreedsheet '!F1762)</f>
        <v>218.43957767045308</v>
      </c>
      <c r="P1762" s="45">
        <f t="shared" si="876"/>
        <v>151.53168228156534</v>
      </c>
      <c r="Q1762" s="45">
        <f t="shared" si="852"/>
        <v>3624.1327345674372</v>
      </c>
      <c r="R1762" s="45">
        <f t="shared" si="853"/>
        <v>3.6241327345674375</v>
      </c>
      <c r="S1762" s="45">
        <f t="shared" si="854"/>
        <v>9068.4961604933342</v>
      </c>
      <c r="T1762" s="45">
        <f t="shared" si="875"/>
        <v>4045893.6830202374</v>
      </c>
      <c r="U1762" s="45">
        <f t="shared" si="855"/>
        <v>3.6241327345674375</v>
      </c>
      <c r="V1762" s="45">
        <f t="shared" si="856"/>
        <v>1.0067035373798438E-3</v>
      </c>
      <c r="W1762" s="45">
        <f t="shared" si="857"/>
        <v>0</v>
      </c>
      <c r="X1762" s="45">
        <f t="shared" si="858"/>
        <v>0</v>
      </c>
      <c r="Y1762" s="45">
        <f t="shared" si="846"/>
        <v>11298.302214005907</v>
      </c>
      <c r="Z1762" s="45">
        <f t="shared" si="847"/>
        <v>-2741.9662670700882</v>
      </c>
      <c r="AA1762" s="45">
        <f t="shared" si="859"/>
        <v>3.1384172816683078</v>
      </c>
      <c r="AB1762" s="45">
        <f t="shared" si="860"/>
        <v>-0.76165729640835778</v>
      </c>
      <c r="AC1762" s="45">
        <f t="shared" si="861"/>
        <v>0.76165729640835778</v>
      </c>
      <c r="AD1762" s="45">
        <f t="shared" si="862"/>
        <v>2.3767599852599499</v>
      </c>
      <c r="AE1762" s="45">
        <f>1/2*(('Car Info '!$C$5)*('My Spreedsheet '!F1762)^2)</f>
        <v>426145.17361111101</v>
      </c>
      <c r="AF1762" s="45">
        <f t="shared" si="863"/>
        <v>426.14517361111103</v>
      </c>
      <c r="AG1762" s="45">
        <f t="shared" si="864"/>
        <v>0.11837365933641973</v>
      </c>
      <c r="AH1762" s="45">
        <f t="shared" si="865"/>
        <v>97.490469423010737</v>
      </c>
      <c r="AI1762" s="45">
        <f t="shared" si="866"/>
        <v>9068.4961604933342</v>
      </c>
      <c r="AJ1762" s="45">
        <f t="shared" si="867"/>
        <v>417076.67745061766</v>
      </c>
      <c r="AK1762" s="45">
        <f t="shared" si="868"/>
        <v>417.07667745061769</v>
      </c>
      <c r="AL1762" s="45">
        <f t="shared" si="869"/>
        <v>417076.67745061766</v>
      </c>
      <c r="AM1762" s="45">
        <f t="shared" si="870"/>
        <v>417.07667745061769</v>
      </c>
      <c r="AN1762" s="45">
        <f t="shared" si="871"/>
        <v>312.80750808796324</v>
      </c>
      <c r="AO1762" s="45">
        <f>IF('My Spreedsheet '!AN1762&lt; 'Supercapacitor Info'!$F$22,'My Spreedsheet '!AN1762,'Supercapacitor Info'!$F$22)</f>
        <v>312.80750808796324</v>
      </c>
    </row>
    <row r="1763" spans="2:41" x14ac:dyDescent="0.3">
      <c r="B1763" s="13" t="s">
        <v>12</v>
      </c>
      <c r="C1763" s="13">
        <v>1758</v>
      </c>
      <c r="D1763" s="13">
        <v>281</v>
      </c>
      <c r="E1763" s="54">
        <v>85.5</v>
      </c>
      <c r="F1763" s="54">
        <f t="shared" si="848"/>
        <v>23.75</v>
      </c>
      <c r="G1763" s="20">
        <f t="shared" si="872"/>
        <v>-0.15277777777777699</v>
      </c>
      <c r="H1763" s="20">
        <f t="shared" si="873"/>
        <v>-0.54999999999999716</v>
      </c>
      <c r="I1763" s="20">
        <f t="shared" si="849"/>
        <v>23.75</v>
      </c>
      <c r="J1763" s="20">
        <f t="shared" si="850"/>
        <v>22748.583333333354</v>
      </c>
      <c r="K1763" s="20">
        <f t="shared" si="874"/>
        <v>7740.3333333333321</v>
      </c>
      <c r="L1763" s="45">
        <f>'Car Info '!$C$5*'My Spreedsheet '!G1763</f>
        <v>-227.63888888888772</v>
      </c>
      <c r="M1763" s="45">
        <f t="shared" si="851"/>
        <v>1</v>
      </c>
      <c r="N1763" s="45">
        <f>IF(M1763=1,'Car Info '!$C$5*9.80665*'Car Info '!$H$5,0)</f>
        <v>160.73099349999998</v>
      </c>
      <c r="O1763" s="45">
        <f>0.5*'Car Info '!$G$5*'Car Info '!$I$5*'Car Info '!$D$5*('My Spreedsheet '!F1763*'My Spreedsheet '!F1763)</f>
        <v>215.40573148007812</v>
      </c>
      <c r="P1763" s="45">
        <f t="shared" si="876"/>
        <v>148.49783609119038</v>
      </c>
      <c r="Q1763" s="45">
        <f t="shared" si="852"/>
        <v>3526.8236071657716</v>
      </c>
      <c r="R1763" s="45">
        <f t="shared" si="853"/>
        <v>3.5268236071657717</v>
      </c>
      <c r="S1763" s="45">
        <f t="shared" si="854"/>
        <v>8933.2472182768543</v>
      </c>
      <c r="T1763" s="45">
        <f t="shared" si="875"/>
        <v>4054826.9302385142</v>
      </c>
      <c r="U1763" s="45">
        <f t="shared" si="855"/>
        <v>3.5268236071657717</v>
      </c>
      <c r="V1763" s="45">
        <f t="shared" si="856"/>
        <v>9.7967322421271428E-4</v>
      </c>
      <c r="W1763" s="45">
        <f t="shared" si="857"/>
        <v>0</v>
      </c>
      <c r="X1763" s="45">
        <f t="shared" si="858"/>
        <v>0</v>
      </c>
      <c r="Y1763" s="45">
        <f t="shared" si="846"/>
        <v>11301.829037613074</v>
      </c>
      <c r="Z1763" s="45">
        <f t="shared" si="847"/>
        <v>-2741.9662670700882</v>
      </c>
      <c r="AA1763" s="45">
        <f t="shared" si="859"/>
        <v>3.1393969548925202</v>
      </c>
      <c r="AB1763" s="45">
        <f t="shared" si="860"/>
        <v>-0.76165729640835778</v>
      </c>
      <c r="AC1763" s="45">
        <f t="shared" si="861"/>
        <v>0.76165729640835778</v>
      </c>
      <c r="AD1763" s="45">
        <f t="shared" si="862"/>
        <v>2.3777396584841624</v>
      </c>
      <c r="AE1763" s="45">
        <f>1/2*(('Car Info '!$C$5)*('My Spreedsheet '!F1763)^2)</f>
        <v>420226.5625</v>
      </c>
      <c r="AF1763" s="45">
        <f t="shared" si="863"/>
        <v>420.2265625</v>
      </c>
      <c r="AG1763" s="45">
        <f t="shared" si="864"/>
        <v>0.11672960069444445</v>
      </c>
      <c r="AH1763" s="45">
        <f t="shared" si="865"/>
        <v>97.607199023705178</v>
      </c>
      <c r="AI1763" s="45">
        <f t="shared" si="866"/>
        <v>8933.2472182768543</v>
      </c>
      <c r="AJ1763" s="45">
        <f t="shared" si="867"/>
        <v>411293.31528172316</v>
      </c>
      <c r="AK1763" s="45">
        <f t="shared" si="868"/>
        <v>411.29331528172315</v>
      </c>
      <c r="AL1763" s="45">
        <f t="shared" si="869"/>
        <v>411293.31528172316</v>
      </c>
      <c r="AM1763" s="45">
        <f t="shared" si="870"/>
        <v>411.29331528172315</v>
      </c>
      <c r="AN1763" s="45">
        <f t="shared" si="871"/>
        <v>308.46998646129236</v>
      </c>
      <c r="AO1763" s="45">
        <f>IF('My Spreedsheet '!AN1763&lt; 'Supercapacitor Info'!$F$22,'My Spreedsheet '!AN1763,'Supercapacitor Info'!$F$22)</f>
        <v>308.46998646129236</v>
      </c>
    </row>
    <row r="1764" spans="2:41" x14ac:dyDescent="0.3">
      <c r="B1764" s="13" t="s">
        <v>12</v>
      </c>
      <c r="C1764" s="13">
        <v>1759</v>
      </c>
      <c r="D1764" s="13">
        <v>282</v>
      </c>
      <c r="E1764" s="54">
        <v>85</v>
      </c>
      <c r="F1764" s="54">
        <f t="shared" si="848"/>
        <v>23.611111111111111</v>
      </c>
      <c r="G1764" s="20">
        <f t="shared" si="872"/>
        <v>-0.15277777777777699</v>
      </c>
      <c r="H1764" s="20">
        <f t="shared" si="873"/>
        <v>-0.54999999999999716</v>
      </c>
      <c r="I1764" s="20">
        <f t="shared" si="849"/>
        <v>23.611111111111111</v>
      </c>
      <c r="J1764" s="20">
        <f t="shared" si="850"/>
        <v>22772.194444444463</v>
      </c>
      <c r="K1764" s="20">
        <f t="shared" si="874"/>
        <v>7763.9444444444434</v>
      </c>
      <c r="L1764" s="45">
        <f>'Car Info '!$C$5*'My Spreedsheet '!G1764</f>
        <v>-227.63888888888772</v>
      </c>
      <c r="M1764" s="45">
        <f t="shared" si="851"/>
        <v>1</v>
      </c>
      <c r="N1764" s="45">
        <f>IF(M1764=1,'Car Info '!$C$5*9.80665*'Car Info '!$H$5,0)</f>
        <v>160.73099349999998</v>
      </c>
      <c r="O1764" s="45">
        <f>0.5*'Car Info '!$G$5*'Car Info '!$I$5*'Car Info '!$D$5*('My Spreedsheet '!F1764*'My Spreedsheet '!F1764)</f>
        <v>212.89373276475692</v>
      </c>
      <c r="P1764" s="45">
        <f t="shared" si="876"/>
        <v>145.98583737586918</v>
      </c>
      <c r="Q1764" s="45">
        <f t="shared" si="852"/>
        <v>3446.8878269302445</v>
      </c>
      <c r="R1764" s="45">
        <f t="shared" si="853"/>
        <v>3.4468878269302445</v>
      </c>
      <c r="S1764" s="45">
        <f t="shared" si="854"/>
        <v>8821.6949256956486</v>
      </c>
      <c r="T1764" s="45">
        <f t="shared" si="875"/>
        <v>4063648.6251642099</v>
      </c>
      <c r="U1764" s="45">
        <f t="shared" si="855"/>
        <v>3.4468878269302445</v>
      </c>
      <c r="V1764" s="45">
        <f t="shared" si="856"/>
        <v>9.5746884081395682E-4</v>
      </c>
      <c r="W1764" s="45">
        <f t="shared" si="857"/>
        <v>0</v>
      </c>
      <c r="X1764" s="45">
        <f t="shared" si="858"/>
        <v>0</v>
      </c>
      <c r="Y1764" s="45">
        <f t="shared" si="846"/>
        <v>11305.275925440004</v>
      </c>
      <c r="Z1764" s="45">
        <f t="shared" si="847"/>
        <v>-2741.9662670700882</v>
      </c>
      <c r="AA1764" s="45">
        <f t="shared" si="859"/>
        <v>3.1403544237333345</v>
      </c>
      <c r="AB1764" s="45">
        <f t="shared" si="860"/>
        <v>-0.76165729640835778</v>
      </c>
      <c r="AC1764" s="45">
        <f t="shared" si="861"/>
        <v>0.76165729640835778</v>
      </c>
      <c r="AD1764" s="45">
        <f t="shared" si="862"/>
        <v>2.3786971273249766</v>
      </c>
      <c r="AE1764" s="45">
        <f>1/2*(('Car Info '!$C$5)*('My Spreedsheet '!F1764)^2)</f>
        <v>415326.00308641972</v>
      </c>
      <c r="AF1764" s="45">
        <f t="shared" si="863"/>
        <v>415.32600308641975</v>
      </c>
      <c r="AG1764" s="45">
        <f t="shared" si="864"/>
        <v>0.11536833419067215</v>
      </c>
      <c r="AH1764" s="45">
        <f t="shared" si="865"/>
        <v>97.722567357895855</v>
      </c>
      <c r="AI1764" s="45">
        <f t="shared" si="866"/>
        <v>8821.6949256956486</v>
      </c>
      <c r="AJ1764" s="45">
        <f t="shared" si="867"/>
        <v>406504.30816072406</v>
      </c>
      <c r="AK1764" s="45">
        <f t="shared" si="868"/>
        <v>406.50430816072407</v>
      </c>
      <c r="AL1764" s="45">
        <f t="shared" si="869"/>
        <v>406504.30816072406</v>
      </c>
      <c r="AM1764" s="45">
        <f t="shared" si="870"/>
        <v>406.50430816072407</v>
      </c>
      <c r="AN1764" s="45">
        <f t="shared" si="871"/>
        <v>304.87823112054303</v>
      </c>
      <c r="AO1764" s="45">
        <f>IF('My Spreedsheet '!AN1764&lt; 'Supercapacitor Info'!$F$22,'My Spreedsheet '!AN1764,'Supercapacitor Info'!$F$22)</f>
        <v>304.87823112054303</v>
      </c>
    </row>
    <row r="1765" spans="2:41" x14ac:dyDescent="0.3">
      <c r="B1765" s="13" t="s">
        <v>12</v>
      </c>
      <c r="C1765" s="13">
        <v>1760</v>
      </c>
      <c r="D1765" s="13">
        <v>283</v>
      </c>
      <c r="E1765" s="54">
        <v>84.4</v>
      </c>
      <c r="F1765" s="54">
        <f t="shared" si="848"/>
        <v>23.444444444444446</v>
      </c>
      <c r="G1765" s="20">
        <f t="shared" si="872"/>
        <v>-0.16666666666666705</v>
      </c>
      <c r="H1765" s="20">
        <f t="shared" si="873"/>
        <v>-0.60000000000000142</v>
      </c>
      <c r="I1765" s="20">
        <f t="shared" si="849"/>
        <v>23.444444444444446</v>
      </c>
      <c r="J1765" s="20">
        <f t="shared" si="850"/>
        <v>22795.638888888909</v>
      </c>
      <c r="K1765" s="20">
        <f t="shared" si="874"/>
        <v>7787.3888888888878</v>
      </c>
      <c r="L1765" s="45">
        <f>'Car Info '!$C$5*'My Spreedsheet '!G1765</f>
        <v>-248.33333333333391</v>
      </c>
      <c r="M1765" s="45">
        <f t="shared" si="851"/>
        <v>1</v>
      </c>
      <c r="N1765" s="45">
        <f>IF(M1765=1,'Car Info '!$C$5*9.80665*'Car Info '!$H$5,0)</f>
        <v>160.73099349999998</v>
      </c>
      <c r="O1765" s="45">
        <f>0.5*'Car Info '!$G$5*'Car Info '!$I$5*'Car Info '!$D$5*('My Spreedsheet '!F1765*'My Spreedsheet '!F1765)</f>
        <v>209.89878203836113</v>
      </c>
      <c r="P1765" s="45">
        <f t="shared" si="876"/>
        <v>122.2964422050272</v>
      </c>
      <c r="Q1765" s="45">
        <f t="shared" si="852"/>
        <v>2867.1721450289715</v>
      </c>
      <c r="R1765" s="45">
        <f t="shared" si="853"/>
        <v>2.8671721450289716</v>
      </c>
      <c r="S1765" s="45">
        <f t="shared" si="854"/>
        <v>8689.2091820660225</v>
      </c>
      <c r="T1765" s="45">
        <f t="shared" si="875"/>
        <v>4072337.8343462758</v>
      </c>
      <c r="U1765" s="45">
        <f t="shared" si="855"/>
        <v>2.8671721450289716</v>
      </c>
      <c r="V1765" s="45">
        <f t="shared" si="856"/>
        <v>7.9643670695249207E-4</v>
      </c>
      <c r="W1765" s="45">
        <f t="shared" si="857"/>
        <v>0</v>
      </c>
      <c r="X1765" s="45">
        <f t="shared" si="858"/>
        <v>0</v>
      </c>
      <c r="Y1765" s="45">
        <f t="shared" si="846"/>
        <v>11308.143097585033</v>
      </c>
      <c r="Z1765" s="45">
        <f t="shared" si="847"/>
        <v>-2741.9662670700882</v>
      </c>
      <c r="AA1765" s="45">
        <f t="shared" si="859"/>
        <v>3.1411508604402867</v>
      </c>
      <c r="AB1765" s="45">
        <f t="shared" si="860"/>
        <v>-0.76165729640835778</v>
      </c>
      <c r="AC1765" s="45">
        <f t="shared" si="861"/>
        <v>0.76165729640835778</v>
      </c>
      <c r="AD1765" s="45">
        <f t="shared" si="862"/>
        <v>2.3794935640319288</v>
      </c>
      <c r="AE1765" s="45">
        <f>1/2*(('Car Info '!$C$5)*('My Spreedsheet '!F1765)^2)</f>
        <v>409483.27160493832</v>
      </c>
      <c r="AF1765" s="45">
        <f t="shared" si="863"/>
        <v>409.48327160493835</v>
      </c>
      <c r="AG1765" s="45">
        <f t="shared" si="864"/>
        <v>0.11374535322359398</v>
      </c>
      <c r="AH1765" s="45">
        <f t="shared" si="865"/>
        <v>97.836312711119447</v>
      </c>
      <c r="AI1765" s="45">
        <f t="shared" si="866"/>
        <v>8689.2091820660225</v>
      </c>
      <c r="AJ1765" s="45">
        <f t="shared" si="867"/>
        <v>400794.06242287229</v>
      </c>
      <c r="AK1765" s="45">
        <f t="shared" si="868"/>
        <v>400.79406242287229</v>
      </c>
      <c r="AL1765" s="45">
        <f t="shared" si="869"/>
        <v>400794.06242287229</v>
      </c>
      <c r="AM1765" s="45">
        <f t="shared" si="870"/>
        <v>400.79406242287229</v>
      </c>
      <c r="AN1765" s="45">
        <f t="shared" si="871"/>
        <v>300.59554681715423</v>
      </c>
      <c r="AO1765" s="45">
        <f>IF('My Spreedsheet '!AN1765&lt; 'Supercapacitor Info'!$F$22,'My Spreedsheet '!AN1765,'Supercapacitor Info'!$F$22)</f>
        <v>300.59554681715423</v>
      </c>
    </row>
    <row r="1766" spans="2:41" x14ac:dyDescent="0.3">
      <c r="B1766" s="13" t="s">
        <v>12</v>
      </c>
      <c r="C1766" s="13">
        <v>1761</v>
      </c>
      <c r="D1766" s="13">
        <v>284</v>
      </c>
      <c r="E1766" s="54">
        <v>83.8</v>
      </c>
      <c r="F1766" s="54">
        <f t="shared" si="848"/>
        <v>23.277777777777775</v>
      </c>
      <c r="G1766" s="20">
        <f t="shared" si="872"/>
        <v>-0.16666666666666705</v>
      </c>
      <c r="H1766" s="20">
        <f t="shared" si="873"/>
        <v>-0.60000000000000142</v>
      </c>
      <c r="I1766" s="20">
        <f t="shared" si="849"/>
        <v>23.277777777777775</v>
      </c>
      <c r="J1766" s="20">
        <f t="shared" si="850"/>
        <v>22818.916666666686</v>
      </c>
      <c r="K1766" s="20">
        <f t="shared" si="874"/>
        <v>7810.6666666666652</v>
      </c>
      <c r="L1766" s="45">
        <f>'Car Info '!$C$5*'My Spreedsheet '!G1766</f>
        <v>-248.33333333333391</v>
      </c>
      <c r="M1766" s="45">
        <f t="shared" si="851"/>
        <v>1</v>
      </c>
      <c r="N1766" s="45">
        <f>IF(M1766=1,'Car Info '!$C$5*9.80665*'Car Info '!$H$5,0)</f>
        <v>160.73099349999998</v>
      </c>
      <c r="O1766" s="45">
        <f>0.5*'Car Info '!$G$5*'Car Info '!$I$5*'Car Info '!$D$5*('My Spreedsheet '!F1766*'My Spreedsheet '!F1766)</f>
        <v>206.92504701959024</v>
      </c>
      <c r="P1766" s="45">
        <f t="shared" si="876"/>
        <v>119.32270718625631</v>
      </c>
      <c r="Q1766" s="45">
        <f t="shared" si="852"/>
        <v>2777.5674617245218</v>
      </c>
      <c r="R1766" s="45">
        <f t="shared" si="853"/>
        <v>2.7775674617245216</v>
      </c>
      <c r="S1766" s="45">
        <f t="shared" si="854"/>
        <v>8558.2156098726809</v>
      </c>
      <c r="T1766" s="45">
        <f t="shared" si="875"/>
        <v>4080896.0499561485</v>
      </c>
      <c r="U1766" s="45">
        <f t="shared" si="855"/>
        <v>2.7775674617245216</v>
      </c>
      <c r="V1766" s="45">
        <f t="shared" si="856"/>
        <v>7.7154651714570041E-4</v>
      </c>
      <c r="W1766" s="45">
        <f t="shared" si="857"/>
        <v>0</v>
      </c>
      <c r="X1766" s="45">
        <f t="shared" si="858"/>
        <v>0</v>
      </c>
      <c r="Y1766" s="45">
        <f t="shared" si="846"/>
        <v>11310.920665046757</v>
      </c>
      <c r="Z1766" s="45">
        <f t="shared" si="847"/>
        <v>-2741.9662670700882</v>
      </c>
      <c r="AA1766" s="45">
        <f t="shared" si="859"/>
        <v>3.1419224069574323</v>
      </c>
      <c r="AB1766" s="45">
        <f t="shared" si="860"/>
        <v>-0.76165729640835778</v>
      </c>
      <c r="AC1766" s="45">
        <f t="shared" si="861"/>
        <v>0.76165729640835778</v>
      </c>
      <c r="AD1766" s="45">
        <f t="shared" si="862"/>
        <v>2.3802651105490744</v>
      </c>
      <c r="AE1766" s="45">
        <f>1/2*(('Car Info '!$C$5)*('My Spreedsheet '!F1766)^2)</f>
        <v>403681.92901234562</v>
      </c>
      <c r="AF1766" s="45">
        <f t="shared" si="863"/>
        <v>403.68192901234562</v>
      </c>
      <c r="AG1766" s="45">
        <f t="shared" si="864"/>
        <v>0.112133869170096</v>
      </c>
      <c r="AH1766" s="45">
        <f t="shared" si="865"/>
        <v>97.948446580289541</v>
      </c>
      <c r="AI1766" s="45">
        <f t="shared" si="866"/>
        <v>8558.2156098726809</v>
      </c>
      <c r="AJ1766" s="45">
        <f t="shared" si="867"/>
        <v>395123.71340247296</v>
      </c>
      <c r="AK1766" s="45">
        <f t="shared" si="868"/>
        <v>395.12371340247296</v>
      </c>
      <c r="AL1766" s="45">
        <f t="shared" si="869"/>
        <v>395123.71340247296</v>
      </c>
      <c r="AM1766" s="45">
        <f t="shared" si="870"/>
        <v>395.12371340247296</v>
      </c>
      <c r="AN1766" s="45">
        <f t="shared" si="871"/>
        <v>296.34278505185472</v>
      </c>
      <c r="AO1766" s="45">
        <f>IF('My Spreedsheet '!AN1766&lt; 'Supercapacitor Info'!$F$22,'My Spreedsheet '!AN1766,'Supercapacitor Info'!$F$22)</f>
        <v>296.34278505185472</v>
      </c>
    </row>
    <row r="1767" spans="2:41" x14ac:dyDescent="0.3">
      <c r="B1767" s="13" t="s">
        <v>12</v>
      </c>
      <c r="C1767" s="13">
        <v>1762</v>
      </c>
      <c r="D1767" s="13">
        <v>285</v>
      </c>
      <c r="E1767" s="54">
        <v>83.2</v>
      </c>
      <c r="F1767" s="54">
        <f t="shared" si="848"/>
        <v>23.111111111111111</v>
      </c>
      <c r="G1767" s="20">
        <f t="shared" si="872"/>
        <v>-0.16666666666666705</v>
      </c>
      <c r="H1767" s="20">
        <f t="shared" si="873"/>
        <v>-0.60000000000000142</v>
      </c>
      <c r="I1767" s="20">
        <f t="shared" si="849"/>
        <v>23.111111111111111</v>
      </c>
      <c r="J1767" s="20">
        <f t="shared" si="850"/>
        <v>22842.027777777796</v>
      </c>
      <c r="K1767" s="20">
        <f t="shared" si="874"/>
        <v>7833.7777777777765</v>
      </c>
      <c r="L1767" s="45">
        <f>'Car Info '!$C$5*'My Spreedsheet '!G1767</f>
        <v>-248.33333333333391</v>
      </c>
      <c r="M1767" s="45">
        <f t="shared" si="851"/>
        <v>1</v>
      </c>
      <c r="N1767" s="45">
        <f>IF(M1767=1,'Car Info '!$C$5*9.80665*'Car Info '!$H$5,0)</f>
        <v>160.73099349999998</v>
      </c>
      <c r="O1767" s="45">
        <f>0.5*'Car Info '!$G$5*'Car Info '!$I$5*'Car Info '!$D$5*('My Spreedsheet '!F1767*'My Spreedsheet '!F1767)</f>
        <v>203.97252770844443</v>
      </c>
      <c r="P1767" s="45">
        <f t="shared" si="876"/>
        <v>116.3701878751105</v>
      </c>
      <c r="Q1767" s="45">
        <f t="shared" si="852"/>
        <v>2689.4443420025536</v>
      </c>
      <c r="R1767" s="45">
        <f t="shared" si="853"/>
        <v>2.6894443420025538</v>
      </c>
      <c r="S1767" s="45">
        <f t="shared" si="854"/>
        <v>8428.7036012618264</v>
      </c>
      <c r="T1767" s="45">
        <f t="shared" si="875"/>
        <v>4089324.7535574101</v>
      </c>
      <c r="U1767" s="45">
        <f t="shared" si="855"/>
        <v>2.6894443420025538</v>
      </c>
      <c r="V1767" s="45">
        <f t="shared" si="856"/>
        <v>7.470678727784872E-4</v>
      </c>
      <c r="W1767" s="45">
        <f t="shared" si="857"/>
        <v>0</v>
      </c>
      <c r="X1767" s="45">
        <f t="shared" si="858"/>
        <v>0</v>
      </c>
      <c r="Y1767" s="45">
        <f t="shared" si="846"/>
        <v>11313.610109388759</v>
      </c>
      <c r="Z1767" s="45">
        <f t="shared" si="847"/>
        <v>-2741.9662670700882</v>
      </c>
      <c r="AA1767" s="45">
        <f t="shared" si="859"/>
        <v>3.1426694748302109</v>
      </c>
      <c r="AB1767" s="45">
        <f t="shared" si="860"/>
        <v>-0.76165729640835778</v>
      </c>
      <c r="AC1767" s="45">
        <f t="shared" si="861"/>
        <v>0.76165729640835778</v>
      </c>
      <c r="AD1767" s="45">
        <f t="shared" si="862"/>
        <v>2.381012178421853</v>
      </c>
      <c r="AE1767" s="45">
        <f>1/2*(('Car Info '!$C$5)*('My Spreedsheet '!F1767)^2)</f>
        <v>397921.97530864197</v>
      </c>
      <c r="AF1767" s="45">
        <f t="shared" si="863"/>
        <v>397.92197530864195</v>
      </c>
      <c r="AG1767" s="45">
        <f t="shared" si="864"/>
        <v>0.11053388203017832</v>
      </c>
      <c r="AH1767" s="45">
        <f t="shared" si="865"/>
        <v>98.058980462319724</v>
      </c>
      <c r="AI1767" s="45">
        <f t="shared" si="866"/>
        <v>8428.7036012618264</v>
      </c>
      <c r="AJ1767" s="45">
        <f t="shared" si="867"/>
        <v>389493.27170738013</v>
      </c>
      <c r="AK1767" s="45">
        <f t="shared" si="868"/>
        <v>389.49327170738013</v>
      </c>
      <c r="AL1767" s="45">
        <f t="shared" si="869"/>
        <v>389493.27170738013</v>
      </c>
      <c r="AM1767" s="45">
        <f t="shared" si="870"/>
        <v>389.49327170738013</v>
      </c>
      <c r="AN1767" s="45">
        <f t="shared" si="871"/>
        <v>292.11995378053507</v>
      </c>
      <c r="AO1767" s="45">
        <f>IF('My Spreedsheet '!AN1767&lt; 'Supercapacitor Info'!$F$22,'My Spreedsheet '!AN1767,'Supercapacitor Info'!$F$22)</f>
        <v>292.11995378053507</v>
      </c>
    </row>
    <row r="1768" spans="2:41" x14ac:dyDescent="0.3">
      <c r="B1768" s="13" t="s">
        <v>12</v>
      </c>
      <c r="C1768" s="13">
        <v>1763</v>
      </c>
      <c r="D1768" s="13">
        <v>286</v>
      </c>
      <c r="E1768" s="54">
        <v>82.6</v>
      </c>
      <c r="F1768" s="54">
        <f t="shared" si="848"/>
        <v>22.944444444444443</v>
      </c>
      <c r="G1768" s="20">
        <f t="shared" si="872"/>
        <v>-0.16666666666666705</v>
      </c>
      <c r="H1768" s="20">
        <f t="shared" si="873"/>
        <v>-0.60000000000000142</v>
      </c>
      <c r="I1768" s="20">
        <f t="shared" si="849"/>
        <v>22.944444444444443</v>
      </c>
      <c r="J1768" s="20">
        <f t="shared" si="850"/>
        <v>22864.972222222241</v>
      </c>
      <c r="K1768" s="20">
        <f t="shared" si="874"/>
        <v>7856.7222222222208</v>
      </c>
      <c r="L1768" s="45">
        <f>'Car Info '!$C$5*'My Spreedsheet '!G1768</f>
        <v>-248.33333333333391</v>
      </c>
      <c r="M1768" s="45">
        <f t="shared" si="851"/>
        <v>1</v>
      </c>
      <c r="N1768" s="45">
        <f>IF(M1768=1,'Car Info '!$C$5*9.80665*'Car Info '!$H$5,0)</f>
        <v>160.73099349999998</v>
      </c>
      <c r="O1768" s="45">
        <f>0.5*'Car Info '!$G$5*'Car Info '!$I$5*'Car Info '!$D$5*('My Spreedsheet '!F1768*'My Spreedsheet '!F1768)</f>
        <v>201.04122410492357</v>
      </c>
      <c r="P1768" s="45">
        <f t="shared" si="876"/>
        <v>113.43888427158964</v>
      </c>
      <c r="Q1768" s="45">
        <f t="shared" si="852"/>
        <v>2602.7921780092511</v>
      </c>
      <c r="R1768" s="45">
        <f t="shared" si="853"/>
        <v>2.6027921780092513</v>
      </c>
      <c r="S1768" s="45">
        <f t="shared" si="854"/>
        <v>8300.6625483796342</v>
      </c>
      <c r="T1768" s="45">
        <f t="shared" si="875"/>
        <v>4097625.4161057896</v>
      </c>
      <c r="U1768" s="45">
        <f t="shared" si="855"/>
        <v>2.6027921780092513</v>
      </c>
      <c r="V1768" s="45">
        <f t="shared" si="856"/>
        <v>7.2299782722479199E-4</v>
      </c>
      <c r="W1768" s="45">
        <f t="shared" si="857"/>
        <v>0</v>
      </c>
      <c r="X1768" s="45">
        <f t="shared" si="858"/>
        <v>0</v>
      </c>
      <c r="Y1768" s="45">
        <f t="shared" si="846"/>
        <v>11316.212901566769</v>
      </c>
      <c r="Z1768" s="45">
        <f t="shared" si="847"/>
        <v>-2741.9662670700882</v>
      </c>
      <c r="AA1768" s="45">
        <f t="shared" si="859"/>
        <v>3.1433924726574358</v>
      </c>
      <c r="AB1768" s="45">
        <f t="shared" si="860"/>
        <v>-0.76165729640835778</v>
      </c>
      <c r="AC1768" s="45">
        <f t="shared" si="861"/>
        <v>0.76165729640835778</v>
      </c>
      <c r="AD1768" s="45">
        <f t="shared" si="862"/>
        <v>2.3817351762490779</v>
      </c>
      <c r="AE1768" s="45">
        <f>1/2*(('Car Info '!$C$5)*('My Spreedsheet '!F1768)^2)</f>
        <v>392203.41049382713</v>
      </c>
      <c r="AF1768" s="45">
        <f t="shared" si="863"/>
        <v>392.20341049382716</v>
      </c>
      <c r="AG1768" s="45">
        <f t="shared" si="864"/>
        <v>0.10894539180384089</v>
      </c>
      <c r="AH1768" s="45">
        <f t="shared" si="865"/>
        <v>98.167925854123567</v>
      </c>
      <c r="AI1768" s="45">
        <f t="shared" si="866"/>
        <v>8300.6625483796342</v>
      </c>
      <c r="AJ1768" s="45">
        <f t="shared" si="867"/>
        <v>383902.74794544751</v>
      </c>
      <c r="AK1768" s="45">
        <f t="shared" si="868"/>
        <v>383.90274794544752</v>
      </c>
      <c r="AL1768" s="45">
        <f t="shared" si="869"/>
        <v>383902.74794544751</v>
      </c>
      <c r="AM1768" s="45">
        <f t="shared" si="870"/>
        <v>383.90274794544752</v>
      </c>
      <c r="AN1768" s="45">
        <f t="shared" si="871"/>
        <v>287.92706095908568</v>
      </c>
      <c r="AO1768" s="45">
        <f>IF('My Spreedsheet '!AN1768&lt; 'Supercapacitor Info'!$F$22,'My Spreedsheet '!AN1768,'Supercapacitor Info'!$F$22)</f>
        <v>287.92706095908568</v>
      </c>
    </row>
    <row r="1769" spans="2:41" x14ac:dyDescent="0.3">
      <c r="B1769" s="13" t="s">
        <v>12</v>
      </c>
      <c r="C1769" s="13">
        <v>1764</v>
      </c>
      <c r="D1769" s="13">
        <v>287</v>
      </c>
      <c r="E1769" s="54">
        <v>82</v>
      </c>
      <c r="F1769" s="54">
        <f t="shared" si="848"/>
        <v>22.777777777777779</v>
      </c>
      <c r="G1769" s="20">
        <f t="shared" si="872"/>
        <v>-0.18055555555555516</v>
      </c>
      <c r="H1769" s="20">
        <f t="shared" si="873"/>
        <v>-0.64999999999999858</v>
      </c>
      <c r="I1769" s="20">
        <f t="shared" si="849"/>
        <v>22.777777777777779</v>
      </c>
      <c r="J1769" s="20">
        <f t="shared" si="850"/>
        <v>22887.750000000018</v>
      </c>
      <c r="K1769" s="20">
        <f t="shared" si="874"/>
        <v>7879.4999999999982</v>
      </c>
      <c r="L1769" s="45">
        <f>'Car Info '!$C$5*'My Spreedsheet '!G1769</f>
        <v>-269.0277777777772</v>
      </c>
      <c r="M1769" s="45">
        <f t="shared" si="851"/>
        <v>1</v>
      </c>
      <c r="N1769" s="45">
        <f>IF(M1769=1,'Car Info '!$C$5*9.80665*'Car Info '!$H$5,0)</f>
        <v>160.73099349999998</v>
      </c>
      <c r="O1769" s="45">
        <f>0.5*'Car Info '!$G$5*'Car Info '!$I$5*'Car Info '!$D$5*('My Spreedsheet '!F1769*'My Spreedsheet '!F1769)</f>
        <v>198.1311362090278</v>
      </c>
      <c r="P1769" s="45">
        <f t="shared" si="876"/>
        <v>89.83435193125058</v>
      </c>
      <c r="Q1769" s="45">
        <f t="shared" si="852"/>
        <v>2046.2269051007077</v>
      </c>
      <c r="R1769" s="45">
        <f t="shared" si="853"/>
        <v>2.0462269051007076</v>
      </c>
      <c r="S1769" s="45">
        <f t="shared" si="854"/>
        <v>8174.0818433722998</v>
      </c>
      <c r="T1769" s="45">
        <f t="shared" si="875"/>
        <v>4105799.497949162</v>
      </c>
      <c r="U1769" s="45">
        <f t="shared" si="855"/>
        <v>2.0462269051007076</v>
      </c>
      <c r="V1769" s="45">
        <f t="shared" si="856"/>
        <v>5.6839636252797431E-4</v>
      </c>
      <c r="W1769" s="45">
        <f t="shared" si="857"/>
        <v>0</v>
      </c>
      <c r="X1769" s="45">
        <f t="shared" si="858"/>
        <v>0</v>
      </c>
      <c r="Y1769" s="45">
        <f t="shared" si="846"/>
        <v>11318.259128471869</v>
      </c>
      <c r="Z1769" s="45">
        <f t="shared" si="847"/>
        <v>-2741.9662670700882</v>
      </c>
      <c r="AA1769" s="45">
        <f t="shared" si="859"/>
        <v>3.1439608690199639</v>
      </c>
      <c r="AB1769" s="45">
        <f t="shared" si="860"/>
        <v>-0.76165729640835778</v>
      </c>
      <c r="AC1769" s="45">
        <f t="shared" si="861"/>
        <v>0.76165729640835778</v>
      </c>
      <c r="AD1769" s="45">
        <f t="shared" si="862"/>
        <v>2.382303572611606</v>
      </c>
      <c r="AE1769" s="45">
        <f>1/2*(('Car Info '!$C$5)*('My Spreedsheet '!F1769)^2)</f>
        <v>386526.23456790129</v>
      </c>
      <c r="AF1769" s="45">
        <f t="shared" si="863"/>
        <v>386.52623456790133</v>
      </c>
      <c r="AG1769" s="45">
        <f t="shared" si="864"/>
        <v>0.10736839849108371</v>
      </c>
      <c r="AH1769" s="45">
        <f t="shared" si="865"/>
        <v>98.275294252614657</v>
      </c>
      <c r="AI1769" s="45">
        <f t="shared" si="866"/>
        <v>8174.0818433722998</v>
      </c>
      <c r="AJ1769" s="45">
        <f t="shared" si="867"/>
        <v>378352.15272452898</v>
      </c>
      <c r="AK1769" s="45">
        <f t="shared" si="868"/>
        <v>378.35215272452899</v>
      </c>
      <c r="AL1769" s="45">
        <f t="shared" si="869"/>
        <v>378352.15272452898</v>
      </c>
      <c r="AM1769" s="45">
        <f t="shared" si="870"/>
        <v>378.35215272452899</v>
      </c>
      <c r="AN1769" s="45">
        <f t="shared" si="871"/>
        <v>283.76411454339677</v>
      </c>
      <c r="AO1769" s="45">
        <f>IF('My Spreedsheet '!AN1769&lt; 'Supercapacitor Info'!$F$22,'My Spreedsheet '!AN1769,'Supercapacitor Info'!$F$22)</f>
        <v>283.76411454339677</v>
      </c>
    </row>
    <row r="1770" spans="2:41" x14ac:dyDescent="0.3">
      <c r="B1770" s="13" t="s">
        <v>12</v>
      </c>
      <c r="C1770" s="13">
        <v>1765</v>
      </c>
      <c r="D1770" s="13">
        <v>288</v>
      </c>
      <c r="E1770" s="54">
        <v>81.3</v>
      </c>
      <c r="F1770" s="54">
        <f t="shared" si="848"/>
        <v>22.583333333333332</v>
      </c>
      <c r="G1770" s="20">
        <f t="shared" si="872"/>
        <v>-0.22222222222222143</v>
      </c>
      <c r="H1770" s="20">
        <f t="shared" si="873"/>
        <v>-0.79999999999999716</v>
      </c>
      <c r="I1770" s="20">
        <f t="shared" si="849"/>
        <v>22.583333333333332</v>
      </c>
      <c r="J1770" s="20">
        <f t="shared" si="850"/>
        <v>22910.33333333335</v>
      </c>
      <c r="K1770" s="20">
        <f t="shared" si="874"/>
        <v>7902.0833333333312</v>
      </c>
      <c r="L1770" s="45">
        <f>'Car Info '!$C$5*'My Spreedsheet '!G1770</f>
        <v>-331.11111111110995</v>
      </c>
      <c r="M1770" s="45">
        <f t="shared" si="851"/>
        <v>1</v>
      </c>
      <c r="N1770" s="45">
        <f>IF(M1770=1,'Car Info '!$C$5*9.80665*'Car Info '!$H$5,0)</f>
        <v>160.73099349999998</v>
      </c>
      <c r="O1770" s="45">
        <f>0.5*'Car Info '!$G$5*'Car Info '!$I$5*'Car Info '!$D$5*('My Spreedsheet '!F1770*'My Spreedsheet '!F1770)</f>
        <v>194.76284796095311</v>
      </c>
      <c r="P1770" s="45">
        <f t="shared" si="876"/>
        <v>24.382730349843143</v>
      </c>
      <c r="Q1770" s="45">
        <f t="shared" si="852"/>
        <v>550.64332706729101</v>
      </c>
      <c r="R1770" s="45">
        <f t="shared" si="853"/>
        <v>0.55064332706729102</v>
      </c>
      <c r="S1770" s="45">
        <f t="shared" si="854"/>
        <v>8028.2359196598572</v>
      </c>
      <c r="T1770" s="45">
        <f t="shared" si="875"/>
        <v>4113827.733868822</v>
      </c>
      <c r="U1770" s="45">
        <f t="shared" si="855"/>
        <v>0.55064332706729102</v>
      </c>
      <c r="V1770" s="45">
        <f t="shared" si="856"/>
        <v>1.5295647974091417E-4</v>
      </c>
      <c r="W1770" s="45">
        <f t="shared" si="857"/>
        <v>0</v>
      </c>
      <c r="X1770" s="45">
        <f t="shared" si="858"/>
        <v>0</v>
      </c>
      <c r="Y1770" s="45">
        <f t="shared" si="846"/>
        <v>11318.809771798937</v>
      </c>
      <c r="Z1770" s="45">
        <f t="shared" si="847"/>
        <v>-2741.9662670700882</v>
      </c>
      <c r="AA1770" s="45">
        <f t="shared" si="859"/>
        <v>3.1441138254997045</v>
      </c>
      <c r="AB1770" s="45">
        <f t="shared" si="860"/>
        <v>-0.76165729640835778</v>
      </c>
      <c r="AC1770" s="45">
        <f t="shared" si="861"/>
        <v>0.76165729640835778</v>
      </c>
      <c r="AD1770" s="45">
        <f t="shared" si="862"/>
        <v>2.3824565290913466</v>
      </c>
      <c r="AE1770" s="45">
        <f>1/2*(('Car Info '!$C$5)*('My Spreedsheet '!F1770)^2)</f>
        <v>379955.17361111107</v>
      </c>
      <c r="AF1770" s="45">
        <f t="shared" si="863"/>
        <v>379.95517361111109</v>
      </c>
      <c r="AG1770" s="45">
        <f t="shared" si="864"/>
        <v>0.10554310378086419</v>
      </c>
      <c r="AH1770" s="45">
        <f t="shared" si="865"/>
        <v>98.380837356395517</v>
      </c>
      <c r="AI1770" s="45">
        <f t="shared" si="866"/>
        <v>8028.2359196598572</v>
      </c>
      <c r="AJ1770" s="45">
        <f t="shared" si="867"/>
        <v>371926.93769145122</v>
      </c>
      <c r="AK1770" s="45">
        <f t="shared" si="868"/>
        <v>371.92693769145126</v>
      </c>
      <c r="AL1770" s="45">
        <f t="shared" si="869"/>
        <v>371926.93769145122</v>
      </c>
      <c r="AM1770" s="45">
        <f t="shared" si="870"/>
        <v>371.92693769145126</v>
      </c>
      <c r="AN1770" s="45">
        <f t="shared" si="871"/>
        <v>278.94520326858839</v>
      </c>
      <c r="AO1770" s="45">
        <f>IF('My Spreedsheet '!AN1770&lt; 'Supercapacitor Info'!$F$22,'My Spreedsheet '!AN1770,'Supercapacitor Info'!$F$22)</f>
        <v>278.94520326858839</v>
      </c>
    </row>
    <row r="1771" spans="2:41" x14ac:dyDescent="0.3">
      <c r="B1771" s="13" t="s">
        <v>12</v>
      </c>
      <c r="C1771" s="13">
        <v>1766</v>
      </c>
      <c r="D1771" s="13">
        <v>289</v>
      </c>
      <c r="E1771" s="54">
        <v>80.400000000000006</v>
      </c>
      <c r="F1771" s="54">
        <f t="shared" si="848"/>
        <v>22.333333333333336</v>
      </c>
      <c r="G1771" s="20">
        <f t="shared" si="872"/>
        <v>-0.30555555555555597</v>
      </c>
      <c r="H1771" s="20">
        <f t="shared" si="873"/>
        <v>-1.1000000000000014</v>
      </c>
      <c r="I1771" s="20">
        <f t="shared" si="849"/>
        <v>22.333333333333336</v>
      </c>
      <c r="J1771" s="20">
        <f t="shared" si="850"/>
        <v>22932.666666666682</v>
      </c>
      <c r="K1771" s="20">
        <f t="shared" si="874"/>
        <v>7924.4166666666642</v>
      </c>
      <c r="L1771" s="45">
        <f>'Car Info '!$C$5*'My Spreedsheet '!G1771</f>
        <v>-455.2777777777784</v>
      </c>
      <c r="M1771" s="45">
        <f t="shared" si="851"/>
        <v>1</v>
      </c>
      <c r="N1771" s="45">
        <f>IF(M1771=1,'Car Info '!$C$5*9.80665*'Car Info '!$H$5,0)</f>
        <v>160.73099349999998</v>
      </c>
      <c r="O1771" s="45">
        <f>0.5*'Car Info '!$G$5*'Car Info '!$I$5*'Car Info '!$D$5*('My Spreedsheet '!F1771*'My Spreedsheet '!F1771)</f>
        <v>190.47462305725003</v>
      </c>
      <c r="P1771" s="45">
        <f t="shared" si="876"/>
        <v>-104.07216122052841</v>
      </c>
      <c r="Q1771" s="45">
        <f t="shared" si="852"/>
        <v>-2324.2782672584681</v>
      </c>
      <c r="R1771" s="45">
        <f t="shared" si="853"/>
        <v>-2.3242782672584683</v>
      </c>
      <c r="S1771" s="45">
        <f t="shared" si="854"/>
        <v>7843.5921031119169</v>
      </c>
      <c r="T1771" s="45">
        <f t="shared" si="875"/>
        <v>4121671.325971934</v>
      </c>
      <c r="U1771" s="45">
        <f t="shared" si="855"/>
        <v>0</v>
      </c>
      <c r="V1771" s="45">
        <f t="shared" si="856"/>
        <v>0</v>
      </c>
      <c r="W1771" s="45">
        <f t="shared" si="857"/>
        <v>-2.3242782672584683</v>
      </c>
      <c r="X1771" s="45">
        <f t="shared" si="858"/>
        <v>6.4563285201624124E-4</v>
      </c>
      <c r="Y1771" s="45">
        <f t="shared" si="846"/>
        <v>11318.809771798937</v>
      </c>
      <c r="Z1771" s="45">
        <f t="shared" si="847"/>
        <v>-2744.2905453373464</v>
      </c>
      <c r="AA1771" s="45">
        <f t="shared" si="859"/>
        <v>3.1441138254997045</v>
      </c>
      <c r="AB1771" s="45">
        <f t="shared" si="860"/>
        <v>-0.76230292926037402</v>
      </c>
      <c r="AC1771" s="45">
        <f t="shared" si="861"/>
        <v>0.76230292926037402</v>
      </c>
      <c r="AD1771" s="45">
        <f t="shared" si="862"/>
        <v>2.3818108962393305</v>
      </c>
      <c r="AE1771" s="45">
        <f>1/2*(('Car Info '!$C$5)*('My Spreedsheet '!F1771)^2)</f>
        <v>371589.4444444445</v>
      </c>
      <c r="AF1771" s="45">
        <f t="shared" si="863"/>
        <v>371.5894444444445</v>
      </c>
      <c r="AG1771" s="45">
        <f t="shared" si="864"/>
        <v>0.10321929012345681</v>
      </c>
      <c r="AH1771" s="45">
        <f t="shared" si="865"/>
        <v>98.48405664651898</v>
      </c>
      <c r="AI1771" s="45">
        <f t="shared" si="866"/>
        <v>7843.5921031119169</v>
      </c>
      <c r="AJ1771" s="45">
        <f t="shared" si="867"/>
        <v>363745.85234133259</v>
      </c>
      <c r="AK1771" s="45">
        <f t="shared" si="868"/>
        <v>363.74585234133258</v>
      </c>
      <c r="AL1771" s="45">
        <f t="shared" si="869"/>
        <v>363745.85234133259</v>
      </c>
      <c r="AM1771" s="45">
        <f t="shared" si="870"/>
        <v>363.74585234133258</v>
      </c>
      <c r="AN1771" s="45">
        <f t="shared" si="871"/>
        <v>272.80938925599946</v>
      </c>
      <c r="AO1771" s="45">
        <f>IF('My Spreedsheet '!AN1771&lt; 'Supercapacitor Info'!$F$22,'My Spreedsheet '!AN1771,'Supercapacitor Info'!$F$22)</f>
        <v>272.80938925599946</v>
      </c>
    </row>
    <row r="1772" spans="2:41" x14ac:dyDescent="0.3">
      <c r="B1772" s="13" t="s">
        <v>12</v>
      </c>
      <c r="C1772" s="13">
        <v>1767</v>
      </c>
      <c r="D1772" s="13">
        <v>290</v>
      </c>
      <c r="E1772" s="54">
        <v>79.099999999999994</v>
      </c>
      <c r="F1772" s="54">
        <f t="shared" si="848"/>
        <v>21.972222222222221</v>
      </c>
      <c r="G1772" s="20">
        <f t="shared" si="872"/>
        <v>-0.41666666666666663</v>
      </c>
      <c r="H1772" s="20">
        <f t="shared" si="873"/>
        <v>-1.5</v>
      </c>
      <c r="I1772" s="20">
        <f t="shared" si="849"/>
        <v>21.972222222222221</v>
      </c>
      <c r="J1772" s="20">
        <f t="shared" si="850"/>
        <v>22954.638888888905</v>
      </c>
      <c r="K1772" s="20">
        <f t="shared" si="874"/>
        <v>7946.3888888888869</v>
      </c>
      <c r="L1772" s="45">
        <f>'Car Info '!$C$5*'My Spreedsheet '!G1772</f>
        <v>-620.83333333333326</v>
      </c>
      <c r="M1772" s="45">
        <f t="shared" si="851"/>
        <v>1</v>
      </c>
      <c r="N1772" s="45">
        <f>IF(M1772=1,'Car Info '!$C$5*9.80665*'Car Info '!$H$5,0)</f>
        <v>160.73099349999998</v>
      </c>
      <c r="O1772" s="45">
        <f>0.5*'Car Info '!$G$5*'Car Info '!$I$5*'Car Info '!$D$5*('My Spreedsheet '!F1772*'My Spreedsheet '!F1772)</f>
        <v>184.36479392385587</v>
      </c>
      <c r="P1772" s="45">
        <f t="shared" si="876"/>
        <v>-275.73754590947743</v>
      </c>
      <c r="Q1772" s="45">
        <f t="shared" si="852"/>
        <v>-6058.5666337332405</v>
      </c>
      <c r="R1772" s="45">
        <f t="shared" si="853"/>
        <v>-6.0585666337332409</v>
      </c>
      <c r="S1772" s="45">
        <f t="shared" si="854"/>
        <v>7582.5213292297221</v>
      </c>
      <c r="T1772" s="45">
        <f t="shared" si="875"/>
        <v>4129253.8473011637</v>
      </c>
      <c r="U1772" s="45">
        <f t="shared" si="855"/>
        <v>0</v>
      </c>
      <c r="V1772" s="45">
        <f t="shared" si="856"/>
        <v>0</v>
      </c>
      <c r="W1772" s="45">
        <f t="shared" si="857"/>
        <v>-6.0585666337332409</v>
      </c>
      <c r="X1772" s="45">
        <f t="shared" si="858"/>
        <v>1.6829351760370113E-3</v>
      </c>
      <c r="Y1772" s="45">
        <f t="shared" si="846"/>
        <v>11318.809771798937</v>
      </c>
      <c r="Z1772" s="45">
        <f t="shared" si="847"/>
        <v>-2750.3491119710798</v>
      </c>
      <c r="AA1772" s="45">
        <f t="shared" si="859"/>
        <v>3.1441138254997045</v>
      </c>
      <c r="AB1772" s="45">
        <f t="shared" si="860"/>
        <v>-0.76398586443641103</v>
      </c>
      <c r="AC1772" s="45">
        <f t="shared" si="861"/>
        <v>0.76398586443641103</v>
      </c>
      <c r="AD1772" s="45">
        <f t="shared" si="862"/>
        <v>2.3801279610632937</v>
      </c>
      <c r="AE1772" s="45">
        <f>1/2*(('Car Info '!$C$5)*('My Spreedsheet '!F1772)^2)</f>
        <v>359670.01929012343</v>
      </c>
      <c r="AF1772" s="45">
        <f t="shared" si="863"/>
        <v>359.67001929012343</v>
      </c>
      <c r="AG1772" s="45">
        <f t="shared" si="864"/>
        <v>9.990833869170096E-2</v>
      </c>
      <c r="AH1772" s="45">
        <f t="shared" si="865"/>
        <v>98.583964985210685</v>
      </c>
      <c r="AI1772" s="45">
        <f t="shared" si="866"/>
        <v>7582.5213292297221</v>
      </c>
      <c r="AJ1772" s="45">
        <f t="shared" si="867"/>
        <v>352087.49796089373</v>
      </c>
      <c r="AK1772" s="45">
        <f t="shared" si="868"/>
        <v>352.08749796089376</v>
      </c>
      <c r="AL1772" s="45">
        <f t="shared" si="869"/>
        <v>352087.49796089373</v>
      </c>
      <c r="AM1772" s="45">
        <f t="shared" si="870"/>
        <v>352.08749796089376</v>
      </c>
      <c r="AN1772" s="45">
        <f t="shared" si="871"/>
        <v>264.06562347067029</v>
      </c>
      <c r="AO1772" s="45">
        <f>IF('My Spreedsheet '!AN1772&lt; 'Supercapacitor Info'!$F$22,'My Spreedsheet '!AN1772,'Supercapacitor Info'!$F$22)</f>
        <v>264.06562347067029</v>
      </c>
    </row>
    <row r="1773" spans="2:41" x14ac:dyDescent="0.3">
      <c r="B1773" s="13" t="s">
        <v>12</v>
      </c>
      <c r="C1773" s="13">
        <v>1768</v>
      </c>
      <c r="D1773" s="13">
        <v>291</v>
      </c>
      <c r="E1773" s="54">
        <v>77.400000000000006</v>
      </c>
      <c r="F1773" s="54">
        <f t="shared" si="848"/>
        <v>21.5</v>
      </c>
      <c r="G1773" s="20">
        <f t="shared" si="872"/>
        <v>-0.55555555555555558</v>
      </c>
      <c r="H1773" s="20">
        <f t="shared" si="873"/>
        <v>-2</v>
      </c>
      <c r="I1773" s="20">
        <f t="shared" si="849"/>
        <v>21.5</v>
      </c>
      <c r="J1773" s="20">
        <f t="shared" si="850"/>
        <v>22976.138888888905</v>
      </c>
      <c r="K1773" s="20">
        <f t="shared" si="874"/>
        <v>7967.8888888888869</v>
      </c>
      <c r="L1773" s="45">
        <f>'Car Info '!$C$5*'My Spreedsheet '!G1773</f>
        <v>-827.77777777777783</v>
      </c>
      <c r="M1773" s="45">
        <f t="shared" si="851"/>
        <v>1</v>
      </c>
      <c r="N1773" s="45">
        <f>IF(M1773=1,'Car Info '!$C$5*9.80665*'Car Info '!$H$5,0)</f>
        <v>160.73099349999998</v>
      </c>
      <c r="O1773" s="45">
        <f>0.5*'Car Info '!$G$5*'Car Info '!$I$5*'Car Info '!$D$5*('My Spreedsheet '!F1773*'My Spreedsheet '!F1773)</f>
        <v>176.52529529381249</v>
      </c>
      <c r="P1773" s="45">
        <f t="shared" si="876"/>
        <v>-490.52148898396536</v>
      </c>
      <c r="Q1773" s="45">
        <f t="shared" si="852"/>
        <v>-10546.212013155255</v>
      </c>
      <c r="R1773" s="45">
        <f t="shared" si="853"/>
        <v>-10.546212013155255</v>
      </c>
      <c r="S1773" s="45">
        <f t="shared" si="854"/>
        <v>7251.0102090669679</v>
      </c>
      <c r="T1773" s="45">
        <f t="shared" si="875"/>
        <v>4136504.8575102305</v>
      </c>
      <c r="U1773" s="45">
        <f t="shared" si="855"/>
        <v>0</v>
      </c>
      <c r="V1773" s="45">
        <f t="shared" si="856"/>
        <v>0</v>
      </c>
      <c r="W1773" s="45">
        <f t="shared" si="857"/>
        <v>-10.546212013155255</v>
      </c>
      <c r="X1773" s="45">
        <f t="shared" si="858"/>
        <v>2.9295033369875711E-3</v>
      </c>
      <c r="Y1773" s="45">
        <f t="shared" si="846"/>
        <v>11318.809771798937</v>
      </c>
      <c r="Z1773" s="45">
        <f t="shared" si="847"/>
        <v>-2760.8953239842349</v>
      </c>
      <c r="AA1773" s="45">
        <f t="shared" si="859"/>
        <v>3.1441138254997045</v>
      </c>
      <c r="AB1773" s="45">
        <f t="shared" si="860"/>
        <v>-0.76691536777339853</v>
      </c>
      <c r="AC1773" s="45">
        <f t="shared" si="861"/>
        <v>0.76691536777339853</v>
      </c>
      <c r="AD1773" s="45">
        <f t="shared" si="862"/>
        <v>2.3771984577263061</v>
      </c>
      <c r="AE1773" s="45">
        <f>1/2*(('Car Info '!$C$5)*('My Spreedsheet '!F1773)^2)</f>
        <v>344376.25</v>
      </c>
      <c r="AF1773" s="45">
        <f t="shared" si="863"/>
        <v>344.37625000000003</v>
      </c>
      <c r="AG1773" s="45">
        <f t="shared" si="864"/>
        <v>9.5660069444444454E-2</v>
      </c>
      <c r="AH1773" s="45">
        <f t="shared" si="865"/>
        <v>98.679625054655133</v>
      </c>
      <c r="AI1773" s="45">
        <f t="shared" si="866"/>
        <v>7251.0102090669679</v>
      </c>
      <c r="AJ1773" s="45">
        <f t="shared" si="867"/>
        <v>337125.23979093303</v>
      </c>
      <c r="AK1773" s="45">
        <f t="shared" si="868"/>
        <v>337.12523979093305</v>
      </c>
      <c r="AL1773" s="45">
        <f t="shared" si="869"/>
        <v>337125.23979093303</v>
      </c>
      <c r="AM1773" s="45">
        <f t="shared" si="870"/>
        <v>337.12523979093305</v>
      </c>
      <c r="AN1773" s="45">
        <f t="shared" si="871"/>
        <v>252.84392984319979</v>
      </c>
      <c r="AO1773" s="45">
        <f>IF('My Spreedsheet '!AN1773&lt; 'Supercapacitor Info'!$F$22,'My Spreedsheet '!AN1773,'Supercapacitor Info'!$F$22)</f>
        <v>252.84392984319979</v>
      </c>
    </row>
    <row r="1774" spans="2:41" x14ac:dyDescent="0.3">
      <c r="B1774" s="13" t="s">
        <v>12</v>
      </c>
      <c r="C1774" s="13">
        <v>1769</v>
      </c>
      <c r="D1774" s="13">
        <v>292</v>
      </c>
      <c r="E1774" s="54">
        <v>75.099999999999994</v>
      </c>
      <c r="F1774" s="54">
        <f t="shared" si="848"/>
        <v>20.861111111111111</v>
      </c>
      <c r="G1774" s="20">
        <f t="shared" si="872"/>
        <v>-0.70833333333333448</v>
      </c>
      <c r="H1774" s="20">
        <f t="shared" si="873"/>
        <v>-2.5500000000000043</v>
      </c>
      <c r="I1774" s="20">
        <f t="shared" si="849"/>
        <v>20.861111111111111</v>
      </c>
      <c r="J1774" s="20">
        <f t="shared" si="850"/>
        <v>22997.000000000015</v>
      </c>
      <c r="K1774" s="20">
        <f t="shared" si="874"/>
        <v>7988.7499999999982</v>
      </c>
      <c r="L1774" s="45">
        <f>'Car Info '!$C$5*'My Spreedsheet '!G1774</f>
        <v>-1055.4166666666683</v>
      </c>
      <c r="M1774" s="45">
        <f t="shared" si="851"/>
        <v>1</v>
      </c>
      <c r="N1774" s="45">
        <f>IF(M1774=1,'Car Info '!$C$5*9.80665*'Car Info '!$H$5,0)</f>
        <v>160.73099349999998</v>
      </c>
      <c r="O1774" s="45">
        <f>0.5*'Car Info '!$G$5*'Car Info '!$I$5*'Car Info '!$D$5*('My Spreedsheet '!F1774*'My Spreedsheet '!F1774)</f>
        <v>166.19000439177256</v>
      </c>
      <c r="P1774" s="45">
        <f t="shared" si="876"/>
        <v>-728.49566877489588</v>
      </c>
      <c r="Q1774" s="45">
        <f t="shared" si="852"/>
        <v>-15197.2290902763</v>
      </c>
      <c r="R1774" s="45">
        <f t="shared" si="853"/>
        <v>-15.1972290902763</v>
      </c>
      <c r="S1774" s="45">
        <f t="shared" si="854"/>
        <v>6819.9352615755888</v>
      </c>
      <c r="T1774" s="45">
        <f t="shared" si="875"/>
        <v>4143324.792771806</v>
      </c>
      <c r="U1774" s="45">
        <f t="shared" si="855"/>
        <v>0</v>
      </c>
      <c r="V1774" s="45">
        <f t="shared" si="856"/>
        <v>0</v>
      </c>
      <c r="W1774" s="45">
        <f t="shared" si="857"/>
        <v>-15.1972290902763</v>
      </c>
      <c r="X1774" s="45">
        <f t="shared" si="858"/>
        <v>4.22145252507675E-3</v>
      </c>
      <c r="Y1774" s="45">
        <f t="shared" si="846"/>
        <v>11318.809771798937</v>
      </c>
      <c r="Z1774" s="45">
        <f t="shared" si="847"/>
        <v>-2776.0925530745112</v>
      </c>
      <c r="AA1774" s="45">
        <f t="shared" si="859"/>
        <v>3.1441138254997045</v>
      </c>
      <c r="AB1774" s="45">
        <f t="shared" si="860"/>
        <v>-0.7711368202984753</v>
      </c>
      <c r="AC1774" s="45">
        <f t="shared" si="861"/>
        <v>0.7711368202984753</v>
      </c>
      <c r="AD1774" s="45">
        <f t="shared" si="862"/>
        <v>2.3729770052012293</v>
      </c>
      <c r="AE1774" s="45">
        <f>1/2*(('Car Info '!$C$5)*('My Spreedsheet '!F1774)^2)</f>
        <v>324213.53780864197</v>
      </c>
      <c r="AF1774" s="45">
        <f t="shared" si="863"/>
        <v>324.21353780864195</v>
      </c>
      <c r="AG1774" s="45">
        <f t="shared" si="864"/>
        <v>9.0059316057956099E-2</v>
      </c>
      <c r="AH1774" s="45">
        <f t="shared" si="865"/>
        <v>98.769684370713094</v>
      </c>
      <c r="AI1774" s="45">
        <f t="shared" si="866"/>
        <v>6819.9352615755888</v>
      </c>
      <c r="AJ1774" s="45">
        <f t="shared" si="867"/>
        <v>317393.6025470664</v>
      </c>
      <c r="AK1774" s="45">
        <f t="shared" si="868"/>
        <v>317.39360254706639</v>
      </c>
      <c r="AL1774" s="45">
        <f t="shared" si="869"/>
        <v>317393.6025470664</v>
      </c>
      <c r="AM1774" s="45">
        <f t="shared" si="870"/>
        <v>317.39360254706639</v>
      </c>
      <c r="AN1774" s="45">
        <f t="shared" si="871"/>
        <v>238.0452019102998</v>
      </c>
      <c r="AO1774" s="45">
        <f>IF('My Spreedsheet '!AN1774&lt; 'Supercapacitor Info'!$F$22,'My Spreedsheet '!AN1774,'Supercapacitor Info'!$F$22)</f>
        <v>238.0452019102998</v>
      </c>
    </row>
    <row r="1775" spans="2:41" x14ac:dyDescent="0.3">
      <c r="B1775" s="13" t="s">
        <v>12</v>
      </c>
      <c r="C1775" s="13">
        <v>1770</v>
      </c>
      <c r="D1775" s="13">
        <v>293</v>
      </c>
      <c r="E1775" s="54">
        <v>72.3</v>
      </c>
      <c r="F1775" s="54">
        <f t="shared" si="848"/>
        <v>20.083333333333332</v>
      </c>
      <c r="G1775" s="20">
        <f t="shared" si="872"/>
        <v>-0.83333333333333326</v>
      </c>
      <c r="H1775" s="20">
        <f t="shared" si="873"/>
        <v>-3</v>
      </c>
      <c r="I1775" s="20">
        <f t="shared" si="849"/>
        <v>20.083333333333332</v>
      </c>
      <c r="J1775" s="20">
        <f t="shared" si="850"/>
        <v>23017.083333333347</v>
      </c>
      <c r="K1775" s="20">
        <f t="shared" si="874"/>
        <v>8008.8333333333312</v>
      </c>
      <c r="L1775" s="45">
        <f>'Car Info '!$C$5*'My Spreedsheet '!G1775</f>
        <v>-1241.6666666666665</v>
      </c>
      <c r="M1775" s="45">
        <f t="shared" si="851"/>
        <v>1</v>
      </c>
      <c r="N1775" s="45">
        <f>IF(M1775=1,'Car Info '!$C$5*9.80665*'Car Info '!$H$5,0)</f>
        <v>160.73099349999998</v>
      </c>
      <c r="O1775" s="45">
        <f>0.5*'Car Info '!$G$5*'Car Info '!$I$5*'Car Info '!$D$5*('My Spreedsheet '!F1775*'My Spreedsheet '!F1775)</f>
        <v>154.02868932095311</v>
      </c>
      <c r="P1775" s="45">
        <f t="shared" si="876"/>
        <v>-926.90698384571328</v>
      </c>
      <c r="Q1775" s="45">
        <f t="shared" si="852"/>
        <v>-18615.381925568076</v>
      </c>
      <c r="R1775" s="45">
        <f t="shared" si="853"/>
        <v>-18.615381925568077</v>
      </c>
      <c r="S1775" s="45">
        <f t="shared" si="854"/>
        <v>6321.4236299874747</v>
      </c>
      <c r="T1775" s="45">
        <f t="shared" si="875"/>
        <v>4149646.2164017935</v>
      </c>
      <c r="U1775" s="45">
        <f t="shared" si="855"/>
        <v>0</v>
      </c>
      <c r="V1775" s="45">
        <f t="shared" si="856"/>
        <v>0</v>
      </c>
      <c r="W1775" s="45">
        <f t="shared" si="857"/>
        <v>-18.615381925568077</v>
      </c>
      <c r="X1775" s="45">
        <f t="shared" si="858"/>
        <v>5.17093942376891E-3</v>
      </c>
      <c r="Y1775" s="45">
        <f t="shared" si="846"/>
        <v>11318.809771798937</v>
      </c>
      <c r="Z1775" s="45">
        <f t="shared" si="847"/>
        <v>-2794.7079350000795</v>
      </c>
      <c r="AA1775" s="45">
        <f t="shared" si="859"/>
        <v>3.1441138254997045</v>
      </c>
      <c r="AB1775" s="45">
        <f t="shared" si="860"/>
        <v>-0.77630775972224431</v>
      </c>
      <c r="AC1775" s="45">
        <f t="shared" si="861"/>
        <v>0.77630775972224431</v>
      </c>
      <c r="AD1775" s="45">
        <f t="shared" si="862"/>
        <v>2.3678060657774602</v>
      </c>
      <c r="AE1775" s="45">
        <f>1/2*(('Car Info '!$C$5)*('My Spreedsheet '!F1775)^2)</f>
        <v>300488.50694444438</v>
      </c>
      <c r="AF1775" s="45">
        <f t="shared" si="863"/>
        <v>300.4885069444444</v>
      </c>
      <c r="AG1775" s="45">
        <f t="shared" si="864"/>
        <v>8.3469029706790113E-2</v>
      </c>
      <c r="AH1775" s="45">
        <f t="shared" si="865"/>
        <v>98.853153400419885</v>
      </c>
      <c r="AI1775" s="45">
        <f t="shared" si="866"/>
        <v>6321.4236299874747</v>
      </c>
      <c r="AJ1775" s="45">
        <f t="shared" si="867"/>
        <v>294167.08331445692</v>
      </c>
      <c r="AK1775" s="45">
        <f t="shared" si="868"/>
        <v>294.16708331445693</v>
      </c>
      <c r="AL1775" s="45">
        <f t="shared" si="869"/>
        <v>294167.08331445692</v>
      </c>
      <c r="AM1775" s="45">
        <f t="shared" si="870"/>
        <v>294.16708331445693</v>
      </c>
      <c r="AN1775" s="45">
        <f t="shared" si="871"/>
        <v>220.62531248584267</v>
      </c>
      <c r="AO1775" s="45">
        <f>IF('My Spreedsheet '!AN1775&lt; 'Supercapacitor Info'!$F$22,'My Spreedsheet '!AN1775,'Supercapacitor Info'!$F$22)</f>
        <v>220.62531248584267</v>
      </c>
    </row>
    <row r="1776" spans="2:41" x14ac:dyDescent="0.3">
      <c r="B1776" s="13" t="s">
        <v>12</v>
      </c>
      <c r="C1776" s="13">
        <v>1771</v>
      </c>
      <c r="D1776" s="13">
        <v>294</v>
      </c>
      <c r="E1776" s="54">
        <v>69.099999999999994</v>
      </c>
      <c r="F1776" s="54">
        <f t="shared" si="848"/>
        <v>19.194444444444443</v>
      </c>
      <c r="G1776" s="20">
        <f t="shared" si="872"/>
        <v>-0.88888888888888773</v>
      </c>
      <c r="H1776" s="20">
        <f t="shared" si="873"/>
        <v>-3.1999999999999957</v>
      </c>
      <c r="I1776" s="20">
        <f t="shared" si="849"/>
        <v>19.194444444444443</v>
      </c>
      <c r="J1776" s="20">
        <f t="shared" si="850"/>
        <v>23036.277777777792</v>
      </c>
      <c r="K1776" s="20">
        <f t="shared" si="874"/>
        <v>8028.0277777777756</v>
      </c>
      <c r="L1776" s="45">
        <f>'Car Info '!$C$5*'My Spreedsheet '!G1776</f>
        <v>-1324.4444444444428</v>
      </c>
      <c r="M1776" s="45">
        <f t="shared" si="851"/>
        <v>1</v>
      </c>
      <c r="N1776" s="45">
        <f>IF(M1776=1,'Car Info '!$C$5*9.80665*'Car Info '!$H$5,0)</f>
        <v>160.73099349999998</v>
      </c>
      <c r="O1776" s="45">
        <f>0.5*'Car Info '!$G$5*'Car Info '!$I$5*'Car Info '!$D$5*('My Spreedsheet '!F1776*'My Spreedsheet '!F1776)</f>
        <v>140.6957957290642</v>
      </c>
      <c r="P1776" s="45">
        <f t="shared" si="876"/>
        <v>-1023.0176552153785</v>
      </c>
      <c r="Q1776" s="45">
        <f t="shared" si="852"/>
        <v>-19636.255548717403</v>
      </c>
      <c r="R1776" s="45">
        <f t="shared" si="853"/>
        <v>-19.636255548717404</v>
      </c>
      <c r="S1776" s="45">
        <f t="shared" si="854"/>
        <v>5785.7197599245374</v>
      </c>
      <c r="T1776" s="45">
        <f t="shared" si="875"/>
        <v>4155431.9361617179</v>
      </c>
      <c r="U1776" s="45">
        <f t="shared" si="855"/>
        <v>0</v>
      </c>
      <c r="V1776" s="45">
        <f t="shared" si="856"/>
        <v>0</v>
      </c>
      <c r="W1776" s="45">
        <f t="shared" si="857"/>
        <v>-19.636255548717404</v>
      </c>
      <c r="X1776" s="45">
        <f t="shared" si="858"/>
        <v>5.454515430199279E-3</v>
      </c>
      <c r="Y1776" s="45">
        <f t="shared" si="846"/>
        <v>11318.809771798937</v>
      </c>
      <c r="Z1776" s="45">
        <f t="shared" si="847"/>
        <v>-2814.3441905487971</v>
      </c>
      <c r="AA1776" s="45">
        <f t="shared" si="859"/>
        <v>3.1441138254997045</v>
      </c>
      <c r="AB1776" s="45">
        <f t="shared" si="860"/>
        <v>-0.78176227515244368</v>
      </c>
      <c r="AC1776" s="45">
        <f t="shared" si="861"/>
        <v>0.78176227515244368</v>
      </c>
      <c r="AD1776" s="45">
        <f t="shared" si="862"/>
        <v>2.362351550347261</v>
      </c>
      <c r="AE1776" s="45">
        <f>1/2*(('Car Info '!$C$5)*('My Spreedsheet '!F1776)^2)</f>
        <v>274477.88966049376</v>
      </c>
      <c r="AF1776" s="45">
        <f t="shared" si="863"/>
        <v>274.47788966049376</v>
      </c>
      <c r="AG1776" s="45">
        <f t="shared" si="864"/>
        <v>7.6243858239026047E-2</v>
      </c>
      <c r="AH1776" s="45">
        <f t="shared" si="865"/>
        <v>98.929397258658909</v>
      </c>
      <c r="AI1776" s="45">
        <f t="shared" si="866"/>
        <v>5785.7197599245374</v>
      </c>
      <c r="AJ1776" s="45">
        <f t="shared" si="867"/>
        <v>268692.16990056925</v>
      </c>
      <c r="AK1776" s="45">
        <f t="shared" si="868"/>
        <v>268.69216990056924</v>
      </c>
      <c r="AL1776" s="45">
        <f t="shared" si="869"/>
        <v>268692.16990056925</v>
      </c>
      <c r="AM1776" s="45">
        <f t="shared" si="870"/>
        <v>268.69216990056924</v>
      </c>
      <c r="AN1776" s="45">
        <f t="shared" si="871"/>
        <v>201.51912742542694</v>
      </c>
      <c r="AO1776" s="45">
        <f>IF('My Spreedsheet '!AN1776&lt; 'Supercapacitor Info'!$F$22,'My Spreedsheet '!AN1776,'Supercapacitor Info'!$F$22)</f>
        <v>201.51912742542694</v>
      </c>
    </row>
    <row r="1777" spans="2:41" x14ac:dyDescent="0.3">
      <c r="B1777" s="13" t="s">
        <v>12</v>
      </c>
      <c r="C1777" s="13">
        <v>1772</v>
      </c>
      <c r="D1777" s="13">
        <v>295</v>
      </c>
      <c r="E1777" s="54">
        <v>65.900000000000006</v>
      </c>
      <c r="F1777" s="54">
        <f t="shared" si="848"/>
        <v>18.305555555555557</v>
      </c>
      <c r="G1777" s="20">
        <f t="shared" si="872"/>
        <v>-0.88888888888888773</v>
      </c>
      <c r="H1777" s="20">
        <f t="shared" si="873"/>
        <v>-3.1999999999999957</v>
      </c>
      <c r="I1777" s="20">
        <f t="shared" si="849"/>
        <v>18.305555555555557</v>
      </c>
      <c r="J1777" s="20">
        <f t="shared" si="850"/>
        <v>23054.583333333347</v>
      </c>
      <c r="K1777" s="20">
        <f t="shared" si="874"/>
        <v>8046.3333333333312</v>
      </c>
      <c r="L1777" s="45">
        <f>'Car Info '!$C$5*'My Spreedsheet '!G1777</f>
        <v>-1324.4444444444428</v>
      </c>
      <c r="M1777" s="45">
        <f t="shared" si="851"/>
        <v>1</v>
      </c>
      <c r="N1777" s="45">
        <f>IF(M1777=1,'Car Info '!$C$5*9.80665*'Car Info '!$H$5,0)</f>
        <v>160.73099349999998</v>
      </c>
      <c r="O1777" s="45">
        <f>0.5*'Car Info '!$G$5*'Car Info '!$I$5*'Car Info '!$D$5*('My Spreedsheet '!F1777*'My Spreedsheet '!F1777)</f>
        <v>127.96637115406426</v>
      </c>
      <c r="P1777" s="45">
        <f t="shared" si="876"/>
        <v>-1035.7470797903784</v>
      </c>
      <c r="Q1777" s="45">
        <f t="shared" si="852"/>
        <v>-18959.925710607207</v>
      </c>
      <c r="R1777" s="45">
        <f t="shared" si="853"/>
        <v>-18.959925710607209</v>
      </c>
      <c r="S1777" s="45">
        <f t="shared" si="854"/>
        <v>5284.7656474174546</v>
      </c>
      <c r="T1777" s="45">
        <f t="shared" si="875"/>
        <v>4160716.7018091353</v>
      </c>
      <c r="U1777" s="45">
        <f t="shared" si="855"/>
        <v>0</v>
      </c>
      <c r="V1777" s="45">
        <f t="shared" si="856"/>
        <v>0</v>
      </c>
      <c r="W1777" s="45">
        <f t="shared" si="857"/>
        <v>-18.959925710607209</v>
      </c>
      <c r="X1777" s="45">
        <f t="shared" si="858"/>
        <v>5.2666460307242251E-3</v>
      </c>
      <c r="Y1777" s="45">
        <f t="shared" si="846"/>
        <v>11318.809771798937</v>
      </c>
      <c r="Z1777" s="45">
        <f t="shared" si="847"/>
        <v>-2833.3041162594045</v>
      </c>
      <c r="AA1777" s="45">
        <f t="shared" si="859"/>
        <v>3.1441138254997045</v>
      </c>
      <c r="AB1777" s="45">
        <f t="shared" si="860"/>
        <v>-0.78702892118316792</v>
      </c>
      <c r="AC1777" s="45">
        <f t="shared" si="861"/>
        <v>0.78702892118316792</v>
      </c>
      <c r="AD1777" s="45">
        <f t="shared" si="862"/>
        <v>2.3570849043165367</v>
      </c>
      <c r="AE1777" s="45">
        <f>1/2*(('Car Info '!$C$5)*('My Spreedsheet '!F1777)^2)</f>
        <v>249644.55632716056</v>
      </c>
      <c r="AF1777" s="45">
        <f t="shared" si="863"/>
        <v>249.64455632716056</v>
      </c>
      <c r="AG1777" s="45">
        <f t="shared" si="864"/>
        <v>6.9345710090877935E-2</v>
      </c>
      <c r="AH1777" s="45">
        <f t="shared" si="865"/>
        <v>98.998742968749781</v>
      </c>
      <c r="AI1777" s="45">
        <f t="shared" si="866"/>
        <v>5284.7656474174546</v>
      </c>
      <c r="AJ1777" s="45">
        <f t="shared" si="867"/>
        <v>244359.79067974311</v>
      </c>
      <c r="AK1777" s="45">
        <f t="shared" si="868"/>
        <v>244.3597906797431</v>
      </c>
      <c r="AL1777" s="45">
        <f t="shared" si="869"/>
        <v>244359.79067974311</v>
      </c>
      <c r="AM1777" s="45">
        <f t="shared" si="870"/>
        <v>244.3597906797431</v>
      </c>
      <c r="AN1777" s="45">
        <f t="shared" si="871"/>
        <v>183.26984300980735</v>
      </c>
      <c r="AO1777" s="45">
        <f>IF('My Spreedsheet '!AN1777&lt; 'Supercapacitor Info'!$F$22,'My Spreedsheet '!AN1777,'Supercapacitor Info'!$F$22)</f>
        <v>183.26984300980735</v>
      </c>
    </row>
    <row r="1778" spans="2:41" x14ac:dyDescent="0.3">
      <c r="B1778" s="13" t="s">
        <v>12</v>
      </c>
      <c r="C1778" s="13">
        <v>1773</v>
      </c>
      <c r="D1778" s="13">
        <v>296</v>
      </c>
      <c r="E1778" s="54">
        <v>62.7</v>
      </c>
      <c r="F1778" s="54">
        <f t="shared" si="848"/>
        <v>17.416666666666668</v>
      </c>
      <c r="G1778" s="20">
        <f t="shared" si="872"/>
        <v>-0.86111111111111149</v>
      </c>
      <c r="H1778" s="20">
        <f t="shared" si="873"/>
        <v>-3.1000000000000014</v>
      </c>
      <c r="I1778" s="20">
        <f t="shared" si="849"/>
        <v>17.416666666666668</v>
      </c>
      <c r="J1778" s="20">
        <f t="shared" si="850"/>
        <v>23072.000000000015</v>
      </c>
      <c r="K1778" s="20">
        <f t="shared" si="874"/>
        <v>8063.7499999999982</v>
      </c>
      <c r="L1778" s="45">
        <f>'Car Info '!$C$5*'My Spreedsheet '!G1778</f>
        <v>-1283.0555555555561</v>
      </c>
      <c r="M1778" s="45">
        <f t="shared" si="851"/>
        <v>1</v>
      </c>
      <c r="N1778" s="45">
        <f>IF(M1778=1,'Car Info '!$C$5*9.80665*'Car Info '!$H$5,0)</f>
        <v>160.73099349999998</v>
      </c>
      <c r="O1778" s="45">
        <f>0.5*'Car Info '!$G$5*'Car Info '!$I$5*'Car Info '!$D$5*('My Spreedsheet '!F1778*'My Spreedsheet '!F1778)</f>
        <v>115.84041559595315</v>
      </c>
      <c r="P1778" s="45">
        <f t="shared" si="876"/>
        <v>-1006.4841464596029</v>
      </c>
      <c r="Q1778" s="45">
        <f t="shared" si="852"/>
        <v>-17529.598884171417</v>
      </c>
      <c r="R1778" s="45">
        <f t="shared" si="853"/>
        <v>-17.529598884171417</v>
      </c>
      <c r="S1778" s="45">
        <f t="shared" si="854"/>
        <v>4816.9520417545173</v>
      </c>
      <c r="T1778" s="45">
        <f t="shared" si="875"/>
        <v>4165533.6538508898</v>
      </c>
      <c r="U1778" s="45">
        <f t="shared" si="855"/>
        <v>0</v>
      </c>
      <c r="V1778" s="45">
        <f t="shared" si="856"/>
        <v>0</v>
      </c>
      <c r="W1778" s="45">
        <f t="shared" si="857"/>
        <v>-17.529598884171417</v>
      </c>
      <c r="X1778" s="45">
        <f t="shared" si="858"/>
        <v>4.8693330233809491E-3</v>
      </c>
      <c r="Y1778" s="45">
        <f t="shared" si="846"/>
        <v>11318.809771798937</v>
      </c>
      <c r="Z1778" s="45">
        <f t="shared" si="847"/>
        <v>-2850.8337151435758</v>
      </c>
      <c r="AA1778" s="45">
        <f t="shared" si="859"/>
        <v>3.1441138254997045</v>
      </c>
      <c r="AB1778" s="45">
        <f t="shared" si="860"/>
        <v>-0.7918982542065488</v>
      </c>
      <c r="AC1778" s="45">
        <f t="shared" si="861"/>
        <v>0.7918982542065488</v>
      </c>
      <c r="AD1778" s="45">
        <f t="shared" si="862"/>
        <v>2.3522155712931556</v>
      </c>
      <c r="AE1778" s="45">
        <f>1/2*(('Car Info '!$C$5)*('My Spreedsheet '!F1778)^2)</f>
        <v>225988.5069444445</v>
      </c>
      <c r="AF1778" s="45">
        <f t="shared" si="863"/>
        <v>225.98850694444451</v>
      </c>
      <c r="AG1778" s="45">
        <f t="shared" si="864"/>
        <v>6.2774585262345695E-2</v>
      </c>
      <c r="AH1778" s="45">
        <f t="shared" si="865"/>
        <v>99.061517554012127</v>
      </c>
      <c r="AI1778" s="45">
        <f t="shared" si="866"/>
        <v>4816.9520417545173</v>
      </c>
      <c r="AJ1778" s="45">
        <f t="shared" si="867"/>
        <v>221171.55490268997</v>
      </c>
      <c r="AK1778" s="45">
        <f t="shared" si="868"/>
        <v>221.17155490268996</v>
      </c>
      <c r="AL1778" s="45">
        <f t="shared" si="869"/>
        <v>221171.55490268997</v>
      </c>
      <c r="AM1778" s="45">
        <f t="shared" si="870"/>
        <v>221.17155490268996</v>
      </c>
      <c r="AN1778" s="45">
        <f t="shared" si="871"/>
        <v>165.87866617701746</v>
      </c>
      <c r="AO1778" s="45">
        <f>IF('My Spreedsheet '!AN1778&lt; 'Supercapacitor Info'!$F$22,'My Spreedsheet '!AN1778,'Supercapacitor Info'!$F$22)</f>
        <v>165.87866617701746</v>
      </c>
    </row>
    <row r="1779" spans="2:41" x14ac:dyDescent="0.3">
      <c r="B1779" s="13" t="s">
        <v>12</v>
      </c>
      <c r="C1779" s="13">
        <v>1774</v>
      </c>
      <c r="D1779" s="13">
        <v>297</v>
      </c>
      <c r="E1779" s="54">
        <v>59.7</v>
      </c>
      <c r="F1779" s="54">
        <f t="shared" si="848"/>
        <v>16.583333333333332</v>
      </c>
      <c r="G1779" s="20">
        <f t="shared" si="872"/>
        <v>-0.79166666666666707</v>
      </c>
      <c r="H1779" s="20">
        <f t="shared" si="873"/>
        <v>-2.8500000000000014</v>
      </c>
      <c r="I1779" s="20">
        <f t="shared" si="849"/>
        <v>16.583333333333332</v>
      </c>
      <c r="J1779" s="20">
        <f t="shared" si="850"/>
        <v>23088.583333333347</v>
      </c>
      <c r="K1779" s="20">
        <f t="shared" si="874"/>
        <v>8080.3333333333312</v>
      </c>
      <c r="L1779" s="45">
        <f>'Car Info '!$C$5*'My Spreedsheet '!G1779</f>
        <v>-1179.5833333333339</v>
      </c>
      <c r="M1779" s="45">
        <f t="shared" si="851"/>
        <v>1</v>
      </c>
      <c r="N1779" s="45">
        <f>IF(M1779=1,'Car Info '!$C$5*9.80665*'Car Info '!$H$5,0)</f>
        <v>160.73099349999998</v>
      </c>
      <c r="O1779" s="45">
        <f>0.5*'Car Info '!$G$5*'Car Info '!$I$5*'Car Info '!$D$5*('My Spreedsheet '!F1779*'My Spreedsheet '!F1779)</f>
        <v>105.02040470720311</v>
      </c>
      <c r="P1779" s="45">
        <f t="shared" si="876"/>
        <v>-913.83193512613093</v>
      </c>
      <c r="Q1779" s="45">
        <f t="shared" si="852"/>
        <v>-15154.379590841671</v>
      </c>
      <c r="R1779" s="45">
        <f t="shared" si="853"/>
        <v>-15.154379590841671</v>
      </c>
      <c r="S1779" s="45">
        <f t="shared" si="854"/>
        <v>4407.0440202694517</v>
      </c>
      <c r="T1779" s="45">
        <f t="shared" si="875"/>
        <v>4169940.6978711593</v>
      </c>
      <c r="U1779" s="45">
        <f t="shared" si="855"/>
        <v>0</v>
      </c>
      <c r="V1779" s="45">
        <f t="shared" si="856"/>
        <v>0</v>
      </c>
      <c r="W1779" s="45">
        <f t="shared" si="857"/>
        <v>-15.154379590841671</v>
      </c>
      <c r="X1779" s="45">
        <f t="shared" si="858"/>
        <v>4.2095498863449089E-3</v>
      </c>
      <c r="Y1779" s="45">
        <f t="shared" si="846"/>
        <v>11318.809771798937</v>
      </c>
      <c r="Z1779" s="45">
        <f t="shared" si="847"/>
        <v>-2865.9880947344172</v>
      </c>
      <c r="AA1779" s="45">
        <f t="shared" si="859"/>
        <v>3.1441138254997045</v>
      </c>
      <c r="AB1779" s="45">
        <f t="shared" si="860"/>
        <v>-0.79610780409289372</v>
      </c>
      <c r="AC1779" s="45">
        <f t="shared" si="861"/>
        <v>0.79610780409289372</v>
      </c>
      <c r="AD1779" s="45">
        <f t="shared" si="862"/>
        <v>2.3480060214068108</v>
      </c>
      <c r="AE1779" s="45">
        <f>1/2*(('Car Info '!$C$5)*('My Spreedsheet '!F1779)^2)</f>
        <v>204880.17361111107</v>
      </c>
      <c r="AF1779" s="45">
        <f t="shared" si="863"/>
        <v>204.88017361111108</v>
      </c>
      <c r="AG1779" s="45">
        <f t="shared" si="864"/>
        <v>5.6911159336419742E-2</v>
      </c>
      <c r="AH1779" s="45">
        <f t="shared" si="865"/>
        <v>99.11842871334855</v>
      </c>
      <c r="AI1779" s="45">
        <f t="shared" si="866"/>
        <v>4407.0440202694517</v>
      </c>
      <c r="AJ1779" s="45">
        <f t="shared" si="867"/>
        <v>200473.12959084162</v>
      </c>
      <c r="AK1779" s="45">
        <f t="shared" si="868"/>
        <v>200.47312959084164</v>
      </c>
      <c r="AL1779" s="45">
        <f t="shared" si="869"/>
        <v>200473.12959084162</v>
      </c>
      <c r="AM1779" s="45">
        <f t="shared" si="870"/>
        <v>200.47312959084164</v>
      </c>
      <c r="AN1779" s="45">
        <f t="shared" si="871"/>
        <v>150.35484719313123</v>
      </c>
      <c r="AO1779" s="45">
        <f>IF('My Spreedsheet '!AN1779&lt; 'Supercapacitor Info'!$F$22,'My Spreedsheet '!AN1779,'Supercapacitor Info'!$F$22)</f>
        <v>150.35484719313123</v>
      </c>
    </row>
    <row r="1780" spans="2:41" x14ac:dyDescent="0.3">
      <c r="B1780" s="13" t="s">
        <v>12</v>
      </c>
      <c r="C1780" s="13">
        <v>1775</v>
      </c>
      <c r="D1780" s="13">
        <v>298</v>
      </c>
      <c r="E1780" s="54">
        <v>57</v>
      </c>
      <c r="F1780" s="54">
        <f t="shared" si="848"/>
        <v>15.833333333333332</v>
      </c>
      <c r="G1780" s="20">
        <f t="shared" si="872"/>
        <v>-0.70833333333333348</v>
      </c>
      <c r="H1780" s="20">
        <f t="shared" si="873"/>
        <v>-2.5500000000000007</v>
      </c>
      <c r="I1780" s="20">
        <f t="shared" si="849"/>
        <v>15.833333333333332</v>
      </c>
      <c r="J1780" s="20">
        <f t="shared" si="850"/>
        <v>23104.416666666679</v>
      </c>
      <c r="K1780" s="20">
        <f t="shared" si="874"/>
        <v>8096.1666666666642</v>
      </c>
      <c r="L1780" s="45">
        <f>'Car Info '!$C$5*'My Spreedsheet '!G1780</f>
        <v>-1055.416666666667</v>
      </c>
      <c r="M1780" s="45">
        <f t="shared" si="851"/>
        <v>1</v>
      </c>
      <c r="N1780" s="45">
        <f>IF(M1780=1,'Car Info '!$C$5*9.80665*'Car Info '!$H$5,0)</f>
        <v>160.73099349999998</v>
      </c>
      <c r="O1780" s="45">
        <f>0.5*'Car Info '!$G$5*'Car Info '!$I$5*'Car Info '!$D$5*('My Spreedsheet '!F1780*'My Spreedsheet '!F1780)</f>
        <v>95.735880657812487</v>
      </c>
      <c r="P1780" s="45">
        <f t="shared" si="876"/>
        <v>-798.94979250885456</v>
      </c>
      <c r="Q1780" s="45">
        <f t="shared" si="852"/>
        <v>-12650.038381390195</v>
      </c>
      <c r="R1780" s="45">
        <f t="shared" si="853"/>
        <v>-12.650038381390196</v>
      </c>
      <c r="S1780" s="45">
        <f t="shared" si="854"/>
        <v>4060.725507498697</v>
      </c>
      <c r="T1780" s="45">
        <f t="shared" si="875"/>
        <v>4174001.423378658</v>
      </c>
      <c r="U1780" s="45">
        <f t="shared" si="855"/>
        <v>0</v>
      </c>
      <c r="V1780" s="45">
        <f t="shared" si="856"/>
        <v>0</v>
      </c>
      <c r="W1780" s="45">
        <f t="shared" si="857"/>
        <v>-12.650038381390196</v>
      </c>
      <c r="X1780" s="45">
        <f t="shared" si="858"/>
        <v>3.5138995503861655E-3</v>
      </c>
      <c r="Y1780" s="45">
        <f t="shared" si="846"/>
        <v>11318.809771798937</v>
      </c>
      <c r="Z1780" s="45">
        <f t="shared" si="847"/>
        <v>-2878.6381331158072</v>
      </c>
      <c r="AA1780" s="45">
        <f t="shared" si="859"/>
        <v>3.1441138254997045</v>
      </c>
      <c r="AB1780" s="45">
        <f t="shared" si="860"/>
        <v>-0.79962170364327978</v>
      </c>
      <c r="AC1780" s="45">
        <f t="shared" si="861"/>
        <v>0.79962170364327978</v>
      </c>
      <c r="AD1780" s="45">
        <f t="shared" si="862"/>
        <v>2.3444921218564247</v>
      </c>
      <c r="AE1780" s="45">
        <f>1/2*(('Car Info '!$C$5)*('My Spreedsheet '!F1780)^2)</f>
        <v>186767.36111111107</v>
      </c>
      <c r="AF1780" s="45">
        <f t="shared" si="863"/>
        <v>186.76736111111106</v>
      </c>
      <c r="AG1780" s="45">
        <f t="shared" si="864"/>
        <v>5.1879822530864185E-2</v>
      </c>
      <c r="AH1780" s="45">
        <f t="shared" si="865"/>
        <v>99.170308535879414</v>
      </c>
      <c r="AI1780" s="45">
        <f t="shared" si="866"/>
        <v>4060.725507498697</v>
      </c>
      <c r="AJ1780" s="45">
        <f t="shared" si="867"/>
        <v>182706.63560361238</v>
      </c>
      <c r="AK1780" s="45">
        <f t="shared" si="868"/>
        <v>182.70663560361237</v>
      </c>
      <c r="AL1780" s="45">
        <f t="shared" si="869"/>
        <v>182706.63560361238</v>
      </c>
      <c r="AM1780" s="45">
        <f t="shared" si="870"/>
        <v>182.70663560361237</v>
      </c>
      <c r="AN1780" s="45">
        <f t="shared" si="871"/>
        <v>137.02997670270929</v>
      </c>
      <c r="AO1780" s="45">
        <f>IF('My Spreedsheet '!AN1780&lt; 'Supercapacitor Info'!$F$22,'My Spreedsheet '!AN1780,'Supercapacitor Info'!$F$22)</f>
        <v>137.02997670270929</v>
      </c>
    </row>
    <row r="1781" spans="2:41" x14ac:dyDescent="0.3">
      <c r="B1781" s="13" t="s">
        <v>12</v>
      </c>
      <c r="C1781" s="13">
        <v>1776</v>
      </c>
      <c r="D1781" s="13">
        <v>299</v>
      </c>
      <c r="E1781" s="54">
        <v>54.6</v>
      </c>
      <c r="F1781" s="54">
        <f t="shared" si="848"/>
        <v>15.166666666666666</v>
      </c>
      <c r="G1781" s="20">
        <f t="shared" si="872"/>
        <v>-0.6666666666666663</v>
      </c>
      <c r="H1781" s="20">
        <f t="shared" si="873"/>
        <v>-2.3999999999999986</v>
      </c>
      <c r="I1781" s="20">
        <f t="shared" si="849"/>
        <v>15.166666666666666</v>
      </c>
      <c r="J1781" s="20">
        <f t="shared" si="850"/>
        <v>23119.583333333347</v>
      </c>
      <c r="K1781" s="20">
        <f t="shared" si="874"/>
        <v>8111.3333333333312</v>
      </c>
      <c r="L1781" s="45">
        <f>'Car Info '!$C$5*'My Spreedsheet '!G1781</f>
        <v>-993.3333333333328</v>
      </c>
      <c r="M1781" s="45">
        <f t="shared" si="851"/>
        <v>1</v>
      </c>
      <c r="N1781" s="45">
        <f>IF(M1781=1,'Car Info '!$C$5*9.80665*'Car Info '!$H$5,0)</f>
        <v>160.73099349999998</v>
      </c>
      <c r="O1781" s="45">
        <f>0.5*'Car Info '!$G$5*'Car Info '!$I$5*'Car Info '!$D$5*('My Spreedsheet '!F1781*'My Spreedsheet '!F1781)</f>
        <v>87.843637421312494</v>
      </c>
      <c r="P1781" s="45">
        <f t="shared" si="876"/>
        <v>-744.7587024120204</v>
      </c>
      <c r="Q1781" s="45">
        <f t="shared" si="852"/>
        <v>-11295.50698658231</v>
      </c>
      <c r="R1781" s="45">
        <f t="shared" si="853"/>
        <v>-11.295506986582311</v>
      </c>
      <c r="S1781" s="45">
        <f t="shared" si="854"/>
        <v>3770.0485689732391</v>
      </c>
      <c r="T1781" s="45">
        <f t="shared" si="875"/>
        <v>4177771.4719476313</v>
      </c>
      <c r="U1781" s="45">
        <f t="shared" si="855"/>
        <v>0</v>
      </c>
      <c r="V1781" s="45">
        <f t="shared" si="856"/>
        <v>0</v>
      </c>
      <c r="W1781" s="45">
        <f t="shared" si="857"/>
        <v>-11.295506986582311</v>
      </c>
      <c r="X1781" s="45">
        <f t="shared" si="858"/>
        <v>3.1376408296061972E-3</v>
      </c>
      <c r="Y1781" s="45">
        <f t="shared" si="846"/>
        <v>11318.809771798937</v>
      </c>
      <c r="Z1781" s="45">
        <f t="shared" si="847"/>
        <v>-2889.9336401023897</v>
      </c>
      <c r="AA1781" s="45">
        <f t="shared" si="859"/>
        <v>3.1441138254997045</v>
      </c>
      <c r="AB1781" s="45">
        <f t="shared" si="860"/>
        <v>-0.80275934447288599</v>
      </c>
      <c r="AC1781" s="45">
        <f t="shared" si="861"/>
        <v>0.80275934447288599</v>
      </c>
      <c r="AD1781" s="45">
        <f t="shared" si="862"/>
        <v>2.3413544810268183</v>
      </c>
      <c r="AE1781" s="45">
        <f>1/2*(('Car Info '!$C$5)*('My Spreedsheet '!F1781)^2)</f>
        <v>171370.69444444444</v>
      </c>
      <c r="AF1781" s="45">
        <f t="shared" si="863"/>
        <v>171.37069444444444</v>
      </c>
      <c r="AG1781" s="45">
        <f t="shared" si="864"/>
        <v>4.7602970679012341E-2</v>
      </c>
      <c r="AH1781" s="45">
        <f t="shared" si="865"/>
        <v>99.217911506558423</v>
      </c>
      <c r="AI1781" s="45">
        <f t="shared" si="866"/>
        <v>3770.0485689732391</v>
      </c>
      <c r="AJ1781" s="45">
        <f t="shared" si="867"/>
        <v>167600.64587547121</v>
      </c>
      <c r="AK1781" s="45">
        <f t="shared" si="868"/>
        <v>167.6006458754712</v>
      </c>
      <c r="AL1781" s="45">
        <f t="shared" si="869"/>
        <v>167600.64587547121</v>
      </c>
      <c r="AM1781" s="45">
        <f t="shared" si="870"/>
        <v>167.6006458754712</v>
      </c>
      <c r="AN1781" s="45">
        <f t="shared" si="871"/>
        <v>125.70048440660342</v>
      </c>
      <c r="AO1781" s="45">
        <f>IF('My Spreedsheet '!AN1781&lt; 'Supercapacitor Info'!$F$22,'My Spreedsheet '!AN1781,'Supercapacitor Info'!$F$22)</f>
        <v>125.70048440660342</v>
      </c>
    </row>
    <row r="1782" spans="2:41" x14ac:dyDescent="0.3">
      <c r="B1782" s="13" t="s">
        <v>12</v>
      </c>
      <c r="C1782" s="13">
        <v>1777</v>
      </c>
      <c r="D1782" s="13">
        <v>300</v>
      </c>
      <c r="E1782" s="54">
        <v>52.2</v>
      </c>
      <c r="F1782" s="54">
        <f t="shared" si="848"/>
        <v>14.5</v>
      </c>
      <c r="G1782" s="20">
        <f t="shared" si="872"/>
        <v>-0.68055555555555536</v>
      </c>
      <c r="H1782" s="20">
        <f t="shared" si="873"/>
        <v>-2.4499999999999993</v>
      </c>
      <c r="I1782" s="20">
        <f t="shared" si="849"/>
        <v>14.5</v>
      </c>
      <c r="J1782" s="20">
        <f t="shared" si="850"/>
        <v>23134.083333333347</v>
      </c>
      <c r="K1782" s="20">
        <f t="shared" si="874"/>
        <v>8125.8333333333312</v>
      </c>
      <c r="L1782" s="45">
        <f>'Car Info '!$C$5*'My Spreedsheet '!G1782</f>
        <v>-1014.0277777777775</v>
      </c>
      <c r="M1782" s="45">
        <f t="shared" si="851"/>
        <v>1</v>
      </c>
      <c r="N1782" s="45">
        <f>IF(M1782=1,'Car Info '!$C$5*9.80665*'Car Info '!$H$5,0)</f>
        <v>160.73099349999998</v>
      </c>
      <c r="O1782" s="45">
        <f>0.5*'Car Info '!$G$5*'Car Info '!$I$5*'Car Info '!$D$5*('My Spreedsheet '!F1782*'My Spreedsheet '!F1782)</f>
        <v>80.290845506812502</v>
      </c>
      <c r="P1782" s="45">
        <f t="shared" si="876"/>
        <v>-773.00593877096503</v>
      </c>
      <c r="Q1782" s="45">
        <f t="shared" si="852"/>
        <v>-11208.586112178993</v>
      </c>
      <c r="R1782" s="45">
        <f t="shared" si="853"/>
        <v>-11.208586112178994</v>
      </c>
      <c r="S1782" s="45">
        <f t="shared" si="854"/>
        <v>3494.8166655987811</v>
      </c>
      <c r="T1782" s="45">
        <f t="shared" si="875"/>
        <v>4181266.28861323</v>
      </c>
      <c r="U1782" s="45">
        <f t="shared" si="855"/>
        <v>0</v>
      </c>
      <c r="V1782" s="45">
        <f t="shared" si="856"/>
        <v>0</v>
      </c>
      <c r="W1782" s="45">
        <f t="shared" si="857"/>
        <v>-11.208586112178994</v>
      </c>
      <c r="X1782" s="45">
        <f t="shared" si="858"/>
        <v>3.1134961422719428E-3</v>
      </c>
      <c r="Y1782" s="45">
        <f t="shared" si="846"/>
        <v>11318.809771798937</v>
      </c>
      <c r="Z1782" s="45">
        <f t="shared" si="847"/>
        <v>-2901.1422262145688</v>
      </c>
      <c r="AA1782" s="45">
        <f t="shared" si="859"/>
        <v>3.1441138254997045</v>
      </c>
      <c r="AB1782" s="45">
        <f t="shared" si="860"/>
        <v>-0.80587284061515796</v>
      </c>
      <c r="AC1782" s="45">
        <f t="shared" si="861"/>
        <v>0.80587284061515796</v>
      </c>
      <c r="AD1782" s="45">
        <f t="shared" si="862"/>
        <v>2.3382409848845467</v>
      </c>
      <c r="AE1782" s="45">
        <f>1/2*(('Car Info '!$C$5)*('My Spreedsheet '!F1782)^2)</f>
        <v>156636.25</v>
      </c>
      <c r="AF1782" s="45">
        <f t="shared" si="863"/>
        <v>156.63624999999999</v>
      </c>
      <c r="AG1782" s="45">
        <f t="shared" si="864"/>
        <v>4.3510069444444445E-2</v>
      </c>
      <c r="AH1782" s="45">
        <f t="shared" si="865"/>
        <v>99.261421576002874</v>
      </c>
      <c r="AI1782" s="45">
        <f t="shared" si="866"/>
        <v>3494.8166655987811</v>
      </c>
      <c r="AJ1782" s="45">
        <f t="shared" si="867"/>
        <v>153141.43333440123</v>
      </c>
      <c r="AK1782" s="45">
        <f t="shared" si="868"/>
        <v>153.14143333440123</v>
      </c>
      <c r="AL1782" s="45">
        <f t="shared" si="869"/>
        <v>153141.43333440123</v>
      </c>
      <c r="AM1782" s="45">
        <f t="shared" si="870"/>
        <v>153.14143333440123</v>
      </c>
      <c r="AN1782" s="45">
        <f t="shared" si="871"/>
        <v>114.85607500080093</v>
      </c>
      <c r="AO1782" s="45">
        <f>IF('My Spreedsheet '!AN1782&lt; 'Supercapacitor Info'!$F$22,'My Spreedsheet '!AN1782,'Supercapacitor Info'!$F$22)</f>
        <v>114.85607500080093</v>
      </c>
    </row>
    <row r="1783" spans="2:41" x14ac:dyDescent="0.3">
      <c r="B1783" s="13" t="s">
        <v>12</v>
      </c>
      <c r="C1783" s="13">
        <v>1778</v>
      </c>
      <c r="D1783" s="13">
        <v>301</v>
      </c>
      <c r="E1783" s="54">
        <v>49.7</v>
      </c>
      <c r="F1783" s="54">
        <f t="shared" si="848"/>
        <v>13.805555555555555</v>
      </c>
      <c r="G1783" s="20">
        <f t="shared" si="872"/>
        <v>-0.75000000000000078</v>
      </c>
      <c r="H1783" s="20">
        <f t="shared" si="873"/>
        <v>-2.7000000000000028</v>
      </c>
      <c r="I1783" s="20">
        <f t="shared" si="849"/>
        <v>13.805555555555555</v>
      </c>
      <c r="J1783" s="20">
        <f t="shared" si="850"/>
        <v>23147.888888888901</v>
      </c>
      <c r="K1783" s="20">
        <f t="shared" si="874"/>
        <v>8139.6388888888869</v>
      </c>
      <c r="L1783" s="45">
        <f>'Car Info '!$C$5*'My Spreedsheet '!G1783</f>
        <v>-1117.5000000000011</v>
      </c>
      <c r="M1783" s="45">
        <f t="shared" si="851"/>
        <v>1</v>
      </c>
      <c r="N1783" s="45">
        <f>IF(M1783=1,'Car Info '!$C$5*9.80665*'Car Info '!$H$5,0)</f>
        <v>160.73099349999998</v>
      </c>
      <c r="O1783" s="45">
        <f>0.5*'Car Info '!$G$5*'Car Info '!$I$5*'Car Info '!$D$5*('My Spreedsheet '!F1783*'My Spreedsheet '!F1783)</f>
        <v>72.784315621439234</v>
      </c>
      <c r="P1783" s="45">
        <f t="shared" si="876"/>
        <v>-883.98469087856199</v>
      </c>
      <c r="Q1783" s="45">
        <f t="shared" si="852"/>
        <v>-12203.899760184591</v>
      </c>
      <c r="R1783" s="45">
        <f t="shared" si="853"/>
        <v>-12.203899760184591</v>
      </c>
      <c r="S1783" s="45">
        <f t="shared" si="854"/>
        <v>3223.8085731487577</v>
      </c>
      <c r="T1783" s="45">
        <f t="shared" si="875"/>
        <v>4184490.0971863787</v>
      </c>
      <c r="U1783" s="45">
        <f t="shared" si="855"/>
        <v>0</v>
      </c>
      <c r="V1783" s="45">
        <f t="shared" si="856"/>
        <v>0</v>
      </c>
      <c r="W1783" s="45">
        <f t="shared" si="857"/>
        <v>-12.203899760184591</v>
      </c>
      <c r="X1783" s="45">
        <f t="shared" si="858"/>
        <v>3.3899721556068306E-3</v>
      </c>
      <c r="Y1783" s="45">
        <f t="shared" si="846"/>
        <v>11318.809771798937</v>
      </c>
      <c r="Z1783" s="45">
        <f t="shared" si="847"/>
        <v>-2913.3461259747532</v>
      </c>
      <c r="AA1783" s="45">
        <f t="shared" si="859"/>
        <v>3.1441138254997045</v>
      </c>
      <c r="AB1783" s="45">
        <f t="shared" si="860"/>
        <v>-0.80926281277076484</v>
      </c>
      <c r="AC1783" s="45">
        <f t="shared" si="861"/>
        <v>0.80926281277076484</v>
      </c>
      <c r="AD1783" s="45">
        <f t="shared" si="862"/>
        <v>2.3348510127289397</v>
      </c>
      <c r="AE1783" s="45">
        <f>1/2*(('Car Info '!$C$5)*('My Spreedsheet '!F1783)^2)</f>
        <v>141992.05632716048</v>
      </c>
      <c r="AF1783" s="45">
        <f t="shared" si="863"/>
        <v>141.99205632716047</v>
      </c>
      <c r="AG1783" s="45">
        <f t="shared" si="864"/>
        <v>3.9442237868655687E-2</v>
      </c>
      <c r="AH1783" s="45">
        <f t="shared" si="865"/>
        <v>99.30086381387153</v>
      </c>
      <c r="AI1783" s="45">
        <f t="shared" si="866"/>
        <v>3223.8085731487577</v>
      </c>
      <c r="AJ1783" s="45">
        <f t="shared" si="867"/>
        <v>138768.24775401171</v>
      </c>
      <c r="AK1783" s="45">
        <f t="shared" si="868"/>
        <v>138.76824775401172</v>
      </c>
      <c r="AL1783" s="45">
        <f t="shared" si="869"/>
        <v>138768.24775401171</v>
      </c>
      <c r="AM1783" s="45">
        <f t="shared" si="870"/>
        <v>138.76824775401172</v>
      </c>
      <c r="AN1783" s="45">
        <f t="shared" si="871"/>
        <v>104.07618581550878</v>
      </c>
      <c r="AO1783" s="45">
        <f>IF('My Spreedsheet '!AN1783&lt; 'Supercapacitor Info'!$F$22,'My Spreedsheet '!AN1783,'Supercapacitor Info'!$F$22)</f>
        <v>104.07618581550878</v>
      </c>
    </row>
    <row r="1784" spans="2:41" x14ac:dyDescent="0.3">
      <c r="B1784" s="13" t="s">
        <v>12</v>
      </c>
      <c r="C1784" s="13">
        <v>1779</v>
      </c>
      <c r="D1784" s="13">
        <v>302</v>
      </c>
      <c r="E1784" s="54">
        <v>46.8</v>
      </c>
      <c r="F1784" s="54">
        <f t="shared" si="848"/>
        <v>12.999999999999998</v>
      </c>
      <c r="G1784" s="20">
        <f t="shared" si="872"/>
        <v>-0.86111111111111149</v>
      </c>
      <c r="H1784" s="20">
        <f t="shared" si="873"/>
        <v>-3.1000000000000014</v>
      </c>
      <c r="I1784" s="20">
        <f t="shared" si="849"/>
        <v>12.999999999999998</v>
      </c>
      <c r="J1784" s="20">
        <f t="shared" si="850"/>
        <v>23160.888888888901</v>
      </c>
      <c r="K1784" s="20">
        <f t="shared" si="874"/>
        <v>8152.6388888888869</v>
      </c>
      <c r="L1784" s="45">
        <f>'Car Info '!$C$5*'My Spreedsheet '!G1784</f>
        <v>-1283.0555555555561</v>
      </c>
      <c r="M1784" s="45">
        <f t="shared" si="851"/>
        <v>1</v>
      </c>
      <c r="N1784" s="45">
        <f>IF(M1784=1,'Car Info '!$C$5*9.80665*'Car Info '!$H$5,0)</f>
        <v>160.73099349999998</v>
      </c>
      <c r="O1784" s="45">
        <f>0.5*'Car Info '!$G$5*'Car Info '!$I$5*'Car Info '!$D$5*('My Spreedsheet '!F1784*'My Spreedsheet '!F1784)</f>
        <v>64.538182595249978</v>
      </c>
      <c r="P1784" s="45">
        <f t="shared" si="876"/>
        <v>-1057.7863794603061</v>
      </c>
      <c r="Q1784" s="45">
        <f t="shared" si="852"/>
        <v>-13751.222932983977</v>
      </c>
      <c r="R1784" s="45">
        <f t="shared" si="853"/>
        <v>-13.751222932983978</v>
      </c>
      <c r="S1784" s="45">
        <f t="shared" si="854"/>
        <v>2928.4992892382493</v>
      </c>
      <c r="T1784" s="45">
        <f t="shared" si="875"/>
        <v>4187418.596475617</v>
      </c>
      <c r="U1784" s="45">
        <f t="shared" si="855"/>
        <v>0</v>
      </c>
      <c r="V1784" s="45">
        <f t="shared" si="856"/>
        <v>0</v>
      </c>
      <c r="W1784" s="45">
        <f t="shared" si="857"/>
        <v>-13.751222932983978</v>
      </c>
      <c r="X1784" s="45">
        <f t="shared" si="858"/>
        <v>3.8197841480511049E-3</v>
      </c>
      <c r="Y1784" s="45">
        <f t="shared" si="846"/>
        <v>11318.809771798937</v>
      </c>
      <c r="Z1784" s="45">
        <f t="shared" si="847"/>
        <v>-2927.0973489077373</v>
      </c>
      <c r="AA1784" s="45">
        <f t="shared" si="859"/>
        <v>3.1441138254997045</v>
      </c>
      <c r="AB1784" s="45">
        <f t="shared" si="860"/>
        <v>-0.8130825969188159</v>
      </c>
      <c r="AC1784" s="45">
        <f t="shared" si="861"/>
        <v>0.8130825969188159</v>
      </c>
      <c r="AD1784" s="45">
        <f t="shared" si="862"/>
        <v>2.3310312285808887</v>
      </c>
      <c r="AE1784" s="45">
        <f>1/2*(('Car Info '!$C$5)*('My Spreedsheet '!F1784)^2)</f>
        <v>125904.99999999996</v>
      </c>
      <c r="AF1784" s="45">
        <f t="shared" si="863"/>
        <v>125.90499999999996</v>
      </c>
      <c r="AG1784" s="45">
        <f t="shared" si="864"/>
        <v>3.4973611111111101E-2</v>
      </c>
      <c r="AH1784" s="45">
        <f t="shared" si="865"/>
        <v>99.335837424982643</v>
      </c>
      <c r="AI1784" s="45">
        <f t="shared" si="866"/>
        <v>2928.4992892382493</v>
      </c>
      <c r="AJ1784" s="45">
        <f t="shared" si="867"/>
        <v>122976.50071076171</v>
      </c>
      <c r="AK1784" s="45">
        <f t="shared" si="868"/>
        <v>122.97650071076171</v>
      </c>
      <c r="AL1784" s="45">
        <f t="shared" si="869"/>
        <v>122976.50071076171</v>
      </c>
      <c r="AM1784" s="45">
        <f t="shared" si="870"/>
        <v>122.97650071076171</v>
      </c>
      <c r="AN1784" s="45">
        <f t="shared" si="871"/>
        <v>92.232375533071291</v>
      </c>
      <c r="AO1784" s="45">
        <f>IF('My Spreedsheet '!AN1784&lt; 'Supercapacitor Info'!$F$22,'My Spreedsheet '!AN1784,'Supercapacitor Info'!$F$22)</f>
        <v>92.232375533071291</v>
      </c>
    </row>
    <row r="1785" spans="2:41" x14ac:dyDescent="0.3">
      <c r="B1785" s="13" t="s">
        <v>12</v>
      </c>
      <c r="C1785" s="13">
        <v>1780</v>
      </c>
      <c r="D1785" s="13">
        <v>303</v>
      </c>
      <c r="E1785" s="54">
        <v>43.5</v>
      </c>
      <c r="F1785" s="54">
        <f t="shared" si="848"/>
        <v>12.083333333333332</v>
      </c>
      <c r="G1785" s="20">
        <f t="shared" si="872"/>
        <v>-0.95833333333333315</v>
      </c>
      <c r="H1785" s="20">
        <f t="shared" si="873"/>
        <v>-3.4499999999999993</v>
      </c>
      <c r="I1785" s="20">
        <f t="shared" si="849"/>
        <v>12.083333333333332</v>
      </c>
      <c r="J1785" s="20">
        <f t="shared" si="850"/>
        <v>23172.972222222234</v>
      </c>
      <c r="K1785" s="20">
        <f t="shared" si="874"/>
        <v>8164.7222222222199</v>
      </c>
      <c r="L1785" s="45">
        <f>'Car Info '!$C$5*'My Spreedsheet '!G1785</f>
        <v>-1427.9166666666663</v>
      </c>
      <c r="M1785" s="45">
        <f t="shared" si="851"/>
        <v>1</v>
      </c>
      <c r="N1785" s="45">
        <f>IF(M1785=1,'Car Info '!$C$5*9.80665*'Car Info '!$H$5,0)</f>
        <v>160.73099349999998</v>
      </c>
      <c r="O1785" s="45">
        <f>0.5*'Car Info '!$G$5*'Car Info '!$I$5*'Car Info '!$D$5*('My Spreedsheet '!F1785*'My Spreedsheet '!F1785)</f>
        <v>55.757531601953119</v>
      </c>
      <c r="P1785" s="45">
        <f t="shared" si="876"/>
        <v>-1211.4281415647131</v>
      </c>
      <c r="Q1785" s="45">
        <f t="shared" si="852"/>
        <v>-14638.090043906948</v>
      </c>
      <c r="R1785" s="45">
        <f t="shared" si="853"/>
        <v>-14.638090043906949</v>
      </c>
      <c r="S1785" s="45">
        <f t="shared" si="854"/>
        <v>2615.9030116485997</v>
      </c>
      <c r="T1785" s="45">
        <f t="shared" si="875"/>
        <v>4190034.4994872655</v>
      </c>
      <c r="U1785" s="45">
        <f t="shared" si="855"/>
        <v>0</v>
      </c>
      <c r="V1785" s="45">
        <f t="shared" si="856"/>
        <v>0</v>
      </c>
      <c r="W1785" s="45">
        <f t="shared" si="857"/>
        <v>-14.638090043906949</v>
      </c>
      <c r="X1785" s="45">
        <f t="shared" si="858"/>
        <v>4.0661361233074863E-3</v>
      </c>
      <c r="Y1785" s="45">
        <f t="shared" si="846"/>
        <v>11318.809771798937</v>
      </c>
      <c r="Z1785" s="45">
        <f t="shared" si="847"/>
        <v>-2941.7354389516445</v>
      </c>
      <c r="AA1785" s="45">
        <f t="shared" si="859"/>
        <v>3.1441138254997045</v>
      </c>
      <c r="AB1785" s="45">
        <f t="shared" si="860"/>
        <v>-0.81714873304212343</v>
      </c>
      <c r="AC1785" s="45">
        <f t="shared" si="861"/>
        <v>0.81714873304212343</v>
      </c>
      <c r="AD1785" s="45">
        <f t="shared" si="862"/>
        <v>2.3269650924575811</v>
      </c>
      <c r="AE1785" s="45">
        <f>1/2*(('Car Info '!$C$5)*('My Spreedsheet '!F1785)^2)</f>
        <v>108775.17361111109</v>
      </c>
      <c r="AF1785" s="45">
        <f t="shared" si="863"/>
        <v>108.7751736111111</v>
      </c>
      <c r="AG1785" s="45">
        <f t="shared" si="864"/>
        <v>3.0215326003086417E-2</v>
      </c>
      <c r="AH1785" s="45">
        <f t="shared" si="865"/>
        <v>99.36605275098573</v>
      </c>
      <c r="AI1785" s="45">
        <f t="shared" si="866"/>
        <v>2615.9030116485997</v>
      </c>
      <c r="AJ1785" s="45">
        <f t="shared" si="867"/>
        <v>106159.2705994625</v>
      </c>
      <c r="AK1785" s="45">
        <f t="shared" si="868"/>
        <v>106.1592705994625</v>
      </c>
      <c r="AL1785" s="45">
        <f t="shared" si="869"/>
        <v>106159.2705994625</v>
      </c>
      <c r="AM1785" s="45">
        <f t="shared" si="870"/>
        <v>106.1592705994625</v>
      </c>
      <c r="AN1785" s="45">
        <f t="shared" si="871"/>
        <v>79.619452949596877</v>
      </c>
      <c r="AO1785" s="45">
        <f>IF('My Spreedsheet '!AN1785&lt; 'Supercapacitor Info'!$F$22,'My Spreedsheet '!AN1785,'Supercapacitor Info'!$F$22)</f>
        <v>79.619452949596877</v>
      </c>
    </row>
    <row r="1786" spans="2:41" x14ac:dyDescent="0.3">
      <c r="B1786" s="13" t="s">
        <v>12</v>
      </c>
      <c r="C1786" s="13">
        <v>1781</v>
      </c>
      <c r="D1786" s="13">
        <v>304</v>
      </c>
      <c r="E1786" s="54">
        <v>39.9</v>
      </c>
      <c r="F1786" s="54">
        <f t="shared" si="848"/>
        <v>11.083333333333332</v>
      </c>
      <c r="G1786" s="20">
        <f t="shared" si="872"/>
        <v>-0.98611111111111127</v>
      </c>
      <c r="H1786" s="20">
        <f t="shared" si="873"/>
        <v>-3.5500000000000007</v>
      </c>
      <c r="I1786" s="20">
        <f t="shared" si="849"/>
        <v>11.083333333333332</v>
      </c>
      <c r="J1786" s="20">
        <f t="shared" si="850"/>
        <v>23184.055555555566</v>
      </c>
      <c r="K1786" s="20">
        <f t="shared" si="874"/>
        <v>8175.8055555555529</v>
      </c>
      <c r="L1786" s="45">
        <f>'Car Info '!$C$5*'My Spreedsheet '!G1786</f>
        <v>-1469.3055555555559</v>
      </c>
      <c r="M1786" s="45">
        <f t="shared" si="851"/>
        <v>1</v>
      </c>
      <c r="N1786" s="45">
        <f>IF(M1786=1,'Car Info '!$C$5*9.80665*'Car Info '!$H$5,0)</f>
        <v>160.73099349999998</v>
      </c>
      <c r="O1786" s="45">
        <f>0.5*'Car Info '!$G$5*'Car Info '!$I$5*'Car Info '!$D$5*('My Spreedsheet '!F1786*'My Spreedsheet '!F1786)</f>
        <v>46.910581522328116</v>
      </c>
      <c r="P1786" s="45">
        <f t="shared" si="876"/>
        <v>-1261.6639805332277</v>
      </c>
      <c r="Q1786" s="45">
        <f t="shared" si="852"/>
        <v>-13983.442450909939</v>
      </c>
      <c r="R1786" s="45">
        <f t="shared" si="853"/>
        <v>-13.983442450909939</v>
      </c>
      <c r="S1786" s="45">
        <f t="shared" si="854"/>
        <v>2301.3607898308028</v>
      </c>
      <c r="T1786" s="45">
        <f t="shared" si="875"/>
        <v>4192335.8602770963</v>
      </c>
      <c r="U1786" s="45">
        <f t="shared" si="855"/>
        <v>0</v>
      </c>
      <c r="V1786" s="45">
        <f t="shared" si="856"/>
        <v>0</v>
      </c>
      <c r="W1786" s="45">
        <f t="shared" si="857"/>
        <v>-13.983442450909939</v>
      </c>
      <c r="X1786" s="45">
        <f t="shared" si="858"/>
        <v>3.8842895696972052E-3</v>
      </c>
      <c r="Y1786" s="45">
        <f t="shared" si="846"/>
        <v>11318.809771798937</v>
      </c>
      <c r="Z1786" s="45">
        <f t="shared" si="847"/>
        <v>-2955.7188814025544</v>
      </c>
      <c r="AA1786" s="45">
        <f t="shared" si="859"/>
        <v>3.1441138254997045</v>
      </c>
      <c r="AB1786" s="45">
        <f t="shared" si="860"/>
        <v>-0.82103302261182065</v>
      </c>
      <c r="AC1786" s="45">
        <f t="shared" si="861"/>
        <v>0.82103302261182065</v>
      </c>
      <c r="AD1786" s="45">
        <f t="shared" si="862"/>
        <v>2.3230808028878838</v>
      </c>
      <c r="AE1786" s="45">
        <f>1/2*(('Car Info '!$C$5)*('My Spreedsheet '!F1786)^2)</f>
        <v>91516.006944444423</v>
      </c>
      <c r="AF1786" s="45">
        <f t="shared" si="863"/>
        <v>91.516006944444428</v>
      </c>
      <c r="AG1786" s="45">
        <f t="shared" si="864"/>
        <v>2.5421113040123452E-2</v>
      </c>
      <c r="AH1786" s="45">
        <f t="shared" si="865"/>
        <v>99.391473864025855</v>
      </c>
      <c r="AI1786" s="45">
        <f t="shared" si="866"/>
        <v>2301.3607898308028</v>
      </c>
      <c r="AJ1786" s="45">
        <f t="shared" si="867"/>
        <v>89214.646154613627</v>
      </c>
      <c r="AK1786" s="45">
        <f t="shared" si="868"/>
        <v>89.214646154613632</v>
      </c>
      <c r="AL1786" s="45">
        <f t="shared" si="869"/>
        <v>89214.646154613627</v>
      </c>
      <c r="AM1786" s="45">
        <f t="shared" si="870"/>
        <v>89.214646154613632</v>
      </c>
      <c r="AN1786" s="45">
        <f t="shared" si="871"/>
        <v>66.910984615960217</v>
      </c>
      <c r="AO1786" s="45">
        <f>IF('My Spreedsheet '!AN1786&lt; 'Supercapacitor Info'!$F$22,'My Spreedsheet '!AN1786,'Supercapacitor Info'!$F$22)</f>
        <v>66.910984615960217</v>
      </c>
    </row>
    <row r="1787" spans="2:41" x14ac:dyDescent="0.3">
      <c r="B1787" s="13" t="s">
        <v>12</v>
      </c>
      <c r="C1787" s="13">
        <v>1782</v>
      </c>
      <c r="D1787" s="13">
        <v>305</v>
      </c>
      <c r="E1787" s="54">
        <v>36.4</v>
      </c>
      <c r="F1787" s="54">
        <f t="shared" si="848"/>
        <v>10.111111111111111</v>
      </c>
      <c r="G1787" s="20">
        <f t="shared" si="872"/>
        <v>-0.93055555555555491</v>
      </c>
      <c r="H1787" s="20">
        <f t="shared" si="873"/>
        <v>-3.3499999999999979</v>
      </c>
      <c r="I1787" s="20">
        <f t="shared" si="849"/>
        <v>10.111111111111111</v>
      </c>
      <c r="J1787" s="20">
        <f t="shared" si="850"/>
        <v>23194.166666666675</v>
      </c>
      <c r="K1787" s="20">
        <f t="shared" si="874"/>
        <v>8185.9166666666642</v>
      </c>
      <c r="L1787" s="45">
        <f>'Car Info '!$C$5*'My Spreedsheet '!G1787</f>
        <v>-1386.5277777777769</v>
      </c>
      <c r="M1787" s="45">
        <f t="shared" si="851"/>
        <v>1</v>
      </c>
      <c r="N1787" s="45">
        <f>IF(M1787=1,'Car Info '!$C$5*9.80665*'Car Info '!$H$5,0)</f>
        <v>160.73099349999998</v>
      </c>
      <c r="O1787" s="45">
        <f>0.5*'Car Info '!$G$5*'Car Info '!$I$5*'Car Info '!$D$5*('My Spreedsheet '!F1787*'My Spreedsheet '!F1787)</f>
        <v>39.041616631694438</v>
      </c>
      <c r="P1787" s="45">
        <f t="shared" si="876"/>
        <v>-1186.7551676460823</v>
      </c>
      <c r="Q1787" s="45">
        <f t="shared" si="852"/>
        <v>-11999.413361754832</v>
      </c>
      <c r="R1787" s="45">
        <f t="shared" si="853"/>
        <v>-11.999413361754833</v>
      </c>
      <c r="S1787" s="45">
        <f t="shared" si="854"/>
        <v>2019.9230579982436</v>
      </c>
      <c r="T1787" s="45">
        <f t="shared" si="875"/>
        <v>4194355.7833350943</v>
      </c>
      <c r="U1787" s="45">
        <f t="shared" si="855"/>
        <v>0</v>
      </c>
      <c r="V1787" s="45">
        <f t="shared" si="856"/>
        <v>0</v>
      </c>
      <c r="W1787" s="45">
        <f t="shared" si="857"/>
        <v>-11.999413361754833</v>
      </c>
      <c r="X1787" s="45">
        <f t="shared" si="858"/>
        <v>3.3331703782652315E-3</v>
      </c>
      <c r="Y1787" s="45">
        <f t="shared" si="846"/>
        <v>11318.809771798937</v>
      </c>
      <c r="Z1787" s="45">
        <f t="shared" si="847"/>
        <v>-2967.7182947643091</v>
      </c>
      <c r="AA1787" s="45">
        <f t="shared" si="859"/>
        <v>3.1441138254997045</v>
      </c>
      <c r="AB1787" s="45">
        <f t="shared" si="860"/>
        <v>-0.82436619299008584</v>
      </c>
      <c r="AC1787" s="45">
        <f t="shared" si="861"/>
        <v>0.82436619299008584</v>
      </c>
      <c r="AD1787" s="45">
        <f t="shared" si="862"/>
        <v>2.3197476325096185</v>
      </c>
      <c r="AE1787" s="45">
        <f>1/2*(('Car Info '!$C$5)*('My Spreedsheet '!F1787)^2)</f>
        <v>76164.753086419747</v>
      </c>
      <c r="AF1787" s="45">
        <f t="shared" si="863"/>
        <v>76.164753086419751</v>
      </c>
      <c r="AG1787" s="45">
        <f t="shared" si="864"/>
        <v>2.115687585733882E-2</v>
      </c>
      <c r="AH1787" s="45">
        <f t="shared" si="865"/>
        <v>99.412630739883198</v>
      </c>
      <c r="AI1787" s="45">
        <f t="shared" si="866"/>
        <v>2019.9230579982436</v>
      </c>
      <c r="AJ1787" s="45">
        <f t="shared" si="867"/>
        <v>74144.830028421507</v>
      </c>
      <c r="AK1787" s="45">
        <f t="shared" si="868"/>
        <v>74.144830028421509</v>
      </c>
      <c r="AL1787" s="45">
        <f t="shared" si="869"/>
        <v>74144.830028421507</v>
      </c>
      <c r="AM1787" s="45">
        <f t="shared" si="870"/>
        <v>74.144830028421509</v>
      </c>
      <c r="AN1787" s="45">
        <f t="shared" si="871"/>
        <v>55.608622521316128</v>
      </c>
      <c r="AO1787" s="45">
        <f>IF('My Spreedsheet '!AN1787&lt; 'Supercapacitor Info'!$F$22,'My Spreedsheet '!AN1787,'Supercapacitor Info'!$F$22)</f>
        <v>55.608622521316128</v>
      </c>
    </row>
    <row r="1788" spans="2:41" x14ac:dyDescent="0.3">
      <c r="B1788" s="13" t="s">
        <v>12</v>
      </c>
      <c r="C1788" s="13">
        <v>1783</v>
      </c>
      <c r="D1788" s="13">
        <v>306</v>
      </c>
      <c r="E1788" s="54">
        <v>33.200000000000003</v>
      </c>
      <c r="F1788" s="54">
        <f t="shared" si="848"/>
        <v>9.2222222222222232</v>
      </c>
      <c r="G1788" s="20">
        <f t="shared" si="872"/>
        <v>-0.8194444444444442</v>
      </c>
      <c r="H1788" s="20">
        <f t="shared" si="873"/>
        <v>-2.9499999999999993</v>
      </c>
      <c r="I1788" s="20">
        <f t="shared" si="849"/>
        <v>9.2222222222222232</v>
      </c>
      <c r="J1788" s="20">
        <f t="shared" si="850"/>
        <v>23203.388888888898</v>
      </c>
      <c r="K1788" s="20">
        <f t="shared" si="874"/>
        <v>8195.1388888888869</v>
      </c>
      <c r="L1788" s="45">
        <f>'Car Info '!$C$5*'My Spreedsheet '!G1788</f>
        <v>-1220.9722222222219</v>
      </c>
      <c r="M1788" s="45">
        <f t="shared" si="851"/>
        <v>1</v>
      </c>
      <c r="N1788" s="45">
        <f>IF(M1788=1,'Car Info '!$C$5*9.80665*'Car Info '!$H$5,0)</f>
        <v>160.73099349999998</v>
      </c>
      <c r="O1788" s="45">
        <f>0.5*'Car Info '!$G$5*'Car Info '!$I$5*'Car Info '!$D$5*('My Spreedsheet '!F1788*'My Spreedsheet '!F1788)</f>
        <v>32.478891073027789</v>
      </c>
      <c r="P1788" s="45">
        <f t="shared" si="876"/>
        <v>-1027.762337649194</v>
      </c>
      <c r="Q1788" s="45">
        <f t="shared" si="852"/>
        <v>-9478.2526694314565</v>
      </c>
      <c r="R1788" s="45">
        <f t="shared" si="853"/>
        <v>-9.4782526694314573</v>
      </c>
      <c r="S1788" s="45">
        <f t="shared" si="854"/>
        <v>1781.8244910623675</v>
      </c>
      <c r="T1788" s="45">
        <f t="shared" si="875"/>
        <v>4196137.6078261565</v>
      </c>
      <c r="U1788" s="45">
        <f t="shared" si="855"/>
        <v>0</v>
      </c>
      <c r="V1788" s="45">
        <f t="shared" si="856"/>
        <v>0</v>
      </c>
      <c r="W1788" s="45">
        <f t="shared" si="857"/>
        <v>-9.4782526694314573</v>
      </c>
      <c r="X1788" s="45">
        <f t="shared" si="858"/>
        <v>2.6328479637309603E-3</v>
      </c>
      <c r="Y1788" s="45">
        <f t="shared" si="846"/>
        <v>11318.809771798937</v>
      </c>
      <c r="Z1788" s="45">
        <f t="shared" si="847"/>
        <v>-2977.1965474337408</v>
      </c>
      <c r="AA1788" s="45">
        <f t="shared" si="859"/>
        <v>3.1441138254997045</v>
      </c>
      <c r="AB1788" s="45">
        <f t="shared" si="860"/>
        <v>-0.82699904095381693</v>
      </c>
      <c r="AC1788" s="45">
        <f t="shared" si="861"/>
        <v>0.82699904095381693</v>
      </c>
      <c r="AD1788" s="45">
        <f t="shared" si="862"/>
        <v>2.3171147845458875</v>
      </c>
      <c r="AE1788" s="45">
        <f>1/2*(('Car Info '!$C$5)*('My Spreedsheet '!F1788)^2)</f>
        <v>63361.790123456805</v>
      </c>
      <c r="AF1788" s="45">
        <f t="shared" si="863"/>
        <v>63.361790123456807</v>
      </c>
      <c r="AG1788" s="45">
        <f t="shared" si="864"/>
        <v>1.7600497256515781E-2</v>
      </c>
      <c r="AH1788" s="45">
        <f t="shared" si="865"/>
        <v>99.430231237139708</v>
      </c>
      <c r="AI1788" s="45">
        <f t="shared" si="866"/>
        <v>1781.8244910623675</v>
      </c>
      <c r="AJ1788" s="45">
        <f t="shared" si="867"/>
        <v>61579.965632394436</v>
      </c>
      <c r="AK1788" s="45">
        <f t="shared" si="868"/>
        <v>61.57996563239444</v>
      </c>
      <c r="AL1788" s="45">
        <f t="shared" si="869"/>
        <v>61579.965632394436</v>
      </c>
      <c r="AM1788" s="45">
        <f t="shared" si="870"/>
        <v>61.57996563239444</v>
      </c>
      <c r="AN1788" s="45">
        <f t="shared" si="871"/>
        <v>46.184974224295829</v>
      </c>
      <c r="AO1788" s="45">
        <f>IF('My Spreedsheet '!AN1788&lt; 'Supercapacitor Info'!$F$22,'My Spreedsheet '!AN1788,'Supercapacitor Info'!$F$22)</f>
        <v>46.184974224295829</v>
      </c>
    </row>
    <row r="1789" spans="2:41" x14ac:dyDescent="0.3">
      <c r="B1789" s="13" t="s">
        <v>12</v>
      </c>
      <c r="C1789" s="13">
        <v>1784</v>
      </c>
      <c r="D1789" s="13">
        <v>307</v>
      </c>
      <c r="E1789" s="54">
        <v>30.5</v>
      </c>
      <c r="F1789" s="54">
        <f t="shared" si="848"/>
        <v>8.4722222222222214</v>
      </c>
      <c r="G1789" s="20">
        <f t="shared" si="872"/>
        <v>-0.6805555555555558</v>
      </c>
      <c r="H1789" s="20">
        <f t="shared" si="873"/>
        <v>-2.4500000000000011</v>
      </c>
      <c r="I1789" s="20">
        <f t="shared" si="849"/>
        <v>8.4722222222222214</v>
      </c>
      <c r="J1789" s="20">
        <f t="shared" si="850"/>
        <v>23211.86111111112</v>
      </c>
      <c r="K1789" s="20">
        <f t="shared" si="874"/>
        <v>8203.6111111111095</v>
      </c>
      <c r="L1789" s="45">
        <f>'Car Info '!$C$5*'My Spreedsheet '!G1789</f>
        <v>-1014.0277777777782</v>
      </c>
      <c r="M1789" s="45">
        <f t="shared" si="851"/>
        <v>1</v>
      </c>
      <c r="N1789" s="45">
        <f>IF(M1789=1,'Car Info '!$C$5*9.80665*'Car Info '!$H$5,0)</f>
        <v>160.73099349999998</v>
      </c>
      <c r="O1789" s="45">
        <f>0.5*'Car Info '!$G$5*'Car Info '!$I$5*'Car Info '!$D$5*('My Spreedsheet '!F1789*'My Spreedsheet '!F1789)</f>
        <v>27.410988914105896</v>
      </c>
      <c r="P1789" s="45">
        <f t="shared" si="876"/>
        <v>-825.88579536367229</v>
      </c>
      <c r="Q1789" s="45">
        <f t="shared" si="852"/>
        <v>-6997.0879884977785</v>
      </c>
      <c r="R1789" s="45">
        <f t="shared" si="853"/>
        <v>-6.9970879884977784</v>
      </c>
      <c r="S1789" s="45">
        <f t="shared" si="854"/>
        <v>1593.9806843417302</v>
      </c>
      <c r="T1789" s="45">
        <f t="shared" si="875"/>
        <v>4197731.5885104984</v>
      </c>
      <c r="U1789" s="45">
        <f t="shared" si="855"/>
        <v>0</v>
      </c>
      <c r="V1789" s="45">
        <f t="shared" si="856"/>
        <v>0</v>
      </c>
      <c r="W1789" s="45">
        <f t="shared" si="857"/>
        <v>-6.9970879884977784</v>
      </c>
      <c r="X1789" s="45">
        <f t="shared" si="858"/>
        <v>1.9436355523604939E-3</v>
      </c>
      <c r="Y1789" s="45">
        <f t="shared" si="846"/>
        <v>11318.809771798937</v>
      </c>
      <c r="Z1789" s="45">
        <f t="shared" si="847"/>
        <v>-2984.1936354222385</v>
      </c>
      <c r="AA1789" s="45">
        <f t="shared" si="859"/>
        <v>3.1441138254997045</v>
      </c>
      <c r="AB1789" s="45">
        <f t="shared" si="860"/>
        <v>-0.82894267650617737</v>
      </c>
      <c r="AC1789" s="45">
        <f t="shared" si="861"/>
        <v>0.82894267650617737</v>
      </c>
      <c r="AD1789" s="45">
        <f t="shared" si="862"/>
        <v>2.3151711489935272</v>
      </c>
      <c r="AE1789" s="45">
        <f>1/2*(('Car Info '!$C$5)*('My Spreedsheet '!F1789)^2)</f>
        <v>53475.019290123448</v>
      </c>
      <c r="AF1789" s="45">
        <f t="shared" si="863"/>
        <v>53.475019290123448</v>
      </c>
      <c r="AG1789" s="45">
        <f t="shared" si="864"/>
        <v>1.4854172025034291E-2</v>
      </c>
      <c r="AH1789" s="45">
        <f t="shared" si="865"/>
        <v>99.445085409164747</v>
      </c>
      <c r="AI1789" s="45">
        <f t="shared" si="866"/>
        <v>1593.9806843417302</v>
      </c>
      <c r="AJ1789" s="45">
        <f t="shared" si="867"/>
        <v>51881.038605781716</v>
      </c>
      <c r="AK1789" s="45">
        <f t="shared" si="868"/>
        <v>51.881038605781718</v>
      </c>
      <c r="AL1789" s="45">
        <f t="shared" si="869"/>
        <v>51881.038605781716</v>
      </c>
      <c r="AM1789" s="45">
        <f t="shared" si="870"/>
        <v>51.881038605781718</v>
      </c>
      <c r="AN1789" s="45">
        <f t="shared" si="871"/>
        <v>38.910778954336287</v>
      </c>
      <c r="AO1789" s="45">
        <f>IF('My Spreedsheet '!AN1789&lt; 'Supercapacitor Info'!$F$22,'My Spreedsheet '!AN1789,'Supercapacitor Info'!$F$22)</f>
        <v>38.910778954336287</v>
      </c>
    </row>
    <row r="1790" spans="2:41" x14ac:dyDescent="0.3">
      <c r="B1790" s="13" t="s">
        <v>12</v>
      </c>
      <c r="C1790" s="13">
        <v>1785</v>
      </c>
      <c r="D1790" s="13">
        <v>308</v>
      </c>
      <c r="E1790" s="54">
        <v>28.3</v>
      </c>
      <c r="F1790" s="54">
        <f t="shared" si="848"/>
        <v>7.8611111111111107</v>
      </c>
      <c r="G1790" s="20">
        <f t="shared" si="872"/>
        <v>-0.58333333333333326</v>
      </c>
      <c r="H1790" s="20">
        <f t="shared" si="873"/>
        <v>-2.0999999999999996</v>
      </c>
      <c r="I1790" s="20">
        <f t="shared" si="849"/>
        <v>7.8611111111111107</v>
      </c>
      <c r="J1790" s="20">
        <f t="shared" si="850"/>
        <v>23219.72222222223</v>
      </c>
      <c r="K1790" s="20">
        <f t="shared" si="874"/>
        <v>8211.4722222222208</v>
      </c>
      <c r="L1790" s="45">
        <f>'Car Info '!$C$5*'My Spreedsheet '!G1790</f>
        <v>-869.16666666666652</v>
      </c>
      <c r="M1790" s="45">
        <f t="shared" si="851"/>
        <v>1</v>
      </c>
      <c r="N1790" s="45">
        <f>IF(M1790=1,'Car Info '!$C$5*9.80665*'Car Info '!$H$5,0)</f>
        <v>160.73099349999998</v>
      </c>
      <c r="O1790" s="45">
        <f>0.5*'Car Info '!$G$5*'Car Info '!$I$5*'Car Info '!$D$5*('My Spreedsheet '!F1790*'My Spreedsheet '!F1790)</f>
        <v>23.599233444147568</v>
      </c>
      <c r="P1790" s="45">
        <f t="shared" si="876"/>
        <v>-684.836439722519</v>
      </c>
      <c r="Q1790" s="45">
        <f t="shared" si="852"/>
        <v>-5383.5753455964687</v>
      </c>
      <c r="R1790" s="45">
        <f t="shared" si="853"/>
        <v>-5.3835753455964683</v>
      </c>
      <c r="S1790" s="45">
        <f t="shared" si="854"/>
        <v>1449.0403951442709</v>
      </c>
      <c r="T1790" s="45">
        <f t="shared" si="875"/>
        <v>4199180.6289056428</v>
      </c>
      <c r="U1790" s="45">
        <f t="shared" si="855"/>
        <v>0</v>
      </c>
      <c r="V1790" s="45">
        <f t="shared" si="856"/>
        <v>0</v>
      </c>
      <c r="W1790" s="45">
        <f t="shared" si="857"/>
        <v>-5.3835753455964683</v>
      </c>
      <c r="X1790" s="45">
        <f t="shared" si="858"/>
        <v>1.4954375959990191E-3</v>
      </c>
      <c r="Y1790" s="45">
        <f t="shared" si="846"/>
        <v>11318.809771798937</v>
      </c>
      <c r="Z1790" s="45">
        <f t="shared" si="847"/>
        <v>-2989.5772107678349</v>
      </c>
      <c r="AA1790" s="45">
        <f t="shared" si="859"/>
        <v>3.1441138254997045</v>
      </c>
      <c r="AB1790" s="45">
        <f t="shared" si="860"/>
        <v>-0.83043811410217638</v>
      </c>
      <c r="AC1790" s="45">
        <f t="shared" si="861"/>
        <v>0.83043811410217638</v>
      </c>
      <c r="AD1790" s="45">
        <f t="shared" si="862"/>
        <v>2.3136757113975284</v>
      </c>
      <c r="AE1790" s="45">
        <f>1/2*(('Car Info '!$C$5)*('My Spreedsheet '!F1790)^2)</f>
        <v>46038.815586419747</v>
      </c>
      <c r="AF1790" s="45">
        <f t="shared" si="863"/>
        <v>46.038815586419751</v>
      </c>
      <c r="AG1790" s="45">
        <f t="shared" si="864"/>
        <v>1.2788559885116598E-2</v>
      </c>
      <c r="AH1790" s="45">
        <f t="shared" si="865"/>
        <v>99.457873969049871</v>
      </c>
      <c r="AI1790" s="45">
        <f t="shared" si="866"/>
        <v>1449.0403951442709</v>
      </c>
      <c r="AJ1790" s="45">
        <f t="shared" si="867"/>
        <v>44589.775191275476</v>
      </c>
      <c r="AK1790" s="45">
        <f t="shared" si="868"/>
        <v>44.589775191275479</v>
      </c>
      <c r="AL1790" s="45">
        <f t="shared" si="869"/>
        <v>44589.775191275476</v>
      </c>
      <c r="AM1790" s="45">
        <f t="shared" si="870"/>
        <v>44.589775191275479</v>
      </c>
      <c r="AN1790" s="45">
        <f t="shared" si="871"/>
        <v>33.442331393456612</v>
      </c>
      <c r="AO1790" s="45">
        <f>IF('My Spreedsheet '!AN1790&lt; 'Supercapacitor Info'!$F$22,'My Spreedsheet '!AN1790,'Supercapacitor Info'!$F$22)</f>
        <v>33.442331393456612</v>
      </c>
    </row>
    <row r="1791" spans="2:41" x14ac:dyDescent="0.3">
      <c r="B1791" s="13" t="s">
        <v>12</v>
      </c>
      <c r="C1791" s="13">
        <v>1786</v>
      </c>
      <c r="D1791" s="13">
        <v>309</v>
      </c>
      <c r="E1791" s="54">
        <v>26.3</v>
      </c>
      <c r="F1791" s="54">
        <f t="shared" si="848"/>
        <v>7.3055555555555554</v>
      </c>
      <c r="G1791" s="20">
        <f t="shared" si="872"/>
        <v>-0.54166666666666696</v>
      </c>
      <c r="H1791" s="20">
        <f t="shared" si="873"/>
        <v>-1.9500000000000011</v>
      </c>
      <c r="I1791" s="20">
        <f t="shared" si="849"/>
        <v>7.3055555555555554</v>
      </c>
      <c r="J1791" s="20">
        <f t="shared" si="850"/>
        <v>23227.027777777785</v>
      </c>
      <c r="K1791" s="20">
        <f t="shared" si="874"/>
        <v>8218.7777777777756</v>
      </c>
      <c r="L1791" s="45">
        <f>'Car Info '!$C$5*'My Spreedsheet '!G1791</f>
        <v>-807.08333333333383</v>
      </c>
      <c r="M1791" s="45">
        <f t="shared" si="851"/>
        <v>1</v>
      </c>
      <c r="N1791" s="45">
        <f>IF(M1791=1,'Car Info '!$C$5*9.80665*'Car Info '!$H$5,0)</f>
        <v>160.73099349999998</v>
      </c>
      <c r="O1791" s="45">
        <f>0.5*'Car Info '!$G$5*'Car Info '!$I$5*'Car Info '!$D$5*('My Spreedsheet '!F1791*'My Spreedsheet '!F1791)</f>
        <v>20.381517787689234</v>
      </c>
      <c r="P1791" s="45">
        <f t="shared" si="876"/>
        <v>-625.97082204564458</v>
      </c>
      <c r="Q1791" s="45">
        <f t="shared" si="852"/>
        <v>-4573.0646166112365</v>
      </c>
      <c r="R1791" s="45">
        <f t="shared" si="853"/>
        <v>-4.5730646166112363</v>
      </c>
      <c r="S1791" s="45">
        <f t="shared" si="854"/>
        <v>1323.1275130183963</v>
      </c>
      <c r="T1791" s="45">
        <f t="shared" si="875"/>
        <v>4200503.7564186612</v>
      </c>
      <c r="U1791" s="45">
        <f t="shared" si="855"/>
        <v>0</v>
      </c>
      <c r="V1791" s="45">
        <f t="shared" si="856"/>
        <v>0</v>
      </c>
      <c r="W1791" s="45">
        <f t="shared" si="857"/>
        <v>-4.5730646166112363</v>
      </c>
      <c r="X1791" s="45">
        <f t="shared" si="858"/>
        <v>1.2702957268364546E-3</v>
      </c>
      <c r="Y1791" s="45">
        <f t="shared" si="846"/>
        <v>11318.809771798937</v>
      </c>
      <c r="Z1791" s="45">
        <f t="shared" si="847"/>
        <v>-2994.1502753844461</v>
      </c>
      <c r="AA1791" s="45">
        <f t="shared" si="859"/>
        <v>3.1441138254997045</v>
      </c>
      <c r="AB1791" s="45">
        <f t="shared" si="860"/>
        <v>-0.83170840982901284</v>
      </c>
      <c r="AC1791" s="45">
        <f t="shared" si="861"/>
        <v>0.83170840982901284</v>
      </c>
      <c r="AD1791" s="45">
        <f t="shared" si="862"/>
        <v>2.3124054156706917</v>
      </c>
      <c r="AE1791" s="45">
        <f>1/2*(('Car Info '!$C$5)*('My Spreedsheet '!F1791)^2)</f>
        <v>39761.500771604937</v>
      </c>
      <c r="AF1791" s="45">
        <f t="shared" si="863"/>
        <v>39.761500771604936</v>
      </c>
      <c r="AG1791" s="45">
        <f t="shared" si="864"/>
        <v>1.1044861325445816E-2</v>
      </c>
      <c r="AH1791" s="45">
        <f t="shared" si="865"/>
        <v>99.468918830375316</v>
      </c>
      <c r="AI1791" s="45">
        <f t="shared" si="866"/>
        <v>1323.1275130183963</v>
      </c>
      <c r="AJ1791" s="45">
        <f t="shared" si="867"/>
        <v>38438.373258586544</v>
      </c>
      <c r="AK1791" s="45">
        <f t="shared" si="868"/>
        <v>38.438373258586545</v>
      </c>
      <c r="AL1791" s="45">
        <f t="shared" si="869"/>
        <v>38438.373258586544</v>
      </c>
      <c r="AM1791" s="45">
        <f t="shared" si="870"/>
        <v>38.438373258586545</v>
      </c>
      <c r="AN1791" s="45">
        <f t="shared" si="871"/>
        <v>28.82877994393991</v>
      </c>
      <c r="AO1791" s="45">
        <f>IF('My Spreedsheet '!AN1791&lt; 'Supercapacitor Info'!$F$22,'My Spreedsheet '!AN1791,'Supercapacitor Info'!$F$22)</f>
        <v>28.82877994393991</v>
      </c>
    </row>
    <row r="1792" spans="2:41" x14ac:dyDescent="0.3">
      <c r="B1792" s="13" t="s">
        <v>12</v>
      </c>
      <c r="C1792" s="13">
        <v>1787</v>
      </c>
      <c r="D1792" s="13">
        <v>310</v>
      </c>
      <c r="E1792" s="54">
        <v>24.4</v>
      </c>
      <c r="F1792" s="54">
        <f t="shared" si="848"/>
        <v>6.7777777777777768</v>
      </c>
      <c r="G1792" s="20">
        <f t="shared" si="872"/>
        <v>-0.5277777777777779</v>
      </c>
      <c r="H1792" s="20">
        <f t="shared" si="873"/>
        <v>-1.9000000000000004</v>
      </c>
      <c r="I1792" s="20">
        <f t="shared" si="849"/>
        <v>6.7777777777777768</v>
      </c>
      <c r="J1792" s="20">
        <f t="shared" si="850"/>
        <v>23233.805555555562</v>
      </c>
      <c r="K1792" s="20">
        <f t="shared" si="874"/>
        <v>8225.5555555555529</v>
      </c>
      <c r="L1792" s="45">
        <f>'Car Info '!$C$5*'My Spreedsheet '!G1792</f>
        <v>-786.38888888888903</v>
      </c>
      <c r="M1792" s="45">
        <f t="shared" si="851"/>
        <v>1</v>
      </c>
      <c r="N1792" s="45">
        <f>IF(M1792=1,'Car Info '!$C$5*9.80665*'Car Info '!$H$5,0)</f>
        <v>160.73099349999998</v>
      </c>
      <c r="O1792" s="45">
        <f>0.5*'Car Info '!$G$5*'Car Info '!$I$5*'Car Info '!$D$5*('My Spreedsheet '!F1792*'My Spreedsheet '!F1792)</f>
        <v>17.543032905027772</v>
      </c>
      <c r="P1792" s="45">
        <f t="shared" si="876"/>
        <v>-608.11486248386132</v>
      </c>
      <c r="Q1792" s="45">
        <f t="shared" si="852"/>
        <v>-4121.6674012795038</v>
      </c>
      <c r="R1792" s="45">
        <f t="shared" si="853"/>
        <v>-4.1216674012795043</v>
      </c>
      <c r="S1792" s="45">
        <f t="shared" si="854"/>
        <v>1208.3017345229657</v>
      </c>
      <c r="T1792" s="45">
        <f t="shared" si="875"/>
        <v>4201712.0581531841</v>
      </c>
      <c r="U1792" s="45">
        <f t="shared" si="855"/>
        <v>0</v>
      </c>
      <c r="V1792" s="45">
        <f t="shared" si="856"/>
        <v>0</v>
      </c>
      <c r="W1792" s="45">
        <f t="shared" si="857"/>
        <v>-4.1216674012795043</v>
      </c>
      <c r="X1792" s="45">
        <f t="shared" si="858"/>
        <v>1.144907611466529E-3</v>
      </c>
      <c r="Y1792" s="45">
        <f t="shared" si="846"/>
        <v>11318.809771798937</v>
      </c>
      <c r="Z1792" s="45">
        <f t="shared" si="847"/>
        <v>-2998.2719427857255</v>
      </c>
      <c r="AA1792" s="45">
        <f t="shared" si="859"/>
        <v>3.1441138254997045</v>
      </c>
      <c r="AB1792" s="45">
        <f t="shared" si="860"/>
        <v>-0.8328533174404793</v>
      </c>
      <c r="AC1792" s="45">
        <f t="shared" si="861"/>
        <v>0.8328533174404793</v>
      </c>
      <c r="AD1792" s="45">
        <f t="shared" si="862"/>
        <v>2.3112605080592252</v>
      </c>
      <c r="AE1792" s="45">
        <f>1/2*(('Car Info '!$C$5)*('My Spreedsheet '!F1792)^2)</f>
        <v>34224.012345679002</v>
      </c>
      <c r="AF1792" s="45">
        <f t="shared" si="863"/>
        <v>34.224012345679</v>
      </c>
      <c r="AG1792" s="45">
        <f t="shared" si="864"/>
        <v>9.5066700960219439E-3</v>
      </c>
      <c r="AH1792" s="45">
        <f t="shared" si="865"/>
        <v>99.478425500471332</v>
      </c>
      <c r="AI1792" s="45">
        <f t="shared" si="866"/>
        <v>1208.3017345229657</v>
      </c>
      <c r="AJ1792" s="45">
        <f t="shared" si="867"/>
        <v>33015.710611156035</v>
      </c>
      <c r="AK1792" s="45">
        <f t="shared" si="868"/>
        <v>33.015710611156038</v>
      </c>
      <c r="AL1792" s="45">
        <f t="shared" si="869"/>
        <v>33015.710611156035</v>
      </c>
      <c r="AM1792" s="45">
        <f t="shared" si="870"/>
        <v>33.015710611156038</v>
      </c>
      <c r="AN1792" s="45">
        <f t="shared" si="871"/>
        <v>24.761782958367025</v>
      </c>
      <c r="AO1792" s="45">
        <f>IF('My Spreedsheet '!AN1792&lt; 'Supercapacitor Info'!$F$22,'My Spreedsheet '!AN1792,'Supercapacitor Info'!$F$22)</f>
        <v>24.761782958367025</v>
      </c>
    </row>
    <row r="1793" spans="2:41" x14ac:dyDescent="0.3">
      <c r="B1793" s="13" t="s">
        <v>12</v>
      </c>
      <c r="C1793" s="13">
        <v>1788</v>
      </c>
      <c r="D1793" s="13">
        <v>311</v>
      </c>
      <c r="E1793" s="54">
        <v>22.5</v>
      </c>
      <c r="F1793" s="54">
        <f t="shared" si="848"/>
        <v>6.25</v>
      </c>
      <c r="G1793" s="20">
        <f t="shared" si="872"/>
        <v>-0.54166666666666641</v>
      </c>
      <c r="H1793" s="20">
        <f t="shared" si="873"/>
        <v>-1.9499999999999993</v>
      </c>
      <c r="I1793" s="20">
        <f t="shared" si="849"/>
        <v>6.25</v>
      </c>
      <c r="J1793" s="20">
        <f t="shared" si="850"/>
        <v>23240.055555555562</v>
      </c>
      <c r="K1793" s="20">
        <f t="shared" si="874"/>
        <v>8231.8055555555529</v>
      </c>
      <c r="L1793" s="45">
        <f>'Car Info '!$C$5*'My Spreedsheet '!G1793</f>
        <v>-807.08333333333292</v>
      </c>
      <c r="M1793" s="45">
        <f t="shared" si="851"/>
        <v>1</v>
      </c>
      <c r="N1793" s="45">
        <f>IF(M1793=1,'Car Info '!$C$5*9.80665*'Car Info '!$H$5,0)</f>
        <v>160.73099349999998</v>
      </c>
      <c r="O1793" s="45">
        <f>0.5*'Car Info '!$G$5*'Car Info '!$I$5*'Car Info '!$D$5*('My Spreedsheet '!F1793*'My Spreedsheet '!F1793)</f>
        <v>14.917294423828125</v>
      </c>
      <c r="P1793" s="45">
        <f t="shared" si="876"/>
        <v>-631.43504540950482</v>
      </c>
      <c r="Q1793" s="45">
        <f t="shared" si="852"/>
        <v>-3946.4690338094051</v>
      </c>
      <c r="R1793" s="45">
        <f t="shared" si="853"/>
        <v>-3.9464690338094051</v>
      </c>
      <c r="S1793" s="45">
        <f t="shared" si="854"/>
        <v>1097.8017995239256</v>
      </c>
      <c r="T1793" s="45">
        <f t="shared" si="875"/>
        <v>4202809.8599527078</v>
      </c>
      <c r="U1793" s="45">
        <f t="shared" si="855"/>
        <v>0</v>
      </c>
      <c r="V1793" s="45">
        <f t="shared" si="856"/>
        <v>0</v>
      </c>
      <c r="W1793" s="45">
        <f t="shared" si="857"/>
        <v>-3.9464690338094051</v>
      </c>
      <c r="X1793" s="45">
        <f t="shared" si="858"/>
        <v>1.0962413982803902E-3</v>
      </c>
      <c r="Y1793" s="45">
        <f t="shared" si="846"/>
        <v>11318.809771798937</v>
      </c>
      <c r="Z1793" s="45">
        <f t="shared" si="847"/>
        <v>-3002.218411819535</v>
      </c>
      <c r="AA1793" s="45">
        <f t="shared" si="859"/>
        <v>3.1441138254997045</v>
      </c>
      <c r="AB1793" s="45">
        <f t="shared" si="860"/>
        <v>-0.83394955883875976</v>
      </c>
      <c r="AC1793" s="45">
        <f t="shared" si="861"/>
        <v>0.83394955883875976</v>
      </c>
      <c r="AD1793" s="45">
        <f t="shared" si="862"/>
        <v>2.3101642666609448</v>
      </c>
      <c r="AE1793" s="45">
        <f>1/2*(('Car Info '!$C$5)*('My Spreedsheet '!F1793)^2)</f>
        <v>29101.5625</v>
      </c>
      <c r="AF1793" s="45">
        <f t="shared" si="863"/>
        <v>29.1015625</v>
      </c>
      <c r="AG1793" s="45">
        <f t="shared" si="864"/>
        <v>8.0837673611111119E-3</v>
      </c>
      <c r="AH1793" s="45">
        <f t="shared" si="865"/>
        <v>99.486509267832446</v>
      </c>
      <c r="AI1793" s="45">
        <f t="shared" si="866"/>
        <v>1097.8017995239256</v>
      </c>
      <c r="AJ1793" s="45">
        <f t="shared" si="867"/>
        <v>28003.760700476076</v>
      </c>
      <c r="AK1793" s="45">
        <f t="shared" si="868"/>
        <v>28.003760700476075</v>
      </c>
      <c r="AL1793" s="45">
        <f t="shared" si="869"/>
        <v>28003.760700476076</v>
      </c>
      <c r="AM1793" s="45">
        <f t="shared" si="870"/>
        <v>28.003760700476075</v>
      </c>
      <c r="AN1793" s="45">
        <f t="shared" si="871"/>
        <v>21.002820525357055</v>
      </c>
      <c r="AO1793" s="45">
        <f>IF('My Spreedsheet '!AN1793&lt; 'Supercapacitor Info'!$F$22,'My Spreedsheet '!AN1793,'Supercapacitor Info'!$F$22)</f>
        <v>21.002820525357055</v>
      </c>
    </row>
    <row r="1794" spans="2:41" x14ac:dyDescent="0.3">
      <c r="B1794" s="13" t="s">
        <v>12</v>
      </c>
      <c r="C1794" s="13">
        <v>1789</v>
      </c>
      <c r="D1794" s="13">
        <v>312</v>
      </c>
      <c r="E1794" s="54">
        <v>20.5</v>
      </c>
      <c r="F1794" s="54">
        <f t="shared" si="848"/>
        <v>5.6944444444444446</v>
      </c>
      <c r="G1794" s="20">
        <f t="shared" si="872"/>
        <v>-0.59722222222222232</v>
      </c>
      <c r="H1794" s="20">
        <f t="shared" si="873"/>
        <v>-2.1500000000000004</v>
      </c>
      <c r="I1794" s="20">
        <f t="shared" si="849"/>
        <v>5.6944444444444446</v>
      </c>
      <c r="J1794" s="20">
        <f t="shared" si="850"/>
        <v>23245.750000000007</v>
      </c>
      <c r="K1794" s="20">
        <f t="shared" si="874"/>
        <v>8237.4999999999982</v>
      </c>
      <c r="L1794" s="45">
        <f>'Car Info '!$C$5*'My Spreedsheet '!G1794</f>
        <v>-889.86111111111131</v>
      </c>
      <c r="M1794" s="45">
        <f t="shared" si="851"/>
        <v>1</v>
      </c>
      <c r="N1794" s="45">
        <f>IF(M1794=1,'Car Info '!$C$5*9.80665*'Car Info '!$H$5,0)</f>
        <v>160.73099349999998</v>
      </c>
      <c r="O1794" s="45">
        <f>0.5*'Car Info '!$G$5*'Car Info '!$I$5*'Car Info '!$D$5*('My Spreedsheet '!F1794*'My Spreedsheet '!F1794)</f>
        <v>12.383196013064238</v>
      </c>
      <c r="P1794" s="45">
        <f t="shared" si="876"/>
        <v>-716.74692159804715</v>
      </c>
      <c r="Q1794" s="45">
        <f t="shared" si="852"/>
        <v>-4081.4755257666575</v>
      </c>
      <c r="R1794" s="45">
        <f t="shared" si="853"/>
        <v>-4.081475525766658</v>
      </c>
      <c r="S1794" s="45">
        <f t="shared" si="854"/>
        <v>985.78913472717124</v>
      </c>
      <c r="T1794" s="45">
        <f t="shared" si="875"/>
        <v>4203795.6490874346</v>
      </c>
      <c r="U1794" s="45">
        <f t="shared" si="855"/>
        <v>0</v>
      </c>
      <c r="V1794" s="45">
        <f t="shared" si="856"/>
        <v>0</v>
      </c>
      <c r="W1794" s="45">
        <f t="shared" si="857"/>
        <v>-4.081475525766658</v>
      </c>
      <c r="X1794" s="45">
        <f t="shared" si="858"/>
        <v>1.1337432016018494E-3</v>
      </c>
      <c r="Y1794" s="45">
        <f t="shared" si="846"/>
        <v>11318.809771798937</v>
      </c>
      <c r="Z1794" s="45">
        <f t="shared" si="847"/>
        <v>-3006.2998873453016</v>
      </c>
      <c r="AA1794" s="45">
        <f t="shared" si="859"/>
        <v>3.1441138254997045</v>
      </c>
      <c r="AB1794" s="45">
        <f t="shared" si="860"/>
        <v>-0.83508330204036152</v>
      </c>
      <c r="AC1794" s="45">
        <f t="shared" si="861"/>
        <v>0.83508330204036152</v>
      </c>
      <c r="AD1794" s="45">
        <f t="shared" si="862"/>
        <v>2.3090305234593429</v>
      </c>
      <c r="AE1794" s="45">
        <f>1/2*(('Car Info '!$C$5)*('My Spreedsheet '!F1794)^2)</f>
        <v>24157.889660493831</v>
      </c>
      <c r="AF1794" s="45">
        <f t="shared" si="863"/>
        <v>24.157889660493833</v>
      </c>
      <c r="AG1794" s="45">
        <f t="shared" si="864"/>
        <v>6.7105249056927316E-3</v>
      </c>
      <c r="AH1794" s="45">
        <f t="shared" si="865"/>
        <v>99.493219792738145</v>
      </c>
      <c r="AI1794" s="45">
        <f t="shared" si="866"/>
        <v>985.78913472717124</v>
      </c>
      <c r="AJ1794" s="45">
        <f t="shared" si="867"/>
        <v>23172.100525766658</v>
      </c>
      <c r="AK1794" s="45">
        <f t="shared" si="868"/>
        <v>23.172100525766659</v>
      </c>
      <c r="AL1794" s="45">
        <f t="shared" si="869"/>
        <v>23172.100525766658</v>
      </c>
      <c r="AM1794" s="45">
        <f t="shared" si="870"/>
        <v>23.172100525766659</v>
      </c>
      <c r="AN1794" s="45">
        <f t="shared" si="871"/>
        <v>17.379075394324996</v>
      </c>
      <c r="AO1794" s="45">
        <f>IF('My Spreedsheet '!AN1794&lt; 'Supercapacitor Info'!$F$22,'My Spreedsheet '!AN1794,'Supercapacitor Info'!$F$22)</f>
        <v>17.379075394324996</v>
      </c>
    </row>
    <row r="1795" spans="2:41" x14ac:dyDescent="0.3">
      <c r="B1795" s="13" t="s">
        <v>12</v>
      </c>
      <c r="C1795" s="13">
        <v>1790</v>
      </c>
      <c r="D1795" s="13">
        <v>313</v>
      </c>
      <c r="E1795" s="54">
        <v>18.2</v>
      </c>
      <c r="F1795" s="54">
        <f t="shared" si="848"/>
        <v>5.0555555555555554</v>
      </c>
      <c r="G1795" s="20">
        <f t="shared" si="872"/>
        <v>-0.69444444444444442</v>
      </c>
      <c r="H1795" s="20">
        <f t="shared" si="873"/>
        <v>-2.5</v>
      </c>
      <c r="I1795" s="20">
        <f t="shared" si="849"/>
        <v>5.0555555555555554</v>
      </c>
      <c r="J1795" s="20">
        <f t="shared" si="850"/>
        <v>23250.805555555562</v>
      </c>
      <c r="K1795" s="20">
        <f t="shared" si="874"/>
        <v>8242.5555555555529</v>
      </c>
      <c r="L1795" s="45">
        <f>'Car Info '!$C$5*'My Spreedsheet '!G1795</f>
        <v>-1034.7222222222222</v>
      </c>
      <c r="M1795" s="45">
        <f t="shared" si="851"/>
        <v>1</v>
      </c>
      <c r="N1795" s="45">
        <f>IF(M1795=1,'Car Info '!$C$5*9.80665*'Car Info '!$H$5,0)</f>
        <v>160.73099349999998</v>
      </c>
      <c r="O1795" s="45">
        <f>0.5*'Car Info '!$G$5*'Car Info '!$I$5*'Car Info '!$D$5*('My Spreedsheet '!F1795*'My Spreedsheet '!F1795)</f>
        <v>9.7604041579236096</v>
      </c>
      <c r="P1795" s="45">
        <f t="shared" si="876"/>
        <v>-864.23082456429859</v>
      </c>
      <c r="Q1795" s="45">
        <f t="shared" si="852"/>
        <v>-4369.166946408398</v>
      </c>
      <c r="R1795" s="45">
        <f t="shared" si="853"/>
        <v>-4.3691669464083978</v>
      </c>
      <c r="S1795" s="45">
        <f t="shared" si="854"/>
        <v>861.92873260394697</v>
      </c>
      <c r="T1795" s="45">
        <f t="shared" si="875"/>
        <v>4204657.5778200384</v>
      </c>
      <c r="U1795" s="45">
        <f t="shared" si="855"/>
        <v>0</v>
      </c>
      <c r="V1795" s="45">
        <f t="shared" si="856"/>
        <v>0</v>
      </c>
      <c r="W1795" s="45">
        <f t="shared" si="857"/>
        <v>-4.3691669464083978</v>
      </c>
      <c r="X1795" s="45">
        <f t="shared" si="858"/>
        <v>1.2136574851134439E-3</v>
      </c>
      <c r="Y1795" s="45">
        <f t="shared" si="846"/>
        <v>11318.809771798937</v>
      </c>
      <c r="Z1795" s="45">
        <f t="shared" si="847"/>
        <v>-3010.6690542917099</v>
      </c>
      <c r="AA1795" s="45">
        <f t="shared" si="859"/>
        <v>3.1441138254997045</v>
      </c>
      <c r="AB1795" s="45">
        <f t="shared" si="860"/>
        <v>-0.836296959525475</v>
      </c>
      <c r="AC1795" s="45">
        <f t="shared" si="861"/>
        <v>0.836296959525475</v>
      </c>
      <c r="AD1795" s="45">
        <f t="shared" si="862"/>
        <v>2.3078168659742295</v>
      </c>
      <c r="AE1795" s="45">
        <f>1/2*(('Car Info '!$C$5)*('My Spreedsheet '!F1795)^2)</f>
        <v>19041.188271604937</v>
      </c>
      <c r="AF1795" s="45">
        <f t="shared" si="863"/>
        <v>19.041188271604938</v>
      </c>
      <c r="AG1795" s="45">
        <f t="shared" si="864"/>
        <v>5.289218964334705E-3</v>
      </c>
      <c r="AH1795" s="45">
        <f t="shared" si="865"/>
        <v>99.498509011702481</v>
      </c>
      <c r="AI1795" s="45">
        <f t="shared" si="866"/>
        <v>861.92873260394697</v>
      </c>
      <c r="AJ1795" s="45">
        <f t="shared" si="867"/>
        <v>18179.259539000988</v>
      </c>
      <c r="AK1795" s="45">
        <f t="shared" si="868"/>
        <v>18.179259539000988</v>
      </c>
      <c r="AL1795" s="45">
        <f t="shared" si="869"/>
        <v>18179.259539000988</v>
      </c>
      <c r="AM1795" s="45">
        <f t="shared" si="870"/>
        <v>18.179259539000988</v>
      </c>
      <c r="AN1795" s="45">
        <f t="shared" si="871"/>
        <v>13.634444654250741</v>
      </c>
      <c r="AO1795" s="45">
        <f>IF('My Spreedsheet '!AN1795&lt; 'Supercapacitor Info'!$F$22,'My Spreedsheet '!AN1795,'Supercapacitor Info'!$F$22)</f>
        <v>13.634444654250741</v>
      </c>
    </row>
    <row r="1796" spans="2:41" x14ac:dyDescent="0.3">
      <c r="B1796" s="13" t="s">
        <v>12</v>
      </c>
      <c r="C1796" s="13">
        <v>1791</v>
      </c>
      <c r="D1796" s="13">
        <v>314</v>
      </c>
      <c r="E1796" s="54">
        <v>15.5</v>
      </c>
      <c r="F1796" s="54">
        <f t="shared" si="848"/>
        <v>4.3055555555555554</v>
      </c>
      <c r="G1796" s="20">
        <f t="shared" si="872"/>
        <v>-0.8194444444444442</v>
      </c>
      <c r="H1796" s="20">
        <f t="shared" si="873"/>
        <v>-2.9499999999999993</v>
      </c>
      <c r="I1796" s="20">
        <f t="shared" si="849"/>
        <v>4.3055555555555554</v>
      </c>
      <c r="J1796" s="20">
        <f t="shared" si="850"/>
        <v>23255.111111111117</v>
      </c>
      <c r="K1796" s="20">
        <f t="shared" si="874"/>
        <v>8246.8611111111077</v>
      </c>
      <c r="L1796" s="45">
        <f>'Car Info '!$C$5*'My Spreedsheet '!G1796</f>
        <v>-1220.9722222222219</v>
      </c>
      <c r="M1796" s="45">
        <f t="shared" si="851"/>
        <v>1</v>
      </c>
      <c r="N1796" s="45">
        <f>IF(M1796=1,'Car Info '!$C$5*9.80665*'Car Info '!$H$5,0)</f>
        <v>160.73099349999998</v>
      </c>
      <c r="O1796" s="45">
        <f>0.5*'Car Info '!$G$5*'Car Info '!$I$5*'Car Info '!$D$5*('My Spreedsheet '!F1796*'My Spreedsheet '!F1796)</f>
        <v>7.0792691068142348</v>
      </c>
      <c r="P1796" s="45">
        <f t="shared" si="876"/>
        <v>-1053.1619596154076</v>
      </c>
      <c r="Q1796" s="45">
        <f t="shared" si="852"/>
        <v>-4534.4473261218936</v>
      </c>
      <c r="R1796" s="45">
        <f t="shared" si="853"/>
        <v>-4.5344473261218941</v>
      </c>
      <c r="S1796" s="45">
        <f t="shared" si="854"/>
        <v>722.51640844600558</v>
      </c>
      <c r="T1796" s="45">
        <f t="shared" si="875"/>
        <v>4205380.0942284847</v>
      </c>
      <c r="U1796" s="45">
        <f t="shared" si="855"/>
        <v>0</v>
      </c>
      <c r="V1796" s="45">
        <f t="shared" si="856"/>
        <v>0</v>
      </c>
      <c r="W1796" s="45">
        <f t="shared" si="857"/>
        <v>-4.5344473261218941</v>
      </c>
      <c r="X1796" s="45">
        <f t="shared" si="858"/>
        <v>1.2595687017005262E-3</v>
      </c>
      <c r="Y1796" s="45">
        <f t="shared" si="846"/>
        <v>11318.809771798937</v>
      </c>
      <c r="Z1796" s="45">
        <f t="shared" si="847"/>
        <v>-3015.203501617832</v>
      </c>
      <c r="AA1796" s="45">
        <f t="shared" si="859"/>
        <v>3.1441138254997045</v>
      </c>
      <c r="AB1796" s="45">
        <f t="shared" si="860"/>
        <v>-0.83755652822717552</v>
      </c>
      <c r="AC1796" s="45">
        <f t="shared" si="861"/>
        <v>0.83755652822717552</v>
      </c>
      <c r="AD1796" s="45">
        <f t="shared" si="862"/>
        <v>2.306557297272529</v>
      </c>
      <c r="AE1796" s="45">
        <f>1/2*(('Car Info '!$C$5)*('My Spreedsheet '!F1796)^2)</f>
        <v>13810.667438271603</v>
      </c>
      <c r="AF1796" s="45">
        <f t="shared" si="863"/>
        <v>13.810667438271603</v>
      </c>
      <c r="AG1796" s="45">
        <f t="shared" si="864"/>
        <v>3.8362965106310009E-3</v>
      </c>
      <c r="AH1796" s="45">
        <f t="shared" si="865"/>
        <v>99.502345308213108</v>
      </c>
      <c r="AI1796" s="45">
        <f t="shared" si="866"/>
        <v>722.51640844600558</v>
      </c>
      <c r="AJ1796" s="45">
        <f t="shared" si="867"/>
        <v>13088.151029825598</v>
      </c>
      <c r="AK1796" s="45">
        <f t="shared" si="868"/>
        <v>13.088151029825598</v>
      </c>
      <c r="AL1796" s="45">
        <f t="shared" si="869"/>
        <v>13088.151029825598</v>
      </c>
      <c r="AM1796" s="45">
        <f t="shared" si="870"/>
        <v>13.088151029825598</v>
      </c>
      <c r="AN1796" s="45">
        <f t="shared" si="871"/>
        <v>9.8161132723691988</v>
      </c>
      <c r="AO1796" s="45">
        <f>IF('My Spreedsheet '!AN1796&lt; 'Supercapacitor Info'!$F$22,'My Spreedsheet '!AN1796,'Supercapacitor Info'!$F$22)</f>
        <v>9.8161132723691988</v>
      </c>
    </row>
    <row r="1797" spans="2:41" x14ac:dyDescent="0.3">
      <c r="B1797" s="13" t="s">
        <v>12</v>
      </c>
      <c r="C1797" s="13">
        <v>1792</v>
      </c>
      <c r="D1797" s="13">
        <v>315</v>
      </c>
      <c r="E1797" s="54">
        <v>12.3</v>
      </c>
      <c r="F1797" s="54">
        <f t="shared" si="848"/>
        <v>3.416666666666667</v>
      </c>
      <c r="G1797" s="20">
        <f t="shared" si="872"/>
        <v>-0.94444444444444453</v>
      </c>
      <c r="H1797" s="20">
        <f t="shared" si="873"/>
        <v>-3.4000000000000004</v>
      </c>
      <c r="I1797" s="20">
        <f t="shared" si="849"/>
        <v>3.416666666666667</v>
      </c>
      <c r="J1797" s="20">
        <f t="shared" si="850"/>
        <v>23258.527777777785</v>
      </c>
      <c r="K1797" s="20">
        <f t="shared" si="874"/>
        <v>8250.2777777777737</v>
      </c>
      <c r="L1797" s="45">
        <f>'Car Info '!$C$5*'My Spreedsheet '!G1797</f>
        <v>-1407.2222222222224</v>
      </c>
      <c r="M1797" s="45">
        <f t="shared" si="851"/>
        <v>1</v>
      </c>
      <c r="N1797" s="45">
        <f>IF(M1797=1,'Car Info '!$C$5*9.80665*'Car Info '!$H$5,0)</f>
        <v>160.73099349999998</v>
      </c>
      <c r="O1797" s="45">
        <f>0.5*'Car Info '!$G$5*'Car Info '!$I$5*'Car Info '!$D$5*('My Spreedsheet '!F1797*'My Spreedsheet '!F1797)</f>
        <v>4.4579505647031255</v>
      </c>
      <c r="P1797" s="45">
        <f t="shared" si="876"/>
        <v>-1242.0332781575191</v>
      </c>
      <c r="Q1797" s="45">
        <f t="shared" si="852"/>
        <v>-4243.6137003715239</v>
      </c>
      <c r="R1797" s="45">
        <f t="shared" si="853"/>
        <v>-4.2436137003715242</v>
      </c>
      <c r="S1797" s="45">
        <f t="shared" si="854"/>
        <v>564.39555888773566</v>
      </c>
      <c r="T1797" s="45">
        <f t="shared" si="875"/>
        <v>4205944.4897873728</v>
      </c>
      <c r="U1797" s="45">
        <f t="shared" si="855"/>
        <v>0</v>
      </c>
      <c r="V1797" s="45">
        <f t="shared" si="856"/>
        <v>0</v>
      </c>
      <c r="W1797" s="45">
        <f t="shared" si="857"/>
        <v>-4.2436137003715242</v>
      </c>
      <c r="X1797" s="45">
        <f t="shared" si="858"/>
        <v>1.1787815834365346E-3</v>
      </c>
      <c r="Y1797" s="45">
        <f t="shared" ref="Y1797:Y1805" si="877">IF(R1797&gt;0,SUM(Y1796,R1797),Y1796)</f>
        <v>11318.809771798937</v>
      </c>
      <c r="Z1797" s="45">
        <f t="shared" ref="Z1797:Z1805" si="878">IF(R1797&lt;0,SUM(Z1796,R1797),Z1796)</f>
        <v>-3019.4471153182035</v>
      </c>
      <c r="AA1797" s="45">
        <f t="shared" si="859"/>
        <v>3.1441138254997045</v>
      </c>
      <c r="AB1797" s="45">
        <f t="shared" si="860"/>
        <v>-0.83873530981061206</v>
      </c>
      <c r="AC1797" s="45">
        <f t="shared" si="861"/>
        <v>0.83873530981061206</v>
      </c>
      <c r="AD1797" s="45">
        <f t="shared" si="862"/>
        <v>2.3053785156890925</v>
      </c>
      <c r="AE1797" s="45">
        <f>1/2*(('Car Info '!$C$5)*('My Spreedsheet '!F1797)^2)</f>
        <v>8696.8402777777792</v>
      </c>
      <c r="AF1797" s="45">
        <f t="shared" si="863"/>
        <v>8.6968402777777793</v>
      </c>
      <c r="AG1797" s="45">
        <f t="shared" si="864"/>
        <v>2.4157889660493832E-3</v>
      </c>
      <c r="AH1797" s="45">
        <f t="shared" si="865"/>
        <v>99.504761097179156</v>
      </c>
      <c r="AI1797" s="45">
        <f t="shared" si="866"/>
        <v>564.39555888773566</v>
      </c>
      <c r="AJ1797" s="45">
        <f t="shared" si="867"/>
        <v>8132.4447188900431</v>
      </c>
      <c r="AK1797" s="45">
        <f t="shared" si="868"/>
        <v>8.1324447188900439</v>
      </c>
      <c r="AL1797" s="45">
        <f t="shared" si="869"/>
        <v>8132.4447188900431</v>
      </c>
      <c r="AM1797" s="45">
        <f t="shared" si="870"/>
        <v>8.1324447188900439</v>
      </c>
      <c r="AN1797" s="45">
        <f t="shared" si="871"/>
        <v>6.0993335391675316</v>
      </c>
      <c r="AO1797" s="45">
        <f>IF('My Spreedsheet '!AN1797&lt; 'Supercapacitor Info'!$F$22,'My Spreedsheet '!AN1797,'Supercapacitor Info'!$F$22)</f>
        <v>6.0993335391675316</v>
      </c>
    </row>
    <row r="1798" spans="2:41" x14ac:dyDescent="0.3">
      <c r="B1798" s="13" t="s">
        <v>12</v>
      </c>
      <c r="C1798" s="13">
        <v>1793</v>
      </c>
      <c r="D1798" s="13">
        <v>316</v>
      </c>
      <c r="E1798" s="54">
        <v>8.6999999999999993</v>
      </c>
      <c r="F1798" s="54">
        <f t="shared" ref="F1798:F1805" si="879">E1798/3.6</f>
        <v>2.4166666666666665</v>
      </c>
      <c r="G1798" s="20">
        <f t="shared" si="872"/>
        <v>-0.98611111111111116</v>
      </c>
      <c r="H1798" s="20">
        <f t="shared" si="873"/>
        <v>-3.5500000000000003</v>
      </c>
      <c r="I1798" s="20">
        <f t="shared" ref="I1798:I1805" si="880">F1798</f>
        <v>2.4166666666666665</v>
      </c>
      <c r="J1798" s="20">
        <f t="shared" ref="J1798:J1805" si="881">SUM(I1798,J1797)</f>
        <v>23260.944444444453</v>
      </c>
      <c r="K1798" s="20">
        <f t="shared" si="874"/>
        <v>8252.6944444444398</v>
      </c>
      <c r="L1798" s="45">
        <f>'Car Info '!$C$5*'My Spreedsheet '!G1798</f>
        <v>-1469.3055555555557</v>
      </c>
      <c r="M1798" s="45">
        <f t="shared" ref="M1798:M1805" si="882">IF(F1798=0,0,1)</f>
        <v>1</v>
      </c>
      <c r="N1798" s="45">
        <f>IF(M1798=1,'Car Info '!$C$5*9.80665*'Car Info '!$H$5,0)</f>
        <v>160.73099349999998</v>
      </c>
      <c r="O1798" s="45">
        <f>0.5*'Car Info '!$G$5*'Car Info '!$I$5*'Car Info '!$D$5*('My Spreedsheet '!F1798*'My Spreedsheet '!F1798)</f>
        <v>2.2303012640781246</v>
      </c>
      <c r="P1798" s="45">
        <f t="shared" si="876"/>
        <v>-1306.3442607914774</v>
      </c>
      <c r="Q1798" s="45">
        <f t="shared" ref="Q1798:Q1805" si="883">P1798*F1798</f>
        <v>-3156.9986302460702</v>
      </c>
      <c r="R1798" s="45">
        <f t="shared" ref="R1798:R1805" si="884">Q1798*0.001</f>
        <v>-3.1569986302460702</v>
      </c>
      <c r="S1798" s="45">
        <f t="shared" ref="S1798:S1805" si="885">F1798*(N1798+O1798)</f>
        <v>393.82312901318875</v>
      </c>
      <c r="T1798" s="45">
        <f t="shared" si="875"/>
        <v>4206338.3129163859</v>
      </c>
      <c r="U1798" s="45">
        <f t="shared" ref="U1798:U1805" si="886">IF(R1798&gt;0,R1798,0)</f>
        <v>0</v>
      </c>
      <c r="V1798" s="45">
        <f t="shared" ref="V1798:V1805" si="887">U1798/3600</f>
        <v>0</v>
      </c>
      <c r="W1798" s="45">
        <f t="shared" ref="W1798:W1805" si="888">IF(R1798&lt;0,R1798,0)</f>
        <v>-3.1569986302460702</v>
      </c>
      <c r="X1798" s="45">
        <f t="shared" ref="X1798:X1805" si="889">(W1798/3600)*-1</f>
        <v>8.7694406395724168E-4</v>
      </c>
      <c r="Y1798" s="45">
        <f t="shared" si="877"/>
        <v>11318.809771798937</v>
      </c>
      <c r="Z1798" s="45">
        <f t="shared" si="878"/>
        <v>-3022.6041139484496</v>
      </c>
      <c r="AA1798" s="45">
        <f t="shared" ref="AA1798:AA1805" si="890">Y1798/(60*60)</f>
        <v>3.1441138254997045</v>
      </c>
      <c r="AB1798" s="45">
        <f t="shared" ref="AB1798:AB1805" si="891">Z1798/(60*60)</f>
        <v>-0.83961225387456928</v>
      </c>
      <c r="AC1798" s="45">
        <f t="shared" ref="AC1798:AC1805" si="892">AB1798*-1</f>
        <v>0.83961225387456928</v>
      </c>
      <c r="AD1798" s="45">
        <f t="shared" ref="AD1798:AD1805" si="893">AA1798-AC1798</f>
        <v>2.3045015716251354</v>
      </c>
      <c r="AE1798" s="45">
        <f>1/2*(('Car Info '!$C$5)*('My Spreedsheet '!F1798)^2)</f>
        <v>4351.0069444444434</v>
      </c>
      <c r="AF1798" s="45">
        <f t="shared" ref="AF1798:AF1805" si="894">AE1798*0.001</f>
        <v>4.3510069444444435</v>
      </c>
      <c r="AG1798" s="45">
        <f t="shared" ref="AG1798:AG1805" si="895">AF1798/3600</f>
        <v>1.2086130401234565E-3</v>
      </c>
      <c r="AH1798" s="45">
        <f t="shared" ref="AH1798:AH1805" si="896">SUM(AG1798,AH1797)</f>
        <v>99.505969710219276</v>
      </c>
      <c r="AI1798" s="45">
        <f t="shared" ref="AI1798:AI1805" si="897">I1798*(N1798+O1798)</f>
        <v>393.82312901318875</v>
      </c>
      <c r="AJ1798" s="45">
        <f t="shared" ref="AJ1798:AJ1805" si="898">AE1798-AI1798</f>
        <v>3957.1838154312545</v>
      </c>
      <c r="AK1798" s="45">
        <f t="shared" ref="AK1798:AK1805" si="899">AJ1798*0.001</f>
        <v>3.9571838154312546</v>
      </c>
      <c r="AL1798" s="45">
        <f t="shared" ref="AL1798:AL1805" si="900">IF(G1798&lt;0,AJ1798,0)</f>
        <v>3957.1838154312545</v>
      </c>
      <c r="AM1798" s="45">
        <f t="shared" ref="AM1798:AM1805" si="901">AL1798*0.001</f>
        <v>3.9571838154312546</v>
      </c>
      <c r="AN1798" s="45">
        <f t="shared" ref="AN1798:AN1805" si="902">(AJ1798*0.75)*0.001</f>
        <v>2.9678878615734412</v>
      </c>
      <c r="AO1798" s="45">
        <f>IF('My Spreedsheet '!AN1798&lt; 'Supercapacitor Info'!$F$22,'My Spreedsheet '!AN1798,'Supercapacitor Info'!$F$22)</f>
        <v>2.9678878615734412</v>
      </c>
    </row>
    <row r="1799" spans="2:41" x14ac:dyDescent="0.3">
      <c r="B1799" s="13" t="s">
        <v>12</v>
      </c>
      <c r="C1799" s="13">
        <v>1794</v>
      </c>
      <c r="D1799" s="13">
        <v>317</v>
      </c>
      <c r="E1799" s="54">
        <v>5.2</v>
      </c>
      <c r="F1799" s="54">
        <f t="shared" si="879"/>
        <v>1.4444444444444444</v>
      </c>
      <c r="G1799" s="20">
        <f t="shared" ref="G1799:G1805" si="903">($E1800-$E1798)/2/3.6</f>
        <v>-1.2083333333333333</v>
      </c>
      <c r="H1799" s="20">
        <f t="shared" ref="H1799:H1805" si="904">($E1800-$E1798)/2</f>
        <v>-4.3499999999999996</v>
      </c>
      <c r="I1799" s="20">
        <f t="shared" si="880"/>
        <v>1.4444444444444444</v>
      </c>
      <c r="J1799" s="20">
        <f t="shared" si="881"/>
        <v>23262.388888888898</v>
      </c>
      <c r="K1799" s="20">
        <f t="shared" si="874"/>
        <v>8254.138888888885</v>
      </c>
      <c r="L1799" s="45">
        <f>'Car Info '!$C$5*'My Spreedsheet '!G1799</f>
        <v>-1800.4166666666665</v>
      </c>
      <c r="M1799" s="45">
        <f t="shared" si="882"/>
        <v>1</v>
      </c>
      <c r="N1799" s="45">
        <f>IF(M1799=1,'Car Info '!$C$5*9.80665*'Car Info '!$H$5,0)</f>
        <v>160.73099349999998</v>
      </c>
      <c r="O1799" s="45">
        <f>0.5*'Car Info '!$G$5*'Car Info '!$I$5*'Car Info '!$D$5*('My Spreedsheet '!F1799*'My Spreedsheet '!F1799)</f>
        <v>0.79676768636111106</v>
      </c>
      <c r="P1799" s="45">
        <f t="shared" si="876"/>
        <v>-1638.8889054803053</v>
      </c>
      <c r="Q1799" s="45">
        <f t="shared" si="883"/>
        <v>-2367.2839745826632</v>
      </c>
      <c r="R1799" s="45">
        <f t="shared" si="884"/>
        <v>-2.367283974582663</v>
      </c>
      <c r="S1799" s="45">
        <f t="shared" si="885"/>
        <v>233.31787726918824</v>
      </c>
      <c r="T1799" s="45">
        <f t="shared" si="875"/>
        <v>4206571.6307936553</v>
      </c>
      <c r="U1799" s="45">
        <f t="shared" si="886"/>
        <v>0</v>
      </c>
      <c r="V1799" s="45">
        <f t="shared" si="887"/>
        <v>0</v>
      </c>
      <c r="W1799" s="45">
        <f t="shared" si="888"/>
        <v>-2.367283974582663</v>
      </c>
      <c r="X1799" s="45">
        <f t="shared" si="889"/>
        <v>6.5757888182851746E-4</v>
      </c>
      <c r="Y1799" s="45">
        <f t="shared" si="877"/>
        <v>11318.809771798937</v>
      </c>
      <c r="Z1799" s="45">
        <f t="shared" si="878"/>
        <v>-3024.9713979230323</v>
      </c>
      <c r="AA1799" s="45">
        <f t="shared" si="890"/>
        <v>3.1441138254997045</v>
      </c>
      <c r="AB1799" s="45">
        <f t="shared" si="891"/>
        <v>-0.84026983275639788</v>
      </c>
      <c r="AC1799" s="45">
        <f t="shared" si="892"/>
        <v>0.84026983275639788</v>
      </c>
      <c r="AD1799" s="45">
        <f t="shared" si="893"/>
        <v>2.3038439927433068</v>
      </c>
      <c r="AE1799" s="45">
        <f>1/2*(('Car Info '!$C$5)*('My Spreedsheet '!F1799)^2)</f>
        <v>1554.3827160493827</v>
      </c>
      <c r="AF1799" s="45">
        <f t="shared" si="894"/>
        <v>1.5543827160493826</v>
      </c>
      <c r="AG1799" s="45">
        <f t="shared" si="895"/>
        <v>4.3177297668038406E-4</v>
      </c>
      <c r="AH1799" s="45">
        <f t="shared" si="896"/>
        <v>99.506401483195958</v>
      </c>
      <c r="AI1799" s="45">
        <f t="shared" si="897"/>
        <v>233.31787726918824</v>
      </c>
      <c r="AJ1799" s="45">
        <f t="shared" si="898"/>
        <v>1321.0648387801943</v>
      </c>
      <c r="AK1799" s="45">
        <f t="shared" si="899"/>
        <v>1.3210648387801944</v>
      </c>
      <c r="AL1799" s="45">
        <f t="shared" si="900"/>
        <v>1321.0648387801943</v>
      </c>
      <c r="AM1799" s="45">
        <f t="shared" si="901"/>
        <v>1.3210648387801944</v>
      </c>
      <c r="AN1799" s="45">
        <f t="shared" si="902"/>
        <v>0.99079862908514582</v>
      </c>
      <c r="AO1799" s="45">
        <f>IF('My Spreedsheet '!AN1799&lt; 'Supercapacitor Info'!$F$22,'My Spreedsheet '!AN1799,'Supercapacitor Info'!$F$22)</f>
        <v>0.99079862908514582</v>
      </c>
    </row>
    <row r="1800" spans="2:41" x14ac:dyDescent="0.3">
      <c r="B1800" s="13" t="s">
        <v>12</v>
      </c>
      <c r="C1800" s="13">
        <v>1795</v>
      </c>
      <c r="D1800" s="13">
        <v>318</v>
      </c>
      <c r="E1800" s="54">
        <v>0</v>
      </c>
      <c r="F1800" s="54">
        <f t="shared" si="879"/>
        <v>0</v>
      </c>
      <c r="G1800" s="20">
        <f t="shared" si="903"/>
        <v>-0.72222222222222221</v>
      </c>
      <c r="H1800" s="20">
        <f t="shared" si="904"/>
        <v>-2.6</v>
      </c>
      <c r="I1800" s="20">
        <f t="shared" si="880"/>
        <v>0</v>
      </c>
      <c r="J1800" s="20">
        <f t="shared" si="881"/>
        <v>23262.388888888898</v>
      </c>
      <c r="K1800" s="20">
        <f t="shared" si="874"/>
        <v>8254.138888888885</v>
      </c>
      <c r="L1800" s="45">
        <f>'Car Info '!$C$5*'My Spreedsheet '!G1800</f>
        <v>-1076.1111111111111</v>
      </c>
      <c r="M1800" s="45">
        <f t="shared" si="882"/>
        <v>0</v>
      </c>
      <c r="N1800" s="45">
        <f>IF(M1800=1,'Car Info '!$C$5*9.80665*'Car Info '!$H$5,0)</f>
        <v>0</v>
      </c>
      <c r="O1800" s="45">
        <f>0.5*'Car Info '!$G$5*'Car Info '!$I$5*'Car Info '!$D$5*('My Spreedsheet '!F1800*'My Spreedsheet '!F1800)</f>
        <v>0</v>
      </c>
      <c r="P1800" s="45">
        <f t="shared" si="876"/>
        <v>-1076.1111111111111</v>
      </c>
      <c r="Q1800" s="45">
        <f t="shared" si="883"/>
        <v>0</v>
      </c>
      <c r="R1800" s="45">
        <f t="shared" si="884"/>
        <v>0</v>
      </c>
      <c r="S1800" s="45">
        <f t="shared" si="885"/>
        <v>0</v>
      </c>
      <c r="T1800" s="45">
        <f t="shared" si="875"/>
        <v>4206571.6307936553</v>
      </c>
      <c r="U1800" s="45">
        <f t="shared" si="886"/>
        <v>0</v>
      </c>
      <c r="V1800" s="45">
        <f t="shared" si="887"/>
        <v>0</v>
      </c>
      <c r="W1800" s="45">
        <f t="shared" si="888"/>
        <v>0</v>
      </c>
      <c r="X1800" s="45">
        <f t="shared" si="889"/>
        <v>0</v>
      </c>
      <c r="Y1800" s="45">
        <f t="shared" si="877"/>
        <v>11318.809771798937</v>
      </c>
      <c r="Z1800" s="45">
        <f t="shared" si="878"/>
        <v>-3024.9713979230323</v>
      </c>
      <c r="AA1800" s="45">
        <f t="shared" si="890"/>
        <v>3.1441138254997045</v>
      </c>
      <c r="AB1800" s="45">
        <f t="shared" si="891"/>
        <v>-0.84026983275639788</v>
      </c>
      <c r="AC1800" s="45">
        <f t="shared" si="892"/>
        <v>0.84026983275639788</v>
      </c>
      <c r="AD1800" s="45">
        <f t="shared" si="893"/>
        <v>2.3038439927433068</v>
      </c>
      <c r="AE1800" s="45">
        <f>1/2*(('Car Info '!$C$5)*('My Spreedsheet '!F1800)^2)</f>
        <v>0</v>
      </c>
      <c r="AF1800" s="45">
        <f t="shared" si="894"/>
        <v>0</v>
      </c>
      <c r="AG1800" s="45">
        <f t="shared" si="895"/>
        <v>0</v>
      </c>
      <c r="AH1800" s="45">
        <f t="shared" si="896"/>
        <v>99.506401483195958</v>
      </c>
      <c r="AI1800" s="45">
        <f t="shared" si="897"/>
        <v>0</v>
      </c>
      <c r="AJ1800" s="45">
        <f t="shared" si="898"/>
        <v>0</v>
      </c>
      <c r="AK1800" s="45">
        <f t="shared" si="899"/>
        <v>0</v>
      </c>
      <c r="AL1800" s="45">
        <f t="shared" si="900"/>
        <v>0</v>
      </c>
      <c r="AM1800" s="45">
        <f t="shared" si="901"/>
        <v>0</v>
      </c>
      <c r="AN1800" s="45">
        <f t="shared" si="902"/>
        <v>0</v>
      </c>
      <c r="AO1800" s="45">
        <f>IF('My Spreedsheet '!AN1800&lt; 'Supercapacitor Info'!$F$22,'My Spreedsheet '!AN1800,'Supercapacitor Info'!$F$22)</f>
        <v>0</v>
      </c>
    </row>
    <row r="1801" spans="2:41" x14ac:dyDescent="0.3">
      <c r="B1801" s="13" t="s">
        <v>12</v>
      </c>
      <c r="C1801" s="13">
        <v>1796</v>
      </c>
      <c r="D1801" s="13">
        <v>319</v>
      </c>
      <c r="E1801" s="54">
        <v>0</v>
      </c>
      <c r="F1801" s="54">
        <f t="shared" si="879"/>
        <v>0</v>
      </c>
      <c r="G1801" s="20">
        <f t="shared" si="903"/>
        <v>0</v>
      </c>
      <c r="H1801" s="20">
        <f t="shared" si="904"/>
        <v>0</v>
      </c>
      <c r="I1801" s="20">
        <f t="shared" si="880"/>
        <v>0</v>
      </c>
      <c r="J1801" s="20">
        <f t="shared" si="881"/>
        <v>23262.388888888898</v>
      </c>
      <c r="K1801" s="20">
        <f t="shared" si="874"/>
        <v>8254.138888888885</v>
      </c>
      <c r="L1801" s="45">
        <f>'Car Info '!$C$5*'My Spreedsheet '!G1801</f>
        <v>0</v>
      </c>
      <c r="M1801" s="45">
        <f t="shared" si="882"/>
        <v>0</v>
      </c>
      <c r="N1801" s="45">
        <f>IF(M1801=1,'Car Info '!$C$5*9.80665*'Car Info '!$H$5,0)</f>
        <v>0</v>
      </c>
      <c r="O1801" s="45">
        <f>0.5*'Car Info '!$G$5*'Car Info '!$I$5*'Car Info '!$D$5*('My Spreedsheet '!F1801*'My Spreedsheet '!F1801)</f>
        <v>0</v>
      </c>
      <c r="P1801" s="45">
        <f t="shared" si="876"/>
        <v>0</v>
      </c>
      <c r="Q1801" s="45">
        <f t="shared" si="883"/>
        <v>0</v>
      </c>
      <c r="R1801" s="45">
        <f t="shared" si="884"/>
        <v>0</v>
      </c>
      <c r="S1801" s="45">
        <f t="shared" si="885"/>
        <v>0</v>
      </c>
      <c r="T1801" s="45">
        <f t="shared" si="875"/>
        <v>4206571.6307936553</v>
      </c>
      <c r="U1801" s="45">
        <f t="shared" si="886"/>
        <v>0</v>
      </c>
      <c r="V1801" s="45">
        <f t="shared" si="887"/>
        <v>0</v>
      </c>
      <c r="W1801" s="45">
        <f t="shared" si="888"/>
        <v>0</v>
      </c>
      <c r="X1801" s="45">
        <f t="shared" si="889"/>
        <v>0</v>
      </c>
      <c r="Y1801" s="45">
        <f t="shared" si="877"/>
        <v>11318.809771798937</v>
      </c>
      <c r="Z1801" s="45">
        <f t="shared" si="878"/>
        <v>-3024.9713979230323</v>
      </c>
      <c r="AA1801" s="45">
        <f t="shared" si="890"/>
        <v>3.1441138254997045</v>
      </c>
      <c r="AB1801" s="45">
        <f t="shared" si="891"/>
        <v>-0.84026983275639788</v>
      </c>
      <c r="AC1801" s="45">
        <f t="shared" si="892"/>
        <v>0.84026983275639788</v>
      </c>
      <c r="AD1801" s="45">
        <f t="shared" si="893"/>
        <v>2.3038439927433068</v>
      </c>
      <c r="AE1801" s="45">
        <f>1/2*(('Car Info '!$C$5)*('My Spreedsheet '!F1801)^2)</f>
        <v>0</v>
      </c>
      <c r="AF1801" s="45">
        <f t="shared" si="894"/>
        <v>0</v>
      </c>
      <c r="AG1801" s="45">
        <f t="shared" si="895"/>
        <v>0</v>
      </c>
      <c r="AH1801" s="45">
        <f t="shared" si="896"/>
        <v>99.506401483195958</v>
      </c>
      <c r="AI1801" s="45">
        <f t="shared" si="897"/>
        <v>0</v>
      </c>
      <c r="AJ1801" s="45">
        <f t="shared" si="898"/>
        <v>0</v>
      </c>
      <c r="AK1801" s="45">
        <f t="shared" si="899"/>
        <v>0</v>
      </c>
      <c r="AL1801" s="45">
        <f t="shared" si="900"/>
        <v>0</v>
      </c>
      <c r="AM1801" s="45">
        <f t="shared" si="901"/>
        <v>0</v>
      </c>
      <c r="AN1801" s="45">
        <f t="shared" si="902"/>
        <v>0</v>
      </c>
      <c r="AO1801" s="45">
        <f>IF('My Spreedsheet '!AN1801&lt; 'Supercapacitor Info'!$F$22,'My Spreedsheet '!AN1801,'Supercapacitor Info'!$F$22)</f>
        <v>0</v>
      </c>
    </row>
    <row r="1802" spans="2:41" x14ac:dyDescent="0.3">
      <c r="B1802" s="13" t="s">
        <v>12</v>
      </c>
      <c r="C1802" s="13">
        <v>1797</v>
      </c>
      <c r="D1802" s="13">
        <v>320</v>
      </c>
      <c r="E1802" s="54">
        <v>0</v>
      </c>
      <c r="F1802" s="54">
        <f t="shared" si="879"/>
        <v>0</v>
      </c>
      <c r="G1802" s="20">
        <f t="shared" si="903"/>
        <v>0</v>
      </c>
      <c r="H1802" s="20">
        <f t="shared" si="904"/>
        <v>0</v>
      </c>
      <c r="I1802" s="20">
        <f t="shared" si="880"/>
        <v>0</v>
      </c>
      <c r="J1802" s="20">
        <f t="shared" si="881"/>
        <v>23262.388888888898</v>
      </c>
      <c r="K1802" s="20">
        <f t="shared" si="874"/>
        <v>8254.138888888885</v>
      </c>
      <c r="L1802" s="45">
        <f>'Car Info '!$C$5*'My Spreedsheet '!G1802</f>
        <v>0</v>
      </c>
      <c r="M1802" s="45">
        <f t="shared" si="882"/>
        <v>0</v>
      </c>
      <c r="N1802" s="45">
        <f>IF(M1802=1,'Car Info '!$C$5*9.80665*'Car Info '!$H$5,0)</f>
        <v>0</v>
      </c>
      <c r="O1802" s="45">
        <f>0.5*'Car Info '!$G$5*'Car Info '!$I$5*'Car Info '!$D$5*('My Spreedsheet '!F1802*'My Spreedsheet '!F1802)</f>
        <v>0</v>
      </c>
      <c r="P1802" s="45">
        <f t="shared" si="876"/>
        <v>0</v>
      </c>
      <c r="Q1802" s="45">
        <f t="shared" si="883"/>
        <v>0</v>
      </c>
      <c r="R1802" s="45">
        <f t="shared" si="884"/>
        <v>0</v>
      </c>
      <c r="S1802" s="45">
        <f t="shared" si="885"/>
        <v>0</v>
      </c>
      <c r="T1802" s="45">
        <f t="shared" si="875"/>
        <v>4206571.6307936553</v>
      </c>
      <c r="U1802" s="45">
        <f t="shared" si="886"/>
        <v>0</v>
      </c>
      <c r="V1802" s="45">
        <f t="shared" si="887"/>
        <v>0</v>
      </c>
      <c r="W1802" s="45">
        <f t="shared" si="888"/>
        <v>0</v>
      </c>
      <c r="X1802" s="45">
        <f t="shared" si="889"/>
        <v>0</v>
      </c>
      <c r="Y1802" s="45">
        <f t="shared" si="877"/>
        <v>11318.809771798937</v>
      </c>
      <c r="Z1802" s="45">
        <f t="shared" si="878"/>
        <v>-3024.9713979230323</v>
      </c>
      <c r="AA1802" s="45">
        <f t="shared" si="890"/>
        <v>3.1441138254997045</v>
      </c>
      <c r="AB1802" s="45">
        <f t="shared" si="891"/>
        <v>-0.84026983275639788</v>
      </c>
      <c r="AC1802" s="45">
        <f t="shared" si="892"/>
        <v>0.84026983275639788</v>
      </c>
      <c r="AD1802" s="45">
        <f t="shared" si="893"/>
        <v>2.3038439927433068</v>
      </c>
      <c r="AE1802" s="45">
        <f>1/2*(('Car Info '!$C$5)*('My Spreedsheet '!F1802)^2)</f>
        <v>0</v>
      </c>
      <c r="AF1802" s="45">
        <f t="shared" si="894"/>
        <v>0</v>
      </c>
      <c r="AG1802" s="45">
        <f t="shared" si="895"/>
        <v>0</v>
      </c>
      <c r="AH1802" s="45">
        <f t="shared" si="896"/>
        <v>99.506401483195958</v>
      </c>
      <c r="AI1802" s="45">
        <f t="shared" si="897"/>
        <v>0</v>
      </c>
      <c r="AJ1802" s="45">
        <f t="shared" si="898"/>
        <v>0</v>
      </c>
      <c r="AK1802" s="45">
        <f t="shared" si="899"/>
        <v>0</v>
      </c>
      <c r="AL1802" s="45">
        <f t="shared" si="900"/>
        <v>0</v>
      </c>
      <c r="AM1802" s="45">
        <f t="shared" si="901"/>
        <v>0</v>
      </c>
      <c r="AN1802" s="45">
        <f t="shared" si="902"/>
        <v>0</v>
      </c>
      <c r="AO1802" s="45">
        <f>IF('My Spreedsheet '!AN1802&lt; 'Supercapacitor Info'!$F$22,'My Spreedsheet '!AN1802,'Supercapacitor Info'!$F$22)</f>
        <v>0</v>
      </c>
    </row>
    <row r="1803" spans="2:41" x14ac:dyDescent="0.3">
      <c r="B1803" s="13" t="s">
        <v>12</v>
      </c>
      <c r="C1803" s="13">
        <v>1798</v>
      </c>
      <c r="D1803" s="13">
        <v>321</v>
      </c>
      <c r="E1803" s="54">
        <v>0</v>
      </c>
      <c r="F1803" s="54">
        <f t="shared" si="879"/>
        <v>0</v>
      </c>
      <c r="G1803" s="20">
        <f t="shared" si="903"/>
        <v>0</v>
      </c>
      <c r="H1803" s="20">
        <f t="shared" si="904"/>
        <v>0</v>
      </c>
      <c r="I1803" s="20">
        <f t="shared" si="880"/>
        <v>0</v>
      </c>
      <c r="J1803" s="20">
        <f t="shared" si="881"/>
        <v>23262.388888888898</v>
      </c>
      <c r="K1803" s="20">
        <f t="shared" si="874"/>
        <v>8254.138888888885</v>
      </c>
      <c r="L1803" s="45">
        <f>'Car Info '!$C$5*'My Spreedsheet '!G1803</f>
        <v>0</v>
      </c>
      <c r="M1803" s="45">
        <f t="shared" si="882"/>
        <v>0</v>
      </c>
      <c r="N1803" s="45">
        <f>IF(M1803=1,'Car Info '!$C$5*9.80665*'Car Info '!$H$5,0)</f>
        <v>0</v>
      </c>
      <c r="O1803" s="45">
        <f>0.5*'Car Info '!$G$5*'Car Info '!$I$5*'Car Info '!$D$5*('My Spreedsheet '!F1803*'My Spreedsheet '!F1803)</f>
        <v>0</v>
      </c>
      <c r="P1803" s="45">
        <f t="shared" si="876"/>
        <v>0</v>
      </c>
      <c r="Q1803" s="45">
        <f t="shared" si="883"/>
        <v>0</v>
      </c>
      <c r="R1803" s="45">
        <f t="shared" si="884"/>
        <v>0</v>
      </c>
      <c r="S1803" s="45">
        <f t="shared" si="885"/>
        <v>0</v>
      </c>
      <c r="T1803" s="45">
        <f t="shared" si="875"/>
        <v>4206571.6307936553</v>
      </c>
      <c r="U1803" s="45">
        <f t="shared" si="886"/>
        <v>0</v>
      </c>
      <c r="V1803" s="45">
        <f t="shared" si="887"/>
        <v>0</v>
      </c>
      <c r="W1803" s="45">
        <f t="shared" si="888"/>
        <v>0</v>
      </c>
      <c r="X1803" s="45">
        <f t="shared" si="889"/>
        <v>0</v>
      </c>
      <c r="Y1803" s="45">
        <f t="shared" si="877"/>
        <v>11318.809771798937</v>
      </c>
      <c r="Z1803" s="45">
        <f t="shared" si="878"/>
        <v>-3024.9713979230323</v>
      </c>
      <c r="AA1803" s="45">
        <f t="shared" si="890"/>
        <v>3.1441138254997045</v>
      </c>
      <c r="AB1803" s="45">
        <f t="shared" si="891"/>
        <v>-0.84026983275639788</v>
      </c>
      <c r="AC1803" s="45">
        <f t="shared" si="892"/>
        <v>0.84026983275639788</v>
      </c>
      <c r="AD1803" s="45">
        <f t="shared" si="893"/>
        <v>2.3038439927433068</v>
      </c>
      <c r="AE1803" s="45">
        <f>1/2*(('Car Info '!$C$5)*('My Spreedsheet '!F1803)^2)</f>
        <v>0</v>
      </c>
      <c r="AF1803" s="45">
        <f t="shared" si="894"/>
        <v>0</v>
      </c>
      <c r="AG1803" s="45">
        <f t="shared" si="895"/>
        <v>0</v>
      </c>
      <c r="AH1803" s="45">
        <f t="shared" si="896"/>
        <v>99.506401483195958</v>
      </c>
      <c r="AI1803" s="45">
        <f t="shared" si="897"/>
        <v>0</v>
      </c>
      <c r="AJ1803" s="45">
        <f t="shared" si="898"/>
        <v>0</v>
      </c>
      <c r="AK1803" s="45">
        <f t="shared" si="899"/>
        <v>0</v>
      </c>
      <c r="AL1803" s="45">
        <f t="shared" si="900"/>
        <v>0</v>
      </c>
      <c r="AM1803" s="45">
        <f t="shared" si="901"/>
        <v>0</v>
      </c>
      <c r="AN1803" s="45">
        <f t="shared" si="902"/>
        <v>0</v>
      </c>
      <c r="AO1803" s="45">
        <f>IF('My Spreedsheet '!AN1803&lt; 'Supercapacitor Info'!$F$22,'My Spreedsheet '!AN1803,'Supercapacitor Info'!$F$22)</f>
        <v>0</v>
      </c>
    </row>
    <row r="1804" spans="2:41" x14ac:dyDescent="0.3">
      <c r="B1804" s="13" t="s">
        <v>12</v>
      </c>
      <c r="C1804" s="13">
        <v>1799</v>
      </c>
      <c r="D1804" s="13">
        <v>322</v>
      </c>
      <c r="E1804" s="54">
        <v>0</v>
      </c>
      <c r="F1804" s="54">
        <f t="shared" si="879"/>
        <v>0</v>
      </c>
      <c r="G1804" s="20">
        <f t="shared" si="903"/>
        <v>0</v>
      </c>
      <c r="H1804" s="20">
        <f t="shared" si="904"/>
        <v>0</v>
      </c>
      <c r="I1804" s="20">
        <f t="shared" si="880"/>
        <v>0</v>
      </c>
      <c r="J1804" s="20">
        <f t="shared" si="881"/>
        <v>23262.388888888898</v>
      </c>
      <c r="K1804" s="20">
        <f t="shared" si="874"/>
        <v>8254.138888888885</v>
      </c>
      <c r="L1804" s="45">
        <f>'Car Info '!$C$5*'My Spreedsheet '!G1804</f>
        <v>0</v>
      </c>
      <c r="M1804" s="45">
        <f t="shared" si="882"/>
        <v>0</v>
      </c>
      <c r="N1804" s="45">
        <f>IF(M1804=1,'Car Info '!$C$5*9.80665*'Car Info '!$H$5,0)</f>
        <v>0</v>
      </c>
      <c r="O1804" s="45">
        <f>0.5*'Car Info '!$G$5*'Car Info '!$I$5*'Car Info '!$D$5*('My Spreedsheet '!F1804*'My Spreedsheet '!F1804)</f>
        <v>0</v>
      </c>
      <c r="P1804" s="45">
        <f t="shared" si="876"/>
        <v>0</v>
      </c>
      <c r="Q1804" s="45">
        <f t="shared" si="883"/>
        <v>0</v>
      </c>
      <c r="R1804" s="45">
        <f t="shared" si="884"/>
        <v>0</v>
      </c>
      <c r="S1804" s="45">
        <f t="shared" si="885"/>
        <v>0</v>
      </c>
      <c r="T1804" s="45">
        <f t="shared" si="875"/>
        <v>4206571.6307936553</v>
      </c>
      <c r="U1804" s="45">
        <f t="shared" si="886"/>
        <v>0</v>
      </c>
      <c r="V1804" s="45">
        <f t="shared" si="887"/>
        <v>0</v>
      </c>
      <c r="W1804" s="45">
        <f t="shared" si="888"/>
        <v>0</v>
      </c>
      <c r="X1804" s="45">
        <f t="shared" si="889"/>
        <v>0</v>
      </c>
      <c r="Y1804" s="45">
        <f t="shared" si="877"/>
        <v>11318.809771798937</v>
      </c>
      <c r="Z1804" s="45">
        <f t="shared" si="878"/>
        <v>-3024.9713979230323</v>
      </c>
      <c r="AA1804" s="45">
        <f t="shared" si="890"/>
        <v>3.1441138254997045</v>
      </c>
      <c r="AB1804" s="45">
        <f t="shared" si="891"/>
        <v>-0.84026983275639788</v>
      </c>
      <c r="AC1804" s="45">
        <f t="shared" si="892"/>
        <v>0.84026983275639788</v>
      </c>
      <c r="AD1804" s="45">
        <f t="shared" si="893"/>
        <v>2.3038439927433068</v>
      </c>
      <c r="AE1804" s="45">
        <f>1/2*(('Car Info '!$C$5)*('My Spreedsheet '!F1804)^2)</f>
        <v>0</v>
      </c>
      <c r="AF1804" s="45">
        <f t="shared" si="894"/>
        <v>0</v>
      </c>
      <c r="AG1804" s="45">
        <f t="shared" si="895"/>
        <v>0</v>
      </c>
      <c r="AH1804" s="45">
        <f t="shared" si="896"/>
        <v>99.506401483195958</v>
      </c>
      <c r="AI1804" s="45">
        <f t="shared" si="897"/>
        <v>0</v>
      </c>
      <c r="AJ1804" s="45">
        <f t="shared" si="898"/>
        <v>0</v>
      </c>
      <c r="AK1804" s="45">
        <f t="shared" si="899"/>
        <v>0</v>
      </c>
      <c r="AL1804" s="45">
        <f t="shared" si="900"/>
        <v>0</v>
      </c>
      <c r="AM1804" s="45">
        <f t="shared" si="901"/>
        <v>0</v>
      </c>
      <c r="AN1804" s="45">
        <f t="shared" si="902"/>
        <v>0</v>
      </c>
      <c r="AO1804" s="45">
        <f>IF('My Spreedsheet '!AN1804&lt; 'Supercapacitor Info'!$F$22,'My Spreedsheet '!AN1804,'Supercapacitor Info'!$F$22)</f>
        <v>0</v>
      </c>
    </row>
    <row r="1805" spans="2:41" x14ac:dyDescent="0.3">
      <c r="B1805" s="13" t="s">
        <v>12</v>
      </c>
      <c r="C1805" s="13">
        <v>1800</v>
      </c>
      <c r="D1805" s="13">
        <v>323</v>
      </c>
      <c r="E1805" s="54">
        <v>0</v>
      </c>
      <c r="F1805" s="54">
        <f t="shared" si="879"/>
        <v>0</v>
      </c>
      <c r="G1805" s="20">
        <f t="shared" si="903"/>
        <v>0</v>
      </c>
      <c r="H1805" s="20">
        <f t="shared" si="904"/>
        <v>0</v>
      </c>
      <c r="I1805" s="20">
        <f t="shared" si="880"/>
        <v>0</v>
      </c>
      <c r="J1805" s="20">
        <f t="shared" si="881"/>
        <v>23262.388888888898</v>
      </c>
      <c r="K1805" s="20">
        <f t="shared" ref="K1805" si="905">SUM(I1805,K1804)</f>
        <v>8254.138888888885</v>
      </c>
      <c r="L1805" s="45">
        <f>'Car Info '!$C$5*'My Spreedsheet '!G1805</f>
        <v>0</v>
      </c>
      <c r="M1805" s="45">
        <f t="shared" si="882"/>
        <v>0</v>
      </c>
      <c r="N1805" s="45">
        <f>IF(M1805=1,'Car Info '!$C$5*9.80665*'Car Info '!$H$5,0)</f>
        <v>0</v>
      </c>
      <c r="O1805" s="45">
        <f>0.5*'Car Info '!$G$5*'Car Info '!$I$5*'Car Info '!$D$5*('My Spreedsheet '!F1805*'My Spreedsheet '!F1805)</f>
        <v>0</v>
      </c>
      <c r="P1805" s="45">
        <f t="shared" si="876"/>
        <v>0</v>
      </c>
      <c r="Q1805" s="45">
        <f t="shared" si="883"/>
        <v>0</v>
      </c>
      <c r="R1805" s="45">
        <f t="shared" si="884"/>
        <v>0</v>
      </c>
      <c r="S1805" s="45">
        <f t="shared" si="885"/>
        <v>0</v>
      </c>
      <c r="T1805" s="45">
        <f t="shared" ref="T1805" si="906">SUM(S1805,T1804)</f>
        <v>4206571.6307936553</v>
      </c>
      <c r="U1805" s="45">
        <f t="shared" si="886"/>
        <v>0</v>
      </c>
      <c r="V1805" s="45">
        <f t="shared" si="887"/>
        <v>0</v>
      </c>
      <c r="W1805" s="45">
        <f t="shared" si="888"/>
        <v>0</v>
      </c>
      <c r="X1805" s="45">
        <f t="shared" si="889"/>
        <v>0</v>
      </c>
      <c r="Y1805" s="45">
        <f t="shared" si="877"/>
        <v>11318.809771798937</v>
      </c>
      <c r="Z1805" s="45">
        <f t="shared" si="878"/>
        <v>-3024.9713979230323</v>
      </c>
      <c r="AA1805" s="45">
        <f t="shared" si="890"/>
        <v>3.1441138254997045</v>
      </c>
      <c r="AB1805" s="45">
        <f t="shared" si="891"/>
        <v>-0.84026983275639788</v>
      </c>
      <c r="AC1805" s="45">
        <f t="shared" si="892"/>
        <v>0.84026983275639788</v>
      </c>
      <c r="AD1805" s="45">
        <f t="shared" si="893"/>
        <v>2.3038439927433068</v>
      </c>
      <c r="AE1805" s="45">
        <f>1/2*(('Car Info '!$C$5)*('My Spreedsheet '!F1805)^2)</f>
        <v>0</v>
      </c>
      <c r="AF1805" s="45">
        <f t="shared" si="894"/>
        <v>0</v>
      </c>
      <c r="AG1805" s="45">
        <f t="shared" si="895"/>
        <v>0</v>
      </c>
      <c r="AH1805" s="45">
        <f t="shared" si="896"/>
        <v>99.506401483195958</v>
      </c>
      <c r="AI1805" s="45">
        <f t="shared" si="897"/>
        <v>0</v>
      </c>
      <c r="AJ1805" s="45">
        <f t="shared" si="898"/>
        <v>0</v>
      </c>
      <c r="AK1805" s="45">
        <f t="shared" si="899"/>
        <v>0</v>
      </c>
      <c r="AL1805" s="45">
        <f t="shared" si="900"/>
        <v>0</v>
      </c>
      <c r="AM1805" s="45">
        <f t="shared" si="901"/>
        <v>0</v>
      </c>
      <c r="AN1805" s="45">
        <f t="shared" si="902"/>
        <v>0</v>
      </c>
      <c r="AO1805" s="45">
        <f>IF('My Spreedsheet '!AN1805&lt; 'Supercapacitor Info'!$F$22,'My Spreedsheet '!AN1805,'Supercapacitor Info'!$F$22)</f>
        <v>0</v>
      </c>
    </row>
  </sheetData>
  <mergeCells count="2">
    <mergeCell ref="N1:O1"/>
    <mergeCell ref="BL1:BS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A72A3-ED06-4F72-9345-C0679D40E7E2}">
  <dimension ref="B2:J25"/>
  <sheetViews>
    <sheetView topLeftCell="A2" workbookViewId="0">
      <selection activeCell="F22" sqref="F22"/>
    </sheetView>
  </sheetViews>
  <sheetFormatPr defaultRowHeight="14.4" x14ac:dyDescent="0.3"/>
  <cols>
    <col min="3" max="3" width="15.109375" bestFit="1" customWidth="1"/>
    <col min="4" max="4" width="13.5546875" bestFit="1" customWidth="1"/>
    <col min="5" max="5" width="15.44140625" customWidth="1"/>
    <col min="6" max="7" width="16.6640625" bestFit="1" customWidth="1"/>
    <col min="8" max="8" width="9.88671875" bestFit="1" customWidth="1"/>
    <col min="9" max="9" width="9.77734375" bestFit="1" customWidth="1"/>
    <col min="10" max="10" width="13.44140625" bestFit="1" customWidth="1"/>
  </cols>
  <sheetData>
    <row r="2" spans="2:10" ht="31.2" customHeight="1" x14ac:dyDescent="0.3">
      <c r="B2" s="50" t="s">
        <v>145</v>
      </c>
      <c r="C2" s="50" t="s">
        <v>133</v>
      </c>
      <c r="D2" s="50" t="s">
        <v>129</v>
      </c>
      <c r="E2" s="51" t="s">
        <v>134</v>
      </c>
      <c r="F2" s="50" t="s">
        <v>130</v>
      </c>
      <c r="G2" s="50" t="s">
        <v>131</v>
      </c>
      <c r="H2" s="50" t="s">
        <v>132</v>
      </c>
      <c r="I2" s="50" t="s">
        <v>135</v>
      </c>
      <c r="J2" s="50" t="s">
        <v>136</v>
      </c>
    </row>
    <row r="3" spans="2:10" x14ac:dyDescent="0.3">
      <c r="B3" s="55">
        <v>1</v>
      </c>
      <c r="C3" s="29">
        <v>18</v>
      </c>
      <c r="D3" s="29">
        <v>165</v>
      </c>
      <c r="E3" s="29">
        <v>3</v>
      </c>
      <c r="F3" s="29">
        <f>C3*E3</f>
        <v>54</v>
      </c>
      <c r="G3" s="29">
        <f>(F3*3600)*0.001</f>
        <v>194.4</v>
      </c>
      <c r="H3" s="29">
        <v>48</v>
      </c>
      <c r="I3" s="29">
        <v>100</v>
      </c>
      <c r="J3" s="29">
        <v>6</v>
      </c>
    </row>
    <row r="4" spans="2:10" x14ac:dyDescent="0.3">
      <c r="B4" s="55">
        <v>2</v>
      </c>
      <c r="C4" s="29">
        <f>C3*2</f>
        <v>36</v>
      </c>
      <c r="D4" s="29">
        <f>D3*2</f>
        <v>330</v>
      </c>
      <c r="E4" s="29">
        <v>3</v>
      </c>
      <c r="F4" s="29">
        <f>F3*2</f>
        <v>108</v>
      </c>
      <c r="G4" s="29">
        <f>G3*2</f>
        <v>388.8</v>
      </c>
      <c r="H4" s="29">
        <f>H3*2</f>
        <v>96</v>
      </c>
      <c r="I4" s="29">
        <f>I3*2</f>
        <v>200</v>
      </c>
      <c r="J4" s="29">
        <v>6</v>
      </c>
    </row>
    <row r="5" spans="2:10" x14ac:dyDescent="0.3">
      <c r="B5" s="55">
        <v>3</v>
      </c>
      <c r="C5" s="29">
        <v>54</v>
      </c>
      <c r="D5" s="29">
        <f>D3*3</f>
        <v>495</v>
      </c>
      <c r="E5" s="29">
        <v>3</v>
      </c>
      <c r="F5" s="29">
        <f>C5*E5</f>
        <v>162</v>
      </c>
      <c r="G5" s="29">
        <f>(F5*3600)*0.001</f>
        <v>583.20000000000005</v>
      </c>
      <c r="H5" s="29">
        <f>H3*3</f>
        <v>144</v>
      </c>
      <c r="I5" s="29">
        <v>300</v>
      </c>
      <c r="J5" s="29">
        <v>6</v>
      </c>
    </row>
    <row r="9" spans="2:10" x14ac:dyDescent="0.3">
      <c r="C9" s="50" t="s">
        <v>141</v>
      </c>
      <c r="D9" s="50" t="s">
        <v>142</v>
      </c>
      <c r="E9" s="50" t="s">
        <v>25</v>
      </c>
      <c r="G9" s="50" t="s">
        <v>144</v>
      </c>
      <c r="H9" s="50" t="s">
        <v>143</v>
      </c>
    </row>
    <row r="10" spans="2:10" x14ac:dyDescent="0.3">
      <c r="C10" s="55" t="s">
        <v>139</v>
      </c>
      <c r="D10" s="29">
        <v>418</v>
      </c>
      <c r="E10" s="29">
        <f>D10/1000</f>
        <v>0.41799999999999998</v>
      </c>
      <c r="G10" s="55">
        <v>1</v>
      </c>
      <c r="H10" s="29">
        <v>13.8</v>
      </c>
    </row>
    <row r="11" spans="2:10" x14ac:dyDescent="0.3">
      <c r="C11" s="55" t="s">
        <v>23</v>
      </c>
      <c r="D11" s="29">
        <v>194</v>
      </c>
      <c r="E11" s="29">
        <f t="shared" ref="E11:E12" si="0">D11/1000</f>
        <v>0.19400000000000001</v>
      </c>
      <c r="G11" s="55">
        <v>2</v>
      </c>
      <c r="H11" s="29">
        <f>H10*2</f>
        <v>27.6</v>
      </c>
    </row>
    <row r="12" spans="2:10" x14ac:dyDescent="0.3">
      <c r="C12" s="55" t="s">
        <v>140</v>
      </c>
      <c r="D12" s="29">
        <v>179</v>
      </c>
      <c r="E12" s="29">
        <f t="shared" si="0"/>
        <v>0.17899999999999999</v>
      </c>
      <c r="G12" s="55">
        <v>3</v>
      </c>
      <c r="H12" s="29">
        <f>H11*2</f>
        <v>55.2</v>
      </c>
    </row>
    <row r="17" spans="3:6" x14ac:dyDescent="0.3">
      <c r="C17" s="50" t="s">
        <v>145</v>
      </c>
      <c r="D17" s="55">
        <v>1</v>
      </c>
      <c r="E17" s="55">
        <v>2</v>
      </c>
      <c r="F17" s="55">
        <v>3</v>
      </c>
    </row>
    <row r="18" spans="3:6" x14ac:dyDescent="0.3">
      <c r="C18" s="50" t="s">
        <v>133</v>
      </c>
      <c r="D18" s="29">
        <v>18</v>
      </c>
      <c r="E18" s="29">
        <f>D18*2</f>
        <v>36</v>
      </c>
      <c r="F18" s="29">
        <v>54</v>
      </c>
    </row>
    <row r="19" spans="3:6" x14ac:dyDescent="0.3">
      <c r="C19" s="50" t="s">
        <v>129</v>
      </c>
      <c r="D19" s="29">
        <v>165</v>
      </c>
      <c r="E19" s="29">
        <f>D19*2</f>
        <v>330</v>
      </c>
      <c r="F19" s="29">
        <f>D19*3</f>
        <v>495</v>
      </c>
    </row>
    <row r="20" spans="3:6" ht="28.8" x14ac:dyDescent="0.3">
      <c r="C20" s="51" t="s">
        <v>134</v>
      </c>
      <c r="D20" s="29">
        <v>3</v>
      </c>
      <c r="E20" s="29">
        <v>3</v>
      </c>
      <c r="F20" s="29">
        <v>3</v>
      </c>
    </row>
    <row r="21" spans="3:6" x14ac:dyDescent="0.3">
      <c r="C21" s="50" t="s">
        <v>130</v>
      </c>
      <c r="D21" s="29">
        <f>D18*D20</f>
        <v>54</v>
      </c>
      <c r="E21" s="29">
        <f>D21*2</f>
        <v>108</v>
      </c>
      <c r="F21" s="29">
        <f>F18*F20</f>
        <v>162</v>
      </c>
    </row>
    <row r="22" spans="3:6" x14ac:dyDescent="0.3">
      <c r="C22" s="50" t="s">
        <v>131</v>
      </c>
      <c r="D22" s="29">
        <f>(D21*3600)*0.001</f>
        <v>194.4</v>
      </c>
      <c r="E22" s="29">
        <f>D22*2</f>
        <v>388.8</v>
      </c>
      <c r="F22" s="29">
        <f>(F21*3600)*0.001</f>
        <v>583.20000000000005</v>
      </c>
    </row>
    <row r="23" spans="3:6" x14ac:dyDescent="0.3">
      <c r="C23" s="50" t="s">
        <v>132</v>
      </c>
      <c r="D23" s="29">
        <v>48</v>
      </c>
      <c r="E23" s="29">
        <f>D23*2</f>
        <v>96</v>
      </c>
      <c r="F23" s="29">
        <f>D23*3</f>
        <v>144</v>
      </c>
    </row>
    <row r="24" spans="3:6" x14ac:dyDescent="0.3">
      <c r="C24" s="50" t="s">
        <v>135</v>
      </c>
      <c r="D24" s="29">
        <v>100</v>
      </c>
      <c r="E24" s="29">
        <f>D24*2</f>
        <v>200</v>
      </c>
      <c r="F24" s="29">
        <v>300</v>
      </c>
    </row>
    <row r="25" spans="3:6" x14ac:dyDescent="0.3">
      <c r="C25" s="50" t="s">
        <v>136</v>
      </c>
      <c r="D25" s="29">
        <v>6</v>
      </c>
      <c r="E25" s="29">
        <v>6</v>
      </c>
      <c r="F25" s="29">
        <v>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DE604-B3C2-422D-A275-91F42B32102E}">
  <dimension ref="B2:I5"/>
  <sheetViews>
    <sheetView workbookViewId="0">
      <selection activeCell="G5" sqref="G5"/>
    </sheetView>
  </sheetViews>
  <sheetFormatPr defaultRowHeight="14.4" x14ac:dyDescent="0.3"/>
  <cols>
    <col min="2" max="2" width="9.109375" customWidth="1"/>
    <col min="3" max="3" width="8.6640625" customWidth="1"/>
    <col min="4" max="4" width="19.88671875" customWidth="1"/>
    <col min="5" max="5" width="6" bestFit="1" customWidth="1"/>
    <col min="6" max="6" width="6.33203125" bestFit="1" customWidth="1"/>
    <col min="7" max="7" width="12.109375" customWidth="1"/>
    <col min="8" max="8" width="13.6640625" customWidth="1"/>
    <col min="9" max="9" width="10.109375" bestFit="1" customWidth="1"/>
  </cols>
  <sheetData>
    <row r="2" spans="2:9" x14ac:dyDescent="0.3">
      <c r="B2" s="57" t="s">
        <v>13</v>
      </c>
      <c r="C2" s="57"/>
      <c r="D2" s="57"/>
      <c r="E2" s="57"/>
      <c r="F2" s="57"/>
      <c r="G2" s="57"/>
      <c r="H2" s="57"/>
      <c r="I2" s="57"/>
    </row>
    <row r="3" spans="2:9" ht="55.95" customHeight="1" x14ac:dyDescent="0.3">
      <c r="B3" s="23" t="s">
        <v>14</v>
      </c>
      <c r="C3" s="23" t="s">
        <v>15</v>
      </c>
      <c r="D3" s="23" t="s">
        <v>16</v>
      </c>
      <c r="E3" s="23" t="s">
        <v>23</v>
      </c>
      <c r="F3" s="23" t="s">
        <v>24</v>
      </c>
      <c r="G3" s="23" t="s">
        <v>17</v>
      </c>
      <c r="H3" s="24" t="s">
        <v>18</v>
      </c>
      <c r="I3" s="23" t="s">
        <v>19</v>
      </c>
    </row>
    <row r="4" spans="2:9" x14ac:dyDescent="0.3">
      <c r="B4" s="25" t="s">
        <v>20</v>
      </c>
      <c r="C4" s="25" t="s">
        <v>20</v>
      </c>
      <c r="D4" s="25"/>
      <c r="E4" s="25" t="s">
        <v>25</v>
      </c>
      <c r="F4" s="25" t="s">
        <v>25</v>
      </c>
      <c r="G4" s="25" t="s">
        <v>21</v>
      </c>
      <c r="H4" s="25"/>
      <c r="I4" s="25" t="s">
        <v>22</v>
      </c>
    </row>
    <row r="5" spans="2:9" x14ac:dyDescent="0.3">
      <c r="B5" s="41">
        <v>1035</v>
      </c>
      <c r="C5" s="41">
        <v>1490</v>
      </c>
      <c r="D5" s="41">
        <v>0.28999999999999998</v>
      </c>
      <c r="E5" s="41">
        <v>1.6950000000000001</v>
      </c>
      <c r="F5" s="41">
        <v>1.51</v>
      </c>
      <c r="G5" s="41">
        <f>(F5*E5)*0.84</f>
        <v>2.1499380000000001</v>
      </c>
      <c r="H5" s="41">
        <v>1.0999999999999999E-2</v>
      </c>
      <c r="I5" s="41">
        <v>1.2250000000000001</v>
      </c>
    </row>
  </sheetData>
  <mergeCells count="1">
    <mergeCell ref="B2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B92DA-DDC8-4BE5-B42B-69D73A725849}">
  <dimension ref="A1"/>
  <sheetViews>
    <sheetView topLeftCell="A5" workbookViewId="0">
      <selection activeCell="G54" sqref="G54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45144-2275-47FF-8566-053C1D4C3586}">
  <dimension ref="B2:C30"/>
  <sheetViews>
    <sheetView zoomScale="85" zoomScaleNormal="85" workbookViewId="0">
      <selection activeCell="C19" sqref="C19"/>
    </sheetView>
  </sheetViews>
  <sheetFormatPr defaultRowHeight="14.4" x14ac:dyDescent="0.3"/>
  <sheetData>
    <row r="2" spans="2:3" ht="18" x14ac:dyDescent="0.35">
      <c r="B2" s="31" t="s">
        <v>41</v>
      </c>
    </row>
    <row r="4" spans="2:3" x14ac:dyDescent="0.3">
      <c r="B4" s="32" t="s">
        <v>42</v>
      </c>
      <c r="C4" s="32" t="s">
        <v>43</v>
      </c>
    </row>
    <row r="5" spans="2:3" x14ac:dyDescent="0.3">
      <c r="B5" t="s">
        <v>44</v>
      </c>
      <c r="C5" t="s">
        <v>45</v>
      </c>
    </row>
    <row r="6" spans="2:3" x14ac:dyDescent="0.3">
      <c r="C6" t="s">
        <v>46</v>
      </c>
    </row>
    <row r="7" spans="2:3" x14ac:dyDescent="0.3">
      <c r="C7" t="s">
        <v>47</v>
      </c>
    </row>
    <row r="9" spans="2:3" x14ac:dyDescent="0.3">
      <c r="C9" t="s">
        <v>48</v>
      </c>
    </row>
    <row r="11" spans="2:3" x14ac:dyDescent="0.3">
      <c r="B11" s="32" t="s">
        <v>49</v>
      </c>
      <c r="C11" s="32" t="s">
        <v>50</v>
      </c>
    </row>
    <row r="12" spans="2:3" x14ac:dyDescent="0.3">
      <c r="B12" t="s">
        <v>44</v>
      </c>
      <c r="C12" t="s">
        <v>51</v>
      </c>
    </row>
    <row r="13" spans="2:3" x14ac:dyDescent="0.3">
      <c r="C13" t="s">
        <v>52</v>
      </c>
    </row>
    <row r="15" spans="2:3" x14ac:dyDescent="0.3">
      <c r="C15" t="s">
        <v>53</v>
      </c>
    </row>
    <row r="16" spans="2:3" x14ac:dyDescent="0.3">
      <c r="C16" t="s">
        <v>54</v>
      </c>
    </row>
    <row r="17" spans="2:3" x14ac:dyDescent="0.3">
      <c r="C17" t="s">
        <v>55</v>
      </c>
    </row>
    <row r="19" spans="2:3" x14ac:dyDescent="0.3">
      <c r="C19" t="s">
        <v>56</v>
      </c>
    </row>
    <row r="21" spans="2:3" x14ac:dyDescent="0.3">
      <c r="B21" s="32" t="s">
        <v>57</v>
      </c>
      <c r="C21" s="32" t="s">
        <v>58</v>
      </c>
    </row>
    <row r="22" spans="2:3" x14ac:dyDescent="0.3">
      <c r="B22" t="s">
        <v>59</v>
      </c>
      <c r="C22" t="s">
        <v>60</v>
      </c>
    </row>
    <row r="23" spans="2:3" x14ac:dyDescent="0.3">
      <c r="C23" t="s">
        <v>61</v>
      </c>
    </row>
    <row r="25" spans="2:3" x14ac:dyDescent="0.3">
      <c r="C25" t="s">
        <v>62</v>
      </c>
    </row>
    <row r="26" spans="2:3" x14ac:dyDescent="0.3">
      <c r="C26" t="s">
        <v>54</v>
      </c>
    </row>
    <row r="27" spans="2:3" x14ac:dyDescent="0.3">
      <c r="C27" t="s">
        <v>63</v>
      </c>
    </row>
    <row r="29" spans="2:3" x14ac:dyDescent="0.3">
      <c r="C29" s="32" t="s">
        <v>64</v>
      </c>
    </row>
    <row r="30" spans="2:3" x14ac:dyDescent="0.3">
      <c r="C30" s="32" t="s">
        <v>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09A17-62AE-4722-BC66-24DF63F59E8B}">
  <dimension ref="B2:T1808"/>
  <sheetViews>
    <sheetView topLeftCell="B81" workbookViewId="0">
      <selection activeCell="T101" sqref="T101"/>
    </sheetView>
  </sheetViews>
  <sheetFormatPr defaultRowHeight="14.4" x14ac:dyDescent="0.3"/>
  <cols>
    <col min="2" max="2" width="14.33203125" customWidth="1"/>
    <col min="5" max="5" width="14.33203125" customWidth="1"/>
    <col min="6" max="6" width="13.6640625" customWidth="1"/>
    <col min="7" max="7" width="13.88671875" customWidth="1"/>
  </cols>
  <sheetData>
    <row r="2" spans="2:20" x14ac:dyDescent="0.3">
      <c r="B2" s="39" t="s">
        <v>80</v>
      </c>
      <c r="C2" s="39" t="s">
        <v>81</v>
      </c>
    </row>
    <row r="3" spans="2:20" x14ac:dyDescent="0.3">
      <c r="D3" s="39"/>
    </row>
    <row r="4" spans="2:20" x14ac:dyDescent="0.3">
      <c r="B4" s="39" t="s">
        <v>82</v>
      </c>
    </row>
    <row r="6" spans="2:20" ht="40.950000000000003" customHeight="1" x14ac:dyDescent="0.3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4</v>
      </c>
      <c r="I6" s="33" t="s">
        <v>66</v>
      </c>
      <c r="J6" s="34" t="s">
        <v>67</v>
      </c>
      <c r="K6" s="33" t="s">
        <v>68</v>
      </c>
      <c r="L6" s="33" t="s">
        <v>69</v>
      </c>
      <c r="M6" s="33" t="s">
        <v>70</v>
      </c>
      <c r="N6" s="34" t="s">
        <v>71</v>
      </c>
      <c r="O6" s="34" t="s">
        <v>72</v>
      </c>
      <c r="P6" s="33" t="s">
        <v>73</v>
      </c>
      <c r="Q6" s="33" t="s">
        <v>74</v>
      </c>
    </row>
    <row r="7" spans="2:20" x14ac:dyDescent="0.3">
      <c r="B7" s="1" t="s">
        <v>0</v>
      </c>
      <c r="C7" s="1" t="s">
        <v>5</v>
      </c>
      <c r="D7" s="1" t="s">
        <v>5</v>
      </c>
      <c r="E7" s="1" t="s">
        <v>6</v>
      </c>
      <c r="F7" s="1" t="s">
        <v>7</v>
      </c>
      <c r="G7" s="1" t="s">
        <v>8</v>
      </c>
      <c r="I7" s="33" t="s">
        <v>75</v>
      </c>
      <c r="J7" s="33" t="s">
        <v>75</v>
      </c>
      <c r="K7" s="33" t="s">
        <v>25</v>
      </c>
      <c r="L7" s="33"/>
      <c r="M7" s="33" t="s">
        <v>6</v>
      </c>
      <c r="N7" s="33" t="s">
        <v>6</v>
      </c>
      <c r="O7" s="33" t="s">
        <v>6</v>
      </c>
      <c r="P7" s="33" t="s">
        <v>7</v>
      </c>
      <c r="Q7" s="33" t="s">
        <v>7</v>
      </c>
    </row>
    <row r="8" spans="2:20" x14ac:dyDescent="0.3">
      <c r="B8" s="3" t="s">
        <v>9</v>
      </c>
      <c r="C8" s="3">
        <v>0</v>
      </c>
      <c r="D8" s="3">
        <v>0</v>
      </c>
      <c r="E8" s="4">
        <v>0</v>
      </c>
      <c r="F8" s="5">
        <f>($E9-0)/2/3.6</f>
        <v>0</v>
      </c>
      <c r="G8" s="5">
        <f>($E9-0)/2</f>
        <v>0</v>
      </c>
      <c r="H8" t="s">
        <v>76</v>
      </c>
      <c r="I8">
        <f>COUNT(E9:E597)</f>
        <v>589</v>
      </c>
      <c r="J8">
        <f>SUM(R9:R597)</f>
        <v>156</v>
      </c>
      <c r="K8" s="35">
        <f>SUM(T9:T597)</f>
        <v>3094.5277777777796</v>
      </c>
      <c r="L8" s="36">
        <f>J8/I8</f>
        <v>0.26485568760611206</v>
      </c>
      <c r="M8">
        <f>MAX(S9:S597)</f>
        <v>56.5</v>
      </c>
      <c r="N8" s="37">
        <f>K8/(I8-J8)*3.6</f>
        <v>25.728175519630501</v>
      </c>
      <c r="O8" s="37">
        <f>K8/I8*3.6</f>
        <v>18.913921901528024</v>
      </c>
      <c r="P8" s="5">
        <f>MIN(F9:F597)</f>
        <v>-1.4722222222222223</v>
      </c>
      <c r="Q8" s="5">
        <f>MAX(F9:F597)</f>
        <v>1.4722222222222223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6" t="s">
        <v>9</v>
      </c>
      <c r="C9" s="6">
        <v>1</v>
      </c>
      <c r="D9" s="6">
        <v>1</v>
      </c>
      <c r="E9" s="7">
        <v>0</v>
      </c>
      <c r="F9" s="5">
        <f>($E10-$E8)/2/3.6</f>
        <v>0</v>
      </c>
      <c r="G9" s="5">
        <f>($E10-$E8)/2</f>
        <v>0</v>
      </c>
      <c r="H9" t="s">
        <v>77</v>
      </c>
      <c r="I9">
        <f>COUNT(E598:E1030)</f>
        <v>433</v>
      </c>
      <c r="J9">
        <f>SUM(R598:R1030)</f>
        <v>48</v>
      </c>
      <c r="K9" s="35">
        <f>SUM(T598:T1030)</f>
        <v>4755.8888888888878</v>
      </c>
      <c r="L9" s="36">
        <f>J9/I9</f>
        <v>0.11085450346420324</v>
      </c>
      <c r="M9">
        <f>MAX(S598:S1030)</f>
        <v>76.599999999999994</v>
      </c>
      <c r="N9" s="37">
        <f>K9/(I9-J9)*3.6</f>
        <v>44.470649350649339</v>
      </c>
      <c r="O9" s="37">
        <f>K9/I9*3.6</f>
        <v>39.54087759815242</v>
      </c>
      <c r="P9" s="5">
        <f>MIN(F598:F1030)</f>
        <v>-1.4861111111111109</v>
      </c>
      <c r="Q9" s="5">
        <f>MAX(F598:F1030)</f>
        <v>1.5694444444444444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6" t="s">
        <v>9</v>
      </c>
      <c r="C10" s="6">
        <v>2</v>
      </c>
      <c r="D10" s="6">
        <v>2</v>
      </c>
      <c r="E10" s="7">
        <v>0</v>
      </c>
      <c r="F10" s="5">
        <f t="shared" ref="F10:F73" si="3">($E11-$E9)/2/3.6</f>
        <v>0</v>
      </c>
      <c r="G10" s="5">
        <f t="shared" ref="G10:G73" si="4">($E11-$E9)/2</f>
        <v>0</v>
      </c>
      <c r="H10" t="s">
        <v>78</v>
      </c>
      <c r="I10">
        <f>COUNT(E1031:E1485)</f>
        <v>455</v>
      </c>
      <c r="J10">
        <f>SUM(R1031:R1485)</f>
        <v>31</v>
      </c>
      <c r="K10" s="35">
        <f>SUM(T1031:T1485)</f>
        <v>7157.8333333333421</v>
      </c>
      <c r="L10" s="36">
        <f>J10/I10</f>
        <v>6.8131868131868126E-2</v>
      </c>
      <c r="M10">
        <f>MAX(S1031:S1485)</f>
        <v>97.4</v>
      </c>
      <c r="N10" s="37">
        <f>K10/(I10-J10)*3.6</f>
        <v>60.774056603773666</v>
      </c>
      <c r="O10" s="37">
        <f>K10/I10*3.6</f>
        <v>56.633406593406662</v>
      </c>
      <c r="P10" s="5">
        <f>MIN(F1031:F1485)</f>
        <v>-1.4861111111111109</v>
      </c>
      <c r="Q10" s="5">
        <f>MAX(F1031:F1485)</f>
        <v>1.5833333333333333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6" t="s">
        <v>9</v>
      </c>
      <c r="C11" s="6">
        <v>3</v>
      </c>
      <c r="D11" s="6">
        <v>3</v>
      </c>
      <c r="E11" s="7">
        <v>0</v>
      </c>
      <c r="F11" s="5">
        <f t="shared" si="3"/>
        <v>0</v>
      </c>
      <c r="G11" s="5">
        <f t="shared" si="4"/>
        <v>0</v>
      </c>
      <c r="H11" t="s">
        <v>79</v>
      </c>
      <c r="I11">
        <f>COUNT(E1486:E1808)</f>
        <v>323</v>
      </c>
      <c r="J11">
        <f>SUM(R1486:R1808)</f>
        <v>7</v>
      </c>
      <c r="K11" s="35">
        <f>SUM(T1486:T1808)</f>
        <v>8254.138888888885</v>
      </c>
      <c r="L11" s="36">
        <f>J11/I11</f>
        <v>2.1671826625386997E-2</v>
      </c>
      <c r="M11">
        <f>MAX(S1486:S1808)</f>
        <v>131.30000000000001</v>
      </c>
      <c r="N11" s="37">
        <f>K11/(I11-J11)*3.6</f>
        <v>94.034493670886036</v>
      </c>
      <c r="O11" s="37">
        <f>K11/I11*3.6</f>
        <v>91.996594427244545</v>
      </c>
      <c r="P11" s="5">
        <f>MIN(F1486:F1808)</f>
        <v>-1.2083333333333333</v>
      </c>
      <c r="Q11" s="5">
        <f>MAX(F1486:F1808)</f>
        <v>1.0277777777777781</v>
      </c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6" t="s">
        <v>9</v>
      </c>
      <c r="C12" s="6">
        <v>4</v>
      </c>
      <c r="D12" s="6">
        <v>4</v>
      </c>
      <c r="E12" s="7">
        <v>0</v>
      </c>
      <c r="F12" s="5">
        <f t="shared" si="3"/>
        <v>0</v>
      </c>
      <c r="G12" s="5">
        <f t="shared" si="4"/>
        <v>0</v>
      </c>
      <c r="I12" s="32">
        <f>SUM(I8:I11)</f>
        <v>1800</v>
      </c>
      <c r="J12" s="32">
        <f>SUM(J8:J11)</f>
        <v>242</v>
      </c>
      <c r="K12" s="38">
        <f>SUM(K8:K11)</f>
        <v>23262.388888888898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6" t="s">
        <v>9</v>
      </c>
      <c r="C13" s="6">
        <v>5</v>
      </c>
      <c r="D13" s="6">
        <v>5</v>
      </c>
      <c r="E13" s="7">
        <v>0</v>
      </c>
      <c r="F13" s="5">
        <f t="shared" si="3"/>
        <v>0</v>
      </c>
      <c r="G13" s="5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6" t="s">
        <v>9</v>
      </c>
      <c r="C14" s="6">
        <v>6</v>
      </c>
      <c r="D14" s="6">
        <v>6</v>
      </c>
      <c r="E14" s="7">
        <v>0</v>
      </c>
      <c r="F14" s="5">
        <f t="shared" si="3"/>
        <v>0</v>
      </c>
      <c r="G14" s="5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6" t="s">
        <v>9</v>
      </c>
      <c r="C15" s="6">
        <v>7</v>
      </c>
      <c r="D15" s="6">
        <v>7</v>
      </c>
      <c r="E15" s="7">
        <v>0</v>
      </c>
      <c r="F15" s="5">
        <f t="shared" si="3"/>
        <v>0</v>
      </c>
      <c r="G15" s="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6" t="s">
        <v>9</v>
      </c>
      <c r="C16" s="6">
        <v>8</v>
      </c>
      <c r="D16" s="6">
        <v>8</v>
      </c>
      <c r="E16" s="7">
        <v>0</v>
      </c>
      <c r="F16" s="5">
        <f t="shared" si="3"/>
        <v>0</v>
      </c>
      <c r="G16" s="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6" t="s">
        <v>9</v>
      </c>
      <c r="C17" s="6">
        <v>9</v>
      </c>
      <c r="D17" s="6">
        <v>9</v>
      </c>
      <c r="E17" s="7">
        <v>0</v>
      </c>
      <c r="F17" s="5">
        <f t="shared" si="3"/>
        <v>0</v>
      </c>
      <c r="G17" s="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6" t="s">
        <v>9</v>
      </c>
      <c r="C18" s="6">
        <v>10</v>
      </c>
      <c r="D18" s="6">
        <v>10</v>
      </c>
      <c r="E18" s="7">
        <v>0</v>
      </c>
      <c r="F18" s="5">
        <f t="shared" si="3"/>
        <v>0</v>
      </c>
      <c r="G18" s="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6" t="s">
        <v>9</v>
      </c>
      <c r="C19" s="6">
        <v>11</v>
      </c>
      <c r="D19" s="6">
        <v>11</v>
      </c>
      <c r="E19" s="7">
        <v>0</v>
      </c>
      <c r="F19" s="5">
        <f t="shared" si="3"/>
        <v>2.777777777777778E-2</v>
      </c>
      <c r="G19" s="5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6" t="s">
        <v>9</v>
      </c>
      <c r="C20" s="6">
        <v>12</v>
      </c>
      <c r="D20" s="6">
        <v>12</v>
      </c>
      <c r="E20" s="7">
        <v>0.2</v>
      </c>
      <c r="F20" s="5">
        <f t="shared" si="3"/>
        <v>0.2361111111111111</v>
      </c>
      <c r="G20" s="5">
        <f t="shared" si="4"/>
        <v>0.85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6" t="s">
        <v>9</v>
      </c>
      <c r="C21" s="6">
        <v>13</v>
      </c>
      <c r="D21" s="6">
        <v>13</v>
      </c>
      <c r="E21" s="7">
        <v>1.7</v>
      </c>
      <c r="F21" s="5">
        <f t="shared" si="3"/>
        <v>0.72222222222222221</v>
      </c>
      <c r="G21" s="5">
        <f t="shared" si="4"/>
        <v>2.6</v>
      </c>
      <c r="R21">
        <f t="shared" si="0"/>
        <v>0</v>
      </c>
      <c r="S21">
        <f t="shared" si="1"/>
        <v>1.7</v>
      </c>
      <c r="T21">
        <f t="shared" si="2"/>
        <v>0.47222222222222221</v>
      </c>
    </row>
    <row r="22" spans="2:20" x14ac:dyDescent="0.3">
      <c r="B22" s="6" t="s">
        <v>9</v>
      </c>
      <c r="C22" s="6">
        <v>14</v>
      </c>
      <c r="D22" s="6">
        <v>14</v>
      </c>
      <c r="E22" s="7">
        <v>5.4</v>
      </c>
      <c r="F22" s="5">
        <f t="shared" si="3"/>
        <v>1.1388888888888891</v>
      </c>
      <c r="G22" s="5">
        <f>($E23-$E21)/2</f>
        <v>4.1000000000000005</v>
      </c>
      <c r="R22">
        <f t="shared" si="0"/>
        <v>0</v>
      </c>
      <c r="S22">
        <f t="shared" si="1"/>
        <v>5.4</v>
      </c>
      <c r="T22">
        <f t="shared" si="2"/>
        <v>1.5</v>
      </c>
    </row>
    <row r="23" spans="2:20" x14ac:dyDescent="0.3">
      <c r="B23" s="6" t="s">
        <v>9</v>
      </c>
      <c r="C23" s="6">
        <v>15</v>
      </c>
      <c r="D23" s="6">
        <v>15</v>
      </c>
      <c r="E23" s="7">
        <v>9.9</v>
      </c>
      <c r="F23" s="5">
        <f t="shared" si="3"/>
        <v>1.0694444444444444</v>
      </c>
      <c r="G23" s="5">
        <f t="shared" si="4"/>
        <v>3.8499999999999996</v>
      </c>
      <c r="R23">
        <f t="shared" si="0"/>
        <v>0</v>
      </c>
      <c r="S23">
        <f t="shared" si="1"/>
        <v>9.9</v>
      </c>
      <c r="T23">
        <f t="shared" si="2"/>
        <v>2.75</v>
      </c>
    </row>
    <row r="24" spans="2:20" x14ac:dyDescent="0.3">
      <c r="B24" s="6" t="s">
        <v>9</v>
      </c>
      <c r="C24" s="6">
        <v>16</v>
      </c>
      <c r="D24" s="6">
        <v>16</v>
      </c>
      <c r="E24" s="7">
        <v>13.1</v>
      </c>
      <c r="F24" s="5">
        <f t="shared" si="3"/>
        <v>0.97222222222222199</v>
      </c>
      <c r="G24" s="5">
        <f t="shared" si="4"/>
        <v>3.4999999999999991</v>
      </c>
      <c r="R24">
        <f t="shared" si="0"/>
        <v>0</v>
      </c>
      <c r="S24">
        <f t="shared" si="1"/>
        <v>13.1</v>
      </c>
      <c r="T24">
        <f t="shared" si="2"/>
        <v>3.6388888888888888</v>
      </c>
    </row>
    <row r="25" spans="2:20" x14ac:dyDescent="0.3">
      <c r="B25" s="6" t="s">
        <v>9</v>
      </c>
      <c r="C25" s="6">
        <v>17</v>
      </c>
      <c r="D25" s="6">
        <v>17</v>
      </c>
      <c r="E25" s="7">
        <v>16.899999999999999</v>
      </c>
      <c r="F25" s="5">
        <f t="shared" si="3"/>
        <v>1.1944444444444444</v>
      </c>
      <c r="G25" s="5">
        <f t="shared" si="4"/>
        <v>4.3</v>
      </c>
      <c r="R25">
        <f t="shared" si="0"/>
        <v>0</v>
      </c>
      <c r="S25">
        <f t="shared" si="1"/>
        <v>16.899999999999999</v>
      </c>
      <c r="T25">
        <f t="shared" si="2"/>
        <v>4.6944444444444438</v>
      </c>
    </row>
    <row r="26" spans="2:20" x14ac:dyDescent="0.3">
      <c r="B26" s="6" t="s">
        <v>9</v>
      </c>
      <c r="C26" s="6">
        <v>18</v>
      </c>
      <c r="D26" s="6">
        <v>18</v>
      </c>
      <c r="E26" s="7">
        <v>21.7</v>
      </c>
      <c r="F26" s="5">
        <f t="shared" si="3"/>
        <v>1.2638888888888891</v>
      </c>
      <c r="G26" s="5">
        <f t="shared" si="4"/>
        <v>4.5500000000000007</v>
      </c>
      <c r="R26">
        <f t="shared" si="0"/>
        <v>0</v>
      </c>
      <c r="S26">
        <f t="shared" si="1"/>
        <v>21.7</v>
      </c>
      <c r="T26">
        <f t="shared" si="2"/>
        <v>6.0277777777777777</v>
      </c>
    </row>
    <row r="27" spans="2:20" x14ac:dyDescent="0.3">
      <c r="B27" s="6" t="s">
        <v>9</v>
      </c>
      <c r="C27" s="6">
        <v>19</v>
      </c>
      <c r="D27" s="6">
        <v>19</v>
      </c>
      <c r="E27" s="7">
        <v>26</v>
      </c>
      <c r="F27" s="5">
        <f t="shared" si="3"/>
        <v>0.80555555555555558</v>
      </c>
      <c r="G27" s="5">
        <f t="shared" si="4"/>
        <v>2.9000000000000004</v>
      </c>
      <c r="R27">
        <f t="shared" si="0"/>
        <v>0</v>
      </c>
      <c r="S27">
        <f t="shared" si="1"/>
        <v>26</v>
      </c>
      <c r="T27">
        <f t="shared" si="2"/>
        <v>7.2222222222222223</v>
      </c>
    </row>
    <row r="28" spans="2:20" x14ac:dyDescent="0.3">
      <c r="B28" s="6" t="s">
        <v>9</v>
      </c>
      <c r="C28" s="6">
        <v>20</v>
      </c>
      <c r="D28" s="6">
        <v>20</v>
      </c>
      <c r="E28" s="7">
        <v>27.5</v>
      </c>
      <c r="F28" s="5">
        <f t="shared" si="3"/>
        <v>0.29166666666666685</v>
      </c>
      <c r="G28" s="5">
        <f t="shared" si="4"/>
        <v>1.0500000000000007</v>
      </c>
      <c r="R28">
        <f t="shared" si="0"/>
        <v>0</v>
      </c>
      <c r="S28">
        <f t="shared" si="1"/>
        <v>27.5</v>
      </c>
      <c r="T28">
        <f t="shared" si="2"/>
        <v>7.6388888888888884</v>
      </c>
    </row>
    <row r="29" spans="2:20" x14ac:dyDescent="0.3">
      <c r="B29" s="6" t="s">
        <v>9</v>
      </c>
      <c r="C29" s="6">
        <v>21</v>
      </c>
      <c r="D29" s="6">
        <v>21</v>
      </c>
      <c r="E29" s="7">
        <v>28.1</v>
      </c>
      <c r="F29" s="5">
        <f t="shared" si="3"/>
        <v>0.1111111111111112</v>
      </c>
      <c r="G29" s="5">
        <f t="shared" si="4"/>
        <v>0.40000000000000036</v>
      </c>
      <c r="R29">
        <f t="shared" si="0"/>
        <v>0</v>
      </c>
      <c r="S29">
        <f t="shared" si="1"/>
        <v>28.1</v>
      </c>
      <c r="T29">
        <f t="shared" si="2"/>
        <v>7.8055555555555554</v>
      </c>
    </row>
    <row r="30" spans="2:20" x14ac:dyDescent="0.3">
      <c r="B30" s="6" t="s">
        <v>9</v>
      </c>
      <c r="C30" s="6">
        <v>22</v>
      </c>
      <c r="D30" s="6">
        <v>22</v>
      </c>
      <c r="E30" s="7">
        <v>28.3</v>
      </c>
      <c r="F30" s="5">
        <f t="shared" si="3"/>
        <v>9.7222222222222127E-2</v>
      </c>
      <c r="G30" s="5">
        <f t="shared" si="4"/>
        <v>0.34999999999999964</v>
      </c>
      <c r="R30">
        <f t="shared" si="0"/>
        <v>0</v>
      </c>
      <c r="S30">
        <f t="shared" si="1"/>
        <v>28.3</v>
      </c>
      <c r="T30">
        <f t="shared" si="2"/>
        <v>7.8611111111111107</v>
      </c>
    </row>
    <row r="31" spans="2:20" x14ac:dyDescent="0.3">
      <c r="B31" s="6" t="s">
        <v>9</v>
      </c>
      <c r="C31" s="6">
        <v>23</v>
      </c>
      <c r="D31" s="6">
        <v>23</v>
      </c>
      <c r="E31" s="7">
        <v>28.8</v>
      </c>
      <c r="F31" s="5">
        <f t="shared" si="3"/>
        <v>0.1111111111111112</v>
      </c>
      <c r="G31" s="5">
        <f t="shared" si="4"/>
        <v>0.40000000000000036</v>
      </c>
      <c r="R31">
        <f t="shared" si="0"/>
        <v>0</v>
      </c>
      <c r="S31">
        <f t="shared" si="1"/>
        <v>28.8</v>
      </c>
      <c r="T31">
        <f t="shared" si="2"/>
        <v>8</v>
      </c>
    </row>
    <row r="32" spans="2:20" x14ac:dyDescent="0.3">
      <c r="B32" s="6" t="s">
        <v>9</v>
      </c>
      <c r="C32" s="6">
        <v>24</v>
      </c>
      <c r="D32" s="6">
        <v>24</v>
      </c>
      <c r="E32" s="7">
        <v>29.1</v>
      </c>
      <c r="F32" s="5">
        <f t="shared" si="3"/>
        <v>0.27777777777777779</v>
      </c>
      <c r="G32" s="5">
        <f t="shared" si="4"/>
        <v>1</v>
      </c>
      <c r="R32">
        <f t="shared" si="0"/>
        <v>0</v>
      </c>
      <c r="S32">
        <f t="shared" si="1"/>
        <v>29.1</v>
      </c>
      <c r="T32">
        <f t="shared" si="2"/>
        <v>8.0833333333333339</v>
      </c>
    </row>
    <row r="33" spans="2:20" x14ac:dyDescent="0.3">
      <c r="B33" s="6" t="s">
        <v>9</v>
      </c>
      <c r="C33" s="6">
        <v>25</v>
      </c>
      <c r="D33" s="6">
        <v>25</v>
      </c>
      <c r="E33" s="7">
        <v>30.8</v>
      </c>
      <c r="F33" s="5">
        <f t="shared" si="3"/>
        <v>0.38888888888888851</v>
      </c>
      <c r="G33" s="5">
        <f t="shared" si="4"/>
        <v>1.3999999999999986</v>
      </c>
      <c r="R33">
        <f t="shared" si="0"/>
        <v>0</v>
      </c>
      <c r="S33">
        <f t="shared" si="1"/>
        <v>30.8</v>
      </c>
      <c r="T33">
        <f t="shared" si="2"/>
        <v>8.5555555555555554</v>
      </c>
    </row>
    <row r="34" spans="2:20" x14ac:dyDescent="0.3">
      <c r="B34" s="6" t="s">
        <v>9</v>
      </c>
      <c r="C34" s="6">
        <v>26</v>
      </c>
      <c r="D34" s="6">
        <v>26</v>
      </c>
      <c r="E34" s="7">
        <v>31.9</v>
      </c>
      <c r="F34" s="5">
        <f t="shared" si="3"/>
        <v>0.45833333333333343</v>
      </c>
      <c r="G34" s="5">
        <f t="shared" si="4"/>
        <v>1.6500000000000004</v>
      </c>
      <c r="R34">
        <f t="shared" si="0"/>
        <v>0</v>
      </c>
      <c r="S34">
        <f t="shared" si="1"/>
        <v>31.9</v>
      </c>
      <c r="T34">
        <f t="shared" si="2"/>
        <v>8.8611111111111107</v>
      </c>
    </row>
    <row r="35" spans="2:20" x14ac:dyDescent="0.3">
      <c r="B35" s="6" t="s">
        <v>9</v>
      </c>
      <c r="C35" s="6">
        <v>27</v>
      </c>
      <c r="D35" s="6">
        <v>27</v>
      </c>
      <c r="E35" s="7">
        <v>34.1</v>
      </c>
      <c r="F35" s="5">
        <f t="shared" si="3"/>
        <v>0.65277777777777812</v>
      </c>
      <c r="G35" s="5">
        <f t="shared" si="4"/>
        <v>2.3500000000000014</v>
      </c>
      <c r="R35">
        <f t="shared" si="0"/>
        <v>0</v>
      </c>
      <c r="S35">
        <f t="shared" si="1"/>
        <v>34.1</v>
      </c>
      <c r="T35">
        <f t="shared" si="2"/>
        <v>9.4722222222222232</v>
      </c>
    </row>
    <row r="36" spans="2:20" x14ac:dyDescent="0.3">
      <c r="B36" s="6" t="s">
        <v>9</v>
      </c>
      <c r="C36" s="6">
        <v>28</v>
      </c>
      <c r="D36" s="6">
        <v>28</v>
      </c>
      <c r="E36" s="7">
        <v>36.6</v>
      </c>
      <c r="F36" s="5">
        <f t="shared" si="3"/>
        <v>0.69444444444444442</v>
      </c>
      <c r="G36" s="5">
        <f t="shared" si="4"/>
        <v>2.5</v>
      </c>
      <c r="R36">
        <f t="shared" si="0"/>
        <v>0</v>
      </c>
      <c r="S36">
        <f t="shared" si="1"/>
        <v>36.6</v>
      </c>
      <c r="T36">
        <f t="shared" si="2"/>
        <v>10.166666666666666</v>
      </c>
    </row>
    <row r="37" spans="2:20" x14ac:dyDescent="0.3">
      <c r="B37" s="6" t="s">
        <v>9</v>
      </c>
      <c r="C37" s="6">
        <v>29</v>
      </c>
      <c r="D37" s="6">
        <v>29</v>
      </c>
      <c r="E37" s="7">
        <v>39.1</v>
      </c>
      <c r="F37" s="5">
        <f t="shared" si="3"/>
        <v>0.65277777777777712</v>
      </c>
      <c r="G37" s="5">
        <f t="shared" si="4"/>
        <v>2.3499999999999979</v>
      </c>
      <c r="R37">
        <f t="shared" si="0"/>
        <v>0</v>
      </c>
      <c r="S37">
        <f t="shared" si="1"/>
        <v>39.1</v>
      </c>
      <c r="T37">
        <f t="shared" si="2"/>
        <v>10.861111111111111</v>
      </c>
    </row>
    <row r="38" spans="2:20" x14ac:dyDescent="0.3">
      <c r="B38" s="6" t="s">
        <v>9</v>
      </c>
      <c r="C38" s="6">
        <v>30</v>
      </c>
      <c r="D38" s="6">
        <v>30</v>
      </c>
      <c r="E38" s="7">
        <v>41.3</v>
      </c>
      <c r="F38" s="5">
        <f t="shared" si="3"/>
        <v>0.47222222222222199</v>
      </c>
      <c r="G38" s="5">
        <f t="shared" si="4"/>
        <v>1.6999999999999993</v>
      </c>
      <c r="R38">
        <f t="shared" si="0"/>
        <v>0</v>
      </c>
      <c r="S38">
        <f t="shared" si="1"/>
        <v>41.3</v>
      </c>
      <c r="T38">
        <f t="shared" si="2"/>
        <v>11.472222222222221</v>
      </c>
    </row>
    <row r="39" spans="2:20" x14ac:dyDescent="0.3">
      <c r="B39" s="6" t="s">
        <v>9</v>
      </c>
      <c r="C39" s="6">
        <v>31</v>
      </c>
      <c r="D39" s="6">
        <v>31</v>
      </c>
      <c r="E39" s="7">
        <v>42.5</v>
      </c>
      <c r="F39" s="5">
        <f t="shared" si="3"/>
        <v>0.27777777777777779</v>
      </c>
      <c r="G39" s="5">
        <f t="shared" si="4"/>
        <v>1</v>
      </c>
      <c r="R39">
        <f t="shared" si="0"/>
        <v>0</v>
      </c>
      <c r="S39">
        <f t="shared" si="1"/>
        <v>42.5</v>
      </c>
      <c r="T39">
        <f t="shared" si="2"/>
        <v>11.805555555555555</v>
      </c>
    </row>
    <row r="40" spans="2:20" x14ac:dyDescent="0.3">
      <c r="B40" s="6" t="s">
        <v>9</v>
      </c>
      <c r="C40" s="6">
        <v>32</v>
      </c>
      <c r="D40" s="6">
        <v>32</v>
      </c>
      <c r="E40" s="7">
        <v>43.3</v>
      </c>
      <c r="F40" s="5">
        <f t="shared" si="3"/>
        <v>0.19444444444444425</v>
      </c>
      <c r="G40" s="5">
        <f t="shared" si="4"/>
        <v>0.69999999999999929</v>
      </c>
      <c r="R40">
        <f t="shared" si="0"/>
        <v>0</v>
      </c>
      <c r="S40">
        <f t="shared" si="1"/>
        <v>43.3</v>
      </c>
      <c r="T40">
        <f t="shared" si="2"/>
        <v>12.027777777777777</v>
      </c>
    </row>
    <row r="41" spans="2:20" x14ac:dyDescent="0.3">
      <c r="B41" s="6" t="s">
        <v>9</v>
      </c>
      <c r="C41" s="6">
        <v>33</v>
      </c>
      <c r="D41" s="6">
        <v>33</v>
      </c>
      <c r="E41" s="7">
        <v>43.9</v>
      </c>
      <c r="F41" s="5">
        <f t="shared" si="3"/>
        <v>0.15277777777777798</v>
      </c>
      <c r="G41" s="5">
        <f t="shared" si="4"/>
        <v>0.55000000000000071</v>
      </c>
      <c r="R41">
        <f t="shared" si="0"/>
        <v>0</v>
      </c>
      <c r="S41">
        <f t="shared" si="1"/>
        <v>43.9</v>
      </c>
      <c r="T41">
        <f t="shared" si="2"/>
        <v>12.194444444444443</v>
      </c>
    </row>
    <row r="42" spans="2:20" x14ac:dyDescent="0.3">
      <c r="B42" s="6" t="s">
        <v>9</v>
      </c>
      <c r="C42" s="6">
        <v>34</v>
      </c>
      <c r="D42" s="6">
        <v>34</v>
      </c>
      <c r="E42" s="7">
        <v>44.4</v>
      </c>
      <c r="F42" s="5">
        <f t="shared" si="3"/>
        <v>8.3333333333333523E-2</v>
      </c>
      <c r="G42" s="5">
        <f t="shared" si="4"/>
        <v>0.30000000000000071</v>
      </c>
      <c r="R42">
        <f t="shared" si="0"/>
        <v>0</v>
      </c>
      <c r="S42">
        <f t="shared" si="1"/>
        <v>44.4</v>
      </c>
      <c r="T42">
        <f t="shared" si="2"/>
        <v>12.333333333333332</v>
      </c>
    </row>
    <row r="43" spans="2:20" x14ac:dyDescent="0.3">
      <c r="B43" s="6" t="s">
        <v>9</v>
      </c>
      <c r="C43" s="6">
        <v>35</v>
      </c>
      <c r="D43" s="6">
        <v>35</v>
      </c>
      <c r="E43" s="7">
        <v>44.5</v>
      </c>
      <c r="F43" s="5">
        <f t="shared" si="3"/>
        <v>-2.7777777777777186E-2</v>
      </c>
      <c r="G43" s="5">
        <f t="shared" si="4"/>
        <v>-9.9999999999997868E-2</v>
      </c>
      <c r="R43">
        <f t="shared" si="0"/>
        <v>0</v>
      </c>
      <c r="S43">
        <f t="shared" si="1"/>
        <v>44.5</v>
      </c>
      <c r="T43">
        <f t="shared" si="2"/>
        <v>12.361111111111111</v>
      </c>
    </row>
    <row r="44" spans="2:20" x14ac:dyDescent="0.3">
      <c r="B44" s="6" t="s">
        <v>9</v>
      </c>
      <c r="C44" s="6">
        <v>36</v>
      </c>
      <c r="D44" s="6">
        <v>36</v>
      </c>
      <c r="E44" s="7">
        <v>44.2</v>
      </c>
      <c r="F44" s="5">
        <f t="shared" si="3"/>
        <v>-0.24999999999999961</v>
      </c>
      <c r="G44" s="5">
        <f t="shared" si="4"/>
        <v>-0.89999999999999858</v>
      </c>
      <c r="R44">
        <f t="shared" si="0"/>
        <v>0</v>
      </c>
      <c r="S44">
        <f t="shared" si="1"/>
        <v>44.2</v>
      </c>
      <c r="T44">
        <f t="shared" si="2"/>
        <v>12.277777777777779</v>
      </c>
    </row>
    <row r="45" spans="2:20" x14ac:dyDescent="0.3">
      <c r="B45" s="6" t="s">
        <v>9</v>
      </c>
      <c r="C45" s="6">
        <v>37</v>
      </c>
      <c r="D45" s="6">
        <v>37</v>
      </c>
      <c r="E45" s="7">
        <v>42.7</v>
      </c>
      <c r="F45" s="5">
        <f t="shared" si="3"/>
        <v>-0.59722222222222276</v>
      </c>
      <c r="G45" s="5">
        <f t="shared" si="4"/>
        <v>-2.1500000000000021</v>
      </c>
      <c r="R45">
        <f t="shared" si="0"/>
        <v>0</v>
      </c>
      <c r="S45">
        <f t="shared" si="1"/>
        <v>42.7</v>
      </c>
      <c r="T45">
        <f t="shared" si="2"/>
        <v>11.861111111111112</v>
      </c>
    </row>
    <row r="46" spans="2:20" x14ac:dyDescent="0.3">
      <c r="B46" s="6" t="s">
        <v>9</v>
      </c>
      <c r="C46" s="6">
        <v>38</v>
      </c>
      <c r="D46" s="6">
        <v>38</v>
      </c>
      <c r="E46" s="7">
        <v>39.9</v>
      </c>
      <c r="F46" s="5">
        <f t="shared" si="3"/>
        <v>-0.79166666666666707</v>
      </c>
      <c r="G46" s="5">
        <f t="shared" si="4"/>
        <v>-2.8500000000000014</v>
      </c>
      <c r="R46">
        <f t="shared" si="0"/>
        <v>0</v>
      </c>
      <c r="S46">
        <f t="shared" si="1"/>
        <v>39.9</v>
      </c>
      <c r="T46">
        <f t="shared" si="2"/>
        <v>11.083333333333332</v>
      </c>
    </row>
    <row r="47" spans="2:20" x14ac:dyDescent="0.3">
      <c r="B47" s="6" t="s">
        <v>9</v>
      </c>
      <c r="C47" s="6">
        <v>39</v>
      </c>
      <c r="D47" s="6">
        <v>39</v>
      </c>
      <c r="E47" s="7">
        <v>37</v>
      </c>
      <c r="F47" s="5">
        <f t="shared" si="3"/>
        <v>-0.73611111111111072</v>
      </c>
      <c r="G47" s="5">
        <f t="shared" si="4"/>
        <v>-2.6499999999999986</v>
      </c>
      <c r="R47">
        <f t="shared" si="0"/>
        <v>0</v>
      </c>
      <c r="S47">
        <f t="shared" si="1"/>
        <v>37</v>
      </c>
      <c r="T47">
        <f t="shared" si="2"/>
        <v>10.277777777777777</v>
      </c>
    </row>
    <row r="48" spans="2:20" x14ac:dyDescent="0.3">
      <c r="B48" s="6" t="s">
        <v>9</v>
      </c>
      <c r="C48" s="6">
        <v>40</v>
      </c>
      <c r="D48" s="6">
        <v>40</v>
      </c>
      <c r="E48" s="7">
        <v>34.6</v>
      </c>
      <c r="F48" s="5">
        <f t="shared" si="3"/>
        <v>-0.65277777777777812</v>
      </c>
      <c r="G48" s="5">
        <f t="shared" si="4"/>
        <v>-2.3500000000000014</v>
      </c>
      <c r="R48">
        <f t="shared" si="0"/>
        <v>0</v>
      </c>
      <c r="S48">
        <f t="shared" si="1"/>
        <v>34.6</v>
      </c>
      <c r="T48">
        <f t="shared" si="2"/>
        <v>9.6111111111111107</v>
      </c>
    </row>
    <row r="49" spans="2:20" x14ac:dyDescent="0.3">
      <c r="B49" s="6" t="s">
        <v>9</v>
      </c>
      <c r="C49" s="6">
        <v>41</v>
      </c>
      <c r="D49" s="6">
        <v>41</v>
      </c>
      <c r="E49" s="7">
        <v>32.299999999999997</v>
      </c>
      <c r="F49" s="5">
        <f t="shared" si="3"/>
        <v>-0.7777777777777779</v>
      </c>
      <c r="G49" s="5">
        <f t="shared" si="4"/>
        <v>-2.8000000000000007</v>
      </c>
      <c r="R49">
        <f t="shared" si="0"/>
        <v>0</v>
      </c>
      <c r="S49">
        <f t="shared" si="1"/>
        <v>32.299999999999997</v>
      </c>
      <c r="T49">
        <f t="shared" si="2"/>
        <v>8.9722222222222214</v>
      </c>
    </row>
    <row r="50" spans="2:20" x14ac:dyDescent="0.3">
      <c r="B50" s="6" t="s">
        <v>9</v>
      </c>
      <c r="C50" s="6">
        <v>42</v>
      </c>
      <c r="D50" s="6">
        <v>42</v>
      </c>
      <c r="E50" s="7">
        <v>29</v>
      </c>
      <c r="F50" s="5">
        <f t="shared" si="3"/>
        <v>-0.99999999999999933</v>
      </c>
      <c r="G50" s="5">
        <f t="shared" si="4"/>
        <v>-3.5999999999999979</v>
      </c>
      <c r="R50">
        <f t="shared" si="0"/>
        <v>0</v>
      </c>
      <c r="S50">
        <f t="shared" si="1"/>
        <v>29</v>
      </c>
      <c r="T50">
        <f t="shared" si="2"/>
        <v>8.0555555555555554</v>
      </c>
    </row>
    <row r="51" spans="2:20" x14ac:dyDescent="0.3">
      <c r="B51" s="6" t="s">
        <v>9</v>
      </c>
      <c r="C51" s="6">
        <v>43</v>
      </c>
      <c r="D51" s="6">
        <v>43</v>
      </c>
      <c r="E51" s="7">
        <v>25.1</v>
      </c>
      <c r="F51" s="5">
        <f t="shared" si="3"/>
        <v>-0.94444444444444453</v>
      </c>
      <c r="G51" s="5">
        <f t="shared" si="4"/>
        <v>-3.4000000000000004</v>
      </c>
      <c r="R51">
        <f t="shared" si="0"/>
        <v>0</v>
      </c>
      <c r="S51">
        <f t="shared" si="1"/>
        <v>25.1</v>
      </c>
      <c r="T51">
        <f t="shared" si="2"/>
        <v>6.9722222222222223</v>
      </c>
    </row>
    <row r="52" spans="2:20" x14ac:dyDescent="0.3">
      <c r="B52" s="6" t="s">
        <v>9</v>
      </c>
      <c r="C52" s="6">
        <v>44</v>
      </c>
      <c r="D52" s="6">
        <v>44</v>
      </c>
      <c r="E52" s="7">
        <v>22.2</v>
      </c>
      <c r="F52" s="5">
        <f t="shared" si="3"/>
        <v>-0.5833333333333337</v>
      </c>
      <c r="G52" s="5">
        <f t="shared" si="4"/>
        <v>-2.1000000000000014</v>
      </c>
      <c r="R52">
        <f t="shared" si="0"/>
        <v>0</v>
      </c>
      <c r="S52">
        <f t="shared" si="1"/>
        <v>22.2</v>
      </c>
      <c r="T52">
        <f t="shared" si="2"/>
        <v>6.1666666666666661</v>
      </c>
    </row>
    <row r="53" spans="2:20" x14ac:dyDescent="0.3">
      <c r="B53" s="6" t="s">
        <v>9</v>
      </c>
      <c r="C53" s="6">
        <v>45</v>
      </c>
      <c r="D53" s="6">
        <v>45</v>
      </c>
      <c r="E53" s="7">
        <v>20.9</v>
      </c>
      <c r="F53" s="5">
        <f t="shared" si="3"/>
        <v>-0.25000000000000011</v>
      </c>
      <c r="G53" s="5">
        <f t="shared" si="4"/>
        <v>-0.90000000000000036</v>
      </c>
      <c r="R53">
        <f t="shared" si="0"/>
        <v>0</v>
      </c>
      <c r="S53">
        <f t="shared" si="1"/>
        <v>20.9</v>
      </c>
      <c r="T53">
        <f t="shared" si="2"/>
        <v>5.8055555555555554</v>
      </c>
    </row>
    <row r="54" spans="2:20" x14ac:dyDescent="0.3">
      <c r="B54" s="6" t="s">
        <v>9</v>
      </c>
      <c r="C54" s="6">
        <v>46</v>
      </c>
      <c r="D54" s="6">
        <v>46</v>
      </c>
      <c r="E54" s="7">
        <v>20.399999999999999</v>
      </c>
      <c r="F54" s="5">
        <f t="shared" si="3"/>
        <v>-0.19444444444444425</v>
      </c>
      <c r="G54" s="5">
        <f t="shared" si="4"/>
        <v>-0.69999999999999929</v>
      </c>
      <c r="R54">
        <f t="shared" si="0"/>
        <v>0</v>
      </c>
      <c r="S54">
        <f t="shared" si="1"/>
        <v>20.399999999999999</v>
      </c>
      <c r="T54">
        <f t="shared" si="2"/>
        <v>5.6666666666666661</v>
      </c>
    </row>
    <row r="55" spans="2:20" x14ac:dyDescent="0.3">
      <c r="B55" s="6" t="s">
        <v>9</v>
      </c>
      <c r="C55" s="6">
        <v>47</v>
      </c>
      <c r="D55" s="6">
        <v>47</v>
      </c>
      <c r="E55" s="7">
        <v>19.5</v>
      </c>
      <c r="F55" s="5">
        <f t="shared" si="3"/>
        <v>-0.27777777777777779</v>
      </c>
      <c r="G55" s="5">
        <f t="shared" si="4"/>
        <v>-1</v>
      </c>
      <c r="R55">
        <f t="shared" si="0"/>
        <v>0</v>
      </c>
      <c r="S55">
        <f t="shared" si="1"/>
        <v>19.5</v>
      </c>
      <c r="T55">
        <f t="shared" si="2"/>
        <v>5.416666666666667</v>
      </c>
    </row>
    <row r="56" spans="2:20" x14ac:dyDescent="0.3">
      <c r="B56" s="6" t="s">
        <v>9</v>
      </c>
      <c r="C56" s="6">
        <v>48</v>
      </c>
      <c r="D56" s="6">
        <v>48</v>
      </c>
      <c r="E56" s="7">
        <v>18.399999999999999</v>
      </c>
      <c r="F56" s="5">
        <f t="shared" si="3"/>
        <v>-0.23611111111111099</v>
      </c>
      <c r="G56" s="5">
        <f t="shared" si="4"/>
        <v>-0.84999999999999964</v>
      </c>
      <c r="R56">
        <f t="shared" si="0"/>
        <v>0</v>
      </c>
      <c r="S56">
        <f t="shared" si="1"/>
        <v>18.399999999999999</v>
      </c>
      <c r="T56">
        <f t="shared" si="2"/>
        <v>5.1111111111111107</v>
      </c>
    </row>
    <row r="57" spans="2:20" x14ac:dyDescent="0.3">
      <c r="B57" s="6" t="s">
        <v>9</v>
      </c>
      <c r="C57" s="6">
        <v>49</v>
      </c>
      <c r="D57" s="6">
        <v>49</v>
      </c>
      <c r="E57" s="7">
        <v>17.8</v>
      </c>
      <c r="F57" s="5">
        <f t="shared" si="3"/>
        <v>-8.3333333333333037E-2</v>
      </c>
      <c r="G57" s="5">
        <f t="shared" si="4"/>
        <v>-0.29999999999999893</v>
      </c>
      <c r="R57">
        <f t="shared" si="0"/>
        <v>0</v>
      </c>
      <c r="S57">
        <f t="shared" si="1"/>
        <v>17.8</v>
      </c>
      <c r="T57">
        <f t="shared" si="2"/>
        <v>4.9444444444444446</v>
      </c>
    </row>
    <row r="58" spans="2:20" x14ac:dyDescent="0.3">
      <c r="B58" s="6" t="s">
        <v>9</v>
      </c>
      <c r="C58" s="6">
        <v>50</v>
      </c>
      <c r="D58" s="6">
        <v>50</v>
      </c>
      <c r="E58" s="7">
        <v>17.8</v>
      </c>
      <c r="F58" s="5">
        <f t="shared" si="3"/>
        <v>-5.5555555555555851E-2</v>
      </c>
      <c r="G58" s="5">
        <f t="shared" si="4"/>
        <v>-0.20000000000000107</v>
      </c>
      <c r="R58">
        <f t="shared" si="0"/>
        <v>0</v>
      </c>
      <c r="S58">
        <f t="shared" si="1"/>
        <v>17.8</v>
      </c>
      <c r="T58">
        <f t="shared" si="2"/>
        <v>4.9444444444444446</v>
      </c>
    </row>
    <row r="59" spans="2:20" x14ac:dyDescent="0.3">
      <c r="B59" s="6" t="s">
        <v>9</v>
      </c>
      <c r="C59" s="6">
        <v>51</v>
      </c>
      <c r="D59" s="6">
        <v>51</v>
      </c>
      <c r="E59" s="7">
        <v>17.399999999999999</v>
      </c>
      <c r="F59" s="5">
        <f t="shared" si="3"/>
        <v>-0.29166666666666685</v>
      </c>
      <c r="G59" s="5">
        <f t="shared" si="4"/>
        <v>-1.0500000000000007</v>
      </c>
      <c r="R59">
        <f t="shared" si="0"/>
        <v>0</v>
      </c>
      <c r="S59">
        <f t="shared" si="1"/>
        <v>17.399999999999999</v>
      </c>
      <c r="T59">
        <f t="shared" si="2"/>
        <v>4.833333333333333</v>
      </c>
    </row>
    <row r="60" spans="2:20" x14ac:dyDescent="0.3">
      <c r="B60" s="6" t="s">
        <v>9</v>
      </c>
      <c r="C60" s="6">
        <v>52</v>
      </c>
      <c r="D60" s="6">
        <v>52</v>
      </c>
      <c r="E60" s="7">
        <v>15.7</v>
      </c>
      <c r="F60" s="5">
        <f t="shared" si="3"/>
        <v>-0.5972222222222221</v>
      </c>
      <c r="G60" s="5">
        <f t="shared" si="4"/>
        <v>-2.1499999999999995</v>
      </c>
      <c r="R60">
        <f t="shared" si="0"/>
        <v>0</v>
      </c>
      <c r="S60">
        <f t="shared" si="1"/>
        <v>15.7</v>
      </c>
      <c r="T60">
        <f t="shared" si="2"/>
        <v>4.3611111111111107</v>
      </c>
    </row>
    <row r="61" spans="2:20" x14ac:dyDescent="0.3">
      <c r="B61" s="6" t="s">
        <v>9</v>
      </c>
      <c r="C61" s="6">
        <v>53</v>
      </c>
      <c r="D61" s="6">
        <v>53</v>
      </c>
      <c r="E61" s="7">
        <v>13.1</v>
      </c>
      <c r="F61" s="5">
        <f t="shared" si="3"/>
        <v>-0.49999999999999994</v>
      </c>
      <c r="G61" s="5">
        <f t="shared" si="4"/>
        <v>-1.7999999999999998</v>
      </c>
      <c r="R61">
        <f t="shared" si="0"/>
        <v>0</v>
      </c>
      <c r="S61">
        <f t="shared" si="1"/>
        <v>13.1</v>
      </c>
      <c r="T61">
        <f t="shared" si="2"/>
        <v>3.6388888888888888</v>
      </c>
    </row>
    <row r="62" spans="2:20" x14ac:dyDescent="0.3">
      <c r="B62" s="6" t="s">
        <v>9</v>
      </c>
      <c r="C62" s="6">
        <v>54</v>
      </c>
      <c r="D62" s="6">
        <v>54</v>
      </c>
      <c r="E62" s="7">
        <v>12.1</v>
      </c>
      <c r="F62" s="5">
        <f t="shared" si="3"/>
        <v>-0.15277777777777773</v>
      </c>
      <c r="G62" s="5">
        <f t="shared" si="4"/>
        <v>-0.54999999999999982</v>
      </c>
      <c r="R62">
        <f t="shared" si="0"/>
        <v>0</v>
      </c>
      <c r="S62">
        <f t="shared" si="1"/>
        <v>12.1</v>
      </c>
      <c r="T62">
        <f t="shared" si="2"/>
        <v>3.3611111111111107</v>
      </c>
    </row>
    <row r="63" spans="2:20" x14ac:dyDescent="0.3">
      <c r="B63" s="6" t="s">
        <v>9</v>
      </c>
      <c r="C63" s="6">
        <v>55</v>
      </c>
      <c r="D63" s="6">
        <v>55</v>
      </c>
      <c r="E63" s="7">
        <v>12</v>
      </c>
      <c r="F63" s="5">
        <f t="shared" si="3"/>
        <v>-1.388888888888884E-2</v>
      </c>
      <c r="G63" s="5">
        <f t="shared" si="4"/>
        <v>-4.9999999999999822E-2</v>
      </c>
      <c r="R63">
        <f t="shared" si="0"/>
        <v>0</v>
      </c>
      <c r="S63">
        <f t="shared" si="1"/>
        <v>12</v>
      </c>
      <c r="T63">
        <f t="shared" si="2"/>
        <v>3.333333333333333</v>
      </c>
    </row>
    <row r="64" spans="2:20" x14ac:dyDescent="0.3">
      <c r="B64" s="6" t="s">
        <v>9</v>
      </c>
      <c r="C64" s="6">
        <v>56</v>
      </c>
      <c r="D64" s="6">
        <v>56</v>
      </c>
      <c r="E64" s="7">
        <v>12</v>
      </c>
      <c r="F64" s="5">
        <f t="shared" si="3"/>
        <v>0</v>
      </c>
      <c r="G64" s="5">
        <f t="shared" si="4"/>
        <v>0</v>
      </c>
      <c r="R64">
        <f t="shared" si="0"/>
        <v>0</v>
      </c>
      <c r="S64">
        <f t="shared" si="1"/>
        <v>12</v>
      </c>
      <c r="T64">
        <f t="shared" si="2"/>
        <v>3.333333333333333</v>
      </c>
    </row>
    <row r="65" spans="2:20" x14ac:dyDescent="0.3">
      <c r="B65" s="6" t="s">
        <v>9</v>
      </c>
      <c r="C65" s="6">
        <v>57</v>
      </c>
      <c r="D65" s="6">
        <v>57</v>
      </c>
      <c r="E65" s="7">
        <v>12</v>
      </c>
      <c r="F65" s="5">
        <f t="shared" si="3"/>
        <v>4.1666666666666761E-2</v>
      </c>
      <c r="G65" s="5">
        <f t="shared" si="4"/>
        <v>0.15000000000000036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6" t="s">
        <v>9</v>
      </c>
      <c r="C66" s="6">
        <v>58</v>
      </c>
      <c r="D66" s="6">
        <v>58</v>
      </c>
      <c r="E66" s="7">
        <v>12.3</v>
      </c>
      <c r="F66" s="5">
        <f t="shared" si="3"/>
        <v>8.3333333333333287E-2</v>
      </c>
      <c r="G66" s="5">
        <f t="shared" si="4"/>
        <v>0.29999999999999982</v>
      </c>
      <c r="R66">
        <f t="shared" si="0"/>
        <v>0</v>
      </c>
      <c r="S66">
        <f t="shared" si="1"/>
        <v>12.3</v>
      </c>
      <c r="T66">
        <f t="shared" si="2"/>
        <v>3.416666666666667</v>
      </c>
    </row>
    <row r="67" spans="2:20" x14ac:dyDescent="0.3">
      <c r="B67" s="6" t="s">
        <v>9</v>
      </c>
      <c r="C67" s="6">
        <v>59</v>
      </c>
      <c r="D67" s="6">
        <v>59</v>
      </c>
      <c r="E67" s="7">
        <v>12.6</v>
      </c>
      <c r="F67" s="5">
        <f t="shared" si="3"/>
        <v>0.33333333333333315</v>
      </c>
      <c r="G67" s="5">
        <f t="shared" si="4"/>
        <v>1.1999999999999993</v>
      </c>
      <c r="R67">
        <f t="shared" si="0"/>
        <v>0</v>
      </c>
      <c r="S67">
        <f t="shared" si="1"/>
        <v>12.6</v>
      </c>
      <c r="T67">
        <f t="shared" si="2"/>
        <v>3.5</v>
      </c>
    </row>
    <row r="68" spans="2:20" x14ac:dyDescent="0.3">
      <c r="B68" s="6" t="s">
        <v>9</v>
      </c>
      <c r="C68" s="6">
        <v>60</v>
      </c>
      <c r="D68" s="6">
        <v>60</v>
      </c>
      <c r="E68" s="7">
        <v>14.7</v>
      </c>
      <c r="F68" s="5">
        <f t="shared" si="3"/>
        <v>0.37500000000000011</v>
      </c>
      <c r="G68" s="5">
        <f t="shared" si="4"/>
        <v>1.3500000000000005</v>
      </c>
      <c r="R68">
        <f t="shared" si="0"/>
        <v>0</v>
      </c>
      <c r="S68">
        <f t="shared" si="1"/>
        <v>14.7</v>
      </c>
      <c r="T68">
        <f t="shared" si="2"/>
        <v>4.083333333333333</v>
      </c>
    </row>
    <row r="69" spans="2:20" x14ac:dyDescent="0.3">
      <c r="B69" s="6" t="s">
        <v>9</v>
      </c>
      <c r="C69" s="6">
        <v>61</v>
      </c>
      <c r="D69" s="6">
        <v>61</v>
      </c>
      <c r="E69" s="7">
        <v>15.3</v>
      </c>
      <c r="F69" s="5">
        <f t="shared" si="3"/>
        <v>0.16666666666666682</v>
      </c>
      <c r="G69" s="5">
        <f t="shared" si="4"/>
        <v>0.60000000000000053</v>
      </c>
      <c r="R69">
        <f t="shared" si="0"/>
        <v>0</v>
      </c>
      <c r="S69">
        <f t="shared" si="1"/>
        <v>15.3</v>
      </c>
      <c r="T69">
        <f t="shared" si="2"/>
        <v>4.25</v>
      </c>
    </row>
    <row r="70" spans="2:20" x14ac:dyDescent="0.3">
      <c r="B70" s="6" t="s">
        <v>9</v>
      </c>
      <c r="C70" s="6">
        <v>62</v>
      </c>
      <c r="D70" s="6">
        <v>62</v>
      </c>
      <c r="E70" s="7">
        <v>15.9</v>
      </c>
      <c r="F70" s="5">
        <f t="shared" si="3"/>
        <v>0.12499999999999981</v>
      </c>
      <c r="G70" s="5">
        <f t="shared" si="4"/>
        <v>0.44999999999999929</v>
      </c>
      <c r="R70">
        <f t="shared" si="0"/>
        <v>0</v>
      </c>
      <c r="S70">
        <f t="shared" si="1"/>
        <v>15.9</v>
      </c>
      <c r="T70">
        <f t="shared" si="2"/>
        <v>4.416666666666667</v>
      </c>
    </row>
    <row r="71" spans="2:20" x14ac:dyDescent="0.3">
      <c r="B71" s="6" t="s">
        <v>9</v>
      </c>
      <c r="C71" s="6">
        <v>63</v>
      </c>
      <c r="D71" s="6">
        <v>63</v>
      </c>
      <c r="E71" s="7">
        <v>16.2</v>
      </c>
      <c r="F71" s="5">
        <f t="shared" si="3"/>
        <v>0.16666666666666682</v>
      </c>
      <c r="G71" s="5">
        <f t="shared" si="4"/>
        <v>0.60000000000000053</v>
      </c>
      <c r="R71">
        <f t="shared" si="0"/>
        <v>0</v>
      </c>
      <c r="S71">
        <f t="shared" si="1"/>
        <v>16.2</v>
      </c>
      <c r="T71">
        <f t="shared" si="2"/>
        <v>4.5</v>
      </c>
    </row>
    <row r="72" spans="2:20" x14ac:dyDescent="0.3">
      <c r="B72" s="6" t="s">
        <v>9</v>
      </c>
      <c r="C72" s="6">
        <v>64</v>
      </c>
      <c r="D72" s="6">
        <v>64</v>
      </c>
      <c r="E72" s="7">
        <v>17.100000000000001</v>
      </c>
      <c r="F72" s="5">
        <f t="shared" si="3"/>
        <v>0.2222222222222224</v>
      </c>
      <c r="G72" s="5">
        <f t="shared" si="4"/>
        <v>0.80000000000000071</v>
      </c>
      <c r="R72">
        <f t="shared" ref="R72:R135" si="5">IF(E72&lt;1,1,0)</f>
        <v>0</v>
      </c>
      <c r="S72">
        <f t="shared" ref="S72:S135" si="6">IF(R72=1,"",E72)</f>
        <v>17.100000000000001</v>
      </c>
      <c r="T72">
        <f t="shared" ref="T72:T135" si="7">E72/3.6</f>
        <v>4.75</v>
      </c>
    </row>
    <row r="73" spans="2:20" x14ac:dyDescent="0.3">
      <c r="B73" s="6" t="s">
        <v>9</v>
      </c>
      <c r="C73" s="6">
        <v>65</v>
      </c>
      <c r="D73" s="6">
        <v>65</v>
      </c>
      <c r="E73" s="7">
        <v>17.8</v>
      </c>
      <c r="F73" s="5">
        <f t="shared" si="3"/>
        <v>0.1388888888888889</v>
      </c>
      <c r="G73" s="5">
        <f t="shared" si="4"/>
        <v>0.5</v>
      </c>
      <c r="R73">
        <f t="shared" si="5"/>
        <v>0</v>
      </c>
      <c r="S73">
        <f t="shared" si="6"/>
        <v>17.8</v>
      </c>
      <c r="T73">
        <f t="shared" si="7"/>
        <v>4.9444444444444446</v>
      </c>
    </row>
    <row r="74" spans="2:20" x14ac:dyDescent="0.3">
      <c r="B74" s="6" t="s">
        <v>9</v>
      </c>
      <c r="C74" s="6">
        <v>66</v>
      </c>
      <c r="D74" s="6">
        <v>66</v>
      </c>
      <c r="E74" s="7">
        <v>18.100000000000001</v>
      </c>
      <c r="F74" s="5">
        <f t="shared" ref="F74:F137" si="8">($E75-$E73)/2/3.6</f>
        <v>8.3333333333333037E-2</v>
      </c>
      <c r="G74" s="5">
        <f t="shared" ref="G74:G137" si="9">($E75-$E73)/2</f>
        <v>0.29999999999999893</v>
      </c>
      <c r="R74">
        <f t="shared" si="5"/>
        <v>0</v>
      </c>
      <c r="S74">
        <f t="shared" si="6"/>
        <v>18.100000000000001</v>
      </c>
      <c r="T74">
        <f t="shared" si="7"/>
        <v>5.0277777777777777</v>
      </c>
    </row>
    <row r="75" spans="2:20" x14ac:dyDescent="0.3">
      <c r="B75" s="6" t="s">
        <v>9</v>
      </c>
      <c r="C75" s="6">
        <v>67</v>
      </c>
      <c r="D75" s="6">
        <v>67</v>
      </c>
      <c r="E75" s="7">
        <v>18.399999999999999</v>
      </c>
      <c r="F75" s="5">
        <f t="shared" si="8"/>
        <v>0.30555555555555547</v>
      </c>
      <c r="G75" s="5">
        <f t="shared" si="9"/>
        <v>1.0999999999999996</v>
      </c>
      <c r="R75">
        <f t="shared" si="5"/>
        <v>0</v>
      </c>
      <c r="S75">
        <f t="shared" si="6"/>
        <v>18.399999999999999</v>
      </c>
      <c r="T75">
        <f t="shared" si="7"/>
        <v>5.1111111111111107</v>
      </c>
    </row>
    <row r="76" spans="2:20" x14ac:dyDescent="0.3">
      <c r="B76" s="6" t="s">
        <v>9</v>
      </c>
      <c r="C76" s="6">
        <v>68</v>
      </c>
      <c r="D76" s="6">
        <v>68</v>
      </c>
      <c r="E76" s="7">
        <v>20.3</v>
      </c>
      <c r="F76" s="5">
        <f t="shared" si="8"/>
        <v>0.66666666666666674</v>
      </c>
      <c r="G76" s="5">
        <f t="shared" si="9"/>
        <v>2.4000000000000004</v>
      </c>
      <c r="R76">
        <f t="shared" si="5"/>
        <v>0</v>
      </c>
      <c r="S76">
        <f t="shared" si="6"/>
        <v>20.3</v>
      </c>
      <c r="T76">
        <f t="shared" si="7"/>
        <v>5.6388888888888893</v>
      </c>
    </row>
    <row r="77" spans="2:20" x14ac:dyDescent="0.3">
      <c r="B77" s="6" t="s">
        <v>9</v>
      </c>
      <c r="C77" s="6">
        <v>69</v>
      </c>
      <c r="D77" s="6">
        <v>69</v>
      </c>
      <c r="E77" s="7">
        <v>23.2</v>
      </c>
      <c r="F77" s="5">
        <f t="shared" si="8"/>
        <v>0.86111111111111094</v>
      </c>
      <c r="G77" s="5">
        <f t="shared" si="9"/>
        <v>3.0999999999999996</v>
      </c>
      <c r="R77">
        <f t="shared" si="5"/>
        <v>0</v>
      </c>
      <c r="S77">
        <f t="shared" si="6"/>
        <v>23.2</v>
      </c>
      <c r="T77">
        <f t="shared" si="7"/>
        <v>6.4444444444444438</v>
      </c>
    </row>
    <row r="78" spans="2:20" x14ac:dyDescent="0.3">
      <c r="B78" s="6" t="s">
        <v>9</v>
      </c>
      <c r="C78" s="6">
        <v>70</v>
      </c>
      <c r="D78" s="6">
        <v>70</v>
      </c>
      <c r="E78" s="7">
        <v>26.5</v>
      </c>
      <c r="F78" s="5">
        <f t="shared" si="8"/>
        <v>0.91666666666666685</v>
      </c>
      <c r="G78" s="5">
        <f t="shared" si="9"/>
        <v>3.3000000000000007</v>
      </c>
      <c r="R78">
        <f t="shared" si="5"/>
        <v>0</v>
      </c>
      <c r="S78">
        <f t="shared" si="6"/>
        <v>26.5</v>
      </c>
      <c r="T78">
        <f t="shared" si="7"/>
        <v>7.3611111111111107</v>
      </c>
    </row>
    <row r="79" spans="2:20" x14ac:dyDescent="0.3">
      <c r="B79" s="6" t="s">
        <v>9</v>
      </c>
      <c r="C79" s="6">
        <v>71</v>
      </c>
      <c r="D79" s="6">
        <v>71</v>
      </c>
      <c r="E79" s="7">
        <v>29.8</v>
      </c>
      <c r="F79" s="5">
        <f t="shared" si="8"/>
        <v>0.84722222222222243</v>
      </c>
      <c r="G79" s="5">
        <f t="shared" si="9"/>
        <v>3.0500000000000007</v>
      </c>
      <c r="R79">
        <f t="shared" si="5"/>
        <v>0</v>
      </c>
      <c r="S79">
        <f t="shared" si="6"/>
        <v>29.8</v>
      </c>
      <c r="T79">
        <f t="shared" si="7"/>
        <v>8.2777777777777786</v>
      </c>
    </row>
    <row r="80" spans="2:20" x14ac:dyDescent="0.3">
      <c r="B80" s="6" t="s">
        <v>9</v>
      </c>
      <c r="C80" s="6">
        <v>72</v>
      </c>
      <c r="D80" s="6">
        <v>72</v>
      </c>
      <c r="E80" s="7">
        <v>32.6</v>
      </c>
      <c r="F80" s="5">
        <f t="shared" si="8"/>
        <v>0.63888888888888862</v>
      </c>
      <c r="G80" s="5">
        <f t="shared" si="9"/>
        <v>2.2999999999999989</v>
      </c>
      <c r="R80">
        <f t="shared" si="5"/>
        <v>0</v>
      </c>
      <c r="S80">
        <f t="shared" si="6"/>
        <v>32.6</v>
      </c>
      <c r="T80">
        <f t="shared" si="7"/>
        <v>9.0555555555555554</v>
      </c>
    </row>
    <row r="81" spans="2:20" x14ac:dyDescent="0.3">
      <c r="B81" s="6" t="s">
        <v>9</v>
      </c>
      <c r="C81" s="6">
        <v>73</v>
      </c>
      <c r="D81" s="6">
        <v>73</v>
      </c>
      <c r="E81" s="7">
        <v>34.4</v>
      </c>
      <c r="F81" s="5">
        <f t="shared" si="8"/>
        <v>0.40277777777777757</v>
      </c>
      <c r="G81" s="5">
        <f t="shared" si="9"/>
        <v>1.4499999999999993</v>
      </c>
      <c r="R81">
        <f t="shared" si="5"/>
        <v>0</v>
      </c>
      <c r="S81">
        <f t="shared" si="6"/>
        <v>34.4</v>
      </c>
      <c r="T81">
        <f t="shared" si="7"/>
        <v>9.5555555555555554</v>
      </c>
    </row>
    <row r="82" spans="2:20" x14ac:dyDescent="0.3">
      <c r="B82" s="6" t="s">
        <v>9</v>
      </c>
      <c r="C82" s="6">
        <v>74</v>
      </c>
      <c r="D82" s="6">
        <v>74</v>
      </c>
      <c r="E82" s="7">
        <v>35.5</v>
      </c>
      <c r="F82" s="5">
        <f t="shared" si="8"/>
        <v>0.27777777777777779</v>
      </c>
      <c r="G82" s="5">
        <f t="shared" si="9"/>
        <v>1</v>
      </c>
      <c r="R82">
        <f t="shared" si="5"/>
        <v>0</v>
      </c>
      <c r="S82">
        <f t="shared" si="6"/>
        <v>35.5</v>
      </c>
      <c r="T82">
        <f t="shared" si="7"/>
        <v>9.8611111111111107</v>
      </c>
    </row>
    <row r="83" spans="2:20" x14ac:dyDescent="0.3">
      <c r="B83" s="6" t="s">
        <v>9</v>
      </c>
      <c r="C83" s="6">
        <v>75</v>
      </c>
      <c r="D83" s="6">
        <v>75</v>
      </c>
      <c r="E83" s="7">
        <v>36.4</v>
      </c>
      <c r="F83" s="5">
        <f t="shared" si="8"/>
        <v>0.26388888888888867</v>
      </c>
      <c r="G83" s="5">
        <f t="shared" si="9"/>
        <v>0.94999999999999929</v>
      </c>
      <c r="R83">
        <f t="shared" si="5"/>
        <v>0</v>
      </c>
      <c r="S83">
        <f t="shared" si="6"/>
        <v>36.4</v>
      </c>
      <c r="T83">
        <f t="shared" si="7"/>
        <v>10.111111111111111</v>
      </c>
    </row>
    <row r="84" spans="2:20" x14ac:dyDescent="0.3">
      <c r="B84" s="6" t="s">
        <v>9</v>
      </c>
      <c r="C84" s="6">
        <v>76</v>
      </c>
      <c r="D84" s="6">
        <v>76</v>
      </c>
      <c r="E84" s="7">
        <v>37.4</v>
      </c>
      <c r="F84" s="5">
        <f t="shared" si="8"/>
        <v>0.29166666666666685</v>
      </c>
      <c r="G84" s="5">
        <f t="shared" si="9"/>
        <v>1.0500000000000007</v>
      </c>
      <c r="R84">
        <f t="shared" si="5"/>
        <v>0</v>
      </c>
      <c r="S84">
        <f t="shared" si="6"/>
        <v>37.4</v>
      </c>
      <c r="T84">
        <f t="shared" si="7"/>
        <v>10.388888888888888</v>
      </c>
    </row>
    <row r="85" spans="2:20" x14ac:dyDescent="0.3">
      <c r="B85" s="6" t="s">
        <v>9</v>
      </c>
      <c r="C85" s="6">
        <v>77</v>
      </c>
      <c r="D85" s="6">
        <v>77</v>
      </c>
      <c r="E85" s="7">
        <v>38.5</v>
      </c>
      <c r="F85" s="5">
        <f t="shared" si="8"/>
        <v>0.26388888888888867</v>
      </c>
      <c r="G85" s="5">
        <f t="shared" si="9"/>
        <v>0.94999999999999929</v>
      </c>
      <c r="R85">
        <f t="shared" si="5"/>
        <v>0</v>
      </c>
      <c r="S85">
        <f t="shared" si="6"/>
        <v>38.5</v>
      </c>
      <c r="T85">
        <f t="shared" si="7"/>
        <v>10.694444444444445</v>
      </c>
    </row>
    <row r="86" spans="2:20" x14ac:dyDescent="0.3">
      <c r="B86" s="6" t="s">
        <v>9</v>
      </c>
      <c r="C86" s="6">
        <v>78</v>
      </c>
      <c r="D86" s="6">
        <v>78</v>
      </c>
      <c r="E86" s="7">
        <v>39.299999999999997</v>
      </c>
      <c r="F86" s="5">
        <f t="shared" si="8"/>
        <v>0.1388888888888889</v>
      </c>
      <c r="G86" s="5">
        <f t="shared" si="9"/>
        <v>0.5</v>
      </c>
      <c r="R86">
        <f t="shared" si="5"/>
        <v>0</v>
      </c>
      <c r="S86">
        <f t="shared" si="6"/>
        <v>39.299999999999997</v>
      </c>
      <c r="T86">
        <f t="shared" si="7"/>
        <v>10.916666666666666</v>
      </c>
    </row>
    <row r="87" spans="2:20" x14ac:dyDescent="0.3">
      <c r="B87" s="6" t="s">
        <v>9</v>
      </c>
      <c r="C87" s="6">
        <v>79</v>
      </c>
      <c r="D87" s="6">
        <v>79</v>
      </c>
      <c r="E87" s="7">
        <v>39.5</v>
      </c>
      <c r="F87" s="5">
        <f t="shared" si="8"/>
        <v>-4.1666666666666269E-2</v>
      </c>
      <c r="G87" s="5">
        <f t="shared" si="9"/>
        <v>-0.14999999999999858</v>
      </c>
      <c r="R87">
        <f t="shared" si="5"/>
        <v>0</v>
      </c>
      <c r="S87">
        <f t="shared" si="6"/>
        <v>39.5</v>
      </c>
      <c r="T87">
        <f t="shared" si="7"/>
        <v>10.972222222222221</v>
      </c>
    </row>
    <row r="88" spans="2:20" x14ac:dyDescent="0.3">
      <c r="B88" s="6" t="s">
        <v>9</v>
      </c>
      <c r="C88" s="6">
        <v>80</v>
      </c>
      <c r="D88" s="6">
        <v>80</v>
      </c>
      <c r="E88" s="7">
        <v>39</v>
      </c>
      <c r="F88" s="5">
        <f t="shared" si="8"/>
        <v>-0.1388888888888889</v>
      </c>
      <c r="G88" s="5">
        <f t="shared" si="9"/>
        <v>-0.5</v>
      </c>
      <c r="R88">
        <f t="shared" si="5"/>
        <v>0</v>
      </c>
      <c r="S88">
        <f t="shared" si="6"/>
        <v>39</v>
      </c>
      <c r="T88">
        <f t="shared" si="7"/>
        <v>10.833333333333334</v>
      </c>
    </row>
    <row r="89" spans="2:20" x14ac:dyDescent="0.3">
      <c r="B89" s="6" t="s">
        <v>9</v>
      </c>
      <c r="C89" s="6">
        <v>81</v>
      </c>
      <c r="D89" s="6">
        <v>81</v>
      </c>
      <c r="E89" s="7">
        <v>38.5</v>
      </c>
      <c r="F89" s="5">
        <f t="shared" si="8"/>
        <v>-0.23611111111111149</v>
      </c>
      <c r="G89" s="5">
        <f t="shared" si="9"/>
        <v>-0.85000000000000142</v>
      </c>
      <c r="R89">
        <f t="shared" si="5"/>
        <v>0</v>
      </c>
      <c r="S89">
        <f t="shared" si="6"/>
        <v>38.5</v>
      </c>
      <c r="T89">
        <f t="shared" si="7"/>
        <v>10.694444444444445</v>
      </c>
    </row>
    <row r="90" spans="2:20" x14ac:dyDescent="0.3">
      <c r="B90" s="6" t="s">
        <v>9</v>
      </c>
      <c r="C90" s="6">
        <v>82</v>
      </c>
      <c r="D90" s="6">
        <v>82</v>
      </c>
      <c r="E90" s="7">
        <v>37.299999999999997</v>
      </c>
      <c r="F90" s="5">
        <f t="shared" si="8"/>
        <v>-0.20833333333333331</v>
      </c>
      <c r="G90" s="5">
        <f t="shared" si="9"/>
        <v>-0.75</v>
      </c>
      <c r="R90">
        <f t="shared" si="5"/>
        <v>0</v>
      </c>
      <c r="S90">
        <f t="shared" si="6"/>
        <v>37.299999999999997</v>
      </c>
      <c r="T90">
        <f t="shared" si="7"/>
        <v>10.361111111111111</v>
      </c>
    </row>
    <row r="91" spans="2:20" x14ac:dyDescent="0.3">
      <c r="B91" s="6" t="s">
        <v>9</v>
      </c>
      <c r="C91" s="6">
        <v>83</v>
      </c>
      <c r="D91" s="6">
        <v>83</v>
      </c>
      <c r="E91" s="7">
        <v>37</v>
      </c>
      <c r="F91" s="5">
        <f t="shared" si="8"/>
        <v>-8.3333333333332538E-2</v>
      </c>
      <c r="G91" s="5">
        <f t="shared" si="9"/>
        <v>-0.29999999999999716</v>
      </c>
      <c r="R91">
        <f t="shared" si="5"/>
        <v>0</v>
      </c>
      <c r="S91">
        <f t="shared" si="6"/>
        <v>37</v>
      </c>
      <c r="T91">
        <f t="shared" si="7"/>
        <v>10.277777777777777</v>
      </c>
    </row>
    <row r="92" spans="2:20" x14ac:dyDescent="0.3">
      <c r="B92" s="6" t="s">
        <v>9</v>
      </c>
      <c r="C92" s="6">
        <v>84</v>
      </c>
      <c r="D92" s="6">
        <v>84</v>
      </c>
      <c r="E92" s="7">
        <v>36.700000000000003</v>
      </c>
      <c r="F92" s="5">
        <f t="shared" si="8"/>
        <v>-0.15277777777777798</v>
      </c>
      <c r="G92" s="5">
        <f t="shared" si="9"/>
        <v>-0.55000000000000071</v>
      </c>
      <c r="R92">
        <f t="shared" si="5"/>
        <v>0</v>
      </c>
      <c r="S92">
        <f t="shared" si="6"/>
        <v>36.700000000000003</v>
      </c>
      <c r="T92">
        <f t="shared" si="7"/>
        <v>10.194444444444445</v>
      </c>
    </row>
    <row r="93" spans="2:20" x14ac:dyDescent="0.3">
      <c r="B93" s="6" t="s">
        <v>9</v>
      </c>
      <c r="C93" s="6">
        <v>85</v>
      </c>
      <c r="D93" s="6">
        <v>85</v>
      </c>
      <c r="E93" s="7">
        <v>35.9</v>
      </c>
      <c r="F93" s="5">
        <f t="shared" si="8"/>
        <v>-0.19444444444444522</v>
      </c>
      <c r="G93" s="5">
        <f t="shared" si="9"/>
        <v>-0.70000000000000284</v>
      </c>
      <c r="R93">
        <f t="shared" si="5"/>
        <v>0</v>
      </c>
      <c r="S93">
        <f t="shared" si="6"/>
        <v>35.9</v>
      </c>
      <c r="T93">
        <f t="shared" si="7"/>
        <v>9.9722222222222214</v>
      </c>
    </row>
    <row r="94" spans="2:20" x14ac:dyDescent="0.3">
      <c r="B94" s="6" t="s">
        <v>9</v>
      </c>
      <c r="C94" s="6">
        <v>86</v>
      </c>
      <c r="D94" s="6">
        <v>86</v>
      </c>
      <c r="E94" s="7">
        <v>35.299999999999997</v>
      </c>
      <c r="F94" s="5">
        <f t="shared" si="8"/>
        <v>-0.18055555555555516</v>
      </c>
      <c r="G94" s="5">
        <f t="shared" si="9"/>
        <v>-0.64999999999999858</v>
      </c>
      <c r="R94">
        <f t="shared" si="5"/>
        <v>0</v>
      </c>
      <c r="S94">
        <f t="shared" si="6"/>
        <v>35.299999999999997</v>
      </c>
      <c r="T94">
        <f t="shared" si="7"/>
        <v>9.8055555555555554</v>
      </c>
    </row>
    <row r="95" spans="2:20" x14ac:dyDescent="0.3">
      <c r="B95" s="6" t="s">
        <v>9</v>
      </c>
      <c r="C95" s="6">
        <v>87</v>
      </c>
      <c r="D95" s="6">
        <v>87</v>
      </c>
      <c r="E95" s="7">
        <v>34.6</v>
      </c>
      <c r="F95" s="5">
        <f t="shared" si="8"/>
        <v>-0.15277777777777699</v>
      </c>
      <c r="G95" s="5">
        <f t="shared" si="9"/>
        <v>-0.54999999999999716</v>
      </c>
      <c r="R95">
        <f t="shared" si="5"/>
        <v>0</v>
      </c>
      <c r="S95">
        <f t="shared" si="6"/>
        <v>34.6</v>
      </c>
      <c r="T95">
        <f t="shared" si="7"/>
        <v>9.6111111111111107</v>
      </c>
    </row>
    <row r="96" spans="2:20" x14ac:dyDescent="0.3">
      <c r="B96" s="6" t="s">
        <v>9</v>
      </c>
      <c r="C96" s="6">
        <v>88</v>
      </c>
      <c r="D96" s="6">
        <v>88</v>
      </c>
      <c r="E96" s="7">
        <v>34.200000000000003</v>
      </c>
      <c r="F96" s="5">
        <f t="shared" si="8"/>
        <v>-0.37500000000000039</v>
      </c>
      <c r="G96" s="5">
        <f t="shared" si="9"/>
        <v>-1.3500000000000014</v>
      </c>
      <c r="R96">
        <f t="shared" si="5"/>
        <v>0</v>
      </c>
      <c r="S96">
        <f t="shared" si="6"/>
        <v>34.200000000000003</v>
      </c>
      <c r="T96">
        <f t="shared" si="7"/>
        <v>9.5</v>
      </c>
    </row>
    <row r="97" spans="2:20" x14ac:dyDescent="0.3">
      <c r="B97" s="6" t="s">
        <v>9</v>
      </c>
      <c r="C97" s="6">
        <v>89</v>
      </c>
      <c r="D97" s="6">
        <v>89</v>
      </c>
      <c r="E97" s="7">
        <v>31.9</v>
      </c>
      <c r="F97" s="5">
        <f t="shared" si="8"/>
        <v>-0.95833333333333359</v>
      </c>
      <c r="G97" s="5">
        <f t="shared" si="9"/>
        <v>-3.4500000000000011</v>
      </c>
      <c r="R97">
        <f t="shared" si="5"/>
        <v>0</v>
      </c>
      <c r="S97">
        <f t="shared" si="6"/>
        <v>31.9</v>
      </c>
      <c r="T97">
        <f t="shared" si="7"/>
        <v>8.8611111111111107</v>
      </c>
    </row>
    <row r="98" spans="2:20" x14ac:dyDescent="0.3">
      <c r="B98" s="6" t="s">
        <v>9</v>
      </c>
      <c r="C98" s="6">
        <v>90</v>
      </c>
      <c r="D98" s="6">
        <v>90</v>
      </c>
      <c r="E98" s="7">
        <v>27.3</v>
      </c>
      <c r="F98" s="5">
        <f t="shared" si="8"/>
        <v>-1.3749999999999998</v>
      </c>
      <c r="G98" s="5">
        <f t="shared" si="9"/>
        <v>-4.9499999999999993</v>
      </c>
      <c r="R98">
        <f t="shared" si="5"/>
        <v>0</v>
      </c>
      <c r="S98">
        <f t="shared" si="6"/>
        <v>27.3</v>
      </c>
      <c r="T98">
        <f t="shared" si="7"/>
        <v>7.583333333333333</v>
      </c>
    </row>
    <row r="99" spans="2:20" x14ac:dyDescent="0.3">
      <c r="B99" s="6" t="s">
        <v>9</v>
      </c>
      <c r="C99" s="6">
        <v>91</v>
      </c>
      <c r="D99" s="6">
        <v>91</v>
      </c>
      <c r="E99" s="7">
        <v>22</v>
      </c>
      <c r="F99" s="5">
        <f t="shared" si="8"/>
        <v>-1.4305555555555556</v>
      </c>
      <c r="G99" s="5">
        <f t="shared" si="9"/>
        <v>-5.15</v>
      </c>
      <c r="R99">
        <f t="shared" si="5"/>
        <v>0</v>
      </c>
      <c r="S99">
        <f t="shared" si="6"/>
        <v>22</v>
      </c>
      <c r="T99">
        <f t="shared" si="7"/>
        <v>6.1111111111111107</v>
      </c>
    </row>
    <row r="100" spans="2:20" x14ac:dyDescent="0.3">
      <c r="B100" s="6" t="s">
        <v>9</v>
      </c>
      <c r="C100" s="6">
        <v>92</v>
      </c>
      <c r="D100" s="6">
        <v>92</v>
      </c>
      <c r="E100" s="7">
        <v>17</v>
      </c>
      <c r="F100" s="5">
        <f t="shared" si="8"/>
        <v>-1.0833333333333335</v>
      </c>
      <c r="G100" s="5">
        <f t="shared" si="9"/>
        <v>-3.9000000000000004</v>
      </c>
      <c r="R100">
        <f t="shared" si="5"/>
        <v>0</v>
      </c>
      <c r="S100">
        <f t="shared" si="6"/>
        <v>17</v>
      </c>
      <c r="T100">
        <f t="shared" si="7"/>
        <v>4.7222222222222223</v>
      </c>
    </row>
    <row r="101" spans="2:20" x14ac:dyDescent="0.3">
      <c r="B101" s="6" t="s">
        <v>9</v>
      </c>
      <c r="C101" s="6">
        <v>93</v>
      </c>
      <c r="D101" s="6">
        <v>93</v>
      </c>
      <c r="E101" s="7">
        <v>14.2</v>
      </c>
      <c r="F101" s="5">
        <f t="shared" si="8"/>
        <v>-0.69444444444444442</v>
      </c>
      <c r="G101" s="5">
        <f t="shared" si="9"/>
        <v>-2.5</v>
      </c>
      <c r="R101">
        <f t="shared" si="5"/>
        <v>0</v>
      </c>
      <c r="S101">
        <f t="shared" si="6"/>
        <v>14.2</v>
      </c>
      <c r="T101">
        <f t="shared" si="7"/>
        <v>3.9444444444444442</v>
      </c>
    </row>
    <row r="102" spans="2:20" x14ac:dyDescent="0.3">
      <c r="B102" s="6" t="s">
        <v>9</v>
      </c>
      <c r="C102" s="6">
        <v>94</v>
      </c>
      <c r="D102" s="6">
        <v>94</v>
      </c>
      <c r="E102" s="7">
        <v>12</v>
      </c>
      <c r="F102" s="5">
        <f t="shared" si="8"/>
        <v>-0.70833333333333326</v>
      </c>
      <c r="G102" s="5">
        <f t="shared" si="9"/>
        <v>-2.5499999999999998</v>
      </c>
      <c r="R102">
        <f t="shared" si="5"/>
        <v>0</v>
      </c>
      <c r="S102">
        <f t="shared" si="6"/>
        <v>12</v>
      </c>
      <c r="T102">
        <f t="shared" si="7"/>
        <v>3.333333333333333</v>
      </c>
    </row>
    <row r="103" spans="2:20" x14ac:dyDescent="0.3">
      <c r="B103" s="6" t="s">
        <v>9</v>
      </c>
      <c r="C103" s="6">
        <v>95</v>
      </c>
      <c r="D103" s="6">
        <v>95</v>
      </c>
      <c r="E103" s="7">
        <v>9.1</v>
      </c>
      <c r="F103" s="5">
        <f t="shared" si="8"/>
        <v>-0.86111111111111116</v>
      </c>
      <c r="G103" s="5">
        <f t="shared" si="9"/>
        <v>-3.1</v>
      </c>
      <c r="R103">
        <f t="shared" si="5"/>
        <v>0</v>
      </c>
      <c r="S103">
        <f t="shared" si="6"/>
        <v>9.1</v>
      </c>
      <c r="T103">
        <f t="shared" si="7"/>
        <v>2.5277777777777777</v>
      </c>
    </row>
    <row r="104" spans="2:20" x14ac:dyDescent="0.3">
      <c r="B104" s="6" t="s">
        <v>9</v>
      </c>
      <c r="C104" s="6">
        <v>96</v>
      </c>
      <c r="D104" s="6">
        <v>96</v>
      </c>
      <c r="E104" s="7">
        <v>5.8</v>
      </c>
      <c r="F104" s="5">
        <f t="shared" si="8"/>
        <v>-0.76388888888888884</v>
      </c>
      <c r="G104" s="5">
        <f t="shared" si="9"/>
        <v>-2.75</v>
      </c>
      <c r="R104">
        <f t="shared" si="5"/>
        <v>0</v>
      </c>
      <c r="S104">
        <f t="shared" si="6"/>
        <v>5.8</v>
      </c>
      <c r="T104">
        <f t="shared" si="7"/>
        <v>1.6111111111111109</v>
      </c>
    </row>
    <row r="105" spans="2:20" x14ac:dyDescent="0.3">
      <c r="B105" s="6" t="s">
        <v>9</v>
      </c>
      <c r="C105" s="6">
        <v>97</v>
      </c>
      <c r="D105" s="6">
        <v>97</v>
      </c>
      <c r="E105" s="7">
        <v>3.6</v>
      </c>
      <c r="F105" s="5">
        <f t="shared" si="8"/>
        <v>-0.49999999999999994</v>
      </c>
      <c r="G105" s="5">
        <f t="shared" si="9"/>
        <v>-1.7999999999999998</v>
      </c>
      <c r="R105">
        <f t="shared" si="5"/>
        <v>0</v>
      </c>
      <c r="S105">
        <f t="shared" si="6"/>
        <v>3.6</v>
      </c>
      <c r="T105">
        <f t="shared" si="7"/>
        <v>1</v>
      </c>
    </row>
    <row r="106" spans="2:20" x14ac:dyDescent="0.3">
      <c r="B106" s="6" t="s">
        <v>9</v>
      </c>
      <c r="C106" s="6">
        <v>98</v>
      </c>
      <c r="D106" s="6">
        <v>98</v>
      </c>
      <c r="E106" s="7">
        <v>2.2000000000000002</v>
      </c>
      <c r="F106" s="5">
        <f t="shared" si="8"/>
        <v>-0.5</v>
      </c>
      <c r="G106" s="5">
        <f t="shared" si="9"/>
        <v>-1.8</v>
      </c>
      <c r="R106">
        <f t="shared" si="5"/>
        <v>0</v>
      </c>
      <c r="S106">
        <f t="shared" si="6"/>
        <v>2.2000000000000002</v>
      </c>
      <c r="T106">
        <f t="shared" si="7"/>
        <v>0.61111111111111116</v>
      </c>
    </row>
    <row r="107" spans="2:20" x14ac:dyDescent="0.3">
      <c r="B107" s="6" t="s">
        <v>9</v>
      </c>
      <c r="C107" s="6">
        <v>99</v>
      </c>
      <c r="D107" s="6">
        <v>99</v>
      </c>
      <c r="E107" s="7">
        <v>0</v>
      </c>
      <c r="F107" s="5">
        <f t="shared" si="8"/>
        <v>-0.30555555555555558</v>
      </c>
      <c r="G107" s="5">
        <f t="shared" si="9"/>
        <v>-1.1000000000000001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6" t="s">
        <v>9</v>
      </c>
      <c r="C108" s="6">
        <v>100</v>
      </c>
      <c r="D108" s="6">
        <v>100</v>
      </c>
      <c r="E108" s="7">
        <v>0</v>
      </c>
      <c r="F108" s="5">
        <f t="shared" si="8"/>
        <v>0</v>
      </c>
      <c r="G108" s="5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6" t="s">
        <v>9</v>
      </c>
      <c r="C109" s="6">
        <v>101</v>
      </c>
      <c r="D109" s="6">
        <v>101</v>
      </c>
      <c r="E109" s="7">
        <v>0</v>
      </c>
      <c r="F109" s="5">
        <f t="shared" si="8"/>
        <v>0</v>
      </c>
      <c r="G109" s="5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6" t="s">
        <v>9</v>
      </c>
      <c r="C110" s="6">
        <v>102</v>
      </c>
      <c r="D110" s="6">
        <v>102</v>
      </c>
      <c r="E110" s="7">
        <v>0</v>
      </c>
      <c r="F110" s="5">
        <f t="shared" si="8"/>
        <v>0</v>
      </c>
      <c r="G110" s="5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6" t="s">
        <v>9</v>
      </c>
      <c r="C111" s="6">
        <v>103</v>
      </c>
      <c r="D111" s="6">
        <v>103</v>
      </c>
      <c r="E111" s="7">
        <v>0</v>
      </c>
      <c r="F111" s="5">
        <f t="shared" si="8"/>
        <v>0</v>
      </c>
      <c r="G111" s="5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6" t="s">
        <v>9</v>
      </c>
      <c r="C112" s="6">
        <v>104</v>
      </c>
      <c r="D112" s="6">
        <v>104</v>
      </c>
      <c r="E112" s="7">
        <v>0</v>
      </c>
      <c r="F112" s="5">
        <f t="shared" si="8"/>
        <v>0</v>
      </c>
      <c r="G112" s="5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6" t="s">
        <v>9</v>
      </c>
      <c r="C113" s="6">
        <v>105</v>
      </c>
      <c r="D113" s="6">
        <v>105</v>
      </c>
      <c r="E113" s="7">
        <v>0</v>
      </c>
      <c r="F113" s="5">
        <f t="shared" si="8"/>
        <v>0</v>
      </c>
      <c r="G113" s="5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6" t="s">
        <v>9</v>
      </c>
      <c r="C114" s="6">
        <v>106</v>
      </c>
      <c r="D114" s="6">
        <v>106</v>
      </c>
      <c r="E114" s="7">
        <v>0</v>
      </c>
      <c r="F114" s="5">
        <f t="shared" si="8"/>
        <v>0</v>
      </c>
      <c r="G114" s="5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6" t="s">
        <v>9</v>
      </c>
      <c r="C115" s="6">
        <v>107</v>
      </c>
      <c r="D115" s="6">
        <v>107</v>
      </c>
      <c r="E115" s="7">
        <v>0</v>
      </c>
      <c r="F115" s="5">
        <f t="shared" si="8"/>
        <v>0</v>
      </c>
      <c r="G115" s="5">
        <f t="shared" si="9"/>
        <v>0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6" t="s">
        <v>9</v>
      </c>
      <c r="C116" s="6">
        <v>108</v>
      </c>
      <c r="D116" s="6">
        <v>108</v>
      </c>
      <c r="E116" s="7">
        <v>0</v>
      </c>
      <c r="F116" s="5">
        <f t="shared" si="8"/>
        <v>0</v>
      </c>
      <c r="G116" s="5">
        <f t="shared" si="9"/>
        <v>0</v>
      </c>
      <c r="R116">
        <f t="shared" si="5"/>
        <v>1</v>
      </c>
      <c r="S116" t="str">
        <f t="shared" si="6"/>
        <v/>
      </c>
      <c r="T116">
        <f t="shared" si="7"/>
        <v>0</v>
      </c>
    </row>
    <row r="117" spans="2:20" x14ac:dyDescent="0.3">
      <c r="B117" s="6" t="s">
        <v>9</v>
      </c>
      <c r="C117" s="6">
        <v>109</v>
      </c>
      <c r="D117" s="6">
        <v>109</v>
      </c>
      <c r="E117" s="7">
        <v>0</v>
      </c>
      <c r="F117" s="5">
        <f t="shared" si="8"/>
        <v>0</v>
      </c>
      <c r="G117" s="5">
        <f t="shared" si="9"/>
        <v>0</v>
      </c>
      <c r="R117">
        <f t="shared" si="5"/>
        <v>1</v>
      </c>
      <c r="S117" t="str">
        <f t="shared" si="6"/>
        <v/>
      </c>
      <c r="T117">
        <f t="shared" si="7"/>
        <v>0</v>
      </c>
    </row>
    <row r="118" spans="2:20" x14ac:dyDescent="0.3">
      <c r="B118" s="6" t="s">
        <v>9</v>
      </c>
      <c r="C118" s="6">
        <v>110</v>
      </c>
      <c r="D118" s="6">
        <v>110</v>
      </c>
      <c r="E118" s="7">
        <v>0</v>
      </c>
      <c r="F118" s="5">
        <f t="shared" si="8"/>
        <v>0</v>
      </c>
      <c r="G118" s="5">
        <f t="shared" si="9"/>
        <v>0</v>
      </c>
      <c r="R118">
        <f t="shared" si="5"/>
        <v>1</v>
      </c>
      <c r="S118" t="str">
        <f t="shared" si="6"/>
        <v/>
      </c>
      <c r="T118">
        <f t="shared" si="7"/>
        <v>0</v>
      </c>
    </row>
    <row r="119" spans="2:20" x14ac:dyDescent="0.3">
      <c r="B119" s="6" t="s">
        <v>9</v>
      </c>
      <c r="C119" s="6">
        <v>111</v>
      </c>
      <c r="D119" s="6">
        <v>111</v>
      </c>
      <c r="E119" s="7">
        <v>0</v>
      </c>
      <c r="F119" s="5">
        <f t="shared" si="8"/>
        <v>0</v>
      </c>
      <c r="G119" s="5">
        <f t="shared" si="9"/>
        <v>0</v>
      </c>
      <c r="R119">
        <f t="shared" si="5"/>
        <v>1</v>
      </c>
      <c r="S119" t="str">
        <f t="shared" si="6"/>
        <v/>
      </c>
      <c r="T119">
        <f t="shared" si="7"/>
        <v>0</v>
      </c>
    </row>
    <row r="120" spans="2:20" x14ac:dyDescent="0.3">
      <c r="B120" s="6" t="s">
        <v>9</v>
      </c>
      <c r="C120" s="6">
        <v>112</v>
      </c>
      <c r="D120" s="6">
        <v>112</v>
      </c>
      <c r="E120" s="7">
        <v>0</v>
      </c>
      <c r="F120" s="5">
        <f t="shared" si="8"/>
        <v>0</v>
      </c>
      <c r="G120" s="5">
        <f t="shared" si="9"/>
        <v>0</v>
      </c>
      <c r="R120">
        <f t="shared" si="5"/>
        <v>1</v>
      </c>
      <c r="S120" t="str">
        <f t="shared" si="6"/>
        <v/>
      </c>
      <c r="T120">
        <f t="shared" si="7"/>
        <v>0</v>
      </c>
    </row>
    <row r="121" spans="2:20" x14ac:dyDescent="0.3">
      <c r="B121" s="6" t="s">
        <v>9</v>
      </c>
      <c r="C121" s="6">
        <v>113</v>
      </c>
      <c r="D121" s="6">
        <v>113</v>
      </c>
      <c r="E121" s="7">
        <v>0</v>
      </c>
      <c r="F121" s="5">
        <f t="shared" si="8"/>
        <v>0</v>
      </c>
      <c r="G121" s="5">
        <f t="shared" si="9"/>
        <v>0</v>
      </c>
      <c r="R121">
        <f t="shared" si="5"/>
        <v>1</v>
      </c>
      <c r="S121" t="str">
        <f t="shared" si="6"/>
        <v/>
      </c>
      <c r="T121">
        <f t="shared" si="7"/>
        <v>0</v>
      </c>
    </row>
    <row r="122" spans="2:20" x14ac:dyDescent="0.3">
      <c r="B122" s="6" t="s">
        <v>9</v>
      </c>
      <c r="C122" s="6">
        <v>114</v>
      </c>
      <c r="D122" s="6">
        <v>114</v>
      </c>
      <c r="E122" s="7">
        <v>0</v>
      </c>
      <c r="F122" s="5">
        <f t="shared" si="8"/>
        <v>0</v>
      </c>
      <c r="G122" s="5">
        <f t="shared" si="9"/>
        <v>0</v>
      </c>
      <c r="R122">
        <f t="shared" si="5"/>
        <v>1</v>
      </c>
      <c r="S122" t="str">
        <f t="shared" si="6"/>
        <v/>
      </c>
      <c r="T122">
        <f t="shared" si="7"/>
        <v>0</v>
      </c>
    </row>
    <row r="123" spans="2:20" x14ac:dyDescent="0.3">
      <c r="B123" s="6" t="s">
        <v>9</v>
      </c>
      <c r="C123" s="6">
        <v>115</v>
      </c>
      <c r="D123" s="6">
        <v>115</v>
      </c>
      <c r="E123" s="7">
        <v>0</v>
      </c>
      <c r="F123" s="5">
        <f t="shared" si="8"/>
        <v>0</v>
      </c>
      <c r="G123" s="5">
        <f t="shared" si="9"/>
        <v>0</v>
      </c>
      <c r="R123">
        <f t="shared" si="5"/>
        <v>1</v>
      </c>
      <c r="S123" t="str">
        <f t="shared" si="6"/>
        <v/>
      </c>
      <c r="T123">
        <f t="shared" si="7"/>
        <v>0</v>
      </c>
    </row>
    <row r="124" spans="2:20" x14ac:dyDescent="0.3">
      <c r="B124" s="6" t="s">
        <v>9</v>
      </c>
      <c r="C124" s="6">
        <v>116</v>
      </c>
      <c r="D124" s="6">
        <v>116</v>
      </c>
      <c r="E124" s="7">
        <v>0</v>
      </c>
      <c r="F124" s="5">
        <f t="shared" si="8"/>
        <v>0</v>
      </c>
      <c r="G124" s="5">
        <f t="shared" si="9"/>
        <v>0</v>
      </c>
      <c r="R124">
        <f t="shared" si="5"/>
        <v>1</v>
      </c>
      <c r="S124" t="str">
        <f t="shared" si="6"/>
        <v/>
      </c>
      <c r="T124">
        <f t="shared" si="7"/>
        <v>0</v>
      </c>
    </row>
    <row r="125" spans="2:20" x14ac:dyDescent="0.3">
      <c r="B125" s="6" t="s">
        <v>9</v>
      </c>
      <c r="C125" s="6">
        <v>117</v>
      </c>
      <c r="D125" s="6">
        <v>117</v>
      </c>
      <c r="E125" s="7">
        <v>0</v>
      </c>
      <c r="F125" s="5">
        <f t="shared" si="8"/>
        <v>0</v>
      </c>
      <c r="G125" s="5">
        <f t="shared" si="9"/>
        <v>0</v>
      </c>
      <c r="R125">
        <f t="shared" si="5"/>
        <v>1</v>
      </c>
      <c r="S125" t="str">
        <f t="shared" si="6"/>
        <v/>
      </c>
      <c r="T125">
        <f t="shared" si="7"/>
        <v>0</v>
      </c>
    </row>
    <row r="126" spans="2:20" x14ac:dyDescent="0.3">
      <c r="B126" s="6" t="s">
        <v>9</v>
      </c>
      <c r="C126" s="6">
        <v>118</v>
      </c>
      <c r="D126" s="6">
        <v>118</v>
      </c>
      <c r="E126" s="7">
        <v>0</v>
      </c>
      <c r="F126" s="5">
        <f t="shared" si="8"/>
        <v>0</v>
      </c>
      <c r="G126" s="5">
        <f t="shared" si="9"/>
        <v>0</v>
      </c>
      <c r="R126">
        <f t="shared" si="5"/>
        <v>1</v>
      </c>
      <c r="S126" t="str">
        <f t="shared" si="6"/>
        <v/>
      </c>
      <c r="T126">
        <f t="shared" si="7"/>
        <v>0</v>
      </c>
    </row>
    <row r="127" spans="2:20" x14ac:dyDescent="0.3">
      <c r="B127" s="6" t="s">
        <v>9</v>
      </c>
      <c r="C127" s="6">
        <v>119</v>
      </c>
      <c r="D127" s="6">
        <v>119</v>
      </c>
      <c r="E127" s="7">
        <v>0</v>
      </c>
      <c r="F127" s="5">
        <f t="shared" si="8"/>
        <v>0</v>
      </c>
      <c r="G127" s="5">
        <f t="shared" si="9"/>
        <v>0</v>
      </c>
      <c r="R127">
        <f t="shared" si="5"/>
        <v>1</v>
      </c>
      <c r="S127" t="str">
        <f t="shared" si="6"/>
        <v/>
      </c>
      <c r="T127">
        <f t="shared" si="7"/>
        <v>0</v>
      </c>
    </row>
    <row r="128" spans="2:20" x14ac:dyDescent="0.3">
      <c r="B128" s="6" t="s">
        <v>9</v>
      </c>
      <c r="C128" s="6">
        <v>120</v>
      </c>
      <c r="D128" s="6">
        <v>120</v>
      </c>
      <c r="E128" s="7">
        <v>0</v>
      </c>
      <c r="F128" s="5">
        <f t="shared" si="8"/>
        <v>0</v>
      </c>
      <c r="G128" s="5">
        <f t="shared" si="9"/>
        <v>0</v>
      </c>
      <c r="R128">
        <f t="shared" si="5"/>
        <v>1</v>
      </c>
      <c r="S128" t="str">
        <f t="shared" si="6"/>
        <v/>
      </c>
      <c r="T128">
        <f t="shared" si="7"/>
        <v>0</v>
      </c>
    </row>
    <row r="129" spans="2:20" x14ac:dyDescent="0.3">
      <c r="B129" s="6" t="s">
        <v>9</v>
      </c>
      <c r="C129" s="6">
        <v>121</v>
      </c>
      <c r="D129" s="6">
        <v>121</v>
      </c>
      <c r="E129" s="7">
        <v>0</v>
      </c>
      <c r="F129" s="5">
        <f t="shared" si="8"/>
        <v>0</v>
      </c>
      <c r="G129" s="5">
        <f t="shared" si="9"/>
        <v>0</v>
      </c>
      <c r="R129">
        <f t="shared" si="5"/>
        <v>1</v>
      </c>
      <c r="S129" t="str">
        <f t="shared" si="6"/>
        <v/>
      </c>
      <c r="T129">
        <f t="shared" si="7"/>
        <v>0</v>
      </c>
    </row>
    <row r="130" spans="2:20" x14ac:dyDescent="0.3">
      <c r="B130" s="6" t="s">
        <v>9</v>
      </c>
      <c r="C130" s="6">
        <v>122</v>
      </c>
      <c r="D130" s="6">
        <v>122</v>
      </c>
      <c r="E130" s="7">
        <v>0</v>
      </c>
      <c r="F130" s="5">
        <f t="shared" si="8"/>
        <v>0</v>
      </c>
      <c r="G130" s="5">
        <f t="shared" si="9"/>
        <v>0</v>
      </c>
      <c r="R130">
        <f t="shared" si="5"/>
        <v>1</v>
      </c>
      <c r="S130" t="str">
        <f t="shared" si="6"/>
        <v/>
      </c>
      <c r="T130">
        <f t="shared" si="7"/>
        <v>0</v>
      </c>
    </row>
    <row r="131" spans="2:20" x14ac:dyDescent="0.3">
      <c r="B131" s="6" t="s">
        <v>9</v>
      </c>
      <c r="C131" s="6">
        <v>123</v>
      </c>
      <c r="D131" s="6">
        <v>123</v>
      </c>
      <c r="E131" s="7">
        <v>0</v>
      </c>
      <c r="F131" s="5">
        <f t="shared" si="8"/>
        <v>0</v>
      </c>
      <c r="G131" s="5">
        <f t="shared" si="9"/>
        <v>0</v>
      </c>
      <c r="R131">
        <f t="shared" si="5"/>
        <v>1</v>
      </c>
      <c r="S131" t="str">
        <f t="shared" si="6"/>
        <v/>
      </c>
      <c r="T131">
        <f t="shared" si="7"/>
        <v>0</v>
      </c>
    </row>
    <row r="132" spans="2:20" x14ac:dyDescent="0.3">
      <c r="B132" s="6" t="s">
        <v>9</v>
      </c>
      <c r="C132" s="6">
        <v>124</v>
      </c>
      <c r="D132" s="6">
        <v>124</v>
      </c>
      <c r="E132" s="7">
        <v>0</v>
      </c>
      <c r="F132" s="5">
        <f t="shared" si="8"/>
        <v>0</v>
      </c>
      <c r="G132" s="5">
        <f t="shared" si="9"/>
        <v>0</v>
      </c>
      <c r="R132">
        <f t="shared" si="5"/>
        <v>1</v>
      </c>
      <c r="S132" t="str">
        <f t="shared" si="6"/>
        <v/>
      </c>
      <c r="T132">
        <f t="shared" si="7"/>
        <v>0</v>
      </c>
    </row>
    <row r="133" spans="2:20" x14ac:dyDescent="0.3">
      <c r="B133" s="6" t="s">
        <v>9</v>
      </c>
      <c r="C133" s="6">
        <v>125</v>
      </c>
      <c r="D133" s="6">
        <v>125</v>
      </c>
      <c r="E133" s="7">
        <v>0</v>
      </c>
      <c r="F133" s="5">
        <f t="shared" si="8"/>
        <v>0</v>
      </c>
      <c r="G133" s="5">
        <f t="shared" si="9"/>
        <v>0</v>
      </c>
      <c r="R133">
        <f t="shared" si="5"/>
        <v>1</v>
      </c>
      <c r="S133" t="str">
        <f t="shared" si="6"/>
        <v/>
      </c>
      <c r="T133">
        <f t="shared" si="7"/>
        <v>0</v>
      </c>
    </row>
    <row r="134" spans="2:20" x14ac:dyDescent="0.3">
      <c r="B134" s="6" t="s">
        <v>9</v>
      </c>
      <c r="C134" s="6">
        <v>126</v>
      </c>
      <c r="D134" s="6">
        <v>126</v>
      </c>
      <c r="E134" s="7">
        <v>0</v>
      </c>
      <c r="F134" s="5">
        <f t="shared" si="8"/>
        <v>0</v>
      </c>
      <c r="G134" s="5">
        <f t="shared" si="9"/>
        <v>0</v>
      </c>
      <c r="R134">
        <f t="shared" si="5"/>
        <v>1</v>
      </c>
      <c r="S134" t="str">
        <f t="shared" si="6"/>
        <v/>
      </c>
      <c r="T134">
        <f t="shared" si="7"/>
        <v>0</v>
      </c>
    </row>
    <row r="135" spans="2:20" x14ac:dyDescent="0.3">
      <c r="B135" s="6" t="s">
        <v>9</v>
      </c>
      <c r="C135" s="6">
        <v>127</v>
      </c>
      <c r="D135" s="6">
        <v>127</v>
      </c>
      <c r="E135" s="7">
        <v>0</v>
      </c>
      <c r="F135" s="5">
        <f t="shared" si="8"/>
        <v>0</v>
      </c>
      <c r="G135" s="5">
        <f t="shared" si="9"/>
        <v>0</v>
      </c>
      <c r="R135">
        <f t="shared" si="5"/>
        <v>1</v>
      </c>
      <c r="S135" t="str">
        <f t="shared" si="6"/>
        <v/>
      </c>
      <c r="T135">
        <f t="shared" si="7"/>
        <v>0</v>
      </c>
    </row>
    <row r="136" spans="2:20" x14ac:dyDescent="0.3">
      <c r="B136" s="6" t="s">
        <v>9</v>
      </c>
      <c r="C136" s="6">
        <v>128</v>
      </c>
      <c r="D136" s="6">
        <v>128</v>
      </c>
      <c r="E136" s="7">
        <v>0</v>
      </c>
      <c r="F136" s="5">
        <f t="shared" si="8"/>
        <v>0</v>
      </c>
      <c r="G136" s="5">
        <f t="shared" si="9"/>
        <v>0</v>
      </c>
      <c r="R136">
        <f t="shared" ref="R136:R199" si="10">IF(E136&lt;1,1,0)</f>
        <v>1</v>
      </c>
      <c r="S136" t="str">
        <f t="shared" ref="S136:S199" si="11">IF(R136=1,"",E136)</f>
        <v/>
      </c>
      <c r="T136">
        <f t="shared" ref="T136:T199" si="12">E136/3.6</f>
        <v>0</v>
      </c>
    </row>
    <row r="137" spans="2:20" x14ac:dyDescent="0.3">
      <c r="B137" s="6" t="s">
        <v>9</v>
      </c>
      <c r="C137" s="6">
        <v>129</v>
      </c>
      <c r="D137" s="6">
        <v>129</v>
      </c>
      <c r="E137" s="7">
        <v>0</v>
      </c>
      <c r="F137" s="5">
        <f t="shared" si="8"/>
        <v>0</v>
      </c>
      <c r="G137" s="5">
        <f t="shared" si="9"/>
        <v>0</v>
      </c>
      <c r="R137">
        <f t="shared" si="10"/>
        <v>1</v>
      </c>
      <c r="S137" t="str">
        <f t="shared" si="11"/>
        <v/>
      </c>
      <c r="T137">
        <f t="shared" si="12"/>
        <v>0</v>
      </c>
    </row>
    <row r="138" spans="2:20" x14ac:dyDescent="0.3">
      <c r="B138" s="6" t="s">
        <v>9</v>
      </c>
      <c r="C138" s="6">
        <v>130</v>
      </c>
      <c r="D138" s="6">
        <v>130</v>
      </c>
      <c r="E138" s="7">
        <v>0</v>
      </c>
      <c r="F138" s="5">
        <f t="shared" ref="F138:F201" si="13">($E139-$E137)/2/3.6</f>
        <v>0</v>
      </c>
      <c r="G138" s="5">
        <f t="shared" ref="G138:G201" si="14">($E139-$E137)/2</f>
        <v>0</v>
      </c>
      <c r="R138">
        <f t="shared" si="10"/>
        <v>1</v>
      </c>
      <c r="S138" t="str">
        <f t="shared" si="11"/>
        <v/>
      </c>
      <c r="T138">
        <f t="shared" si="12"/>
        <v>0</v>
      </c>
    </row>
    <row r="139" spans="2:20" x14ac:dyDescent="0.3">
      <c r="B139" s="6" t="s">
        <v>9</v>
      </c>
      <c r="C139" s="6">
        <v>131</v>
      </c>
      <c r="D139" s="6">
        <v>131</v>
      </c>
      <c r="E139" s="7">
        <v>0</v>
      </c>
      <c r="F139" s="5">
        <f t="shared" si="13"/>
        <v>0</v>
      </c>
      <c r="G139" s="5">
        <f t="shared" si="14"/>
        <v>0</v>
      </c>
      <c r="R139">
        <f t="shared" si="10"/>
        <v>1</v>
      </c>
      <c r="S139" t="str">
        <f t="shared" si="11"/>
        <v/>
      </c>
      <c r="T139">
        <f t="shared" si="12"/>
        <v>0</v>
      </c>
    </row>
    <row r="140" spans="2:20" x14ac:dyDescent="0.3">
      <c r="B140" s="6" t="s">
        <v>9</v>
      </c>
      <c r="C140" s="6">
        <v>132</v>
      </c>
      <c r="D140" s="6">
        <v>132</v>
      </c>
      <c r="E140" s="7">
        <v>0</v>
      </c>
      <c r="F140" s="5">
        <f t="shared" si="13"/>
        <v>0</v>
      </c>
      <c r="G140" s="5">
        <f t="shared" si="14"/>
        <v>0</v>
      </c>
      <c r="R140">
        <f t="shared" si="10"/>
        <v>1</v>
      </c>
      <c r="S140" t="str">
        <f t="shared" si="11"/>
        <v/>
      </c>
      <c r="T140">
        <f t="shared" si="12"/>
        <v>0</v>
      </c>
    </row>
    <row r="141" spans="2:20" x14ac:dyDescent="0.3">
      <c r="B141" s="6" t="s">
        <v>9</v>
      </c>
      <c r="C141" s="6">
        <v>133</v>
      </c>
      <c r="D141" s="6">
        <v>133</v>
      </c>
      <c r="E141" s="7">
        <v>0</v>
      </c>
      <c r="F141" s="5">
        <f t="shared" si="13"/>
        <v>0</v>
      </c>
      <c r="G141" s="5">
        <f t="shared" si="14"/>
        <v>0</v>
      </c>
      <c r="R141">
        <f t="shared" si="10"/>
        <v>1</v>
      </c>
      <c r="S141" t="str">
        <f t="shared" si="11"/>
        <v/>
      </c>
      <c r="T141">
        <f t="shared" si="12"/>
        <v>0</v>
      </c>
    </row>
    <row r="142" spans="2:20" x14ac:dyDescent="0.3">
      <c r="B142" s="6" t="s">
        <v>9</v>
      </c>
      <c r="C142" s="6">
        <v>134</v>
      </c>
      <c r="D142" s="6">
        <v>134</v>
      </c>
      <c r="E142" s="7">
        <v>0</v>
      </c>
      <c r="F142" s="5">
        <f t="shared" si="13"/>
        <v>0</v>
      </c>
      <c r="G142" s="5">
        <f t="shared" si="14"/>
        <v>0</v>
      </c>
      <c r="R142">
        <f t="shared" si="10"/>
        <v>1</v>
      </c>
      <c r="S142" t="str">
        <f t="shared" si="11"/>
        <v/>
      </c>
      <c r="T142">
        <f t="shared" si="12"/>
        <v>0</v>
      </c>
    </row>
    <row r="143" spans="2:20" x14ac:dyDescent="0.3">
      <c r="B143" s="6" t="s">
        <v>9</v>
      </c>
      <c r="C143" s="6">
        <v>135</v>
      </c>
      <c r="D143" s="6">
        <v>135</v>
      </c>
      <c r="E143" s="7">
        <v>0</v>
      </c>
      <c r="F143" s="5">
        <f t="shared" si="13"/>
        <v>0</v>
      </c>
      <c r="G143" s="5">
        <f t="shared" si="14"/>
        <v>0</v>
      </c>
      <c r="R143">
        <f t="shared" si="10"/>
        <v>1</v>
      </c>
      <c r="S143" t="str">
        <f t="shared" si="11"/>
        <v/>
      </c>
      <c r="T143">
        <f t="shared" si="12"/>
        <v>0</v>
      </c>
    </row>
    <row r="144" spans="2:20" x14ac:dyDescent="0.3">
      <c r="B144" s="6" t="s">
        <v>9</v>
      </c>
      <c r="C144" s="6">
        <v>136</v>
      </c>
      <c r="D144" s="6">
        <v>136</v>
      </c>
      <c r="E144" s="7">
        <v>0</v>
      </c>
      <c r="F144" s="5">
        <f t="shared" si="13"/>
        <v>0</v>
      </c>
      <c r="G144" s="5">
        <f t="shared" si="14"/>
        <v>0</v>
      </c>
      <c r="R144">
        <f t="shared" si="10"/>
        <v>1</v>
      </c>
      <c r="S144" t="str">
        <f t="shared" si="11"/>
        <v/>
      </c>
      <c r="T144">
        <f t="shared" si="12"/>
        <v>0</v>
      </c>
    </row>
    <row r="145" spans="2:20" x14ac:dyDescent="0.3">
      <c r="B145" s="6" t="s">
        <v>9</v>
      </c>
      <c r="C145" s="6">
        <v>137</v>
      </c>
      <c r="D145" s="6">
        <v>137</v>
      </c>
      <c r="E145" s="7">
        <v>0</v>
      </c>
      <c r="F145" s="5">
        <f t="shared" si="13"/>
        <v>2.777777777777778E-2</v>
      </c>
      <c r="G145" s="5">
        <f t="shared" si="14"/>
        <v>0.1</v>
      </c>
      <c r="R145">
        <f t="shared" si="10"/>
        <v>1</v>
      </c>
      <c r="S145" t="str">
        <f t="shared" si="11"/>
        <v/>
      </c>
      <c r="T145">
        <f t="shared" si="12"/>
        <v>0</v>
      </c>
    </row>
    <row r="146" spans="2:20" x14ac:dyDescent="0.3">
      <c r="B146" s="6" t="s">
        <v>9</v>
      </c>
      <c r="C146" s="6">
        <v>138</v>
      </c>
      <c r="D146" s="6">
        <v>138</v>
      </c>
      <c r="E146" s="7">
        <v>0.2</v>
      </c>
      <c r="F146" s="5">
        <f t="shared" si="13"/>
        <v>0.2638888888888889</v>
      </c>
      <c r="G146" s="5">
        <f t="shared" si="14"/>
        <v>0.95</v>
      </c>
      <c r="R146">
        <f t="shared" si="10"/>
        <v>1</v>
      </c>
      <c r="S146" t="str">
        <f t="shared" si="11"/>
        <v/>
      </c>
      <c r="T146">
        <f t="shared" si="12"/>
        <v>5.5555555555555559E-2</v>
      </c>
    </row>
    <row r="147" spans="2:20" x14ac:dyDescent="0.3">
      <c r="B147" s="6" t="s">
        <v>9</v>
      </c>
      <c r="C147" s="6">
        <v>139</v>
      </c>
      <c r="D147" s="6">
        <v>139</v>
      </c>
      <c r="E147" s="7">
        <v>1.9</v>
      </c>
      <c r="F147" s="5">
        <f t="shared" si="13"/>
        <v>0.81944444444444431</v>
      </c>
      <c r="G147" s="5">
        <f t="shared" si="14"/>
        <v>2.9499999999999997</v>
      </c>
      <c r="R147">
        <f t="shared" si="10"/>
        <v>0</v>
      </c>
      <c r="S147">
        <f t="shared" si="11"/>
        <v>1.9</v>
      </c>
      <c r="T147">
        <f t="shared" si="12"/>
        <v>0.52777777777777779</v>
      </c>
    </row>
    <row r="148" spans="2:20" x14ac:dyDescent="0.3">
      <c r="B148" s="6" t="s">
        <v>9</v>
      </c>
      <c r="C148" s="6">
        <v>140</v>
      </c>
      <c r="D148" s="6">
        <v>140</v>
      </c>
      <c r="E148" s="7">
        <v>6.1</v>
      </c>
      <c r="F148" s="5">
        <f t="shared" si="13"/>
        <v>1.3611111111111109</v>
      </c>
      <c r="G148" s="5">
        <f t="shared" si="14"/>
        <v>4.8999999999999995</v>
      </c>
      <c r="R148">
        <f t="shared" si="10"/>
        <v>0</v>
      </c>
      <c r="S148">
        <f t="shared" si="11"/>
        <v>6.1</v>
      </c>
      <c r="T148">
        <f t="shared" si="12"/>
        <v>1.6944444444444442</v>
      </c>
    </row>
    <row r="149" spans="2:20" x14ac:dyDescent="0.3">
      <c r="B149" s="6" t="s">
        <v>9</v>
      </c>
      <c r="C149" s="6">
        <v>141</v>
      </c>
      <c r="D149" s="6">
        <v>141</v>
      </c>
      <c r="E149" s="7">
        <v>11.7</v>
      </c>
      <c r="F149" s="5">
        <f t="shared" si="13"/>
        <v>1.4305555555555554</v>
      </c>
      <c r="G149" s="5">
        <f t="shared" si="14"/>
        <v>5.1499999999999995</v>
      </c>
      <c r="R149">
        <f t="shared" si="10"/>
        <v>0</v>
      </c>
      <c r="S149">
        <f t="shared" si="11"/>
        <v>11.7</v>
      </c>
      <c r="T149">
        <f t="shared" si="12"/>
        <v>3.2499999999999996</v>
      </c>
    </row>
    <row r="150" spans="2:20" x14ac:dyDescent="0.3">
      <c r="B150" s="6" t="s">
        <v>9</v>
      </c>
      <c r="C150" s="6">
        <v>142</v>
      </c>
      <c r="D150" s="6">
        <v>142</v>
      </c>
      <c r="E150" s="7">
        <v>16.399999999999999</v>
      </c>
      <c r="F150" s="5">
        <f t="shared" si="13"/>
        <v>0.99999999999999989</v>
      </c>
      <c r="G150" s="5">
        <f t="shared" si="14"/>
        <v>3.5999999999999996</v>
      </c>
      <c r="R150">
        <f t="shared" si="10"/>
        <v>0</v>
      </c>
      <c r="S150">
        <f t="shared" si="11"/>
        <v>16.399999999999999</v>
      </c>
      <c r="T150">
        <f t="shared" si="12"/>
        <v>4.5555555555555554</v>
      </c>
    </row>
    <row r="151" spans="2:20" x14ac:dyDescent="0.3">
      <c r="B151" s="6" t="s">
        <v>9</v>
      </c>
      <c r="C151" s="6">
        <v>143</v>
      </c>
      <c r="D151" s="6">
        <v>143</v>
      </c>
      <c r="E151" s="7">
        <v>18.899999999999999</v>
      </c>
      <c r="F151" s="5">
        <f t="shared" si="13"/>
        <v>0.4861111111111111</v>
      </c>
      <c r="G151" s="5">
        <f t="shared" si="14"/>
        <v>1.75</v>
      </c>
      <c r="R151">
        <f t="shared" si="10"/>
        <v>0</v>
      </c>
      <c r="S151">
        <f t="shared" si="11"/>
        <v>18.899999999999999</v>
      </c>
      <c r="T151">
        <f t="shared" si="12"/>
        <v>5.2499999999999991</v>
      </c>
    </row>
    <row r="152" spans="2:20" x14ac:dyDescent="0.3">
      <c r="B152" s="6" t="s">
        <v>9</v>
      </c>
      <c r="C152" s="6">
        <v>144</v>
      </c>
      <c r="D152" s="6">
        <v>144</v>
      </c>
      <c r="E152" s="7">
        <v>19.899999999999999</v>
      </c>
      <c r="F152" s="5">
        <f t="shared" si="13"/>
        <v>0.26388888888888917</v>
      </c>
      <c r="G152" s="5">
        <f t="shared" si="14"/>
        <v>0.95000000000000107</v>
      </c>
      <c r="R152">
        <f t="shared" si="10"/>
        <v>0</v>
      </c>
      <c r="S152">
        <f t="shared" si="11"/>
        <v>19.899999999999999</v>
      </c>
      <c r="T152">
        <f t="shared" si="12"/>
        <v>5.5277777777777777</v>
      </c>
    </row>
    <row r="153" spans="2:20" x14ac:dyDescent="0.3">
      <c r="B153" s="6" t="s">
        <v>9</v>
      </c>
      <c r="C153" s="6">
        <v>145</v>
      </c>
      <c r="D153" s="6">
        <v>145</v>
      </c>
      <c r="E153" s="7">
        <v>20.8</v>
      </c>
      <c r="F153" s="5">
        <f t="shared" si="13"/>
        <v>0.40277777777777807</v>
      </c>
      <c r="G153" s="5">
        <f t="shared" si="14"/>
        <v>1.4500000000000011</v>
      </c>
      <c r="R153">
        <f t="shared" si="10"/>
        <v>0</v>
      </c>
      <c r="S153">
        <f t="shared" si="11"/>
        <v>20.8</v>
      </c>
      <c r="T153">
        <f t="shared" si="12"/>
        <v>5.7777777777777777</v>
      </c>
    </row>
    <row r="154" spans="2:20" x14ac:dyDescent="0.3">
      <c r="B154" s="6" t="s">
        <v>9</v>
      </c>
      <c r="C154" s="6">
        <v>146</v>
      </c>
      <c r="D154" s="6">
        <v>146</v>
      </c>
      <c r="E154" s="7">
        <v>22.8</v>
      </c>
      <c r="F154" s="5">
        <f t="shared" si="13"/>
        <v>0.63888888888888862</v>
      </c>
      <c r="G154" s="5">
        <f t="shared" si="14"/>
        <v>2.2999999999999989</v>
      </c>
      <c r="R154">
        <f t="shared" si="10"/>
        <v>0</v>
      </c>
      <c r="S154">
        <f t="shared" si="11"/>
        <v>22.8</v>
      </c>
      <c r="T154">
        <f t="shared" si="12"/>
        <v>6.333333333333333</v>
      </c>
    </row>
    <row r="155" spans="2:20" x14ac:dyDescent="0.3">
      <c r="B155" s="6" t="s">
        <v>9</v>
      </c>
      <c r="C155" s="6">
        <v>147</v>
      </c>
      <c r="D155" s="6">
        <v>147</v>
      </c>
      <c r="E155" s="7">
        <v>25.4</v>
      </c>
      <c r="F155" s="5">
        <f t="shared" si="13"/>
        <v>0.68055555555555536</v>
      </c>
      <c r="G155" s="5">
        <f t="shared" si="14"/>
        <v>2.4499999999999993</v>
      </c>
      <c r="R155">
        <f t="shared" si="10"/>
        <v>0</v>
      </c>
      <c r="S155">
        <f t="shared" si="11"/>
        <v>25.4</v>
      </c>
      <c r="T155">
        <f t="shared" si="12"/>
        <v>7.0555555555555554</v>
      </c>
    </row>
    <row r="156" spans="2:20" x14ac:dyDescent="0.3">
      <c r="B156" s="6" t="s">
        <v>9</v>
      </c>
      <c r="C156" s="6">
        <v>148</v>
      </c>
      <c r="D156" s="6">
        <v>148</v>
      </c>
      <c r="E156" s="7">
        <v>27.7</v>
      </c>
      <c r="F156" s="5">
        <f t="shared" si="13"/>
        <v>0.5277777777777779</v>
      </c>
      <c r="G156" s="5">
        <f t="shared" si="14"/>
        <v>1.9000000000000004</v>
      </c>
      <c r="R156">
        <f t="shared" si="10"/>
        <v>0</v>
      </c>
      <c r="S156">
        <f t="shared" si="11"/>
        <v>27.7</v>
      </c>
      <c r="T156">
        <f t="shared" si="12"/>
        <v>7.6944444444444438</v>
      </c>
    </row>
    <row r="157" spans="2:20" x14ac:dyDescent="0.3">
      <c r="B157" s="6" t="s">
        <v>9</v>
      </c>
      <c r="C157" s="6">
        <v>149</v>
      </c>
      <c r="D157" s="6">
        <v>149</v>
      </c>
      <c r="E157" s="7">
        <v>29.2</v>
      </c>
      <c r="F157" s="5">
        <f t="shared" si="13"/>
        <v>0.29166666666666685</v>
      </c>
      <c r="G157" s="5">
        <f t="shared" si="14"/>
        <v>1.0500000000000007</v>
      </c>
      <c r="R157">
        <f t="shared" si="10"/>
        <v>0</v>
      </c>
      <c r="S157">
        <f t="shared" si="11"/>
        <v>29.2</v>
      </c>
      <c r="T157">
        <f t="shared" si="12"/>
        <v>8.1111111111111107</v>
      </c>
    </row>
    <row r="158" spans="2:20" x14ac:dyDescent="0.3">
      <c r="B158" s="6" t="s">
        <v>9</v>
      </c>
      <c r="C158" s="6">
        <v>150</v>
      </c>
      <c r="D158" s="6">
        <v>150</v>
      </c>
      <c r="E158" s="7">
        <v>29.8</v>
      </c>
      <c r="F158" s="5">
        <f t="shared" si="13"/>
        <v>2.7777777777777679E-2</v>
      </c>
      <c r="G158" s="5">
        <f t="shared" si="14"/>
        <v>9.9999999999999645E-2</v>
      </c>
      <c r="R158">
        <f t="shared" si="10"/>
        <v>0</v>
      </c>
      <c r="S158">
        <f t="shared" si="11"/>
        <v>29.8</v>
      </c>
      <c r="T158">
        <f t="shared" si="12"/>
        <v>8.2777777777777786</v>
      </c>
    </row>
    <row r="159" spans="2:20" x14ac:dyDescent="0.3">
      <c r="B159" s="6" t="s">
        <v>9</v>
      </c>
      <c r="C159" s="6">
        <v>151</v>
      </c>
      <c r="D159" s="6">
        <v>151</v>
      </c>
      <c r="E159" s="7">
        <v>29.4</v>
      </c>
      <c r="F159" s="5">
        <f t="shared" si="13"/>
        <v>-0.36111111111111133</v>
      </c>
      <c r="G159" s="5">
        <f t="shared" si="14"/>
        <v>-1.3000000000000007</v>
      </c>
      <c r="R159">
        <f t="shared" si="10"/>
        <v>0</v>
      </c>
      <c r="S159">
        <f t="shared" si="11"/>
        <v>29.4</v>
      </c>
      <c r="T159">
        <f t="shared" si="12"/>
        <v>8.1666666666666661</v>
      </c>
    </row>
    <row r="160" spans="2:20" x14ac:dyDescent="0.3">
      <c r="B160" s="6" t="s">
        <v>9</v>
      </c>
      <c r="C160" s="6">
        <v>152</v>
      </c>
      <c r="D160" s="6">
        <v>152</v>
      </c>
      <c r="E160" s="7">
        <v>27.2</v>
      </c>
      <c r="F160" s="5">
        <f t="shared" si="13"/>
        <v>-0.94444444444444398</v>
      </c>
      <c r="G160" s="5">
        <f t="shared" si="14"/>
        <v>-3.3999999999999986</v>
      </c>
      <c r="R160">
        <f t="shared" si="10"/>
        <v>0</v>
      </c>
      <c r="S160">
        <f t="shared" si="11"/>
        <v>27.2</v>
      </c>
      <c r="T160">
        <f t="shared" si="12"/>
        <v>7.5555555555555554</v>
      </c>
    </row>
    <row r="161" spans="2:20" x14ac:dyDescent="0.3">
      <c r="B161" s="6" t="s">
        <v>9</v>
      </c>
      <c r="C161" s="6">
        <v>153</v>
      </c>
      <c r="D161" s="6">
        <v>153</v>
      </c>
      <c r="E161" s="7">
        <v>22.6</v>
      </c>
      <c r="F161" s="5">
        <f t="shared" si="13"/>
        <v>-1.3749999999999998</v>
      </c>
      <c r="G161" s="5">
        <f t="shared" si="14"/>
        <v>-4.9499999999999993</v>
      </c>
      <c r="R161">
        <f t="shared" si="10"/>
        <v>0</v>
      </c>
      <c r="S161">
        <f t="shared" si="11"/>
        <v>22.6</v>
      </c>
      <c r="T161">
        <f t="shared" si="12"/>
        <v>6.2777777777777777</v>
      </c>
    </row>
    <row r="162" spans="2:20" x14ac:dyDescent="0.3">
      <c r="B162" s="6" t="s">
        <v>9</v>
      </c>
      <c r="C162" s="6">
        <v>154</v>
      </c>
      <c r="D162" s="6">
        <v>154</v>
      </c>
      <c r="E162" s="7">
        <v>17.3</v>
      </c>
      <c r="F162" s="5">
        <f t="shared" si="13"/>
        <v>-1.2916666666666667</v>
      </c>
      <c r="G162" s="5">
        <f t="shared" si="14"/>
        <v>-4.6500000000000004</v>
      </c>
      <c r="R162">
        <f t="shared" si="10"/>
        <v>0</v>
      </c>
      <c r="S162">
        <f t="shared" si="11"/>
        <v>17.3</v>
      </c>
      <c r="T162">
        <f t="shared" si="12"/>
        <v>4.8055555555555554</v>
      </c>
    </row>
    <row r="163" spans="2:20" x14ac:dyDescent="0.3">
      <c r="B163" s="6" t="s">
        <v>9</v>
      </c>
      <c r="C163" s="6">
        <v>155</v>
      </c>
      <c r="D163" s="6">
        <v>155</v>
      </c>
      <c r="E163" s="7">
        <v>13.3</v>
      </c>
      <c r="F163" s="5">
        <f t="shared" si="13"/>
        <v>-0.73611111111111116</v>
      </c>
      <c r="G163" s="5">
        <f t="shared" si="14"/>
        <v>-2.6500000000000004</v>
      </c>
      <c r="R163">
        <f t="shared" si="10"/>
        <v>0</v>
      </c>
      <c r="S163">
        <f t="shared" si="11"/>
        <v>13.3</v>
      </c>
      <c r="T163">
        <f t="shared" si="12"/>
        <v>3.6944444444444446</v>
      </c>
    </row>
    <row r="164" spans="2:20" x14ac:dyDescent="0.3">
      <c r="B164" s="6" t="s">
        <v>9</v>
      </c>
      <c r="C164" s="6">
        <v>156</v>
      </c>
      <c r="D164" s="6">
        <v>156</v>
      </c>
      <c r="E164" s="7">
        <v>12</v>
      </c>
      <c r="F164" s="5">
        <f t="shared" si="13"/>
        <v>-9.7222222222222363E-2</v>
      </c>
      <c r="G164" s="5">
        <f t="shared" si="14"/>
        <v>-0.35000000000000053</v>
      </c>
      <c r="R164">
        <f t="shared" si="10"/>
        <v>0</v>
      </c>
      <c r="S164">
        <f t="shared" si="11"/>
        <v>12</v>
      </c>
      <c r="T164">
        <f t="shared" si="12"/>
        <v>3.333333333333333</v>
      </c>
    </row>
    <row r="165" spans="2:20" x14ac:dyDescent="0.3">
      <c r="B165" s="6" t="s">
        <v>9</v>
      </c>
      <c r="C165" s="6">
        <v>157</v>
      </c>
      <c r="D165" s="6">
        <v>157</v>
      </c>
      <c r="E165" s="7">
        <v>12.6</v>
      </c>
      <c r="F165" s="5">
        <f t="shared" si="13"/>
        <v>0.29166666666666663</v>
      </c>
      <c r="G165" s="5">
        <f t="shared" si="14"/>
        <v>1.0499999999999998</v>
      </c>
      <c r="R165">
        <f t="shared" si="10"/>
        <v>0</v>
      </c>
      <c r="S165">
        <f t="shared" si="11"/>
        <v>12.6</v>
      </c>
      <c r="T165">
        <f t="shared" si="12"/>
        <v>3.5</v>
      </c>
    </row>
    <row r="166" spans="2:20" x14ac:dyDescent="0.3">
      <c r="B166" s="6" t="s">
        <v>9</v>
      </c>
      <c r="C166" s="6">
        <v>158</v>
      </c>
      <c r="D166" s="6">
        <v>158</v>
      </c>
      <c r="E166" s="7">
        <v>14.1</v>
      </c>
      <c r="F166" s="5">
        <f t="shared" si="13"/>
        <v>0.63888888888888884</v>
      </c>
      <c r="G166" s="5">
        <f t="shared" si="14"/>
        <v>2.2999999999999998</v>
      </c>
      <c r="R166">
        <f t="shared" si="10"/>
        <v>0</v>
      </c>
      <c r="S166">
        <f t="shared" si="11"/>
        <v>14.1</v>
      </c>
      <c r="T166">
        <f t="shared" si="12"/>
        <v>3.9166666666666665</v>
      </c>
    </row>
    <row r="167" spans="2:20" x14ac:dyDescent="0.3">
      <c r="B167" s="6" t="s">
        <v>9</v>
      </c>
      <c r="C167" s="6">
        <v>159</v>
      </c>
      <c r="D167" s="6">
        <v>159</v>
      </c>
      <c r="E167" s="7">
        <v>17.2</v>
      </c>
      <c r="F167" s="5">
        <f t="shared" si="13"/>
        <v>0.83333333333333359</v>
      </c>
      <c r="G167" s="5">
        <f t="shared" si="14"/>
        <v>3.0000000000000009</v>
      </c>
      <c r="R167">
        <f t="shared" si="10"/>
        <v>0</v>
      </c>
      <c r="S167">
        <f t="shared" si="11"/>
        <v>17.2</v>
      </c>
      <c r="T167">
        <f t="shared" si="12"/>
        <v>4.7777777777777777</v>
      </c>
    </row>
    <row r="168" spans="2:20" x14ac:dyDescent="0.3">
      <c r="B168" s="6" t="s">
        <v>9</v>
      </c>
      <c r="C168" s="6">
        <v>160</v>
      </c>
      <c r="D168" s="6">
        <v>160</v>
      </c>
      <c r="E168" s="7">
        <v>20.100000000000001</v>
      </c>
      <c r="F168" s="5">
        <f t="shared" si="13"/>
        <v>0.86111111111111094</v>
      </c>
      <c r="G168" s="5">
        <f t="shared" si="14"/>
        <v>3.0999999999999996</v>
      </c>
      <c r="R168">
        <f t="shared" si="10"/>
        <v>0</v>
      </c>
      <c r="S168">
        <f t="shared" si="11"/>
        <v>20.100000000000001</v>
      </c>
      <c r="T168">
        <f t="shared" si="12"/>
        <v>5.5833333333333339</v>
      </c>
    </row>
    <row r="169" spans="2:20" x14ac:dyDescent="0.3">
      <c r="B169" s="6" t="s">
        <v>9</v>
      </c>
      <c r="C169" s="6">
        <v>161</v>
      </c>
      <c r="D169" s="6">
        <v>161</v>
      </c>
      <c r="E169" s="7">
        <v>23.4</v>
      </c>
      <c r="F169" s="5">
        <f t="shared" si="13"/>
        <v>0.74999999999999978</v>
      </c>
      <c r="G169" s="5">
        <f t="shared" si="14"/>
        <v>2.6999999999999993</v>
      </c>
      <c r="R169">
        <f t="shared" si="10"/>
        <v>0</v>
      </c>
      <c r="S169">
        <f t="shared" si="11"/>
        <v>23.4</v>
      </c>
      <c r="T169">
        <f t="shared" si="12"/>
        <v>6.4999999999999991</v>
      </c>
    </row>
    <row r="170" spans="2:20" x14ac:dyDescent="0.3">
      <c r="B170" s="6" t="s">
        <v>9</v>
      </c>
      <c r="C170" s="6">
        <v>162</v>
      </c>
      <c r="D170" s="6">
        <v>162</v>
      </c>
      <c r="E170" s="7">
        <v>25.5</v>
      </c>
      <c r="F170" s="5">
        <f t="shared" si="13"/>
        <v>0.5833333333333337</v>
      </c>
      <c r="G170" s="5">
        <f t="shared" si="14"/>
        <v>2.1000000000000014</v>
      </c>
      <c r="R170">
        <f t="shared" si="10"/>
        <v>0</v>
      </c>
      <c r="S170">
        <f t="shared" si="11"/>
        <v>25.5</v>
      </c>
      <c r="T170">
        <f t="shared" si="12"/>
        <v>7.083333333333333</v>
      </c>
    </row>
    <row r="171" spans="2:20" x14ac:dyDescent="0.3">
      <c r="B171" s="6" t="s">
        <v>9</v>
      </c>
      <c r="C171" s="6">
        <v>163</v>
      </c>
      <c r="D171" s="6">
        <v>163</v>
      </c>
      <c r="E171" s="7">
        <v>27.6</v>
      </c>
      <c r="F171" s="5">
        <f t="shared" si="13"/>
        <v>0.55555555555555558</v>
      </c>
      <c r="G171" s="5">
        <f t="shared" si="14"/>
        <v>2</v>
      </c>
      <c r="R171">
        <f t="shared" si="10"/>
        <v>0</v>
      </c>
      <c r="S171">
        <f t="shared" si="11"/>
        <v>27.6</v>
      </c>
      <c r="T171">
        <f t="shared" si="12"/>
        <v>7.666666666666667</v>
      </c>
    </row>
    <row r="172" spans="2:20" x14ac:dyDescent="0.3">
      <c r="B172" s="6" t="s">
        <v>9</v>
      </c>
      <c r="C172" s="6">
        <v>164</v>
      </c>
      <c r="D172" s="6">
        <v>164</v>
      </c>
      <c r="E172" s="7">
        <v>29.5</v>
      </c>
      <c r="F172" s="5">
        <f t="shared" si="13"/>
        <v>0.4861111111111111</v>
      </c>
      <c r="G172" s="5">
        <f t="shared" si="14"/>
        <v>1.75</v>
      </c>
      <c r="R172">
        <f t="shared" si="10"/>
        <v>0</v>
      </c>
      <c r="S172">
        <f t="shared" si="11"/>
        <v>29.5</v>
      </c>
      <c r="T172">
        <f t="shared" si="12"/>
        <v>8.1944444444444446</v>
      </c>
    </row>
    <row r="173" spans="2:20" x14ac:dyDescent="0.3">
      <c r="B173" s="6" t="s">
        <v>9</v>
      </c>
      <c r="C173" s="6">
        <v>165</v>
      </c>
      <c r="D173" s="6">
        <v>165</v>
      </c>
      <c r="E173" s="7">
        <v>31.1</v>
      </c>
      <c r="F173" s="5">
        <f t="shared" si="13"/>
        <v>0.36111111111111133</v>
      </c>
      <c r="G173" s="5">
        <f t="shared" si="14"/>
        <v>1.3000000000000007</v>
      </c>
      <c r="R173">
        <f t="shared" si="10"/>
        <v>0</v>
      </c>
      <c r="S173">
        <f t="shared" si="11"/>
        <v>31.1</v>
      </c>
      <c r="T173">
        <f t="shared" si="12"/>
        <v>8.6388888888888893</v>
      </c>
    </row>
    <row r="174" spans="2:20" x14ac:dyDescent="0.3">
      <c r="B174" s="6" t="s">
        <v>9</v>
      </c>
      <c r="C174" s="6">
        <v>166</v>
      </c>
      <c r="D174" s="6">
        <v>166</v>
      </c>
      <c r="E174" s="7">
        <v>32.1</v>
      </c>
      <c r="F174" s="5">
        <f t="shared" si="13"/>
        <v>0.29166666666666685</v>
      </c>
      <c r="G174" s="5">
        <f t="shared" si="14"/>
        <v>1.0500000000000007</v>
      </c>
      <c r="R174">
        <f t="shared" si="10"/>
        <v>0</v>
      </c>
      <c r="S174">
        <f t="shared" si="11"/>
        <v>32.1</v>
      </c>
      <c r="T174">
        <f t="shared" si="12"/>
        <v>8.9166666666666661</v>
      </c>
    </row>
    <row r="175" spans="2:20" x14ac:dyDescent="0.3">
      <c r="B175" s="6" t="s">
        <v>9</v>
      </c>
      <c r="C175" s="6">
        <v>167</v>
      </c>
      <c r="D175" s="6">
        <v>167</v>
      </c>
      <c r="E175" s="7">
        <v>33.200000000000003</v>
      </c>
      <c r="F175" s="5">
        <f t="shared" si="13"/>
        <v>0.43055555555555575</v>
      </c>
      <c r="G175" s="5">
        <f t="shared" si="14"/>
        <v>1.5500000000000007</v>
      </c>
      <c r="R175">
        <f t="shared" si="10"/>
        <v>0</v>
      </c>
      <c r="S175">
        <f t="shared" si="11"/>
        <v>33.200000000000003</v>
      </c>
      <c r="T175">
        <f t="shared" si="12"/>
        <v>9.2222222222222232</v>
      </c>
    </row>
    <row r="176" spans="2:20" x14ac:dyDescent="0.3">
      <c r="B176" s="6" t="s">
        <v>9</v>
      </c>
      <c r="C176" s="6">
        <v>168</v>
      </c>
      <c r="D176" s="6">
        <v>168</v>
      </c>
      <c r="E176" s="7">
        <v>35.200000000000003</v>
      </c>
      <c r="F176" s="5">
        <f t="shared" si="13"/>
        <v>0.55555555555555558</v>
      </c>
      <c r="G176" s="5">
        <f t="shared" si="14"/>
        <v>2</v>
      </c>
      <c r="R176">
        <f t="shared" si="10"/>
        <v>0</v>
      </c>
      <c r="S176">
        <f t="shared" si="11"/>
        <v>35.200000000000003</v>
      </c>
      <c r="T176">
        <f t="shared" si="12"/>
        <v>9.7777777777777786</v>
      </c>
    </row>
    <row r="177" spans="2:20" x14ac:dyDescent="0.3">
      <c r="B177" s="6" t="s">
        <v>9</v>
      </c>
      <c r="C177" s="6">
        <v>169</v>
      </c>
      <c r="D177" s="6">
        <v>169</v>
      </c>
      <c r="E177" s="7">
        <v>37.200000000000003</v>
      </c>
      <c r="F177" s="5">
        <f t="shared" si="13"/>
        <v>0.38888888888888851</v>
      </c>
      <c r="G177" s="5">
        <f t="shared" si="14"/>
        <v>1.3999999999999986</v>
      </c>
      <c r="R177">
        <f t="shared" si="10"/>
        <v>0</v>
      </c>
      <c r="S177">
        <f t="shared" si="11"/>
        <v>37.200000000000003</v>
      </c>
      <c r="T177">
        <f t="shared" si="12"/>
        <v>10.333333333333334</v>
      </c>
    </row>
    <row r="178" spans="2:20" x14ac:dyDescent="0.3">
      <c r="B178" s="6" t="s">
        <v>9</v>
      </c>
      <c r="C178" s="6">
        <v>170</v>
      </c>
      <c r="D178" s="6">
        <v>170</v>
      </c>
      <c r="E178" s="7">
        <v>38</v>
      </c>
      <c r="F178" s="5">
        <f t="shared" si="13"/>
        <v>2.7777777777777186E-2</v>
      </c>
      <c r="G178" s="5">
        <f t="shared" si="14"/>
        <v>9.9999999999997868E-2</v>
      </c>
      <c r="R178">
        <f t="shared" si="10"/>
        <v>0</v>
      </c>
      <c r="S178">
        <f t="shared" si="11"/>
        <v>38</v>
      </c>
      <c r="T178">
        <f t="shared" si="12"/>
        <v>10.555555555555555</v>
      </c>
    </row>
    <row r="179" spans="2:20" x14ac:dyDescent="0.3">
      <c r="B179" s="6" t="s">
        <v>9</v>
      </c>
      <c r="C179" s="6">
        <v>171</v>
      </c>
      <c r="D179" s="6">
        <v>171</v>
      </c>
      <c r="E179" s="7">
        <v>37.4</v>
      </c>
      <c r="F179" s="5">
        <f t="shared" si="13"/>
        <v>-0.40277777777777757</v>
      </c>
      <c r="G179" s="5">
        <f t="shared" si="14"/>
        <v>-1.4499999999999993</v>
      </c>
      <c r="R179">
        <f t="shared" si="10"/>
        <v>0</v>
      </c>
      <c r="S179">
        <f t="shared" si="11"/>
        <v>37.4</v>
      </c>
      <c r="T179">
        <f t="shared" si="12"/>
        <v>10.388888888888888</v>
      </c>
    </row>
    <row r="180" spans="2:20" x14ac:dyDescent="0.3">
      <c r="B180" s="6" t="s">
        <v>9</v>
      </c>
      <c r="C180" s="6">
        <v>172</v>
      </c>
      <c r="D180" s="6">
        <v>172</v>
      </c>
      <c r="E180" s="7">
        <v>35.1</v>
      </c>
      <c r="F180" s="5">
        <f t="shared" si="13"/>
        <v>-0.88888888888888862</v>
      </c>
      <c r="G180" s="5">
        <f t="shared" si="14"/>
        <v>-3.1999999999999993</v>
      </c>
      <c r="R180">
        <f t="shared" si="10"/>
        <v>0</v>
      </c>
      <c r="S180">
        <f t="shared" si="11"/>
        <v>35.1</v>
      </c>
      <c r="T180">
        <f t="shared" si="12"/>
        <v>9.75</v>
      </c>
    </row>
    <row r="181" spans="2:20" x14ac:dyDescent="0.3">
      <c r="B181" s="6" t="s">
        <v>9</v>
      </c>
      <c r="C181" s="6">
        <v>173</v>
      </c>
      <c r="D181" s="6">
        <v>173</v>
      </c>
      <c r="E181" s="7">
        <v>31</v>
      </c>
      <c r="F181" s="5">
        <f t="shared" si="13"/>
        <v>-1.1111111111111112</v>
      </c>
      <c r="G181" s="5">
        <f t="shared" si="14"/>
        <v>-4</v>
      </c>
      <c r="R181">
        <f t="shared" si="10"/>
        <v>0</v>
      </c>
      <c r="S181">
        <f t="shared" si="11"/>
        <v>31</v>
      </c>
      <c r="T181">
        <f t="shared" si="12"/>
        <v>8.6111111111111107</v>
      </c>
    </row>
    <row r="182" spans="2:20" x14ac:dyDescent="0.3">
      <c r="B182" s="6" t="s">
        <v>9</v>
      </c>
      <c r="C182" s="6">
        <v>174</v>
      </c>
      <c r="D182" s="6">
        <v>174</v>
      </c>
      <c r="E182" s="7">
        <v>27.1</v>
      </c>
      <c r="F182" s="5">
        <f t="shared" si="13"/>
        <v>-0.79166666666666652</v>
      </c>
      <c r="G182" s="5">
        <f t="shared" si="14"/>
        <v>-2.8499999999999996</v>
      </c>
      <c r="R182">
        <f t="shared" si="10"/>
        <v>0</v>
      </c>
      <c r="S182">
        <f t="shared" si="11"/>
        <v>27.1</v>
      </c>
      <c r="T182">
        <f t="shared" si="12"/>
        <v>7.5277777777777777</v>
      </c>
    </row>
    <row r="183" spans="2:20" x14ac:dyDescent="0.3">
      <c r="B183" s="6" t="s">
        <v>9</v>
      </c>
      <c r="C183" s="6">
        <v>175</v>
      </c>
      <c r="D183" s="6">
        <v>175</v>
      </c>
      <c r="E183" s="7">
        <v>25.3</v>
      </c>
      <c r="F183" s="5">
        <f t="shared" si="13"/>
        <v>-0.27777777777777779</v>
      </c>
      <c r="G183" s="5">
        <f t="shared" si="14"/>
        <v>-1</v>
      </c>
      <c r="R183">
        <f t="shared" si="10"/>
        <v>0</v>
      </c>
      <c r="S183">
        <f t="shared" si="11"/>
        <v>25.3</v>
      </c>
      <c r="T183">
        <f t="shared" si="12"/>
        <v>7.0277777777777777</v>
      </c>
    </row>
    <row r="184" spans="2:20" x14ac:dyDescent="0.3">
      <c r="B184" s="6" t="s">
        <v>9</v>
      </c>
      <c r="C184" s="6">
        <v>176</v>
      </c>
      <c r="D184" s="6">
        <v>176</v>
      </c>
      <c r="E184" s="7">
        <v>25.1</v>
      </c>
      <c r="F184" s="5">
        <f t="shared" si="13"/>
        <v>8.3333333333333037E-2</v>
      </c>
      <c r="G184" s="5">
        <f t="shared" si="14"/>
        <v>0.29999999999999893</v>
      </c>
      <c r="R184">
        <f t="shared" si="10"/>
        <v>0</v>
      </c>
      <c r="S184">
        <f t="shared" si="11"/>
        <v>25.1</v>
      </c>
      <c r="T184">
        <f t="shared" si="12"/>
        <v>6.9722222222222223</v>
      </c>
    </row>
    <row r="185" spans="2:20" x14ac:dyDescent="0.3">
      <c r="B185" s="6" t="s">
        <v>9</v>
      </c>
      <c r="C185" s="6">
        <v>177</v>
      </c>
      <c r="D185" s="6">
        <v>177</v>
      </c>
      <c r="E185" s="7">
        <v>25.9</v>
      </c>
      <c r="F185" s="5">
        <f t="shared" si="13"/>
        <v>0.37499999999999989</v>
      </c>
      <c r="G185" s="5">
        <f t="shared" si="14"/>
        <v>1.3499999999999996</v>
      </c>
      <c r="R185">
        <f t="shared" si="10"/>
        <v>0</v>
      </c>
      <c r="S185">
        <f t="shared" si="11"/>
        <v>25.9</v>
      </c>
      <c r="T185">
        <f t="shared" si="12"/>
        <v>7.1944444444444438</v>
      </c>
    </row>
    <row r="186" spans="2:20" x14ac:dyDescent="0.3">
      <c r="B186" s="6" t="s">
        <v>9</v>
      </c>
      <c r="C186" s="6">
        <v>178</v>
      </c>
      <c r="D186" s="6">
        <v>178</v>
      </c>
      <c r="E186" s="7">
        <v>27.8</v>
      </c>
      <c r="F186" s="5">
        <f t="shared" si="13"/>
        <v>0.45833333333333343</v>
      </c>
      <c r="G186" s="5">
        <f t="shared" si="14"/>
        <v>1.6500000000000004</v>
      </c>
      <c r="R186">
        <f t="shared" si="10"/>
        <v>0</v>
      </c>
      <c r="S186">
        <f t="shared" si="11"/>
        <v>27.8</v>
      </c>
      <c r="T186">
        <f t="shared" si="12"/>
        <v>7.7222222222222223</v>
      </c>
    </row>
    <row r="187" spans="2:20" x14ac:dyDescent="0.3">
      <c r="B187" s="6" t="s">
        <v>9</v>
      </c>
      <c r="C187" s="6">
        <v>179</v>
      </c>
      <c r="D187" s="6">
        <v>179</v>
      </c>
      <c r="E187" s="7">
        <v>29.2</v>
      </c>
      <c r="F187" s="5">
        <f t="shared" si="13"/>
        <v>0.25000000000000011</v>
      </c>
      <c r="G187" s="5">
        <f t="shared" si="14"/>
        <v>0.90000000000000036</v>
      </c>
      <c r="R187">
        <f t="shared" si="10"/>
        <v>0</v>
      </c>
      <c r="S187">
        <f t="shared" si="11"/>
        <v>29.2</v>
      </c>
      <c r="T187">
        <f t="shared" si="12"/>
        <v>8.1111111111111107</v>
      </c>
    </row>
    <row r="188" spans="2:20" x14ac:dyDescent="0.3">
      <c r="B188" s="6" t="s">
        <v>9</v>
      </c>
      <c r="C188" s="6">
        <v>180</v>
      </c>
      <c r="D188" s="6">
        <v>180</v>
      </c>
      <c r="E188" s="7">
        <v>29.6</v>
      </c>
      <c r="F188" s="5">
        <f t="shared" si="13"/>
        <v>4.1666666666666761E-2</v>
      </c>
      <c r="G188" s="5">
        <f t="shared" si="14"/>
        <v>0.15000000000000036</v>
      </c>
      <c r="R188">
        <f t="shared" si="10"/>
        <v>0</v>
      </c>
      <c r="S188">
        <f t="shared" si="11"/>
        <v>29.6</v>
      </c>
      <c r="T188">
        <f t="shared" si="12"/>
        <v>8.2222222222222232</v>
      </c>
    </row>
    <row r="189" spans="2:20" x14ac:dyDescent="0.3">
      <c r="B189" s="6" t="s">
        <v>9</v>
      </c>
      <c r="C189" s="6">
        <v>181</v>
      </c>
      <c r="D189" s="6">
        <v>181</v>
      </c>
      <c r="E189" s="7">
        <v>29.5</v>
      </c>
      <c r="F189" s="5">
        <f t="shared" si="13"/>
        <v>-5.5555555555555851E-2</v>
      </c>
      <c r="G189" s="5">
        <f t="shared" si="14"/>
        <v>-0.20000000000000107</v>
      </c>
      <c r="R189">
        <f t="shared" si="10"/>
        <v>0</v>
      </c>
      <c r="S189">
        <f t="shared" si="11"/>
        <v>29.5</v>
      </c>
      <c r="T189">
        <f t="shared" si="12"/>
        <v>8.1944444444444446</v>
      </c>
    </row>
    <row r="190" spans="2:20" x14ac:dyDescent="0.3">
      <c r="B190" s="6" t="s">
        <v>9</v>
      </c>
      <c r="C190" s="6">
        <v>182</v>
      </c>
      <c r="D190" s="6">
        <v>182</v>
      </c>
      <c r="E190" s="7">
        <v>29.2</v>
      </c>
      <c r="F190" s="5">
        <f t="shared" si="13"/>
        <v>-0.16666666666666657</v>
      </c>
      <c r="G190" s="5">
        <f t="shared" si="14"/>
        <v>-0.59999999999999964</v>
      </c>
      <c r="R190">
        <f t="shared" si="10"/>
        <v>0</v>
      </c>
      <c r="S190">
        <f t="shared" si="11"/>
        <v>29.2</v>
      </c>
      <c r="T190">
        <f t="shared" si="12"/>
        <v>8.1111111111111107</v>
      </c>
    </row>
    <row r="191" spans="2:20" x14ac:dyDescent="0.3">
      <c r="B191" s="6" t="s">
        <v>9</v>
      </c>
      <c r="C191" s="6">
        <v>183</v>
      </c>
      <c r="D191" s="6">
        <v>183</v>
      </c>
      <c r="E191" s="7">
        <v>28.3</v>
      </c>
      <c r="F191" s="5">
        <f t="shared" si="13"/>
        <v>-0.43055555555555525</v>
      </c>
      <c r="G191" s="5">
        <f t="shared" si="14"/>
        <v>-1.5499999999999989</v>
      </c>
      <c r="R191">
        <f t="shared" si="10"/>
        <v>0</v>
      </c>
      <c r="S191">
        <f t="shared" si="11"/>
        <v>28.3</v>
      </c>
      <c r="T191">
        <f t="shared" si="12"/>
        <v>7.8611111111111107</v>
      </c>
    </row>
    <row r="192" spans="2:20" x14ac:dyDescent="0.3">
      <c r="B192" s="6" t="s">
        <v>9</v>
      </c>
      <c r="C192" s="6">
        <v>184</v>
      </c>
      <c r="D192" s="6">
        <v>184</v>
      </c>
      <c r="E192" s="7">
        <v>26.1</v>
      </c>
      <c r="F192" s="5">
        <f t="shared" si="13"/>
        <v>-0.65277777777777768</v>
      </c>
      <c r="G192" s="5">
        <f t="shared" si="14"/>
        <v>-2.3499999999999996</v>
      </c>
      <c r="R192">
        <f t="shared" si="10"/>
        <v>0</v>
      </c>
      <c r="S192">
        <f t="shared" si="11"/>
        <v>26.1</v>
      </c>
      <c r="T192">
        <f t="shared" si="12"/>
        <v>7.25</v>
      </c>
    </row>
    <row r="193" spans="2:20" x14ac:dyDescent="0.3">
      <c r="B193" s="6" t="s">
        <v>9</v>
      </c>
      <c r="C193" s="6">
        <v>185</v>
      </c>
      <c r="D193" s="6">
        <v>185</v>
      </c>
      <c r="E193" s="7">
        <v>23.6</v>
      </c>
      <c r="F193" s="5">
        <f t="shared" si="13"/>
        <v>-0.70833333333333348</v>
      </c>
      <c r="G193" s="5">
        <f t="shared" si="14"/>
        <v>-2.5500000000000007</v>
      </c>
      <c r="R193">
        <f t="shared" si="10"/>
        <v>0</v>
      </c>
      <c r="S193">
        <f t="shared" si="11"/>
        <v>23.6</v>
      </c>
      <c r="T193">
        <f t="shared" si="12"/>
        <v>6.5555555555555554</v>
      </c>
    </row>
    <row r="194" spans="2:20" x14ac:dyDescent="0.3">
      <c r="B194" s="6" t="s">
        <v>9</v>
      </c>
      <c r="C194" s="6">
        <v>186</v>
      </c>
      <c r="D194" s="6">
        <v>186</v>
      </c>
      <c r="E194" s="7">
        <v>21</v>
      </c>
      <c r="F194" s="5">
        <f t="shared" si="13"/>
        <v>-0.65277777777777812</v>
      </c>
      <c r="G194" s="5">
        <f t="shared" si="14"/>
        <v>-2.3500000000000014</v>
      </c>
      <c r="R194">
        <f t="shared" si="10"/>
        <v>0</v>
      </c>
      <c r="S194">
        <f t="shared" si="11"/>
        <v>21</v>
      </c>
      <c r="T194">
        <f t="shared" si="12"/>
        <v>5.833333333333333</v>
      </c>
    </row>
    <row r="195" spans="2:20" x14ac:dyDescent="0.3">
      <c r="B195" s="6" t="s">
        <v>9</v>
      </c>
      <c r="C195" s="6">
        <v>187</v>
      </c>
      <c r="D195" s="6">
        <v>187</v>
      </c>
      <c r="E195" s="7">
        <v>18.899999999999999</v>
      </c>
      <c r="F195" s="5">
        <f t="shared" si="13"/>
        <v>-0.54166666666666641</v>
      </c>
      <c r="G195" s="5">
        <f t="shared" si="14"/>
        <v>-1.9499999999999993</v>
      </c>
      <c r="R195">
        <f t="shared" si="10"/>
        <v>0</v>
      </c>
      <c r="S195">
        <f t="shared" si="11"/>
        <v>18.899999999999999</v>
      </c>
      <c r="T195">
        <f t="shared" si="12"/>
        <v>5.2499999999999991</v>
      </c>
    </row>
    <row r="196" spans="2:20" x14ac:dyDescent="0.3">
      <c r="B196" s="6" t="s">
        <v>9</v>
      </c>
      <c r="C196" s="6">
        <v>188</v>
      </c>
      <c r="D196" s="6">
        <v>188</v>
      </c>
      <c r="E196" s="7">
        <v>17.100000000000001</v>
      </c>
      <c r="F196" s="5">
        <f t="shared" si="13"/>
        <v>-0.44444444444444431</v>
      </c>
      <c r="G196" s="5">
        <f t="shared" si="14"/>
        <v>-1.5999999999999996</v>
      </c>
      <c r="R196">
        <f t="shared" si="10"/>
        <v>0</v>
      </c>
      <c r="S196">
        <f t="shared" si="11"/>
        <v>17.100000000000001</v>
      </c>
      <c r="T196">
        <f t="shared" si="12"/>
        <v>4.75</v>
      </c>
    </row>
    <row r="197" spans="2:20" x14ac:dyDescent="0.3">
      <c r="B197" s="6" t="s">
        <v>9</v>
      </c>
      <c r="C197" s="6">
        <v>189</v>
      </c>
      <c r="D197" s="6">
        <v>189</v>
      </c>
      <c r="E197" s="7">
        <v>15.7</v>
      </c>
      <c r="F197" s="5">
        <f t="shared" si="13"/>
        <v>-0.36111111111111133</v>
      </c>
      <c r="G197" s="5">
        <f t="shared" si="14"/>
        <v>-1.3000000000000007</v>
      </c>
      <c r="R197">
        <f t="shared" si="10"/>
        <v>0</v>
      </c>
      <c r="S197">
        <f t="shared" si="11"/>
        <v>15.7</v>
      </c>
      <c r="T197">
        <f t="shared" si="12"/>
        <v>4.3611111111111107</v>
      </c>
    </row>
    <row r="198" spans="2:20" x14ac:dyDescent="0.3">
      <c r="B198" s="6" t="s">
        <v>9</v>
      </c>
      <c r="C198" s="6">
        <v>190</v>
      </c>
      <c r="D198" s="6">
        <v>190</v>
      </c>
      <c r="E198" s="7">
        <v>14.5</v>
      </c>
      <c r="F198" s="5">
        <f t="shared" si="13"/>
        <v>-0.27777777777777779</v>
      </c>
      <c r="G198" s="5">
        <f t="shared" si="14"/>
        <v>-1</v>
      </c>
      <c r="R198">
        <f t="shared" si="10"/>
        <v>0</v>
      </c>
      <c r="S198">
        <f t="shared" si="11"/>
        <v>14.5</v>
      </c>
      <c r="T198">
        <f t="shared" si="12"/>
        <v>4.0277777777777777</v>
      </c>
    </row>
    <row r="199" spans="2:20" x14ac:dyDescent="0.3">
      <c r="B199" s="6" t="s">
        <v>9</v>
      </c>
      <c r="C199" s="6">
        <v>191</v>
      </c>
      <c r="D199" s="6">
        <v>191</v>
      </c>
      <c r="E199" s="7">
        <v>13.7</v>
      </c>
      <c r="F199" s="5">
        <f t="shared" si="13"/>
        <v>-0.22222222222222215</v>
      </c>
      <c r="G199" s="5">
        <f t="shared" si="14"/>
        <v>-0.79999999999999982</v>
      </c>
      <c r="R199">
        <f t="shared" si="10"/>
        <v>0</v>
      </c>
      <c r="S199">
        <f t="shared" si="11"/>
        <v>13.7</v>
      </c>
      <c r="T199">
        <f t="shared" si="12"/>
        <v>3.8055555555555554</v>
      </c>
    </row>
    <row r="200" spans="2:20" x14ac:dyDescent="0.3">
      <c r="B200" s="6" t="s">
        <v>9</v>
      </c>
      <c r="C200" s="6">
        <v>192</v>
      </c>
      <c r="D200" s="6">
        <v>192</v>
      </c>
      <c r="E200" s="7">
        <v>12.9</v>
      </c>
      <c r="F200" s="5">
        <f t="shared" si="13"/>
        <v>-0.16666666666666657</v>
      </c>
      <c r="G200" s="5">
        <f t="shared" si="14"/>
        <v>-0.59999999999999964</v>
      </c>
      <c r="R200">
        <f t="shared" ref="R200:R263" si="15">IF(E200&lt;1,1,0)</f>
        <v>0</v>
      </c>
      <c r="S200">
        <f t="shared" ref="S200:S263" si="16">IF(R200=1,"",E200)</f>
        <v>12.9</v>
      </c>
      <c r="T200">
        <f t="shared" ref="T200:T263" si="17">E200/3.6</f>
        <v>3.5833333333333335</v>
      </c>
    </row>
    <row r="201" spans="2:20" x14ac:dyDescent="0.3">
      <c r="B201" s="6" t="s">
        <v>9</v>
      </c>
      <c r="C201" s="6">
        <v>193</v>
      </c>
      <c r="D201" s="6">
        <v>193</v>
      </c>
      <c r="E201" s="7">
        <v>12.5</v>
      </c>
      <c r="F201" s="5">
        <f t="shared" si="13"/>
        <v>-9.7222222222222363E-2</v>
      </c>
      <c r="G201" s="5">
        <f t="shared" si="14"/>
        <v>-0.35000000000000053</v>
      </c>
      <c r="R201">
        <f t="shared" si="15"/>
        <v>0</v>
      </c>
      <c r="S201">
        <f t="shared" si="16"/>
        <v>12.5</v>
      </c>
      <c r="T201">
        <f t="shared" si="17"/>
        <v>3.4722222222222223</v>
      </c>
    </row>
    <row r="202" spans="2:20" x14ac:dyDescent="0.3">
      <c r="B202" s="6" t="s">
        <v>9</v>
      </c>
      <c r="C202" s="6">
        <v>194</v>
      </c>
      <c r="D202" s="6">
        <v>194</v>
      </c>
      <c r="E202" s="7">
        <v>12.2</v>
      </c>
      <c r="F202" s="5">
        <f t="shared" ref="F202:F265" si="18">($E203-$E201)/2/3.6</f>
        <v>-6.9444444444444448E-2</v>
      </c>
      <c r="G202" s="5">
        <f t="shared" ref="G202:G265" si="19">($E203-$E201)/2</f>
        <v>-0.25</v>
      </c>
      <c r="R202">
        <f t="shared" si="15"/>
        <v>0</v>
      </c>
      <c r="S202">
        <f t="shared" si="16"/>
        <v>12.2</v>
      </c>
      <c r="T202">
        <f t="shared" si="17"/>
        <v>3.3888888888888884</v>
      </c>
    </row>
    <row r="203" spans="2:20" x14ac:dyDescent="0.3">
      <c r="B203" s="6" t="s">
        <v>9</v>
      </c>
      <c r="C203" s="6">
        <v>195</v>
      </c>
      <c r="D203" s="6">
        <v>195</v>
      </c>
      <c r="E203" s="7">
        <v>12</v>
      </c>
      <c r="F203" s="5">
        <f t="shared" si="18"/>
        <v>-2.7777777777777679E-2</v>
      </c>
      <c r="G203" s="5">
        <f t="shared" si="19"/>
        <v>-9.9999999999999645E-2</v>
      </c>
      <c r="R203">
        <f t="shared" si="15"/>
        <v>0</v>
      </c>
      <c r="S203">
        <f t="shared" si="16"/>
        <v>12</v>
      </c>
      <c r="T203">
        <f t="shared" si="17"/>
        <v>3.333333333333333</v>
      </c>
    </row>
    <row r="204" spans="2:20" x14ac:dyDescent="0.3">
      <c r="B204" s="6" t="s">
        <v>9</v>
      </c>
      <c r="C204" s="6">
        <v>196</v>
      </c>
      <c r="D204" s="6">
        <v>196</v>
      </c>
      <c r="E204" s="7">
        <v>12</v>
      </c>
      <c r="F204" s="5">
        <f t="shared" si="18"/>
        <v>0</v>
      </c>
      <c r="G204" s="5">
        <f t="shared" si="19"/>
        <v>0</v>
      </c>
      <c r="R204">
        <f t="shared" si="15"/>
        <v>0</v>
      </c>
      <c r="S204">
        <f t="shared" si="16"/>
        <v>12</v>
      </c>
      <c r="T204">
        <f t="shared" si="17"/>
        <v>3.333333333333333</v>
      </c>
    </row>
    <row r="205" spans="2:20" x14ac:dyDescent="0.3">
      <c r="B205" s="6" t="s">
        <v>9</v>
      </c>
      <c r="C205" s="6">
        <v>197</v>
      </c>
      <c r="D205" s="6">
        <v>197</v>
      </c>
      <c r="E205" s="7">
        <v>12</v>
      </c>
      <c r="F205" s="5">
        <f t="shared" si="18"/>
        <v>0</v>
      </c>
      <c r="G205" s="5">
        <f t="shared" si="19"/>
        <v>0</v>
      </c>
      <c r="R205">
        <f t="shared" si="15"/>
        <v>0</v>
      </c>
      <c r="S205">
        <f t="shared" si="16"/>
        <v>12</v>
      </c>
      <c r="T205">
        <f t="shared" si="17"/>
        <v>3.333333333333333</v>
      </c>
    </row>
    <row r="206" spans="2:20" x14ac:dyDescent="0.3">
      <c r="B206" s="6" t="s">
        <v>9</v>
      </c>
      <c r="C206" s="6">
        <v>198</v>
      </c>
      <c r="D206" s="6">
        <v>198</v>
      </c>
      <c r="E206" s="7">
        <v>12</v>
      </c>
      <c r="F206" s="5">
        <f t="shared" si="18"/>
        <v>6.9444444444444448E-2</v>
      </c>
      <c r="G206" s="5">
        <f t="shared" si="19"/>
        <v>0.25</v>
      </c>
      <c r="R206">
        <f t="shared" si="15"/>
        <v>0</v>
      </c>
      <c r="S206">
        <f t="shared" si="16"/>
        <v>12</v>
      </c>
      <c r="T206">
        <f t="shared" si="17"/>
        <v>3.333333333333333</v>
      </c>
    </row>
    <row r="207" spans="2:20" x14ac:dyDescent="0.3">
      <c r="B207" s="6" t="s">
        <v>9</v>
      </c>
      <c r="C207" s="6">
        <v>199</v>
      </c>
      <c r="D207" s="6">
        <v>199</v>
      </c>
      <c r="E207" s="7">
        <v>12.5</v>
      </c>
      <c r="F207" s="5">
        <f t="shared" si="18"/>
        <v>0.1388888888888889</v>
      </c>
      <c r="G207" s="5">
        <f t="shared" si="19"/>
        <v>0.5</v>
      </c>
      <c r="R207">
        <f t="shared" si="15"/>
        <v>0</v>
      </c>
      <c r="S207">
        <f t="shared" si="16"/>
        <v>12.5</v>
      </c>
      <c r="T207">
        <f t="shared" si="17"/>
        <v>3.4722222222222223</v>
      </c>
    </row>
    <row r="208" spans="2:20" x14ac:dyDescent="0.3">
      <c r="B208" s="6" t="s">
        <v>9</v>
      </c>
      <c r="C208" s="6">
        <v>200</v>
      </c>
      <c r="D208" s="6">
        <v>200</v>
      </c>
      <c r="E208" s="7">
        <v>13</v>
      </c>
      <c r="F208" s="5">
        <f t="shared" si="18"/>
        <v>0.20833333333333331</v>
      </c>
      <c r="G208" s="5">
        <f t="shared" si="19"/>
        <v>0.75</v>
      </c>
      <c r="R208">
        <f t="shared" si="15"/>
        <v>0</v>
      </c>
      <c r="S208">
        <f t="shared" si="16"/>
        <v>13</v>
      </c>
      <c r="T208">
        <f t="shared" si="17"/>
        <v>3.6111111111111112</v>
      </c>
    </row>
    <row r="209" spans="2:20" x14ac:dyDescent="0.3">
      <c r="B209" s="6" t="s">
        <v>9</v>
      </c>
      <c r="C209" s="6">
        <v>201</v>
      </c>
      <c r="D209" s="6">
        <v>201</v>
      </c>
      <c r="E209" s="7">
        <v>14</v>
      </c>
      <c r="F209" s="5">
        <f t="shared" si="18"/>
        <v>0.27777777777777779</v>
      </c>
      <c r="G209" s="5">
        <f t="shared" si="19"/>
        <v>1</v>
      </c>
      <c r="R209">
        <f t="shared" si="15"/>
        <v>0</v>
      </c>
      <c r="S209">
        <f t="shared" si="16"/>
        <v>14</v>
      </c>
      <c r="T209">
        <f t="shared" si="17"/>
        <v>3.8888888888888888</v>
      </c>
    </row>
    <row r="210" spans="2:20" x14ac:dyDescent="0.3">
      <c r="B210" s="6" t="s">
        <v>9</v>
      </c>
      <c r="C210" s="6">
        <v>202</v>
      </c>
      <c r="D210" s="6">
        <v>202</v>
      </c>
      <c r="E210" s="7">
        <v>15</v>
      </c>
      <c r="F210" s="5">
        <f t="shared" si="18"/>
        <v>0.34722222222222221</v>
      </c>
      <c r="G210" s="5">
        <f t="shared" si="19"/>
        <v>1.25</v>
      </c>
      <c r="R210">
        <f t="shared" si="15"/>
        <v>0</v>
      </c>
      <c r="S210">
        <f t="shared" si="16"/>
        <v>15</v>
      </c>
      <c r="T210">
        <f t="shared" si="17"/>
        <v>4.166666666666667</v>
      </c>
    </row>
    <row r="211" spans="2:20" x14ac:dyDescent="0.3">
      <c r="B211" s="6" t="s">
        <v>9</v>
      </c>
      <c r="C211" s="6">
        <v>203</v>
      </c>
      <c r="D211" s="6">
        <v>203</v>
      </c>
      <c r="E211" s="7">
        <v>16.5</v>
      </c>
      <c r="F211" s="5">
        <f t="shared" si="18"/>
        <v>0.55555555555555558</v>
      </c>
      <c r="G211" s="5">
        <f t="shared" si="19"/>
        <v>2</v>
      </c>
      <c r="R211">
        <f t="shared" si="15"/>
        <v>0</v>
      </c>
      <c r="S211">
        <f t="shared" si="16"/>
        <v>16.5</v>
      </c>
      <c r="T211">
        <f t="shared" si="17"/>
        <v>4.583333333333333</v>
      </c>
    </row>
    <row r="212" spans="2:20" x14ac:dyDescent="0.3">
      <c r="B212" s="6" t="s">
        <v>9</v>
      </c>
      <c r="C212" s="6">
        <v>204</v>
      </c>
      <c r="D212" s="6">
        <v>204</v>
      </c>
      <c r="E212" s="7">
        <v>19</v>
      </c>
      <c r="F212" s="5">
        <f t="shared" si="18"/>
        <v>0.65277777777777768</v>
      </c>
      <c r="G212" s="5">
        <f t="shared" si="19"/>
        <v>2.3499999999999996</v>
      </c>
      <c r="R212">
        <f t="shared" si="15"/>
        <v>0</v>
      </c>
      <c r="S212">
        <f t="shared" si="16"/>
        <v>19</v>
      </c>
      <c r="T212">
        <f t="shared" si="17"/>
        <v>5.2777777777777777</v>
      </c>
    </row>
    <row r="213" spans="2:20" x14ac:dyDescent="0.3">
      <c r="B213" s="6" t="s">
        <v>9</v>
      </c>
      <c r="C213" s="6">
        <v>205</v>
      </c>
      <c r="D213" s="6">
        <v>205</v>
      </c>
      <c r="E213" s="7">
        <v>21.2</v>
      </c>
      <c r="F213" s="5">
        <f t="shared" si="18"/>
        <v>0.66666666666666674</v>
      </c>
      <c r="G213" s="5">
        <f t="shared" si="19"/>
        <v>2.4000000000000004</v>
      </c>
      <c r="R213">
        <f t="shared" si="15"/>
        <v>0</v>
      </c>
      <c r="S213">
        <f t="shared" si="16"/>
        <v>21.2</v>
      </c>
      <c r="T213">
        <f t="shared" si="17"/>
        <v>5.8888888888888884</v>
      </c>
    </row>
    <row r="214" spans="2:20" x14ac:dyDescent="0.3">
      <c r="B214" s="6" t="s">
        <v>9</v>
      </c>
      <c r="C214" s="6">
        <v>206</v>
      </c>
      <c r="D214" s="6">
        <v>206</v>
      </c>
      <c r="E214" s="7">
        <v>23.8</v>
      </c>
      <c r="F214" s="5">
        <f t="shared" si="18"/>
        <v>0.79166666666666652</v>
      </c>
      <c r="G214" s="5">
        <f t="shared" si="19"/>
        <v>2.8499999999999996</v>
      </c>
      <c r="R214">
        <f t="shared" si="15"/>
        <v>0</v>
      </c>
      <c r="S214">
        <f t="shared" si="16"/>
        <v>23.8</v>
      </c>
      <c r="T214">
        <f t="shared" si="17"/>
        <v>6.6111111111111107</v>
      </c>
    </row>
    <row r="215" spans="2:20" x14ac:dyDescent="0.3">
      <c r="B215" s="6" t="s">
        <v>9</v>
      </c>
      <c r="C215" s="6">
        <v>207</v>
      </c>
      <c r="D215" s="6">
        <v>207</v>
      </c>
      <c r="E215" s="7">
        <v>26.9</v>
      </c>
      <c r="F215" s="5">
        <f t="shared" si="18"/>
        <v>0.80555555555555558</v>
      </c>
      <c r="G215" s="5">
        <f t="shared" si="19"/>
        <v>2.9000000000000004</v>
      </c>
      <c r="R215">
        <f t="shared" si="15"/>
        <v>0</v>
      </c>
      <c r="S215">
        <f t="shared" si="16"/>
        <v>26.9</v>
      </c>
      <c r="T215">
        <f t="shared" si="17"/>
        <v>7.4722222222222214</v>
      </c>
    </row>
    <row r="216" spans="2:20" x14ac:dyDescent="0.3">
      <c r="B216" s="6" t="s">
        <v>9</v>
      </c>
      <c r="C216" s="6">
        <v>208</v>
      </c>
      <c r="D216" s="6">
        <v>208</v>
      </c>
      <c r="E216" s="7">
        <v>29.6</v>
      </c>
      <c r="F216" s="5">
        <f t="shared" si="18"/>
        <v>0.70833333333333348</v>
      </c>
      <c r="G216" s="5">
        <f t="shared" si="19"/>
        <v>2.5500000000000007</v>
      </c>
      <c r="R216">
        <f t="shared" si="15"/>
        <v>0</v>
      </c>
      <c r="S216">
        <f t="shared" si="16"/>
        <v>29.6</v>
      </c>
      <c r="T216">
        <f t="shared" si="17"/>
        <v>8.2222222222222232</v>
      </c>
    </row>
    <row r="217" spans="2:20" x14ac:dyDescent="0.3">
      <c r="B217" s="6" t="s">
        <v>9</v>
      </c>
      <c r="C217" s="6">
        <v>209</v>
      </c>
      <c r="D217" s="6">
        <v>209</v>
      </c>
      <c r="E217" s="7">
        <v>32</v>
      </c>
      <c r="F217" s="5">
        <f t="shared" si="18"/>
        <v>0.7777777777777779</v>
      </c>
      <c r="G217" s="5">
        <f t="shared" si="19"/>
        <v>2.8000000000000007</v>
      </c>
      <c r="R217">
        <f t="shared" si="15"/>
        <v>0</v>
      </c>
      <c r="S217">
        <f t="shared" si="16"/>
        <v>32</v>
      </c>
      <c r="T217">
        <f t="shared" si="17"/>
        <v>8.8888888888888893</v>
      </c>
    </row>
    <row r="218" spans="2:20" x14ac:dyDescent="0.3">
      <c r="B218" s="6" t="s">
        <v>9</v>
      </c>
      <c r="C218" s="6">
        <v>210</v>
      </c>
      <c r="D218" s="6">
        <v>210</v>
      </c>
      <c r="E218" s="7">
        <v>35.200000000000003</v>
      </c>
      <c r="F218" s="5">
        <f t="shared" si="18"/>
        <v>0.76388888888888884</v>
      </c>
      <c r="G218" s="5">
        <f t="shared" si="19"/>
        <v>2.75</v>
      </c>
      <c r="R218">
        <f t="shared" si="15"/>
        <v>0</v>
      </c>
      <c r="S218">
        <f t="shared" si="16"/>
        <v>35.200000000000003</v>
      </c>
      <c r="T218">
        <f t="shared" si="17"/>
        <v>9.7777777777777786</v>
      </c>
    </row>
    <row r="219" spans="2:20" x14ac:dyDescent="0.3">
      <c r="B219" s="6" t="s">
        <v>9</v>
      </c>
      <c r="C219" s="6">
        <v>211</v>
      </c>
      <c r="D219" s="6">
        <v>211</v>
      </c>
      <c r="E219" s="7">
        <v>37.5</v>
      </c>
      <c r="F219" s="5">
        <f t="shared" si="18"/>
        <v>0.55555555555555558</v>
      </c>
      <c r="G219" s="5">
        <f t="shared" si="19"/>
        <v>2</v>
      </c>
      <c r="R219">
        <f t="shared" si="15"/>
        <v>0</v>
      </c>
      <c r="S219">
        <f t="shared" si="16"/>
        <v>37.5</v>
      </c>
      <c r="T219">
        <f t="shared" si="17"/>
        <v>10.416666666666666</v>
      </c>
    </row>
    <row r="220" spans="2:20" x14ac:dyDescent="0.3">
      <c r="B220" s="6" t="s">
        <v>9</v>
      </c>
      <c r="C220" s="6">
        <v>212</v>
      </c>
      <c r="D220" s="6">
        <v>212</v>
      </c>
      <c r="E220" s="7">
        <v>39.200000000000003</v>
      </c>
      <c r="F220" s="5">
        <f t="shared" si="18"/>
        <v>0.41666666666666663</v>
      </c>
      <c r="G220" s="5">
        <f t="shared" si="19"/>
        <v>1.5</v>
      </c>
      <c r="R220">
        <f t="shared" si="15"/>
        <v>0</v>
      </c>
      <c r="S220">
        <f t="shared" si="16"/>
        <v>39.200000000000003</v>
      </c>
      <c r="T220">
        <f t="shared" si="17"/>
        <v>10.888888888888889</v>
      </c>
    </row>
    <row r="221" spans="2:20" x14ac:dyDescent="0.3">
      <c r="B221" s="6" t="s">
        <v>9</v>
      </c>
      <c r="C221" s="6">
        <v>213</v>
      </c>
      <c r="D221" s="6">
        <v>213</v>
      </c>
      <c r="E221" s="7">
        <v>40.5</v>
      </c>
      <c r="F221" s="5">
        <f t="shared" si="18"/>
        <v>0.33333333333333315</v>
      </c>
      <c r="G221" s="5">
        <f t="shared" si="19"/>
        <v>1.1999999999999993</v>
      </c>
      <c r="R221">
        <f t="shared" si="15"/>
        <v>0</v>
      </c>
      <c r="S221">
        <f t="shared" si="16"/>
        <v>40.5</v>
      </c>
      <c r="T221">
        <f t="shared" si="17"/>
        <v>11.25</v>
      </c>
    </row>
    <row r="222" spans="2:20" x14ac:dyDescent="0.3">
      <c r="B222" s="6" t="s">
        <v>9</v>
      </c>
      <c r="C222" s="6">
        <v>214</v>
      </c>
      <c r="D222" s="6">
        <v>214</v>
      </c>
      <c r="E222" s="7">
        <v>41.6</v>
      </c>
      <c r="F222" s="5">
        <f t="shared" si="18"/>
        <v>0.36111111111111133</v>
      </c>
      <c r="G222" s="5">
        <f t="shared" si="19"/>
        <v>1.3000000000000007</v>
      </c>
      <c r="R222">
        <f t="shared" si="15"/>
        <v>0</v>
      </c>
      <c r="S222">
        <f t="shared" si="16"/>
        <v>41.6</v>
      </c>
      <c r="T222">
        <f t="shared" si="17"/>
        <v>11.555555555555555</v>
      </c>
    </row>
    <row r="223" spans="2:20" x14ac:dyDescent="0.3">
      <c r="B223" s="6" t="s">
        <v>9</v>
      </c>
      <c r="C223" s="6">
        <v>215</v>
      </c>
      <c r="D223" s="6">
        <v>215</v>
      </c>
      <c r="E223" s="7">
        <v>43.1</v>
      </c>
      <c r="F223" s="5">
        <f t="shared" si="18"/>
        <v>0.47222222222222199</v>
      </c>
      <c r="G223" s="5">
        <f t="shared" si="19"/>
        <v>1.6999999999999993</v>
      </c>
      <c r="R223">
        <f t="shared" si="15"/>
        <v>0</v>
      </c>
      <c r="S223">
        <f t="shared" si="16"/>
        <v>43.1</v>
      </c>
      <c r="T223">
        <f t="shared" si="17"/>
        <v>11.972222222222223</v>
      </c>
    </row>
    <row r="224" spans="2:20" x14ac:dyDescent="0.3">
      <c r="B224" s="6" t="s">
        <v>9</v>
      </c>
      <c r="C224" s="6">
        <v>216</v>
      </c>
      <c r="D224" s="6">
        <v>216</v>
      </c>
      <c r="E224" s="7">
        <v>45</v>
      </c>
      <c r="F224" s="5">
        <f t="shared" si="18"/>
        <v>0.55555555555555558</v>
      </c>
      <c r="G224" s="5">
        <f t="shared" si="19"/>
        <v>2</v>
      </c>
      <c r="R224">
        <f t="shared" si="15"/>
        <v>0</v>
      </c>
      <c r="S224">
        <f t="shared" si="16"/>
        <v>45</v>
      </c>
      <c r="T224">
        <f t="shared" si="17"/>
        <v>12.5</v>
      </c>
    </row>
    <row r="225" spans="2:20" x14ac:dyDescent="0.3">
      <c r="B225" s="6" t="s">
        <v>9</v>
      </c>
      <c r="C225" s="6">
        <v>217</v>
      </c>
      <c r="D225" s="6">
        <v>217</v>
      </c>
      <c r="E225" s="7">
        <v>47.1</v>
      </c>
      <c r="F225" s="5">
        <f t="shared" si="18"/>
        <v>0.55555555555555558</v>
      </c>
      <c r="G225" s="5">
        <f t="shared" si="19"/>
        <v>2</v>
      </c>
      <c r="R225">
        <f t="shared" si="15"/>
        <v>0</v>
      </c>
      <c r="S225">
        <f t="shared" si="16"/>
        <v>47.1</v>
      </c>
      <c r="T225">
        <f t="shared" si="17"/>
        <v>13.083333333333334</v>
      </c>
    </row>
    <row r="226" spans="2:20" x14ac:dyDescent="0.3">
      <c r="B226" s="6" t="s">
        <v>9</v>
      </c>
      <c r="C226" s="6">
        <v>218</v>
      </c>
      <c r="D226" s="6">
        <v>218</v>
      </c>
      <c r="E226" s="7">
        <v>49</v>
      </c>
      <c r="F226" s="5">
        <f t="shared" si="18"/>
        <v>0.4861111111111111</v>
      </c>
      <c r="G226" s="5">
        <f t="shared" si="19"/>
        <v>1.75</v>
      </c>
      <c r="R226">
        <f t="shared" si="15"/>
        <v>0</v>
      </c>
      <c r="S226">
        <f t="shared" si="16"/>
        <v>49</v>
      </c>
      <c r="T226">
        <f t="shared" si="17"/>
        <v>13.611111111111111</v>
      </c>
    </row>
    <row r="227" spans="2:20" x14ac:dyDescent="0.3">
      <c r="B227" s="6" t="s">
        <v>9</v>
      </c>
      <c r="C227" s="6">
        <v>219</v>
      </c>
      <c r="D227" s="6">
        <v>219</v>
      </c>
      <c r="E227" s="7">
        <v>50.6</v>
      </c>
      <c r="F227" s="5">
        <f t="shared" si="18"/>
        <v>0.38888888888888851</v>
      </c>
      <c r="G227" s="5">
        <f t="shared" si="19"/>
        <v>1.3999999999999986</v>
      </c>
      <c r="R227">
        <f t="shared" si="15"/>
        <v>0</v>
      </c>
      <c r="S227">
        <f t="shared" si="16"/>
        <v>50.6</v>
      </c>
      <c r="T227">
        <f t="shared" si="17"/>
        <v>14.055555555555555</v>
      </c>
    </row>
    <row r="228" spans="2:20" x14ac:dyDescent="0.3">
      <c r="B228" s="6" t="s">
        <v>9</v>
      </c>
      <c r="C228" s="6">
        <v>220</v>
      </c>
      <c r="D228" s="6">
        <v>220</v>
      </c>
      <c r="E228" s="7">
        <v>51.8</v>
      </c>
      <c r="F228" s="5">
        <f t="shared" si="18"/>
        <v>0.29166666666666685</v>
      </c>
      <c r="G228" s="5">
        <f t="shared" si="19"/>
        <v>1.0500000000000007</v>
      </c>
      <c r="R228">
        <f t="shared" si="15"/>
        <v>0</v>
      </c>
      <c r="S228">
        <f t="shared" si="16"/>
        <v>51.8</v>
      </c>
      <c r="T228">
        <f t="shared" si="17"/>
        <v>14.388888888888888</v>
      </c>
    </row>
    <row r="229" spans="2:20" x14ac:dyDescent="0.3">
      <c r="B229" s="6" t="s">
        <v>9</v>
      </c>
      <c r="C229" s="6">
        <v>221</v>
      </c>
      <c r="D229" s="6">
        <v>221</v>
      </c>
      <c r="E229" s="7">
        <v>52.7</v>
      </c>
      <c r="F229" s="5">
        <f t="shared" si="18"/>
        <v>0.18055555555555614</v>
      </c>
      <c r="G229" s="5">
        <f t="shared" si="19"/>
        <v>0.65000000000000213</v>
      </c>
      <c r="R229">
        <f t="shared" si="15"/>
        <v>0</v>
      </c>
      <c r="S229">
        <f t="shared" si="16"/>
        <v>52.7</v>
      </c>
      <c r="T229">
        <f t="shared" si="17"/>
        <v>14.638888888888889</v>
      </c>
    </row>
    <row r="230" spans="2:20" x14ac:dyDescent="0.3">
      <c r="B230" s="6" t="s">
        <v>9</v>
      </c>
      <c r="C230" s="6">
        <v>222</v>
      </c>
      <c r="D230" s="6">
        <v>222</v>
      </c>
      <c r="E230" s="7">
        <v>53.1</v>
      </c>
      <c r="F230" s="5">
        <f t="shared" si="18"/>
        <v>0.11111111111111072</v>
      </c>
      <c r="G230" s="5">
        <f t="shared" si="19"/>
        <v>0.39999999999999858</v>
      </c>
      <c r="R230">
        <f t="shared" si="15"/>
        <v>0</v>
      </c>
      <c r="S230">
        <f t="shared" si="16"/>
        <v>53.1</v>
      </c>
      <c r="T230">
        <f t="shared" si="17"/>
        <v>14.75</v>
      </c>
    </row>
    <row r="231" spans="2:20" x14ac:dyDescent="0.3">
      <c r="B231" s="6" t="s">
        <v>9</v>
      </c>
      <c r="C231" s="6">
        <v>223</v>
      </c>
      <c r="D231" s="6">
        <v>223</v>
      </c>
      <c r="E231" s="7">
        <v>53.5</v>
      </c>
      <c r="F231" s="5">
        <f t="shared" si="18"/>
        <v>9.7222222222221627E-2</v>
      </c>
      <c r="G231" s="5">
        <f t="shared" si="19"/>
        <v>0.34999999999999787</v>
      </c>
      <c r="R231">
        <f t="shared" si="15"/>
        <v>0</v>
      </c>
      <c r="S231">
        <f t="shared" si="16"/>
        <v>53.5</v>
      </c>
      <c r="T231">
        <f t="shared" si="17"/>
        <v>14.861111111111111</v>
      </c>
    </row>
    <row r="232" spans="2:20" x14ac:dyDescent="0.3">
      <c r="B232" s="6" t="s">
        <v>9</v>
      </c>
      <c r="C232" s="6">
        <v>224</v>
      </c>
      <c r="D232" s="6">
        <v>224</v>
      </c>
      <c r="E232" s="7">
        <v>53.8</v>
      </c>
      <c r="F232" s="5">
        <f t="shared" si="18"/>
        <v>9.7222222222222612E-2</v>
      </c>
      <c r="G232" s="5">
        <f t="shared" si="19"/>
        <v>0.35000000000000142</v>
      </c>
      <c r="R232">
        <f t="shared" si="15"/>
        <v>0</v>
      </c>
      <c r="S232">
        <f t="shared" si="16"/>
        <v>53.8</v>
      </c>
      <c r="T232">
        <f t="shared" si="17"/>
        <v>14.944444444444443</v>
      </c>
    </row>
    <row r="233" spans="2:20" x14ac:dyDescent="0.3">
      <c r="B233" s="6" t="s">
        <v>9</v>
      </c>
      <c r="C233" s="6">
        <v>225</v>
      </c>
      <c r="D233" s="6">
        <v>225</v>
      </c>
      <c r="E233" s="7">
        <v>54.2</v>
      </c>
      <c r="F233" s="5">
        <f t="shared" si="18"/>
        <v>0.1388888888888889</v>
      </c>
      <c r="G233" s="5">
        <f t="shared" si="19"/>
        <v>0.5</v>
      </c>
      <c r="R233">
        <f t="shared" si="15"/>
        <v>0</v>
      </c>
      <c r="S233">
        <f t="shared" si="16"/>
        <v>54.2</v>
      </c>
      <c r="T233">
        <f t="shared" si="17"/>
        <v>15.055555555555555</v>
      </c>
    </row>
    <row r="234" spans="2:20" x14ac:dyDescent="0.3">
      <c r="B234" s="6" t="s">
        <v>9</v>
      </c>
      <c r="C234" s="6">
        <v>226</v>
      </c>
      <c r="D234" s="6">
        <v>226</v>
      </c>
      <c r="E234" s="7">
        <v>54.8</v>
      </c>
      <c r="F234" s="5">
        <f t="shared" si="18"/>
        <v>0.15277777777777699</v>
      </c>
      <c r="G234" s="5">
        <f t="shared" si="19"/>
        <v>0.54999999999999716</v>
      </c>
      <c r="R234">
        <f t="shared" si="15"/>
        <v>0</v>
      </c>
      <c r="S234">
        <f t="shared" si="16"/>
        <v>54.8</v>
      </c>
      <c r="T234">
        <f t="shared" si="17"/>
        <v>15.222222222222221</v>
      </c>
    </row>
    <row r="235" spans="2:20" x14ac:dyDescent="0.3">
      <c r="B235" s="6" t="s">
        <v>9</v>
      </c>
      <c r="C235" s="6">
        <v>227</v>
      </c>
      <c r="D235" s="6">
        <v>227</v>
      </c>
      <c r="E235" s="7">
        <v>55.3</v>
      </c>
      <c r="F235" s="5">
        <f t="shared" si="18"/>
        <v>0.1388888888888889</v>
      </c>
      <c r="G235" s="5">
        <f t="shared" si="19"/>
        <v>0.5</v>
      </c>
      <c r="R235">
        <f t="shared" si="15"/>
        <v>0</v>
      </c>
      <c r="S235">
        <f t="shared" si="16"/>
        <v>55.3</v>
      </c>
      <c r="T235">
        <f t="shared" si="17"/>
        <v>15.361111111111111</v>
      </c>
    </row>
    <row r="236" spans="2:20" x14ac:dyDescent="0.3">
      <c r="B236" s="6" t="s">
        <v>9</v>
      </c>
      <c r="C236" s="6">
        <v>228</v>
      </c>
      <c r="D236" s="6">
        <v>228</v>
      </c>
      <c r="E236" s="7">
        <v>55.8</v>
      </c>
      <c r="F236" s="5">
        <f t="shared" si="18"/>
        <v>0.12500000000000078</v>
      </c>
      <c r="G236" s="5">
        <f t="shared" si="19"/>
        <v>0.45000000000000284</v>
      </c>
      <c r="R236">
        <f t="shared" si="15"/>
        <v>0</v>
      </c>
      <c r="S236">
        <f t="shared" si="16"/>
        <v>55.8</v>
      </c>
      <c r="T236">
        <f t="shared" si="17"/>
        <v>15.499999999999998</v>
      </c>
    </row>
    <row r="237" spans="2:20" x14ac:dyDescent="0.3">
      <c r="B237" s="6" t="s">
        <v>9</v>
      </c>
      <c r="C237" s="6">
        <v>229</v>
      </c>
      <c r="D237" s="6">
        <v>229</v>
      </c>
      <c r="E237" s="7">
        <v>56.2</v>
      </c>
      <c r="F237" s="5">
        <f t="shared" si="18"/>
        <v>9.7222222222222612E-2</v>
      </c>
      <c r="G237" s="5">
        <f t="shared" si="19"/>
        <v>0.35000000000000142</v>
      </c>
      <c r="R237">
        <f t="shared" si="15"/>
        <v>0</v>
      </c>
      <c r="S237">
        <f t="shared" si="16"/>
        <v>56.2</v>
      </c>
      <c r="T237">
        <f t="shared" si="17"/>
        <v>15.611111111111111</v>
      </c>
    </row>
    <row r="238" spans="2:20" x14ac:dyDescent="0.3">
      <c r="B238" s="6" t="s">
        <v>9</v>
      </c>
      <c r="C238" s="6">
        <v>230</v>
      </c>
      <c r="D238" s="6">
        <v>230</v>
      </c>
      <c r="E238" s="7">
        <v>56.5</v>
      </c>
      <c r="F238" s="5">
        <f t="shared" si="18"/>
        <v>4.1666666666666269E-2</v>
      </c>
      <c r="G238" s="5">
        <f t="shared" si="19"/>
        <v>0.14999999999999858</v>
      </c>
      <c r="R238">
        <f t="shared" si="15"/>
        <v>0</v>
      </c>
      <c r="S238">
        <f t="shared" si="16"/>
        <v>56.5</v>
      </c>
      <c r="T238">
        <f t="shared" si="17"/>
        <v>15.694444444444445</v>
      </c>
    </row>
    <row r="239" spans="2:20" x14ac:dyDescent="0.3">
      <c r="B239" s="6" t="s">
        <v>9</v>
      </c>
      <c r="C239" s="6">
        <v>231</v>
      </c>
      <c r="D239" s="6">
        <v>231</v>
      </c>
      <c r="E239" s="7">
        <v>56.5</v>
      </c>
      <c r="F239" s="5">
        <f t="shared" si="18"/>
        <v>-4.1666666666666269E-2</v>
      </c>
      <c r="G239" s="5">
        <f t="shared" si="19"/>
        <v>-0.14999999999999858</v>
      </c>
      <c r="R239">
        <f t="shared" si="15"/>
        <v>0</v>
      </c>
      <c r="S239">
        <f t="shared" si="16"/>
        <v>56.5</v>
      </c>
      <c r="T239">
        <f t="shared" si="17"/>
        <v>15.694444444444445</v>
      </c>
    </row>
    <row r="240" spans="2:20" x14ac:dyDescent="0.3">
      <c r="B240" s="6" t="s">
        <v>9</v>
      </c>
      <c r="C240" s="6">
        <v>232</v>
      </c>
      <c r="D240" s="6">
        <v>232</v>
      </c>
      <c r="E240" s="7">
        <v>56.2</v>
      </c>
      <c r="F240" s="5">
        <f t="shared" si="18"/>
        <v>-0.2222222222222224</v>
      </c>
      <c r="G240" s="5">
        <f t="shared" si="19"/>
        <v>-0.80000000000000071</v>
      </c>
      <c r="R240">
        <f t="shared" si="15"/>
        <v>0</v>
      </c>
      <c r="S240">
        <f t="shared" si="16"/>
        <v>56.2</v>
      </c>
      <c r="T240">
        <f t="shared" si="17"/>
        <v>15.611111111111111</v>
      </c>
    </row>
    <row r="241" spans="2:20" x14ac:dyDescent="0.3">
      <c r="B241" s="6" t="s">
        <v>9</v>
      </c>
      <c r="C241" s="6">
        <v>233</v>
      </c>
      <c r="D241" s="6">
        <v>233</v>
      </c>
      <c r="E241" s="7">
        <v>54.9</v>
      </c>
      <c r="F241" s="5">
        <f t="shared" si="18"/>
        <v>-0.45833333333333393</v>
      </c>
      <c r="G241" s="5">
        <f t="shared" si="19"/>
        <v>-1.6500000000000021</v>
      </c>
      <c r="R241">
        <f t="shared" si="15"/>
        <v>0</v>
      </c>
      <c r="S241">
        <f t="shared" si="16"/>
        <v>54.9</v>
      </c>
      <c r="T241">
        <f t="shared" si="17"/>
        <v>15.25</v>
      </c>
    </row>
    <row r="242" spans="2:20" x14ac:dyDescent="0.3">
      <c r="B242" s="6" t="s">
        <v>9</v>
      </c>
      <c r="C242" s="6">
        <v>234</v>
      </c>
      <c r="D242" s="6">
        <v>234</v>
      </c>
      <c r="E242" s="7">
        <v>52.9</v>
      </c>
      <c r="F242" s="5">
        <f t="shared" si="18"/>
        <v>-0.54166666666666641</v>
      </c>
      <c r="G242" s="5">
        <f t="shared" si="19"/>
        <v>-1.9499999999999993</v>
      </c>
      <c r="R242">
        <f t="shared" si="15"/>
        <v>0</v>
      </c>
      <c r="S242">
        <f t="shared" si="16"/>
        <v>52.9</v>
      </c>
      <c r="T242">
        <f t="shared" si="17"/>
        <v>14.694444444444443</v>
      </c>
    </row>
    <row r="243" spans="2:20" x14ac:dyDescent="0.3">
      <c r="B243" s="6" t="s">
        <v>9</v>
      </c>
      <c r="C243" s="6">
        <v>235</v>
      </c>
      <c r="D243" s="6">
        <v>235</v>
      </c>
      <c r="E243" s="7">
        <v>51</v>
      </c>
      <c r="F243" s="5">
        <f t="shared" si="18"/>
        <v>-0.43055555555555575</v>
      </c>
      <c r="G243" s="5">
        <f t="shared" si="19"/>
        <v>-1.5500000000000007</v>
      </c>
      <c r="R243">
        <f t="shared" si="15"/>
        <v>0</v>
      </c>
      <c r="S243">
        <f t="shared" si="16"/>
        <v>51</v>
      </c>
      <c r="T243">
        <f t="shared" si="17"/>
        <v>14.166666666666666</v>
      </c>
    </row>
    <row r="244" spans="2:20" x14ac:dyDescent="0.3">
      <c r="B244" s="6" t="s">
        <v>9</v>
      </c>
      <c r="C244" s="6">
        <v>236</v>
      </c>
      <c r="D244" s="6">
        <v>236</v>
      </c>
      <c r="E244" s="7">
        <v>49.8</v>
      </c>
      <c r="F244" s="5">
        <f t="shared" si="18"/>
        <v>-0.24999999999999961</v>
      </c>
      <c r="G244" s="5">
        <f t="shared" si="19"/>
        <v>-0.89999999999999858</v>
      </c>
      <c r="R244">
        <f t="shared" si="15"/>
        <v>0</v>
      </c>
      <c r="S244">
        <f t="shared" si="16"/>
        <v>49.8</v>
      </c>
      <c r="T244">
        <f t="shared" si="17"/>
        <v>13.833333333333332</v>
      </c>
    </row>
    <row r="245" spans="2:20" x14ac:dyDescent="0.3">
      <c r="B245" s="6" t="s">
        <v>9</v>
      </c>
      <c r="C245" s="6">
        <v>237</v>
      </c>
      <c r="D245" s="6">
        <v>237</v>
      </c>
      <c r="E245" s="7">
        <v>49.2</v>
      </c>
      <c r="F245" s="5">
        <f t="shared" si="18"/>
        <v>-0.19444444444444425</v>
      </c>
      <c r="G245" s="5">
        <f t="shared" si="19"/>
        <v>-0.69999999999999929</v>
      </c>
      <c r="R245">
        <f t="shared" si="15"/>
        <v>0</v>
      </c>
      <c r="S245">
        <f t="shared" si="16"/>
        <v>49.2</v>
      </c>
      <c r="T245">
        <f t="shared" si="17"/>
        <v>13.666666666666668</v>
      </c>
    </row>
    <row r="246" spans="2:20" x14ac:dyDescent="0.3">
      <c r="B246" s="6" t="s">
        <v>9</v>
      </c>
      <c r="C246" s="6">
        <v>238</v>
      </c>
      <c r="D246" s="6">
        <v>238</v>
      </c>
      <c r="E246" s="7">
        <v>48.4</v>
      </c>
      <c r="F246" s="5">
        <f t="shared" si="18"/>
        <v>-0.31944444444444503</v>
      </c>
      <c r="G246" s="5">
        <f t="shared" si="19"/>
        <v>-1.1500000000000021</v>
      </c>
      <c r="R246">
        <f t="shared" si="15"/>
        <v>0</v>
      </c>
      <c r="S246">
        <f t="shared" si="16"/>
        <v>48.4</v>
      </c>
      <c r="T246">
        <f t="shared" si="17"/>
        <v>13.444444444444443</v>
      </c>
    </row>
    <row r="247" spans="2:20" x14ac:dyDescent="0.3">
      <c r="B247" s="6" t="s">
        <v>9</v>
      </c>
      <c r="C247" s="6">
        <v>239</v>
      </c>
      <c r="D247" s="6">
        <v>239</v>
      </c>
      <c r="E247" s="7">
        <v>46.9</v>
      </c>
      <c r="F247" s="5">
        <f t="shared" si="18"/>
        <v>-0.56944444444444464</v>
      </c>
      <c r="G247" s="5">
        <f t="shared" si="19"/>
        <v>-2.0500000000000007</v>
      </c>
      <c r="R247">
        <f t="shared" si="15"/>
        <v>0</v>
      </c>
      <c r="S247">
        <f t="shared" si="16"/>
        <v>46.9</v>
      </c>
      <c r="T247">
        <f t="shared" si="17"/>
        <v>13.027777777777777</v>
      </c>
    </row>
    <row r="248" spans="2:20" x14ac:dyDescent="0.3">
      <c r="B248" s="6" t="s">
        <v>9</v>
      </c>
      <c r="C248" s="6">
        <v>240</v>
      </c>
      <c r="D248" s="6">
        <v>240</v>
      </c>
      <c r="E248" s="7">
        <v>44.3</v>
      </c>
      <c r="F248" s="5">
        <f t="shared" si="18"/>
        <v>-0.74999999999999978</v>
      </c>
      <c r="G248" s="5">
        <f t="shared" si="19"/>
        <v>-2.6999999999999993</v>
      </c>
      <c r="R248">
        <f t="shared" si="15"/>
        <v>0</v>
      </c>
      <c r="S248">
        <f t="shared" si="16"/>
        <v>44.3</v>
      </c>
      <c r="T248">
        <f t="shared" si="17"/>
        <v>12.305555555555554</v>
      </c>
    </row>
    <row r="249" spans="2:20" x14ac:dyDescent="0.3">
      <c r="B249" s="6" t="s">
        <v>9</v>
      </c>
      <c r="C249" s="6">
        <v>241</v>
      </c>
      <c r="D249" s="6">
        <v>241</v>
      </c>
      <c r="E249" s="7">
        <v>41.5</v>
      </c>
      <c r="F249" s="5">
        <f t="shared" si="18"/>
        <v>-0.6666666666666663</v>
      </c>
      <c r="G249" s="5">
        <f t="shared" si="19"/>
        <v>-2.3999999999999986</v>
      </c>
      <c r="R249">
        <f t="shared" si="15"/>
        <v>0</v>
      </c>
      <c r="S249">
        <f t="shared" si="16"/>
        <v>41.5</v>
      </c>
      <c r="T249">
        <f t="shared" si="17"/>
        <v>11.527777777777777</v>
      </c>
    </row>
    <row r="250" spans="2:20" x14ac:dyDescent="0.3">
      <c r="B250" s="6" t="s">
        <v>9</v>
      </c>
      <c r="C250" s="6">
        <v>242</v>
      </c>
      <c r="D250" s="6">
        <v>242</v>
      </c>
      <c r="E250" s="7">
        <v>39.5</v>
      </c>
      <c r="F250" s="5">
        <f t="shared" si="18"/>
        <v>-0.625</v>
      </c>
      <c r="G250" s="5">
        <f t="shared" si="19"/>
        <v>-2.25</v>
      </c>
      <c r="R250">
        <f t="shared" si="15"/>
        <v>0</v>
      </c>
      <c r="S250">
        <f t="shared" si="16"/>
        <v>39.5</v>
      </c>
      <c r="T250">
        <f t="shared" si="17"/>
        <v>10.972222222222221</v>
      </c>
    </row>
    <row r="251" spans="2:20" x14ac:dyDescent="0.3">
      <c r="B251" s="6" t="s">
        <v>9</v>
      </c>
      <c r="C251" s="6">
        <v>243</v>
      </c>
      <c r="D251" s="6">
        <v>243</v>
      </c>
      <c r="E251" s="7">
        <v>37</v>
      </c>
      <c r="F251" s="5">
        <f t="shared" si="18"/>
        <v>-0.68055555555555536</v>
      </c>
      <c r="G251" s="5">
        <f t="shared" si="19"/>
        <v>-2.4499999999999993</v>
      </c>
      <c r="R251">
        <f t="shared" si="15"/>
        <v>0</v>
      </c>
      <c r="S251">
        <f t="shared" si="16"/>
        <v>37</v>
      </c>
      <c r="T251">
        <f t="shared" si="17"/>
        <v>10.277777777777777</v>
      </c>
    </row>
    <row r="252" spans="2:20" x14ac:dyDescent="0.3">
      <c r="B252" s="6" t="s">
        <v>9</v>
      </c>
      <c r="C252" s="6">
        <v>244</v>
      </c>
      <c r="D252" s="6">
        <v>244</v>
      </c>
      <c r="E252" s="7">
        <v>34.6</v>
      </c>
      <c r="F252" s="5">
        <f t="shared" si="18"/>
        <v>-0.65277777777777812</v>
      </c>
      <c r="G252" s="5">
        <f t="shared" si="19"/>
        <v>-2.3500000000000014</v>
      </c>
      <c r="R252">
        <f t="shared" si="15"/>
        <v>0</v>
      </c>
      <c r="S252">
        <f t="shared" si="16"/>
        <v>34.6</v>
      </c>
      <c r="T252">
        <f t="shared" si="17"/>
        <v>9.6111111111111107</v>
      </c>
    </row>
    <row r="253" spans="2:20" x14ac:dyDescent="0.3">
      <c r="B253" s="6" t="s">
        <v>9</v>
      </c>
      <c r="C253" s="6">
        <v>245</v>
      </c>
      <c r="D253" s="6">
        <v>245</v>
      </c>
      <c r="E253" s="7">
        <v>32.299999999999997</v>
      </c>
      <c r="F253" s="5">
        <f t="shared" si="18"/>
        <v>-0.7777777777777779</v>
      </c>
      <c r="G253" s="5">
        <f t="shared" si="19"/>
        <v>-2.8000000000000007</v>
      </c>
      <c r="R253">
        <f t="shared" si="15"/>
        <v>0</v>
      </c>
      <c r="S253">
        <f t="shared" si="16"/>
        <v>32.299999999999997</v>
      </c>
      <c r="T253">
        <f t="shared" si="17"/>
        <v>8.9722222222222214</v>
      </c>
    </row>
    <row r="254" spans="2:20" x14ac:dyDescent="0.3">
      <c r="B254" s="6" t="s">
        <v>9</v>
      </c>
      <c r="C254" s="6">
        <v>246</v>
      </c>
      <c r="D254" s="6">
        <v>246</v>
      </c>
      <c r="E254" s="7">
        <v>29</v>
      </c>
      <c r="F254" s="5">
        <f t="shared" si="18"/>
        <v>-0.99999999999999933</v>
      </c>
      <c r="G254" s="5">
        <f t="shared" si="19"/>
        <v>-3.5999999999999979</v>
      </c>
      <c r="R254">
        <f t="shared" si="15"/>
        <v>0</v>
      </c>
      <c r="S254">
        <f t="shared" si="16"/>
        <v>29</v>
      </c>
      <c r="T254">
        <f t="shared" si="17"/>
        <v>8.0555555555555554</v>
      </c>
    </row>
    <row r="255" spans="2:20" x14ac:dyDescent="0.3">
      <c r="B255" s="6" t="s">
        <v>9</v>
      </c>
      <c r="C255" s="6">
        <v>247</v>
      </c>
      <c r="D255" s="6">
        <v>247</v>
      </c>
      <c r="E255" s="7">
        <v>25.1</v>
      </c>
      <c r="F255" s="5">
        <f t="shared" si="18"/>
        <v>-0.94444444444444453</v>
      </c>
      <c r="G255" s="5">
        <f t="shared" si="19"/>
        <v>-3.4000000000000004</v>
      </c>
      <c r="R255">
        <f t="shared" si="15"/>
        <v>0</v>
      </c>
      <c r="S255">
        <f t="shared" si="16"/>
        <v>25.1</v>
      </c>
      <c r="T255">
        <f t="shared" si="17"/>
        <v>6.9722222222222223</v>
      </c>
    </row>
    <row r="256" spans="2:20" x14ac:dyDescent="0.3">
      <c r="B256" s="6" t="s">
        <v>9</v>
      </c>
      <c r="C256" s="6">
        <v>248</v>
      </c>
      <c r="D256" s="6">
        <v>248</v>
      </c>
      <c r="E256" s="7">
        <v>22.2</v>
      </c>
      <c r="F256" s="5">
        <f t="shared" si="18"/>
        <v>-0.5833333333333337</v>
      </c>
      <c r="G256" s="5">
        <f t="shared" si="19"/>
        <v>-2.1000000000000014</v>
      </c>
      <c r="R256">
        <f t="shared" si="15"/>
        <v>0</v>
      </c>
      <c r="S256">
        <f t="shared" si="16"/>
        <v>22.2</v>
      </c>
      <c r="T256">
        <f t="shared" si="17"/>
        <v>6.1666666666666661</v>
      </c>
    </row>
    <row r="257" spans="2:20" x14ac:dyDescent="0.3">
      <c r="B257" s="6" t="s">
        <v>9</v>
      </c>
      <c r="C257" s="6">
        <v>249</v>
      </c>
      <c r="D257" s="6">
        <v>249</v>
      </c>
      <c r="E257" s="7">
        <v>20.9</v>
      </c>
      <c r="F257" s="5">
        <f t="shared" si="18"/>
        <v>-0.25000000000000011</v>
      </c>
      <c r="G257" s="5">
        <f t="shared" si="19"/>
        <v>-0.90000000000000036</v>
      </c>
      <c r="R257">
        <f t="shared" si="15"/>
        <v>0</v>
      </c>
      <c r="S257">
        <f t="shared" si="16"/>
        <v>20.9</v>
      </c>
      <c r="T257">
        <f t="shared" si="17"/>
        <v>5.8055555555555554</v>
      </c>
    </row>
    <row r="258" spans="2:20" x14ac:dyDescent="0.3">
      <c r="B258" s="6" t="s">
        <v>9</v>
      </c>
      <c r="C258" s="6">
        <v>250</v>
      </c>
      <c r="D258" s="6">
        <v>250</v>
      </c>
      <c r="E258" s="7">
        <v>20.399999999999999</v>
      </c>
      <c r="F258" s="5">
        <f t="shared" si="18"/>
        <v>-0.19444444444444425</v>
      </c>
      <c r="G258" s="5">
        <f t="shared" si="19"/>
        <v>-0.69999999999999929</v>
      </c>
      <c r="R258">
        <f t="shared" si="15"/>
        <v>0</v>
      </c>
      <c r="S258">
        <f t="shared" si="16"/>
        <v>20.399999999999999</v>
      </c>
      <c r="T258">
        <f t="shared" si="17"/>
        <v>5.6666666666666661</v>
      </c>
    </row>
    <row r="259" spans="2:20" x14ac:dyDescent="0.3">
      <c r="B259" s="6" t="s">
        <v>9</v>
      </c>
      <c r="C259" s="6">
        <v>251</v>
      </c>
      <c r="D259" s="6">
        <v>251</v>
      </c>
      <c r="E259" s="7">
        <v>19.5</v>
      </c>
      <c r="F259" s="5">
        <f t="shared" si="18"/>
        <v>-0.27777777777777779</v>
      </c>
      <c r="G259" s="5">
        <f t="shared" si="19"/>
        <v>-1</v>
      </c>
      <c r="R259">
        <f t="shared" si="15"/>
        <v>0</v>
      </c>
      <c r="S259">
        <f t="shared" si="16"/>
        <v>19.5</v>
      </c>
      <c r="T259">
        <f t="shared" si="17"/>
        <v>5.416666666666667</v>
      </c>
    </row>
    <row r="260" spans="2:20" x14ac:dyDescent="0.3">
      <c r="B260" s="6" t="s">
        <v>9</v>
      </c>
      <c r="C260" s="6">
        <v>252</v>
      </c>
      <c r="D260" s="6">
        <v>252</v>
      </c>
      <c r="E260" s="7">
        <v>18.399999999999999</v>
      </c>
      <c r="F260" s="5">
        <f t="shared" si="18"/>
        <v>-0.23611111111111099</v>
      </c>
      <c r="G260" s="5">
        <f t="shared" si="19"/>
        <v>-0.84999999999999964</v>
      </c>
      <c r="R260">
        <f t="shared" si="15"/>
        <v>0</v>
      </c>
      <c r="S260">
        <f t="shared" si="16"/>
        <v>18.399999999999999</v>
      </c>
      <c r="T260">
        <f t="shared" si="17"/>
        <v>5.1111111111111107</v>
      </c>
    </row>
    <row r="261" spans="2:20" x14ac:dyDescent="0.3">
      <c r="B261" s="6" t="s">
        <v>9</v>
      </c>
      <c r="C261" s="6">
        <v>253</v>
      </c>
      <c r="D261" s="6">
        <v>253</v>
      </c>
      <c r="E261" s="7">
        <v>17.8</v>
      </c>
      <c r="F261" s="5">
        <f t="shared" si="18"/>
        <v>-8.3333333333333037E-2</v>
      </c>
      <c r="G261" s="5">
        <f t="shared" si="19"/>
        <v>-0.29999999999999893</v>
      </c>
      <c r="R261">
        <f t="shared" si="15"/>
        <v>0</v>
      </c>
      <c r="S261">
        <f t="shared" si="16"/>
        <v>17.8</v>
      </c>
      <c r="T261">
        <f t="shared" si="17"/>
        <v>4.9444444444444446</v>
      </c>
    </row>
    <row r="262" spans="2:20" x14ac:dyDescent="0.3">
      <c r="B262" s="6" t="s">
        <v>9</v>
      </c>
      <c r="C262" s="6">
        <v>254</v>
      </c>
      <c r="D262" s="6">
        <v>254</v>
      </c>
      <c r="E262" s="7">
        <v>17.8</v>
      </c>
      <c r="F262" s="5">
        <f t="shared" si="18"/>
        <v>-5.5555555555555851E-2</v>
      </c>
      <c r="G262" s="5">
        <f t="shared" si="19"/>
        <v>-0.20000000000000107</v>
      </c>
      <c r="R262">
        <f t="shared" si="15"/>
        <v>0</v>
      </c>
      <c r="S262">
        <f t="shared" si="16"/>
        <v>17.8</v>
      </c>
      <c r="T262">
        <f t="shared" si="17"/>
        <v>4.9444444444444446</v>
      </c>
    </row>
    <row r="263" spans="2:20" x14ac:dyDescent="0.3">
      <c r="B263" s="6" t="s">
        <v>9</v>
      </c>
      <c r="C263" s="6">
        <v>255</v>
      </c>
      <c r="D263" s="6">
        <v>255</v>
      </c>
      <c r="E263" s="7">
        <v>17.399999999999999</v>
      </c>
      <c r="F263" s="5">
        <f t="shared" si="18"/>
        <v>-0.29166666666666685</v>
      </c>
      <c r="G263" s="5">
        <f t="shared" si="19"/>
        <v>-1.0500000000000007</v>
      </c>
      <c r="R263">
        <f t="shared" si="15"/>
        <v>0</v>
      </c>
      <c r="S263">
        <f t="shared" si="16"/>
        <v>17.399999999999999</v>
      </c>
      <c r="T263">
        <f t="shared" si="17"/>
        <v>4.833333333333333</v>
      </c>
    </row>
    <row r="264" spans="2:20" x14ac:dyDescent="0.3">
      <c r="B264" s="6" t="s">
        <v>9</v>
      </c>
      <c r="C264" s="6">
        <v>256</v>
      </c>
      <c r="D264" s="6">
        <v>256</v>
      </c>
      <c r="E264" s="7">
        <v>15.7</v>
      </c>
      <c r="F264" s="5">
        <f t="shared" si="18"/>
        <v>-0.40277777777777757</v>
      </c>
      <c r="G264" s="5">
        <f t="shared" si="19"/>
        <v>-1.4499999999999993</v>
      </c>
      <c r="R264">
        <f t="shared" ref="R264:R327" si="20">IF(E264&lt;1,1,0)</f>
        <v>0</v>
      </c>
      <c r="S264">
        <f t="shared" ref="S264:S327" si="21">IF(R264=1,"",E264)</f>
        <v>15.7</v>
      </c>
      <c r="T264">
        <f t="shared" ref="T264:T327" si="22">E264/3.6</f>
        <v>4.3611111111111107</v>
      </c>
    </row>
    <row r="265" spans="2:20" x14ac:dyDescent="0.3">
      <c r="B265" s="6" t="s">
        <v>9</v>
      </c>
      <c r="C265" s="6">
        <v>257</v>
      </c>
      <c r="D265" s="6">
        <v>257</v>
      </c>
      <c r="E265" s="7">
        <v>14.5</v>
      </c>
      <c r="F265" s="5">
        <f t="shared" si="18"/>
        <v>-4.1666666666666519E-2</v>
      </c>
      <c r="G265" s="5">
        <f t="shared" si="19"/>
        <v>-0.14999999999999947</v>
      </c>
      <c r="R265">
        <f t="shared" si="20"/>
        <v>0</v>
      </c>
      <c r="S265">
        <f t="shared" si="21"/>
        <v>14.5</v>
      </c>
      <c r="T265">
        <f t="shared" si="22"/>
        <v>4.0277777777777777</v>
      </c>
    </row>
    <row r="266" spans="2:20" x14ac:dyDescent="0.3">
      <c r="B266" s="6" t="s">
        <v>9</v>
      </c>
      <c r="C266" s="6">
        <v>258</v>
      </c>
      <c r="D266" s="6">
        <v>258</v>
      </c>
      <c r="E266" s="7">
        <v>15.4</v>
      </c>
      <c r="F266" s="5">
        <f t="shared" ref="F266:F329" si="23">($E267-$E265)/2/3.6</f>
        <v>0.47222222222222199</v>
      </c>
      <c r="G266" s="5">
        <f t="shared" ref="G266:G329" si="24">($E267-$E265)/2</f>
        <v>1.6999999999999993</v>
      </c>
      <c r="R266">
        <f t="shared" si="20"/>
        <v>0</v>
      </c>
      <c r="S266">
        <f t="shared" si="21"/>
        <v>15.4</v>
      </c>
      <c r="T266">
        <f t="shared" si="22"/>
        <v>4.2777777777777777</v>
      </c>
    </row>
    <row r="267" spans="2:20" x14ac:dyDescent="0.3">
      <c r="B267" s="6" t="s">
        <v>9</v>
      </c>
      <c r="C267" s="6">
        <v>259</v>
      </c>
      <c r="D267" s="6">
        <v>259</v>
      </c>
      <c r="E267" s="7">
        <v>17.899999999999999</v>
      </c>
      <c r="F267" s="5">
        <f t="shared" si="23"/>
        <v>0.72222222222222232</v>
      </c>
      <c r="G267" s="5">
        <f t="shared" si="24"/>
        <v>2.6000000000000005</v>
      </c>
      <c r="R267">
        <f t="shared" si="20"/>
        <v>0</v>
      </c>
      <c r="S267">
        <f t="shared" si="21"/>
        <v>17.899999999999999</v>
      </c>
      <c r="T267">
        <f t="shared" si="22"/>
        <v>4.9722222222222214</v>
      </c>
    </row>
    <row r="268" spans="2:20" x14ac:dyDescent="0.3">
      <c r="B268" s="6" t="s">
        <v>9</v>
      </c>
      <c r="C268" s="6">
        <v>260</v>
      </c>
      <c r="D268" s="6">
        <v>260</v>
      </c>
      <c r="E268" s="7">
        <v>20.6</v>
      </c>
      <c r="F268" s="5">
        <f t="shared" si="23"/>
        <v>0.73611111111111116</v>
      </c>
      <c r="G268" s="5">
        <f t="shared" si="24"/>
        <v>2.6500000000000004</v>
      </c>
      <c r="R268">
        <f t="shared" si="20"/>
        <v>0</v>
      </c>
      <c r="S268">
        <f t="shared" si="21"/>
        <v>20.6</v>
      </c>
      <c r="T268">
        <f t="shared" si="22"/>
        <v>5.7222222222222223</v>
      </c>
    </row>
    <row r="269" spans="2:20" x14ac:dyDescent="0.3">
      <c r="B269" s="6" t="s">
        <v>9</v>
      </c>
      <c r="C269" s="6">
        <v>261</v>
      </c>
      <c r="D269" s="6">
        <v>261</v>
      </c>
      <c r="E269" s="7">
        <v>23.2</v>
      </c>
      <c r="F269" s="5">
        <f t="shared" si="23"/>
        <v>0.70833333333333304</v>
      </c>
      <c r="G269" s="5">
        <f t="shared" si="24"/>
        <v>2.5499999999999989</v>
      </c>
      <c r="R269">
        <f t="shared" si="20"/>
        <v>0</v>
      </c>
      <c r="S269">
        <f t="shared" si="21"/>
        <v>23.2</v>
      </c>
      <c r="T269">
        <f t="shared" si="22"/>
        <v>6.4444444444444438</v>
      </c>
    </row>
    <row r="270" spans="2:20" x14ac:dyDescent="0.3">
      <c r="B270" s="6" t="s">
        <v>9</v>
      </c>
      <c r="C270" s="6">
        <v>262</v>
      </c>
      <c r="D270" s="6">
        <v>262</v>
      </c>
      <c r="E270" s="7">
        <v>25.7</v>
      </c>
      <c r="F270" s="5">
        <f t="shared" si="23"/>
        <v>0.76388888888888884</v>
      </c>
      <c r="G270" s="5">
        <f t="shared" si="24"/>
        <v>2.75</v>
      </c>
      <c r="R270">
        <f t="shared" si="20"/>
        <v>0</v>
      </c>
      <c r="S270">
        <f t="shared" si="21"/>
        <v>25.7</v>
      </c>
      <c r="T270">
        <f t="shared" si="22"/>
        <v>7.1388888888888884</v>
      </c>
    </row>
    <row r="271" spans="2:20" x14ac:dyDescent="0.3">
      <c r="B271" s="6" t="s">
        <v>9</v>
      </c>
      <c r="C271" s="6">
        <v>263</v>
      </c>
      <c r="D271" s="6">
        <v>263</v>
      </c>
      <c r="E271" s="7">
        <v>28.7</v>
      </c>
      <c r="F271" s="5">
        <f t="shared" si="23"/>
        <v>0.94444444444444453</v>
      </c>
      <c r="G271" s="5">
        <f t="shared" si="24"/>
        <v>3.4000000000000004</v>
      </c>
      <c r="R271">
        <f t="shared" si="20"/>
        <v>0</v>
      </c>
      <c r="S271">
        <f t="shared" si="21"/>
        <v>28.7</v>
      </c>
      <c r="T271">
        <f t="shared" si="22"/>
        <v>7.9722222222222214</v>
      </c>
    </row>
    <row r="272" spans="2:20" x14ac:dyDescent="0.3">
      <c r="B272" s="6" t="s">
        <v>9</v>
      </c>
      <c r="C272" s="6">
        <v>264</v>
      </c>
      <c r="D272" s="6">
        <v>264</v>
      </c>
      <c r="E272" s="7">
        <v>32.5</v>
      </c>
      <c r="F272" s="5">
        <f t="shared" si="23"/>
        <v>1.0277777777777781</v>
      </c>
      <c r="G272" s="5">
        <f t="shared" si="24"/>
        <v>3.7000000000000011</v>
      </c>
      <c r="R272">
        <f t="shared" si="20"/>
        <v>0</v>
      </c>
      <c r="S272">
        <f t="shared" si="21"/>
        <v>32.5</v>
      </c>
      <c r="T272">
        <f t="shared" si="22"/>
        <v>9.0277777777777768</v>
      </c>
    </row>
    <row r="273" spans="2:20" x14ac:dyDescent="0.3">
      <c r="B273" s="6" t="s">
        <v>9</v>
      </c>
      <c r="C273" s="6">
        <v>265</v>
      </c>
      <c r="D273" s="6">
        <v>265</v>
      </c>
      <c r="E273" s="7">
        <v>36.1</v>
      </c>
      <c r="F273" s="5">
        <f t="shared" si="23"/>
        <v>0.90277777777777779</v>
      </c>
      <c r="G273" s="5">
        <f t="shared" si="24"/>
        <v>3.25</v>
      </c>
      <c r="R273">
        <f t="shared" si="20"/>
        <v>0</v>
      </c>
      <c r="S273">
        <f t="shared" si="21"/>
        <v>36.1</v>
      </c>
      <c r="T273">
        <f t="shared" si="22"/>
        <v>10.027777777777779</v>
      </c>
    </row>
    <row r="274" spans="2:20" x14ac:dyDescent="0.3">
      <c r="B274" s="6" t="s">
        <v>9</v>
      </c>
      <c r="C274" s="6">
        <v>266</v>
      </c>
      <c r="D274" s="6">
        <v>266</v>
      </c>
      <c r="E274" s="7">
        <v>39</v>
      </c>
      <c r="F274" s="5">
        <f t="shared" si="23"/>
        <v>0.65277777777777712</v>
      </c>
      <c r="G274" s="5">
        <f t="shared" si="24"/>
        <v>2.3499999999999979</v>
      </c>
      <c r="R274">
        <f t="shared" si="20"/>
        <v>0</v>
      </c>
      <c r="S274">
        <f t="shared" si="21"/>
        <v>39</v>
      </c>
      <c r="T274">
        <f t="shared" si="22"/>
        <v>10.833333333333334</v>
      </c>
    </row>
    <row r="275" spans="2:20" x14ac:dyDescent="0.3">
      <c r="B275" s="6" t="s">
        <v>9</v>
      </c>
      <c r="C275" s="6">
        <v>267</v>
      </c>
      <c r="D275" s="6">
        <v>267</v>
      </c>
      <c r="E275" s="7">
        <v>40.799999999999997</v>
      </c>
      <c r="F275" s="5">
        <f t="shared" si="23"/>
        <v>0.54166666666666641</v>
      </c>
      <c r="G275" s="5">
        <f t="shared" si="24"/>
        <v>1.9499999999999993</v>
      </c>
      <c r="R275">
        <f t="shared" si="20"/>
        <v>0</v>
      </c>
      <c r="S275">
        <f t="shared" si="21"/>
        <v>40.799999999999997</v>
      </c>
      <c r="T275">
        <f t="shared" si="22"/>
        <v>11.333333333333332</v>
      </c>
    </row>
    <row r="276" spans="2:20" x14ac:dyDescent="0.3">
      <c r="B276" s="6" t="s">
        <v>9</v>
      </c>
      <c r="C276" s="6">
        <v>268</v>
      </c>
      <c r="D276" s="6">
        <v>268</v>
      </c>
      <c r="E276" s="7">
        <v>42.9</v>
      </c>
      <c r="F276" s="5">
        <f t="shared" si="23"/>
        <v>0.50000000000000022</v>
      </c>
      <c r="G276" s="5">
        <f t="shared" si="24"/>
        <v>1.8000000000000007</v>
      </c>
      <c r="R276">
        <f t="shared" si="20"/>
        <v>0</v>
      </c>
      <c r="S276">
        <f t="shared" si="21"/>
        <v>42.9</v>
      </c>
      <c r="T276">
        <f t="shared" si="22"/>
        <v>11.916666666666666</v>
      </c>
    </row>
    <row r="277" spans="2:20" x14ac:dyDescent="0.3">
      <c r="B277" s="6" t="s">
        <v>9</v>
      </c>
      <c r="C277" s="6">
        <v>269</v>
      </c>
      <c r="D277" s="6">
        <v>269</v>
      </c>
      <c r="E277" s="7">
        <v>44.4</v>
      </c>
      <c r="F277" s="5">
        <f t="shared" si="23"/>
        <v>0.41666666666666663</v>
      </c>
      <c r="G277" s="5">
        <f t="shared" si="24"/>
        <v>1.5</v>
      </c>
      <c r="R277">
        <f t="shared" si="20"/>
        <v>0</v>
      </c>
      <c r="S277">
        <f t="shared" si="21"/>
        <v>44.4</v>
      </c>
      <c r="T277">
        <f t="shared" si="22"/>
        <v>12.333333333333332</v>
      </c>
    </row>
    <row r="278" spans="2:20" x14ac:dyDescent="0.3">
      <c r="B278" s="6" t="s">
        <v>9</v>
      </c>
      <c r="C278" s="6">
        <v>270</v>
      </c>
      <c r="D278" s="6">
        <v>270</v>
      </c>
      <c r="E278" s="7">
        <v>45.9</v>
      </c>
      <c r="F278" s="5">
        <f t="shared" si="23"/>
        <v>0.2222222222222224</v>
      </c>
      <c r="G278" s="5">
        <f t="shared" si="24"/>
        <v>0.80000000000000071</v>
      </c>
      <c r="R278">
        <f t="shared" si="20"/>
        <v>0</v>
      </c>
      <c r="S278">
        <f t="shared" si="21"/>
        <v>45.9</v>
      </c>
      <c r="T278">
        <f t="shared" si="22"/>
        <v>12.75</v>
      </c>
    </row>
    <row r="279" spans="2:20" x14ac:dyDescent="0.3">
      <c r="B279" s="6" t="s">
        <v>9</v>
      </c>
      <c r="C279" s="6">
        <v>271</v>
      </c>
      <c r="D279" s="6">
        <v>271</v>
      </c>
      <c r="E279" s="7">
        <v>46</v>
      </c>
      <c r="F279" s="5">
        <f t="shared" si="23"/>
        <v>-4.1666666666666269E-2</v>
      </c>
      <c r="G279" s="5">
        <f t="shared" si="24"/>
        <v>-0.14999999999999858</v>
      </c>
      <c r="R279">
        <f t="shared" si="20"/>
        <v>0</v>
      </c>
      <c r="S279">
        <f t="shared" si="21"/>
        <v>46</v>
      </c>
      <c r="T279">
        <f t="shared" si="22"/>
        <v>12.777777777777777</v>
      </c>
    </row>
    <row r="280" spans="2:20" x14ac:dyDescent="0.3">
      <c r="B280" s="6" t="s">
        <v>9</v>
      </c>
      <c r="C280" s="6">
        <v>272</v>
      </c>
      <c r="D280" s="6">
        <v>272</v>
      </c>
      <c r="E280" s="7">
        <v>45.6</v>
      </c>
      <c r="F280" s="5">
        <f t="shared" si="23"/>
        <v>-9.7222222222222612E-2</v>
      </c>
      <c r="G280" s="5">
        <f t="shared" si="24"/>
        <v>-0.35000000000000142</v>
      </c>
      <c r="R280">
        <f t="shared" si="20"/>
        <v>0</v>
      </c>
      <c r="S280">
        <f t="shared" si="21"/>
        <v>45.6</v>
      </c>
      <c r="T280">
        <f t="shared" si="22"/>
        <v>12.666666666666666</v>
      </c>
    </row>
    <row r="281" spans="2:20" x14ac:dyDescent="0.3">
      <c r="B281" s="6" t="s">
        <v>9</v>
      </c>
      <c r="C281" s="6">
        <v>273</v>
      </c>
      <c r="D281" s="6">
        <v>273</v>
      </c>
      <c r="E281" s="7">
        <v>45.3</v>
      </c>
      <c r="F281" s="5">
        <f t="shared" si="23"/>
        <v>-0.26388888888888867</v>
      </c>
      <c r="G281" s="5">
        <f t="shared" si="24"/>
        <v>-0.94999999999999929</v>
      </c>
      <c r="R281">
        <f t="shared" si="20"/>
        <v>0</v>
      </c>
      <c r="S281">
        <f t="shared" si="21"/>
        <v>45.3</v>
      </c>
      <c r="T281">
        <f t="shared" si="22"/>
        <v>12.583333333333332</v>
      </c>
    </row>
    <row r="282" spans="2:20" x14ac:dyDescent="0.3">
      <c r="B282" s="6" t="s">
        <v>9</v>
      </c>
      <c r="C282" s="6">
        <v>274</v>
      </c>
      <c r="D282" s="6">
        <v>274</v>
      </c>
      <c r="E282" s="7">
        <v>43.7</v>
      </c>
      <c r="F282" s="5">
        <f t="shared" si="23"/>
        <v>-0.625</v>
      </c>
      <c r="G282" s="5">
        <f t="shared" si="24"/>
        <v>-2.25</v>
      </c>
      <c r="R282">
        <f t="shared" si="20"/>
        <v>0</v>
      </c>
      <c r="S282">
        <f t="shared" si="21"/>
        <v>43.7</v>
      </c>
      <c r="T282">
        <f t="shared" si="22"/>
        <v>12.138888888888889</v>
      </c>
    </row>
    <row r="283" spans="2:20" x14ac:dyDescent="0.3">
      <c r="B283" s="6" t="s">
        <v>9</v>
      </c>
      <c r="C283" s="6">
        <v>275</v>
      </c>
      <c r="D283" s="6">
        <v>275</v>
      </c>
      <c r="E283" s="7">
        <v>40.799999999999997</v>
      </c>
      <c r="F283" s="5">
        <f t="shared" si="23"/>
        <v>-0.79166666666666707</v>
      </c>
      <c r="G283" s="5">
        <f t="shared" si="24"/>
        <v>-2.8500000000000014</v>
      </c>
      <c r="R283">
        <f t="shared" si="20"/>
        <v>0</v>
      </c>
      <c r="S283">
        <f t="shared" si="21"/>
        <v>40.799999999999997</v>
      </c>
      <c r="T283">
        <f t="shared" si="22"/>
        <v>11.333333333333332</v>
      </c>
    </row>
    <row r="284" spans="2:20" x14ac:dyDescent="0.3">
      <c r="B284" s="6" t="s">
        <v>9</v>
      </c>
      <c r="C284" s="6">
        <v>276</v>
      </c>
      <c r="D284" s="6">
        <v>276</v>
      </c>
      <c r="E284" s="7">
        <v>38</v>
      </c>
      <c r="F284" s="5">
        <f t="shared" si="23"/>
        <v>-0.88888888888888862</v>
      </c>
      <c r="G284" s="5">
        <f t="shared" si="24"/>
        <v>-3.1999999999999993</v>
      </c>
      <c r="R284">
        <f t="shared" si="20"/>
        <v>0</v>
      </c>
      <c r="S284">
        <f t="shared" si="21"/>
        <v>38</v>
      </c>
      <c r="T284">
        <f t="shared" si="22"/>
        <v>10.555555555555555</v>
      </c>
    </row>
    <row r="285" spans="2:20" x14ac:dyDescent="0.3">
      <c r="B285" s="6" t="s">
        <v>9</v>
      </c>
      <c r="C285" s="6">
        <v>277</v>
      </c>
      <c r="D285" s="6">
        <v>277</v>
      </c>
      <c r="E285" s="7">
        <v>34.4</v>
      </c>
      <c r="F285" s="5">
        <f t="shared" si="23"/>
        <v>-0.98611111111111127</v>
      </c>
      <c r="G285" s="5">
        <f t="shared" si="24"/>
        <v>-3.5500000000000007</v>
      </c>
      <c r="R285">
        <f t="shared" si="20"/>
        <v>0</v>
      </c>
      <c r="S285">
        <f t="shared" si="21"/>
        <v>34.4</v>
      </c>
      <c r="T285">
        <f t="shared" si="22"/>
        <v>9.5555555555555554</v>
      </c>
    </row>
    <row r="286" spans="2:20" x14ac:dyDescent="0.3">
      <c r="B286" s="6" t="s">
        <v>9</v>
      </c>
      <c r="C286" s="6">
        <v>278</v>
      </c>
      <c r="D286" s="6">
        <v>278</v>
      </c>
      <c r="E286" s="7">
        <v>30.9</v>
      </c>
      <c r="F286" s="5">
        <f t="shared" si="23"/>
        <v>-1.2361111111111109</v>
      </c>
      <c r="G286" s="5">
        <f t="shared" si="24"/>
        <v>-4.4499999999999993</v>
      </c>
      <c r="R286">
        <f t="shared" si="20"/>
        <v>0</v>
      </c>
      <c r="S286">
        <f t="shared" si="21"/>
        <v>30.9</v>
      </c>
      <c r="T286">
        <f t="shared" si="22"/>
        <v>8.5833333333333321</v>
      </c>
    </row>
    <row r="287" spans="2:20" x14ac:dyDescent="0.3">
      <c r="B287" s="6" t="s">
        <v>9</v>
      </c>
      <c r="C287" s="6">
        <v>279</v>
      </c>
      <c r="D287" s="6">
        <v>279</v>
      </c>
      <c r="E287" s="7">
        <v>25.5</v>
      </c>
      <c r="F287" s="5">
        <f t="shared" si="23"/>
        <v>-1.3194444444444444</v>
      </c>
      <c r="G287" s="5">
        <f t="shared" si="24"/>
        <v>-4.75</v>
      </c>
      <c r="R287">
        <f t="shared" si="20"/>
        <v>0</v>
      </c>
      <c r="S287">
        <f t="shared" si="21"/>
        <v>25.5</v>
      </c>
      <c r="T287">
        <f t="shared" si="22"/>
        <v>7.083333333333333</v>
      </c>
    </row>
    <row r="288" spans="2:20" x14ac:dyDescent="0.3">
      <c r="B288" s="6" t="s">
        <v>9</v>
      </c>
      <c r="C288" s="6">
        <v>280</v>
      </c>
      <c r="D288" s="6">
        <v>280</v>
      </c>
      <c r="E288" s="7">
        <v>21.4</v>
      </c>
      <c r="F288" s="5">
        <f t="shared" si="23"/>
        <v>-0.73611111111111116</v>
      </c>
      <c r="G288" s="5">
        <f t="shared" si="24"/>
        <v>-2.6500000000000004</v>
      </c>
      <c r="R288">
        <f t="shared" si="20"/>
        <v>0</v>
      </c>
      <c r="S288">
        <f t="shared" si="21"/>
        <v>21.4</v>
      </c>
      <c r="T288">
        <f t="shared" si="22"/>
        <v>5.9444444444444438</v>
      </c>
    </row>
    <row r="289" spans="2:20" x14ac:dyDescent="0.3">
      <c r="B289" s="6" t="s">
        <v>9</v>
      </c>
      <c r="C289" s="6">
        <v>281</v>
      </c>
      <c r="D289" s="6">
        <v>281</v>
      </c>
      <c r="E289" s="7">
        <v>20.2</v>
      </c>
      <c r="F289" s="5">
        <f t="shared" si="23"/>
        <v>0.20833333333333331</v>
      </c>
      <c r="G289" s="5">
        <f t="shared" si="24"/>
        <v>0.75</v>
      </c>
      <c r="R289">
        <f t="shared" si="20"/>
        <v>0</v>
      </c>
      <c r="S289">
        <f t="shared" si="21"/>
        <v>20.2</v>
      </c>
      <c r="T289">
        <f t="shared" si="22"/>
        <v>5.6111111111111107</v>
      </c>
    </row>
    <row r="290" spans="2:20" x14ac:dyDescent="0.3">
      <c r="B290" s="6" t="s">
        <v>9</v>
      </c>
      <c r="C290" s="6">
        <v>282</v>
      </c>
      <c r="D290" s="6">
        <v>282</v>
      </c>
      <c r="E290" s="7">
        <v>22.9</v>
      </c>
      <c r="F290" s="5">
        <f t="shared" si="23"/>
        <v>0.88888888888888917</v>
      </c>
      <c r="G290" s="5">
        <f t="shared" si="24"/>
        <v>3.2000000000000011</v>
      </c>
      <c r="R290">
        <f t="shared" si="20"/>
        <v>0</v>
      </c>
      <c r="S290">
        <f t="shared" si="21"/>
        <v>22.9</v>
      </c>
      <c r="T290">
        <f t="shared" si="22"/>
        <v>6.3611111111111107</v>
      </c>
    </row>
    <row r="291" spans="2:20" x14ac:dyDescent="0.3">
      <c r="B291" s="6" t="s">
        <v>9</v>
      </c>
      <c r="C291" s="6">
        <v>283</v>
      </c>
      <c r="D291" s="6">
        <v>283</v>
      </c>
      <c r="E291" s="7">
        <v>26.6</v>
      </c>
      <c r="F291" s="5">
        <f t="shared" si="23"/>
        <v>1.0138888888888891</v>
      </c>
      <c r="G291" s="5">
        <f t="shared" si="24"/>
        <v>3.6500000000000004</v>
      </c>
      <c r="R291">
        <f t="shared" si="20"/>
        <v>0</v>
      </c>
      <c r="S291">
        <f t="shared" si="21"/>
        <v>26.6</v>
      </c>
      <c r="T291">
        <f t="shared" si="22"/>
        <v>7.3888888888888893</v>
      </c>
    </row>
    <row r="292" spans="2:20" x14ac:dyDescent="0.3">
      <c r="B292" s="6" t="s">
        <v>9</v>
      </c>
      <c r="C292" s="6">
        <v>284</v>
      </c>
      <c r="D292" s="6">
        <v>284</v>
      </c>
      <c r="E292" s="7">
        <v>30.2</v>
      </c>
      <c r="F292" s="5">
        <f t="shared" si="23"/>
        <v>1.0416666666666667</v>
      </c>
      <c r="G292" s="5">
        <f t="shared" si="24"/>
        <v>3.75</v>
      </c>
      <c r="R292">
        <f t="shared" si="20"/>
        <v>0</v>
      </c>
      <c r="S292">
        <f t="shared" si="21"/>
        <v>30.2</v>
      </c>
      <c r="T292">
        <f t="shared" si="22"/>
        <v>8.3888888888888893</v>
      </c>
    </row>
    <row r="293" spans="2:20" x14ac:dyDescent="0.3">
      <c r="B293" s="6" t="s">
        <v>9</v>
      </c>
      <c r="C293" s="6">
        <v>285</v>
      </c>
      <c r="D293" s="6">
        <v>285</v>
      </c>
      <c r="E293" s="7">
        <v>34.1</v>
      </c>
      <c r="F293" s="5">
        <f t="shared" si="23"/>
        <v>0.99999999999999989</v>
      </c>
      <c r="G293" s="5">
        <f t="shared" si="24"/>
        <v>3.5999999999999996</v>
      </c>
      <c r="R293">
        <f t="shared" si="20"/>
        <v>0</v>
      </c>
      <c r="S293">
        <f t="shared" si="21"/>
        <v>34.1</v>
      </c>
      <c r="T293">
        <f t="shared" si="22"/>
        <v>9.4722222222222232</v>
      </c>
    </row>
    <row r="294" spans="2:20" x14ac:dyDescent="0.3">
      <c r="B294" s="6" t="s">
        <v>9</v>
      </c>
      <c r="C294" s="6">
        <v>286</v>
      </c>
      <c r="D294" s="6">
        <v>286</v>
      </c>
      <c r="E294" s="7">
        <v>37.4</v>
      </c>
      <c r="F294" s="5">
        <f t="shared" si="23"/>
        <v>0.91666666666666685</v>
      </c>
      <c r="G294" s="5">
        <f t="shared" si="24"/>
        <v>3.3000000000000007</v>
      </c>
      <c r="R294">
        <f t="shared" si="20"/>
        <v>0</v>
      </c>
      <c r="S294">
        <f t="shared" si="21"/>
        <v>37.4</v>
      </c>
      <c r="T294">
        <f t="shared" si="22"/>
        <v>10.388888888888888</v>
      </c>
    </row>
    <row r="295" spans="2:20" x14ac:dyDescent="0.3">
      <c r="B295" s="6" t="s">
        <v>9</v>
      </c>
      <c r="C295" s="6">
        <v>287</v>
      </c>
      <c r="D295" s="6">
        <v>287</v>
      </c>
      <c r="E295" s="7">
        <v>40.700000000000003</v>
      </c>
      <c r="F295" s="5">
        <f t="shared" si="23"/>
        <v>0.91666666666666685</v>
      </c>
      <c r="G295" s="5">
        <f t="shared" si="24"/>
        <v>3.3000000000000007</v>
      </c>
      <c r="R295">
        <f t="shared" si="20"/>
        <v>0</v>
      </c>
      <c r="S295">
        <f t="shared" si="21"/>
        <v>40.700000000000003</v>
      </c>
      <c r="T295">
        <f t="shared" si="22"/>
        <v>11.305555555555555</v>
      </c>
    </row>
    <row r="296" spans="2:20" x14ac:dyDescent="0.3">
      <c r="B296" s="6" t="s">
        <v>9</v>
      </c>
      <c r="C296" s="6">
        <v>288</v>
      </c>
      <c r="D296" s="6">
        <v>288</v>
      </c>
      <c r="E296" s="7">
        <v>44</v>
      </c>
      <c r="F296" s="5">
        <f t="shared" si="23"/>
        <v>0.91666666666666585</v>
      </c>
      <c r="G296" s="5">
        <f t="shared" si="24"/>
        <v>3.2999999999999972</v>
      </c>
      <c r="R296">
        <f t="shared" si="20"/>
        <v>0</v>
      </c>
      <c r="S296">
        <f t="shared" si="21"/>
        <v>44</v>
      </c>
      <c r="T296">
        <f t="shared" si="22"/>
        <v>12.222222222222221</v>
      </c>
    </row>
    <row r="297" spans="2:20" x14ac:dyDescent="0.3">
      <c r="B297" s="6" t="s">
        <v>9</v>
      </c>
      <c r="C297" s="6">
        <v>289</v>
      </c>
      <c r="D297" s="6">
        <v>289</v>
      </c>
      <c r="E297" s="7">
        <v>47.3</v>
      </c>
      <c r="F297" s="5">
        <f t="shared" si="23"/>
        <v>0.72222222222222265</v>
      </c>
      <c r="G297" s="5">
        <f t="shared" si="24"/>
        <v>2.6000000000000014</v>
      </c>
      <c r="R297">
        <f t="shared" si="20"/>
        <v>0</v>
      </c>
      <c r="S297">
        <f t="shared" si="21"/>
        <v>47.3</v>
      </c>
      <c r="T297">
        <f t="shared" si="22"/>
        <v>13.138888888888888</v>
      </c>
    </row>
    <row r="298" spans="2:20" x14ac:dyDescent="0.3">
      <c r="B298" s="6" t="s">
        <v>9</v>
      </c>
      <c r="C298" s="6">
        <v>290</v>
      </c>
      <c r="D298" s="6">
        <v>290</v>
      </c>
      <c r="E298" s="7">
        <v>49.2</v>
      </c>
      <c r="F298" s="5">
        <f t="shared" si="23"/>
        <v>0.34722222222222221</v>
      </c>
      <c r="G298" s="5">
        <f t="shared" si="24"/>
        <v>1.25</v>
      </c>
      <c r="R298">
        <f t="shared" si="20"/>
        <v>0</v>
      </c>
      <c r="S298">
        <f t="shared" si="21"/>
        <v>49.2</v>
      </c>
      <c r="T298">
        <f t="shared" si="22"/>
        <v>13.666666666666668</v>
      </c>
    </row>
    <row r="299" spans="2:20" x14ac:dyDescent="0.3">
      <c r="B299" s="6" t="s">
        <v>9</v>
      </c>
      <c r="C299" s="6">
        <v>291</v>
      </c>
      <c r="D299" s="6">
        <v>291</v>
      </c>
      <c r="E299" s="7">
        <v>49.8</v>
      </c>
      <c r="F299" s="5">
        <f t="shared" si="23"/>
        <v>0</v>
      </c>
      <c r="G299" s="5">
        <f t="shared" si="24"/>
        <v>0</v>
      </c>
      <c r="R299">
        <f t="shared" si="20"/>
        <v>0</v>
      </c>
      <c r="S299">
        <f t="shared" si="21"/>
        <v>49.8</v>
      </c>
      <c r="T299">
        <f t="shared" si="22"/>
        <v>13.833333333333332</v>
      </c>
    </row>
    <row r="300" spans="2:20" x14ac:dyDescent="0.3">
      <c r="B300" s="6" t="s">
        <v>9</v>
      </c>
      <c r="C300" s="6">
        <v>292</v>
      </c>
      <c r="D300" s="6">
        <v>292</v>
      </c>
      <c r="E300" s="7">
        <v>49.2</v>
      </c>
      <c r="F300" s="5">
        <f t="shared" si="23"/>
        <v>-0.23611111111111052</v>
      </c>
      <c r="G300" s="5">
        <f t="shared" si="24"/>
        <v>-0.84999999999999787</v>
      </c>
      <c r="R300">
        <f t="shared" si="20"/>
        <v>0</v>
      </c>
      <c r="S300">
        <f t="shared" si="21"/>
        <v>49.2</v>
      </c>
      <c r="T300">
        <f t="shared" si="22"/>
        <v>13.666666666666668</v>
      </c>
    </row>
    <row r="301" spans="2:20" x14ac:dyDescent="0.3">
      <c r="B301" s="6" t="s">
        <v>9</v>
      </c>
      <c r="C301" s="6">
        <v>293</v>
      </c>
      <c r="D301" s="6">
        <v>293</v>
      </c>
      <c r="E301" s="7">
        <v>48.1</v>
      </c>
      <c r="F301" s="5">
        <f t="shared" si="23"/>
        <v>-0.26388888888888967</v>
      </c>
      <c r="G301" s="5">
        <f t="shared" si="24"/>
        <v>-0.95000000000000284</v>
      </c>
      <c r="R301">
        <f t="shared" si="20"/>
        <v>0</v>
      </c>
      <c r="S301">
        <f t="shared" si="21"/>
        <v>48.1</v>
      </c>
      <c r="T301">
        <f t="shared" si="22"/>
        <v>13.361111111111111</v>
      </c>
    </row>
    <row r="302" spans="2:20" x14ac:dyDescent="0.3">
      <c r="B302" s="6" t="s">
        <v>9</v>
      </c>
      <c r="C302" s="6">
        <v>294</v>
      </c>
      <c r="D302" s="6">
        <v>294</v>
      </c>
      <c r="E302" s="7">
        <v>47.3</v>
      </c>
      <c r="F302" s="5">
        <f t="shared" si="23"/>
        <v>-0.18055555555555614</v>
      </c>
      <c r="G302" s="5">
        <f t="shared" si="24"/>
        <v>-0.65000000000000213</v>
      </c>
      <c r="R302">
        <f t="shared" si="20"/>
        <v>0</v>
      </c>
      <c r="S302">
        <f t="shared" si="21"/>
        <v>47.3</v>
      </c>
      <c r="T302">
        <f t="shared" si="22"/>
        <v>13.138888888888888</v>
      </c>
    </row>
    <row r="303" spans="2:20" x14ac:dyDescent="0.3">
      <c r="B303" s="6" t="s">
        <v>9</v>
      </c>
      <c r="C303" s="6">
        <v>295</v>
      </c>
      <c r="D303" s="6">
        <v>295</v>
      </c>
      <c r="E303" s="7">
        <v>46.8</v>
      </c>
      <c r="F303" s="5">
        <f t="shared" si="23"/>
        <v>-8.3333333333332538E-2</v>
      </c>
      <c r="G303" s="5">
        <f t="shared" si="24"/>
        <v>-0.29999999999999716</v>
      </c>
      <c r="R303">
        <f t="shared" si="20"/>
        <v>0</v>
      </c>
      <c r="S303">
        <f t="shared" si="21"/>
        <v>46.8</v>
      </c>
      <c r="T303">
        <f t="shared" si="22"/>
        <v>12.999999999999998</v>
      </c>
    </row>
    <row r="304" spans="2:20" x14ac:dyDescent="0.3">
      <c r="B304" s="6" t="s">
        <v>9</v>
      </c>
      <c r="C304" s="6">
        <v>296</v>
      </c>
      <c r="D304" s="6">
        <v>296</v>
      </c>
      <c r="E304" s="7">
        <v>46.7</v>
      </c>
      <c r="F304" s="5">
        <f t="shared" si="23"/>
        <v>0</v>
      </c>
      <c r="G304" s="5">
        <f t="shared" si="24"/>
        <v>0</v>
      </c>
      <c r="R304">
        <f t="shared" si="20"/>
        <v>0</v>
      </c>
      <c r="S304">
        <f t="shared" si="21"/>
        <v>46.7</v>
      </c>
      <c r="T304">
        <f t="shared" si="22"/>
        <v>12.972222222222223</v>
      </c>
    </row>
    <row r="305" spans="2:20" x14ac:dyDescent="0.3">
      <c r="B305" s="6" t="s">
        <v>9</v>
      </c>
      <c r="C305" s="6">
        <v>297</v>
      </c>
      <c r="D305" s="6">
        <v>297</v>
      </c>
      <c r="E305" s="7">
        <v>46.8</v>
      </c>
      <c r="F305" s="5">
        <f t="shared" si="23"/>
        <v>5.5555555555555358E-2</v>
      </c>
      <c r="G305" s="5">
        <f t="shared" si="24"/>
        <v>0.19999999999999929</v>
      </c>
      <c r="R305">
        <f t="shared" si="20"/>
        <v>0</v>
      </c>
      <c r="S305">
        <f t="shared" si="21"/>
        <v>46.8</v>
      </c>
      <c r="T305">
        <f t="shared" si="22"/>
        <v>12.999999999999998</v>
      </c>
    </row>
    <row r="306" spans="2:20" x14ac:dyDescent="0.3">
      <c r="B306" s="6" t="s">
        <v>9</v>
      </c>
      <c r="C306" s="6">
        <v>298</v>
      </c>
      <c r="D306" s="6">
        <v>298</v>
      </c>
      <c r="E306" s="7">
        <v>47.1</v>
      </c>
      <c r="F306" s="5">
        <f t="shared" si="23"/>
        <v>6.9444444444444448E-2</v>
      </c>
      <c r="G306" s="5">
        <f t="shared" si="24"/>
        <v>0.25</v>
      </c>
      <c r="R306">
        <f t="shared" si="20"/>
        <v>0</v>
      </c>
      <c r="S306">
        <f t="shared" si="21"/>
        <v>47.1</v>
      </c>
      <c r="T306">
        <f t="shared" si="22"/>
        <v>13.083333333333334</v>
      </c>
    </row>
    <row r="307" spans="2:20" x14ac:dyDescent="0.3">
      <c r="B307" s="6" t="s">
        <v>9</v>
      </c>
      <c r="C307" s="6">
        <v>299</v>
      </c>
      <c r="D307" s="6">
        <v>299</v>
      </c>
      <c r="E307" s="7">
        <v>47.3</v>
      </c>
      <c r="F307" s="5">
        <f t="shared" si="23"/>
        <v>2.7777777777777186E-2</v>
      </c>
      <c r="G307" s="5">
        <f t="shared" si="24"/>
        <v>9.9999999999997868E-2</v>
      </c>
      <c r="R307">
        <f t="shared" si="20"/>
        <v>0</v>
      </c>
      <c r="S307">
        <f t="shared" si="21"/>
        <v>47.3</v>
      </c>
      <c r="T307">
        <f t="shared" si="22"/>
        <v>13.138888888888888</v>
      </c>
    </row>
    <row r="308" spans="2:20" x14ac:dyDescent="0.3">
      <c r="B308" s="6" t="s">
        <v>9</v>
      </c>
      <c r="C308" s="6">
        <v>300</v>
      </c>
      <c r="D308" s="6">
        <v>300</v>
      </c>
      <c r="E308" s="7">
        <v>47.3</v>
      </c>
      <c r="F308" s="5">
        <f t="shared" si="23"/>
        <v>-2.7777777777777186E-2</v>
      </c>
      <c r="G308" s="5">
        <f t="shared" si="24"/>
        <v>-9.9999999999997868E-2</v>
      </c>
      <c r="R308">
        <f t="shared" si="20"/>
        <v>0</v>
      </c>
      <c r="S308">
        <f t="shared" si="21"/>
        <v>47.3</v>
      </c>
      <c r="T308">
        <f t="shared" si="22"/>
        <v>13.138888888888888</v>
      </c>
    </row>
    <row r="309" spans="2:20" x14ac:dyDescent="0.3">
      <c r="B309" s="6" t="s">
        <v>9</v>
      </c>
      <c r="C309" s="6">
        <v>301</v>
      </c>
      <c r="D309" s="6">
        <v>301</v>
      </c>
      <c r="E309" s="7">
        <v>47.1</v>
      </c>
      <c r="F309" s="5">
        <f t="shared" si="23"/>
        <v>-9.7222222222221627E-2</v>
      </c>
      <c r="G309" s="5">
        <f t="shared" si="24"/>
        <v>-0.34999999999999787</v>
      </c>
      <c r="R309">
        <f t="shared" si="20"/>
        <v>0</v>
      </c>
      <c r="S309">
        <f t="shared" si="21"/>
        <v>47.1</v>
      </c>
      <c r="T309">
        <f t="shared" si="22"/>
        <v>13.083333333333334</v>
      </c>
    </row>
    <row r="310" spans="2:20" x14ac:dyDescent="0.3">
      <c r="B310" s="6" t="s">
        <v>9</v>
      </c>
      <c r="C310" s="6">
        <v>302</v>
      </c>
      <c r="D310" s="6">
        <v>302</v>
      </c>
      <c r="E310" s="7">
        <v>46.6</v>
      </c>
      <c r="F310" s="5">
        <f t="shared" si="23"/>
        <v>-0.18055555555555614</v>
      </c>
      <c r="G310" s="5">
        <f t="shared" si="24"/>
        <v>-0.65000000000000213</v>
      </c>
      <c r="R310">
        <f t="shared" si="20"/>
        <v>0</v>
      </c>
      <c r="S310">
        <f t="shared" si="21"/>
        <v>46.6</v>
      </c>
      <c r="T310">
        <f t="shared" si="22"/>
        <v>12.944444444444445</v>
      </c>
    </row>
    <row r="311" spans="2:20" x14ac:dyDescent="0.3">
      <c r="B311" s="6" t="s">
        <v>9</v>
      </c>
      <c r="C311" s="6">
        <v>303</v>
      </c>
      <c r="D311" s="6">
        <v>303</v>
      </c>
      <c r="E311" s="7">
        <v>45.8</v>
      </c>
      <c r="F311" s="5">
        <f t="shared" si="23"/>
        <v>-0.25000000000000061</v>
      </c>
      <c r="G311" s="5">
        <f t="shared" si="24"/>
        <v>-0.90000000000000213</v>
      </c>
      <c r="R311">
        <f t="shared" si="20"/>
        <v>0</v>
      </c>
      <c r="S311">
        <f t="shared" si="21"/>
        <v>45.8</v>
      </c>
      <c r="T311">
        <f t="shared" si="22"/>
        <v>12.722222222222221</v>
      </c>
    </row>
    <row r="312" spans="2:20" x14ac:dyDescent="0.3">
      <c r="B312" s="6" t="s">
        <v>9</v>
      </c>
      <c r="C312" s="6">
        <v>304</v>
      </c>
      <c r="D312" s="6">
        <v>304</v>
      </c>
      <c r="E312" s="7">
        <v>44.8</v>
      </c>
      <c r="F312" s="5">
        <f t="shared" si="23"/>
        <v>-0.34722222222222221</v>
      </c>
      <c r="G312" s="5">
        <f t="shared" si="24"/>
        <v>-1.25</v>
      </c>
      <c r="R312">
        <f t="shared" si="20"/>
        <v>0</v>
      </c>
      <c r="S312">
        <f t="shared" si="21"/>
        <v>44.8</v>
      </c>
      <c r="T312">
        <f t="shared" si="22"/>
        <v>12.444444444444443</v>
      </c>
    </row>
    <row r="313" spans="2:20" x14ac:dyDescent="0.3">
      <c r="B313" s="6" t="s">
        <v>9</v>
      </c>
      <c r="C313" s="6">
        <v>305</v>
      </c>
      <c r="D313" s="6">
        <v>305</v>
      </c>
      <c r="E313" s="7">
        <v>43.3</v>
      </c>
      <c r="F313" s="5">
        <f t="shared" si="23"/>
        <v>-0.41666666666666663</v>
      </c>
      <c r="G313" s="5">
        <f t="shared" si="24"/>
        <v>-1.5</v>
      </c>
      <c r="R313">
        <f t="shared" si="20"/>
        <v>0</v>
      </c>
      <c r="S313">
        <f t="shared" si="21"/>
        <v>43.3</v>
      </c>
      <c r="T313">
        <f t="shared" si="22"/>
        <v>12.027777777777777</v>
      </c>
    </row>
    <row r="314" spans="2:20" x14ac:dyDescent="0.3">
      <c r="B314" s="6" t="s">
        <v>9</v>
      </c>
      <c r="C314" s="6">
        <v>306</v>
      </c>
      <c r="D314" s="6">
        <v>306</v>
      </c>
      <c r="E314" s="7">
        <v>41.8</v>
      </c>
      <c r="F314" s="5">
        <f t="shared" si="23"/>
        <v>-0.34722222222222221</v>
      </c>
      <c r="G314" s="5">
        <f t="shared" si="24"/>
        <v>-1.25</v>
      </c>
      <c r="R314">
        <f t="shared" si="20"/>
        <v>0</v>
      </c>
      <c r="S314">
        <f t="shared" si="21"/>
        <v>41.8</v>
      </c>
      <c r="T314">
        <f t="shared" si="22"/>
        <v>11.611111111111111</v>
      </c>
    </row>
    <row r="315" spans="2:20" x14ac:dyDescent="0.3">
      <c r="B315" s="6" t="s">
        <v>9</v>
      </c>
      <c r="C315" s="6">
        <v>307</v>
      </c>
      <c r="D315" s="6">
        <v>307</v>
      </c>
      <c r="E315" s="7">
        <v>40.799999999999997</v>
      </c>
      <c r="F315" s="5">
        <f t="shared" si="23"/>
        <v>-0.20833333333333331</v>
      </c>
      <c r="G315" s="5">
        <f t="shared" si="24"/>
        <v>-0.75</v>
      </c>
      <c r="R315">
        <f t="shared" si="20"/>
        <v>0</v>
      </c>
      <c r="S315">
        <f t="shared" si="21"/>
        <v>40.799999999999997</v>
      </c>
      <c r="T315">
        <f t="shared" si="22"/>
        <v>11.333333333333332</v>
      </c>
    </row>
    <row r="316" spans="2:20" x14ac:dyDescent="0.3">
      <c r="B316" s="6" t="s">
        <v>9</v>
      </c>
      <c r="C316" s="6">
        <v>308</v>
      </c>
      <c r="D316" s="6">
        <v>308</v>
      </c>
      <c r="E316" s="7">
        <v>40.299999999999997</v>
      </c>
      <c r="F316" s="5">
        <f t="shared" si="23"/>
        <v>-9.7222222222221627E-2</v>
      </c>
      <c r="G316" s="5">
        <f t="shared" si="24"/>
        <v>-0.34999999999999787</v>
      </c>
      <c r="R316">
        <f t="shared" si="20"/>
        <v>0</v>
      </c>
      <c r="S316">
        <f t="shared" si="21"/>
        <v>40.299999999999997</v>
      </c>
      <c r="T316">
        <f t="shared" si="22"/>
        <v>11.194444444444443</v>
      </c>
    </row>
    <row r="317" spans="2:20" x14ac:dyDescent="0.3">
      <c r="B317" s="6" t="s">
        <v>9</v>
      </c>
      <c r="C317" s="6">
        <v>309</v>
      </c>
      <c r="D317" s="6">
        <v>309</v>
      </c>
      <c r="E317" s="7">
        <v>40.1</v>
      </c>
      <c r="F317" s="5">
        <f t="shared" si="23"/>
        <v>-8.3333333333332538E-2</v>
      </c>
      <c r="G317" s="5">
        <f t="shared" si="24"/>
        <v>-0.29999999999999716</v>
      </c>
      <c r="R317">
        <f t="shared" si="20"/>
        <v>0</v>
      </c>
      <c r="S317">
        <f t="shared" si="21"/>
        <v>40.1</v>
      </c>
      <c r="T317">
        <f t="shared" si="22"/>
        <v>11.138888888888889</v>
      </c>
    </row>
    <row r="318" spans="2:20" x14ac:dyDescent="0.3">
      <c r="B318" s="6" t="s">
        <v>9</v>
      </c>
      <c r="C318" s="6">
        <v>310</v>
      </c>
      <c r="D318" s="6">
        <v>310</v>
      </c>
      <c r="E318" s="7">
        <v>39.700000000000003</v>
      </c>
      <c r="F318" s="5">
        <f t="shared" si="23"/>
        <v>-0.12499999999999981</v>
      </c>
      <c r="G318" s="5">
        <f t="shared" si="24"/>
        <v>-0.44999999999999929</v>
      </c>
      <c r="R318">
        <f t="shared" si="20"/>
        <v>0</v>
      </c>
      <c r="S318">
        <f t="shared" si="21"/>
        <v>39.700000000000003</v>
      </c>
      <c r="T318">
        <f t="shared" si="22"/>
        <v>11.027777777777779</v>
      </c>
    </row>
    <row r="319" spans="2:20" x14ac:dyDescent="0.3">
      <c r="B319" s="6" t="s">
        <v>9</v>
      </c>
      <c r="C319" s="6">
        <v>311</v>
      </c>
      <c r="D319" s="6">
        <v>311</v>
      </c>
      <c r="E319" s="7">
        <v>39.200000000000003</v>
      </c>
      <c r="F319" s="5">
        <f t="shared" si="23"/>
        <v>-0.16666666666666705</v>
      </c>
      <c r="G319" s="5">
        <f t="shared" si="24"/>
        <v>-0.60000000000000142</v>
      </c>
      <c r="R319">
        <f t="shared" si="20"/>
        <v>0</v>
      </c>
      <c r="S319">
        <f t="shared" si="21"/>
        <v>39.200000000000003</v>
      </c>
      <c r="T319">
        <f t="shared" si="22"/>
        <v>10.888888888888889</v>
      </c>
    </row>
    <row r="320" spans="2:20" x14ac:dyDescent="0.3">
      <c r="B320" s="6" t="s">
        <v>9</v>
      </c>
      <c r="C320" s="6">
        <v>312</v>
      </c>
      <c r="D320" s="6">
        <v>312</v>
      </c>
      <c r="E320" s="7">
        <v>38.5</v>
      </c>
      <c r="F320" s="5">
        <f t="shared" si="23"/>
        <v>-0.25000000000000061</v>
      </c>
      <c r="G320" s="5">
        <f t="shared" si="24"/>
        <v>-0.90000000000000213</v>
      </c>
      <c r="R320">
        <f t="shared" si="20"/>
        <v>0</v>
      </c>
      <c r="S320">
        <f t="shared" si="21"/>
        <v>38.5</v>
      </c>
      <c r="T320">
        <f t="shared" si="22"/>
        <v>10.694444444444445</v>
      </c>
    </row>
    <row r="321" spans="2:20" x14ac:dyDescent="0.3">
      <c r="B321" s="6" t="s">
        <v>9</v>
      </c>
      <c r="C321" s="6">
        <v>313</v>
      </c>
      <c r="D321" s="6">
        <v>313</v>
      </c>
      <c r="E321" s="7">
        <v>37.4</v>
      </c>
      <c r="F321" s="5">
        <f t="shared" si="23"/>
        <v>-0.34722222222222221</v>
      </c>
      <c r="G321" s="5">
        <f t="shared" si="24"/>
        <v>-1.25</v>
      </c>
      <c r="R321">
        <f t="shared" si="20"/>
        <v>0</v>
      </c>
      <c r="S321">
        <f t="shared" si="21"/>
        <v>37.4</v>
      </c>
      <c r="T321">
        <f t="shared" si="22"/>
        <v>10.388888888888888</v>
      </c>
    </row>
    <row r="322" spans="2:20" x14ac:dyDescent="0.3">
      <c r="B322" s="6" t="s">
        <v>9</v>
      </c>
      <c r="C322" s="6">
        <v>314</v>
      </c>
      <c r="D322" s="6">
        <v>314</v>
      </c>
      <c r="E322" s="7">
        <v>36</v>
      </c>
      <c r="F322" s="5">
        <f t="shared" si="23"/>
        <v>-0.41666666666666663</v>
      </c>
      <c r="G322" s="5">
        <f t="shared" si="24"/>
        <v>-1.5</v>
      </c>
      <c r="R322">
        <f t="shared" si="20"/>
        <v>0</v>
      </c>
      <c r="S322">
        <f t="shared" si="21"/>
        <v>36</v>
      </c>
      <c r="T322">
        <f t="shared" si="22"/>
        <v>10</v>
      </c>
    </row>
    <row r="323" spans="2:20" x14ac:dyDescent="0.3">
      <c r="B323" s="6" t="s">
        <v>9</v>
      </c>
      <c r="C323" s="6">
        <v>315</v>
      </c>
      <c r="D323" s="6">
        <v>315</v>
      </c>
      <c r="E323" s="7">
        <v>34.4</v>
      </c>
      <c r="F323" s="5">
        <f t="shared" si="23"/>
        <v>-0.41666666666666663</v>
      </c>
      <c r="G323" s="5">
        <f t="shared" si="24"/>
        <v>-1.5</v>
      </c>
      <c r="R323">
        <f t="shared" si="20"/>
        <v>0</v>
      </c>
      <c r="S323">
        <f t="shared" si="21"/>
        <v>34.4</v>
      </c>
      <c r="T323">
        <f t="shared" si="22"/>
        <v>9.5555555555555554</v>
      </c>
    </row>
    <row r="324" spans="2:20" x14ac:dyDescent="0.3">
      <c r="B324" s="6" t="s">
        <v>9</v>
      </c>
      <c r="C324" s="6">
        <v>316</v>
      </c>
      <c r="D324" s="6">
        <v>316</v>
      </c>
      <c r="E324" s="7">
        <v>33</v>
      </c>
      <c r="F324" s="5">
        <f t="shared" si="23"/>
        <v>-0.37499999999999989</v>
      </c>
      <c r="G324" s="5">
        <f t="shared" si="24"/>
        <v>-1.3499999999999996</v>
      </c>
      <c r="R324">
        <f t="shared" si="20"/>
        <v>0</v>
      </c>
      <c r="S324">
        <f t="shared" si="21"/>
        <v>33</v>
      </c>
      <c r="T324">
        <f t="shared" si="22"/>
        <v>9.1666666666666661</v>
      </c>
    </row>
    <row r="325" spans="2:20" x14ac:dyDescent="0.3">
      <c r="B325" s="6" t="s">
        <v>9</v>
      </c>
      <c r="C325" s="6">
        <v>317</v>
      </c>
      <c r="D325" s="6">
        <v>317</v>
      </c>
      <c r="E325" s="7">
        <v>31.7</v>
      </c>
      <c r="F325" s="5">
        <f t="shared" si="23"/>
        <v>-0.41666666666666663</v>
      </c>
      <c r="G325" s="5">
        <f t="shared" si="24"/>
        <v>-1.5</v>
      </c>
      <c r="R325">
        <f t="shared" si="20"/>
        <v>0</v>
      </c>
      <c r="S325">
        <f t="shared" si="21"/>
        <v>31.7</v>
      </c>
      <c r="T325">
        <f t="shared" si="22"/>
        <v>8.8055555555555554</v>
      </c>
    </row>
    <row r="326" spans="2:20" x14ac:dyDescent="0.3">
      <c r="B326" s="6" t="s">
        <v>9</v>
      </c>
      <c r="C326" s="6">
        <v>318</v>
      </c>
      <c r="D326" s="6">
        <v>318</v>
      </c>
      <c r="E326" s="7">
        <v>30</v>
      </c>
      <c r="F326" s="5">
        <f t="shared" si="23"/>
        <v>-0.51388888888888873</v>
      </c>
      <c r="G326" s="5">
        <f t="shared" si="24"/>
        <v>-1.8499999999999996</v>
      </c>
      <c r="R326">
        <f t="shared" si="20"/>
        <v>0</v>
      </c>
      <c r="S326">
        <f t="shared" si="21"/>
        <v>30</v>
      </c>
      <c r="T326">
        <f t="shared" si="22"/>
        <v>8.3333333333333339</v>
      </c>
    </row>
    <row r="327" spans="2:20" x14ac:dyDescent="0.3">
      <c r="B327" s="6" t="s">
        <v>9</v>
      </c>
      <c r="C327" s="6">
        <v>319</v>
      </c>
      <c r="D327" s="6">
        <v>319</v>
      </c>
      <c r="E327" s="7">
        <v>28</v>
      </c>
      <c r="F327" s="5">
        <f t="shared" si="23"/>
        <v>-0.54166666666666641</v>
      </c>
      <c r="G327" s="5">
        <f t="shared" si="24"/>
        <v>-1.9499999999999993</v>
      </c>
      <c r="R327">
        <f t="shared" si="20"/>
        <v>0</v>
      </c>
      <c r="S327">
        <f t="shared" si="21"/>
        <v>28</v>
      </c>
      <c r="T327">
        <f t="shared" si="22"/>
        <v>7.7777777777777777</v>
      </c>
    </row>
    <row r="328" spans="2:20" x14ac:dyDescent="0.3">
      <c r="B328" s="6" t="s">
        <v>9</v>
      </c>
      <c r="C328" s="6">
        <v>320</v>
      </c>
      <c r="D328" s="6">
        <v>320</v>
      </c>
      <c r="E328" s="7">
        <v>26.1</v>
      </c>
      <c r="F328" s="5">
        <f t="shared" si="23"/>
        <v>-0.33333333333333315</v>
      </c>
      <c r="G328" s="5">
        <f t="shared" si="24"/>
        <v>-1.1999999999999993</v>
      </c>
      <c r="R328">
        <f t="shared" ref="R328:R391" si="25">IF(E328&lt;1,1,0)</f>
        <v>0</v>
      </c>
      <c r="S328">
        <f t="shared" ref="S328:S391" si="26">IF(R328=1,"",E328)</f>
        <v>26.1</v>
      </c>
      <c r="T328">
        <f t="shared" ref="T328:T391" si="27">E328/3.6</f>
        <v>7.25</v>
      </c>
    </row>
    <row r="329" spans="2:20" x14ac:dyDescent="0.3">
      <c r="B329" s="6" t="s">
        <v>9</v>
      </c>
      <c r="C329" s="6">
        <v>321</v>
      </c>
      <c r="D329" s="6">
        <v>321</v>
      </c>
      <c r="E329" s="7">
        <v>25.6</v>
      </c>
      <c r="F329" s="5">
        <f t="shared" si="23"/>
        <v>-0.16666666666666705</v>
      </c>
      <c r="G329" s="5">
        <f t="shared" si="24"/>
        <v>-0.60000000000000142</v>
      </c>
      <c r="R329">
        <f t="shared" si="25"/>
        <v>0</v>
      </c>
      <c r="S329">
        <f t="shared" si="26"/>
        <v>25.6</v>
      </c>
      <c r="T329">
        <f t="shared" si="27"/>
        <v>7.1111111111111116</v>
      </c>
    </row>
    <row r="330" spans="2:20" x14ac:dyDescent="0.3">
      <c r="B330" s="6" t="s">
        <v>9</v>
      </c>
      <c r="C330" s="6">
        <v>322</v>
      </c>
      <c r="D330" s="6">
        <v>322</v>
      </c>
      <c r="E330" s="7">
        <v>24.9</v>
      </c>
      <c r="F330" s="5">
        <f t="shared" ref="F330:F393" si="28">($E331-$E329)/2/3.6</f>
        <v>-9.7222222222222612E-2</v>
      </c>
      <c r="G330" s="5">
        <f t="shared" ref="G330:G393" si="29">($E331-$E329)/2</f>
        <v>-0.35000000000000142</v>
      </c>
      <c r="R330">
        <f t="shared" si="25"/>
        <v>0</v>
      </c>
      <c r="S330">
        <f t="shared" si="26"/>
        <v>24.9</v>
      </c>
      <c r="T330">
        <f t="shared" si="27"/>
        <v>6.9166666666666661</v>
      </c>
    </row>
    <row r="331" spans="2:20" x14ac:dyDescent="0.3">
      <c r="B331" s="6" t="s">
        <v>9</v>
      </c>
      <c r="C331" s="6">
        <v>323</v>
      </c>
      <c r="D331" s="6">
        <v>323</v>
      </c>
      <c r="E331" s="7">
        <v>24.9</v>
      </c>
      <c r="F331" s="5">
        <f t="shared" si="28"/>
        <v>-8.3333333333333037E-2</v>
      </c>
      <c r="G331" s="5">
        <f t="shared" si="29"/>
        <v>-0.29999999999999893</v>
      </c>
      <c r="R331">
        <f t="shared" si="25"/>
        <v>0</v>
      </c>
      <c r="S331">
        <f t="shared" si="26"/>
        <v>24.9</v>
      </c>
      <c r="T331">
        <f t="shared" si="27"/>
        <v>6.9166666666666661</v>
      </c>
    </row>
    <row r="332" spans="2:20" x14ac:dyDescent="0.3">
      <c r="B332" s="6" t="s">
        <v>9</v>
      </c>
      <c r="C332" s="6">
        <v>324</v>
      </c>
      <c r="D332" s="6">
        <v>324</v>
      </c>
      <c r="E332" s="7">
        <v>24.3</v>
      </c>
      <c r="F332" s="5">
        <f t="shared" si="28"/>
        <v>-0.1388888888888889</v>
      </c>
      <c r="G332" s="5">
        <f t="shared" si="29"/>
        <v>-0.5</v>
      </c>
      <c r="R332">
        <f t="shared" si="25"/>
        <v>0</v>
      </c>
      <c r="S332">
        <f t="shared" si="26"/>
        <v>24.3</v>
      </c>
      <c r="T332">
        <f t="shared" si="27"/>
        <v>6.75</v>
      </c>
    </row>
    <row r="333" spans="2:20" x14ac:dyDescent="0.3">
      <c r="B333" s="6" t="s">
        <v>9</v>
      </c>
      <c r="C333" s="6">
        <v>325</v>
      </c>
      <c r="D333" s="6">
        <v>325</v>
      </c>
      <c r="E333" s="7">
        <v>23.9</v>
      </c>
      <c r="F333" s="5">
        <f t="shared" si="28"/>
        <v>-5.5555555555555851E-2</v>
      </c>
      <c r="G333" s="5">
        <f t="shared" si="29"/>
        <v>-0.20000000000000107</v>
      </c>
      <c r="R333">
        <f t="shared" si="25"/>
        <v>0</v>
      </c>
      <c r="S333">
        <f t="shared" si="26"/>
        <v>23.9</v>
      </c>
      <c r="T333">
        <f t="shared" si="27"/>
        <v>6.6388888888888884</v>
      </c>
    </row>
    <row r="334" spans="2:20" x14ac:dyDescent="0.3">
      <c r="B334" s="6" t="s">
        <v>9</v>
      </c>
      <c r="C334" s="6">
        <v>326</v>
      </c>
      <c r="D334" s="6">
        <v>326</v>
      </c>
      <c r="E334" s="7">
        <v>23.9</v>
      </c>
      <c r="F334" s="5">
        <f t="shared" si="28"/>
        <v>-4.1666666666666269E-2</v>
      </c>
      <c r="G334" s="5">
        <f t="shared" si="29"/>
        <v>-0.14999999999999858</v>
      </c>
      <c r="R334">
        <f t="shared" si="25"/>
        <v>0</v>
      </c>
      <c r="S334">
        <f t="shared" si="26"/>
        <v>23.9</v>
      </c>
      <c r="T334">
        <f t="shared" si="27"/>
        <v>6.6388888888888884</v>
      </c>
    </row>
    <row r="335" spans="2:20" x14ac:dyDescent="0.3">
      <c r="B335" s="6" t="s">
        <v>9</v>
      </c>
      <c r="C335" s="6">
        <v>327</v>
      </c>
      <c r="D335" s="6">
        <v>327</v>
      </c>
      <c r="E335" s="7">
        <v>23.6</v>
      </c>
      <c r="F335" s="5">
        <f t="shared" si="28"/>
        <v>-8.3333333333333037E-2</v>
      </c>
      <c r="G335" s="5">
        <f t="shared" si="29"/>
        <v>-0.29999999999999893</v>
      </c>
      <c r="R335">
        <f t="shared" si="25"/>
        <v>0</v>
      </c>
      <c r="S335">
        <f t="shared" si="26"/>
        <v>23.6</v>
      </c>
      <c r="T335">
        <f t="shared" si="27"/>
        <v>6.5555555555555554</v>
      </c>
    </row>
    <row r="336" spans="2:20" x14ac:dyDescent="0.3">
      <c r="B336" s="6" t="s">
        <v>9</v>
      </c>
      <c r="C336" s="6">
        <v>328</v>
      </c>
      <c r="D336" s="6">
        <v>328</v>
      </c>
      <c r="E336" s="7">
        <v>23.3</v>
      </c>
      <c r="F336" s="5">
        <f t="shared" si="28"/>
        <v>-0.43055555555555575</v>
      </c>
      <c r="G336" s="5">
        <f t="shared" si="29"/>
        <v>-1.5500000000000007</v>
      </c>
      <c r="R336">
        <f t="shared" si="25"/>
        <v>0</v>
      </c>
      <c r="S336">
        <f t="shared" si="26"/>
        <v>23.3</v>
      </c>
      <c r="T336">
        <f t="shared" si="27"/>
        <v>6.4722222222222223</v>
      </c>
    </row>
    <row r="337" spans="2:20" x14ac:dyDescent="0.3">
      <c r="B337" s="6" t="s">
        <v>9</v>
      </c>
      <c r="C337" s="6">
        <v>329</v>
      </c>
      <c r="D337" s="6">
        <v>329</v>
      </c>
      <c r="E337" s="7">
        <v>20.5</v>
      </c>
      <c r="F337" s="5">
        <f t="shared" si="28"/>
        <v>-0.80555555555555558</v>
      </c>
      <c r="G337" s="5">
        <f t="shared" si="29"/>
        <v>-2.9000000000000004</v>
      </c>
      <c r="R337">
        <f t="shared" si="25"/>
        <v>0</v>
      </c>
      <c r="S337">
        <f t="shared" si="26"/>
        <v>20.5</v>
      </c>
      <c r="T337">
        <f t="shared" si="27"/>
        <v>5.6944444444444446</v>
      </c>
    </row>
    <row r="338" spans="2:20" x14ac:dyDescent="0.3">
      <c r="B338" s="6" t="s">
        <v>9</v>
      </c>
      <c r="C338" s="6">
        <v>330</v>
      </c>
      <c r="D338" s="6">
        <v>330</v>
      </c>
      <c r="E338" s="7">
        <v>17.5</v>
      </c>
      <c r="F338" s="5">
        <f t="shared" si="28"/>
        <v>-0.50000000000000022</v>
      </c>
      <c r="G338" s="5">
        <f t="shared" si="29"/>
        <v>-1.8000000000000007</v>
      </c>
      <c r="R338">
        <f t="shared" si="25"/>
        <v>0</v>
      </c>
      <c r="S338">
        <f t="shared" si="26"/>
        <v>17.5</v>
      </c>
      <c r="T338">
        <f t="shared" si="27"/>
        <v>4.8611111111111107</v>
      </c>
    </row>
    <row r="339" spans="2:20" x14ac:dyDescent="0.3">
      <c r="B339" s="6" t="s">
        <v>9</v>
      </c>
      <c r="C339" s="6">
        <v>331</v>
      </c>
      <c r="D339" s="6">
        <v>331</v>
      </c>
      <c r="E339" s="7">
        <v>16.899999999999999</v>
      </c>
      <c r="F339" s="5">
        <f t="shared" si="28"/>
        <v>-0.1111111111111112</v>
      </c>
      <c r="G339" s="5">
        <f t="shared" si="29"/>
        <v>-0.40000000000000036</v>
      </c>
      <c r="R339">
        <f t="shared" si="25"/>
        <v>0</v>
      </c>
      <c r="S339">
        <f t="shared" si="26"/>
        <v>16.899999999999999</v>
      </c>
      <c r="T339">
        <f t="shared" si="27"/>
        <v>4.6944444444444438</v>
      </c>
    </row>
    <row r="340" spans="2:20" x14ac:dyDescent="0.3">
      <c r="B340" s="6" t="s">
        <v>9</v>
      </c>
      <c r="C340" s="6">
        <v>332</v>
      </c>
      <c r="D340" s="6">
        <v>332</v>
      </c>
      <c r="E340" s="7">
        <v>16.7</v>
      </c>
      <c r="F340" s="5">
        <f t="shared" si="28"/>
        <v>-0.13888888888888865</v>
      </c>
      <c r="G340" s="5">
        <f t="shared" si="29"/>
        <v>-0.49999999999999911</v>
      </c>
      <c r="R340">
        <f t="shared" si="25"/>
        <v>0</v>
      </c>
      <c r="S340">
        <f t="shared" si="26"/>
        <v>16.7</v>
      </c>
      <c r="T340">
        <f t="shared" si="27"/>
        <v>4.6388888888888884</v>
      </c>
    </row>
    <row r="341" spans="2:20" x14ac:dyDescent="0.3">
      <c r="B341" s="6" t="s">
        <v>9</v>
      </c>
      <c r="C341" s="6">
        <v>333</v>
      </c>
      <c r="D341" s="6">
        <v>333</v>
      </c>
      <c r="E341" s="7">
        <v>15.9</v>
      </c>
      <c r="F341" s="5">
        <f t="shared" si="28"/>
        <v>-0.15277777777777773</v>
      </c>
      <c r="G341" s="5">
        <f t="shared" si="29"/>
        <v>-0.54999999999999982</v>
      </c>
      <c r="R341">
        <f t="shared" si="25"/>
        <v>0</v>
      </c>
      <c r="S341">
        <f t="shared" si="26"/>
        <v>15.9</v>
      </c>
      <c r="T341">
        <f t="shared" si="27"/>
        <v>4.416666666666667</v>
      </c>
    </row>
    <row r="342" spans="2:20" x14ac:dyDescent="0.3">
      <c r="B342" s="6" t="s">
        <v>9</v>
      </c>
      <c r="C342" s="6">
        <v>334</v>
      </c>
      <c r="D342" s="6">
        <v>334</v>
      </c>
      <c r="E342" s="7">
        <v>15.6</v>
      </c>
      <c r="F342" s="5">
        <f t="shared" si="28"/>
        <v>-0.12500000000000006</v>
      </c>
      <c r="G342" s="5">
        <f t="shared" si="29"/>
        <v>-0.45000000000000018</v>
      </c>
      <c r="R342">
        <f t="shared" si="25"/>
        <v>0</v>
      </c>
      <c r="S342">
        <f t="shared" si="26"/>
        <v>15.6</v>
      </c>
      <c r="T342">
        <f t="shared" si="27"/>
        <v>4.333333333333333</v>
      </c>
    </row>
    <row r="343" spans="2:20" x14ac:dyDescent="0.3">
      <c r="B343" s="6" t="s">
        <v>9</v>
      </c>
      <c r="C343" s="6">
        <v>335</v>
      </c>
      <c r="D343" s="6">
        <v>335</v>
      </c>
      <c r="E343" s="7">
        <v>15</v>
      </c>
      <c r="F343" s="5">
        <f t="shared" si="28"/>
        <v>-0.15277777777777773</v>
      </c>
      <c r="G343" s="5">
        <f t="shared" si="29"/>
        <v>-0.54999999999999982</v>
      </c>
      <c r="R343">
        <f t="shared" si="25"/>
        <v>0</v>
      </c>
      <c r="S343">
        <f t="shared" si="26"/>
        <v>15</v>
      </c>
      <c r="T343">
        <f t="shared" si="27"/>
        <v>4.166666666666667</v>
      </c>
    </row>
    <row r="344" spans="2:20" x14ac:dyDescent="0.3">
      <c r="B344" s="6" t="s">
        <v>9</v>
      </c>
      <c r="C344" s="6">
        <v>336</v>
      </c>
      <c r="D344" s="6">
        <v>336</v>
      </c>
      <c r="E344" s="7">
        <v>14.5</v>
      </c>
      <c r="F344" s="5">
        <f t="shared" si="28"/>
        <v>-9.7222222222222127E-2</v>
      </c>
      <c r="G344" s="5">
        <f t="shared" si="29"/>
        <v>-0.34999999999999964</v>
      </c>
      <c r="R344">
        <f t="shared" si="25"/>
        <v>0</v>
      </c>
      <c r="S344">
        <f t="shared" si="26"/>
        <v>14.5</v>
      </c>
      <c r="T344">
        <f t="shared" si="27"/>
        <v>4.0277777777777777</v>
      </c>
    </row>
    <row r="345" spans="2:20" x14ac:dyDescent="0.3">
      <c r="B345" s="6" t="s">
        <v>9</v>
      </c>
      <c r="C345" s="6">
        <v>337</v>
      </c>
      <c r="D345" s="6">
        <v>337</v>
      </c>
      <c r="E345" s="7">
        <v>14.3</v>
      </c>
      <c r="F345" s="5">
        <f t="shared" si="28"/>
        <v>0</v>
      </c>
      <c r="G345" s="5">
        <f t="shared" si="29"/>
        <v>0</v>
      </c>
      <c r="R345">
        <f t="shared" si="25"/>
        <v>0</v>
      </c>
      <c r="S345">
        <f t="shared" si="26"/>
        <v>14.3</v>
      </c>
      <c r="T345">
        <f t="shared" si="27"/>
        <v>3.9722222222222223</v>
      </c>
    </row>
    <row r="346" spans="2:20" x14ac:dyDescent="0.3">
      <c r="B346" s="6" t="s">
        <v>9</v>
      </c>
      <c r="C346" s="6">
        <v>338</v>
      </c>
      <c r="D346" s="6">
        <v>338</v>
      </c>
      <c r="E346" s="7">
        <v>14.5</v>
      </c>
      <c r="F346" s="5">
        <f t="shared" si="28"/>
        <v>0.15277777777777773</v>
      </c>
      <c r="G346" s="5">
        <f t="shared" si="29"/>
        <v>0.54999999999999982</v>
      </c>
      <c r="R346">
        <f t="shared" si="25"/>
        <v>0</v>
      </c>
      <c r="S346">
        <f t="shared" si="26"/>
        <v>14.5</v>
      </c>
      <c r="T346">
        <f t="shared" si="27"/>
        <v>4.0277777777777777</v>
      </c>
    </row>
    <row r="347" spans="2:20" x14ac:dyDescent="0.3">
      <c r="B347" s="6" t="s">
        <v>9</v>
      </c>
      <c r="C347" s="6">
        <v>339</v>
      </c>
      <c r="D347" s="6">
        <v>339</v>
      </c>
      <c r="E347" s="7">
        <v>15.4</v>
      </c>
      <c r="F347" s="5">
        <f t="shared" si="28"/>
        <v>0.45833333333333343</v>
      </c>
      <c r="G347" s="5">
        <f t="shared" si="29"/>
        <v>1.6500000000000004</v>
      </c>
      <c r="R347">
        <f t="shared" si="25"/>
        <v>0</v>
      </c>
      <c r="S347">
        <f t="shared" si="26"/>
        <v>15.4</v>
      </c>
      <c r="T347">
        <f t="shared" si="27"/>
        <v>4.2777777777777777</v>
      </c>
    </row>
    <row r="348" spans="2:20" x14ac:dyDescent="0.3">
      <c r="B348" s="6" t="s">
        <v>9</v>
      </c>
      <c r="C348" s="6">
        <v>340</v>
      </c>
      <c r="D348" s="6">
        <v>340</v>
      </c>
      <c r="E348" s="7">
        <v>17.8</v>
      </c>
      <c r="F348" s="5">
        <f t="shared" si="28"/>
        <v>0.79166666666666674</v>
      </c>
      <c r="G348" s="5">
        <f t="shared" si="29"/>
        <v>2.8500000000000005</v>
      </c>
      <c r="R348">
        <f t="shared" si="25"/>
        <v>0</v>
      </c>
      <c r="S348">
        <f t="shared" si="26"/>
        <v>17.8</v>
      </c>
      <c r="T348">
        <f t="shared" si="27"/>
        <v>4.9444444444444446</v>
      </c>
    </row>
    <row r="349" spans="2:20" x14ac:dyDescent="0.3">
      <c r="B349" s="6" t="s">
        <v>9</v>
      </c>
      <c r="C349" s="6">
        <v>341</v>
      </c>
      <c r="D349" s="6">
        <v>341</v>
      </c>
      <c r="E349" s="7">
        <v>21.1</v>
      </c>
      <c r="F349" s="5">
        <f t="shared" si="28"/>
        <v>0.87500000000000011</v>
      </c>
      <c r="G349" s="5">
        <f t="shared" si="29"/>
        <v>3.1500000000000004</v>
      </c>
      <c r="R349">
        <f t="shared" si="25"/>
        <v>0</v>
      </c>
      <c r="S349">
        <f t="shared" si="26"/>
        <v>21.1</v>
      </c>
      <c r="T349">
        <f t="shared" si="27"/>
        <v>5.8611111111111116</v>
      </c>
    </row>
    <row r="350" spans="2:20" x14ac:dyDescent="0.3">
      <c r="B350" s="6" t="s">
        <v>9</v>
      </c>
      <c r="C350" s="6">
        <v>342</v>
      </c>
      <c r="D350" s="6">
        <v>342</v>
      </c>
      <c r="E350" s="7">
        <v>24.1</v>
      </c>
      <c r="F350" s="5">
        <f t="shared" si="28"/>
        <v>0.54166666666666641</v>
      </c>
      <c r="G350" s="5">
        <f t="shared" si="29"/>
        <v>1.9499999999999993</v>
      </c>
      <c r="R350">
        <f t="shared" si="25"/>
        <v>0</v>
      </c>
      <c r="S350">
        <f t="shared" si="26"/>
        <v>24.1</v>
      </c>
      <c r="T350">
        <f t="shared" si="27"/>
        <v>6.6944444444444446</v>
      </c>
    </row>
    <row r="351" spans="2:20" x14ac:dyDescent="0.3">
      <c r="B351" s="6" t="s">
        <v>9</v>
      </c>
      <c r="C351" s="6">
        <v>343</v>
      </c>
      <c r="D351" s="6">
        <v>343</v>
      </c>
      <c r="E351" s="7">
        <v>25</v>
      </c>
      <c r="F351" s="5">
        <f t="shared" si="28"/>
        <v>0.16666666666666657</v>
      </c>
      <c r="G351" s="5">
        <f t="shared" si="29"/>
        <v>0.59999999999999964</v>
      </c>
      <c r="R351">
        <f t="shared" si="25"/>
        <v>0</v>
      </c>
      <c r="S351">
        <f t="shared" si="26"/>
        <v>25</v>
      </c>
      <c r="T351">
        <f t="shared" si="27"/>
        <v>6.9444444444444446</v>
      </c>
    </row>
    <row r="352" spans="2:20" x14ac:dyDescent="0.3">
      <c r="B352" s="6" t="s">
        <v>9</v>
      </c>
      <c r="C352" s="6">
        <v>344</v>
      </c>
      <c r="D352" s="6">
        <v>344</v>
      </c>
      <c r="E352" s="7">
        <v>25.3</v>
      </c>
      <c r="F352" s="5">
        <f t="shared" si="28"/>
        <v>6.9444444444444448E-2</v>
      </c>
      <c r="G352" s="5">
        <f t="shared" si="29"/>
        <v>0.25</v>
      </c>
      <c r="R352">
        <f t="shared" si="25"/>
        <v>0</v>
      </c>
      <c r="S352">
        <f t="shared" si="26"/>
        <v>25.3</v>
      </c>
      <c r="T352">
        <f t="shared" si="27"/>
        <v>7.0277777777777777</v>
      </c>
    </row>
    <row r="353" spans="2:20" x14ac:dyDescent="0.3">
      <c r="B353" s="6" t="s">
        <v>9</v>
      </c>
      <c r="C353" s="6">
        <v>345</v>
      </c>
      <c r="D353" s="6">
        <v>345</v>
      </c>
      <c r="E353" s="7">
        <v>25.5</v>
      </c>
      <c r="F353" s="5">
        <f t="shared" si="28"/>
        <v>0.15277777777777748</v>
      </c>
      <c r="G353" s="5">
        <f t="shared" si="29"/>
        <v>0.54999999999999893</v>
      </c>
      <c r="R353">
        <f t="shared" si="25"/>
        <v>0</v>
      </c>
      <c r="S353">
        <f t="shared" si="26"/>
        <v>25.5</v>
      </c>
      <c r="T353">
        <f t="shared" si="27"/>
        <v>7.083333333333333</v>
      </c>
    </row>
    <row r="354" spans="2:20" x14ac:dyDescent="0.3">
      <c r="B354" s="6" t="s">
        <v>9</v>
      </c>
      <c r="C354" s="6">
        <v>346</v>
      </c>
      <c r="D354" s="6">
        <v>346</v>
      </c>
      <c r="E354" s="7">
        <v>26.4</v>
      </c>
      <c r="F354" s="5">
        <f t="shared" si="28"/>
        <v>0.15277777777777798</v>
      </c>
      <c r="G354" s="5">
        <f t="shared" si="29"/>
        <v>0.55000000000000071</v>
      </c>
      <c r="R354">
        <f t="shared" si="25"/>
        <v>0</v>
      </c>
      <c r="S354">
        <f t="shared" si="26"/>
        <v>26.4</v>
      </c>
      <c r="T354">
        <f t="shared" si="27"/>
        <v>7.333333333333333</v>
      </c>
    </row>
    <row r="355" spans="2:20" x14ac:dyDescent="0.3">
      <c r="B355" s="6" t="s">
        <v>9</v>
      </c>
      <c r="C355" s="6">
        <v>347</v>
      </c>
      <c r="D355" s="6">
        <v>347</v>
      </c>
      <c r="E355" s="7">
        <v>26.6</v>
      </c>
      <c r="F355" s="5">
        <f t="shared" si="28"/>
        <v>9.7222222222222612E-2</v>
      </c>
      <c r="G355" s="5">
        <f t="shared" si="29"/>
        <v>0.35000000000000142</v>
      </c>
      <c r="R355">
        <f t="shared" si="25"/>
        <v>0</v>
      </c>
      <c r="S355">
        <f t="shared" si="26"/>
        <v>26.6</v>
      </c>
      <c r="T355">
        <f t="shared" si="27"/>
        <v>7.3888888888888893</v>
      </c>
    </row>
    <row r="356" spans="2:20" x14ac:dyDescent="0.3">
      <c r="B356" s="6" t="s">
        <v>9</v>
      </c>
      <c r="C356" s="6">
        <v>348</v>
      </c>
      <c r="D356" s="6">
        <v>348</v>
      </c>
      <c r="E356" s="7">
        <v>27.1</v>
      </c>
      <c r="F356" s="5">
        <f t="shared" si="28"/>
        <v>0.15277777777777748</v>
      </c>
      <c r="G356" s="5">
        <f t="shared" si="29"/>
        <v>0.54999999999999893</v>
      </c>
      <c r="R356">
        <f t="shared" si="25"/>
        <v>0</v>
      </c>
      <c r="S356">
        <f t="shared" si="26"/>
        <v>27.1</v>
      </c>
      <c r="T356">
        <f t="shared" si="27"/>
        <v>7.5277777777777777</v>
      </c>
    </row>
    <row r="357" spans="2:20" x14ac:dyDescent="0.3">
      <c r="B357" s="6" t="s">
        <v>9</v>
      </c>
      <c r="C357" s="6">
        <v>349</v>
      </c>
      <c r="D357" s="6">
        <v>349</v>
      </c>
      <c r="E357" s="7">
        <v>27.7</v>
      </c>
      <c r="F357" s="5">
        <f t="shared" si="28"/>
        <v>0.1388888888888889</v>
      </c>
      <c r="G357" s="5">
        <f t="shared" si="29"/>
        <v>0.5</v>
      </c>
      <c r="R357">
        <f t="shared" si="25"/>
        <v>0</v>
      </c>
      <c r="S357">
        <f t="shared" si="26"/>
        <v>27.7</v>
      </c>
      <c r="T357">
        <f t="shared" si="27"/>
        <v>7.6944444444444438</v>
      </c>
    </row>
    <row r="358" spans="2:20" x14ac:dyDescent="0.3">
      <c r="B358" s="6" t="s">
        <v>9</v>
      </c>
      <c r="C358" s="6">
        <v>350</v>
      </c>
      <c r="D358" s="6">
        <v>350</v>
      </c>
      <c r="E358" s="7">
        <v>28.1</v>
      </c>
      <c r="F358" s="5">
        <f t="shared" si="28"/>
        <v>6.9444444444444448E-2</v>
      </c>
      <c r="G358" s="5">
        <f t="shared" si="29"/>
        <v>0.25</v>
      </c>
      <c r="R358">
        <f t="shared" si="25"/>
        <v>0</v>
      </c>
      <c r="S358">
        <f t="shared" si="26"/>
        <v>28.1</v>
      </c>
      <c r="T358">
        <f t="shared" si="27"/>
        <v>7.8055555555555554</v>
      </c>
    </row>
    <row r="359" spans="2:20" x14ac:dyDescent="0.3">
      <c r="B359" s="6" t="s">
        <v>9</v>
      </c>
      <c r="C359" s="6">
        <v>351</v>
      </c>
      <c r="D359" s="6">
        <v>351</v>
      </c>
      <c r="E359" s="7">
        <v>28.2</v>
      </c>
      <c r="F359" s="5">
        <f t="shared" si="28"/>
        <v>0</v>
      </c>
      <c r="G359" s="5">
        <f t="shared" si="29"/>
        <v>0</v>
      </c>
      <c r="R359">
        <f t="shared" si="25"/>
        <v>0</v>
      </c>
      <c r="S359">
        <f t="shared" si="26"/>
        <v>28.2</v>
      </c>
      <c r="T359">
        <f t="shared" si="27"/>
        <v>7.833333333333333</v>
      </c>
    </row>
    <row r="360" spans="2:20" x14ac:dyDescent="0.3">
      <c r="B360" s="6" t="s">
        <v>9</v>
      </c>
      <c r="C360" s="6">
        <v>352</v>
      </c>
      <c r="D360" s="6">
        <v>352</v>
      </c>
      <c r="E360" s="7">
        <v>28.1</v>
      </c>
      <c r="F360" s="5">
        <f t="shared" si="28"/>
        <v>-2.7777777777777679E-2</v>
      </c>
      <c r="G360" s="5">
        <f t="shared" si="29"/>
        <v>-9.9999999999999645E-2</v>
      </c>
      <c r="R360">
        <f t="shared" si="25"/>
        <v>0</v>
      </c>
      <c r="S360">
        <f t="shared" si="26"/>
        <v>28.1</v>
      </c>
      <c r="T360">
        <f t="shared" si="27"/>
        <v>7.8055555555555554</v>
      </c>
    </row>
    <row r="361" spans="2:20" x14ac:dyDescent="0.3">
      <c r="B361" s="6" t="s">
        <v>9</v>
      </c>
      <c r="C361" s="6">
        <v>353</v>
      </c>
      <c r="D361" s="6">
        <v>353</v>
      </c>
      <c r="E361" s="7">
        <v>28</v>
      </c>
      <c r="F361" s="5">
        <f t="shared" si="28"/>
        <v>-2.7777777777778172E-2</v>
      </c>
      <c r="G361" s="5">
        <f t="shared" si="29"/>
        <v>-0.10000000000000142</v>
      </c>
      <c r="R361">
        <f t="shared" si="25"/>
        <v>0</v>
      </c>
      <c r="S361">
        <f t="shared" si="26"/>
        <v>28</v>
      </c>
      <c r="T361">
        <f t="shared" si="27"/>
        <v>7.7777777777777777</v>
      </c>
    </row>
    <row r="362" spans="2:20" x14ac:dyDescent="0.3">
      <c r="B362" s="6" t="s">
        <v>9</v>
      </c>
      <c r="C362" s="6">
        <v>354</v>
      </c>
      <c r="D362" s="6">
        <v>354</v>
      </c>
      <c r="E362" s="7">
        <v>27.9</v>
      </c>
      <c r="F362" s="5">
        <f t="shared" si="28"/>
        <v>-1.3888888888889086E-2</v>
      </c>
      <c r="G362" s="5">
        <f t="shared" si="29"/>
        <v>-5.0000000000000711E-2</v>
      </c>
      <c r="R362">
        <f t="shared" si="25"/>
        <v>0</v>
      </c>
      <c r="S362">
        <f t="shared" si="26"/>
        <v>27.9</v>
      </c>
      <c r="T362">
        <f t="shared" si="27"/>
        <v>7.7499999999999991</v>
      </c>
    </row>
    <row r="363" spans="2:20" x14ac:dyDescent="0.3">
      <c r="B363" s="6" t="s">
        <v>9</v>
      </c>
      <c r="C363" s="6">
        <v>355</v>
      </c>
      <c r="D363" s="6">
        <v>355</v>
      </c>
      <c r="E363" s="7">
        <v>27.9</v>
      </c>
      <c r="F363" s="5">
        <f t="shared" si="28"/>
        <v>2.7777777777778172E-2</v>
      </c>
      <c r="G363" s="5">
        <f t="shared" si="29"/>
        <v>0.10000000000000142</v>
      </c>
      <c r="R363">
        <f t="shared" si="25"/>
        <v>0</v>
      </c>
      <c r="S363">
        <f t="shared" si="26"/>
        <v>27.9</v>
      </c>
      <c r="T363">
        <f t="shared" si="27"/>
        <v>7.7499999999999991</v>
      </c>
    </row>
    <row r="364" spans="2:20" x14ac:dyDescent="0.3">
      <c r="B364" s="6" t="s">
        <v>9</v>
      </c>
      <c r="C364" s="6">
        <v>356</v>
      </c>
      <c r="D364" s="6">
        <v>356</v>
      </c>
      <c r="E364" s="7">
        <v>28.1</v>
      </c>
      <c r="F364" s="5">
        <f t="shared" si="28"/>
        <v>4.1666666666666761E-2</v>
      </c>
      <c r="G364" s="5">
        <f t="shared" si="29"/>
        <v>0.15000000000000036</v>
      </c>
      <c r="R364">
        <f t="shared" si="25"/>
        <v>0</v>
      </c>
      <c r="S364">
        <f t="shared" si="26"/>
        <v>28.1</v>
      </c>
      <c r="T364">
        <f t="shared" si="27"/>
        <v>7.8055555555555554</v>
      </c>
    </row>
    <row r="365" spans="2:20" x14ac:dyDescent="0.3">
      <c r="B365" s="6" t="s">
        <v>9</v>
      </c>
      <c r="C365" s="6">
        <v>357</v>
      </c>
      <c r="D365" s="6">
        <v>357</v>
      </c>
      <c r="E365" s="7">
        <v>28.2</v>
      </c>
      <c r="F365" s="5">
        <f t="shared" si="28"/>
        <v>-1.3888888888889086E-2</v>
      </c>
      <c r="G365" s="5">
        <f t="shared" si="29"/>
        <v>-5.0000000000000711E-2</v>
      </c>
      <c r="R365">
        <f t="shared" si="25"/>
        <v>0</v>
      </c>
      <c r="S365">
        <f t="shared" si="26"/>
        <v>28.2</v>
      </c>
      <c r="T365">
        <f t="shared" si="27"/>
        <v>7.833333333333333</v>
      </c>
    </row>
    <row r="366" spans="2:20" x14ac:dyDescent="0.3">
      <c r="B366" s="6" t="s">
        <v>9</v>
      </c>
      <c r="C366" s="6">
        <v>358</v>
      </c>
      <c r="D366" s="6">
        <v>358</v>
      </c>
      <c r="E366" s="7">
        <v>28</v>
      </c>
      <c r="F366" s="5">
        <f t="shared" si="28"/>
        <v>-0.18055555555555566</v>
      </c>
      <c r="G366" s="5">
        <f t="shared" si="29"/>
        <v>-0.65000000000000036</v>
      </c>
      <c r="R366">
        <f t="shared" si="25"/>
        <v>0</v>
      </c>
      <c r="S366">
        <f t="shared" si="26"/>
        <v>28</v>
      </c>
      <c r="T366">
        <f t="shared" si="27"/>
        <v>7.7777777777777777</v>
      </c>
    </row>
    <row r="367" spans="2:20" x14ac:dyDescent="0.3">
      <c r="B367" s="6" t="s">
        <v>9</v>
      </c>
      <c r="C367" s="6">
        <v>359</v>
      </c>
      <c r="D367" s="6">
        <v>359</v>
      </c>
      <c r="E367" s="7">
        <v>26.9</v>
      </c>
      <c r="F367" s="5">
        <f t="shared" si="28"/>
        <v>-0.41666666666666663</v>
      </c>
      <c r="G367" s="5">
        <f t="shared" si="29"/>
        <v>-1.5</v>
      </c>
      <c r="R367">
        <f t="shared" si="25"/>
        <v>0</v>
      </c>
      <c r="S367">
        <f t="shared" si="26"/>
        <v>26.9</v>
      </c>
      <c r="T367">
        <f t="shared" si="27"/>
        <v>7.4722222222222214</v>
      </c>
    </row>
    <row r="368" spans="2:20" x14ac:dyDescent="0.3">
      <c r="B368" s="6" t="s">
        <v>9</v>
      </c>
      <c r="C368" s="6">
        <v>360</v>
      </c>
      <c r="D368" s="6">
        <v>360</v>
      </c>
      <c r="E368" s="7">
        <v>25</v>
      </c>
      <c r="F368" s="5">
        <f t="shared" si="28"/>
        <v>-0.51388888888888873</v>
      </c>
      <c r="G368" s="5">
        <f t="shared" si="29"/>
        <v>-1.8499999999999996</v>
      </c>
      <c r="R368">
        <f t="shared" si="25"/>
        <v>0</v>
      </c>
      <c r="S368">
        <f t="shared" si="26"/>
        <v>25</v>
      </c>
      <c r="T368">
        <f t="shared" si="27"/>
        <v>6.9444444444444446</v>
      </c>
    </row>
    <row r="369" spans="2:20" x14ac:dyDescent="0.3">
      <c r="B369" s="6" t="s">
        <v>9</v>
      </c>
      <c r="C369" s="6">
        <v>361</v>
      </c>
      <c r="D369" s="6">
        <v>361</v>
      </c>
      <c r="E369" s="7">
        <v>23.2</v>
      </c>
      <c r="F369" s="5">
        <f t="shared" si="28"/>
        <v>-0.43055555555555575</v>
      </c>
      <c r="G369" s="5">
        <f t="shared" si="29"/>
        <v>-1.5500000000000007</v>
      </c>
      <c r="R369">
        <f t="shared" si="25"/>
        <v>0</v>
      </c>
      <c r="S369">
        <f t="shared" si="26"/>
        <v>23.2</v>
      </c>
      <c r="T369">
        <f t="shared" si="27"/>
        <v>6.4444444444444438</v>
      </c>
    </row>
    <row r="370" spans="2:20" x14ac:dyDescent="0.3">
      <c r="B370" s="6" t="s">
        <v>9</v>
      </c>
      <c r="C370" s="6">
        <v>362</v>
      </c>
      <c r="D370" s="6">
        <v>362</v>
      </c>
      <c r="E370" s="7">
        <v>21.9</v>
      </c>
      <c r="F370" s="5">
        <f t="shared" si="28"/>
        <v>-0.29166666666666635</v>
      </c>
      <c r="G370" s="5">
        <f t="shared" si="29"/>
        <v>-1.0499999999999989</v>
      </c>
      <c r="R370">
        <f t="shared" si="25"/>
        <v>0</v>
      </c>
      <c r="S370">
        <f t="shared" si="26"/>
        <v>21.9</v>
      </c>
      <c r="T370">
        <f t="shared" si="27"/>
        <v>6.083333333333333</v>
      </c>
    </row>
    <row r="371" spans="2:20" x14ac:dyDescent="0.3">
      <c r="B371" s="6" t="s">
        <v>9</v>
      </c>
      <c r="C371" s="6">
        <v>363</v>
      </c>
      <c r="D371" s="6">
        <v>363</v>
      </c>
      <c r="E371" s="7">
        <v>21.1</v>
      </c>
      <c r="F371" s="5">
        <f t="shared" si="28"/>
        <v>-0.16666666666666657</v>
      </c>
      <c r="G371" s="5">
        <f t="shared" si="29"/>
        <v>-0.59999999999999964</v>
      </c>
      <c r="R371">
        <f t="shared" si="25"/>
        <v>0</v>
      </c>
      <c r="S371">
        <f t="shared" si="26"/>
        <v>21.1</v>
      </c>
      <c r="T371">
        <f t="shared" si="27"/>
        <v>5.8611111111111116</v>
      </c>
    </row>
    <row r="372" spans="2:20" x14ac:dyDescent="0.3">
      <c r="B372" s="6" t="s">
        <v>9</v>
      </c>
      <c r="C372" s="6">
        <v>364</v>
      </c>
      <c r="D372" s="6">
        <v>364</v>
      </c>
      <c r="E372" s="7">
        <v>20.7</v>
      </c>
      <c r="F372" s="5">
        <f t="shared" si="28"/>
        <v>-5.5555555555555851E-2</v>
      </c>
      <c r="G372" s="5">
        <f t="shared" si="29"/>
        <v>-0.20000000000000107</v>
      </c>
      <c r="R372">
        <f t="shared" si="25"/>
        <v>0</v>
      </c>
      <c r="S372">
        <f t="shared" si="26"/>
        <v>20.7</v>
      </c>
      <c r="T372">
        <f t="shared" si="27"/>
        <v>5.75</v>
      </c>
    </row>
    <row r="373" spans="2:20" x14ac:dyDescent="0.3">
      <c r="B373" s="6" t="s">
        <v>9</v>
      </c>
      <c r="C373" s="6">
        <v>365</v>
      </c>
      <c r="D373" s="6">
        <v>365</v>
      </c>
      <c r="E373" s="7">
        <v>20.7</v>
      </c>
      <c r="F373" s="5">
        <f t="shared" si="28"/>
        <v>1.3888888888889086E-2</v>
      </c>
      <c r="G373" s="5">
        <f t="shared" si="29"/>
        <v>5.0000000000000711E-2</v>
      </c>
      <c r="R373">
        <f t="shared" si="25"/>
        <v>0</v>
      </c>
      <c r="S373">
        <f t="shared" si="26"/>
        <v>20.7</v>
      </c>
      <c r="T373">
        <f t="shared" si="27"/>
        <v>5.75</v>
      </c>
    </row>
    <row r="374" spans="2:20" x14ac:dyDescent="0.3">
      <c r="B374" s="6" t="s">
        <v>9</v>
      </c>
      <c r="C374" s="6">
        <v>366</v>
      </c>
      <c r="D374" s="6">
        <v>366</v>
      </c>
      <c r="E374" s="7">
        <v>20.8</v>
      </c>
      <c r="F374" s="5">
        <f t="shared" si="28"/>
        <v>6.9444444444444448E-2</v>
      </c>
      <c r="G374" s="5">
        <f t="shared" si="29"/>
        <v>0.25</v>
      </c>
      <c r="R374">
        <f t="shared" si="25"/>
        <v>0</v>
      </c>
      <c r="S374">
        <f t="shared" si="26"/>
        <v>20.8</v>
      </c>
      <c r="T374">
        <f t="shared" si="27"/>
        <v>5.7777777777777777</v>
      </c>
    </row>
    <row r="375" spans="2:20" x14ac:dyDescent="0.3">
      <c r="B375" s="6" t="s">
        <v>9</v>
      </c>
      <c r="C375" s="6">
        <v>367</v>
      </c>
      <c r="D375" s="6">
        <v>367</v>
      </c>
      <c r="E375" s="7">
        <v>21.2</v>
      </c>
      <c r="F375" s="5">
        <f t="shared" si="28"/>
        <v>0.18055555555555566</v>
      </c>
      <c r="G375" s="5">
        <f t="shared" si="29"/>
        <v>0.65000000000000036</v>
      </c>
      <c r="R375">
        <f t="shared" si="25"/>
        <v>0</v>
      </c>
      <c r="S375">
        <f t="shared" si="26"/>
        <v>21.2</v>
      </c>
      <c r="T375">
        <f t="shared" si="27"/>
        <v>5.8888888888888884</v>
      </c>
    </row>
    <row r="376" spans="2:20" x14ac:dyDescent="0.3">
      <c r="B376" s="6" t="s">
        <v>9</v>
      </c>
      <c r="C376" s="6">
        <v>368</v>
      </c>
      <c r="D376" s="6">
        <v>368</v>
      </c>
      <c r="E376" s="7">
        <v>22.1</v>
      </c>
      <c r="F376" s="5">
        <f t="shared" si="28"/>
        <v>0.31944444444444453</v>
      </c>
      <c r="G376" s="5">
        <f t="shared" si="29"/>
        <v>1.1500000000000004</v>
      </c>
      <c r="R376">
        <f t="shared" si="25"/>
        <v>0</v>
      </c>
      <c r="S376">
        <f t="shared" si="26"/>
        <v>22.1</v>
      </c>
      <c r="T376">
        <f t="shared" si="27"/>
        <v>6.1388888888888893</v>
      </c>
    </row>
    <row r="377" spans="2:20" x14ac:dyDescent="0.3">
      <c r="B377" s="6" t="s">
        <v>9</v>
      </c>
      <c r="C377" s="6">
        <v>369</v>
      </c>
      <c r="D377" s="6">
        <v>369</v>
      </c>
      <c r="E377" s="7">
        <v>23.5</v>
      </c>
      <c r="F377" s="5">
        <f t="shared" si="28"/>
        <v>0.30555555555555547</v>
      </c>
      <c r="G377" s="5">
        <f t="shared" si="29"/>
        <v>1.0999999999999996</v>
      </c>
      <c r="R377">
        <f t="shared" si="25"/>
        <v>0</v>
      </c>
      <c r="S377">
        <f t="shared" si="26"/>
        <v>23.5</v>
      </c>
      <c r="T377">
        <f t="shared" si="27"/>
        <v>6.5277777777777777</v>
      </c>
    </row>
    <row r="378" spans="2:20" x14ac:dyDescent="0.3">
      <c r="B378" s="6" t="s">
        <v>9</v>
      </c>
      <c r="C378" s="6">
        <v>370</v>
      </c>
      <c r="D378" s="6">
        <v>370</v>
      </c>
      <c r="E378" s="7">
        <v>24.3</v>
      </c>
      <c r="F378" s="5">
        <f t="shared" si="28"/>
        <v>0.1388888888888889</v>
      </c>
      <c r="G378" s="5">
        <f t="shared" si="29"/>
        <v>0.5</v>
      </c>
      <c r="R378">
        <f t="shared" si="25"/>
        <v>0</v>
      </c>
      <c r="S378">
        <f t="shared" si="26"/>
        <v>24.3</v>
      </c>
      <c r="T378">
        <f t="shared" si="27"/>
        <v>6.75</v>
      </c>
    </row>
    <row r="379" spans="2:20" x14ac:dyDescent="0.3">
      <c r="B379" s="6" t="s">
        <v>9</v>
      </c>
      <c r="C379" s="6">
        <v>371</v>
      </c>
      <c r="D379" s="6">
        <v>371</v>
      </c>
      <c r="E379" s="7">
        <v>24.5</v>
      </c>
      <c r="F379" s="5">
        <f t="shared" si="28"/>
        <v>-6.9444444444444448E-2</v>
      </c>
      <c r="G379" s="5">
        <f t="shared" si="29"/>
        <v>-0.25</v>
      </c>
      <c r="R379">
        <f t="shared" si="25"/>
        <v>0</v>
      </c>
      <c r="S379">
        <f t="shared" si="26"/>
        <v>24.5</v>
      </c>
      <c r="T379">
        <f t="shared" si="27"/>
        <v>6.8055555555555554</v>
      </c>
    </row>
    <row r="380" spans="2:20" x14ac:dyDescent="0.3">
      <c r="B380" s="6" t="s">
        <v>9</v>
      </c>
      <c r="C380" s="6">
        <v>372</v>
      </c>
      <c r="D380" s="6">
        <v>372</v>
      </c>
      <c r="E380" s="7">
        <v>23.8</v>
      </c>
      <c r="F380" s="5">
        <f t="shared" si="28"/>
        <v>-0.44444444444444431</v>
      </c>
      <c r="G380" s="5">
        <f t="shared" si="29"/>
        <v>-1.5999999999999996</v>
      </c>
      <c r="R380">
        <f t="shared" si="25"/>
        <v>0</v>
      </c>
      <c r="S380">
        <f t="shared" si="26"/>
        <v>23.8</v>
      </c>
      <c r="T380">
        <f t="shared" si="27"/>
        <v>6.6111111111111107</v>
      </c>
    </row>
    <row r="381" spans="2:20" x14ac:dyDescent="0.3">
      <c r="B381" s="6" t="s">
        <v>9</v>
      </c>
      <c r="C381" s="6">
        <v>373</v>
      </c>
      <c r="D381" s="6">
        <v>373</v>
      </c>
      <c r="E381" s="7">
        <v>21.3</v>
      </c>
      <c r="F381" s="5">
        <f t="shared" si="28"/>
        <v>-0.84722222222222243</v>
      </c>
      <c r="G381" s="5">
        <f t="shared" si="29"/>
        <v>-3.0500000000000007</v>
      </c>
      <c r="R381">
        <f t="shared" si="25"/>
        <v>0</v>
      </c>
      <c r="S381">
        <f t="shared" si="26"/>
        <v>21.3</v>
      </c>
      <c r="T381">
        <f t="shared" si="27"/>
        <v>5.916666666666667</v>
      </c>
    </row>
    <row r="382" spans="2:20" x14ac:dyDescent="0.3">
      <c r="B382" s="6" t="s">
        <v>9</v>
      </c>
      <c r="C382" s="6">
        <v>374</v>
      </c>
      <c r="D382" s="6">
        <v>374</v>
      </c>
      <c r="E382" s="7">
        <v>17.7</v>
      </c>
      <c r="F382" s="5">
        <f t="shared" si="28"/>
        <v>-0.95833333333333337</v>
      </c>
      <c r="G382" s="5">
        <f t="shared" si="29"/>
        <v>-3.45</v>
      </c>
      <c r="R382">
        <f t="shared" si="25"/>
        <v>0</v>
      </c>
      <c r="S382">
        <f t="shared" si="26"/>
        <v>17.7</v>
      </c>
      <c r="T382">
        <f t="shared" si="27"/>
        <v>4.9166666666666661</v>
      </c>
    </row>
    <row r="383" spans="2:20" x14ac:dyDescent="0.3">
      <c r="B383" s="6" t="s">
        <v>9</v>
      </c>
      <c r="C383" s="6">
        <v>375</v>
      </c>
      <c r="D383" s="6">
        <v>375</v>
      </c>
      <c r="E383" s="7">
        <v>14.4</v>
      </c>
      <c r="F383" s="5">
        <f t="shared" si="28"/>
        <v>-0.80555555555555536</v>
      </c>
      <c r="G383" s="5">
        <f t="shared" si="29"/>
        <v>-2.8999999999999995</v>
      </c>
      <c r="R383">
        <f t="shared" si="25"/>
        <v>0</v>
      </c>
      <c r="S383">
        <f t="shared" si="26"/>
        <v>14.4</v>
      </c>
      <c r="T383">
        <f t="shared" si="27"/>
        <v>4</v>
      </c>
    </row>
    <row r="384" spans="2:20" x14ac:dyDescent="0.3">
      <c r="B384" s="6" t="s">
        <v>9</v>
      </c>
      <c r="C384" s="6">
        <v>376</v>
      </c>
      <c r="D384" s="6">
        <v>376</v>
      </c>
      <c r="E384" s="7">
        <v>11.9</v>
      </c>
      <c r="F384" s="5">
        <f t="shared" si="28"/>
        <v>-0.58333333333333348</v>
      </c>
      <c r="G384" s="5">
        <f t="shared" si="29"/>
        <v>-2.1000000000000005</v>
      </c>
      <c r="R384">
        <f t="shared" si="25"/>
        <v>0</v>
      </c>
      <c r="S384">
        <f t="shared" si="26"/>
        <v>11.9</v>
      </c>
      <c r="T384">
        <f t="shared" si="27"/>
        <v>3.3055555555555554</v>
      </c>
    </row>
    <row r="385" spans="2:20" x14ac:dyDescent="0.3">
      <c r="B385" s="6" t="s">
        <v>9</v>
      </c>
      <c r="C385" s="6">
        <v>377</v>
      </c>
      <c r="D385" s="6">
        <v>377</v>
      </c>
      <c r="E385" s="7">
        <v>10.199999999999999</v>
      </c>
      <c r="F385" s="5">
        <f t="shared" si="28"/>
        <v>-0.41666666666666663</v>
      </c>
      <c r="G385" s="5">
        <f t="shared" si="29"/>
        <v>-1.5</v>
      </c>
      <c r="R385">
        <f t="shared" si="25"/>
        <v>0</v>
      </c>
      <c r="S385">
        <f t="shared" si="26"/>
        <v>10.199999999999999</v>
      </c>
      <c r="T385">
        <f t="shared" si="27"/>
        <v>2.833333333333333</v>
      </c>
    </row>
    <row r="386" spans="2:20" x14ac:dyDescent="0.3">
      <c r="B386" s="6" t="s">
        <v>9</v>
      </c>
      <c r="C386" s="6">
        <v>378</v>
      </c>
      <c r="D386" s="6">
        <v>378</v>
      </c>
      <c r="E386" s="7">
        <v>8.9</v>
      </c>
      <c r="F386" s="5">
        <f t="shared" si="28"/>
        <v>-0.30555555555555547</v>
      </c>
      <c r="G386" s="5">
        <f t="shared" si="29"/>
        <v>-1.0999999999999996</v>
      </c>
      <c r="R386">
        <f t="shared" si="25"/>
        <v>0</v>
      </c>
      <c r="S386">
        <f t="shared" si="26"/>
        <v>8.9</v>
      </c>
      <c r="T386">
        <f t="shared" si="27"/>
        <v>2.4722222222222223</v>
      </c>
    </row>
    <row r="387" spans="2:20" x14ac:dyDescent="0.3">
      <c r="B387" s="6" t="s">
        <v>9</v>
      </c>
      <c r="C387" s="6">
        <v>379</v>
      </c>
      <c r="D387" s="6">
        <v>379</v>
      </c>
      <c r="E387" s="7">
        <v>8</v>
      </c>
      <c r="F387" s="5">
        <f t="shared" si="28"/>
        <v>-0.23611111111111113</v>
      </c>
      <c r="G387" s="5">
        <f t="shared" si="29"/>
        <v>-0.85000000000000009</v>
      </c>
      <c r="R387">
        <f t="shared" si="25"/>
        <v>0</v>
      </c>
      <c r="S387">
        <f t="shared" si="26"/>
        <v>8</v>
      </c>
      <c r="T387">
        <f t="shared" si="27"/>
        <v>2.2222222222222223</v>
      </c>
    </row>
    <row r="388" spans="2:20" x14ac:dyDescent="0.3">
      <c r="B388" s="6" t="s">
        <v>9</v>
      </c>
      <c r="C388" s="6">
        <v>380</v>
      </c>
      <c r="D388" s="6">
        <v>380</v>
      </c>
      <c r="E388" s="7">
        <v>7.2</v>
      </c>
      <c r="F388" s="5">
        <f t="shared" si="28"/>
        <v>-0.26388888888888895</v>
      </c>
      <c r="G388" s="5">
        <f t="shared" si="29"/>
        <v>-0.95000000000000018</v>
      </c>
      <c r="R388">
        <f t="shared" si="25"/>
        <v>0</v>
      </c>
      <c r="S388">
        <f t="shared" si="26"/>
        <v>7.2</v>
      </c>
      <c r="T388">
        <f t="shared" si="27"/>
        <v>2</v>
      </c>
    </row>
    <row r="389" spans="2:20" x14ac:dyDescent="0.3">
      <c r="B389" s="6" t="s">
        <v>9</v>
      </c>
      <c r="C389" s="6">
        <v>381</v>
      </c>
      <c r="D389" s="6">
        <v>381</v>
      </c>
      <c r="E389" s="7">
        <v>6.1</v>
      </c>
      <c r="F389" s="5">
        <f t="shared" si="28"/>
        <v>-0.31944444444444442</v>
      </c>
      <c r="G389" s="5">
        <f t="shared" si="29"/>
        <v>-1.1499999999999999</v>
      </c>
      <c r="R389">
        <f t="shared" si="25"/>
        <v>0</v>
      </c>
      <c r="S389">
        <f t="shared" si="26"/>
        <v>6.1</v>
      </c>
      <c r="T389">
        <f t="shared" si="27"/>
        <v>1.6944444444444442</v>
      </c>
    </row>
    <row r="390" spans="2:20" x14ac:dyDescent="0.3">
      <c r="B390" s="6" t="s">
        <v>9</v>
      </c>
      <c r="C390" s="6">
        <v>382</v>
      </c>
      <c r="D390" s="6">
        <v>382</v>
      </c>
      <c r="E390" s="7">
        <v>4.9000000000000004</v>
      </c>
      <c r="F390" s="5">
        <f t="shared" si="28"/>
        <v>-0.33333333333333326</v>
      </c>
      <c r="G390" s="5">
        <f t="shared" si="29"/>
        <v>-1.1999999999999997</v>
      </c>
      <c r="R390">
        <f t="shared" si="25"/>
        <v>0</v>
      </c>
      <c r="S390">
        <f t="shared" si="26"/>
        <v>4.9000000000000004</v>
      </c>
      <c r="T390">
        <f t="shared" si="27"/>
        <v>1.3611111111111112</v>
      </c>
    </row>
    <row r="391" spans="2:20" x14ac:dyDescent="0.3">
      <c r="B391" s="6" t="s">
        <v>9</v>
      </c>
      <c r="C391" s="6">
        <v>383</v>
      </c>
      <c r="D391" s="6">
        <v>383</v>
      </c>
      <c r="E391" s="7">
        <v>3.7</v>
      </c>
      <c r="F391" s="5">
        <f t="shared" si="28"/>
        <v>-0.36111111111111116</v>
      </c>
      <c r="G391" s="5">
        <f t="shared" si="29"/>
        <v>-1.3000000000000003</v>
      </c>
      <c r="R391">
        <f t="shared" si="25"/>
        <v>0</v>
      </c>
      <c r="S391">
        <f t="shared" si="26"/>
        <v>3.7</v>
      </c>
      <c r="T391">
        <f t="shared" si="27"/>
        <v>1.0277777777777779</v>
      </c>
    </row>
    <row r="392" spans="2:20" x14ac:dyDescent="0.3">
      <c r="B392" s="6" t="s">
        <v>9</v>
      </c>
      <c r="C392" s="6">
        <v>384</v>
      </c>
      <c r="D392" s="6">
        <v>384</v>
      </c>
      <c r="E392" s="7">
        <v>2.2999999999999998</v>
      </c>
      <c r="F392" s="5">
        <f t="shared" si="28"/>
        <v>-0.3888888888888889</v>
      </c>
      <c r="G392" s="5">
        <f t="shared" si="29"/>
        <v>-1.4000000000000001</v>
      </c>
      <c r="R392">
        <f t="shared" ref="R392:R455" si="30">IF(E392&lt;1,1,0)</f>
        <v>0</v>
      </c>
      <c r="S392">
        <f t="shared" ref="S392:S455" si="31">IF(R392=1,"",E392)</f>
        <v>2.2999999999999998</v>
      </c>
      <c r="T392">
        <f t="shared" ref="T392:T455" si="32">E392/3.6</f>
        <v>0.63888888888888884</v>
      </c>
    </row>
    <row r="393" spans="2:20" x14ac:dyDescent="0.3">
      <c r="B393" s="6" t="s">
        <v>9</v>
      </c>
      <c r="C393" s="6">
        <v>385</v>
      </c>
      <c r="D393" s="6">
        <v>385</v>
      </c>
      <c r="E393" s="7">
        <v>0.9</v>
      </c>
      <c r="F393" s="5">
        <f t="shared" si="28"/>
        <v>-0.31944444444444442</v>
      </c>
      <c r="G393" s="5">
        <f t="shared" si="29"/>
        <v>-1.1499999999999999</v>
      </c>
      <c r="R393">
        <f t="shared" si="30"/>
        <v>1</v>
      </c>
      <c r="S393" t="str">
        <f t="shared" si="31"/>
        <v/>
      </c>
      <c r="T393">
        <f t="shared" si="32"/>
        <v>0.25</v>
      </c>
    </row>
    <row r="394" spans="2:20" x14ac:dyDescent="0.3">
      <c r="B394" s="6" t="s">
        <v>9</v>
      </c>
      <c r="C394" s="6">
        <v>386</v>
      </c>
      <c r="D394" s="6">
        <v>386</v>
      </c>
      <c r="E394" s="7">
        <v>0</v>
      </c>
      <c r="F394" s="5">
        <f t="shared" ref="F394:F457" si="33">($E395-$E393)/2/3.6</f>
        <v>-0.125</v>
      </c>
      <c r="G394" s="5">
        <f t="shared" ref="G394:G457" si="34">($E395-$E393)/2</f>
        <v>-0.45</v>
      </c>
      <c r="R394">
        <f t="shared" si="30"/>
        <v>1</v>
      </c>
      <c r="S394" t="str">
        <f t="shared" si="31"/>
        <v/>
      </c>
      <c r="T394">
        <f t="shared" si="32"/>
        <v>0</v>
      </c>
    </row>
    <row r="395" spans="2:20" x14ac:dyDescent="0.3">
      <c r="B395" s="6" t="s">
        <v>9</v>
      </c>
      <c r="C395" s="6">
        <v>387</v>
      </c>
      <c r="D395" s="6">
        <v>387</v>
      </c>
      <c r="E395" s="7">
        <v>0</v>
      </c>
      <c r="F395" s="5">
        <f t="shared" si="33"/>
        <v>0</v>
      </c>
      <c r="G395" s="5">
        <f t="shared" si="34"/>
        <v>0</v>
      </c>
      <c r="R395">
        <f t="shared" si="30"/>
        <v>1</v>
      </c>
      <c r="S395" t="str">
        <f t="shared" si="31"/>
        <v/>
      </c>
      <c r="T395">
        <f t="shared" si="32"/>
        <v>0</v>
      </c>
    </row>
    <row r="396" spans="2:20" x14ac:dyDescent="0.3">
      <c r="B396" s="6" t="s">
        <v>9</v>
      </c>
      <c r="C396" s="6">
        <v>388</v>
      </c>
      <c r="D396" s="6">
        <v>388</v>
      </c>
      <c r="E396" s="7">
        <v>0</v>
      </c>
      <c r="F396" s="5">
        <f t="shared" si="33"/>
        <v>0</v>
      </c>
      <c r="G396" s="5">
        <f t="shared" si="34"/>
        <v>0</v>
      </c>
      <c r="R396">
        <f t="shared" si="30"/>
        <v>1</v>
      </c>
      <c r="S396" t="str">
        <f t="shared" si="31"/>
        <v/>
      </c>
      <c r="T396">
        <f t="shared" si="32"/>
        <v>0</v>
      </c>
    </row>
    <row r="397" spans="2:20" x14ac:dyDescent="0.3">
      <c r="B397" s="6" t="s">
        <v>9</v>
      </c>
      <c r="C397" s="6">
        <v>389</v>
      </c>
      <c r="D397" s="6">
        <v>389</v>
      </c>
      <c r="E397" s="7">
        <v>0</v>
      </c>
      <c r="F397" s="5">
        <f t="shared" si="33"/>
        <v>0</v>
      </c>
      <c r="G397" s="5">
        <f t="shared" si="34"/>
        <v>0</v>
      </c>
      <c r="R397">
        <f t="shared" si="30"/>
        <v>1</v>
      </c>
      <c r="S397" t="str">
        <f t="shared" si="31"/>
        <v/>
      </c>
      <c r="T397">
        <f t="shared" si="32"/>
        <v>0</v>
      </c>
    </row>
    <row r="398" spans="2:20" x14ac:dyDescent="0.3">
      <c r="B398" s="6" t="s">
        <v>9</v>
      </c>
      <c r="C398" s="6">
        <v>390</v>
      </c>
      <c r="D398" s="6">
        <v>390</v>
      </c>
      <c r="E398" s="7">
        <v>0</v>
      </c>
      <c r="F398" s="5">
        <f t="shared" si="33"/>
        <v>0</v>
      </c>
      <c r="G398" s="5">
        <f t="shared" si="34"/>
        <v>0</v>
      </c>
      <c r="R398">
        <f t="shared" si="30"/>
        <v>1</v>
      </c>
      <c r="S398" t="str">
        <f t="shared" si="31"/>
        <v/>
      </c>
      <c r="T398">
        <f t="shared" si="32"/>
        <v>0</v>
      </c>
    </row>
    <row r="399" spans="2:20" x14ac:dyDescent="0.3">
      <c r="B399" s="6" t="s">
        <v>9</v>
      </c>
      <c r="C399" s="6">
        <v>391</v>
      </c>
      <c r="D399" s="6">
        <v>391</v>
      </c>
      <c r="E399" s="7">
        <v>0</v>
      </c>
      <c r="F399" s="5">
        <f t="shared" si="33"/>
        <v>6.9444444444444448E-2</v>
      </c>
      <c r="G399" s="5">
        <f t="shared" si="34"/>
        <v>0.25</v>
      </c>
      <c r="R399">
        <f t="shared" si="30"/>
        <v>1</v>
      </c>
      <c r="S399" t="str">
        <f t="shared" si="31"/>
        <v/>
      </c>
      <c r="T399">
        <f t="shared" si="32"/>
        <v>0</v>
      </c>
    </row>
    <row r="400" spans="2:20" x14ac:dyDescent="0.3">
      <c r="B400" s="6" t="s">
        <v>9</v>
      </c>
      <c r="C400" s="6">
        <v>392</v>
      </c>
      <c r="D400" s="6">
        <v>392</v>
      </c>
      <c r="E400" s="7">
        <v>0.5</v>
      </c>
      <c r="F400" s="5">
        <f t="shared" si="33"/>
        <v>0.29166666666666669</v>
      </c>
      <c r="G400" s="5">
        <f t="shared" si="34"/>
        <v>1.05</v>
      </c>
      <c r="R400">
        <f t="shared" si="30"/>
        <v>1</v>
      </c>
      <c r="S400" t="str">
        <f t="shared" si="31"/>
        <v/>
      </c>
      <c r="T400">
        <f t="shared" si="32"/>
        <v>0.1388888888888889</v>
      </c>
    </row>
    <row r="401" spans="2:20" x14ac:dyDescent="0.3">
      <c r="B401" s="6" t="s">
        <v>9</v>
      </c>
      <c r="C401" s="6">
        <v>393</v>
      </c>
      <c r="D401" s="6">
        <v>393</v>
      </c>
      <c r="E401" s="7">
        <v>2.1</v>
      </c>
      <c r="F401" s="5">
        <f t="shared" si="33"/>
        <v>0.59722222222222221</v>
      </c>
      <c r="G401" s="5">
        <f t="shared" si="34"/>
        <v>2.15</v>
      </c>
      <c r="R401">
        <f t="shared" si="30"/>
        <v>0</v>
      </c>
      <c r="S401">
        <f t="shared" si="31"/>
        <v>2.1</v>
      </c>
      <c r="T401">
        <f t="shared" si="32"/>
        <v>0.58333333333333337</v>
      </c>
    </row>
    <row r="402" spans="2:20" x14ac:dyDescent="0.3">
      <c r="B402" s="6" t="s">
        <v>9</v>
      </c>
      <c r="C402" s="6">
        <v>394</v>
      </c>
      <c r="D402" s="6">
        <v>394</v>
      </c>
      <c r="E402" s="7">
        <v>4.8</v>
      </c>
      <c r="F402" s="5">
        <f t="shared" si="33"/>
        <v>0.86111111111111127</v>
      </c>
      <c r="G402" s="5">
        <f t="shared" si="34"/>
        <v>3.1000000000000005</v>
      </c>
      <c r="R402">
        <f t="shared" si="30"/>
        <v>0</v>
      </c>
      <c r="S402">
        <f t="shared" si="31"/>
        <v>4.8</v>
      </c>
      <c r="T402">
        <f t="shared" si="32"/>
        <v>1.3333333333333333</v>
      </c>
    </row>
    <row r="403" spans="2:20" x14ac:dyDescent="0.3">
      <c r="B403" s="6" t="s">
        <v>9</v>
      </c>
      <c r="C403" s="6">
        <v>395</v>
      </c>
      <c r="D403" s="6">
        <v>395</v>
      </c>
      <c r="E403" s="7">
        <v>8.3000000000000007</v>
      </c>
      <c r="F403" s="5">
        <f t="shared" si="33"/>
        <v>1.0416666666666667</v>
      </c>
      <c r="G403" s="5">
        <f t="shared" si="34"/>
        <v>3.7500000000000004</v>
      </c>
      <c r="R403">
        <f t="shared" si="30"/>
        <v>0</v>
      </c>
      <c r="S403">
        <f t="shared" si="31"/>
        <v>8.3000000000000007</v>
      </c>
      <c r="T403">
        <f t="shared" si="32"/>
        <v>2.3055555555555558</v>
      </c>
    </row>
    <row r="404" spans="2:20" x14ac:dyDescent="0.3">
      <c r="B404" s="6" t="s">
        <v>9</v>
      </c>
      <c r="C404" s="6">
        <v>396</v>
      </c>
      <c r="D404" s="6">
        <v>396</v>
      </c>
      <c r="E404" s="7">
        <v>12.3</v>
      </c>
      <c r="F404" s="5">
        <f t="shared" si="33"/>
        <v>1.1527777777777779</v>
      </c>
      <c r="G404" s="5">
        <f t="shared" si="34"/>
        <v>4.1500000000000004</v>
      </c>
      <c r="R404">
        <f t="shared" si="30"/>
        <v>0</v>
      </c>
      <c r="S404">
        <f t="shared" si="31"/>
        <v>12.3</v>
      </c>
      <c r="T404">
        <f t="shared" si="32"/>
        <v>3.416666666666667</v>
      </c>
    </row>
    <row r="405" spans="2:20" x14ac:dyDescent="0.3">
      <c r="B405" s="6" t="s">
        <v>9</v>
      </c>
      <c r="C405" s="6">
        <v>397</v>
      </c>
      <c r="D405" s="6">
        <v>397</v>
      </c>
      <c r="E405" s="7">
        <v>16.600000000000001</v>
      </c>
      <c r="F405" s="5">
        <f t="shared" si="33"/>
        <v>1.1944444444444442</v>
      </c>
      <c r="G405" s="5">
        <f t="shared" si="34"/>
        <v>4.2999999999999989</v>
      </c>
      <c r="R405">
        <f t="shared" si="30"/>
        <v>0</v>
      </c>
      <c r="S405">
        <f t="shared" si="31"/>
        <v>16.600000000000001</v>
      </c>
      <c r="T405">
        <f t="shared" si="32"/>
        <v>4.6111111111111116</v>
      </c>
    </row>
    <row r="406" spans="2:20" x14ac:dyDescent="0.3">
      <c r="B406" s="6" t="s">
        <v>9</v>
      </c>
      <c r="C406" s="6">
        <v>398</v>
      </c>
      <c r="D406" s="6">
        <v>398</v>
      </c>
      <c r="E406" s="7">
        <v>20.9</v>
      </c>
      <c r="F406" s="5">
        <f t="shared" si="33"/>
        <v>1.0555555555555551</v>
      </c>
      <c r="G406" s="5">
        <f t="shared" si="34"/>
        <v>3.7999999999999989</v>
      </c>
      <c r="R406">
        <f t="shared" si="30"/>
        <v>0</v>
      </c>
      <c r="S406">
        <f t="shared" si="31"/>
        <v>20.9</v>
      </c>
      <c r="T406">
        <f t="shared" si="32"/>
        <v>5.8055555555555554</v>
      </c>
    </row>
    <row r="407" spans="2:20" x14ac:dyDescent="0.3">
      <c r="B407" s="6" t="s">
        <v>9</v>
      </c>
      <c r="C407" s="6">
        <v>399</v>
      </c>
      <c r="D407" s="6">
        <v>399</v>
      </c>
      <c r="E407" s="7">
        <v>24.2</v>
      </c>
      <c r="F407" s="5">
        <f t="shared" si="33"/>
        <v>0.65277777777777812</v>
      </c>
      <c r="G407" s="5">
        <f t="shared" si="34"/>
        <v>2.3500000000000014</v>
      </c>
      <c r="R407">
        <f t="shared" si="30"/>
        <v>0</v>
      </c>
      <c r="S407">
        <f t="shared" si="31"/>
        <v>24.2</v>
      </c>
      <c r="T407">
        <f t="shared" si="32"/>
        <v>6.7222222222222214</v>
      </c>
    </row>
    <row r="408" spans="2:20" x14ac:dyDescent="0.3">
      <c r="B408" s="6" t="s">
        <v>9</v>
      </c>
      <c r="C408" s="6">
        <v>400</v>
      </c>
      <c r="D408" s="6">
        <v>400</v>
      </c>
      <c r="E408" s="7">
        <v>25.6</v>
      </c>
      <c r="F408" s="5">
        <f t="shared" si="33"/>
        <v>0.19444444444444473</v>
      </c>
      <c r="G408" s="5">
        <f t="shared" si="34"/>
        <v>0.70000000000000107</v>
      </c>
      <c r="R408">
        <f t="shared" si="30"/>
        <v>0</v>
      </c>
      <c r="S408">
        <f t="shared" si="31"/>
        <v>25.6</v>
      </c>
      <c r="T408">
        <f t="shared" si="32"/>
        <v>7.1111111111111116</v>
      </c>
    </row>
    <row r="409" spans="2:20" x14ac:dyDescent="0.3">
      <c r="B409" s="6" t="s">
        <v>9</v>
      </c>
      <c r="C409" s="6">
        <v>401</v>
      </c>
      <c r="D409" s="6">
        <v>401</v>
      </c>
      <c r="E409" s="7">
        <v>25.6</v>
      </c>
      <c r="F409" s="5">
        <f t="shared" si="33"/>
        <v>-9.7222222222222612E-2</v>
      </c>
      <c r="G409" s="5">
        <f t="shared" si="34"/>
        <v>-0.35000000000000142</v>
      </c>
      <c r="R409">
        <f t="shared" si="30"/>
        <v>0</v>
      </c>
      <c r="S409">
        <f t="shared" si="31"/>
        <v>25.6</v>
      </c>
      <c r="T409">
        <f t="shared" si="32"/>
        <v>7.1111111111111116</v>
      </c>
    </row>
    <row r="410" spans="2:20" x14ac:dyDescent="0.3">
      <c r="B410" s="6" t="s">
        <v>9</v>
      </c>
      <c r="C410" s="6">
        <v>402</v>
      </c>
      <c r="D410" s="6">
        <v>402</v>
      </c>
      <c r="E410" s="7">
        <v>24.9</v>
      </c>
      <c r="F410" s="5">
        <f t="shared" si="33"/>
        <v>-0.31944444444444453</v>
      </c>
      <c r="G410" s="5">
        <f t="shared" si="34"/>
        <v>-1.1500000000000004</v>
      </c>
      <c r="R410">
        <f t="shared" si="30"/>
        <v>0</v>
      </c>
      <c r="S410">
        <f t="shared" si="31"/>
        <v>24.9</v>
      </c>
      <c r="T410">
        <f t="shared" si="32"/>
        <v>6.9166666666666661</v>
      </c>
    </row>
    <row r="411" spans="2:20" x14ac:dyDescent="0.3">
      <c r="B411" s="6" t="s">
        <v>9</v>
      </c>
      <c r="C411" s="6">
        <v>403</v>
      </c>
      <c r="D411" s="6">
        <v>403</v>
      </c>
      <c r="E411" s="7">
        <v>23.3</v>
      </c>
      <c r="F411" s="5">
        <f t="shared" si="33"/>
        <v>-0.45833333333333293</v>
      </c>
      <c r="G411" s="5">
        <f t="shared" si="34"/>
        <v>-1.6499999999999986</v>
      </c>
      <c r="R411">
        <f t="shared" si="30"/>
        <v>0</v>
      </c>
      <c r="S411">
        <f t="shared" si="31"/>
        <v>23.3</v>
      </c>
      <c r="T411">
        <f t="shared" si="32"/>
        <v>6.4722222222222223</v>
      </c>
    </row>
    <row r="412" spans="2:20" x14ac:dyDescent="0.3">
      <c r="B412" s="6" t="s">
        <v>9</v>
      </c>
      <c r="C412" s="6">
        <v>404</v>
      </c>
      <c r="D412" s="6">
        <v>404</v>
      </c>
      <c r="E412" s="7">
        <v>21.6</v>
      </c>
      <c r="F412" s="5">
        <f t="shared" si="33"/>
        <v>-0.43055555555555575</v>
      </c>
      <c r="G412" s="5">
        <f t="shared" si="34"/>
        <v>-1.5500000000000007</v>
      </c>
      <c r="R412">
        <f t="shared" si="30"/>
        <v>0</v>
      </c>
      <c r="S412">
        <f t="shared" si="31"/>
        <v>21.6</v>
      </c>
      <c r="T412">
        <f t="shared" si="32"/>
        <v>6</v>
      </c>
    </row>
    <row r="413" spans="2:20" x14ac:dyDescent="0.3">
      <c r="B413" s="6" t="s">
        <v>9</v>
      </c>
      <c r="C413" s="6">
        <v>405</v>
      </c>
      <c r="D413" s="6">
        <v>405</v>
      </c>
      <c r="E413" s="7">
        <v>20.2</v>
      </c>
      <c r="F413" s="5">
        <f t="shared" si="33"/>
        <v>-0.40277777777777807</v>
      </c>
      <c r="G413" s="5">
        <f t="shared" si="34"/>
        <v>-1.4500000000000011</v>
      </c>
      <c r="R413">
        <f t="shared" si="30"/>
        <v>0</v>
      </c>
      <c r="S413">
        <f t="shared" si="31"/>
        <v>20.2</v>
      </c>
      <c r="T413">
        <f t="shared" si="32"/>
        <v>5.6111111111111107</v>
      </c>
    </row>
    <row r="414" spans="2:20" x14ac:dyDescent="0.3">
      <c r="B414" s="6" t="s">
        <v>9</v>
      </c>
      <c r="C414" s="6">
        <v>406</v>
      </c>
      <c r="D414" s="6">
        <v>406</v>
      </c>
      <c r="E414" s="7">
        <v>18.7</v>
      </c>
      <c r="F414" s="5">
        <f t="shared" si="33"/>
        <v>-0.44444444444444431</v>
      </c>
      <c r="G414" s="5">
        <f t="shared" si="34"/>
        <v>-1.5999999999999996</v>
      </c>
      <c r="R414">
        <f t="shared" si="30"/>
        <v>0</v>
      </c>
      <c r="S414">
        <f t="shared" si="31"/>
        <v>18.7</v>
      </c>
      <c r="T414">
        <f t="shared" si="32"/>
        <v>5.1944444444444438</v>
      </c>
    </row>
    <row r="415" spans="2:20" x14ac:dyDescent="0.3">
      <c r="B415" s="6" t="s">
        <v>9</v>
      </c>
      <c r="C415" s="6">
        <v>407</v>
      </c>
      <c r="D415" s="6">
        <v>407</v>
      </c>
      <c r="E415" s="7">
        <v>17</v>
      </c>
      <c r="F415" s="5">
        <f t="shared" si="33"/>
        <v>-0.47222222222222199</v>
      </c>
      <c r="G415" s="5">
        <f t="shared" si="34"/>
        <v>-1.6999999999999993</v>
      </c>
      <c r="R415">
        <f t="shared" si="30"/>
        <v>0</v>
      </c>
      <c r="S415">
        <f t="shared" si="31"/>
        <v>17</v>
      </c>
      <c r="T415">
        <f t="shared" si="32"/>
        <v>4.7222222222222223</v>
      </c>
    </row>
    <row r="416" spans="2:20" x14ac:dyDescent="0.3">
      <c r="B416" s="6" t="s">
        <v>9</v>
      </c>
      <c r="C416" s="6">
        <v>408</v>
      </c>
      <c r="D416" s="6">
        <v>408</v>
      </c>
      <c r="E416" s="7">
        <v>15.3</v>
      </c>
      <c r="F416" s="5">
        <f t="shared" si="33"/>
        <v>-0.38888888888888895</v>
      </c>
      <c r="G416" s="5">
        <f t="shared" si="34"/>
        <v>-1.4000000000000004</v>
      </c>
      <c r="R416">
        <f t="shared" si="30"/>
        <v>0</v>
      </c>
      <c r="S416">
        <f t="shared" si="31"/>
        <v>15.3</v>
      </c>
      <c r="T416">
        <f t="shared" si="32"/>
        <v>4.25</v>
      </c>
    </row>
    <row r="417" spans="2:20" x14ac:dyDescent="0.3">
      <c r="B417" s="6" t="s">
        <v>9</v>
      </c>
      <c r="C417" s="6">
        <v>409</v>
      </c>
      <c r="D417" s="6">
        <v>409</v>
      </c>
      <c r="E417" s="7">
        <v>14.2</v>
      </c>
      <c r="F417" s="5">
        <f t="shared" si="33"/>
        <v>-0.19444444444444448</v>
      </c>
      <c r="G417" s="5">
        <f t="shared" si="34"/>
        <v>-0.70000000000000018</v>
      </c>
      <c r="R417">
        <f t="shared" si="30"/>
        <v>0</v>
      </c>
      <c r="S417">
        <f t="shared" si="31"/>
        <v>14.2</v>
      </c>
      <c r="T417">
        <f t="shared" si="32"/>
        <v>3.9444444444444442</v>
      </c>
    </row>
    <row r="418" spans="2:20" x14ac:dyDescent="0.3">
      <c r="B418" s="6" t="s">
        <v>9</v>
      </c>
      <c r="C418" s="6">
        <v>410</v>
      </c>
      <c r="D418" s="6">
        <v>410</v>
      </c>
      <c r="E418" s="7">
        <v>13.9</v>
      </c>
      <c r="F418" s="5">
        <f t="shared" si="33"/>
        <v>-2.7777777777777679E-2</v>
      </c>
      <c r="G418" s="5">
        <f t="shared" si="34"/>
        <v>-9.9999999999999645E-2</v>
      </c>
      <c r="R418">
        <f t="shared" si="30"/>
        <v>0</v>
      </c>
      <c r="S418">
        <f t="shared" si="31"/>
        <v>13.9</v>
      </c>
      <c r="T418">
        <f t="shared" si="32"/>
        <v>3.8611111111111112</v>
      </c>
    </row>
    <row r="419" spans="2:20" x14ac:dyDescent="0.3">
      <c r="B419" s="6" t="s">
        <v>9</v>
      </c>
      <c r="C419" s="6">
        <v>411</v>
      </c>
      <c r="D419" s="6">
        <v>411</v>
      </c>
      <c r="E419" s="7">
        <v>14</v>
      </c>
      <c r="F419" s="5">
        <f t="shared" si="33"/>
        <v>4.1666666666666519E-2</v>
      </c>
      <c r="G419" s="5">
        <f t="shared" si="34"/>
        <v>0.14999999999999947</v>
      </c>
      <c r="R419">
        <f t="shared" si="30"/>
        <v>0</v>
      </c>
      <c r="S419">
        <f t="shared" si="31"/>
        <v>14</v>
      </c>
      <c r="T419">
        <f t="shared" si="32"/>
        <v>3.8888888888888888</v>
      </c>
    </row>
    <row r="420" spans="2:20" x14ac:dyDescent="0.3">
      <c r="B420" s="6" t="s">
        <v>9</v>
      </c>
      <c r="C420" s="6">
        <v>412</v>
      </c>
      <c r="D420" s="6">
        <v>412</v>
      </c>
      <c r="E420" s="7">
        <v>14.2</v>
      </c>
      <c r="F420" s="5">
        <f t="shared" si="33"/>
        <v>6.9444444444444448E-2</v>
      </c>
      <c r="G420" s="5">
        <f t="shared" si="34"/>
        <v>0.25</v>
      </c>
      <c r="R420">
        <f t="shared" si="30"/>
        <v>0</v>
      </c>
      <c r="S420">
        <f t="shared" si="31"/>
        <v>14.2</v>
      </c>
      <c r="T420">
        <f t="shared" si="32"/>
        <v>3.9444444444444442</v>
      </c>
    </row>
    <row r="421" spans="2:20" x14ac:dyDescent="0.3">
      <c r="B421" s="6" t="s">
        <v>9</v>
      </c>
      <c r="C421" s="6">
        <v>413</v>
      </c>
      <c r="D421" s="6">
        <v>413</v>
      </c>
      <c r="E421" s="7">
        <v>14.5</v>
      </c>
      <c r="F421" s="5">
        <f t="shared" si="33"/>
        <v>9.7222222222222363E-2</v>
      </c>
      <c r="G421" s="5">
        <f t="shared" si="34"/>
        <v>0.35000000000000053</v>
      </c>
      <c r="R421">
        <f t="shared" si="30"/>
        <v>0</v>
      </c>
      <c r="S421">
        <f t="shared" si="31"/>
        <v>14.5</v>
      </c>
      <c r="T421">
        <f t="shared" si="32"/>
        <v>4.0277777777777777</v>
      </c>
    </row>
    <row r="422" spans="2:20" x14ac:dyDescent="0.3">
      <c r="B422" s="6" t="s">
        <v>9</v>
      </c>
      <c r="C422" s="6">
        <v>414</v>
      </c>
      <c r="D422" s="6">
        <v>414</v>
      </c>
      <c r="E422" s="7">
        <v>14.9</v>
      </c>
      <c r="F422" s="5">
        <f t="shared" si="33"/>
        <v>0.19444444444444448</v>
      </c>
      <c r="G422" s="5">
        <f t="shared" si="34"/>
        <v>0.70000000000000018</v>
      </c>
      <c r="R422">
        <f t="shared" si="30"/>
        <v>0</v>
      </c>
      <c r="S422">
        <f t="shared" si="31"/>
        <v>14.9</v>
      </c>
      <c r="T422">
        <f t="shared" si="32"/>
        <v>4.1388888888888893</v>
      </c>
    </row>
    <row r="423" spans="2:20" x14ac:dyDescent="0.3">
      <c r="B423" s="6" t="s">
        <v>9</v>
      </c>
      <c r="C423" s="6">
        <v>415</v>
      </c>
      <c r="D423" s="6">
        <v>415</v>
      </c>
      <c r="E423" s="7">
        <v>15.9</v>
      </c>
      <c r="F423" s="5">
        <f t="shared" si="33"/>
        <v>0.34722222222222199</v>
      </c>
      <c r="G423" s="5">
        <f t="shared" si="34"/>
        <v>1.2499999999999991</v>
      </c>
      <c r="R423">
        <f t="shared" si="30"/>
        <v>0</v>
      </c>
      <c r="S423">
        <f t="shared" si="31"/>
        <v>15.9</v>
      </c>
      <c r="T423">
        <f t="shared" si="32"/>
        <v>4.416666666666667</v>
      </c>
    </row>
    <row r="424" spans="2:20" x14ac:dyDescent="0.3">
      <c r="B424" s="6" t="s">
        <v>9</v>
      </c>
      <c r="C424" s="6">
        <v>416</v>
      </c>
      <c r="D424" s="6">
        <v>416</v>
      </c>
      <c r="E424" s="7">
        <v>17.399999999999999</v>
      </c>
      <c r="F424" s="5">
        <f t="shared" si="33"/>
        <v>0.38888888888888873</v>
      </c>
      <c r="G424" s="5">
        <f t="shared" si="34"/>
        <v>1.3999999999999995</v>
      </c>
      <c r="R424">
        <f t="shared" si="30"/>
        <v>0</v>
      </c>
      <c r="S424">
        <f t="shared" si="31"/>
        <v>17.399999999999999</v>
      </c>
      <c r="T424">
        <f t="shared" si="32"/>
        <v>4.833333333333333</v>
      </c>
    </row>
    <row r="425" spans="2:20" x14ac:dyDescent="0.3">
      <c r="B425" s="6" t="s">
        <v>9</v>
      </c>
      <c r="C425" s="6">
        <v>417</v>
      </c>
      <c r="D425" s="6">
        <v>417</v>
      </c>
      <c r="E425" s="7">
        <v>18.7</v>
      </c>
      <c r="F425" s="5">
        <f t="shared" si="33"/>
        <v>0.23611111111111149</v>
      </c>
      <c r="G425" s="5">
        <f t="shared" si="34"/>
        <v>0.85000000000000142</v>
      </c>
      <c r="R425">
        <f t="shared" si="30"/>
        <v>0</v>
      </c>
      <c r="S425">
        <f t="shared" si="31"/>
        <v>18.7</v>
      </c>
      <c r="T425">
        <f t="shared" si="32"/>
        <v>5.1944444444444438</v>
      </c>
    </row>
    <row r="426" spans="2:20" x14ac:dyDescent="0.3">
      <c r="B426" s="6" t="s">
        <v>9</v>
      </c>
      <c r="C426" s="6">
        <v>418</v>
      </c>
      <c r="D426" s="6">
        <v>418</v>
      </c>
      <c r="E426" s="7">
        <v>19.100000000000001</v>
      </c>
      <c r="F426" s="5">
        <f t="shared" si="33"/>
        <v>1.3888888888889086E-2</v>
      </c>
      <c r="G426" s="5">
        <f t="shared" si="34"/>
        <v>5.0000000000000711E-2</v>
      </c>
      <c r="R426">
        <f t="shared" si="30"/>
        <v>0</v>
      </c>
      <c r="S426">
        <f t="shared" si="31"/>
        <v>19.100000000000001</v>
      </c>
      <c r="T426">
        <f t="shared" si="32"/>
        <v>5.3055555555555562</v>
      </c>
    </row>
    <row r="427" spans="2:20" x14ac:dyDescent="0.3">
      <c r="B427" s="6" t="s">
        <v>9</v>
      </c>
      <c r="C427" s="6">
        <v>419</v>
      </c>
      <c r="D427" s="6">
        <v>419</v>
      </c>
      <c r="E427" s="7">
        <v>18.8</v>
      </c>
      <c r="F427" s="5">
        <f t="shared" si="33"/>
        <v>-0.20833333333333331</v>
      </c>
      <c r="G427" s="5">
        <f t="shared" si="34"/>
        <v>-0.75</v>
      </c>
      <c r="R427">
        <f t="shared" si="30"/>
        <v>0</v>
      </c>
      <c r="S427">
        <f t="shared" si="31"/>
        <v>18.8</v>
      </c>
      <c r="T427">
        <f t="shared" si="32"/>
        <v>5.2222222222222223</v>
      </c>
    </row>
    <row r="428" spans="2:20" x14ac:dyDescent="0.3">
      <c r="B428" s="6" t="s">
        <v>9</v>
      </c>
      <c r="C428" s="6">
        <v>420</v>
      </c>
      <c r="D428" s="6">
        <v>420</v>
      </c>
      <c r="E428" s="7">
        <v>17.600000000000001</v>
      </c>
      <c r="F428" s="5">
        <f t="shared" si="33"/>
        <v>-0.30555555555555547</v>
      </c>
      <c r="G428" s="5">
        <f t="shared" si="34"/>
        <v>-1.0999999999999996</v>
      </c>
      <c r="R428">
        <f t="shared" si="30"/>
        <v>0</v>
      </c>
      <c r="S428">
        <f t="shared" si="31"/>
        <v>17.600000000000001</v>
      </c>
      <c r="T428">
        <f t="shared" si="32"/>
        <v>4.8888888888888893</v>
      </c>
    </row>
    <row r="429" spans="2:20" x14ac:dyDescent="0.3">
      <c r="B429" s="6" t="s">
        <v>9</v>
      </c>
      <c r="C429" s="6">
        <v>421</v>
      </c>
      <c r="D429" s="6">
        <v>421</v>
      </c>
      <c r="E429" s="7">
        <v>16.600000000000001</v>
      </c>
      <c r="F429" s="5">
        <f t="shared" si="33"/>
        <v>-0.19444444444444473</v>
      </c>
      <c r="G429" s="5">
        <f t="shared" si="34"/>
        <v>-0.70000000000000107</v>
      </c>
      <c r="R429">
        <f t="shared" si="30"/>
        <v>0</v>
      </c>
      <c r="S429">
        <f t="shared" si="31"/>
        <v>16.600000000000001</v>
      </c>
      <c r="T429">
        <f t="shared" si="32"/>
        <v>4.6111111111111116</v>
      </c>
    </row>
    <row r="430" spans="2:20" x14ac:dyDescent="0.3">
      <c r="B430" s="6" t="s">
        <v>9</v>
      </c>
      <c r="C430" s="6">
        <v>422</v>
      </c>
      <c r="D430" s="6">
        <v>422</v>
      </c>
      <c r="E430" s="7">
        <v>16.2</v>
      </c>
      <c r="F430" s="5">
        <f t="shared" si="33"/>
        <v>-2.7777777777778172E-2</v>
      </c>
      <c r="G430" s="5">
        <f t="shared" si="34"/>
        <v>-0.10000000000000142</v>
      </c>
      <c r="R430">
        <f t="shared" si="30"/>
        <v>0</v>
      </c>
      <c r="S430">
        <f t="shared" si="31"/>
        <v>16.2</v>
      </c>
      <c r="T430">
        <f t="shared" si="32"/>
        <v>4.5</v>
      </c>
    </row>
    <row r="431" spans="2:20" x14ac:dyDescent="0.3">
      <c r="B431" s="6" t="s">
        <v>9</v>
      </c>
      <c r="C431" s="6">
        <v>423</v>
      </c>
      <c r="D431" s="6">
        <v>423</v>
      </c>
      <c r="E431" s="7">
        <v>16.399999999999999</v>
      </c>
      <c r="F431" s="5">
        <f t="shared" si="33"/>
        <v>0.1388888888888889</v>
      </c>
      <c r="G431" s="5">
        <f t="shared" si="34"/>
        <v>0.5</v>
      </c>
      <c r="R431">
        <f t="shared" si="30"/>
        <v>0</v>
      </c>
      <c r="S431">
        <f t="shared" si="31"/>
        <v>16.399999999999999</v>
      </c>
      <c r="T431">
        <f t="shared" si="32"/>
        <v>4.5555555555555554</v>
      </c>
    </row>
    <row r="432" spans="2:20" x14ac:dyDescent="0.3">
      <c r="B432" s="6" t="s">
        <v>9</v>
      </c>
      <c r="C432" s="6">
        <v>424</v>
      </c>
      <c r="D432" s="6">
        <v>424</v>
      </c>
      <c r="E432" s="7">
        <v>17.2</v>
      </c>
      <c r="F432" s="5">
        <f t="shared" si="33"/>
        <v>0.37500000000000039</v>
      </c>
      <c r="G432" s="5">
        <f t="shared" si="34"/>
        <v>1.3500000000000014</v>
      </c>
      <c r="R432">
        <f t="shared" si="30"/>
        <v>0</v>
      </c>
      <c r="S432">
        <f t="shared" si="31"/>
        <v>17.2</v>
      </c>
      <c r="T432">
        <f t="shared" si="32"/>
        <v>4.7777777777777777</v>
      </c>
    </row>
    <row r="433" spans="2:20" x14ac:dyDescent="0.3">
      <c r="B433" s="6" t="s">
        <v>9</v>
      </c>
      <c r="C433" s="6">
        <v>425</v>
      </c>
      <c r="D433" s="6">
        <v>425</v>
      </c>
      <c r="E433" s="7">
        <v>19.100000000000001</v>
      </c>
      <c r="F433" s="5">
        <f t="shared" si="33"/>
        <v>0.75000000000000022</v>
      </c>
      <c r="G433" s="5">
        <f t="shared" si="34"/>
        <v>2.7000000000000011</v>
      </c>
      <c r="R433">
        <f t="shared" si="30"/>
        <v>0</v>
      </c>
      <c r="S433">
        <f t="shared" si="31"/>
        <v>19.100000000000001</v>
      </c>
      <c r="T433">
        <f t="shared" si="32"/>
        <v>5.3055555555555562</v>
      </c>
    </row>
    <row r="434" spans="2:20" x14ac:dyDescent="0.3">
      <c r="B434" s="6" t="s">
        <v>9</v>
      </c>
      <c r="C434" s="6">
        <v>426</v>
      </c>
      <c r="D434" s="6">
        <v>426</v>
      </c>
      <c r="E434" s="7">
        <v>22.6</v>
      </c>
      <c r="F434" s="5">
        <f t="shared" si="33"/>
        <v>1.1527777777777775</v>
      </c>
      <c r="G434" s="5">
        <f t="shared" si="34"/>
        <v>4.1499999999999986</v>
      </c>
      <c r="R434">
        <f t="shared" si="30"/>
        <v>0</v>
      </c>
      <c r="S434">
        <f t="shared" si="31"/>
        <v>22.6</v>
      </c>
      <c r="T434">
        <f t="shared" si="32"/>
        <v>6.2777777777777777</v>
      </c>
    </row>
    <row r="435" spans="2:20" x14ac:dyDescent="0.3">
      <c r="B435" s="6" t="s">
        <v>9</v>
      </c>
      <c r="C435" s="6">
        <v>427</v>
      </c>
      <c r="D435" s="6">
        <v>427</v>
      </c>
      <c r="E435" s="7">
        <v>27.4</v>
      </c>
      <c r="F435" s="5">
        <f t="shared" si="33"/>
        <v>1.25</v>
      </c>
      <c r="G435" s="5">
        <f t="shared" si="34"/>
        <v>4.5</v>
      </c>
      <c r="R435">
        <f t="shared" si="30"/>
        <v>0</v>
      </c>
      <c r="S435">
        <f t="shared" si="31"/>
        <v>27.4</v>
      </c>
      <c r="T435">
        <f t="shared" si="32"/>
        <v>7.6111111111111107</v>
      </c>
    </row>
    <row r="436" spans="2:20" x14ac:dyDescent="0.3">
      <c r="B436" s="6" t="s">
        <v>9</v>
      </c>
      <c r="C436" s="6">
        <v>428</v>
      </c>
      <c r="D436" s="6">
        <v>428</v>
      </c>
      <c r="E436" s="7">
        <v>31.6</v>
      </c>
      <c r="F436" s="5">
        <f t="shared" si="33"/>
        <v>0.83333333333333326</v>
      </c>
      <c r="G436" s="5">
        <f t="shared" si="34"/>
        <v>3</v>
      </c>
      <c r="R436">
        <f t="shared" si="30"/>
        <v>0</v>
      </c>
      <c r="S436">
        <f t="shared" si="31"/>
        <v>31.6</v>
      </c>
      <c r="T436">
        <f t="shared" si="32"/>
        <v>8.7777777777777786</v>
      </c>
    </row>
    <row r="437" spans="2:20" x14ac:dyDescent="0.3">
      <c r="B437" s="6" t="s">
        <v>9</v>
      </c>
      <c r="C437" s="6">
        <v>429</v>
      </c>
      <c r="D437" s="6">
        <v>429</v>
      </c>
      <c r="E437" s="7">
        <v>33.4</v>
      </c>
      <c r="F437" s="5">
        <f t="shared" si="33"/>
        <v>0.26388888888888867</v>
      </c>
      <c r="G437" s="5">
        <f t="shared" si="34"/>
        <v>0.94999999999999929</v>
      </c>
      <c r="R437">
        <f t="shared" si="30"/>
        <v>0</v>
      </c>
      <c r="S437">
        <f t="shared" si="31"/>
        <v>33.4</v>
      </c>
      <c r="T437">
        <f t="shared" si="32"/>
        <v>9.2777777777777768</v>
      </c>
    </row>
    <row r="438" spans="2:20" x14ac:dyDescent="0.3">
      <c r="B438" s="6" t="s">
        <v>9</v>
      </c>
      <c r="C438" s="6">
        <v>430</v>
      </c>
      <c r="D438" s="6">
        <v>430</v>
      </c>
      <c r="E438" s="7">
        <v>33.5</v>
      </c>
      <c r="F438" s="5">
        <f t="shared" si="33"/>
        <v>-8.3333333333333523E-2</v>
      </c>
      <c r="G438" s="5">
        <f t="shared" si="34"/>
        <v>-0.30000000000000071</v>
      </c>
      <c r="R438">
        <f t="shared" si="30"/>
        <v>0</v>
      </c>
      <c r="S438">
        <f t="shared" si="31"/>
        <v>33.5</v>
      </c>
      <c r="T438">
        <f t="shared" si="32"/>
        <v>9.3055555555555554</v>
      </c>
    </row>
    <row r="439" spans="2:20" x14ac:dyDescent="0.3">
      <c r="B439" s="6" t="s">
        <v>9</v>
      </c>
      <c r="C439" s="6">
        <v>431</v>
      </c>
      <c r="D439" s="6">
        <v>431</v>
      </c>
      <c r="E439" s="7">
        <v>32.799999999999997</v>
      </c>
      <c r="F439" s="5">
        <f t="shared" si="33"/>
        <v>-0.2222222222222224</v>
      </c>
      <c r="G439" s="5">
        <f t="shared" si="34"/>
        <v>-0.80000000000000071</v>
      </c>
      <c r="R439">
        <f t="shared" si="30"/>
        <v>0</v>
      </c>
      <c r="S439">
        <f t="shared" si="31"/>
        <v>32.799999999999997</v>
      </c>
      <c r="T439">
        <f t="shared" si="32"/>
        <v>9.1111111111111107</v>
      </c>
    </row>
    <row r="440" spans="2:20" x14ac:dyDescent="0.3">
      <c r="B440" s="6" t="s">
        <v>9</v>
      </c>
      <c r="C440" s="6">
        <v>432</v>
      </c>
      <c r="D440" s="6">
        <v>432</v>
      </c>
      <c r="E440" s="7">
        <v>31.9</v>
      </c>
      <c r="F440" s="5">
        <f t="shared" si="33"/>
        <v>-0.20833333333333284</v>
      </c>
      <c r="G440" s="5">
        <f t="shared" si="34"/>
        <v>-0.74999999999999822</v>
      </c>
      <c r="R440">
        <f t="shared" si="30"/>
        <v>0</v>
      </c>
      <c r="S440">
        <f t="shared" si="31"/>
        <v>31.9</v>
      </c>
      <c r="T440">
        <f t="shared" si="32"/>
        <v>8.8611111111111107</v>
      </c>
    </row>
    <row r="441" spans="2:20" x14ac:dyDescent="0.3">
      <c r="B441" s="6" t="s">
        <v>9</v>
      </c>
      <c r="C441" s="6">
        <v>433</v>
      </c>
      <c r="D441" s="6">
        <v>433</v>
      </c>
      <c r="E441" s="7">
        <v>31.3</v>
      </c>
      <c r="F441" s="5">
        <f t="shared" si="33"/>
        <v>-0.11111111111111072</v>
      </c>
      <c r="G441" s="5">
        <f t="shared" si="34"/>
        <v>-0.39999999999999858</v>
      </c>
      <c r="R441">
        <f t="shared" si="30"/>
        <v>0</v>
      </c>
      <c r="S441">
        <f t="shared" si="31"/>
        <v>31.3</v>
      </c>
      <c r="T441">
        <f t="shared" si="32"/>
        <v>8.6944444444444446</v>
      </c>
    </row>
    <row r="442" spans="2:20" x14ac:dyDescent="0.3">
      <c r="B442" s="6" t="s">
        <v>9</v>
      </c>
      <c r="C442" s="6">
        <v>434</v>
      </c>
      <c r="D442" s="6">
        <v>434</v>
      </c>
      <c r="E442" s="7">
        <v>31.1</v>
      </c>
      <c r="F442" s="5">
        <f t="shared" si="33"/>
        <v>-9.7222222222222127E-2</v>
      </c>
      <c r="G442" s="5">
        <f t="shared" si="34"/>
        <v>-0.34999999999999964</v>
      </c>
      <c r="R442">
        <f t="shared" si="30"/>
        <v>0</v>
      </c>
      <c r="S442">
        <f t="shared" si="31"/>
        <v>31.1</v>
      </c>
      <c r="T442">
        <f t="shared" si="32"/>
        <v>8.6388888888888893</v>
      </c>
    </row>
    <row r="443" spans="2:20" x14ac:dyDescent="0.3">
      <c r="B443" s="6" t="s">
        <v>9</v>
      </c>
      <c r="C443" s="6">
        <v>435</v>
      </c>
      <c r="D443" s="6">
        <v>435</v>
      </c>
      <c r="E443" s="7">
        <v>30.6</v>
      </c>
      <c r="F443" s="5">
        <f t="shared" si="33"/>
        <v>-0.26388888888888917</v>
      </c>
      <c r="G443" s="5">
        <f t="shared" si="34"/>
        <v>-0.95000000000000107</v>
      </c>
      <c r="R443">
        <f t="shared" si="30"/>
        <v>0</v>
      </c>
      <c r="S443">
        <f t="shared" si="31"/>
        <v>30.6</v>
      </c>
      <c r="T443">
        <f t="shared" si="32"/>
        <v>8.5</v>
      </c>
    </row>
    <row r="444" spans="2:20" x14ac:dyDescent="0.3">
      <c r="B444" s="6" t="s">
        <v>9</v>
      </c>
      <c r="C444" s="6">
        <v>436</v>
      </c>
      <c r="D444" s="6">
        <v>436</v>
      </c>
      <c r="E444" s="7">
        <v>29.2</v>
      </c>
      <c r="F444" s="5">
        <f t="shared" si="33"/>
        <v>-0.54166666666666696</v>
      </c>
      <c r="G444" s="5">
        <f t="shared" si="34"/>
        <v>-1.9500000000000011</v>
      </c>
      <c r="R444">
        <f t="shared" si="30"/>
        <v>0</v>
      </c>
      <c r="S444">
        <f t="shared" si="31"/>
        <v>29.2</v>
      </c>
      <c r="T444">
        <f t="shared" si="32"/>
        <v>8.1111111111111107</v>
      </c>
    </row>
    <row r="445" spans="2:20" x14ac:dyDescent="0.3">
      <c r="B445" s="6" t="s">
        <v>9</v>
      </c>
      <c r="C445" s="6">
        <v>437</v>
      </c>
      <c r="D445" s="6">
        <v>437</v>
      </c>
      <c r="E445" s="7">
        <v>26.7</v>
      </c>
      <c r="F445" s="5">
        <f t="shared" si="33"/>
        <v>-0.86111111111111094</v>
      </c>
      <c r="G445" s="5">
        <f t="shared" si="34"/>
        <v>-3.0999999999999996</v>
      </c>
      <c r="R445">
        <f t="shared" si="30"/>
        <v>0</v>
      </c>
      <c r="S445">
        <f t="shared" si="31"/>
        <v>26.7</v>
      </c>
      <c r="T445">
        <f t="shared" si="32"/>
        <v>7.4166666666666661</v>
      </c>
    </row>
    <row r="446" spans="2:20" x14ac:dyDescent="0.3">
      <c r="B446" s="6" t="s">
        <v>9</v>
      </c>
      <c r="C446" s="6">
        <v>438</v>
      </c>
      <c r="D446" s="6">
        <v>438</v>
      </c>
      <c r="E446" s="7">
        <v>23</v>
      </c>
      <c r="F446" s="5">
        <f t="shared" si="33"/>
        <v>-1.1805555555555556</v>
      </c>
      <c r="G446" s="5">
        <f t="shared" si="34"/>
        <v>-4.25</v>
      </c>
      <c r="R446">
        <f t="shared" si="30"/>
        <v>0</v>
      </c>
      <c r="S446">
        <f t="shared" si="31"/>
        <v>23</v>
      </c>
      <c r="T446">
        <f t="shared" si="32"/>
        <v>6.3888888888888884</v>
      </c>
    </row>
    <row r="447" spans="2:20" x14ac:dyDescent="0.3">
      <c r="B447" s="6" t="s">
        <v>9</v>
      </c>
      <c r="C447" s="6">
        <v>439</v>
      </c>
      <c r="D447" s="6">
        <v>439</v>
      </c>
      <c r="E447" s="7">
        <v>18.2</v>
      </c>
      <c r="F447" s="5">
        <f t="shared" si="33"/>
        <v>-1.4027777777777777</v>
      </c>
      <c r="G447" s="5">
        <f t="shared" si="34"/>
        <v>-5.05</v>
      </c>
      <c r="R447">
        <f t="shared" si="30"/>
        <v>0</v>
      </c>
      <c r="S447">
        <f t="shared" si="31"/>
        <v>18.2</v>
      </c>
      <c r="T447">
        <f t="shared" si="32"/>
        <v>5.0555555555555554</v>
      </c>
    </row>
    <row r="448" spans="2:20" x14ac:dyDescent="0.3">
      <c r="B448" s="6" t="s">
        <v>9</v>
      </c>
      <c r="C448" s="6">
        <v>440</v>
      </c>
      <c r="D448" s="6">
        <v>440</v>
      </c>
      <c r="E448" s="7">
        <v>12.9</v>
      </c>
      <c r="F448" s="5">
        <f t="shared" si="33"/>
        <v>-1.4583333333333333</v>
      </c>
      <c r="G448" s="5">
        <f t="shared" si="34"/>
        <v>-5.25</v>
      </c>
      <c r="R448">
        <f t="shared" si="30"/>
        <v>0</v>
      </c>
      <c r="S448">
        <f t="shared" si="31"/>
        <v>12.9</v>
      </c>
      <c r="T448">
        <f t="shared" si="32"/>
        <v>3.5833333333333335</v>
      </c>
    </row>
    <row r="449" spans="2:20" x14ac:dyDescent="0.3">
      <c r="B449" s="6" t="s">
        <v>9</v>
      </c>
      <c r="C449" s="6">
        <v>441</v>
      </c>
      <c r="D449" s="6">
        <v>441</v>
      </c>
      <c r="E449" s="7">
        <v>7.7</v>
      </c>
      <c r="F449" s="5">
        <f t="shared" si="33"/>
        <v>-1.2638888888888891</v>
      </c>
      <c r="G449" s="5">
        <f t="shared" si="34"/>
        <v>-4.5500000000000007</v>
      </c>
      <c r="R449">
        <f t="shared" si="30"/>
        <v>0</v>
      </c>
      <c r="S449">
        <f t="shared" si="31"/>
        <v>7.7</v>
      </c>
      <c r="T449">
        <f t="shared" si="32"/>
        <v>2.1388888888888888</v>
      </c>
    </row>
    <row r="450" spans="2:20" x14ac:dyDescent="0.3">
      <c r="B450" s="6" t="s">
        <v>9</v>
      </c>
      <c r="C450" s="6">
        <v>442</v>
      </c>
      <c r="D450" s="6">
        <v>442</v>
      </c>
      <c r="E450" s="7">
        <v>3.8</v>
      </c>
      <c r="F450" s="5">
        <f t="shared" si="33"/>
        <v>-0.88888888888888895</v>
      </c>
      <c r="G450" s="5">
        <f t="shared" si="34"/>
        <v>-3.2</v>
      </c>
      <c r="R450">
        <f t="shared" si="30"/>
        <v>0</v>
      </c>
      <c r="S450">
        <f t="shared" si="31"/>
        <v>3.8</v>
      </c>
      <c r="T450">
        <f t="shared" si="32"/>
        <v>1.0555555555555556</v>
      </c>
    </row>
    <row r="451" spans="2:20" x14ac:dyDescent="0.3">
      <c r="B451" s="6" t="s">
        <v>9</v>
      </c>
      <c r="C451" s="6">
        <v>443</v>
      </c>
      <c r="D451" s="6">
        <v>443</v>
      </c>
      <c r="E451" s="7">
        <v>1.3</v>
      </c>
      <c r="F451" s="5">
        <f t="shared" si="33"/>
        <v>-0.49999999999999994</v>
      </c>
      <c r="G451" s="5">
        <f t="shared" si="34"/>
        <v>-1.7999999999999998</v>
      </c>
      <c r="R451">
        <f t="shared" si="30"/>
        <v>0</v>
      </c>
      <c r="S451">
        <f t="shared" si="31"/>
        <v>1.3</v>
      </c>
      <c r="T451">
        <f t="shared" si="32"/>
        <v>0.3611111111111111</v>
      </c>
    </row>
    <row r="452" spans="2:20" x14ac:dyDescent="0.3">
      <c r="B452" s="6" t="s">
        <v>9</v>
      </c>
      <c r="C452" s="6">
        <v>444</v>
      </c>
      <c r="D452" s="6">
        <v>444</v>
      </c>
      <c r="E452" s="7">
        <v>0.2</v>
      </c>
      <c r="F452" s="5">
        <f t="shared" si="33"/>
        <v>-0.18055555555555555</v>
      </c>
      <c r="G452" s="5">
        <f t="shared" si="34"/>
        <v>-0.65</v>
      </c>
      <c r="R452">
        <f t="shared" si="30"/>
        <v>1</v>
      </c>
      <c r="S452" t="str">
        <f t="shared" si="31"/>
        <v/>
      </c>
      <c r="T452">
        <f t="shared" si="32"/>
        <v>5.5555555555555559E-2</v>
      </c>
    </row>
    <row r="453" spans="2:20" x14ac:dyDescent="0.3">
      <c r="B453" s="6" t="s">
        <v>9</v>
      </c>
      <c r="C453" s="6">
        <v>445</v>
      </c>
      <c r="D453" s="6">
        <v>445</v>
      </c>
      <c r="E453" s="7">
        <v>0</v>
      </c>
      <c r="F453" s="5">
        <f t="shared" si="33"/>
        <v>-2.777777777777778E-2</v>
      </c>
      <c r="G453" s="5">
        <f t="shared" si="34"/>
        <v>-0.1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6" t="s">
        <v>9</v>
      </c>
      <c r="C454" s="6">
        <v>446</v>
      </c>
      <c r="D454" s="6">
        <v>446</v>
      </c>
      <c r="E454" s="7">
        <v>0</v>
      </c>
      <c r="F454" s="5">
        <f t="shared" si="33"/>
        <v>0</v>
      </c>
      <c r="G454" s="5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6" t="s">
        <v>9</v>
      </c>
      <c r="C455" s="6">
        <v>447</v>
      </c>
      <c r="D455" s="6">
        <v>447</v>
      </c>
      <c r="E455" s="7">
        <v>0</v>
      </c>
      <c r="F455" s="5">
        <f t="shared" si="33"/>
        <v>0</v>
      </c>
      <c r="G455" s="5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6" t="s">
        <v>9</v>
      </c>
      <c r="C456" s="6">
        <v>448</v>
      </c>
      <c r="D456" s="6">
        <v>448</v>
      </c>
      <c r="E456" s="7">
        <v>0</v>
      </c>
      <c r="F456" s="5">
        <f t="shared" si="33"/>
        <v>0</v>
      </c>
      <c r="G456" s="5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6" t="s">
        <v>9</v>
      </c>
      <c r="C457" s="6">
        <v>449</v>
      </c>
      <c r="D457" s="6">
        <v>449</v>
      </c>
      <c r="E457" s="7">
        <v>0</v>
      </c>
      <c r="F457" s="5">
        <f t="shared" si="33"/>
        <v>0</v>
      </c>
      <c r="G457" s="5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6" t="s">
        <v>9</v>
      </c>
      <c r="C458" s="6">
        <v>450</v>
      </c>
      <c r="D458" s="6">
        <v>450</v>
      </c>
      <c r="E458" s="7">
        <v>0</v>
      </c>
      <c r="F458" s="5">
        <f t="shared" ref="F458:F521" si="38">($E459-$E457)/2/3.6</f>
        <v>0</v>
      </c>
      <c r="G458" s="5">
        <f t="shared" ref="G458:G521" si="39">($E459-$E457)/2</f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6" t="s">
        <v>9</v>
      </c>
      <c r="C459" s="6">
        <v>451</v>
      </c>
      <c r="D459" s="6">
        <v>451</v>
      </c>
      <c r="E459" s="7">
        <v>0</v>
      </c>
      <c r="F459" s="5">
        <f t="shared" si="38"/>
        <v>0</v>
      </c>
      <c r="G459" s="5">
        <f t="shared" si="39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6" t="s">
        <v>9</v>
      </c>
      <c r="C460" s="6">
        <v>452</v>
      </c>
      <c r="D460" s="6">
        <v>452</v>
      </c>
      <c r="E460" s="7">
        <v>0</v>
      </c>
      <c r="F460" s="5">
        <f t="shared" si="38"/>
        <v>0</v>
      </c>
      <c r="G460" s="5">
        <f t="shared" si="39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6" t="s">
        <v>9</v>
      </c>
      <c r="C461" s="6">
        <v>453</v>
      </c>
      <c r="D461" s="6">
        <v>453</v>
      </c>
      <c r="E461" s="7">
        <v>0</v>
      </c>
      <c r="F461" s="5">
        <f t="shared" si="38"/>
        <v>0</v>
      </c>
      <c r="G461" s="5">
        <f t="shared" si="39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6" t="s">
        <v>9</v>
      </c>
      <c r="C462" s="6">
        <v>454</v>
      </c>
      <c r="D462" s="6">
        <v>454</v>
      </c>
      <c r="E462" s="7">
        <v>0</v>
      </c>
      <c r="F462" s="5">
        <f t="shared" si="38"/>
        <v>0</v>
      </c>
      <c r="G462" s="5">
        <f t="shared" si="39"/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6" t="s">
        <v>9</v>
      </c>
      <c r="C463" s="6">
        <v>455</v>
      </c>
      <c r="D463" s="6">
        <v>455</v>
      </c>
      <c r="E463" s="7">
        <v>0</v>
      </c>
      <c r="F463" s="5">
        <f t="shared" si="38"/>
        <v>0</v>
      </c>
      <c r="G463" s="5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6" t="s">
        <v>9</v>
      </c>
      <c r="C464" s="6">
        <v>456</v>
      </c>
      <c r="D464" s="6">
        <v>456</v>
      </c>
      <c r="E464" s="7">
        <v>0</v>
      </c>
      <c r="F464" s="5">
        <f t="shared" si="38"/>
        <v>0</v>
      </c>
      <c r="G464" s="5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6" t="s">
        <v>9</v>
      </c>
      <c r="C465" s="6">
        <v>457</v>
      </c>
      <c r="D465" s="6">
        <v>457</v>
      </c>
      <c r="E465" s="7">
        <v>0</v>
      </c>
      <c r="F465" s="5">
        <f t="shared" si="38"/>
        <v>0</v>
      </c>
      <c r="G465" s="5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6" t="s">
        <v>9</v>
      </c>
      <c r="C466" s="6">
        <v>458</v>
      </c>
      <c r="D466" s="6">
        <v>458</v>
      </c>
      <c r="E466" s="7">
        <v>0</v>
      </c>
      <c r="F466" s="5">
        <f t="shared" si="38"/>
        <v>0</v>
      </c>
      <c r="G466" s="5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6" t="s">
        <v>9</v>
      </c>
      <c r="C467" s="6">
        <v>459</v>
      </c>
      <c r="D467" s="6">
        <v>459</v>
      </c>
      <c r="E467" s="7">
        <v>0</v>
      </c>
      <c r="F467" s="5">
        <f t="shared" si="38"/>
        <v>0</v>
      </c>
      <c r="G467" s="5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6" t="s">
        <v>9</v>
      </c>
      <c r="C468" s="6">
        <v>460</v>
      </c>
      <c r="D468" s="6">
        <v>460</v>
      </c>
      <c r="E468" s="7">
        <v>0</v>
      </c>
      <c r="F468" s="5">
        <f t="shared" si="38"/>
        <v>0</v>
      </c>
      <c r="G468" s="5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6" t="s">
        <v>9</v>
      </c>
      <c r="C469" s="6">
        <v>461</v>
      </c>
      <c r="D469" s="6">
        <v>461</v>
      </c>
      <c r="E469" s="7">
        <v>0</v>
      </c>
      <c r="F469" s="5">
        <f t="shared" si="38"/>
        <v>0</v>
      </c>
      <c r="G469" s="5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6" t="s">
        <v>9</v>
      </c>
      <c r="C470" s="6">
        <v>462</v>
      </c>
      <c r="D470" s="6">
        <v>462</v>
      </c>
      <c r="E470" s="7">
        <v>0</v>
      </c>
      <c r="F470" s="5">
        <f t="shared" si="38"/>
        <v>0</v>
      </c>
      <c r="G470" s="5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6" t="s">
        <v>9</v>
      </c>
      <c r="C471" s="6">
        <v>463</v>
      </c>
      <c r="D471" s="6">
        <v>463</v>
      </c>
      <c r="E471" s="7">
        <v>0</v>
      </c>
      <c r="F471" s="5">
        <f t="shared" si="38"/>
        <v>0</v>
      </c>
      <c r="G471" s="5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6" t="s">
        <v>9</v>
      </c>
      <c r="C472" s="6">
        <v>464</v>
      </c>
      <c r="D472" s="6">
        <v>464</v>
      </c>
      <c r="E472" s="7">
        <v>0</v>
      </c>
      <c r="F472" s="5">
        <f t="shared" si="38"/>
        <v>0</v>
      </c>
      <c r="G472" s="5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6" t="s">
        <v>9</v>
      </c>
      <c r="C473" s="6">
        <v>465</v>
      </c>
      <c r="D473" s="6">
        <v>465</v>
      </c>
      <c r="E473" s="7">
        <v>0</v>
      </c>
      <c r="F473" s="5">
        <f t="shared" si="38"/>
        <v>0</v>
      </c>
      <c r="G473" s="5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6" t="s">
        <v>9</v>
      </c>
      <c r="C474" s="6">
        <v>466</v>
      </c>
      <c r="D474" s="6">
        <v>466</v>
      </c>
      <c r="E474" s="7">
        <v>0</v>
      </c>
      <c r="F474" s="5">
        <f t="shared" si="38"/>
        <v>0</v>
      </c>
      <c r="G474" s="5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6" t="s">
        <v>9</v>
      </c>
      <c r="C475" s="6">
        <v>467</v>
      </c>
      <c r="D475" s="6">
        <v>467</v>
      </c>
      <c r="E475" s="7">
        <v>0</v>
      </c>
      <c r="F475" s="5">
        <f t="shared" si="38"/>
        <v>0</v>
      </c>
      <c r="G475" s="5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6" t="s">
        <v>9</v>
      </c>
      <c r="C476" s="6">
        <v>468</v>
      </c>
      <c r="D476" s="6">
        <v>468</v>
      </c>
      <c r="E476" s="7">
        <v>0</v>
      </c>
      <c r="F476" s="5">
        <f t="shared" si="38"/>
        <v>0</v>
      </c>
      <c r="G476" s="5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6" t="s">
        <v>9</v>
      </c>
      <c r="C477" s="6">
        <v>469</v>
      </c>
      <c r="D477" s="6">
        <v>469</v>
      </c>
      <c r="E477" s="7">
        <v>0</v>
      </c>
      <c r="F477" s="5">
        <f t="shared" si="38"/>
        <v>0</v>
      </c>
      <c r="G477" s="5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6" t="s">
        <v>9</v>
      </c>
      <c r="C478" s="6">
        <v>470</v>
      </c>
      <c r="D478" s="6">
        <v>470</v>
      </c>
      <c r="E478" s="7">
        <v>0</v>
      </c>
      <c r="F478" s="5">
        <f t="shared" si="38"/>
        <v>0</v>
      </c>
      <c r="G478" s="5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6" t="s">
        <v>9</v>
      </c>
      <c r="C479" s="6">
        <v>471</v>
      </c>
      <c r="D479" s="6">
        <v>471</v>
      </c>
      <c r="E479" s="7">
        <v>0</v>
      </c>
      <c r="F479" s="5">
        <f t="shared" si="38"/>
        <v>0</v>
      </c>
      <c r="G479" s="5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6" t="s">
        <v>9</v>
      </c>
      <c r="C480" s="6">
        <v>472</v>
      </c>
      <c r="D480" s="6">
        <v>472</v>
      </c>
      <c r="E480" s="7">
        <v>0</v>
      </c>
      <c r="F480" s="5">
        <f t="shared" si="38"/>
        <v>0</v>
      </c>
      <c r="G480" s="5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6" t="s">
        <v>9</v>
      </c>
      <c r="C481" s="6">
        <v>473</v>
      </c>
      <c r="D481" s="6">
        <v>473</v>
      </c>
      <c r="E481" s="7">
        <v>0</v>
      </c>
      <c r="F481" s="5">
        <f t="shared" si="38"/>
        <v>0</v>
      </c>
      <c r="G481" s="5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6" t="s">
        <v>9</v>
      </c>
      <c r="C482" s="6">
        <v>474</v>
      </c>
      <c r="D482" s="6">
        <v>474</v>
      </c>
      <c r="E482" s="7">
        <v>0</v>
      </c>
      <c r="F482" s="5">
        <f t="shared" si="38"/>
        <v>0</v>
      </c>
      <c r="G482" s="5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6" t="s">
        <v>9</v>
      </c>
      <c r="C483" s="6">
        <v>475</v>
      </c>
      <c r="D483" s="6">
        <v>475</v>
      </c>
      <c r="E483" s="7">
        <v>0</v>
      </c>
      <c r="F483" s="5">
        <f t="shared" si="38"/>
        <v>0</v>
      </c>
      <c r="G483" s="5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6" t="s">
        <v>9</v>
      </c>
      <c r="C484" s="6">
        <v>476</v>
      </c>
      <c r="D484" s="6">
        <v>476</v>
      </c>
      <c r="E484" s="7">
        <v>0</v>
      </c>
      <c r="F484" s="5">
        <f t="shared" si="38"/>
        <v>0</v>
      </c>
      <c r="G484" s="5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6" t="s">
        <v>9</v>
      </c>
      <c r="C485" s="6">
        <v>477</v>
      </c>
      <c r="D485" s="6">
        <v>477</v>
      </c>
      <c r="E485" s="7">
        <v>0</v>
      </c>
      <c r="F485" s="5">
        <f t="shared" si="38"/>
        <v>0</v>
      </c>
      <c r="G485" s="5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6" t="s">
        <v>9</v>
      </c>
      <c r="C486" s="6">
        <v>478</v>
      </c>
      <c r="D486" s="6">
        <v>478</v>
      </c>
      <c r="E486" s="7">
        <v>0</v>
      </c>
      <c r="F486" s="5">
        <f t="shared" si="38"/>
        <v>0</v>
      </c>
      <c r="G486" s="5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6" t="s">
        <v>9</v>
      </c>
      <c r="C487" s="6">
        <v>479</v>
      </c>
      <c r="D487" s="6">
        <v>479</v>
      </c>
      <c r="E487" s="7">
        <v>0</v>
      </c>
      <c r="F487" s="5">
        <f t="shared" si="38"/>
        <v>0</v>
      </c>
      <c r="G487" s="5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6" t="s">
        <v>9</v>
      </c>
      <c r="C488" s="6">
        <v>480</v>
      </c>
      <c r="D488" s="6">
        <v>480</v>
      </c>
      <c r="E488" s="7">
        <v>0</v>
      </c>
      <c r="F488" s="5">
        <f t="shared" si="38"/>
        <v>0</v>
      </c>
      <c r="G488" s="5">
        <f t="shared" si="39"/>
        <v>0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6" t="s">
        <v>9</v>
      </c>
      <c r="C489" s="6">
        <v>481</v>
      </c>
      <c r="D489" s="6">
        <v>481</v>
      </c>
      <c r="E489" s="7">
        <v>0</v>
      </c>
      <c r="F489" s="5">
        <f t="shared" si="38"/>
        <v>0</v>
      </c>
      <c r="G489" s="5">
        <f t="shared" si="39"/>
        <v>0</v>
      </c>
      <c r="R489">
        <f t="shared" si="35"/>
        <v>1</v>
      </c>
      <c r="S489" t="str">
        <f t="shared" si="36"/>
        <v/>
      </c>
      <c r="T489">
        <f t="shared" si="37"/>
        <v>0</v>
      </c>
    </row>
    <row r="490" spans="2:20" x14ac:dyDescent="0.3">
      <c r="B490" s="6" t="s">
        <v>9</v>
      </c>
      <c r="C490" s="6">
        <v>482</v>
      </c>
      <c r="D490" s="6">
        <v>482</v>
      </c>
      <c r="E490" s="7">
        <v>0</v>
      </c>
      <c r="F490" s="5">
        <f t="shared" si="38"/>
        <v>0</v>
      </c>
      <c r="G490" s="5">
        <f t="shared" si="39"/>
        <v>0</v>
      </c>
      <c r="R490">
        <f t="shared" si="35"/>
        <v>1</v>
      </c>
      <c r="S490" t="str">
        <f t="shared" si="36"/>
        <v/>
      </c>
      <c r="T490">
        <f t="shared" si="37"/>
        <v>0</v>
      </c>
    </row>
    <row r="491" spans="2:20" x14ac:dyDescent="0.3">
      <c r="B491" s="6" t="s">
        <v>9</v>
      </c>
      <c r="C491" s="6">
        <v>483</v>
      </c>
      <c r="D491" s="6">
        <v>483</v>
      </c>
      <c r="E491" s="7">
        <v>0</v>
      </c>
      <c r="F491" s="5">
        <f t="shared" si="38"/>
        <v>0</v>
      </c>
      <c r="G491" s="5">
        <f t="shared" si="39"/>
        <v>0</v>
      </c>
      <c r="R491">
        <f t="shared" si="35"/>
        <v>1</v>
      </c>
      <c r="S491" t="str">
        <f t="shared" si="36"/>
        <v/>
      </c>
      <c r="T491">
        <f t="shared" si="37"/>
        <v>0</v>
      </c>
    </row>
    <row r="492" spans="2:20" x14ac:dyDescent="0.3">
      <c r="B492" s="6" t="s">
        <v>9</v>
      </c>
      <c r="C492" s="6">
        <v>484</v>
      </c>
      <c r="D492" s="6">
        <v>484</v>
      </c>
      <c r="E492" s="7">
        <v>0</v>
      </c>
      <c r="F492" s="5">
        <f t="shared" si="38"/>
        <v>0</v>
      </c>
      <c r="G492" s="5">
        <f t="shared" si="39"/>
        <v>0</v>
      </c>
      <c r="R492">
        <f t="shared" si="35"/>
        <v>1</v>
      </c>
      <c r="S492" t="str">
        <f t="shared" si="36"/>
        <v/>
      </c>
      <c r="T492">
        <f t="shared" si="37"/>
        <v>0</v>
      </c>
    </row>
    <row r="493" spans="2:20" x14ac:dyDescent="0.3">
      <c r="B493" s="6" t="s">
        <v>9</v>
      </c>
      <c r="C493" s="6">
        <v>485</v>
      </c>
      <c r="D493" s="6">
        <v>485</v>
      </c>
      <c r="E493" s="7">
        <v>0</v>
      </c>
      <c r="F493" s="5">
        <f t="shared" si="38"/>
        <v>0</v>
      </c>
      <c r="G493" s="5">
        <f t="shared" si="39"/>
        <v>0</v>
      </c>
      <c r="R493">
        <f t="shared" si="35"/>
        <v>1</v>
      </c>
      <c r="S493" t="str">
        <f t="shared" si="36"/>
        <v/>
      </c>
      <c r="T493">
        <f t="shared" si="37"/>
        <v>0</v>
      </c>
    </row>
    <row r="494" spans="2:20" x14ac:dyDescent="0.3">
      <c r="B494" s="6" t="s">
        <v>9</v>
      </c>
      <c r="C494" s="6">
        <v>486</v>
      </c>
      <c r="D494" s="6">
        <v>486</v>
      </c>
      <c r="E494" s="7">
        <v>0</v>
      </c>
      <c r="F494" s="5">
        <f t="shared" si="38"/>
        <v>0</v>
      </c>
      <c r="G494" s="5">
        <f t="shared" si="39"/>
        <v>0</v>
      </c>
      <c r="R494">
        <f t="shared" si="35"/>
        <v>1</v>
      </c>
      <c r="S494" t="str">
        <f t="shared" si="36"/>
        <v/>
      </c>
      <c r="T494">
        <f t="shared" si="37"/>
        <v>0</v>
      </c>
    </row>
    <row r="495" spans="2:20" x14ac:dyDescent="0.3">
      <c r="B495" s="6" t="s">
        <v>9</v>
      </c>
      <c r="C495" s="6">
        <v>487</v>
      </c>
      <c r="D495" s="6">
        <v>487</v>
      </c>
      <c r="E495" s="7">
        <v>0</v>
      </c>
      <c r="F495" s="5">
        <f t="shared" si="38"/>
        <v>0</v>
      </c>
      <c r="G495" s="5">
        <f t="shared" si="39"/>
        <v>0</v>
      </c>
      <c r="R495">
        <f t="shared" si="35"/>
        <v>1</v>
      </c>
      <c r="S495" t="str">
        <f t="shared" si="36"/>
        <v/>
      </c>
      <c r="T495">
        <f t="shared" si="37"/>
        <v>0</v>
      </c>
    </row>
    <row r="496" spans="2:20" x14ac:dyDescent="0.3">
      <c r="B496" s="6" t="s">
        <v>9</v>
      </c>
      <c r="C496" s="6">
        <v>488</v>
      </c>
      <c r="D496" s="6">
        <v>488</v>
      </c>
      <c r="E496" s="7">
        <v>0</v>
      </c>
      <c r="F496" s="5">
        <f t="shared" si="38"/>
        <v>0</v>
      </c>
      <c r="G496" s="5">
        <f t="shared" si="39"/>
        <v>0</v>
      </c>
      <c r="R496">
        <f t="shared" si="35"/>
        <v>1</v>
      </c>
      <c r="S496" t="str">
        <f t="shared" si="36"/>
        <v/>
      </c>
      <c r="T496">
        <f t="shared" si="37"/>
        <v>0</v>
      </c>
    </row>
    <row r="497" spans="2:20" x14ac:dyDescent="0.3">
      <c r="B497" s="6" t="s">
        <v>9</v>
      </c>
      <c r="C497" s="6">
        <v>489</v>
      </c>
      <c r="D497" s="6">
        <v>489</v>
      </c>
      <c r="E497" s="7">
        <v>0</v>
      </c>
      <c r="F497" s="5">
        <f t="shared" si="38"/>
        <v>0</v>
      </c>
      <c r="G497" s="5">
        <f t="shared" si="39"/>
        <v>0</v>
      </c>
      <c r="R497">
        <f t="shared" si="35"/>
        <v>1</v>
      </c>
      <c r="S497" t="str">
        <f t="shared" si="36"/>
        <v/>
      </c>
      <c r="T497">
        <f t="shared" si="37"/>
        <v>0</v>
      </c>
    </row>
    <row r="498" spans="2:20" x14ac:dyDescent="0.3">
      <c r="B498" s="6" t="s">
        <v>9</v>
      </c>
      <c r="C498" s="6">
        <v>490</v>
      </c>
      <c r="D498" s="6">
        <v>490</v>
      </c>
      <c r="E498" s="7">
        <v>0</v>
      </c>
      <c r="F498" s="5">
        <f t="shared" si="38"/>
        <v>0</v>
      </c>
      <c r="G498" s="5">
        <f t="shared" si="39"/>
        <v>0</v>
      </c>
      <c r="R498">
        <f t="shared" si="35"/>
        <v>1</v>
      </c>
      <c r="S498" t="str">
        <f t="shared" si="36"/>
        <v/>
      </c>
      <c r="T498">
        <f t="shared" si="37"/>
        <v>0</v>
      </c>
    </row>
    <row r="499" spans="2:20" x14ac:dyDescent="0.3">
      <c r="B499" s="6" t="s">
        <v>9</v>
      </c>
      <c r="C499" s="6">
        <v>491</v>
      </c>
      <c r="D499" s="6">
        <v>491</v>
      </c>
      <c r="E499" s="7">
        <v>0</v>
      </c>
      <c r="F499" s="5">
        <f t="shared" si="38"/>
        <v>0</v>
      </c>
      <c r="G499" s="5">
        <f t="shared" si="39"/>
        <v>0</v>
      </c>
      <c r="R499">
        <f t="shared" si="35"/>
        <v>1</v>
      </c>
      <c r="S499" t="str">
        <f t="shared" si="36"/>
        <v/>
      </c>
      <c r="T499">
        <f t="shared" si="37"/>
        <v>0</v>
      </c>
    </row>
    <row r="500" spans="2:20" x14ac:dyDescent="0.3">
      <c r="B500" s="6" t="s">
        <v>9</v>
      </c>
      <c r="C500" s="6">
        <v>492</v>
      </c>
      <c r="D500" s="6">
        <v>492</v>
      </c>
      <c r="E500" s="7">
        <v>0</v>
      </c>
      <c r="F500" s="5">
        <f t="shared" si="38"/>
        <v>0</v>
      </c>
      <c r="G500" s="5">
        <f t="shared" si="39"/>
        <v>0</v>
      </c>
      <c r="R500">
        <f t="shared" si="35"/>
        <v>1</v>
      </c>
      <c r="S500" t="str">
        <f t="shared" si="36"/>
        <v/>
      </c>
      <c r="T500">
        <f t="shared" si="37"/>
        <v>0</v>
      </c>
    </row>
    <row r="501" spans="2:20" x14ac:dyDescent="0.3">
      <c r="B501" s="6" t="s">
        <v>9</v>
      </c>
      <c r="C501" s="6">
        <v>493</v>
      </c>
      <c r="D501" s="6">
        <v>493</v>
      </c>
      <c r="E501" s="7">
        <v>0</v>
      </c>
      <c r="F501" s="5">
        <f t="shared" si="38"/>
        <v>0</v>
      </c>
      <c r="G501" s="5">
        <f t="shared" si="39"/>
        <v>0</v>
      </c>
      <c r="R501">
        <f t="shared" si="35"/>
        <v>1</v>
      </c>
      <c r="S501" t="str">
        <f t="shared" si="36"/>
        <v/>
      </c>
      <c r="T501">
        <f t="shared" si="37"/>
        <v>0</v>
      </c>
    </row>
    <row r="502" spans="2:20" x14ac:dyDescent="0.3">
      <c r="B502" s="6" t="s">
        <v>9</v>
      </c>
      <c r="C502" s="6">
        <v>494</v>
      </c>
      <c r="D502" s="6">
        <v>494</v>
      </c>
      <c r="E502" s="7">
        <v>0</v>
      </c>
      <c r="F502" s="5">
        <f t="shared" si="38"/>
        <v>0</v>
      </c>
      <c r="G502" s="5">
        <f t="shared" si="39"/>
        <v>0</v>
      </c>
      <c r="R502">
        <f t="shared" si="35"/>
        <v>1</v>
      </c>
      <c r="S502" t="str">
        <f t="shared" si="36"/>
        <v/>
      </c>
      <c r="T502">
        <f t="shared" si="37"/>
        <v>0</v>
      </c>
    </row>
    <row r="503" spans="2:20" x14ac:dyDescent="0.3">
      <c r="B503" s="6" t="s">
        <v>9</v>
      </c>
      <c r="C503" s="6">
        <v>495</v>
      </c>
      <c r="D503" s="6">
        <v>495</v>
      </c>
      <c r="E503" s="7">
        <v>0</v>
      </c>
      <c r="F503" s="5">
        <f t="shared" si="38"/>
        <v>0</v>
      </c>
      <c r="G503" s="5">
        <f t="shared" si="39"/>
        <v>0</v>
      </c>
      <c r="R503">
        <f t="shared" si="35"/>
        <v>1</v>
      </c>
      <c r="S503" t="str">
        <f t="shared" si="36"/>
        <v/>
      </c>
      <c r="T503">
        <f t="shared" si="37"/>
        <v>0</v>
      </c>
    </row>
    <row r="504" spans="2:20" x14ac:dyDescent="0.3">
      <c r="B504" s="6" t="s">
        <v>9</v>
      </c>
      <c r="C504" s="6">
        <v>496</v>
      </c>
      <c r="D504" s="6">
        <v>496</v>
      </c>
      <c r="E504" s="7">
        <v>0</v>
      </c>
      <c r="F504" s="5">
        <f t="shared" si="38"/>
        <v>0</v>
      </c>
      <c r="G504" s="5">
        <f t="shared" si="39"/>
        <v>0</v>
      </c>
      <c r="R504">
        <f t="shared" si="35"/>
        <v>1</v>
      </c>
      <c r="S504" t="str">
        <f t="shared" si="36"/>
        <v/>
      </c>
      <c r="T504">
        <f t="shared" si="37"/>
        <v>0</v>
      </c>
    </row>
    <row r="505" spans="2:20" x14ac:dyDescent="0.3">
      <c r="B505" s="6" t="s">
        <v>9</v>
      </c>
      <c r="C505" s="6">
        <v>497</v>
      </c>
      <c r="D505" s="6">
        <v>497</v>
      </c>
      <c r="E505" s="7">
        <v>0</v>
      </c>
      <c r="F505" s="5">
        <f t="shared" si="38"/>
        <v>0</v>
      </c>
      <c r="G505" s="5">
        <f t="shared" si="39"/>
        <v>0</v>
      </c>
      <c r="R505">
        <f t="shared" si="35"/>
        <v>1</v>
      </c>
      <c r="S505" t="str">
        <f t="shared" si="36"/>
        <v/>
      </c>
      <c r="T505">
        <f t="shared" si="37"/>
        <v>0</v>
      </c>
    </row>
    <row r="506" spans="2:20" x14ac:dyDescent="0.3">
      <c r="B506" s="6" t="s">
        <v>9</v>
      </c>
      <c r="C506" s="6">
        <v>498</v>
      </c>
      <c r="D506" s="6">
        <v>498</v>
      </c>
      <c r="E506" s="7">
        <v>0</v>
      </c>
      <c r="F506" s="5">
        <f t="shared" si="38"/>
        <v>0</v>
      </c>
      <c r="G506" s="5">
        <f t="shared" si="39"/>
        <v>0</v>
      </c>
      <c r="R506">
        <f t="shared" si="35"/>
        <v>1</v>
      </c>
      <c r="S506" t="str">
        <f t="shared" si="36"/>
        <v/>
      </c>
      <c r="T506">
        <f t="shared" si="37"/>
        <v>0</v>
      </c>
    </row>
    <row r="507" spans="2:20" x14ac:dyDescent="0.3">
      <c r="B507" s="6" t="s">
        <v>9</v>
      </c>
      <c r="C507" s="6">
        <v>499</v>
      </c>
      <c r="D507" s="6">
        <v>499</v>
      </c>
      <c r="E507" s="7">
        <v>0</v>
      </c>
      <c r="F507" s="5">
        <f t="shared" si="38"/>
        <v>0</v>
      </c>
      <c r="G507" s="5">
        <f t="shared" si="39"/>
        <v>0</v>
      </c>
      <c r="R507">
        <f t="shared" si="35"/>
        <v>1</v>
      </c>
      <c r="S507" t="str">
        <f t="shared" si="36"/>
        <v/>
      </c>
      <c r="T507">
        <f t="shared" si="37"/>
        <v>0</v>
      </c>
    </row>
    <row r="508" spans="2:20" x14ac:dyDescent="0.3">
      <c r="B508" s="6" t="s">
        <v>9</v>
      </c>
      <c r="C508" s="6">
        <v>500</v>
      </c>
      <c r="D508" s="6">
        <v>500</v>
      </c>
      <c r="E508" s="7">
        <v>0</v>
      </c>
      <c r="F508" s="5">
        <f t="shared" si="38"/>
        <v>0</v>
      </c>
      <c r="G508" s="5">
        <f t="shared" si="39"/>
        <v>0</v>
      </c>
      <c r="R508">
        <f t="shared" si="35"/>
        <v>1</v>
      </c>
      <c r="S508" t="str">
        <f t="shared" si="36"/>
        <v/>
      </c>
      <c r="T508">
        <f t="shared" si="37"/>
        <v>0</v>
      </c>
    </row>
    <row r="509" spans="2:20" x14ac:dyDescent="0.3">
      <c r="B509" s="6" t="s">
        <v>9</v>
      </c>
      <c r="C509" s="6">
        <v>501</v>
      </c>
      <c r="D509" s="6">
        <v>501</v>
      </c>
      <c r="E509" s="7">
        <v>0</v>
      </c>
      <c r="F509" s="5">
        <f t="shared" si="38"/>
        <v>0</v>
      </c>
      <c r="G509" s="5">
        <f t="shared" si="39"/>
        <v>0</v>
      </c>
      <c r="R509">
        <f t="shared" si="35"/>
        <v>1</v>
      </c>
      <c r="S509" t="str">
        <f t="shared" si="36"/>
        <v/>
      </c>
      <c r="T509">
        <f t="shared" si="37"/>
        <v>0</v>
      </c>
    </row>
    <row r="510" spans="2:20" x14ac:dyDescent="0.3">
      <c r="B510" s="6" t="s">
        <v>9</v>
      </c>
      <c r="C510" s="6">
        <v>502</v>
      </c>
      <c r="D510" s="6">
        <v>502</v>
      </c>
      <c r="E510" s="7">
        <v>0</v>
      </c>
      <c r="F510" s="5">
        <f t="shared" si="38"/>
        <v>0</v>
      </c>
      <c r="G510" s="5">
        <f t="shared" si="39"/>
        <v>0</v>
      </c>
      <c r="R510">
        <f t="shared" si="35"/>
        <v>1</v>
      </c>
      <c r="S510" t="str">
        <f t="shared" si="36"/>
        <v/>
      </c>
      <c r="T510">
        <f t="shared" si="37"/>
        <v>0</v>
      </c>
    </row>
    <row r="511" spans="2:20" x14ac:dyDescent="0.3">
      <c r="B511" s="6" t="s">
        <v>9</v>
      </c>
      <c r="C511" s="6">
        <v>503</v>
      </c>
      <c r="D511" s="6">
        <v>503</v>
      </c>
      <c r="E511" s="7">
        <v>0</v>
      </c>
      <c r="F511" s="5">
        <f t="shared" si="38"/>
        <v>0</v>
      </c>
      <c r="G511" s="5">
        <f t="shared" si="39"/>
        <v>0</v>
      </c>
      <c r="R511">
        <f t="shared" si="35"/>
        <v>1</v>
      </c>
      <c r="S511" t="str">
        <f t="shared" si="36"/>
        <v/>
      </c>
      <c r="T511">
        <f t="shared" si="37"/>
        <v>0</v>
      </c>
    </row>
    <row r="512" spans="2:20" x14ac:dyDescent="0.3">
      <c r="B512" s="6" t="s">
        <v>9</v>
      </c>
      <c r="C512" s="6">
        <v>504</v>
      </c>
      <c r="D512" s="6">
        <v>504</v>
      </c>
      <c r="E512" s="7">
        <v>0</v>
      </c>
      <c r="F512" s="5">
        <f t="shared" si="38"/>
        <v>0</v>
      </c>
      <c r="G512" s="5">
        <f t="shared" si="39"/>
        <v>0</v>
      </c>
      <c r="R512">
        <f t="shared" si="35"/>
        <v>1</v>
      </c>
      <c r="S512" t="str">
        <f t="shared" si="36"/>
        <v/>
      </c>
      <c r="T512">
        <f t="shared" si="37"/>
        <v>0</v>
      </c>
    </row>
    <row r="513" spans="2:20" x14ac:dyDescent="0.3">
      <c r="B513" s="6" t="s">
        <v>9</v>
      </c>
      <c r="C513" s="6">
        <v>505</v>
      </c>
      <c r="D513" s="6">
        <v>505</v>
      </c>
      <c r="E513" s="7">
        <v>0</v>
      </c>
      <c r="F513" s="5">
        <f t="shared" si="38"/>
        <v>0</v>
      </c>
      <c r="G513" s="5">
        <f t="shared" si="39"/>
        <v>0</v>
      </c>
      <c r="R513">
        <f t="shared" si="35"/>
        <v>1</v>
      </c>
      <c r="S513" t="str">
        <f t="shared" si="36"/>
        <v/>
      </c>
      <c r="T513">
        <f t="shared" si="37"/>
        <v>0</v>
      </c>
    </row>
    <row r="514" spans="2:20" x14ac:dyDescent="0.3">
      <c r="B514" s="6" t="s">
        <v>9</v>
      </c>
      <c r="C514" s="6">
        <v>506</v>
      </c>
      <c r="D514" s="6">
        <v>506</v>
      </c>
      <c r="E514" s="7">
        <v>0</v>
      </c>
      <c r="F514" s="5">
        <f t="shared" si="38"/>
        <v>0</v>
      </c>
      <c r="G514" s="5">
        <f t="shared" si="39"/>
        <v>0</v>
      </c>
      <c r="R514">
        <f t="shared" si="35"/>
        <v>1</v>
      </c>
      <c r="S514" t="str">
        <f t="shared" si="36"/>
        <v/>
      </c>
      <c r="T514">
        <f t="shared" si="37"/>
        <v>0</v>
      </c>
    </row>
    <row r="515" spans="2:20" x14ac:dyDescent="0.3">
      <c r="B515" s="6" t="s">
        <v>9</v>
      </c>
      <c r="C515" s="6">
        <v>507</v>
      </c>
      <c r="D515" s="6">
        <v>507</v>
      </c>
      <c r="E515" s="7">
        <v>0</v>
      </c>
      <c r="F515" s="5">
        <f t="shared" si="38"/>
        <v>0</v>
      </c>
      <c r="G515" s="5">
        <f t="shared" si="39"/>
        <v>0</v>
      </c>
      <c r="R515">
        <f t="shared" si="35"/>
        <v>1</v>
      </c>
      <c r="S515" t="str">
        <f t="shared" si="36"/>
        <v/>
      </c>
      <c r="T515">
        <f t="shared" si="37"/>
        <v>0</v>
      </c>
    </row>
    <row r="516" spans="2:20" x14ac:dyDescent="0.3">
      <c r="B516" s="6" t="s">
        <v>9</v>
      </c>
      <c r="C516" s="6">
        <v>508</v>
      </c>
      <c r="D516" s="6">
        <v>508</v>
      </c>
      <c r="E516" s="7">
        <v>0</v>
      </c>
      <c r="F516" s="5">
        <f t="shared" si="38"/>
        <v>0</v>
      </c>
      <c r="G516" s="5">
        <f t="shared" si="39"/>
        <v>0</v>
      </c>
      <c r="R516">
        <f t="shared" si="35"/>
        <v>1</v>
      </c>
      <c r="S516" t="str">
        <f t="shared" si="36"/>
        <v/>
      </c>
      <c r="T516">
        <f t="shared" si="37"/>
        <v>0</v>
      </c>
    </row>
    <row r="517" spans="2:20" x14ac:dyDescent="0.3">
      <c r="B517" s="6" t="s">
        <v>9</v>
      </c>
      <c r="C517" s="6">
        <v>509</v>
      </c>
      <c r="D517" s="6">
        <v>509</v>
      </c>
      <c r="E517" s="7">
        <v>0</v>
      </c>
      <c r="F517" s="5">
        <f t="shared" si="38"/>
        <v>0</v>
      </c>
      <c r="G517" s="5">
        <f t="shared" si="39"/>
        <v>0</v>
      </c>
      <c r="R517">
        <f t="shared" si="35"/>
        <v>1</v>
      </c>
      <c r="S517" t="str">
        <f t="shared" si="36"/>
        <v/>
      </c>
      <c r="T517">
        <f t="shared" si="37"/>
        <v>0</v>
      </c>
    </row>
    <row r="518" spans="2:20" x14ac:dyDescent="0.3">
      <c r="B518" s="6" t="s">
        <v>9</v>
      </c>
      <c r="C518" s="6">
        <v>510</v>
      </c>
      <c r="D518" s="6">
        <v>510</v>
      </c>
      <c r="E518" s="7">
        <v>0</v>
      </c>
      <c r="F518" s="5">
        <f t="shared" si="38"/>
        <v>0</v>
      </c>
      <c r="G518" s="5">
        <f t="shared" si="39"/>
        <v>0</v>
      </c>
      <c r="R518">
        <f t="shared" si="35"/>
        <v>1</v>
      </c>
      <c r="S518" t="str">
        <f t="shared" si="36"/>
        <v/>
      </c>
      <c r="T518">
        <f t="shared" si="37"/>
        <v>0</v>
      </c>
    </row>
    <row r="519" spans="2:20" x14ac:dyDescent="0.3">
      <c r="B519" s="6" t="s">
        <v>9</v>
      </c>
      <c r="C519" s="6">
        <v>511</v>
      </c>
      <c r="D519" s="6">
        <v>511</v>
      </c>
      <c r="E519" s="7">
        <v>0</v>
      </c>
      <c r="F519" s="5">
        <f t="shared" si="38"/>
        <v>6.9444444444444448E-2</v>
      </c>
      <c r="G519" s="5">
        <f t="shared" si="39"/>
        <v>0.25</v>
      </c>
      <c r="R519">
        <f t="shared" si="35"/>
        <v>1</v>
      </c>
      <c r="S519" t="str">
        <f t="shared" si="36"/>
        <v/>
      </c>
      <c r="T519">
        <f t="shared" si="37"/>
        <v>0</v>
      </c>
    </row>
    <row r="520" spans="2:20" x14ac:dyDescent="0.3">
      <c r="B520" s="6" t="s">
        <v>9</v>
      </c>
      <c r="C520" s="6">
        <v>512</v>
      </c>
      <c r="D520" s="6">
        <v>512</v>
      </c>
      <c r="E520" s="7">
        <v>0.5</v>
      </c>
      <c r="F520" s="5">
        <f t="shared" si="38"/>
        <v>0.34722222222222221</v>
      </c>
      <c r="G520" s="5">
        <f t="shared" si="39"/>
        <v>1.25</v>
      </c>
      <c r="R520">
        <f t="shared" ref="R520:R583" si="40">IF(E520&lt;1,1,0)</f>
        <v>1</v>
      </c>
      <c r="S520" t="str">
        <f t="shared" ref="S520:S583" si="41">IF(R520=1,"",E520)</f>
        <v/>
      </c>
      <c r="T520">
        <f t="shared" ref="T520:T583" si="42">E520/3.6</f>
        <v>0.1388888888888889</v>
      </c>
    </row>
    <row r="521" spans="2:20" x14ac:dyDescent="0.3">
      <c r="B521" s="6" t="s">
        <v>9</v>
      </c>
      <c r="C521" s="6">
        <v>513</v>
      </c>
      <c r="D521" s="6">
        <v>513</v>
      </c>
      <c r="E521" s="7">
        <v>2.5</v>
      </c>
      <c r="F521" s="5">
        <f t="shared" si="38"/>
        <v>0.8472222222222221</v>
      </c>
      <c r="G521" s="5">
        <f t="shared" si="39"/>
        <v>3.05</v>
      </c>
      <c r="R521">
        <f t="shared" si="40"/>
        <v>0</v>
      </c>
      <c r="S521">
        <f t="shared" si="41"/>
        <v>2.5</v>
      </c>
      <c r="T521">
        <f t="shared" si="42"/>
        <v>0.69444444444444442</v>
      </c>
    </row>
    <row r="522" spans="2:20" x14ac:dyDescent="0.3">
      <c r="B522" s="6" t="s">
        <v>9</v>
      </c>
      <c r="C522" s="6">
        <v>514</v>
      </c>
      <c r="D522" s="6">
        <v>514</v>
      </c>
      <c r="E522" s="7">
        <v>6.6</v>
      </c>
      <c r="F522" s="5">
        <f t="shared" ref="F522:F585" si="43">($E523-$E521)/2/3.6</f>
        <v>1.2916666666666667</v>
      </c>
      <c r="G522" s="5">
        <f t="shared" ref="G522:G585" si="44">($E523-$E521)/2</f>
        <v>4.6500000000000004</v>
      </c>
      <c r="R522">
        <f t="shared" si="40"/>
        <v>0</v>
      </c>
      <c r="S522">
        <f t="shared" si="41"/>
        <v>6.6</v>
      </c>
      <c r="T522">
        <f t="shared" si="42"/>
        <v>1.8333333333333333</v>
      </c>
    </row>
    <row r="523" spans="2:20" x14ac:dyDescent="0.3">
      <c r="B523" s="6" t="s">
        <v>9</v>
      </c>
      <c r="C523" s="6">
        <v>515</v>
      </c>
      <c r="D523" s="6">
        <v>515</v>
      </c>
      <c r="E523" s="7">
        <v>11.8</v>
      </c>
      <c r="F523" s="5">
        <f t="shared" si="43"/>
        <v>1.4166666666666667</v>
      </c>
      <c r="G523" s="5">
        <f t="shared" si="44"/>
        <v>5.1000000000000005</v>
      </c>
      <c r="R523">
        <f t="shared" si="40"/>
        <v>0</v>
      </c>
      <c r="S523">
        <f t="shared" si="41"/>
        <v>11.8</v>
      </c>
      <c r="T523">
        <f t="shared" si="42"/>
        <v>3.2777777777777777</v>
      </c>
    </row>
    <row r="524" spans="2:20" x14ac:dyDescent="0.3">
      <c r="B524" s="6" t="s">
        <v>9</v>
      </c>
      <c r="C524" s="6">
        <v>516</v>
      </c>
      <c r="D524" s="6">
        <v>516</v>
      </c>
      <c r="E524" s="7">
        <v>16.8</v>
      </c>
      <c r="F524" s="5">
        <f t="shared" si="43"/>
        <v>1.2083333333333333</v>
      </c>
      <c r="G524" s="5">
        <f t="shared" si="44"/>
        <v>4.3499999999999996</v>
      </c>
      <c r="R524">
        <f t="shared" si="40"/>
        <v>0</v>
      </c>
      <c r="S524">
        <f t="shared" si="41"/>
        <v>16.8</v>
      </c>
      <c r="T524">
        <f t="shared" si="42"/>
        <v>4.666666666666667</v>
      </c>
    </row>
    <row r="525" spans="2:20" x14ac:dyDescent="0.3">
      <c r="B525" s="6" t="s">
        <v>9</v>
      </c>
      <c r="C525" s="6">
        <v>517</v>
      </c>
      <c r="D525" s="6">
        <v>517</v>
      </c>
      <c r="E525" s="7">
        <v>20.5</v>
      </c>
      <c r="F525" s="5">
        <f t="shared" si="43"/>
        <v>0.70833333333333304</v>
      </c>
      <c r="G525" s="5">
        <f t="shared" si="44"/>
        <v>2.5499999999999989</v>
      </c>
      <c r="R525">
        <f t="shared" si="40"/>
        <v>0</v>
      </c>
      <c r="S525">
        <f t="shared" si="41"/>
        <v>20.5</v>
      </c>
      <c r="T525">
        <f t="shared" si="42"/>
        <v>5.6944444444444446</v>
      </c>
    </row>
    <row r="526" spans="2:20" x14ac:dyDescent="0.3">
      <c r="B526" s="6" t="s">
        <v>9</v>
      </c>
      <c r="C526" s="6">
        <v>518</v>
      </c>
      <c r="D526" s="6">
        <v>518</v>
      </c>
      <c r="E526" s="7">
        <v>21.9</v>
      </c>
      <c r="F526" s="5">
        <f t="shared" si="43"/>
        <v>0.19444444444444425</v>
      </c>
      <c r="G526" s="5">
        <f t="shared" si="44"/>
        <v>0.69999999999999929</v>
      </c>
      <c r="R526">
        <f t="shared" si="40"/>
        <v>0</v>
      </c>
      <c r="S526">
        <f t="shared" si="41"/>
        <v>21.9</v>
      </c>
      <c r="T526">
        <f t="shared" si="42"/>
        <v>6.083333333333333</v>
      </c>
    </row>
    <row r="527" spans="2:20" x14ac:dyDescent="0.3">
      <c r="B527" s="6" t="s">
        <v>9</v>
      </c>
      <c r="C527" s="6">
        <v>519</v>
      </c>
      <c r="D527" s="6">
        <v>519</v>
      </c>
      <c r="E527" s="7">
        <v>21.9</v>
      </c>
      <c r="F527" s="5">
        <f t="shared" si="43"/>
        <v>-8.3333333333333037E-2</v>
      </c>
      <c r="G527" s="5">
        <f t="shared" si="44"/>
        <v>-0.29999999999999893</v>
      </c>
      <c r="R527">
        <f t="shared" si="40"/>
        <v>0</v>
      </c>
      <c r="S527">
        <f t="shared" si="41"/>
        <v>21.9</v>
      </c>
      <c r="T527">
        <f t="shared" si="42"/>
        <v>6.083333333333333</v>
      </c>
    </row>
    <row r="528" spans="2:20" x14ac:dyDescent="0.3">
      <c r="B528" s="6" t="s">
        <v>9</v>
      </c>
      <c r="C528" s="6">
        <v>520</v>
      </c>
      <c r="D528" s="6">
        <v>520</v>
      </c>
      <c r="E528" s="7">
        <v>21.3</v>
      </c>
      <c r="F528" s="5">
        <f t="shared" si="43"/>
        <v>-0.22222222222222193</v>
      </c>
      <c r="G528" s="5">
        <f t="shared" si="44"/>
        <v>-0.79999999999999893</v>
      </c>
      <c r="R528">
        <f t="shared" si="40"/>
        <v>0</v>
      </c>
      <c r="S528">
        <f t="shared" si="41"/>
        <v>21.3</v>
      </c>
      <c r="T528">
        <f t="shared" si="42"/>
        <v>5.916666666666667</v>
      </c>
    </row>
    <row r="529" spans="2:20" x14ac:dyDescent="0.3">
      <c r="B529" s="6" t="s">
        <v>9</v>
      </c>
      <c r="C529" s="6">
        <v>521</v>
      </c>
      <c r="D529" s="6">
        <v>521</v>
      </c>
      <c r="E529" s="7">
        <v>20.3</v>
      </c>
      <c r="F529" s="5">
        <f t="shared" si="43"/>
        <v>-0.29166666666666685</v>
      </c>
      <c r="G529" s="5">
        <f t="shared" si="44"/>
        <v>-1.0500000000000007</v>
      </c>
      <c r="R529">
        <f t="shared" si="40"/>
        <v>0</v>
      </c>
      <c r="S529">
        <f t="shared" si="41"/>
        <v>20.3</v>
      </c>
      <c r="T529">
        <f t="shared" si="42"/>
        <v>5.6388888888888893</v>
      </c>
    </row>
    <row r="530" spans="2:20" x14ac:dyDescent="0.3">
      <c r="B530" s="6" t="s">
        <v>9</v>
      </c>
      <c r="C530" s="6">
        <v>522</v>
      </c>
      <c r="D530" s="6">
        <v>522</v>
      </c>
      <c r="E530" s="7">
        <v>19.2</v>
      </c>
      <c r="F530" s="5">
        <f t="shared" si="43"/>
        <v>-0.34722222222222221</v>
      </c>
      <c r="G530" s="5">
        <f t="shared" si="44"/>
        <v>-1.25</v>
      </c>
      <c r="R530">
        <f t="shared" si="40"/>
        <v>0</v>
      </c>
      <c r="S530">
        <f t="shared" si="41"/>
        <v>19.2</v>
      </c>
      <c r="T530">
        <f t="shared" si="42"/>
        <v>5.333333333333333</v>
      </c>
    </row>
    <row r="531" spans="2:20" x14ac:dyDescent="0.3">
      <c r="B531" s="6" t="s">
        <v>9</v>
      </c>
      <c r="C531" s="6">
        <v>523</v>
      </c>
      <c r="D531" s="6">
        <v>523</v>
      </c>
      <c r="E531" s="7">
        <v>17.8</v>
      </c>
      <c r="F531" s="5">
        <f t="shared" si="43"/>
        <v>-0.51388888888888873</v>
      </c>
      <c r="G531" s="5">
        <f t="shared" si="44"/>
        <v>-1.8499999999999996</v>
      </c>
      <c r="R531">
        <f t="shared" si="40"/>
        <v>0</v>
      </c>
      <c r="S531">
        <f t="shared" si="41"/>
        <v>17.8</v>
      </c>
      <c r="T531">
        <f t="shared" si="42"/>
        <v>4.9444444444444446</v>
      </c>
    </row>
    <row r="532" spans="2:20" x14ac:dyDescent="0.3">
      <c r="B532" s="6" t="s">
        <v>9</v>
      </c>
      <c r="C532" s="6">
        <v>524</v>
      </c>
      <c r="D532" s="6">
        <v>524</v>
      </c>
      <c r="E532" s="7">
        <v>15.5</v>
      </c>
      <c r="F532" s="5">
        <f t="shared" si="43"/>
        <v>-0.81944444444444442</v>
      </c>
      <c r="G532" s="5">
        <f t="shared" si="44"/>
        <v>-2.95</v>
      </c>
      <c r="R532">
        <f t="shared" si="40"/>
        <v>0</v>
      </c>
      <c r="S532">
        <f t="shared" si="41"/>
        <v>15.5</v>
      </c>
      <c r="T532">
        <f t="shared" si="42"/>
        <v>4.3055555555555554</v>
      </c>
    </row>
    <row r="533" spans="2:20" x14ac:dyDescent="0.3">
      <c r="B533" s="6" t="s">
        <v>9</v>
      </c>
      <c r="C533" s="6">
        <v>525</v>
      </c>
      <c r="D533" s="6">
        <v>525</v>
      </c>
      <c r="E533" s="7">
        <v>11.9</v>
      </c>
      <c r="F533" s="5">
        <f t="shared" si="43"/>
        <v>-1.0972222222222223</v>
      </c>
      <c r="G533" s="5">
        <f t="shared" si="44"/>
        <v>-3.95</v>
      </c>
      <c r="R533">
        <f t="shared" si="40"/>
        <v>0</v>
      </c>
      <c r="S533">
        <f t="shared" si="41"/>
        <v>11.9</v>
      </c>
      <c r="T533">
        <f t="shared" si="42"/>
        <v>3.3055555555555554</v>
      </c>
    </row>
    <row r="534" spans="2:20" x14ac:dyDescent="0.3">
      <c r="B534" s="6" t="s">
        <v>9</v>
      </c>
      <c r="C534" s="6">
        <v>526</v>
      </c>
      <c r="D534" s="6">
        <v>526</v>
      </c>
      <c r="E534" s="7">
        <v>7.6</v>
      </c>
      <c r="F534" s="5">
        <f t="shared" si="43"/>
        <v>-1.0972222222222223</v>
      </c>
      <c r="G534" s="5">
        <f t="shared" si="44"/>
        <v>-3.95</v>
      </c>
      <c r="R534">
        <f t="shared" si="40"/>
        <v>0</v>
      </c>
      <c r="S534">
        <f t="shared" si="41"/>
        <v>7.6</v>
      </c>
      <c r="T534">
        <f t="shared" si="42"/>
        <v>2.1111111111111112</v>
      </c>
    </row>
    <row r="535" spans="2:20" x14ac:dyDescent="0.3">
      <c r="B535" s="6" t="s">
        <v>9</v>
      </c>
      <c r="C535" s="6">
        <v>527</v>
      </c>
      <c r="D535" s="6">
        <v>527</v>
      </c>
      <c r="E535" s="7">
        <v>4</v>
      </c>
      <c r="F535" s="5">
        <f t="shared" si="43"/>
        <v>-0.77777777777777768</v>
      </c>
      <c r="G535" s="5">
        <f t="shared" si="44"/>
        <v>-2.8</v>
      </c>
      <c r="R535">
        <f t="shared" si="40"/>
        <v>0</v>
      </c>
      <c r="S535">
        <f t="shared" si="41"/>
        <v>4</v>
      </c>
      <c r="T535">
        <f t="shared" si="42"/>
        <v>1.1111111111111112</v>
      </c>
    </row>
    <row r="536" spans="2:20" x14ac:dyDescent="0.3">
      <c r="B536" s="6" t="s">
        <v>9</v>
      </c>
      <c r="C536" s="6">
        <v>528</v>
      </c>
      <c r="D536" s="6">
        <v>528</v>
      </c>
      <c r="E536" s="7">
        <v>2</v>
      </c>
      <c r="F536" s="5">
        <f t="shared" si="43"/>
        <v>-0.41666666666666663</v>
      </c>
      <c r="G536" s="5">
        <f t="shared" si="44"/>
        <v>-1.5</v>
      </c>
      <c r="R536">
        <f t="shared" si="40"/>
        <v>0</v>
      </c>
      <c r="S536">
        <f t="shared" si="41"/>
        <v>2</v>
      </c>
      <c r="T536">
        <f t="shared" si="42"/>
        <v>0.55555555555555558</v>
      </c>
    </row>
    <row r="537" spans="2:20" x14ac:dyDescent="0.3">
      <c r="B537" s="6" t="s">
        <v>9</v>
      </c>
      <c r="C537" s="6">
        <v>529</v>
      </c>
      <c r="D537" s="6">
        <v>529</v>
      </c>
      <c r="E537" s="7">
        <v>1</v>
      </c>
      <c r="F537" s="5">
        <f t="shared" si="43"/>
        <v>-0.27777777777777779</v>
      </c>
      <c r="G537" s="5">
        <f t="shared" si="44"/>
        <v>-1</v>
      </c>
      <c r="R537">
        <f t="shared" si="40"/>
        <v>0</v>
      </c>
      <c r="S537">
        <f t="shared" si="41"/>
        <v>1</v>
      </c>
      <c r="T537">
        <f t="shared" si="42"/>
        <v>0.27777777777777779</v>
      </c>
    </row>
    <row r="538" spans="2:20" x14ac:dyDescent="0.3">
      <c r="B538" s="6" t="s">
        <v>9</v>
      </c>
      <c r="C538" s="6">
        <v>530</v>
      </c>
      <c r="D538" s="6">
        <v>530</v>
      </c>
      <c r="E538" s="7">
        <v>0</v>
      </c>
      <c r="F538" s="5">
        <f t="shared" si="43"/>
        <v>-0.1388888888888889</v>
      </c>
      <c r="G538" s="5">
        <f t="shared" si="44"/>
        <v>-0.5</v>
      </c>
      <c r="R538">
        <f t="shared" si="40"/>
        <v>1</v>
      </c>
      <c r="S538" t="str">
        <f t="shared" si="41"/>
        <v/>
      </c>
      <c r="T538">
        <f t="shared" si="42"/>
        <v>0</v>
      </c>
    </row>
    <row r="539" spans="2:20" x14ac:dyDescent="0.3">
      <c r="B539" s="6" t="s">
        <v>9</v>
      </c>
      <c r="C539" s="6">
        <v>531</v>
      </c>
      <c r="D539" s="6">
        <v>531</v>
      </c>
      <c r="E539" s="7">
        <v>0</v>
      </c>
      <c r="F539" s="5">
        <f t="shared" si="43"/>
        <v>0</v>
      </c>
      <c r="G539" s="5">
        <f t="shared" si="44"/>
        <v>0</v>
      </c>
      <c r="R539">
        <f t="shared" si="40"/>
        <v>1</v>
      </c>
      <c r="S539" t="str">
        <f t="shared" si="41"/>
        <v/>
      </c>
      <c r="T539">
        <f t="shared" si="42"/>
        <v>0</v>
      </c>
    </row>
    <row r="540" spans="2:20" x14ac:dyDescent="0.3">
      <c r="B540" s="6" t="s">
        <v>9</v>
      </c>
      <c r="C540" s="6">
        <v>532</v>
      </c>
      <c r="D540" s="6">
        <v>532</v>
      </c>
      <c r="E540" s="7">
        <v>0</v>
      </c>
      <c r="F540" s="5">
        <f t="shared" si="43"/>
        <v>2.777777777777778E-2</v>
      </c>
      <c r="G540" s="5">
        <f t="shared" si="44"/>
        <v>0.1</v>
      </c>
      <c r="R540">
        <f t="shared" si="40"/>
        <v>1</v>
      </c>
      <c r="S540" t="str">
        <f t="shared" si="41"/>
        <v/>
      </c>
      <c r="T540">
        <f t="shared" si="42"/>
        <v>0</v>
      </c>
    </row>
    <row r="541" spans="2:20" x14ac:dyDescent="0.3">
      <c r="B541" s="6" t="s">
        <v>9</v>
      </c>
      <c r="C541" s="6">
        <v>533</v>
      </c>
      <c r="D541" s="6">
        <v>533</v>
      </c>
      <c r="E541" s="7">
        <v>0.2</v>
      </c>
      <c r="F541" s="5">
        <f t="shared" si="43"/>
        <v>0.16666666666666666</v>
      </c>
      <c r="G541" s="5">
        <f t="shared" si="44"/>
        <v>0.6</v>
      </c>
      <c r="R541">
        <f t="shared" si="40"/>
        <v>1</v>
      </c>
      <c r="S541" t="str">
        <f t="shared" si="41"/>
        <v/>
      </c>
      <c r="T541">
        <f t="shared" si="42"/>
        <v>5.5555555555555559E-2</v>
      </c>
    </row>
    <row r="542" spans="2:20" x14ac:dyDescent="0.3">
      <c r="B542" s="6" t="s">
        <v>9</v>
      </c>
      <c r="C542" s="6">
        <v>534</v>
      </c>
      <c r="D542" s="6">
        <v>534</v>
      </c>
      <c r="E542" s="7">
        <v>1.2</v>
      </c>
      <c r="F542" s="5">
        <f t="shared" si="43"/>
        <v>0.41666666666666663</v>
      </c>
      <c r="G542" s="5">
        <f t="shared" si="44"/>
        <v>1.5</v>
      </c>
      <c r="R542">
        <f t="shared" si="40"/>
        <v>0</v>
      </c>
      <c r="S542">
        <f t="shared" si="41"/>
        <v>1.2</v>
      </c>
      <c r="T542">
        <f t="shared" si="42"/>
        <v>0.33333333333333331</v>
      </c>
    </row>
    <row r="543" spans="2:20" x14ac:dyDescent="0.3">
      <c r="B543" s="6" t="s">
        <v>9</v>
      </c>
      <c r="C543" s="6">
        <v>535</v>
      </c>
      <c r="D543" s="6">
        <v>535</v>
      </c>
      <c r="E543" s="7">
        <v>3.2</v>
      </c>
      <c r="F543" s="5">
        <f t="shared" si="43"/>
        <v>0.55555555555555558</v>
      </c>
      <c r="G543" s="5">
        <f t="shared" si="44"/>
        <v>2</v>
      </c>
      <c r="R543">
        <f t="shared" si="40"/>
        <v>0</v>
      </c>
      <c r="S543">
        <f t="shared" si="41"/>
        <v>3.2</v>
      </c>
      <c r="T543">
        <f t="shared" si="42"/>
        <v>0.88888888888888895</v>
      </c>
    </row>
    <row r="544" spans="2:20" x14ac:dyDescent="0.3">
      <c r="B544" s="6" t="s">
        <v>9</v>
      </c>
      <c r="C544" s="6">
        <v>536</v>
      </c>
      <c r="D544" s="6">
        <v>536</v>
      </c>
      <c r="E544" s="7">
        <v>5.2</v>
      </c>
      <c r="F544" s="5">
        <f t="shared" si="43"/>
        <v>0.69444444444444431</v>
      </c>
      <c r="G544" s="5">
        <f t="shared" si="44"/>
        <v>2.4999999999999996</v>
      </c>
      <c r="R544">
        <f t="shared" si="40"/>
        <v>0</v>
      </c>
      <c r="S544">
        <f t="shared" si="41"/>
        <v>5.2</v>
      </c>
      <c r="T544">
        <f t="shared" si="42"/>
        <v>1.4444444444444444</v>
      </c>
    </row>
    <row r="545" spans="2:20" x14ac:dyDescent="0.3">
      <c r="B545" s="6" t="s">
        <v>9</v>
      </c>
      <c r="C545" s="6">
        <v>537</v>
      </c>
      <c r="D545" s="6">
        <v>537</v>
      </c>
      <c r="E545" s="7">
        <v>8.1999999999999993</v>
      </c>
      <c r="F545" s="5">
        <f t="shared" si="43"/>
        <v>1.0833333333333333</v>
      </c>
      <c r="G545" s="5">
        <f t="shared" si="44"/>
        <v>3.9</v>
      </c>
      <c r="R545">
        <f t="shared" si="40"/>
        <v>0</v>
      </c>
      <c r="S545">
        <f t="shared" si="41"/>
        <v>8.1999999999999993</v>
      </c>
      <c r="T545">
        <f t="shared" si="42"/>
        <v>2.2777777777777777</v>
      </c>
    </row>
    <row r="546" spans="2:20" x14ac:dyDescent="0.3">
      <c r="B546" s="6" t="s">
        <v>9</v>
      </c>
      <c r="C546" s="6">
        <v>538</v>
      </c>
      <c r="D546" s="6">
        <v>538</v>
      </c>
      <c r="E546" s="7">
        <v>13</v>
      </c>
      <c r="F546" s="5">
        <f t="shared" si="43"/>
        <v>1.4722222222222223</v>
      </c>
      <c r="G546" s="5">
        <f t="shared" si="44"/>
        <v>5.3000000000000007</v>
      </c>
      <c r="R546">
        <f t="shared" si="40"/>
        <v>0</v>
      </c>
      <c r="S546">
        <f t="shared" si="41"/>
        <v>13</v>
      </c>
      <c r="T546">
        <f t="shared" si="42"/>
        <v>3.6111111111111112</v>
      </c>
    </row>
    <row r="547" spans="2:20" x14ac:dyDescent="0.3">
      <c r="B547" s="6" t="s">
        <v>9</v>
      </c>
      <c r="C547" s="6">
        <v>539</v>
      </c>
      <c r="D547" s="6">
        <v>539</v>
      </c>
      <c r="E547" s="7">
        <v>18.8</v>
      </c>
      <c r="F547" s="5">
        <f t="shared" si="43"/>
        <v>1.4027777777777779</v>
      </c>
      <c r="G547" s="5">
        <f t="shared" si="44"/>
        <v>5.0500000000000007</v>
      </c>
      <c r="R547">
        <f t="shared" si="40"/>
        <v>0</v>
      </c>
      <c r="S547">
        <f t="shared" si="41"/>
        <v>18.8</v>
      </c>
      <c r="T547">
        <f t="shared" si="42"/>
        <v>5.2222222222222223</v>
      </c>
    </row>
    <row r="548" spans="2:20" x14ac:dyDescent="0.3">
      <c r="B548" s="6" t="s">
        <v>9</v>
      </c>
      <c r="C548" s="6">
        <v>540</v>
      </c>
      <c r="D548" s="6">
        <v>540</v>
      </c>
      <c r="E548" s="7">
        <v>23.1</v>
      </c>
      <c r="F548" s="5">
        <f t="shared" si="43"/>
        <v>0.79166666666666652</v>
      </c>
      <c r="G548" s="5">
        <f t="shared" si="44"/>
        <v>2.8499999999999996</v>
      </c>
      <c r="R548">
        <f t="shared" si="40"/>
        <v>0</v>
      </c>
      <c r="S548">
        <f t="shared" si="41"/>
        <v>23.1</v>
      </c>
      <c r="T548">
        <f t="shared" si="42"/>
        <v>6.416666666666667</v>
      </c>
    </row>
    <row r="549" spans="2:20" x14ac:dyDescent="0.3">
      <c r="B549" s="6" t="s">
        <v>9</v>
      </c>
      <c r="C549" s="6">
        <v>541</v>
      </c>
      <c r="D549" s="6">
        <v>541</v>
      </c>
      <c r="E549" s="7">
        <v>24.5</v>
      </c>
      <c r="F549" s="5">
        <f t="shared" si="43"/>
        <v>0.19444444444444425</v>
      </c>
      <c r="G549" s="5">
        <f t="shared" si="44"/>
        <v>0.69999999999999929</v>
      </c>
      <c r="R549">
        <f t="shared" si="40"/>
        <v>0</v>
      </c>
      <c r="S549">
        <f t="shared" si="41"/>
        <v>24.5</v>
      </c>
      <c r="T549">
        <f t="shared" si="42"/>
        <v>6.8055555555555554</v>
      </c>
    </row>
    <row r="550" spans="2:20" x14ac:dyDescent="0.3">
      <c r="B550" s="6" t="s">
        <v>9</v>
      </c>
      <c r="C550" s="6">
        <v>542</v>
      </c>
      <c r="D550" s="6">
        <v>542</v>
      </c>
      <c r="E550" s="7">
        <v>24.5</v>
      </c>
      <c r="F550" s="5">
        <f t="shared" si="43"/>
        <v>-2.7777777777777679E-2</v>
      </c>
      <c r="G550" s="5">
        <f t="shared" si="44"/>
        <v>-9.9999999999999645E-2</v>
      </c>
      <c r="R550">
        <f t="shared" si="40"/>
        <v>0</v>
      </c>
      <c r="S550">
        <f t="shared" si="41"/>
        <v>24.5</v>
      </c>
      <c r="T550">
        <f t="shared" si="42"/>
        <v>6.8055555555555554</v>
      </c>
    </row>
    <row r="551" spans="2:20" x14ac:dyDescent="0.3">
      <c r="B551" s="6" t="s">
        <v>9</v>
      </c>
      <c r="C551" s="6">
        <v>543</v>
      </c>
      <c r="D551" s="6">
        <v>543</v>
      </c>
      <c r="E551" s="7">
        <v>24.3</v>
      </c>
      <c r="F551" s="5">
        <f t="shared" si="43"/>
        <v>-0.12499999999999981</v>
      </c>
      <c r="G551" s="5">
        <f t="shared" si="44"/>
        <v>-0.44999999999999929</v>
      </c>
      <c r="R551">
        <f t="shared" si="40"/>
        <v>0</v>
      </c>
      <c r="S551">
        <f t="shared" si="41"/>
        <v>24.3</v>
      </c>
      <c r="T551">
        <f t="shared" si="42"/>
        <v>6.75</v>
      </c>
    </row>
    <row r="552" spans="2:20" x14ac:dyDescent="0.3">
      <c r="B552" s="6" t="s">
        <v>9</v>
      </c>
      <c r="C552" s="6">
        <v>544</v>
      </c>
      <c r="D552" s="6">
        <v>544</v>
      </c>
      <c r="E552" s="7">
        <v>23.6</v>
      </c>
      <c r="F552" s="5">
        <f t="shared" si="43"/>
        <v>-0.27777777777777779</v>
      </c>
      <c r="G552" s="5">
        <f t="shared" si="44"/>
        <v>-1</v>
      </c>
      <c r="R552">
        <f t="shared" si="40"/>
        <v>0</v>
      </c>
      <c r="S552">
        <f t="shared" si="41"/>
        <v>23.6</v>
      </c>
      <c r="T552">
        <f t="shared" si="42"/>
        <v>6.5555555555555554</v>
      </c>
    </row>
    <row r="553" spans="2:20" x14ac:dyDescent="0.3">
      <c r="B553" s="6" t="s">
        <v>9</v>
      </c>
      <c r="C553" s="6">
        <v>545</v>
      </c>
      <c r="D553" s="6">
        <v>545</v>
      </c>
      <c r="E553" s="7">
        <v>22.3</v>
      </c>
      <c r="F553" s="5">
        <f t="shared" si="43"/>
        <v>-0.4861111111111111</v>
      </c>
      <c r="G553" s="5">
        <f t="shared" si="44"/>
        <v>-1.75</v>
      </c>
      <c r="R553">
        <f t="shared" si="40"/>
        <v>0</v>
      </c>
      <c r="S553">
        <f t="shared" si="41"/>
        <v>22.3</v>
      </c>
      <c r="T553">
        <f t="shared" si="42"/>
        <v>6.1944444444444446</v>
      </c>
    </row>
    <row r="554" spans="2:20" x14ac:dyDescent="0.3">
      <c r="B554" s="6" t="s">
        <v>9</v>
      </c>
      <c r="C554" s="6">
        <v>546</v>
      </c>
      <c r="D554" s="6">
        <v>546</v>
      </c>
      <c r="E554" s="7">
        <v>20.100000000000001</v>
      </c>
      <c r="F554" s="5">
        <f t="shared" si="43"/>
        <v>-0.5277777777777779</v>
      </c>
      <c r="G554" s="5">
        <f t="shared" si="44"/>
        <v>-1.9000000000000004</v>
      </c>
      <c r="R554">
        <f t="shared" si="40"/>
        <v>0</v>
      </c>
      <c r="S554">
        <f t="shared" si="41"/>
        <v>20.100000000000001</v>
      </c>
      <c r="T554">
        <f t="shared" si="42"/>
        <v>5.5833333333333339</v>
      </c>
    </row>
    <row r="555" spans="2:20" x14ac:dyDescent="0.3">
      <c r="B555" s="6" t="s">
        <v>9</v>
      </c>
      <c r="C555" s="6">
        <v>547</v>
      </c>
      <c r="D555" s="6">
        <v>547</v>
      </c>
      <c r="E555" s="7">
        <v>18.5</v>
      </c>
      <c r="F555" s="5">
        <f t="shared" si="43"/>
        <v>-0.40277777777777807</v>
      </c>
      <c r="G555" s="5">
        <f t="shared" si="44"/>
        <v>-1.4500000000000011</v>
      </c>
      <c r="R555">
        <f t="shared" si="40"/>
        <v>0</v>
      </c>
      <c r="S555">
        <f t="shared" si="41"/>
        <v>18.5</v>
      </c>
      <c r="T555">
        <f t="shared" si="42"/>
        <v>5.1388888888888884</v>
      </c>
    </row>
    <row r="556" spans="2:20" x14ac:dyDescent="0.3">
      <c r="B556" s="6" t="s">
        <v>9</v>
      </c>
      <c r="C556" s="6">
        <v>548</v>
      </c>
      <c r="D556" s="6">
        <v>548</v>
      </c>
      <c r="E556" s="7">
        <v>17.2</v>
      </c>
      <c r="F556" s="5">
        <f t="shared" si="43"/>
        <v>-0.30555555555555547</v>
      </c>
      <c r="G556" s="5">
        <f t="shared" si="44"/>
        <v>-1.0999999999999996</v>
      </c>
      <c r="R556">
        <f t="shared" si="40"/>
        <v>0</v>
      </c>
      <c r="S556">
        <f t="shared" si="41"/>
        <v>17.2</v>
      </c>
      <c r="T556">
        <f t="shared" si="42"/>
        <v>4.7777777777777777</v>
      </c>
    </row>
    <row r="557" spans="2:20" x14ac:dyDescent="0.3">
      <c r="B557" s="6" t="s">
        <v>9</v>
      </c>
      <c r="C557" s="6">
        <v>549</v>
      </c>
      <c r="D557" s="6">
        <v>549</v>
      </c>
      <c r="E557" s="7">
        <v>16.3</v>
      </c>
      <c r="F557" s="5">
        <f t="shared" si="43"/>
        <v>-0.24999999999999983</v>
      </c>
      <c r="G557" s="5">
        <f t="shared" si="44"/>
        <v>-0.89999999999999947</v>
      </c>
      <c r="R557">
        <f t="shared" si="40"/>
        <v>0</v>
      </c>
      <c r="S557">
        <f t="shared" si="41"/>
        <v>16.3</v>
      </c>
      <c r="T557">
        <f t="shared" si="42"/>
        <v>4.5277777777777777</v>
      </c>
    </row>
    <row r="558" spans="2:20" x14ac:dyDescent="0.3">
      <c r="B558" s="6" t="s">
        <v>9</v>
      </c>
      <c r="C558" s="6">
        <v>550</v>
      </c>
      <c r="D558" s="6">
        <v>550</v>
      </c>
      <c r="E558" s="7">
        <v>15.4</v>
      </c>
      <c r="F558" s="5">
        <f t="shared" si="43"/>
        <v>-0.2222222222222224</v>
      </c>
      <c r="G558" s="5">
        <f t="shared" si="44"/>
        <v>-0.80000000000000071</v>
      </c>
      <c r="R558">
        <f t="shared" si="40"/>
        <v>0</v>
      </c>
      <c r="S558">
        <f t="shared" si="41"/>
        <v>15.4</v>
      </c>
      <c r="T558">
        <f t="shared" si="42"/>
        <v>4.2777777777777777</v>
      </c>
    </row>
    <row r="559" spans="2:20" x14ac:dyDescent="0.3">
      <c r="B559" s="6" t="s">
        <v>9</v>
      </c>
      <c r="C559" s="6">
        <v>551</v>
      </c>
      <c r="D559" s="6">
        <v>551</v>
      </c>
      <c r="E559" s="7">
        <v>14.7</v>
      </c>
      <c r="F559" s="5">
        <f t="shared" si="43"/>
        <v>-0.15277777777777773</v>
      </c>
      <c r="G559" s="5">
        <f t="shared" si="44"/>
        <v>-0.54999999999999982</v>
      </c>
      <c r="R559">
        <f t="shared" si="40"/>
        <v>0</v>
      </c>
      <c r="S559">
        <f t="shared" si="41"/>
        <v>14.7</v>
      </c>
      <c r="T559">
        <f t="shared" si="42"/>
        <v>4.083333333333333</v>
      </c>
    </row>
    <row r="560" spans="2:20" x14ac:dyDescent="0.3">
      <c r="B560" s="6" t="s">
        <v>9</v>
      </c>
      <c r="C560" s="6">
        <v>552</v>
      </c>
      <c r="D560" s="6">
        <v>552</v>
      </c>
      <c r="E560" s="7">
        <v>14.3</v>
      </c>
      <c r="F560" s="5">
        <f t="shared" si="43"/>
        <v>-0.1388888888888889</v>
      </c>
      <c r="G560" s="5">
        <f t="shared" si="44"/>
        <v>-0.5</v>
      </c>
      <c r="R560">
        <f t="shared" si="40"/>
        <v>0</v>
      </c>
      <c r="S560">
        <f t="shared" si="41"/>
        <v>14.3</v>
      </c>
      <c r="T560">
        <f t="shared" si="42"/>
        <v>3.9722222222222223</v>
      </c>
    </row>
    <row r="561" spans="2:20" x14ac:dyDescent="0.3">
      <c r="B561" s="6" t="s">
        <v>9</v>
      </c>
      <c r="C561" s="6">
        <v>553</v>
      </c>
      <c r="D561" s="6">
        <v>553</v>
      </c>
      <c r="E561" s="7">
        <v>13.7</v>
      </c>
      <c r="F561" s="5">
        <f t="shared" si="43"/>
        <v>-0.1388888888888889</v>
      </c>
      <c r="G561" s="5">
        <f t="shared" si="44"/>
        <v>-0.5</v>
      </c>
      <c r="R561">
        <f t="shared" si="40"/>
        <v>0</v>
      </c>
      <c r="S561">
        <f t="shared" si="41"/>
        <v>13.7</v>
      </c>
      <c r="T561">
        <f t="shared" si="42"/>
        <v>3.8055555555555554</v>
      </c>
    </row>
    <row r="562" spans="2:20" x14ac:dyDescent="0.3">
      <c r="B562" s="6" t="s">
        <v>9</v>
      </c>
      <c r="C562" s="6">
        <v>554</v>
      </c>
      <c r="D562" s="6">
        <v>554</v>
      </c>
      <c r="E562" s="7">
        <v>13.3</v>
      </c>
      <c r="F562" s="5">
        <f t="shared" si="43"/>
        <v>-8.3333333333333287E-2</v>
      </c>
      <c r="G562" s="5">
        <f t="shared" si="44"/>
        <v>-0.29999999999999982</v>
      </c>
      <c r="R562">
        <f t="shared" si="40"/>
        <v>0</v>
      </c>
      <c r="S562">
        <f t="shared" si="41"/>
        <v>13.3</v>
      </c>
      <c r="T562">
        <f t="shared" si="42"/>
        <v>3.6944444444444446</v>
      </c>
    </row>
    <row r="563" spans="2:20" x14ac:dyDescent="0.3">
      <c r="B563" s="6" t="s">
        <v>9</v>
      </c>
      <c r="C563" s="6">
        <v>555</v>
      </c>
      <c r="D563" s="6">
        <v>555</v>
      </c>
      <c r="E563" s="7">
        <v>13.1</v>
      </c>
      <c r="F563" s="5">
        <f t="shared" si="43"/>
        <v>-2.7777777777777925E-2</v>
      </c>
      <c r="G563" s="5">
        <f t="shared" si="44"/>
        <v>-0.10000000000000053</v>
      </c>
      <c r="R563">
        <f t="shared" si="40"/>
        <v>0</v>
      </c>
      <c r="S563">
        <f t="shared" si="41"/>
        <v>13.1</v>
      </c>
      <c r="T563">
        <f t="shared" si="42"/>
        <v>3.6388888888888888</v>
      </c>
    </row>
    <row r="564" spans="2:20" x14ac:dyDescent="0.3">
      <c r="B564" s="6" t="s">
        <v>9</v>
      </c>
      <c r="C564" s="6">
        <v>556</v>
      </c>
      <c r="D564" s="6">
        <v>556</v>
      </c>
      <c r="E564" s="7">
        <v>13.1</v>
      </c>
      <c r="F564" s="5">
        <f t="shared" si="43"/>
        <v>2.7777777777777925E-2</v>
      </c>
      <c r="G564" s="5">
        <f t="shared" si="44"/>
        <v>0.10000000000000053</v>
      </c>
      <c r="R564">
        <f t="shared" si="40"/>
        <v>0</v>
      </c>
      <c r="S564">
        <f t="shared" si="41"/>
        <v>13.1</v>
      </c>
      <c r="T564">
        <f t="shared" si="42"/>
        <v>3.6388888888888888</v>
      </c>
    </row>
    <row r="565" spans="2:20" x14ac:dyDescent="0.3">
      <c r="B565" s="6" t="s">
        <v>9</v>
      </c>
      <c r="C565" s="6">
        <v>557</v>
      </c>
      <c r="D565" s="6">
        <v>557</v>
      </c>
      <c r="E565" s="7">
        <v>13.3</v>
      </c>
      <c r="F565" s="5">
        <f t="shared" si="43"/>
        <v>9.7222222222222363E-2</v>
      </c>
      <c r="G565" s="5">
        <f t="shared" si="44"/>
        <v>0.35000000000000053</v>
      </c>
      <c r="R565">
        <f t="shared" si="40"/>
        <v>0</v>
      </c>
      <c r="S565">
        <f t="shared" si="41"/>
        <v>13.3</v>
      </c>
      <c r="T565">
        <f t="shared" si="42"/>
        <v>3.6944444444444446</v>
      </c>
    </row>
    <row r="566" spans="2:20" x14ac:dyDescent="0.3">
      <c r="B566" s="6" t="s">
        <v>9</v>
      </c>
      <c r="C566" s="6">
        <v>558</v>
      </c>
      <c r="D566" s="6">
        <v>558</v>
      </c>
      <c r="E566" s="7">
        <v>13.8</v>
      </c>
      <c r="F566" s="5">
        <f t="shared" si="43"/>
        <v>0.16666666666666657</v>
      </c>
      <c r="G566" s="5">
        <f t="shared" si="44"/>
        <v>0.59999999999999964</v>
      </c>
      <c r="R566">
        <f t="shared" si="40"/>
        <v>0</v>
      </c>
      <c r="S566">
        <f t="shared" si="41"/>
        <v>13.8</v>
      </c>
      <c r="T566">
        <f t="shared" si="42"/>
        <v>3.8333333333333335</v>
      </c>
    </row>
    <row r="567" spans="2:20" x14ac:dyDescent="0.3">
      <c r="B567" s="6" t="s">
        <v>9</v>
      </c>
      <c r="C567" s="6">
        <v>559</v>
      </c>
      <c r="D567" s="6">
        <v>559</v>
      </c>
      <c r="E567" s="7">
        <v>14.5</v>
      </c>
      <c r="F567" s="5">
        <f t="shared" si="43"/>
        <v>0.37499999999999989</v>
      </c>
      <c r="G567" s="5">
        <f t="shared" si="44"/>
        <v>1.3499999999999996</v>
      </c>
      <c r="R567">
        <f t="shared" si="40"/>
        <v>0</v>
      </c>
      <c r="S567">
        <f t="shared" si="41"/>
        <v>14.5</v>
      </c>
      <c r="T567">
        <f t="shared" si="42"/>
        <v>4.0277777777777777</v>
      </c>
    </row>
    <row r="568" spans="2:20" x14ac:dyDescent="0.3">
      <c r="B568" s="6" t="s">
        <v>9</v>
      </c>
      <c r="C568" s="6">
        <v>560</v>
      </c>
      <c r="D568" s="6">
        <v>560</v>
      </c>
      <c r="E568" s="7">
        <v>16.5</v>
      </c>
      <c r="F568" s="5">
        <f t="shared" si="43"/>
        <v>0.34722222222222221</v>
      </c>
      <c r="G568" s="5">
        <f t="shared" si="44"/>
        <v>1.25</v>
      </c>
      <c r="R568">
        <f t="shared" si="40"/>
        <v>0</v>
      </c>
      <c r="S568">
        <f t="shared" si="41"/>
        <v>16.5</v>
      </c>
      <c r="T568">
        <f t="shared" si="42"/>
        <v>4.583333333333333</v>
      </c>
    </row>
    <row r="569" spans="2:20" x14ac:dyDescent="0.3">
      <c r="B569" s="6" t="s">
        <v>9</v>
      </c>
      <c r="C569" s="6">
        <v>561</v>
      </c>
      <c r="D569" s="6">
        <v>561</v>
      </c>
      <c r="E569" s="7">
        <v>17</v>
      </c>
      <c r="F569" s="5">
        <f t="shared" si="43"/>
        <v>6.9444444444444448E-2</v>
      </c>
      <c r="G569" s="5">
        <f t="shared" si="44"/>
        <v>0.25</v>
      </c>
      <c r="R569">
        <f t="shared" si="40"/>
        <v>0</v>
      </c>
      <c r="S569">
        <f t="shared" si="41"/>
        <v>17</v>
      </c>
      <c r="T569">
        <f t="shared" si="42"/>
        <v>4.7222222222222223</v>
      </c>
    </row>
    <row r="570" spans="2:20" x14ac:dyDescent="0.3">
      <c r="B570" s="6" t="s">
        <v>9</v>
      </c>
      <c r="C570" s="6">
        <v>562</v>
      </c>
      <c r="D570" s="6">
        <v>562</v>
      </c>
      <c r="E570" s="7">
        <v>17</v>
      </c>
      <c r="F570" s="5">
        <f t="shared" si="43"/>
        <v>0</v>
      </c>
      <c r="G570" s="5">
        <f t="shared" si="44"/>
        <v>0</v>
      </c>
      <c r="R570">
        <f t="shared" si="40"/>
        <v>0</v>
      </c>
      <c r="S570">
        <f t="shared" si="41"/>
        <v>17</v>
      </c>
      <c r="T570">
        <f t="shared" si="42"/>
        <v>4.7222222222222223</v>
      </c>
    </row>
    <row r="571" spans="2:20" x14ac:dyDescent="0.3">
      <c r="B571" s="6" t="s">
        <v>9</v>
      </c>
      <c r="C571" s="6">
        <v>563</v>
      </c>
      <c r="D571" s="6">
        <v>563</v>
      </c>
      <c r="E571" s="7">
        <v>17</v>
      </c>
      <c r="F571" s="5">
        <f t="shared" si="43"/>
        <v>-0.22222222222222215</v>
      </c>
      <c r="G571" s="5">
        <f t="shared" si="44"/>
        <v>-0.79999999999999982</v>
      </c>
      <c r="R571">
        <f t="shared" si="40"/>
        <v>0</v>
      </c>
      <c r="S571">
        <f t="shared" si="41"/>
        <v>17</v>
      </c>
      <c r="T571">
        <f t="shared" si="42"/>
        <v>4.7222222222222223</v>
      </c>
    </row>
    <row r="572" spans="2:20" x14ac:dyDescent="0.3">
      <c r="B572" s="6" t="s">
        <v>9</v>
      </c>
      <c r="C572" s="6">
        <v>564</v>
      </c>
      <c r="D572" s="6">
        <v>564</v>
      </c>
      <c r="E572" s="7">
        <v>15.4</v>
      </c>
      <c r="F572" s="5">
        <f t="shared" si="43"/>
        <v>-0.95833333333333337</v>
      </c>
      <c r="G572" s="5">
        <f t="shared" si="44"/>
        <v>-3.45</v>
      </c>
      <c r="R572">
        <f t="shared" si="40"/>
        <v>0</v>
      </c>
      <c r="S572">
        <f t="shared" si="41"/>
        <v>15.4</v>
      </c>
      <c r="T572">
        <f t="shared" si="42"/>
        <v>4.2777777777777777</v>
      </c>
    </row>
    <row r="573" spans="2:20" x14ac:dyDescent="0.3">
      <c r="B573" s="6" t="s">
        <v>9</v>
      </c>
      <c r="C573" s="6">
        <v>565</v>
      </c>
      <c r="D573" s="6">
        <v>565</v>
      </c>
      <c r="E573" s="7">
        <v>10.1</v>
      </c>
      <c r="F573" s="5">
        <f t="shared" si="43"/>
        <v>-1.4722222222222223</v>
      </c>
      <c r="G573" s="5">
        <f t="shared" si="44"/>
        <v>-5.3000000000000007</v>
      </c>
      <c r="R573">
        <f t="shared" si="40"/>
        <v>0</v>
      </c>
      <c r="S573">
        <f t="shared" si="41"/>
        <v>10.1</v>
      </c>
      <c r="T573">
        <f t="shared" si="42"/>
        <v>2.8055555555555554</v>
      </c>
    </row>
    <row r="574" spans="2:20" x14ac:dyDescent="0.3">
      <c r="B574" s="6" t="s">
        <v>9</v>
      </c>
      <c r="C574" s="6">
        <v>566</v>
      </c>
      <c r="D574" s="6">
        <v>566</v>
      </c>
      <c r="E574" s="7">
        <v>4.8</v>
      </c>
      <c r="F574" s="5">
        <f t="shared" si="43"/>
        <v>-1.4027777777777777</v>
      </c>
      <c r="G574" s="5">
        <f t="shared" si="44"/>
        <v>-5.05</v>
      </c>
      <c r="R574">
        <f t="shared" si="40"/>
        <v>0</v>
      </c>
      <c r="S574">
        <f t="shared" si="41"/>
        <v>4.8</v>
      </c>
      <c r="T574">
        <f t="shared" si="42"/>
        <v>1.3333333333333333</v>
      </c>
    </row>
    <row r="575" spans="2:20" x14ac:dyDescent="0.3">
      <c r="B575" s="6" t="s">
        <v>9</v>
      </c>
      <c r="C575" s="6">
        <v>567</v>
      </c>
      <c r="D575" s="6">
        <v>567</v>
      </c>
      <c r="E575" s="7">
        <v>0</v>
      </c>
      <c r="F575" s="5">
        <f t="shared" si="43"/>
        <v>-0.66666666666666663</v>
      </c>
      <c r="G575" s="5">
        <f t="shared" si="44"/>
        <v>-2.4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6" t="s">
        <v>9</v>
      </c>
      <c r="C576" s="6">
        <v>568</v>
      </c>
      <c r="D576" s="6">
        <v>568</v>
      </c>
      <c r="E576" s="7">
        <v>0</v>
      </c>
      <c r="F576" s="5">
        <f t="shared" si="43"/>
        <v>0</v>
      </c>
      <c r="G576" s="5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6" t="s">
        <v>9</v>
      </c>
      <c r="C577" s="6">
        <v>569</v>
      </c>
      <c r="D577" s="6">
        <v>569</v>
      </c>
      <c r="E577" s="7">
        <v>0</v>
      </c>
      <c r="F577" s="5">
        <f t="shared" si="43"/>
        <v>0</v>
      </c>
      <c r="G577" s="5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6" t="s">
        <v>9</v>
      </c>
      <c r="C578" s="6">
        <v>570</v>
      </c>
      <c r="D578" s="6">
        <v>570</v>
      </c>
      <c r="E578" s="7">
        <v>0</v>
      </c>
      <c r="F578" s="5">
        <f t="shared" si="43"/>
        <v>0</v>
      </c>
      <c r="G578" s="5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6" t="s">
        <v>9</v>
      </c>
      <c r="C579" s="6">
        <v>571</v>
      </c>
      <c r="D579" s="6">
        <v>571</v>
      </c>
      <c r="E579" s="7">
        <v>0</v>
      </c>
      <c r="F579" s="5">
        <f t="shared" si="43"/>
        <v>0</v>
      </c>
      <c r="G579" s="5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6" t="s">
        <v>9</v>
      </c>
      <c r="C580" s="6">
        <v>572</v>
      </c>
      <c r="D580" s="6">
        <v>572</v>
      </c>
      <c r="E580" s="7">
        <v>0</v>
      </c>
      <c r="F580" s="5">
        <f t="shared" si="43"/>
        <v>0</v>
      </c>
      <c r="G580" s="5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6" t="s">
        <v>9</v>
      </c>
      <c r="C581" s="6">
        <v>573</v>
      </c>
      <c r="D581" s="6">
        <v>573</v>
      </c>
      <c r="E581" s="7">
        <v>0</v>
      </c>
      <c r="F581" s="5">
        <f t="shared" si="43"/>
        <v>0</v>
      </c>
      <c r="G581" s="5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6" t="s">
        <v>9</v>
      </c>
      <c r="C582" s="6">
        <v>574</v>
      </c>
      <c r="D582" s="6">
        <v>574</v>
      </c>
      <c r="E582" s="7">
        <v>0</v>
      </c>
      <c r="F582" s="5">
        <f t="shared" si="43"/>
        <v>0</v>
      </c>
      <c r="G582" s="5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6" t="s">
        <v>9</v>
      </c>
      <c r="C583" s="6">
        <v>575</v>
      </c>
      <c r="D583" s="6">
        <v>575</v>
      </c>
      <c r="E583" s="7">
        <v>0</v>
      </c>
      <c r="F583" s="5">
        <f t="shared" si="43"/>
        <v>0</v>
      </c>
      <c r="G583" s="5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6" t="s">
        <v>9</v>
      </c>
      <c r="C584" s="6">
        <v>576</v>
      </c>
      <c r="D584" s="6">
        <v>576</v>
      </c>
      <c r="E584" s="7">
        <v>0</v>
      </c>
      <c r="F584" s="5">
        <f t="shared" si="43"/>
        <v>0</v>
      </c>
      <c r="G584" s="5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6" t="s">
        <v>9</v>
      </c>
      <c r="C585" s="6">
        <v>577</v>
      </c>
      <c r="D585" s="6">
        <v>577</v>
      </c>
      <c r="E585" s="7">
        <v>0</v>
      </c>
      <c r="F585" s="5">
        <f t="shared" si="43"/>
        <v>0</v>
      </c>
      <c r="G585" s="5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6" t="s">
        <v>9</v>
      </c>
      <c r="C586" s="6">
        <v>578</v>
      </c>
      <c r="D586" s="6">
        <v>578</v>
      </c>
      <c r="E586" s="7">
        <v>0</v>
      </c>
      <c r="F586" s="5">
        <f t="shared" ref="F586:F649" si="48">($E587-$E585)/2/3.6</f>
        <v>0</v>
      </c>
      <c r="G586" s="5">
        <f t="shared" ref="G586:G649" si="49">($E587-$E585)/2</f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6" t="s">
        <v>9</v>
      </c>
      <c r="C587" s="6">
        <v>579</v>
      </c>
      <c r="D587" s="6">
        <v>579</v>
      </c>
      <c r="E587" s="7">
        <v>0</v>
      </c>
      <c r="F587" s="5">
        <f t="shared" si="48"/>
        <v>0</v>
      </c>
      <c r="G587" s="5">
        <f t="shared" si="49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6" t="s">
        <v>9</v>
      </c>
      <c r="C588" s="6">
        <v>580</v>
      </c>
      <c r="D588" s="6">
        <v>580</v>
      </c>
      <c r="E588" s="7">
        <v>0</v>
      </c>
      <c r="F588" s="5">
        <f t="shared" si="48"/>
        <v>0</v>
      </c>
      <c r="G588" s="5">
        <f t="shared" si="49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6" t="s">
        <v>9</v>
      </c>
      <c r="C589" s="6">
        <v>581</v>
      </c>
      <c r="D589" s="6">
        <v>581</v>
      </c>
      <c r="E589" s="7">
        <v>0</v>
      </c>
      <c r="F589" s="5">
        <f t="shared" si="48"/>
        <v>0</v>
      </c>
      <c r="G589" s="5">
        <f t="shared" si="49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6" t="s">
        <v>9</v>
      </c>
      <c r="C590" s="6">
        <v>582</v>
      </c>
      <c r="D590" s="6">
        <v>582</v>
      </c>
      <c r="E590" s="7">
        <v>0</v>
      </c>
      <c r="F590" s="5">
        <f t="shared" si="48"/>
        <v>0</v>
      </c>
      <c r="G590" s="5">
        <f t="shared" si="49"/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6" t="s">
        <v>9</v>
      </c>
      <c r="C591" s="6">
        <v>583</v>
      </c>
      <c r="D591" s="6">
        <v>583</v>
      </c>
      <c r="E591" s="7">
        <v>0</v>
      </c>
      <c r="F591" s="5">
        <f t="shared" si="48"/>
        <v>0</v>
      </c>
      <c r="G591" s="5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6" t="s">
        <v>9</v>
      </c>
      <c r="C592" s="6">
        <v>584</v>
      </c>
      <c r="D592" s="6">
        <v>584</v>
      </c>
      <c r="E592" s="7">
        <v>0</v>
      </c>
      <c r="F592" s="5">
        <f t="shared" si="48"/>
        <v>0</v>
      </c>
      <c r="G592" s="5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6" t="s">
        <v>9</v>
      </c>
      <c r="C593" s="6">
        <v>585</v>
      </c>
      <c r="D593" s="6">
        <v>585</v>
      </c>
      <c r="E593" s="7">
        <v>0</v>
      </c>
      <c r="F593" s="5">
        <f t="shared" si="48"/>
        <v>0</v>
      </c>
      <c r="G593" s="5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6" t="s">
        <v>9</v>
      </c>
      <c r="C594" s="6">
        <v>586</v>
      </c>
      <c r="D594" s="6">
        <v>586</v>
      </c>
      <c r="E594" s="7">
        <v>0</v>
      </c>
      <c r="F594" s="5">
        <f t="shared" si="48"/>
        <v>0</v>
      </c>
      <c r="G594" s="5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6" t="s">
        <v>9</v>
      </c>
      <c r="C595" s="6">
        <v>587</v>
      </c>
      <c r="D595" s="6">
        <v>587</v>
      </c>
      <c r="E595" s="7">
        <v>0</v>
      </c>
      <c r="F595" s="5">
        <f t="shared" si="48"/>
        <v>0</v>
      </c>
      <c r="G595" s="5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6" t="s">
        <v>9</v>
      </c>
      <c r="C596" s="6">
        <v>588</v>
      </c>
      <c r="D596" s="6">
        <v>588</v>
      </c>
      <c r="E596" s="7">
        <v>0</v>
      </c>
      <c r="F596" s="5">
        <f t="shared" si="48"/>
        <v>0</v>
      </c>
      <c r="G596" s="5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6" t="s">
        <v>9</v>
      </c>
      <c r="C597" s="6">
        <v>589</v>
      </c>
      <c r="D597" s="6">
        <v>589</v>
      </c>
      <c r="E597" s="7">
        <v>0</v>
      </c>
      <c r="F597" s="5">
        <f t="shared" si="48"/>
        <v>0</v>
      </c>
      <c r="G597" s="5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8" t="s">
        <v>10</v>
      </c>
      <c r="C598" s="8">
        <v>590</v>
      </c>
      <c r="D598" s="8">
        <v>1</v>
      </c>
      <c r="E598" s="9">
        <v>0</v>
      </c>
      <c r="F598" s="5">
        <f t="shared" si="48"/>
        <v>0</v>
      </c>
      <c r="G598" s="5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8" t="s">
        <v>10</v>
      </c>
      <c r="C599" s="8">
        <v>591</v>
      </c>
      <c r="D599" s="8">
        <v>2</v>
      </c>
      <c r="E599" s="9">
        <v>0</v>
      </c>
      <c r="F599" s="5">
        <f t="shared" si="48"/>
        <v>0</v>
      </c>
      <c r="G599" s="5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8" t="s">
        <v>10</v>
      </c>
      <c r="C600" s="8">
        <v>592</v>
      </c>
      <c r="D600" s="8">
        <v>3</v>
      </c>
      <c r="E600" s="9">
        <v>0</v>
      </c>
      <c r="F600" s="5">
        <f t="shared" si="48"/>
        <v>0</v>
      </c>
      <c r="G600" s="5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8" t="s">
        <v>10</v>
      </c>
      <c r="C601" s="8">
        <v>593</v>
      </c>
      <c r="D601" s="8">
        <v>4</v>
      </c>
      <c r="E601" s="9">
        <v>0</v>
      </c>
      <c r="F601" s="5">
        <f t="shared" si="48"/>
        <v>0</v>
      </c>
      <c r="G601" s="5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8" t="s">
        <v>10</v>
      </c>
      <c r="C602" s="8">
        <v>594</v>
      </c>
      <c r="D602" s="8">
        <v>5</v>
      </c>
      <c r="E602" s="9">
        <v>0</v>
      </c>
      <c r="F602" s="5">
        <f t="shared" si="48"/>
        <v>0</v>
      </c>
      <c r="G602" s="5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8" t="s">
        <v>10</v>
      </c>
      <c r="C603" s="8">
        <v>595</v>
      </c>
      <c r="D603" s="8">
        <v>6</v>
      </c>
      <c r="E603" s="9">
        <v>0</v>
      </c>
      <c r="F603" s="5">
        <f t="shared" si="48"/>
        <v>0</v>
      </c>
      <c r="G603" s="5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8" t="s">
        <v>10</v>
      </c>
      <c r="C604" s="8">
        <v>596</v>
      </c>
      <c r="D604" s="8">
        <v>7</v>
      </c>
      <c r="E604" s="9">
        <v>0</v>
      </c>
      <c r="F604" s="5">
        <f t="shared" si="48"/>
        <v>0</v>
      </c>
      <c r="G604" s="5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8" t="s">
        <v>10</v>
      </c>
      <c r="C605" s="8">
        <v>597</v>
      </c>
      <c r="D605" s="8">
        <v>8</v>
      </c>
      <c r="E605" s="9">
        <v>0</v>
      </c>
      <c r="F605" s="5">
        <f t="shared" si="48"/>
        <v>0</v>
      </c>
      <c r="G605" s="5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8" t="s">
        <v>10</v>
      </c>
      <c r="C606" s="8">
        <v>598</v>
      </c>
      <c r="D606" s="8">
        <v>9</v>
      </c>
      <c r="E606" s="9">
        <v>0</v>
      </c>
      <c r="F606" s="5">
        <f t="shared" si="48"/>
        <v>0</v>
      </c>
      <c r="G606" s="5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8" t="s">
        <v>10</v>
      </c>
      <c r="C607" s="8">
        <v>599</v>
      </c>
      <c r="D607" s="8">
        <v>10</v>
      </c>
      <c r="E607" s="9">
        <v>0</v>
      </c>
      <c r="F607" s="5">
        <f t="shared" si="48"/>
        <v>0</v>
      </c>
      <c r="G607" s="5">
        <f t="shared" si="49"/>
        <v>0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8" t="s">
        <v>10</v>
      </c>
      <c r="C608" s="8">
        <v>600</v>
      </c>
      <c r="D608" s="8">
        <v>11</v>
      </c>
      <c r="E608" s="9">
        <v>0</v>
      </c>
      <c r="F608" s="5">
        <f t="shared" si="48"/>
        <v>0.1388888888888889</v>
      </c>
      <c r="G608" s="5">
        <f t="shared" si="49"/>
        <v>0.5</v>
      </c>
      <c r="R608">
        <f t="shared" si="45"/>
        <v>1</v>
      </c>
      <c r="S608" t="str">
        <f t="shared" si="46"/>
        <v/>
      </c>
      <c r="T608">
        <f t="shared" si="47"/>
        <v>0</v>
      </c>
    </row>
    <row r="609" spans="2:20" x14ac:dyDescent="0.3">
      <c r="B609" s="8" t="s">
        <v>10</v>
      </c>
      <c r="C609" s="8">
        <v>601</v>
      </c>
      <c r="D609" s="8">
        <v>12</v>
      </c>
      <c r="E609" s="9">
        <v>1</v>
      </c>
      <c r="F609" s="5">
        <f t="shared" si="48"/>
        <v>0.29166666666666669</v>
      </c>
      <c r="G609" s="5">
        <f t="shared" si="49"/>
        <v>1.05</v>
      </c>
      <c r="R609">
        <f t="shared" si="45"/>
        <v>0</v>
      </c>
      <c r="S609">
        <f t="shared" si="46"/>
        <v>1</v>
      </c>
      <c r="T609">
        <f t="shared" si="47"/>
        <v>0.27777777777777779</v>
      </c>
    </row>
    <row r="610" spans="2:20" x14ac:dyDescent="0.3">
      <c r="B610" s="8" t="s">
        <v>10</v>
      </c>
      <c r="C610" s="8">
        <v>602</v>
      </c>
      <c r="D610" s="8">
        <v>13</v>
      </c>
      <c r="E610" s="9">
        <v>2.1</v>
      </c>
      <c r="F610" s="5">
        <f t="shared" si="48"/>
        <v>0.52777777777777779</v>
      </c>
      <c r="G610" s="5">
        <f t="shared" si="49"/>
        <v>1.9</v>
      </c>
      <c r="R610">
        <f t="shared" si="45"/>
        <v>0</v>
      </c>
      <c r="S610">
        <f t="shared" si="46"/>
        <v>2.1</v>
      </c>
      <c r="T610">
        <f t="shared" si="47"/>
        <v>0.58333333333333337</v>
      </c>
    </row>
    <row r="611" spans="2:20" x14ac:dyDescent="0.3">
      <c r="B611" s="8" t="s">
        <v>10</v>
      </c>
      <c r="C611" s="8">
        <v>603</v>
      </c>
      <c r="D611" s="8">
        <v>14</v>
      </c>
      <c r="E611" s="9">
        <v>4.8</v>
      </c>
      <c r="F611" s="5">
        <f t="shared" si="48"/>
        <v>0.97222222222222221</v>
      </c>
      <c r="G611" s="5">
        <f t="shared" si="49"/>
        <v>3.5</v>
      </c>
      <c r="R611">
        <f t="shared" si="45"/>
        <v>0</v>
      </c>
      <c r="S611">
        <f t="shared" si="46"/>
        <v>4.8</v>
      </c>
      <c r="T611">
        <f t="shared" si="47"/>
        <v>1.3333333333333333</v>
      </c>
    </row>
    <row r="612" spans="2:20" x14ac:dyDescent="0.3">
      <c r="B612" s="8" t="s">
        <v>10</v>
      </c>
      <c r="C612" s="8">
        <v>604</v>
      </c>
      <c r="D612" s="8">
        <v>15</v>
      </c>
      <c r="E612" s="9">
        <v>9.1</v>
      </c>
      <c r="F612" s="5">
        <f t="shared" si="48"/>
        <v>1.3055555555555554</v>
      </c>
      <c r="G612" s="5">
        <f t="shared" si="49"/>
        <v>4.6999999999999993</v>
      </c>
      <c r="R612">
        <f t="shared" si="45"/>
        <v>0</v>
      </c>
      <c r="S612">
        <f t="shared" si="46"/>
        <v>9.1</v>
      </c>
      <c r="T612">
        <f t="shared" si="47"/>
        <v>2.5277777777777777</v>
      </c>
    </row>
    <row r="613" spans="2:20" x14ac:dyDescent="0.3">
      <c r="B613" s="8" t="s">
        <v>10</v>
      </c>
      <c r="C613" s="8">
        <v>605</v>
      </c>
      <c r="D613" s="8">
        <v>16</v>
      </c>
      <c r="E613" s="9">
        <v>14.2</v>
      </c>
      <c r="F613" s="5">
        <f t="shared" si="48"/>
        <v>1.4861111111111112</v>
      </c>
      <c r="G613" s="5">
        <f t="shared" si="49"/>
        <v>5.3500000000000005</v>
      </c>
      <c r="R613">
        <f t="shared" si="45"/>
        <v>0</v>
      </c>
      <c r="S613">
        <f t="shared" si="46"/>
        <v>14.2</v>
      </c>
      <c r="T613">
        <f t="shared" si="47"/>
        <v>3.9444444444444442</v>
      </c>
    </row>
    <row r="614" spans="2:20" x14ac:dyDescent="0.3">
      <c r="B614" s="8" t="s">
        <v>10</v>
      </c>
      <c r="C614" s="8">
        <v>606</v>
      </c>
      <c r="D614" s="8">
        <v>17</v>
      </c>
      <c r="E614" s="9">
        <v>19.8</v>
      </c>
      <c r="F614" s="5">
        <f t="shared" si="48"/>
        <v>1.5694444444444444</v>
      </c>
      <c r="G614" s="5">
        <f t="shared" si="49"/>
        <v>5.65</v>
      </c>
      <c r="R614">
        <f t="shared" si="45"/>
        <v>0</v>
      </c>
      <c r="S614">
        <f t="shared" si="46"/>
        <v>19.8</v>
      </c>
      <c r="T614">
        <f t="shared" si="47"/>
        <v>5.5</v>
      </c>
    </row>
    <row r="615" spans="2:20" x14ac:dyDescent="0.3">
      <c r="B615" s="8" t="s">
        <v>10</v>
      </c>
      <c r="C615" s="8">
        <v>607</v>
      </c>
      <c r="D615" s="8">
        <v>18</v>
      </c>
      <c r="E615" s="9">
        <v>25.5</v>
      </c>
      <c r="F615" s="5">
        <f t="shared" si="48"/>
        <v>1.4861111111111109</v>
      </c>
      <c r="G615" s="5">
        <f t="shared" si="49"/>
        <v>5.35</v>
      </c>
      <c r="R615">
        <f t="shared" si="45"/>
        <v>0</v>
      </c>
      <c r="S615">
        <f t="shared" si="46"/>
        <v>25.5</v>
      </c>
      <c r="T615">
        <f t="shared" si="47"/>
        <v>7.083333333333333</v>
      </c>
    </row>
    <row r="616" spans="2:20" x14ac:dyDescent="0.3">
      <c r="B616" s="8" t="s">
        <v>10</v>
      </c>
      <c r="C616" s="8">
        <v>608</v>
      </c>
      <c r="D616" s="8">
        <v>19</v>
      </c>
      <c r="E616" s="9">
        <v>30.5</v>
      </c>
      <c r="F616" s="5">
        <f t="shared" si="48"/>
        <v>1.2916666666666663</v>
      </c>
      <c r="G616" s="5">
        <f t="shared" si="49"/>
        <v>4.6499999999999986</v>
      </c>
      <c r="R616">
        <f t="shared" si="45"/>
        <v>0</v>
      </c>
      <c r="S616">
        <f t="shared" si="46"/>
        <v>30.5</v>
      </c>
      <c r="T616">
        <f t="shared" si="47"/>
        <v>8.4722222222222214</v>
      </c>
    </row>
    <row r="617" spans="2:20" x14ac:dyDescent="0.3">
      <c r="B617" s="8" t="s">
        <v>10</v>
      </c>
      <c r="C617" s="8">
        <v>609</v>
      </c>
      <c r="D617" s="8">
        <v>20</v>
      </c>
      <c r="E617" s="9">
        <v>34.799999999999997</v>
      </c>
      <c r="F617" s="5">
        <f t="shared" si="48"/>
        <v>1.1527777777777775</v>
      </c>
      <c r="G617" s="5">
        <f t="shared" si="49"/>
        <v>4.1499999999999986</v>
      </c>
      <c r="R617">
        <f t="shared" si="45"/>
        <v>0</v>
      </c>
      <c r="S617">
        <f t="shared" si="46"/>
        <v>34.799999999999997</v>
      </c>
      <c r="T617">
        <f t="shared" si="47"/>
        <v>9.6666666666666661</v>
      </c>
    </row>
    <row r="618" spans="2:20" x14ac:dyDescent="0.3">
      <c r="B618" s="8" t="s">
        <v>10</v>
      </c>
      <c r="C618" s="8">
        <v>610</v>
      </c>
      <c r="D618" s="8">
        <v>21</v>
      </c>
      <c r="E618" s="9">
        <v>38.799999999999997</v>
      </c>
      <c r="F618" s="5">
        <f t="shared" si="48"/>
        <v>1.1250000000000002</v>
      </c>
      <c r="G618" s="5">
        <f t="shared" si="49"/>
        <v>4.0500000000000007</v>
      </c>
      <c r="R618">
        <f t="shared" si="45"/>
        <v>0</v>
      </c>
      <c r="S618">
        <f t="shared" si="46"/>
        <v>38.799999999999997</v>
      </c>
      <c r="T618">
        <f t="shared" si="47"/>
        <v>10.777777777777777</v>
      </c>
    </row>
    <row r="619" spans="2:20" x14ac:dyDescent="0.3">
      <c r="B619" s="8" t="s">
        <v>10</v>
      </c>
      <c r="C619" s="8">
        <v>611</v>
      </c>
      <c r="D619" s="8">
        <v>22</v>
      </c>
      <c r="E619" s="9">
        <v>42.9</v>
      </c>
      <c r="F619" s="5">
        <f t="shared" si="48"/>
        <v>1.0555555555555558</v>
      </c>
      <c r="G619" s="5">
        <f t="shared" si="49"/>
        <v>3.8000000000000007</v>
      </c>
      <c r="R619">
        <f t="shared" si="45"/>
        <v>0</v>
      </c>
      <c r="S619">
        <f t="shared" si="46"/>
        <v>42.9</v>
      </c>
      <c r="T619">
        <f t="shared" si="47"/>
        <v>11.916666666666666</v>
      </c>
    </row>
    <row r="620" spans="2:20" x14ac:dyDescent="0.3">
      <c r="B620" s="8" t="s">
        <v>10</v>
      </c>
      <c r="C620" s="8">
        <v>612</v>
      </c>
      <c r="D620" s="8">
        <v>23</v>
      </c>
      <c r="E620" s="9">
        <v>46.4</v>
      </c>
      <c r="F620" s="5">
        <f t="shared" si="48"/>
        <v>0.74999999999999978</v>
      </c>
      <c r="G620" s="5">
        <f t="shared" si="49"/>
        <v>2.6999999999999993</v>
      </c>
      <c r="R620">
        <f t="shared" si="45"/>
        <v>0</v>
      </c>
      <c r="S620">
        <f t="shared" si="46"/>
        <v>46.4</v>
      </c>
      <c r="T620">
        <f t="shared" si="47"/>
        <v>12.888888888888888</v>
      </c>
    </row>
    <row r="621" spans="2:20" x14ac:dyDescent="0.3">
      <c r="B621" s="8" t="s">
        <v>10</v>
      </c>
      <c r="C621" s="8">
        <v>613</v>
      </c>
      <c r="D621" s="8">
        <v>24</v>
      </c>
      <c r="E621" s="9">
        <v>48.3</v>
      </c>
      <c r="F621" s="5">
        <f t="shared" si="48"/>
        <v>0.31944444444444503</v>
      </c>
      <c r="G621" s="5">
        <f t="shared" si="49"/>
        <v>1.1500000000000021</v>
      </c>
      <c r="R621">
        <f t="shared" si="45"/>
        <v>0</v>
      </c>
      <c r="S621">
        <f t="shared" si="46"/>
        <v>48.3</v>
      </c>
      <c r="T621">
        <f t="shared" si="47"/>
        <v>13.416666666666666</v>
      </c>
    </row>
    <row r="622" spans="2:20" x14ac:dyDescent="0.3">
      <c r="B622" s="8" t="s">
        <v>10</v>
      </c>
      <c r="C622" s="8">
        <v>614</v>
      </c>
      <c r="D622" s="8">
        <v>25</v>
      </c>
      <c r="E622" s="9">
        <v>48.7</v>
      </c>
      <c r="F622" s="5">
        <f t="shared" si="48"/>
        <v>2.7777777777778172E-2</v>
      </c>
      <c r="G622" s="5">
        <f t="shared" si="49"/>
        <v>0.10000000000000142</v>
      </c>
      <c r="R622">
        <f t="shared" si="45"/>
        <v>0</v>
      </c>
      <c r="S622">
        <f t="shared" si="46"/>
        <v>48.7</v>
      </c>
      <c r="T622">
        <f t="shared" si="47"/>
        <v>13.527777777777779</v>
      </c>
    </row>
    <row r="623" spans="2:20" x14ac:dyDescent="0.3">
      <c r="B623" s="8" t="s">
        <v>10</v>
      </c>
      <c r="C623" s="8">
        <v>615</v>
      </c>
      <c r="D623" s="8">
        <v>26</v>
      </c>
      <c r="E623" s="9">
        <v>48.5</v>
      </c>
      <c r="F623" s="5">
        <f t="shared" si="48"/>
        <v>-4.1666666666667261E-2</v>
      </c>
      <c r="G623" s="5">
        <f t="shared" si="49"/>
        <v>-0.15000000000000213</v>
      </c>
      <c r="R623">
        <f t="shared" si="45"/>
        <v>0</v>
      </c>
      <c r="S623">
        <f t="shared" si="46"/>
        <v>48.5</v>
      </c>
      <c r="T623">
        <f t="shared" si="47"/>
        <v>13.472222222222221</v>
      </c>
    </row>
    <row r="624" spans="2:20" x14ac:dyDescent="0.3">
      <c r="B624" s="8" t="s">
        <v>10</v>
      </c>
      <c r="C624" s="8">
        <v>616</v>
      </c>
      <c r="D624" s="8">
        <v>27</v>
      </c>
      <c r="E624" s="9">
        <v>48.4</v>
      </c>
      <c r="F624" s="5">
        <f t="shared" si="48"/>
        <v>-4.1666666666666269E-2</v>
      </c>
      <c r="G624" s="5">
        <f t="shared" si="49"/>
        <v>-0.14999999999999858</v>
      </c>
      <c r="R624">
        <f t="shared" si="45"/>
        <v>0</v>
      </c>
      <c r="S624">
        <f t="shared" si="46"/>
        <v>48.4</v>
      </c>
      <c r="T624">
        <f t="shared" si="47"/>
        <v>13.444444444444443</v>
      </c>
    </row>
    <row r="625" spans="2:20" x14ac:dyDescent="0.3">
      <c r="B625" s="8" t="s">
        <v>10</v>
      </c>
      <c r="C625" s="8">
        <v>617</v>
      </c>
      <c r="D625" s="8">
        <v>28</v>
      </c>
      <c r="E625" s="9">
        <v>48.2</v>
      </c>
      <c r="F625" s="5">
        <f t="shared" si="48"/>
        <v>-8.3333333333333523E-2</v>
      </c>
      <c r="G625" s="5">
        <f t="shared" si="49"/>
        <v>-0.30000000000000071</v>
      </c>
      <c r="R625">
        <f t="shared" si="45"/>
        <v>0</v>
      </c>
      <c r="S625">
        <f t="shared" si="46"/>
        <v>48.2</v>
      </c>
      <c r="T625">
        <f t="shared" si="47"/>
        <v>13.388888888888889</v>
      </c>
    </row>
    <row r="626" spans="2:20" x14ac:dyDescent="0.3">
      <c r="B626" s="8" t="s">
        <v>10</v>
      </c>
      <c r="C626" s="8">
        <v>618</v>
      </c>
      <c r="D626" s="8">
        <v>29</v>
      </c>
      <c r="E626" s="9">
        <v>47.8</v>
      </c>
      <c r="F626" s="5">
        <f t="shared" si="48"/>
        <v>-0.16666666666666705</v>
      </c>
      <c r="G626" s="5">
        <f t="shared" si="49"/>
        <v>-0.60000000000000142</v>
      </c>
      <c r="R626">
        <f t="shared" si="45"/>
        <v>0</v>
      </c>
      <c r="S626">
        <f t="shared" si="46"/>
        <v>47.8</v>
      </c>
      <c r="T626">
        <f t="shared" si="47"/>
        <v>13.277777777777777</v>
      </c>
    </row>
    <row r="627" spans="2:20" x14ac:dyDescent="0.3">
      <c r="B627" s="8" t="s">
        <v>10</v>
      </c>
      <c r="C627" s="8">
        <v>619</v>
      </c>
      <c r="D627" s="8">
        <v>30</v>
      </c>
      <c r="E627" s="9">
        <v>47</v>
      </c>
      <c r="F627" s="5">
        <f t="shared" si="48"/>
        <v>-0.26388888888888867</v>
      </c>
      <c r="G627" s="5">
        <f t="shared" si="49"/>
        <v>-0.94999999999999929</v>
      </c>
      <c r="R627">
        <f t="shared" si="45"/>
        <v>0</v>
      </c>
      <c r="S627">
        <f t="shared" si="46"/>
        <v>47</v>
      </c>
      <c r="T627">
        <f t="shared" si="47"/>
        <v>13.055555555555555</v>
      </c>
    </row>
    <row r="628" spans="2:20" x14ac:dyDescent="0.3">
      <c r="B628" s="8" t="s">
        <v>10</v>
      </c>
      <c r="C628" s="8">
        <v>620</v>
      </c>
      <c r="D628" s="8">
        <v>31</v>
      </c>
      <c r="E628" s="9">
        <v>45.9</v>
      </c>
      <c r="F628" s="5">
        <f t="shared" si="48"/>
        <v>-0.29166666666666685</v>
      </c>
      <c r="G628" s="5">
        <f t="shared" si="49"/>
        <v>-1.0500000000000007</v>
      </c>
      <c r="R628">
        <f t="shared" si="45"/>
        <v>0</v>
      </c>
      <c r="S628">
        <f t="shared" si="46"/>
        <v>45.9</v>
      </c>
      <c r="T628">
        <f t="shared" si="47"/>
        <v>12.75</v>
      </c>
    </row>
    <row r="629" spans="2:20" x14ac:dyDescent="0.3">
      <c r="B629" s="8" t="s">
        <v>10</v>
      </c>
      <c r="C629" s="8">
        <v>621</v>
      </c>
      <c r="D629" s="8">
        <v>32</v>
      </c>
      <c r="E629" s="9">
        <v>44.9</v>
      </c>
      <c r="F629" s="5">
        <f t="shared" si="48"/>
        <v>-0.20833333333333331</v>
      </c>
      <c r="G629" s="5">
        <f t="shared" si="49"/>
        <v>-0.75</v>
      </c>
      <c r="R629">
        <f t="shared" si="45"/>
        <v>0</v>
      </c>
      <c r="S629">
        <f t="shared" si="46"/>
        <v>44.9</v>
      </c>
      <c r="T629">
        <f t="shared" si="47"/>
        <v>12.472222222222221</v>
      </c>
    </row>
    <row r="630" spans="2:20" x14ac:dyDescent="0.3">
      <c r="B630" s="8" t="s">
        <v>10</v>
      </c>
      <c r="C630" s="8">
        <v>622</v>
      </c>
      <c r="D630" s="8">
        <v>33</v>
      </c>
      <c r="E630" s="9">
        <v>44.4</v>
      </c>
      <c r="F630" s="5">
        <f t="shared" si="48"/>
        <v>-8.3333333333333523E-2</v>
      </c>
      <c r="G630" s="5">
        <f t="shared" si="49"/>
        <v>-0.30000000000000071</v>
      </c>
      <c r="R630">
        <f t="shared" si="45"/>
        <v>0</v>
      </c>
      <c r="S630">
        <f t="shared" si="46"/>
        <v>44.4</v>
      </c>
      <c r="T630">
        <f t="shared" si="47"/>
        <v>12.333333333333332</v>
      </c>
    </row>
    <row r="631" spans="2:20" x14ac:dyDescent="0.3">
      <c r="B631" s="8" t="s">
        <v>10</v>
      </c>
      <c r="C631" s="8">
        <v>623</v>
      </c>
      <c r="D631" s="8">
        <v>34</v>
      </c>
      <c r="E631" s="9">
        <v>44.3</v>
      </c>
      <c r="F631" s="5">
        <f t="shared" si="48"/>
        <v>1.3888888888889086E-2</v>
      </c>
      <c r="G631" s="5">
        <f t="shared" si="49"/>
        <v>5.0000000000000711E-2</v>
      </c>
      <c r="R631">
        <f t="shared" si="45"/>
        <v>0</v>
      </c>
      <c r="S631">
        <f t="shared" si="46"/>
        <v>44.3</v>
      </c>
      <c r="T631">
        <f t="shared" si="47"/>
        <v>12.305555555555554</v>
      </c>
    </row>
    <row r="632" spans="2:20" x14ac:dyDescent="0.3">
      <c r="B632" s="8" t="s">
        <v>10</v>
      </c>
      <c r="C632" s="8">
        <v>624</v>
      </c>
      <c r="D632" s="8">
        <v>35</v>
      </c>
      <c r="E632" s="9">
        <v>44.5</v>
      </c>
      <c r="F632" s="5">
        <f t="shared" si="48"/>
        <v>0.1111111111111117</v>
      </c>
      <c r="G632" s="5">
        <f t="shared" si="49"/>
        <v>0.40000000000000213</v>
      </c>
      <c r="R632">
        <f t="shared" si="45"/>
        <v>0</v>
      </c>
      <c r="S632">
        <f t="shared" si="46"/>
        <v>44.5</v>
      </c>
      <c r="T632">
        <f t="shared" si="47"/>
        <v>12.361111111111111</v>
      </c>
    </row>
    <row r="633" spans="2:20" x14ac:dyDescent="0.3">
      <c r="B633" s="8" t="s">
        <v>10</v>
      </c>
      <c r="C633" s="8">
        <v>625</v>
      </c>
      <c r="D633" s="8">
        <v>36</v>
      </c>
      <c r="E633" s="9">
        <v>45.1</v>
      </c>
      <c r="F633" s="5">
        <f t="shared" si="48"/>
        <v>0.16666666666666705</v>
      </c>
      <c r="G633" s="5">
        <f t="shared" si="49"/>
        <v>0.60000000000000142</v>
      </c>
      <c r="R633">
        <f t="shared" si="45"/>
        <v>0</v>
      </c>
      <c r="S633">
        <f t="shared" si="46"/>
        <v>45.1</v>
      </c>
      <c r="T633">
        <f t="shared" si="47"/>
        <v>12.527777777777779</v>
      </c>
    </row>
    <row r="634" spans="2:20" x14ac:dyDescent="0.3">
      <c r="B634" s="8" t="s">
        <v>10</v>
      </c>
      <c r="C634" s="8">
        <v>626</v>
      </c>
      <c r="D634" s="8">
        <v>37</v>
      </c>
      <c r="E634" s="9">
        <v>45.7</v>
      </c>
      <c r="F634" s="5">
        <f t="shared" si="48"/>
        <v>0.12499999999999981</v>
      </c>
      <c r="G634" s="5">
        <f t="shared" si="49"/>
        <v>0.44999999999999929</v>
      </c>
      <c r="R634">
        <f t="shared" si="45"/>
        <v>0</v>
      </c>
      <c r="S634">
        <f t="shared" si="46"/>
        <v>45.7</v>
      </c>
      <c r="T634">
        <f t="shared" si="47"/>
        <v>12.694444444444445</v>
      </c>
    </row>
    <row r="635" spans="2:20" x14ac:dyDescent="0.3">
      <c r="B635" s="8" t="s">
        <v>10</v>
      </c>
      <c r="C635" s="8">
        <v>627</v>
      </c>
      <c r="D635" s="8">
        <v>38</v>
      </c>
      <c r="E635" s="9">
        <v>46</v>
      </c>
      <c r="F635" s="5">
        <f t="shared" si="48"/>
        <v>4.1666666666666269E-2</v>
      </c>
      <c r="G635" s="5">
        <f t="shared" si="49"/>
        <v>0.14999999999999858</v>
      </c>
      <c r="R635">
        <f t="shared" si="45"/>
        <v>0</v>
      </c>
      <c r="S635">
        <f t="shared" si="46"/>
        <v>46</v>
      </c>
      <c r="T635">
        <f t="shared" si="47"/>
        <v>12.777777777777777</v>
      </c>
    </row>
    <row r="636" spans="2:20" x14ac:dyDescent="0.3">
      <c r="B636" s="8" t="s">
        <v>10</v>
      </c>
      <c r="C636" s="8">
        <v>628</v>
      </c>
      <c r="D636" s="8">
        <v>39</v>
      </c>
      <c r="E636" s="9">
        <v>46</v>
      </c>
      <c r="F636" s="5">
        <f t="shared" si="48"/>
        <v>0</v>
      </c>
      <c r="G636" s="5">
        <f t="shared" si="49"/>
        <v>0</v>
      </c>
      <c r="R636">
        <f t="shared" si="45"/>
        <v>0</v>
      </c>
      <c r="S636">
        <f t="shared" si="46"/>
        <v>46</v>
      </c>
      <c r="T636">
        <f t="shared" si="47"/>
        <v>12.777777777777777</v>
      </c>
    </row>
    <row r="637" spans="2:20" x14ac:dyDescent="0.3">
      <c r="B637" s="8" t="s">
        <v>10</v>
      </c>
      <c r="C637" s="8">
        <v>629</v>
      </c>
      <c r="D637" s="8">
        <v>40</v>
      </c>
      <c r="E637" s="9">
        <v>46</v>
      </c>
      <c r="F637" s="5">
        <f t="shared" si="48"/>
        <v>1.3888888888889086E-2</v>
      </c>
      <c r="G637" s="5">
        <f t="shared" si="49"/>
        <v>5.0000000000000711E-2</v>
      </c>
      <c r="R637">
        <f t="shared" si="45"/>
        <v>0</v>
      </c>
      <c r="S637">
        <f t="shared" si="46"/>
        <v>46</v>
      </c>
      <c r="T637">
        <f t="shared" si="47"/>
        <v>12.777777777777777</v>
      </c>
    </row>
    <row r="638" spans="2:20" x14ac:dyDescent="0.3">
      <c r="B638" s="8" t="s">
        <v>10</v>
      </c>
      <c r="C638" s="8">
        <v>630</v>
      </c>
      <c r="D638" s="8">
        <v>41</v>
      </c>
      <c r="E638" s="9">
        <v>46.1</v>
      </c>
      <c r="F638" s="5">
        <f t="shared" si="48"/>
        <v>9.7222222222222612E-2</v>
      </c>
      <c r="G638" s="5">
        <f t="shared" si="49"/>
        <v>0.35000000000000142</v>
      </c>
      <c r="R638">
        <f t="shared" si="45"/>
        <v>0</v>
      </c>
      <c r="S638">
        <f t="shared" si="46"/>
        <v>46.1</v>
      </c>
      <c r="T638">
        <f t="shared" si="47"/>
        <v>12.805555555555555</v>
      </c>
    </row>
    <row r="639" spans="2:20" x14ac:dyDescent="0.3">
      <c r="B639" s="8" t="s">
        <v>10</v>
      </c>
      <c r="C639" s="8">
        <v>631</v>
      </c>
      <c r="D639" s="8">
        <v>42</v>
      </c>
      <c r="E639" s="9">
        <v>46.7</v>
      </c>
      <c r="F639" s="5">
        <f t="shared" si="48"/>
        <v>0.2222222222222224</v>
      </c>
      <c r="G639" s="5">
        <f t="shared" si="49"/>
        <v>0.80000000000000071</v>
      </c>
      <c r="R639">
        <f t="shared" si="45"/>
        <v>0</v>
      </c>
      <c r="S639">
        <f t="shared" si="46"/>
        <v>46.7</v>
      </c>
      <c r="T639">
        <f t="shared" si="47"/>
        <v>12.972222222222223</v>
      </c>
    </row>
    <row r="640" spans="2:20" x14ac:dyDescent="0.3">
      <c r="B640" s="8" t="s">
        <v>10</v>
      </c>
      <c r="C640" s="8">
        <v>632</v>
      </c>
      <c r="D640" s="8">
        <v>43</v>
      </c>
      <c r="E640" s="9">
        <v>47.7</v>
      </c>
      <c r="F640" s="5">
        <f t="shared" si="48"/>
        <v>0.30555555555555497</v>
      </c>
      <c r="G640" s="5">
        <f t="shared" si="49"/>
        <v>1.0999999999999979</v>
      </c>
      <c r="R640">
        <f t="shared" si="45"/>
        <v>0</v>
      </c>
      <c r="S640">
        <f t="shared" si="46"/>
        <v>47.7</v>
      </c>
      <c r="T640">
        <f t="shared" si="47"/>
        <v>13.25</v>
      </c>
    </row>
    <row r="641" spans="2:20" x14ac:dyDescent="0.3">
      <c r="B641" s="8" t="s">
        <v>10</v>
      </c>
      <c r="C641" s="8">
        <v>633</v>
      </c>
      <c r="D641" s="8">
        <v>44</v>
      </c>
      <c r="E641" s="9">
        <v>48.9</v>
      </c>
      <c r="F641" s="5">
        <f t="shared" si="48"/>
        <v>0.36111111111111033</v>
      </c>
      <c r="G641" s="5">
        <f t="shared" si="49"/>
        <v>1.2999999999999972</v>
      </c>
      <c r="R641">
        <f t="shared" si="45"/>
        <v>0</v>
      </c>
      <c r="S641">
        <f t="shared" si="46"/>
        <v>48.9</v>
      </c>
      <c r="T641">
        <f t="shared" si="47"/>
        <v>13.583333333333332</v>
      </c>
    </row>
    <row r="642" spans="2:20" x14ac:dyDescent="0.3">
      <c r="B642" s="8" t="s">
        <v>10</v>
      </c>
      <c r="C642" s="8">
        <v>634</v>
      </c>
      <c r="D642" s="8">
        <v>45</v>
      </c>
      <c r="E642" s="9">
        <v>50.3</v>
      </c>
      <c r="F642" s="5">
        <f t="shared" si="48"/>
        <v>0.37500000000000039</v>
      </c>
      <c r="G642" s="5">
        <f t="shared" si="49"/>
        <v>1.3500000000000014</v>
      </c>
      <c r="R642">
        <f t="shared" si="45"/>
        <v>0</v>
      </c>
      <c r="S642">
        <f t="shared" si="46"/>
        <v>50.3</v>
      </c>
      <c r="T642">
        <f t="shared" si="47"/>
        <v>13.972222222222221</v>
      </c>
    </row>
    <row r="643" spans="2:20" x14ac:dyDescent="0.3">
      <c r="B643" s="8" t="s">
        <v>10</v>
      </c>
      <c r="C643" s="8">
        <v>635</v>
      </c>
      <c r="D643" s="8">
        <v>46</v>
      </c>
      <c r="E643" s="9">
        <v>51.6</v>
      </c>
      <c r="F643" s="5">
        <f t="shared" si="48"/>
        <v>0.31944444444444503</v>
      </c>
      <c r="G643" s="5">
        <f t="shared" si="49"/>
        <v>1.1500000000000021</v>
      </c>
      <c r="R643">
        <f t="shared" si="45"/>
        <v>0</v>
      </c>
      <c r="S643">
        <f t="shared" si="46"/>
        <v>51.6</v>
      </c>
      <c r="T643">
        <f t="shared" si="47"/>
        <v>14.333333333333334</v>
      </c>
    </row>
    <row r="644" spans="2:20" x14ac:dyDescent="0.3">
      <c r="B644" s="8" t="s">
        <v>10</v>
      </c>
      <c r="C644" s="8">
        <v>636</v>
      </c>
      <c r="D644" s="8">
        <v>47</v>
      </c>
      <c r="E644" s="9">
        <v>52.6</v>
      </c>
      <c r="F644" s="5">
        <f t="shared" si="48"/>
        <v>0.19444444444444425</v>
      </c>
      <c r="G644" s="5">
        <f t="shared" si="49"/>
        <v>0.69999999999999929</v>
      </c>
      <c r="R644">
        <f t="shared" si="45"/>
        <v>0</v>
      </c>
      <c r="S644">
        <f t="shared" si="46"/>
        <v>52.6</v>
      </c>
      <c r="T644">
        <f t="shared" si="47"/>
        <v>14.611111111111111</v>
      </c>
    </row>
    <row r="645" spans="2:20" x14ac:dyDescent="0.3">
      <c r="B645" s="8" t="s">
        <v>10</v>
      </c>
      <c r="C645" s="8">
        <v>637</v>
      </c>
      <c r="D645" s="8">
        <v>48</v>
      </c>
      <c r="E645" s="9">
        <v>53</v>
      </c>
      <c r="F645" s="5">
        <f t="shared" si="48"/>
        <v>5.5555555555555358E-2</v>
      </c>
      <c r="G645" s="5">
        <f t="shared" si="49"/>
        <v>0.19999999999999929</v>
      </c>
      <c r="R645">
        <f t="shared" si="45"/>
        <v>0</v>
      </c>
      <c r="S645">
        <f t="shared" si="46"/>
        <v>53</v>
      </c>
      <c r="T645">
        <f t="shared" si="47"/>
        <v>14.722222222222221</v>
      </c>
    </row>
    <row r="646" spans="2:20" x14ac:dyDescent="0.3">
      <c r="B646" s="8" t="s">
        <v>10</v>
      </c>
      <c r="C646" s="8">
        <v>638</v>
      </c>
      <c r="D646" s="8">
        <v>49</v>
      </c>
      <c r="E646" s="9">
        <v>53</v>
      </c>
      <c r="F646" s="5">
        <f t="shared" si="48"/>
        <v>-1.3888888888889086E-2</v>
      </c>
      <c r="G646" s="5">
        <f t="shared" si="49"/>
        <v>-5.0000000000000711E-2</v>
      </c>
      <c r="R646">
        <f t="shared" si="45"/>
        <v>0</v>
      </c>
      <c r="S646">
        <f t="shared" si="46"/>
        <v>53</v>
      </c>
      <c r="T646">
        <f t="shared" si="47"/>
        <v>14.722222222222221</v>
      </c>
    </row>
    <row r="647" spans="2:20" x14ac:dyDescent="0.3">
      <c r="B647" s="8" t="s">
        <v>10</v>
      </c>
      <c r="C647" s="8">
        <v>639</v>
      </c>
      <c r="D647" s="8">
        <v>50</v>
      </c>
      <c r="E647" s="9">
        <v>52.9</v>
      </c>
      <c r="F647" s="5">
        <f t="shared" si="48"/>
        <v>-4.1666666666666269E-2</v>
      </c>
      <c r="G647" s="5">
        <f t="shared" si="49"/>
        <v>-0.14999999999999858</v>
      </c>
      <c r="R647">
        <f t="shared" si="45"/>
        <v>0</v>
      </c>
      <c r="S647">
        <f t="shared" si="46"/>
        <v>52.9</v>
      </c>
      <c r="T647">
        <f t="shared" si="47"/>
        <v>14.694444444444443</v>
      </c>
    </row>
    <row r="648" spans="2:20" x14ac:dyDescent="0.3">
      <c r="B648" s="8" t="s">
        <v>10</v>
      </c>
      <c r="C648" s="8">
        <v>640</v>
      </c>
      <c r="D648" s="8">
        <v>51</v>
      </c>
      <c r="E648" s="9">
        <v>52.7</v>
      </c>
      <c r="F648" s="5">
        <f t="shared" si="48"/>
        <v>-4.1666666666666269E-2</v>
      </c>
      <c r="G648" s="5">
        <f t="shared" si="49"/>
        <v>-0.14999999999999858</v>
      </c>
      <c r="R648">
        <f t="shared" ref="R648:R711" si="50">IF(E648&lt;1,1,0)</f>
        <v>0</v>
      </c>
      <c r="S648">
        <f t="shared" ref="S648:S711" si="51">IF(R648=1,"",E648)</f>
        <v>52.7</v>
      </c>
      <c r="T648">
        <f t="shared" ref="T648:T711" si="52">E648/3.6</f>
        <v>14.638888888888889</v>
      </c>
    </row>
    <row r="649" spans="2:20" x14ac:dyDescent="0.3">
      <c r="B649" s="8" t="s">
        <v>10</v>
      </c>
      <c r="C649" s="8">
        <v>641</v>
      </c>
      <c r="D649" s="8">
        <v>52</v>
      </c>
      <c r="E649" s="9">
        <v>52.6</v>
      </c>
      <c r="F649" s="5">
        <f t="shared" si="48"/>
        <v>5.5555555555555358E-2</v>
      </c>
      <c r="G649" s="5">
        <f t="shared" si="49"/>
        <v>0.19999999999999929</v>
      </c>
      <c r="R649">
        <f t="shared" si="50"/>
        <v>0</v>
      </c>
      <c r="S649">
        <f t="shared" si="51"/>
        <v>52.6</v>
      </c>
      <c r="T649">
        <f t="shared" si="52"/>
        <v>14.611111111111111</v>
      </c>
    </row>
    <row r="650" spans="2:20" x14ac:dyDescent="0.3">
      <c r="B650" s="8" t="s">
        <v>10</v>
      </c>
      <c r="C650" s="8">
        <v>642</v>
      </c>
      <c r="D650" s="8">
        <v>53</v>
      </c>
      <c r="E650" s="9">
        <v>53.1</v>
      </c>
      <c r="F650" s="5">
        <f t="shared" ref="F650:F713" si="53">($E651-$E649)/2/3.6</f>
        <v>0.23611111111111052</v>
      </c>
      <c r="G650" s="5">
        <f t="shared" ref="G650:G713" si="54">($E651-$E649)/2</f>
        <v>0.84999999999999787</v>
      </c>
      <c r="R650">
        <f t="shared" si="50"/>
        <v>0</v>
      </c>
      <c r="S650">
        <f t="shared" si="51"/>
        <v>53.1</v>
      </c>
      <c r="T650">
        <f t="shared" si="52"/>
        <v>14.75</v>
      </c>
    </row>
    <row r="651" spans="2:20" x14ac:dyDescent="0.3">
      <c r="B651" s="8" t="s">
        <v>10</v>
      </c>
      <c r="C651" s="8">
        <v>643</v>
      </c>
      <c r="D651" s="8">
        <v>54</v>
      </c>
      <c r="E651" s="9">
        <v>54.3</v>
      </c>
      <c r="F651" s="5">
        <f t="shared" si="53"/>
        <v>0.29166666666666685</v>
      </c>
      <c r="G651" s="5">
        <f t="shared" si="54"/>
        <v>1.0500000000000007</v>
      </c>
      <c r="R651">
        <f t="shared" si="50"/>
        <v>0</v>
      </c>
      <c r="S651">
        <f t="shared" si="51"/>
        <v>54.3</v>
      </c>
      <c r="T651">
        <f t="shared" si="52"/>
        <v>15.083333333333332</v>
      </c>
    </row>
    <row r="652" spans="2:20" x14ac:dyDescent="0.3">
      <c r="B652" s="8" t="s">
        <v>10</v>
      </c>
      <c r="C652" s="8">
        <v>644</v>
      </c>
      <c r="D652" s="8">
        <v>55</v>
      </c>
      <c r="E652" s="9">
        <v>55.2</v>
      </c>
      <c r="F652" s="5">
        <f t="shared" si="53"/>
        <v>0.16666666666666705</v>
      </c>
      <c r="G652" s="5">
        <f t="shared" si="54"/>
        <v>0.60000000000000142</v>
      </c>
      <c r="R652">
        <f t="shared" si="50"/>
        <v>0</v>
      </c>
      <c r="S652">
        <f t="shared" si="51"/>
        <v>55.2</v>
      </c>
      <c r="T652">
        <f t="shared" si="52"/>
        <v>15.333333333333334</v>
      </c>
    </row>
    <row r="653" spans="2:20" x14ac:dyDescent="0.3">
      <c r="B653" s="8" t="s">
        <v>10</v>
      </c>
      <c r="C653" s="8">
        <v>645</v>
      </c>
      <c r="D653" s="8">
        <v>56</v>
      </c>
      <c r="E653" s="9">
        <v>55.5</v>
      </c>
      <c r="F653" s="5">
        <f t="shared" si="53"/>
        <v>9.7222222222221627E-2</v>
      </c>
      <c r="G653" s="5">
        <f t="shared" si="54"/>
        <v>0.34999999999999787</v>
      </c>
      <c r="R653">
        <f t="shared" si="50"/>
        <v>0</v>
      </c>
      <c r="S653">
        <f t="shared" si="51"/>
        <v>55.5</v>
      </c>
      <c r="T653">
        <f t="shared" si="52"/>
        <v>15.416666666666666</v>
      </c>
    </row>
    <row r="654" spans="2:20" x14ac:dyDescent="0.3">
      <c r="B654" s="8" t="s">
        <v>10</v>
      </c>
      <c r="C654" s="8">
        <v>646</v>
      </c>
      <c r="D654" s="8">
        <v>57</v>
      </c>
      <c r="E654" s="9">
        <v>55.9</v>
      </c>
      <c r="F654" s="5">
        <f t="shared" si="53"/>
        <v>0.11111111111111072</v>
      </c>
      <c r="G654" s="5">
        <f t="shared" si="54"/>
        <v>0.39999999999999858</v>
      </c>
      <c r="R654">
        <f t="shared" si="50"/>
        <v>0</v>
      </c>
      <c r="S654">
        <f t="shared" si="51"/>
        <v>55.9</v>
      </c>
      <c r="T654">
        <f t="shared" si="52"/>
        <v>15.527777777777777</v>
      </c>
    </row>
    <row r="655" spans="2:20" x14ac:dyDescent="0.3">
      <c r="B655" s="8" t="s">
        <v>10</v>
      </c>
      <c r="C655" s="8">
        <v>647</v>
      </c>
      <c r="D655" s="8">
        <v>58</v>
      </c>
      <c r="E655" s="9">
        <v>56.3</v>
      </c>
      <c r="F655" s="5">
        <f t="shared" si="53"/>
        <v>0.1111111111111117</v>
      </c>
      <c r="G655" s="5">
        <f t="shared" si="54"/>
        <v>0.40000000000000213</v>
      </c>
      <c r="R655">
        <f t="shared" si="50"/>
        <v>0</v>
      </c>
      <c r="S655">
        <f t="shared" si="51"/>
        <v>56.3</v>
      </c>
      <c r="T655">
        <f t="shared" si="52"/>
        <v>15.638888888888888</v>
      </c>
    </row>
    <row r="656" spans="2:20" x14ac:dyDescent="0.3">
      <c r="B656" s="8" t="s">
        <v>10</v>
      </c>
      <c r="C656" s="8">
        <v>648</v>
      </c>
      <c r="D656" s="8">
        <v>59</v>
      </c>
      <c r="E656" s="9">
        <v>56.7</v>
      </c>
      <c r="F656" s="5">
        <f t="shared" si="53"/>
        <v>8.3333333333333523E-2</v>
      </c>
      <c r="G656" s="5">
        <f t="shared" si="54"/>
        <v>0.30000000000000071</v>
      </c>
      <c r="R656">
        <f t="shared" si="50"/>
        <v>0</v>
      </c>
      <c r="S656">
        <f t="shared" si="51"/>
        <v>56.7</v>
      </c>
      <c r="T656">
        <f t="shared" si="52"/>
        <v>15.75</v>
      </c>
    </row>
    <row r="657" spans="2:20" x14ac:dyDescent="0.3">
      <c r="B657" s="8" t="s">
        <v>10</v>
      </c>
      <c r="C657" s="8">
        <v>649</v>
      </c>
      <c r="D657" s="8">
        <v>60</v>
      </c>
      <c r="E657" s="9">
        <v>56.9</v>
      </c>
      <c r="F657" s="5">
        <f t="shared" si="53"/>
        <v>1.3888888888888099E-2</v>
      </c>
      <c r="G657" s="5">
        <f t="shared" si="54"/>
        <v>4.9999999999997158E-2</v>
      </c>
      <c r="R657">
        <f t="shared" si="50"/>
        <v>0</v>
      </c>
      <c r="S657">
        <f t="shared" si="51"/>
        <v>56.9</v>
      </c>
      <c r="T657">
        <f t="shared" si="52"/>
        <v>15.805555555555555</v>
      </c>
    </row>
    <row r="658" spans="2:20" x14ac:dyDescent="0.3">
      <c r="B658" s="8" t="s">
        <v>10</v>
      </c>
      <c r="C658" s="8">
        <v>650</v>
      </c>
      <c r="D658" s="8">
        <v>61</v>
      </c>
      <c r="E658" s="9">
        <v>56.8</v>
      </c>
      <c r="F658" s="5">
        <f t="shared" si="53"/>
        <v>-0.12499999999999981</v>
      </c>
      <c r="G658" s="5">
        <f t="shared" si="54"/>
        <v>-0.44999999999999929</v>
      </c>
      <c r="R658">
        <f t="shared" si="50"/>
        <v>0</v>
      </c>
      <c r="S658">
        <f t="shared" si="51"/>
        <v>56.8</v>
      </c>
      <c r="T658">
        <f t="shared" si="52"/>
        <v>15.777777777777777</v>
      </c>
    </row>
    <row r="659" spans="2:20" x14ac:dyDescent="0.3">
      <c r="B659" s="8" t="s">
        <v>10</v>
      </c>
      <c r="C659" s="8">
        <v>651</v>
      </c>
      <c r="D659" s="8">
        <v>62</v>
      </c>
      <c r="E659" s="9">
        <v>56</v>
      </c>
      <c r="F659" s="5">
        <f t="shared" si="53"/>
        <v>-0.36111111111111033</v>
      </c>
      <c r="G659" s="5">
        <f t="shared" si="54"/>
        <v>-1.2999999999999972</v>
      </c>
      <c r="R659">
        <f t="shared" si="50"/>
        <v>0</v>
      </c>
      <c r="S659">
        <f t="shared" si="51"/>
        <v>56</v>
      </c>
      <c r="T659">
        <f t="shared" si="52"/>
        <v>15.555555555555555</v>
      </c>
    </row>
    <row r="660" spans="2:20" x14ac:dyDescent="0.3">
      <c r="B660" s="8" t="s">
        <v>10</v>
      </c>
      <c r="C660" s="8">
        <v>652</v>
      </c>
      <c r="D660" s="8">
        <v>63</v>
      </c>
      <c r="E660" s="9">
        <v>54.2</v>
      </c>
      <c r="F660" s="5">
        <f t="shared" si="53"/>
        <v>-0.54166666666666641</v>
      </c>
      <c r="G660" s="5">
        <f t="shared" si="54"/>
        <v>-1.9499999999999993</v>
      </c>
      <c r="R660">
        <f t="shared" si="50"/>
        <v>0</v>
      </c>
      <c r="S660">
        <f t="shared" si="51"/>
        <v>54.2</v>
      </c>
      <c r="T660">
        <f t="shared" si="52"/>
        <v>15.055555555555555</v>
      </c>
    </row>
    <row r="661" spans="2:20" x14ac:dyDescent="0.3">
      <c r="B661" s="8" t="s">
        <v>10</v>
      </c>
      <c r="C661" s="8">
        <v>653</v>
      </c>
      <c r="D661" s="8">
        <v>64</v>
      </c>
      <c r="E661" s="9">
        <v>52.1</v>
      </c>
      <c r="F661" s="5">
        <f t="shared" si="53"/>
        <v>-0.56944444444444464</v>
      </c>
      <c r="G661" s="5">
        <f t="shared" si="54"/>
        <v>-2.0500000000000007</v>
      </c>
      <c r="R661">
        <f t="shared" si="50"/>
        <v>0</v>
      </c>
      <c r="S661">
        <f t="shared" si="51"/>
        <v>52.1</v>
      </c>
      <c r="T661">
        <f t="shared" si="52"/>
        <v>14.472222222222221</v>
      </c>
    </row>
    <row r="662" spans="2:20" x14ac:dyDescent="0.3">
      <c r="B662" s="8" t="s">
        <v>10</v>
      </c>
      <c r="C662" s="8">
        <v>654</v>
      </c>
      <c r="D662" s="8">
        <v>65</v>
      </c>
      <c r="E662" s="9">
        <v>50.1</v>
      </c>
      <c r="F662" s="5">
        <f t="shared" si="53"/>
        <v>-0.68055555555555536</v>
      </c>
      <c r="G662" s="5">
        <f t="shared" si="54"/>
        <v>-2.4499999999999993</v>
      </c>
      <c r="R662">
        <f t="shared" si="50"/>
        <v>0</v>
      </c>
      <c r="S662">
        <f t="shared" si="51"/>
        <v>50.1</v>
      </c>
      <c r="T662">
        <f t="shared" si="52"/>
        <v>13.916666666666666</v>
      </c>
    </row>
    <row r="663" spans="2:20" x14ac:dyDescent="0.3">
      <c r="B663" s="8" t="s">
        <v>10</v>
      </c>
      <c r="C663" s="8">
        <v>655</v>
      </c>
      <c r="D663" s="8">
        <v>66</v>
      </c>
      <c r="E663" s="9">
        <v>47.2</v>
      </c>
      <c r="F663" s="5">
        <f t="shared" si="53"/>
        <v>-0.95833333333333315</v>
      </c>
      <c r="G663" s="5">
        <f t="shared" si="54"/>
        <v>-3.4499999999999993</v>
      </c>
      <c r="R663">
        <f t="shared" si="50"/>
        <v>0</v>
      </c>
      <c r="S663">
        <f t="shared" si="51"/>
        <v>47.2</v>
      </c>
      <c r="T663">
        <f t="shared" si="52"/>
        <v>13.111111111111111</v>
      </c>
    </row>
    <row r="664" spans="2:20" x14ac:dyDescent="0.3">
      <c r="B664" s="8" t="s">
        <v>10</v>
      </c>
      <c r="C664" s="8">
        <v>656</v>
      </c>
      <c r="D664" s="8">
        <v>67</v>
      </c>
      <c r="E664" s="9">
        <v>43.2</v>
      </c>
      <c r="F664" s="5">
        <f t="shared" si="53"/>
        <v>-1.1111111111111112</v>
      </c>
      <c r="G664" s="5">
        <f t="shared" si="54"/>
        <v>-4</v>
      </c>
      <c r="R664">
        <f t="shared" si="50"/>
        <v>0</v>
      </c>
      <c r="S664">
        <f t="shared" si="51"/>
        <v>43.2</v>
      </c>
      <c r="T664">
        <f t="shared" si="52"/>
        <v>12</v>
      </c>
    </row>
    <row r="665" spans="2:20" x14ac:dyDescent="0.3">
      <c r="B665" s="8" t="s">
        <v>10</v>
      </c>
      <c r="C665" s="8">
        <v>657</v>
      </c>
      <c r="D665" s="8">
        <v>68</v>
      </c>
      <c r="E665" s="9">
        <v>39.200000000000003</v>
      </c>
      <c r="F665" s="5">
        <f t="shared" si="53"/>
        <v>-0.93055555555555591</v>
      </c>
      <c r="G665" s="5">
        <f t="shared" si="54"/>
        <v>-3.3500000000000014</v>
      </c>
      <c r="R665">
        <f t="shared" si="50"/>
        <v>0</v>
      </c>
      <c r="S665">
        <f t="shared" si="51"/>
        <v>39.200000000000003</v>
      </c>
      <c r="T665">
        <f t="shared" si="52"/>
        <v>10.888888888888889</v>
      </c>
    </row>
    <row r="666" spans="2:20" x14ac:dyDescent="0.3">
      <c r="B666" s="8" t="s">
        <v>10</v>
      </c>
      <c r="C666" s="8">
        <v>658</v>
      </c>
      <c r="D666" s="8">
        <v>69</v>
      </c>
      <c r="E666" s="9">
        <v>36.5</v>
      </c>
      <c r="F666" s="5">
        <f t="shared" si="53"/>
        <v>-0.68055555555555636</v>
      </c>
      <c r="G666" s="5">
        <f t="shared" si="54"/>
        <v>-2.4500000000000028</v>
      </c>
      <c r="R666">
        <f t="shared" si="50"/>
        <v>0</v>
      </c>
      <c r="S666">
        <f t="shared" si="51"/>
        <v>36.5</v>
      </c>
      <c r="T666">
        <f t="shared" si="52"/>
        <v>10.138888888888889</v>
      </c>
    </row>
    <row r="667" spans="2:20" x14ac:dyDescent="0.3">
      <c r="B667" s="8" t="s">
        <v>10</v>
      </c>
      <c r="C667" s="8">
        <v>659</v>
      </c>
      <c r="D667" s="8">
        <v>70</v>
      </c>
      <c r="E667" s="9">
        <v>34.299999999999997</v>
      </c>
      <c r="F667" s="5">
        <f t="shared" si="53"/>
        <v>-0.76388888888888884</v>
      </c>
      <c r="G667" s="5">
        <f t="shared" si="54"/>
        <v>-2.75</v>
      </c>
      <c r="R667">
        <f t="shared" si="50"/>
        <v>0</v>
      </c>
      <c r="S667">
        <f t="shared" si="51"/>
        <v>34.299999999999997</v>
      </c>
      <c r="T667">
        <f t="shared" si="52"/>
        <v>9.5277777777777768</v>
      </c>
    </row>
    <row r="668" spans="2:20" x14ac:dyDescent="0.3">
      <c r="B668" s="8" t="s">
        <v>10</v>
      </c>
      <c r="C668" s="8">
        <v>660</v>
      </c>
      <c r="D668" s="8">
        <v>71</v>
      </c>
      <c r="E668" s="9">
        <v>31</v>
      </c>
      <c r="F668" s="5">
        <f t="shared" si="53"/>
        <v>-1.1527777777777775</v>
      </c>
      <c r="G668" s="5">
        <f t="shared" si="54"/>
        <v>-4.1499999999999986</v>
      </c>
      <c r="R668">
        <f t="shared" si="50"/>
        <v>0</v>
      </c>
      <c r="S668">
        <f t="shared" si="51"/>
        <v>31</v>
      </c>
      <c r="T668">
        <f t="shared" si="52"/>
        <v>8.6111111111111107</v>
      </c>
    </row>
    <row r="669" spans="2:20" x14ac:dyDescent="0.3">
      <c r="B669" s="8" t="s">
        <v>10</v>
      </c>
      <c r="C669" s="8">
        <v>661</v>
      </c>
      <c r="D669" s="8">
        <v>72</v>
      </c>
      <c r="E669" s="9">
        <v>26</v>
      </c>
      <c r="F669" s="5">
        <f t="shared" si="53"/>
        <v>-1.4305555555555556</v>
      </c>
      <c r="G669" s="5">
        <f t="shared" si="54"/>
        <v>-5.15</v>
      </c>
      <c r="R669">
        <f t="shared" si="50"/>
        <v>0</v>
      </c>
      <c r="S669">
        <f t="shared" si="51"/>
        <v>26</v>
      </c>
      <c r="T669">
        <f t="shared" si="52"/>
        <v>7.2222222222222223</v>
      </c>
    </row>
    <row r="670" spans="2:20" x14ac:dyDescent="0.3">
      <c r="B670" s="8" t="s">
        <v>10</v>
      </c>
      <c r="C670" s="8">
        <v>662</v>
      </c>
      <c r="D670" s="8">
        <v>73</v>
      </c>
      <c r="E670" s="9">
        <v>20.7</v>
      </c>
      <c r="F670" s="5">
        <f t="shared" si="53"/>
        <v>-1.4722222222222221</v>
      </c>
      <c r="G670" s="5">
        <f t="shared" si="54"/>
        <v>-5.3</v>
      </c>
      <c r="R670">
        <f t="shared" si="50"/>
        <v>0</v>
      </c>
      <c r="S670">
        <f t="shared" si="51"/>
        <v>20.7</v>
      </c>
      <c r="T670">
        <f t="shared" si="52"/>
        <v>5.75</v>
      </c>
    </row>
    <row r="671" spans="2:20" x14ac:dyDescent="0.3">
      <c r="B671" s="8" t="s">
        <v>10</v>
      </c>
      <c r="C671" s="8">
        <v>663</v>
      </c>
      <c r="D671" s="8">
        <v>74</v>
      </c>
      <c r="E671" s="9">
        <v>15.4</v>
      </c>
      <c r="F671" s="5">
        <f t="shared" si="53"/>
        <v>-1.0555555555555556</v>
      </c>
      <c r="G671" s="5">
        <f t="shared" si="54"/>
        <v>-3.8</v>
      </c>
      <c r="R671">
        <f t="shared" si="50"/>
        <v>0</v>
      </c>
      <c r="S671">
        <f t="shared" si="51"/>
        <v>15.4</v>
      </c>
      <c r="T671">
        <f t="shared" si="52"/>
        <v>4.2777777777777777</v>
      </c>
    </row>
    <row r="672" spans="2:20" x14ac:dyDescent="0.3">
      <c r="B672" s="8" t="s">
        <v>10</v>
      </c>
      <c r="C672" s="8">
        <v>664</v>
      </c>
      <c r="D672" s="8">
        <v>75</v>
      </c>
      <c r="E672" s="9">
        <v>13.1</v>
      </c>
      <c r="F672" s="5">
        <f t="shared" si="53"/>
        <v>-0.47222222222222227</v>
      </c>
      <c r="G672" s="5">
        <f t="shared" si="54"/>
        <v>-1.7000000000000002</v>
      </c>
      <c r="R672">
        <f t="shared" si="50"/>
        <v>0</v>
      </c>
      <c r="S672">
        <f t="shared" si="51"/>
        <v>13.1</v>
      </c>
      <c r="T672">
        <f t="shared" si="52"/>
        <v>3.6388888888888888</v>
      </c>
    </row>
    <row r="673" spans="2:20" x14ac:dyDescent="0.3">
      <c r="B673" s="8" t="s">
        <v>10</v>
      </c>
      <c r="C673" s="8">
        <v>665</v>
      </c>
      <c r="D673" s="8">
        <v>76</v>
      </c>
      <c r="E673" s="9">
        <v>12</v>
      </c>
      <c r="F673" s="5">
        <f t="shared" si="53"/>
        <v>-8.3333333333333287E-2</v>
      </c>
      <c r="G673" s="5">
        <f t="shared" si="54"/>
        <v>-0.29999999999999982</v>
      </c>
      <c r="R673">
        <f t="shared" si="50"/>
        <v>0</v>
      </c>
      <c r="S673">
        <f t="shared" si="51"/>
        <v>12</v>
      </c>
      <c r="T673">
        <f t="shared" si="52"/>
        <v>3.333333333333333</v>
      </c>
    </row>
    <row r="674" spans="2:20" x14ac:dyDescent="0.3">
      <c r="B674" s="8" t="s">
        <v>10</v>
      </c>
      <c r="C674" s="8">
        <v>666</v>
      </c>
      <c r="D674" s="8">
        <v>77</v>
      </c>
      <c r="E674" s="9">
        <v>12.5</v>
      </c>
      <c r="F674" s="5">
        <f t="shared" si="53"/>
        <v>0.27777777777777779</v>
      </c>
      <c r="G674" s="5">
        <f t="shared" si="54"/>
        <v>1</v>
      </c>
      <c r="R674">
        <f t="shared" si="50"/>
        <v>0</v>
      </c>
      <c r="S674">
        <f t="shared" si="51"/>
        <v>12.5</v>
      </c>
      <c r="T674">
        <f t="shared" si="52"/>
        <v>3.4722222222222223</v>
      </c>
    </row>
    <row r="675" spans="2:20" x14ac:dyDescent="0.3">
      <c r="B675" s="8" t="s">
        <v>10</v>
      </c>
      <c r="C675" s="8">
        <v>667</v>
      </c>
      <c r="D675" s="8">
        <v>78</v>
      </c>
      <c r="E675" s="9">
        <v>14</v>
      </c>
      <c r="F675" s="5">
        <f t="shared" si="53"/>
        <v>0.90277777777777779</v>
      </c>
      <c r="G675" s="5">
        <f t="shared" si="54"/>
        <v>3.25</v>
      </c>
      <c r="R675">
        <f t="shared" si="50"/>
        <v>0</v>
      </c>
      <c r="S675">
        <f t="shared" si="51"/>
        <v>14</v>
      </c>
      <c r="T675">
        <f t="shared" si="52"/>
        <v>3.8888888888888888</v>
      </c>
    </row>
    <row r="676" spans="2:20" x14ac:dyDescent="0.3">
      <c r="B676" s="8" t="s">
        <v>10</v>
      </c>
      <c r="C676" s="8">
        <v>668</v>
      </c>
      <c r="D676" s="8">
        <v>79</v>
      </c>
      <c r="E676" s="9">
        <v>19</v>
      </c>
      <c r="F676" s="5">
        <f t="shared" si="53"/>
        <v>1.2777777777777777</v>
      </c>
      <c r="G676" s="5">
        <f t="shared" si="54"/>
        <v>4.5999999999999996</v>
      </c>
      <c r="R676">
        <f t="shared" si="50"/>
        <v>0</v>
      </c>
      <c r="S676">
        <f t="shared" si="51"/>
        <v>19</v>
      </c>
      <c r="T676">
        <f t="shared" si="52"/>
        <v>5.2777777777777777</v>
      </c>
    </row>
    <row r="677" spans="2:20" x14ac:dyDescent="0.3">
      <c r="B677" s="8" t="s">
        <v>10</v>
      </c>
      <c r="C677" s="8">
        <v>669</v>
      </c>
      <c r="D677" s="8">
        <v>80</v>
      </c>
      <c r="E677" s="9">
        <v>23.2</v>
      </c>
      <c r="F677" s="5">
        <f t="shared" si="53"/>
        <v>1.25</v>
      </c>
      <c r="G677" s="5">
        <f t="shared" si="54"/>
        <v>4.5</v>
      </c>
      <c r="R677">
        <f t="shared" si="50"/>
        <v>0</v>
      </c>
      <c r="S677">
        <f t="shared" si="51"/>
        <v>23.2</v>
      </c>
      <c r="T677">
        <f t="shared" si="52"/>
        <v>6.4444444444444438</v>
      </c>
    </row>
    <row r="678" spans="2:20" x14ac:dyDescent="0.3">
      <c r="B678" s="8" t="s">
        <v>10</v>
      </c>
      <c r="C678" s="8">
        <v>670</v>
      </c>
      <c r="D678" s="8">
        <v>81</v>
      </c>
      <c r="E678" s="9">
        <v>28</v>
      </c>
      <c r="F678" s="5">
        <f t="shared" si="53"/>
        <v>1.2222222222222223</v>
      </c>
      <c r="G678" s="5">
        <f t="shared" si="54"/>
        <v>4.4000000000000004</v>
      </c>
      <c r="R678">
        <f t="shared" si="50"/>
        <v>0</v>
      </c>
      <c r="S678">
        <f t="shared" si="51"/>
        <v>28</v>
      </c>
      <c r="T678">
        <f t="shared" si="52"/>
        <v>7.7777777777777777</v>
      </c>
    </row>
    <row r="679" spans="2:20" x14ac:dyDescent="0.3">
      <c r="B679" s="8" t="s">
        <v>10</v>
      </c>
      <c r="C679" s="8">
        <v>671</v>
      </c>
      <c r="D679" s="8">
        <v>82</v>
      </c>
      <c r="E679" s="9">
        <v>32</v>
      </c>
      <c r="F679" s="5">
        <f t="shared" si="53"/>
        <v>0.83333333333333326</v>
      </c>
      <c r="G679" s="5">
        <f t="shared" si="54"/>
        <v>3</v>
      </c>
      <c r="R679">
        <f t="shared" si="50"/>
        <v>0</v>
      </c>
      <c r="S679">
        <f t="shared" si="51"/>
        <v>32</v>
      </c>
      <c r="T679">
        <f t="shared" si="52"/>
        <v>8.8888888888888893</v>
      </c>
    </row>
    <row r="680" spans="2:20" x14ac:dyDescent="0.3">
      <c r="B680" s="8" t="s">
        <v>10</v>
      </c>
      <c r="C680" s="8">
        <v>672</v>
      </c>
      <c r="D680" s="8">
        <v>83</v>
      </c>
      <c r="E680" s="9">
        <v>34</v>
      </c>
      <c r="F680" s="5">
        <f t="shared" si="53"/>
        <v>0.55555555555555558</v>
      </c>
      <c r="G680" s="5">
        <f t="shared" si="54"/>
        <v>2</v>
      </c>
      <c r="R680">
        <f t="shared" si="50"/>
        <v>0</v>
      </c>
      <c r="S680">
        <f t="shared" si="51"/>
        <v>34</v>
      </c>
      <c r="T680">
        <f t="shared" si="52"/>
        <v>9.4444444444444446</v>
      </c>
    </row>
    <row r="681" spans="2:20" x14ac:dyDescent="0.3">
      <c r="B681" s="8" t="s">
        <v>10</v>
      </c>
      <c r="C681" s="8">
        <v>673</v>
      </c>
      <c r="D681" s="8">
        <v>84</v>
      </c>
      <c r="E681" s="9">
        <v>36</v>
      </c>
      <c r="F681" s="5">
        <f t="shared" si="53"/>
        <v>0.55555555555555558</v>
      </c>
      <c r="G681" s="5">
        <f t="shared" si="54"/>
        <v>2</v>
      </c>
      <c r="R681">
        <f t="shared" si="50"/>
        <v>0</v>
      </c>
      <c r="S681">
        <f t="shared" si="51"/>
        <v>36</v>
      </c>
      <c r="T681">
        <f t="shared" si="52"/>
        <v>10</v>
      </c>
    </row>
    <row r="682" spans="2:20" x14ac:dyDescent="0.3">
      <c r="B682" s="8" t="s">
        <v>10</v>
      </c>
      <c r="C682" s="8">
        <v>674</v>
      </c>
      <c r="D682" s="8">
        <v>85</v>
      </c>
      <c r="E682" s="9">
        <v>38</v>
      </c>
      <c r="F682" s="5">
        <f t="shared" si="53"/>
        <v>0.55555555555555558</v>
      </c>
      <c r="G682" s="5">
        <f t="shared" si="54"/>
        <v>2</v>
      </c>
      <c r="R682">
        <f t="shared" si="50"/>
        <v>0</v>
      </c>
      <c r="S682">
        <f t="shared" si="51"/>
        <v>38</v>
      </c>
      <c r="T682">
        <f t="shared" si="52"/>
        <v>10.555555555555555</v>
      </c>
    </row>
    <row r="683" spans="2:20" x14ac:dyDescent="0.3">
      <c r="B683" s="8" t="s">
        <v>10</v>
      </c>
      <c r="C683" s="8">
        <v>675</v>
      </c>
      <c r="D683" s="8">
        <v>86</v>
      </c>
      <c r="E683" s="9">
        <v>40</v>
      </c>
      <c r="F683" s="5">
        <f t="shared" si="53"/>
        <v>0.31944444444444403</v>
      </c>
      <c r="G683" s="5">
        <f t="shared" si="54"/>
        <v>1.1499999999999986</v>
      </c>
      <c r="R683">
        <f t="shared" si="50"/>
        <v>0</v>
      </c>
      <c r="S683">
        <f t="shared" si="51"/>
        <v>40</v>
      </c>
      <c r="T683">
        <f t="shared" si="52"/>
        <v>11.111111111111111</v>
      </c>
    </row>
    <row r="684" spans="2:20" x14ac:dyDescent="0.3">
      <c r="B684" s="8" t="s">
        <v>10</v>
      </c>
      <c r="C684" s="8">
        <v>676</v>
      </c>
      <c r="D684" s="8">
        <v>87</v>
      </c>
      <c r="E684" s="9">
        <v>40.299999999999997</v>
      </c>
      <c r="F684" s="5">
        <f t="shared" si="53"/>
        <v>6.9444444444444448E-2</v>
      </c>
      <c r="G684" s="5">
        <f t="shared" si="54"/>
        <v>0.25</v>
      </c>
      <c r="R684">
        <f t="shared" si="50"/>
        <v>0</v>
      </c>
      <c r="S684">
        <f t="shared" si="51"/>
        <v>40.299999999999997</v>
      </c>
      <c r="T684">
        <f t="shared" si="52"/>
        <v>11.194444444444443</v>
      </c>
    </row>
    <row r="685" spans="2:20" x14ac:dyDescent="0.3">
      <c r="B685" s="8" t="s">
        <v>10</v>
      </c>
      <c r="C685" s="8">
        <v>677</v>
      </c>
      <c r="D685" s="8">
        <v>88</v>
      </c>
      <c r="E685" s="9">
        <v>40.5</v>
      </c>
      <c r="F685" s="5">
        <f t="shared" si="53"/>
        <v>-0.18055555555555516</v>
      </c>
      <c r="G685" s="5">
        <f t="shared" si="54"/>
        <v>-0.64999999999999858</v>
      </c>
      <c r="R685">
        <f t="shared" si="50"/>
        <v>0</v>
      </c>
      <c r="S685">
        <f t="shared" si="51"/>
        <v>40.5</v>
      </c>
      <c r="T685">
        <f t="shared" si="52"/>
        <v>11.25</v>
      </c>
    </row>
    <row r="686" spans="2:20" x14ac:dyDescent="0.3">
      <c r="B686" s="8" t="s">
        <v>10</v>
      </c>
      <c r="C686" s="8">
        <v>678</v>
      </c>
      <c r="D686" s="8">
        <v>89</v>
      </c>
      <c r="E686" s="9">
        <v>39</v>
      </c>
      <c r="F686" s="5">
        <f t="shared" si="53"/>
        <v>-0.6666666666666663</v>
      </c>
      <c r="G686" s="5">
        <f t="shared" si="54"/>
        <v>-2.3999999999999986</v>
      </c>
      <c r="R686">
        <f t="shared" si="50"/>
        <v>0</v>
      </c>
      <c r="S686">
        <f t="shared" si="51"/>
        <v>39</v>
      </c>
      <c r="T686">
        <f t="shared" si="52"/>
        <v>10.833333333333334</v>
      </c>
    </row>
    <row r="687" spans="2:20" x14ac:dyDescent="0.3">
      <c r="B687" s="8" t="s">
        <v>10</v>
      </c>
      <c r="C687" s="8">
        <v>679</v>
      </c>
      <c r="D687" s="8">
        <v>90</v>
      </c>
      <c r="E687" s="9">
        <v>35.700000000000003</v>
      </c>
      <c r="F687" s="5">
        <f t="shared" si="53"/>
        <v>-0.99999999999999989</v>
      </c>
      <c r="G687" s="5">
        <f t="shared" si="54"/>
        <v>-3.5999999999999996</v>
      </c>
      <c r="R687">
        <f t="shared" si="50"/>
        <v>0</v>
      </c>
      <c r="S687">
        <f t="shared" si="51"/>
        <v>35.700000000000003</v>
      </c>
      <c r="T687">
        <f t="shared" si="52"/>
        <v>9.9166666666666679</v>
      </c>
    </row>
    <row r="688" spans="2:20" x14ac:dyDescent="0.3">
      <c r="B688" s="8" t="s">
        <v>10</v>
      </c>
      <c r="C688" s="8">
        <v>680</v>
      </c>
      <c r="D688" s="8">
        <v>91</v>
      </c>
      <c r="E688" s="9">
        <v>31.8</v>
      </c>
      <c r="F688" s="5">
        <f t="shared" si="53"/>
        <v>-1.1944444444444446</v>
      </c>
      <c r="G688" s="5">
        <f t="shared" si="54"/>
        <v>-4.3000000000000007</v>
      </c>
      <c r="R688">
        <f t="shared" si="50"/>
        <v>0</v>
      </c>
      <c r="S688">
        <f t="shared" si="51"/>
        <v>31.8</v>
      </c>
      <c r="T688">
        <f t="shared" si="52"/>
        <v>8.8333333333333339</v>
      </c>
    </row>
    <row r="689" spans="2:20" x14ac:dyDescent="0.3">
      <c r="B689" s="8" t="s">
        <v>10</v>
      </c>
      <c r="C689" s="8">
        <v>681</v>
      </c>
      <c r="D689" s="8">
        <v>92</v>
      </c>
      <c r="E689" s="9">
        <v>27.1</v>
      </c>
      <c r="F689" s="5">
        <f t="shared" si="53"/>
        <v>-1.25</v>
      </c>
      <c r="G689" s="5">
        <f t="shared" si="54"/>
        <v>-4.5</v>
      </c>
      <c r="R689">
        <f t="shared" si="50"/>
        <v>0</v>
      </c>
      <c r="S689">
        <f t="shared" si="51"/>
        <v>27.1</v>
      </c>
      <c r="T689">
        <f t="shared" si="52"/>
        <v>7.5277777777777777</v>
      </c>
    </row>
    <row r="690" spans="2:20" x14ac:dyDescent="0.3">
      <c r="B690" s="8" t="s">
        <v>10</v>
      </c>
      <c r="C690" s="8">
        <v>682</v>
      </c>
      <c r="D690" s="8">
        <v>93</v>
      </c>
      <c r="E690" s="9">
        <v>22.8</v>
      </c>
      <c r="F690" s="5">
        <f t="shared" si="53"/>
        <v>-0.83333333333333326</v>
      </c>
      <c r="G690" s="5">
        <f t="shared" si="54"/>
        <v>-3</v>
      </c>
      <c r="R690">
        <f t="shared" si="50"/>
        <v>0</v>
      </c>
      <c r="S690">
        <f t="shared" si="51"/>
        <v>22.8</v>
      </c>
      <c r="T690">
        <f t="shared" si="52"/>
        <v>6.333333333333333</v>
      </c>
    </row>
    <row r="691" spans="2:20" x14ac:dyDescent="0.3">
      <c r="B691" s="8" t="s">
        <v>10</v>
      </c>
      <c r="C691" s="8">
        <v>683</v>
      </c>
      <c r="D691" s="8">
        <v>94</v>
      </c>
      <c r="E691" s="9">
        <v>21.1</v>
      </c>
      <c r="F691" s="5">
        <f t="shared" si="53"/>
        <v>-0.54166666666666696</v>
      </c>
      <c r="G691" s="5">
        <f t="shared" si="54"/>
        <v>-1.9500000000000011</v>
      </c>
      <c r="R691">
        <f t="shared" si="50"/>
        <v>0</v>
      </c>
      <c r="S691">
        <f t="shared" si="51"/>
        <v>21.1</v>
      </c>
      <c r="T691">
        <f t="shared" si="52"/>
        <v>5.8611111111111116</v>
      </c>
    </row>
    <row r="692" spans="2:20" x14ac:dyDescent="0.3">
      <c r="B692" s="8" t="s">
        <v>10</v>
      </c>
      <c r="C692" s="8">
        <v>684</v>
      </c>
      <c r="D692" s="8">
        <v>95</v>
      </c>
      <c r="E692" s="9">
        <v>18.899999999999999</v>
      </c>
      <c r="F692" s="5">
        <f t="shared" si="53"/>
        <v>-0.30555555555555597</v>
      </c>
      <c r="G692" s="5">
        <f t="shared" si="54"/>
        <v>-1.1000000000000014</v>
      </c>
      <c r="R692">
        <f t="shared" si="50"/>
        <v>0</v>
      </c>
      <c r="S692">
        <f t="shared" si="51"/>
        <v>18.899999999999999</v>
      </c>
      <c r="T692">
        <f t="shared" si="52"/>
        <v>5.2499999999999991</v>
      </c>
    </row>
    <row r="693" spans="2:20" x14ac:dyDescent="0.3">
      <c r="B693" s="8" t="s">
        <v>10</v>
      </c>
      <c r="C693" s="8">
        <v>685</v>
      </c>
      <c r="D693" s="8">
        <v>96</v>
      </c>
      <c r="E693" s="9">
        <v>18.899999999999999</v>
      </c>
      <c r="F693" s="5">
        <f t="shared" si="53"/>
        <v>0.33333333333333365</v>
      </c>
      <c r="G693" s="5">
        <f t="shared" si="54"/>
        <v>1.2000000000000011</v>
      </c>
      <c r="R693">
        <f t="shared" si="50"/>
        <v>0</v>
      </c>
      <c r="S693">
        <f t="shared" si="51"/>
        <v>18.899999999999999</v>
      </c>
      <c r="T693">
        <f t="shared" si="52"/>
        <v>5.2499999999999991</v>
      </c>
    </row>
    <row r="694" spans="2:20" x14ac:dyDescent="0.3">
      <c r="B694" s="8" t="s">
        <v>10</v>
      </c>
      <c r="C694" s="8">
        <v>686</v>
      </c>
      <c r="D694" s="8">
        <v>97</v>
      </c>
      <c r="E694" s="9">
        <v>21.3</v>
      </c>
      <c r="F694" s="5">
        <f t="shared" si="53"/>
        <v>0.69444444444444442</v>
      </c>
      <c r="G694" s="5">
        <f t="shared" si="54"/>
        <v>2.5</v>
      </c>
      <c r="R694">
        <f t="shared" si="50"/>
        <v>0</v>
      </c>
      <c r="S694">
        <f t="shared" si="51"/>
        <v>21.3</v>
      </c>
      <c r="T694">
        <f t="shared" si="52"/>
        <v>5.916666666666667</v>
      </c>
    </row>
    <row r="695" spans="2:20" x14ac:dyDescent="0.3">
      <c r="B695" s="8" t="s">
        <v>10</v>
      </c>
      <c r="C695" s="8">
        <v>687</v>
      </c>
      <c r="D695" s="8">
        <v>98</v>
      </c>
      <c r="E695" s="9">
        <v>23.9</v>
      </c>
      <c r="F695" s="5">
        <f t="shared" si="53"/>
        <v>0.63888888888888862</v>
      </c>
      <c r="G695" s="5">
        <f t="shared" si="54"/>
        <v>2.2999999999999989</v>
      </c>
      <c r="R695">
        <f t="shared" si="50"/>
        <v>0</v>
      </c>
      <c r="S695">
        <f t="shared" si="51"/>
        <v>23.9</v>
      </c>
      <c r="T695">
        <f t="shared" si="52"/>
        <v>6.6388888888888884</v>
      </c>
    </row>
    <row r="696" spans="2:20" x14ac:dyDescent="0.3">
      <c r="B696" s="8" t="s">
        <v>10</v>
      </c>
      <c r="C696" s="8">
        <v>688</v>
      </c>
      <c r="D696" s="8">
        <v>99</v>
      </c>
      <c r="E696" s="9">
        <v>25.9</v>
      </c>
      <c r="F696" s="5">
        <f t="shared" si="53"/>
        <v>0.625</v>
      </c>
      <c r="G696" s="5">
        <f t="shared" si="54"/>
        <v>2.25</v>
      </c>
      <c r="R696">
        <f t="shared" si="50"/>
        <v>0</v>
      </c>
      <c r="S696">
        <f t="shared" si="51"/>
        <v>25.9</v>
      </c>
      <c r="T696">
        <f t="shared" si="52"/>
        <v>7.1944444444444438</v>
      </c>
    </row>
    <row r="697" spans="2:20" x14ac:dyDescent="0.3">
      <c r="B697" s="8" t="s">
        <v>10</v>
      </c>
      <c r="C697" s="8">
        <v>689</v>
      </c>
      <c r="D697" s="8">
        <v>100</v>
      </c>
      <c r="E697" s="9">
        <v>28.4</v>
      </c>
      <c r="F697" s="5">
        <f t="shared" si="53"/>
        <v>0.61111111111111138</v>
      </c>
      <c r="G697" s="5">
        <f t="shared" si="54"/>
        <v>2.2000000000000011</v>
      </c>
      <c r="R697">
        <f t="shared" si="50"/>
        <v>0</v>
      </c>
      <c r="S697">
        <f t="shared" si="51"/>
        <v>28.4</v>
      </c>
      <c r="T697">
        <f t="shared" si="52"/>
        <v>7.8888888888888884</v>
      </c>
    </row>
    <row r="698" spans="2:20" x14ac:dyDescent="0.3">
      <c r="B698" s="8" t="s">
        <v>10</v>
      </c>
      <c r="C698" s="8">
        <v>690</v>
      </c>
      <c r="D698" s="8">
        <v>101</v>
      </c>
      <c r="E698" s="9">
        <v>30.3</v>
      </c>
      <c r="F698" s="5">
        <f t="shared" si="53"/>
        <v>0.34722222222222221</v>
      </c>
      <c r="G698" s="5">
        <f t="shared" si="54"/>
        <v>1.25</v>
      </c>
      <c r="R698">
        <f t="shared" si="50"/>
        <v>0</v>
      </c>
      <c r="S698">
        <f t="shared" si="51"/>
        <v>30.3</v>
      </c>
      <c r="T698">
        <f t="shared" si="52"/>
        <v>8.4166666666666661</v>
      </c>
    </row>
    <row r="699" spans="2:20" x14ac:dyDescent="0.3">
      <c r="B699" s="8" t="s">
        <v>10</v>
      </c>
      <c r="C699" s="8">
        <v>691</v>
      </c>
      <c r="D699" s="8">
        <v>102</v>
      </c>
      <c r="E699" s="9">
        <v>30.9</v>
      </c>
      <c r="F699" s="5">
        <f t="shared" si="53"/>
        <v>0.1111111111111112</v>
      </c>
      <c r="G699" s="5">
        <f t="shared" si="54"/>
        <v>0.40000000000000036</v>
      </c>
      <c r="R699">
        <f t="shared" si="50"/>
        <v>0</v>
      </c>
      <c r="S699">
        <f t="shared" si="51"/>
        <v>30.9</v>
      </c>
      <c r="T699">
        <f t="shared" si="52"/>
        <v>8.5833333333333321</v>
      </c>
    </row>
    <row r="700" spans="2:20" x14ac:dyDescent="0.3">
      <c r="B700" s="8" t="s">
        <v>10</v>
      </c>
      <c r="C700" s="8">
        <v>692</v>
      </c>
      <c r="D700" s="8">
        <v>103</v>
      </c>
      <c r="E700" s="9">
        <v>31.1</v>
      </c>
      <c r="F700" s="5">
        <f t="shared" si="53"/>
        <v>0.12500000000000031</v>
      </c>
      <c r="G700" s="5">
        <f t="shared" si="54"/>
        <v>0.45000000000000107</v>
      </c>
      <c r="R700">
        <f t="shared" si="50"/>
        <v>0</v>
      </c>
      <c r="S700">
        <f t="shared" si="51"/>
        <v>31.1</v>
      </c>
      <c r="T700">
        <f t="shared" si="52"/>
        <v>8.6388888888888893</v>
      </c>
    </row>
    <row r="701" spans="2:20" x14ac:dyDescent="0.3">
      <c r="B701" s="8" t="s">
        <v>10</v>
      </c>
      <c r="C701" s="8">
        <v>693</v>
      </c>
      <c r="D701" s="8">
        <v>104</v>
      </c>
      <c r="E701" s="9">
        <v>31.8</v>
      </c>
      <c r="F701" s="5">
        <f t="shared" si="53"/>
        <v>0.2222222222222224</v>
      </c>
      <c r="G701" s="5">
        <f t="shared" si="54"/>
        <v>0.80000000000000071</v>
      </c>
      <c r="R701">
        <f t="shared" si="50"/>
        <v>0</v>
      </c>
      <c r="S701">
        <f t="shared" si="51"/>
        <v>31.8</v>
      </c>
      <c r="T701">
        <f t="shared" si="52"/>
        <v>8.8333333333333339</v>
      </c>
    </row>
    <row r="702" spans="2:20" x14ac:dyDescent="0.3">
      <c r="B702" s="8" t="s">
        <v>10</v>
      </c>
      <c r="C702" s="8">
        <v>694</v>
      </c>
      <c r="D702" s="8">
        <v>105</v>
      </c>
      <c r="E702" s="9">
        <v>32.700000000000003</v>
      </c>
      <c r="F702" s="5">
        <f t="shared" si="53"/>
        <v>0.19444444444444473</v>
      </c>
      <c r="G702" s="5">
        <f t="shared" si="54"/>
        <v>0.70000000000000107</v>
      </c>
      <c r="R702">
        <f t="shared" si="50"/>
        <v>0</v>
      </c>
      <c r="S702">
        <f t="shared" si="51"/>
        <v>32.700000000000003</v>
      </c>
      <c r="T702">
        <f t="shared" si="52"/>
        <v>9.0833333333333339</v>
      </c>
    </row>
    <row r="703" spans="2:20" x14ac:dyDescent="0.3">
      <c r="B703" s="8" t="s">
        <v>10</v>
      </c>
      <c r="C703" s="8">
        <v>695</v>
      </c>
      <c r="D703" s="8">
        <v>106</v>
      </c>
      <c r="E703" s="9">
        <v>33.200000000000003</v>
      </c>
      <c r="F703" s="5">
        <f t="shared" si="53"/>
        <v>-4.1666666666667261E-2</v>
      </c>
      <c r="G703" s="5">
        <f t="shared" si="54"/>
        <v>-0.15000000000000213</v>
      </c>
      <c r="R703">
        <f t="shared" si="50"/>
        <v>0</v>
      </c>
      <c r="S703">
        <f t="shared" si="51"/>
        <v>33.200000000000003</v>
      </c>
      <c r="T703">
        <f t="shared" si="52"/>
        <v>9.2222222222222232</v>
      </c>
    </row>
    <row r="704" spans="2:20" x14ac:dyDescent="0.3">
      <c r="B704" s="8" t="s">
        <v>10</v>
      </c>
      <c r="C704" s="8">
        <v>696</v>
      </c>
      <c r="D704" s="8">
        <v>107</v>
      </c>
      <c r="E704" s="9">
        <v>32.4</v>
      </c>
      <c r="F704" s="5">
        <f t="shared" si="53"/>
        <v>-0.6805555555555558</v>
      </c>
      <c r="G704" s="5">
        <f t="shared" si="54"/>
        <v>-2.4500000000000011</v>
      </c>
      <c r="R704">
        <f t="shared" si="50"/>
        <v>0</v>
      </c>
      <c r="S704">
        <f t="shared" si="51"/>
        <v>32.4</v>
      </c>
      <c r="T704">
        <f t="shared" si="52"/>
        <v>9</v>
      </c>
    </row>
    <row r="705" spans="2:20" x14ac:dyDescent="0.3">
      <c r="B705" s="8" t="s">
        <v>10</v>
      </c>
      <c r="C705" s="8">
        <v>697</v>
      </c>
      <c r="D705" s="8">
        <v>108</v>
      </c>
      <c r="E705" s="9">
        <v>28.3</v>
      </c>
      <c r="F705" s="5">
        <f t="shared" si="53"/>
        <v>-0.9166666666666663</v>
      </c>
      <c r="G705" s="5">
        <f t="shared" si="54"/>
        <v>-3.2999999999999989</v>
      </c>
      <c r="R705">
        <f t="shared" si="50"/>
        <v>0</v>
      </c>
      <c r="S705">
        <f t="shared" si="51"/>
        <v>28.3</v>
      </c>
      <c r="T705">
        <f t="shared" si="52"/>
        <v>7.8611111111111107</v>
      </c>
    </row>
    <row r="706" spans="2:20" x14ac:dyDescent="0.3">
      <c r="B706" s="8" t="s">
        <v>10</v>
      </c>
      <c r="C706" s="8">
        <v>698</v>
      </c>
      <c r="D706" s="8">
        <v>109</v>
      </c>
      <c r="E706" s="9">
        <v>25.8</v>
      </c>
      <c r="F706" s="5">
        <f t="shared" si="53"/>
        <v>-0.7222222222222221</v>
      </c>
      <c r="G706" s="5">
        <f t="shared" si="54"/>
        <v>-2.5999999999999996</v>
      </c>
      <c r="R706">
        <f t="shared" si="50"/>
        <v>0</v>
      </c>
      <c r="S706">
        <f t="shared" si="51"/>
        <v>25.8</v>
      </c>
      <c r="T706">
        <f t="shared" si="52"/>
        <v>7.166666666666667</v>
      </c>
    </row>
    <row r="707" spans="2:20" x14ac:dyDescent="0.3">
      <c r="B707" s="8" t="s">
        <v>10</v>
      </c>
      <c r="C707" s="8">
        <v>699</v>
      </c>
      <c r="D707" s="8">
        <v>110</v>
      </c>
      <c r="E707" s="9">
        <v>23.1</v>
      </c>
      <c r="F707" s="5">
        <f t="shared" si="53"/>
        <v>-0.55555555555555558</v>
      </c>
      <c r="G707" s="5">
        <f t="shared" si="54"/>
        <v>-2</v>
      </c>
      <c r="R707">
        <f t="shared" si="50"/>
        <v>0</v>
      </c>
      <c r="S707">
        <f t="shared" si="51"/>
        <v>23.1</v>
      </c>
      <c r="T707">
        <f t="shared" si="52"/>
        <v>6.416666666666667</v>
      </c>
    </row>
    <row r="708" spans="2:20" x14ac:dyDescent="0.3">
      <c r="B708" s="8" t="s">
        <v>10</v>
      </c>
      <c r="C708" s="8">
        <v>700</v>
      </c>
      <c r="D708" s="8">
        <v>111</v>
      </c>
      <c r="E708" s="9">
        <v>21.8</v>
      </c>
      <c r="F708" s="5">
        <f t="shared" si="53"/>
        <v>-0.26388888888888917</v>
      </c>
      <c r="G708" s="5">
        <f t="shared" si="54"/>
        <v>-0.95000000000000107</v>
      </c>
      <c r="R708">
        <f t="shared" si="50"/>
        <v>0</v>
      </c>
      <c r="S708">
        <f t="shared" si="51"/>
        <v>21.8</v>
      </c>
      <c r="T708">
        <f t="shared" si="52"/>
        <v>6.0555555555555554</v>
      </c>
    </row>
    <row r="709" spans="2:20" x14ac:dyDescent="0.3">
      <c r="B709" s="8" t="s">
        <v>10</v>
      </c>
      <c r="C709" s="8">
        <v>701</v>
      </c>
      <c r="D709" s="8">
        <v>112</v>
      </c>
      <c r="E709" s="9">
        <v>21.2</v>
      </c>
      <c r="F709" s="5">
        <f t="shared" si="53"/>
        <v>-0.1111111111111112</v>
      </c>
      <c r="G709" s="5">
        <f t="shared" si="54"/>
        <v>-0.40000000000000036</v>
      </c>
      <c r="R709">
        <f t="shared" si="50"/>
        <v>0</v>
      </c>
      <c r="S709">
        <f t="shared" si="51"/>
        <v>21.2</v>
      </c>
      <c r="T709">
        <f t="shared" si="52"/>
        <v>5.8888888888888884</v>
      </c>
    </row>
    <row r="710" spans="2:20" x14ac:dyDescent="0.3">
      <c r="B710" s="8" t="s">
        <v>10</v>
      </c>
      <c r="C710" s="8">
        <v>702</v>
      </c>
      <c r="D710" s="8">
        <v>113</v>
      </c>
      <c r="E710" s="9">
        <v>21</v>
      </c>
      <c r="F710" s="5">
        <f t="shared" si="53"/>
        <v>-2.7777777777777679E-2</v>
      </c>
      <c r="G710" s="5">
        <f t="shared" si="54"/>
        <v>-9.9999999999999645E-2</v>
      </c>
      <c r="R710">
        <f t="shared" si="50"/>
        <v>0</v>
      </c>
      <c r="S710">
        <f t="shared" si="51"/>
        <v>21</v>
      </c>
      <c r="T710">
        <f t="shared" si="52"/>
        <v>5.833333333333333</v>
      </c>
    </row>
    <row r="711" spans="2:20" x14ac:dyDescent="0.3">
      <c r="B711" s="8" t="s">
        <v>10</v>
      </c>
      <c r="C711" s="8">
        <v>703</v>
      </c>
      <c r="D711" s="8">
        <v>114</v>
      </c>
      <c r="E711" s="9">
        <v>21</v>
      </c>
      <c r="F711" s="5">
        <f t="shared" si="53"/>
        <v>-1.3888888888889086E-2</v>
      </c>
      <c r="G711" s="5">
        <f t="shared" si="54"/>
        <v>-5.0000000000000711E-2</v>
      </c>
      <c r="R711">
        <f t="shared" si="50"/>
        <v>0</v>
      </c>
      <c r="S711">
        <f t="shared" si="51"/>
        <v>21</v>
      </c>
      <c r="T711">
        <f t="shared" si="52"/>
        <v>5.833333333333333</v>
      </c>
    </row>
    <row r="712" spans="2:20" x14ac:dyDescent="0.3">
      <c r="B712" s="8" t="s">
        <v>10</v>
      </c>
      <c r="C712" s="8">
        <v>704</v>
      </c>
      <c r="D712" s="8">
        <v>115</v>
      </c>
      <c r="E712" s="9">
        <v>20.9</v>
      </c>
      <c r="F712" s="5">
        <f t="shared" si="53"/>
        <v>-0.15277777777777798</v>
      </c>
      <c r="G712" s="5">
        <f t="shared" si="54"/>
        <v>-0.55000000000000071</v>
      </c>
      <c r="R712">
        <f t="shared" ref="R712:R775" si="55">IF(E712&lt;1,1,0)</f>
        <v>0</v>
      </c>
      <c r="S712">
        <f t="shared" ref="S712:S775" si="56">IF(R712=1,"",E712)</f>
        <v>20.9</v>
      </c>
      <c r="T712">
        <f t="shared" ref="T712:T775" si="57">E712/3.6</f>
        <v>5.8055555555555554</v>
      </c>
    </row>
    <row r="713" spans="2:20" x14ac:dyDescent="0.3">
      <c r="B713" s="8" t="s">
        <v>10</v>
      </c>
      <c r="C713" s="8">
        <v>705</v>
      </c>
      <c r="D713" s="8">
        <v>116</v>
      </c>
      <c r="E713" s="9">
        <v>19.899999999999999</v>
      </c>
      <c r="F713" s="5">
        <f t="shared" si="53"/>
        <v>-0.41666666666666663</v>
      </c>
      <c r="G713" s="5">
        <f t="shared" si="54"/>
        <v>-1.5</v>
      </c>
      <c r="R713">
        <f t="shared" si="55"/>
        <v>0</v>
      </c>
      <c r="S713">
        <f t="shared" si="56"/>
        <v>19.899999999999999</v>
      </c>
      <c r="T713">
        <f t="shared" si="57"/>
        <v>5.5277777777777777</v>
      </c>
    </row>
    <row r="714" spans="2:20" x14ac:dyDescent="0.3">
      <c r="B714" s="8" t="s">
        <v>10</v>
      </c>
      <c r="C714" s="8">
        <v>706</v>
      </c>
      <c r="D714" s="8">
        <v>117</v>
      </c>
      <c r="E714" s="9">
        <v>17.899999999999999</v>
      </c>
      <c r="F714" s="5">
        <f t="shared" ref="F714:F777" si="58">($E715-$E713)/2/3.6</f>
        <v>-0.66666666666666652</v>
      </c>
      <c r="G714" s="5">
        <f t="shared" ref="G714:G777" si="59">($E715-$E713)/2</f>
        <v>-2.3999999999999995</v>
      </c>
      <c r="R714">
        <f t="shared" si="55"/>
        <v>0</v>
      </c>
      <c r="S714">
        <f t="shared" si="56"/>
        <v>17.899999999999999</v>
      </c>
      <c r="T714">
        <f t="shared" si="57"/>
        <v>4.9722222222222214</v>
      </c>
    </row>
    <row r="715" spans="2:20" x14ac:dyDescent="0.3">
      <c r="B715" s="8" t="s">
        <v>10</v>
      </c>
      <c r="C715" s="8">
        <v>707</v>
      </c>
      <c r="D715" s="8">
        <v>118</v>
      </c>
      <c r="E715" s="9">
        <v>15.1</v>
      </c>
      <c r="F715" s="5">
        <f t="shared" si="58"/>
        <v>-0.70833333333333304</v>
      </c>
      <c r="G715" s="5">
        <f t="shared" si="59"/>
        <v>-2.5499999999999989</v>
      </c>
      <c r="R715">
        <f t="shared" si="55"/>
        <v>0</v>
      </c>
      <c r="S715">
        <f t="shared" si="56"/>
        <v>15.1</v>
      </c>
      <c r="T715">
        <f t="shared" si="57"/>
        <v>4.1944444444444446</v>
      </c>
    </row>
    <row r="716" spans="2:20" x14ac:dyDescent="0.3">
      <c r="B716" s="8" t="s">
        <v>10</v>
      </c>
      <c r="C716" s="8">
        <v>708</v>
      </c>
      <c r="D716" s="8">
        <v>119</v>
      </c>
      <c r="E716" s="9">
        <v>12.8</v>
      </c>
      <c r="F716" s="5">
        <f t="shared" si="58"/>
        <v>-0.43055555555555547</v>
      </c>
      <c r="G716" s="5">
        <f t="shared" si="59"/>
        <v>-1.5499999999999998</v>
      </c>
      <c r="R716">
        <f t="shared" si="55"/>
        <v>0</v>
      </c>
      <c r="S716">
        <f t="shared" si="56"/>
        <v>12.8</v>
      </c>
      <c r="T716">
        <f t="shared" si="57"/>
        <v>3.5555555555555558</v>
      </c>
    </row>
    <row r="717" spans="2:20" x14ac:dyDescent="0.3">
      <c r="B717" s="8" t="s">
        <v>10</v>
      </c>
      <c r="C717" s="8">
        <v>709</v>
      </c>
      <c r="D717" s="8">
        <v>120</v>
      </c>
      <c r="E717" s="9">
        <v>12</v>
      </c>
      <c r="F717" s="5">
        <f t="shared" si="58"/>
        <v>5.5555555555555358E-2</v>
      </c>
      <c r="G717" s="5">
        <f t="shared" si="59"/>
        <v>0.19999999999999929</v>
      </c>
      <c r="R717">
        <f t="shared" si="55"/>
        <v>0</v>
      </c>
      <c r="S717">
        <f t="shared" si="56"/>
        <v>12</v>
      </c>
      <c r="T717">
        <f t="shared" si="57"/>
        <v>3.333333333333333</v>
      </c>
    </row>
    <row r="718" spans="2:20" x14ac:dyDescent="0.3">
      <c r="B718" s="8" t="s">
        <v>10</v>
      </c>
      <c r="C718" s="8">
        <v>710</v>
      </c>
      <c r="D718" s="8">
        <v>121</v>
      </c>
      <c r="E718" s="9">
        <v>13.2</v>
      </c>
      <c r="F718" s="5">
        <f t="shared" si="58"/>
        <v>0.70833333333333348</v>
      </c>
      <c r="G718" s="5">
        <f t="shared" si="59"/>
        <v>2.5500000000000007</v>
      </c>
      <c r="R718">
        <f t="shared" si="55"/>
        <v>0</v>
      </c>
      <c r="S718">
        <f t="shared" si="56"/>
        <v>13.2</v>
      </c>
      <c r="T718">
        <f t="shared" si="57"/>
        <v>3.6666666666666665</v>
      </c>
    </row>
    <row r="719" spans="2:20" x14ac:dyDescent="0.3">
      <c r="B719" s="8" t="s">
        <v>10</v>
      </c>
      <c r="C719" s="8">
        <v>711</v>
      </c>
      <c r="D719" s="8">
        <v>122</v>
      </c>
      <c r="E719" s="9">
        <v>17.100000000000001</v>
      </c>
      <c r="F719" s="5">
        <f t="shared" si="58"/>
        <v>1.0972222222222225</v>
      </c>
      <c r="G719" s="5">
        <f t="shared" si="59"/>
        <v>3.9500000000000011</v>
      </c>
      <c r="R719">
        <f t="shared" si="55"/>
        <v>0</v>
      </c>
      <c r="S719">
        <f t="shared" si="56"/>
        <v>17.100000000000001</v>
      </c>
      <c r="T719">
        <f t="shared" si="57"/>
        <v>4.75</v>
      </c>
    </row>
    <row r="720" spans="2:20" x14ac:dyDescent="0.3">
      <c r="B720" s="8" t="s">
        <v>10</v>
      </c>
      <c r="C720" s="8">
        <v>712</v>
      </c>
      <c r="D720" s="8">
        <v>123</v>
      </c>
      <c r="E720" s="9">
        <v>21.1</v>
      </c>
      <c r="F720" s="5">
        <f t="shared" si="58"/>
        <v>0.65277777777777768</v>
      </c>
      <c r="G720" s="5">
        <f t="shared" si="59"/>
        <v>2.3499999999999996</v>
      </c>
      <c r="R720">
        <f t="shared" si="55"/>
        <v>0</v>
      </c>
      <c r="S720">
        <f t="shared" si="56"/>
        <v>21.1</v>
      </c>
      <c r="T720">
        <f t="shared" si="57"/>
        <v>5.8611111111111116</v>
      </c>
    </row>
    <row r="721" spans="2:20" x14ac:dyDescent="0.3">
      <c r="B721" s="8" t="s">
        <v>10</v>
      </c>
      <c r="C721" s="8">
        <v>713</v>
      </c>
      <c r="D721" s="8">
        <v>124</v>
      </c>
      <c r="E721" s="9">
        <v>21.8</v>
      </c>
      <c r="F721" s="5">
        <f t="shared" si="58"/>
        <v>1.3888888888888593E-2</v>
      </c>
      <c r="G721" s="5">
        <f t="shared" si="59"/>
        <v>4.9999999999998934E-2</v>
      </c>
      <c r="R721">
        <f t="shared" si="55"/>
        <v>0</v>
      </c>
      <c r="S721">
        <f t="shared" si="56"/>
        <v>21.8</v>
      </c>
      <c r="T721">
        <f t="shared" si="57"/>
        <v>6.0555555555555554</v>
      </c>
    </row>
    <row r="722" spans="2:20" x14ac:dyDescent="0.3">
      <c r="B722" s="8" t="s">
        <v>10</v>
      </c>
      <c r="C722" s="8">
        <v>714</v>
      </c>
      <c r="D722" s="8">
        <v>125</v>
      </c>
      <c r="E722" s="9">
        <v>21.2</v>
      </c>
      <c r="F722" s="5">
        <f t="shared" si="58"/>
        <v>-0.45833333333333343</v>
      </c>
      <c r="G722" s="5">
        <f t="shared" si="59"/>
        <v>-1.6500000000000004</v>
      </c>
      <c r="R722">
        <f t="shared" si="55"/>
        <v>0</v>
      </c>
      <c r="S722">
        <f t="shared" si="56"/>
        <v>21.2</v>
      </c>
      <c r="T722">
        <f t="shared" si="57"/>
        <v>5.8888888888888884</v>
      </c>
    </row>
    <row r="723" spans="2:20" x14ac:dyDescent="0.3">
      <c r="B723" s="8" t="s">
        <v>10</v>
      </c>
      <c r="C723" s="8">
        <v>715</v>
      </c>
      <c r="D723" s="8">
        <v>126</v>
      </c>
      <c r="E723" s="9">
        <v>18.5</v>
      </c>
      <c r="F723" s="5">
        <f t="shared" si="58"/>
        <v>-1.0138888888888886</v>
      </c>
      <c r="G723" s="5">
        <f t="shared" si="59"/>
        <v>-3.6499999999999995</v>
      </c>
      <c r="R723">
        <f t="shared" si="55"/>
        <v>0</v>
      </c>
      <c r="S723">
        <f t="shared" si="56"/>
        <v>18.5</v>
      </c>
      <c r="T723">
        <f t="shared" si="57"/>
        <v>5.1388888888888884</v>
      </c>
    </row>
    <row r="724" spans="2:20" x14ac:dyDescent="0.3">
      <c r="B724" s="8" t="s">
        <v>10</v>
      </c>
      <c r="C724" s="8">
        <v>716</v>
      </c>
      <c r="D724" s="8">
        <v>127</v>
      </c>
      <c r="E724" s="9">
        <v>13.9</v>
      </c>
      <c r="F724" s="5">
        <f t="shared" si="58"/>
        <v>-0.90277777777777779</v>
      </c>
      <c r="G724" s="5">
        <f t="shared" si="59"/>
        <v>-3.25</v>
      </c>
      <c r="R724">
        <f t="shared" si="55"/>
        <v>0</v>
      </c>
      <c r="S724">
        <f t="shared" si="56"/>
        <v>13.9</v>
      </c>
      <c r="T724">
        <f t="shared" si="57"/>
        <v>3.8611111111111112</v>
      </c>
    </row>
    <row r="725" spans="2:20" x14ac:dyDescent="0.3">
      <c r="B725" s="8" t="s">
        <v>10</v>
      </c>
      <c r="C725" s="8">
        <v>717</v>
      </c>
      <c r="D725" s="8">
        <v>128</v>
      </c>
      <c r="E725" s="9">
        <v>12</v>
      </c>
      <c r="F725" s="5">
        <f t="shared" si="58"/>
        <v>-0.26388888888888895</v>
      </c>
      <c r="G725" s="5">
        <f t="shared" si="59"/>
        <v>-0.95000000000000018</v>
      </c>
      <c r="R725">
        <f t="shared" si="55"/>
        <v>0</v>
      </c>
      <c r="S725">
        <f t="shared" si="56"/>
        <v>12</v>
      </c>
      <c r="T725">
        <f t="shared" si="57"/>
        <v>3.333333333333333</v>
      </c>
    </row>
    <row r="726" spans="2:20" x14ac:dyDescent="0.3">
      <c r="B726" s="8" t="s">
        <v>10</v>
      </c>
      <c r="C726" s="8">
        <v>718</v>
      </c>
      <c r="D726" s="8">
        <v>129</v>
      </c>
      <c r="E726" s="9">
        <v>12</v>
      </c>
      <c r="F726" s="5">
        <f t="shared" si="58"/>
        <v>0.1388888888888889</v>
      </c>
      <c r="G726" s="5">
        <f t="shared" si="59"/>
        <v>0.5</v>
      </c>
      <c r="R726">
        <f t="shared" si="55"/>
        <v>0</v>
      </c>
      <c r="S726">
        <f t="shared" si="56"/>
        <v>12</v>
      </c>
      <c r="T726">
        <f t="shared" si="57"/>
        <v>3.333333333333333</v>
      </c>
    </row>
    <row r="727" spans="2:20" x14ac:dyDescent="0.3">
      <c r="B727" s="8" t="s">
        <v>10</v>
      </c>
      <c r="C727" s="8">
        <v>719</v>
      </c>
      <c r="D727" s="8">
        <v>130</v>
      </c>
      <c r="E727" s="9">
        <v>13</v>
      </c>
      <c r="F727" s="5">
        <f t="shared" si="58"/>
        <v>0.55555555555555558</v>
      </c>
      <c r="G727" s="5">
        <f t="shared" si="59"/>
        <v>2</v>
      </c>
      <c r="R727">
        <f t="shared" si="55"/>
        <v>0</v>
      </c>
      <c r="S727">
        <f t="shared" si="56"/>
        <v>13</v>
      </c>
      <c r="T727">
        <f t="shared" si="57"/>
        <v>3.6111111111111112</v>
      </c>
    </row>
    <row r="728" spans="2:20" x14ac:dyDescent="0.3">
      <c r="B728" s="8" t="s">
        <v>10</v>
      </c>
      <c r="C728" s="8">
        <v>720</v>
      </c>
      <c r="D728" s="8">
        <v>131</v>
      </c>
      <c r="E728" s="9">
        <v>16</v>
      </c>
      <c r="F728" s="5">
        <f t="shared" si="58"/>
        <v>0.76388888888888884</v>
      </c>
      <c r="G728" s="5">
        <f t="shared" si="59"/>
        <v>2.75</v>
      </c>
      <c r="R728">
        <f t="shared" si="55"/>
        <v>0</v>
      </c>
      <c r="S728">
        <f t="shared" si="56"/>
        <v>16</v>
      </c>
      <c r="T728">
        <f t="shared" si="57"/>
        <v>4.4444444444444446</v>
      </c>
    </row>
    <row r="729" spans="2:20" x14ac:dyDescent="0.3">
      <c r="B729" s="8" t="s">
        <v>10</v>
      </c>
      <c r="C729" s="8">
        <v>721</v>
      </c>
      <c r="D729" s="8">
        <v>132</v>
      </c>
      <c r="E729" s="9">
        <v>18.5</v>
      </c>
      <c r="F729" s="5">
        <f t="shared" si="58"/>
        <v>0.63888888888888906</v>
      </c>
      <c r="G729" s="5">
        <f t="shared" si="59"/>
        <v>2.3000000000000007</v>
      </c>
      <c r="R729">
        <f t="shared" si="55"/>
        <v>0</v>
      </c>
      <c r="S729">
        <f t="shared" si="56"/>
        <v>18.5</v>
      </c>
      <c r="T729">
        <f t="shared" si="57"/>
        <v>5.1388888888888884</v>
      </c>
    </row>
    <row r="730" spans="2:20" x14ac:dyDescent="0.3">
      <c r="B730" s="8" t="s">
        <v>10</v>
      </c>
      <c r="C730" s="8">
        <v>722</v>
      </c>
      <c r="D730" s="8">
        <v>133</v>
      </c>
      <c r="E730" s="9">
        <v>20.6</v>
      </c>
      <c r="F730" s="5">
        <f t="shared" si="58"/>
        <v>0.55555555555555558</v>
      </c>
      <c r="G730" s="5">
        <f t="shared" si="59"/>
        <v>2</v>
      </c>
      <c r="R730">
        <f t="shared" si="55"/>
        <v>0</v>
      </c>
      <c r="S730">
        <f t="shared" si="56"/>
        <v>20.6</v>
      </c>
      <c r="T730">
        <f t="shared" si="57"/>
        <v>5.7222222222222223</v>
      </c>
    </row>
    <row r="731" spans="2:20" x14ac:dyDescent="0.3">
      <c r="B731" s="8" t="s">
        <v>10</v>
      </c>
      <c r="C731" s="8">
        <v>723</v>
      </c>
      <c r="D731" s="8">
        <v>134</v>
      </c>
      <c r="E731" s="9">
        <v>22.5</v>
      </c>
      <c r="F731" s="5">
        <f t="shared" si="58"/>
        <v>0.47222222222222199</v>
      </c>
      <c r="G731" s="5">
        <f t="shared" si="59"/>
        <v>1.6999999999999993</v>
      </c>
      <c r="R731">
        <f t="shared" si="55"/>
        <v>0</v>
      </c>
      <c r="S731">
        <f t="shared" si="56"/>
        <v>22.5</v>
      </c>
      <c r="T731">
        <f t="shared" si="57"/>
        <v>6.25</v>
      </c>
    </row>
    <row r="732" spans="2:20" x14ac:dyDescent="0.3">
      <c r="B732" s="8" t="s">
        <v>10</v>
      </c>
      <c r="C732" s="8">
        <v>724</v>
      </c>
      <c r="D732" s="8">
        <v>135</v>
      </c>
      <c r="E732" s="9">
        <v>24</v>
      </c>
      <c r="F732" s="5">
        <f t="shared" si="58"/>
        <v>0.56944444444444464</v>
      </c>
      <c r="G732" s="5">
        <f t="shared" si="59"/>
        <v>2.0500000000000007</v>
      </c>
      <c r="R732">
        <f t="shared" si="55"/>
        <v>0</v>
      </c>
      <c r="S732">
        <f t="shared" si="56"/>
        <v>24</v>
      </c>
      <c r="T732">
        <f t="shared" si="57"/>
        <v>6.6666666666666661</v>
      </c>
    </row>
    <row r="733" spans="2:20" x14ac:dyDescent="0.3">
      <c r="B733" s="8" t="s">
        <v>10</v>
      </c>
      <c r="C733" s="8">
        <v>725</v>
      </c>
      <c r="D733" s="8">
        <v>136</v>
      </c>
      <c r="E733" s="9">
        <v>26.6</v>
      </c>
      <c r="F733" s="5">
        <f t="shared" si="58"/>
        <v>0.8194444444444442</v>
      </c>
      <c r="G733" s="5">
        <f t="shared" si="59"/>
        <v>2.9499999999999993</v>
      </c>
      <c r="R733">
        <f t="shared" si="55"/>
        <v>0</v>
      </c>
      <c r="S733">
        <f t="shared" si="56"/>
        <v>26.6</v>
      </c>
      <c r="T733">
        <f t="shared" si="57"/>
        <v>7.3888888888888893</v>
      </c>
    </row>
    <row r="734" spans="2:20" x14ac:dyDescent="0.3">
      <c r="B734" s="8" t="s">
        <v>10</v>
      </c>
      <c r="C734" s="8">
        <v>726</v>
      </c>
      <c r="D734" s="8">
        <v>137</v>
      </c>
      <c r="E734" s="9">
        <v>29.9</v>
      </c>
      <c r="F734" s="5">
        <f t="shared" si="58"/>
        <v>1.1388888888888882</v>
      </c>
      <c r="G734" s="5">
        <f t="shared" si="59"/>
        <v>4.0999999999999979</v>
      </c>
      <c r="R734">
        <f t="shared" si="55"/>
        <v>0</v>
      </c>
      <c r="S734">
        <f t="shared" si="56"/>
        <v>29.9</v>
      </c>
      <c r="T734">
        <f t="shared" si="57"/>
        <v>8.3055555555555554</v>
      </c>
    </row>
    <row r="735" spans="2:20" x14ac:dyDescent="0.3">
      <c r="B735" s="8" t="s">
        <v>10</v>
      </c>
      <c r="C735" s="8">
        <v>727</v>
      </c>
      <c r="D735" s="8">
        <v>138</v>
      </c>
      <c r="E735" s="9">
        <v>34.799999999999997</v>
      </c>
      <c r="F735" s="5">
        <f t="shared" si="58"/>
        <v>1.0972222222222221</v>
      </c>
      <c r="G735" s="5">
        <f t="shared" si="59"/>
        <v>3.9499999999999993</v>
      </c>
      <c r="R735">
        <f t="shared" si="55"/>
        <v>0</v>
      </c>
      <c r="S735">
        <f t="shared" si="56"/>
        <v>34.799999999999997</v>
      </c>
      <c r="T735">
        <f t="shared" si="57"/>
        <v>9.6666666666666661</v>
      </c>
    </row>
    <row r="736" spans="2:20" x14ac:dyDescent="0.3">
      <c r="B736" s="8" t="s">
        <v>10</v>
      </c>
      <c r="C736" s="8">
        <v>728</v>
      </c>
      <c r="D736" s="8">
        <v>139</v>
      </c>
      <c r="E736" s="9">
        <v>37.799999999999997</v>
      </c>
      <c r="F736" s="5">
        <f t="shared" si="58"/>
        <v>0.75000000000000078</v>
      </c>
      <c r="G736" s="5">
        <f t="shared" si="59"/>
        <v>2.7000000000000028</v>
      </c>
      <c r="R736">
        <f t="shared" si="55"/>
        <v>0</v>
      </c>
      <c r="S736">
        <f t="shared" si="56"/>
        <v>37.799999999999997</v>
      </c>
      <c r="T736">
        <f t="shared" si="57"/>
        <v>10.499999999999998</v>
      </c>
    </row>
    <row r="737" spans="2:20" x14ac:dyDescent="0.3">
      <c r="B737" s="8" t="s">
        <v>10</v>
      </c>
      <c r="C737" s="8">
        <v>729</v>
      </c>
      <c r="D737" s="8">
        <v>140</v>
      </c>
      <c r="E737" s="9">
        <v>40.200000000000003</v>
      </c>
      <c r="F737" s="5">
        <f t="shared" si="58"/>
        <v>0.52777777777777835</v>
      </c>
      <c r="G737" s="5">
        <f t="shared" si="59"/>
        <v>1.9000000000000021</v>
      </c>
      <c r="R737">
        <f t="shared" si="55"/>
        <v>0</v>
      </c>
      <c r="S737">
        <f t="shared" si="56"/>
        <v>40.200000000000003</v>
      </c>
      <c r="T737">
        <f t="shared" si="57"/>
        <v>11.166666666666668</v>
      </c>
    </row>
    <row r="738" spans="2:20" x14ac:dyDescent="0.3">
      <c r="B738" s="8" t="s">
        <v>10</v>
      </c>
      <c r="C738" s="8">
        <v>730</v>
      </c>
      <c r="D738" s="8">
        <v>141</v>
      </c>
      <c r="E738" s="9">
        <v>41.6</v>
      </c>
      <c r="F738" s="5">
        <f t="shared" si="58"/>
        <v>0.23611111111111052</v>
      </c>
      <c r="G738" s="5">
        <f t="shared" si="59"/>
        <v>0.84999999999999787</v>
      </c>
      <c r="R738">
        <f t="shared" si="55"/>
        <v>0</v>
      </c>
      <c r="S738">
        <f t="shared" si="56"/>
        <v>41.6</v>
      </c>
      <c r="T738">
        <f t="shared" si="57"/>
        <v>11.555555555555555</v>
      </c>
    </row>
    <row r="739" spans="2:20" x14ac:dyDescent="0.3">
      <c r="B739" s="8" t="s">
        <v>10</v>
      </c>
      <c r="C739" s="8">
        <v>731</v>
      </c>
      <c r="D739" s="8">
        <v>142</v>
      </c>
      <c r="E739" s="9">
        <v>41.9</v>
      </c>
      <c r="F739" s="5">
        <f t="shared" si="58"/>
        <v>5.5555555555555358E-2</v>
      </c>
      <c r="G739" s="5">
        <f t="shared" si="59"/>
        <v>0.19999999999999929</v>
      </c>
      <c r="R739">
        <f t="shared" si="55"/>
        <v>0</v>
      </c>
      <c r="S739">
        <f t="shared" si="56"/>
        <v>41.9</v>
      </c>
      <c r="T739">
        <f t="shared" si="57"/>
        <v>11.638888888888888</v>
      </c>
    </row>
    <row r="740" spans="2:20" x14ac:dyDescent="0.3">
      <c r="B740" s="8" t="s">
        <v>10</v>
      </c>
      <c r="C740" s="8">
        <v>732</v>
      </c>
      <c r="D740" s="8">
        <v>143</v>
      </c>
      <c r="E740" s="9">
        <v>42</v>
      </c>
      <c r="F740" s="5">
        <f t="shared" si="58"/>
        <v>4.1666666666667261E-2</v>
      </c>
      <c r="G740" s="5">
        <f t="shared" si="59"/>
        <v>0.15000000000000213</v>
      </c>
      <c r="R740">
        <f t="shared" si="55"/>
        <v>0</v>
      </c>
      <c r="S740">
        <f t="shared" si="56"/>
        <v>42</v>
      </c>
      <c r="T740">
        <f t="shared" si="57"/>
        <v>11.666666666666666</v>
      </c>
    </row>
    <row r="741" spans="2:20" x14ac:dyDescent="0.3">
      <c r="B741" s="8" t="s">
        <v>10</v>
      </c>
      <c r="C741" s="8">
        <v>733</v>
      </c>
      <c r="D741" s="8">
        <v>144</v>
      </c>
      <c r="E741" s="9">
        <v>42.2</v>
      </c>
      <c r="F741" s="5">
        <f t="shared" si="58"/>
        <v>5.5555555555555358E-2</v>
      </c>
      <c r="G741" s="5">
        <f t="shared" si="59"/>
        <v>0.19999999999999929</v>
      </c>
      <c r="R741">
        <f t="shared" si="55"/>
        <v>0</v>
      </c>
      <c r="S741">
        <f t="shared" si="56"/>
        <v>42.2</v>
      </c>
      <c r="T741">
        <f t="shared" si="57"/>
        <v>11.722222222222223</v>
      </c>
    </row>
    <row r="742" spans="2:20" x14ac:dyDescent="0.3">
      <c r="B742" s="8" t="s">
        <v>10</v>
      </c>
      <c r="C742" s="8">
        <v>734</v>
      </c>
      <c r="D742" s="8">
        <v>145</v>
      </c>
      <c r="E742" s="9">
        <v>42.4</v>
      </c>
      <c r="F742" s="5">
        <f t="shared" si="58"/>
        <v>6.9444444444444448E-2</v>
      </c>
      <c r="G742" s="5">
        <f t="shared" si="59"/>
        <v>0.25</v>
      </c>
      <c r="R742">
        <f t="shared" si="55"/>
        <v>0</v>
      </c>
      <c r="S742">
        <f t="shared" si="56"/>
        <v>42.4</v>
      </c>
      <c r="T742">
        <f t="shared" si="57"/>
        <v>11.777777777777777</v>
      </c>
    </row>
    <row r="743" spans="2:20" x14ac:dyDescent="0.3">
      <c r="B743" s="8" t="s">
        <v>10</v>
      </c>
      <c r="C743" s="8">
        <v>735</v>
      </c>
      <c r="D743" s="8">
        <v>146</v>
      </c>
      <c r="E743" s="9">
        <v>42.7</v>
      </c>
      <c r="F743" s="5">
        <f t="shared" si="58"/>
        <v>9.7222222222222612E-2</v>
      </c>
      <c r="G743" s="5">
        <f t="shared" si="59"/>
        <v>0.35000000000000142</v>
      </c>
      <c r="R743">
        <f t="shared" si="55"/>
        <v>0</v>
      </c>
      <c r="S743">
        <f t="shared" si="56"/>
        <v>42.7</v>
      </c>
      <c r="T743">
        <f t="shared" si="57"/>
        <v>11.861111111111112</v>
      </c>
    </row>
    <row r="744" spans="2:20" x14ac:dyDescent="0.3">
      <c r="B744" s="8" t="s">
        <v>10</v>
      </c>
      <c r="C744" s="8">
        <v>736</v>
      </c>
      <c r="D744" s="8">
        <v>147</v>
      </c>
      <c r="E744" s="9">
        <v>43.1</v>
      </c>
      <c r="F744" s="5">
        <f t="shared" si="58"/>
        <v>0.1388888888888889</v>
      </c>
      <c r="G744" s="5">
        <f t="shared" si="59"/>
        <v>0.5</v>
      </c>
      <c r="R744">
        <f t="shared" si="55"/>
        <v>0</v>
      </c>
      <c r="S744">
        <f t="shared" si="56"/>
        <v>43.1</v>
      </c>
      <c r="T744">
        <f t="shared" si="57"/>
        <v>11.972222222222223</v>
      </c>
    </row>
    <row r="745" spans="2:20" x14ac:dyDescent="0.3">
      <c r="B745" s="8" t="s">
        <v>10</v>
      </c>
      <c r="C745" s="8">
        <v>737</v>
      </c>
      <c r="D745" s="8">
        <v>148</v>
      </c>
      <c r="E745" s="9">
        <v>43.7</v>
      </c>
      <c r="F745" s="5">
        <f t="shared" si="58"/>
        <v>0.12499999999999981</v>
      </c>
      <c r="G745" s="5">
        <f t="shared" si="59"/>
        <v>0.44999999999999929</v>
      </c>
      <c r="R745">
        <f t="shared" si="55"/>
        <v>0</v>
      </c>
      <c r="S745">
        <f t="shared" si="56"/>
        <v>43.7</v>
      </c>
      <c r="T745">
        <f t="shared" si="57"/>
        <v>12.138888888888889</v>
      </c>
    </row>
    <row r="746" spans="2:20" x14ac:dyDescent="0.3">
      <c r="B746" s="8" t="s">
        <v>10</v>
      </c>
      <c r="C746" s="8">
        <v>738</v>
      </c>
      <c r="D746" s="8">
        <v>149</v>
      </c>
      <c r="E746" s="9">
        <v>44</v>
      </c>
      <c r="F746" s="5">
        <f t="shared" si="58"/>
        <v>5.5555555555555358E-2</v>
      </c>
      <c r="G746" s="5">
        <f t="shared" si="59"/>
        <v>0.19999999999999929</v>
      </c>
      <c r="R746">
        <f t="shared" si="55"/>
        <v>0</v>
      </c>
      <c r="S746">
        <f t="shared" si="56"/>
        <v>44</v>
      </c>
      <c r="T746">
        <f t="shared" si="57"/>
        <v>12.222222222222221</v>
      </c>
    </row>
    <row r="747" spans="2:20" x14ac:dyDescent="0.3">
      <c r="B747" s="8" t="s">
        <v>10</v>
      </c>
      <c r="C747" s="8">
        <v>739</v>
      </c>
      <c r="D747" s="8">
        <v>150</v>
      </c>
      <c r="E747" s="9">
        <v>44.1</v>
      </c>
      <c r="F747" s="5">
        <f t="shared" si="58"/>
        <v>0.18055555555555516</v>
      </c>
      <c r="G747" s="5">
        <f t="shared" si="59"/>
        <v>0.64999999999999858</v>
      </c>
      <c r="R747">
        <f t="shared" si="55"/>
        <v>0</v>
      </c>
      <c r="S747">
        <f t="shared" si="56"/>
        <v>44.1</v>
      </c>
      <c r="T747">
        <f t="shared" si="57"/>
        <v>12.25</v>
      </c>
    </row>
    <row r="748" spans="2:20" x14ac:dyDescent="0.3">
      <c r="B748" s="8" t="s">
        <v>10</v>
      </c>
      <c r="C748" s="8">
        <v>740</v>
      </c>
      <c r="D748" s="8">
        <v>151</v>
      </c>
      <c r="E748" s="9">
        <v>45.3</v>
      </c>
      <c r="F748" s="5">
        <f t="shared" si="58"/>
        <v>0.31944444444444403</v>
      </c>
      <c r="G748" s="5">
        <f t="shared" si="59"/>
        <v>1.1499999999999986</v>
      </c>
      <c r="R748">
        <f t="shared" si="55"/>
        <v>0</v>
      </c>
      <c r="S748">
        <f t="shared" si="56"/>
        <v>45.3</v>
      </c>
      <c r="T748">
        <f t="shared" si="57"/>
        <v>12.583333333333332</v>
      </c>
    </row>
    <row r="749" spans="2:20" x14ac:dyDescent="0.3">
      <c r="B749" s="8" t="s">
        <v>10</v>
      </c>
      <c r="C749" s="8">
        <v>741</v>
      </c>
      <c r="D749" s="8">
        <v>152</v>
      </c>
      <c r="E749" s="9">
        <v>46.4</v>
      </c>
      <c r="F749" s="5">
        <f t="shared" si="58"/>
        <v>0.26388888888888967</v>
      </c>
      <c r="G749" s="5">
        <f t="shared" si="59"/>
        <v>0.95000000000000284</v>
      </c>
      <c r="R749">
        <f t="shared" si="55"/>
        <v>0</v>
      </c>
      <c r="S749">
        <f t="shared" si="56"/>
        <v>46.4</v>
      </c>
      <c r="T749">
        <f t="shared" si="57"/>
        <v>12.888888888888888</v>
      </c>
    </row>
    <row r="750" spans="2:20" x14ac:dyDescent="0.3">
      <c r="B750" s="8" t="s">
        <v>10</v>
      </c>
      <c r="C750" s="8">
        <v>742</v>
      </c>
      <c r="D750" s="8">
        <v>153</v>
      </c>
      <c r="E750" s="9">
        <v>47.2</v>
      </c>
      <c r="F750" s="5">
        <f t="shared" si="58"/>
        <v>0.12499999999999981</v>
      </c>
      <c r="G750" s="5">
        <f t="shared" si="59"/>
        <v>0.44999999999999929</v>
      </c>
      <c r="R750">
        <f t="shared" si="55"/>
        <v>0</v>
      </c>
      <c r="S750">
        <f t="shared" si="56"/>
        <v>47.2</v>
      </c>
      <c r="T750">
        <f t="shared" si="57"/>
        <v>13.111111111111111</v>
      </c>
    </row>
    <row r="751" spans="2:20" x14ac:dyDescent="0.3">
      <c r="B751" s="8" t="s">
        <v>10</v>
      </c>
      <c r="C751" s="8">
        <v>743</v>
      </c>
      <c r="D751" s="8">
        <v>154</v>
      </c>
      <c r="E751" s="9">
        <v>47.3</v>
      </c>
      <c r="F751" s="5">
        <f t="shared" si="58"/>
        <v>2.7777777777777186E-2</v>
      </c>
      <c r="G751" s="5">
        <f t="shared" si="59"/>
        <v>9.9999999999997868E-2</v>
      </c>
      <c r="R751">
        <f t="shared" si="55"/>
        <v>0</v>
      </c>
      <c r="S751">
        <f t="shared" si="56"/>
        <v>47.3</v>
      </c>
      <c r="T751">
        <f t="shared" si="57"/>
        <v>13.138888888888888</v>
      </c>
    </row>
    <row r="752" spans="2:20" x14ac:dyDescent="0.3">
      <c r="B752" s="8" t="s">
        <v>10</v>
      </c>
      <c r="C752" s="8">
        <v>744</v>
      </c>
      <c r="D752" s="8">
        <v>155</v>
      </c>
      <c r="E752" s="9">
        <v>47.4</v>
      </c>
      <c r="F752" s="5">
        <f t="shared" si="58"/>
        <v>1.3888888888889086E-2</v>
      </c>
      <c r="G752" s="5">
        <f t="shared" si="59"/>
        <v>5.0000000000000711E-2</v>
      </c>
      <c r="R752">
        <f t="shared" si="55"/>
        <v>0</v>
      </c>
      <c r="S752">
        <f t="shared" si="56"/>
        <v>47.4</v>
      </c>
      <c r="T752">
        <f t="shared" si="57"/>
        <v>13.166666666666666</v>
      </c>
    </row>
    <row r="753" spans="2:20" x14ac:dyDescent="0.3">
      <c r="B753" s="8" t="s">
        <v>10</v>
      </c>
      <c r="C753" s="8">
        <v>745</v>
      </c>
      <c r="D753" s="8">
        <v>156</v>
      </c>
      <c r="E753" s="9">
        <v>47.4</v>
      </c>
      <c r="F753" s="5">
        <f t="shared" si="58"/>
        <v>1.3888888888889086E-2</v>
      </c>
      <c r="G753" s="5">
        <f t="shared" si="59"/>
        <v>5.0000000000000711E-2</v>
      </c>
      <c r="R753">
        <f t="shared" si="55"/>
        <v>0</v>
      </c>
      <c r="S753">
        <f t="shared" si="56"/>
        <v>47.4</v>
      </c>
      <c r="T753">
        <f t="shared" si="57"/>
        <v>13.166666666666666</v>
      </c>
    </row>
    <row r="754" spans="2:20" x14ac:dyDescent="0.3">
      <c r="B754" s="8" t="s">
        <v>10</v>
      </c>
      <c r="C754" s="8">
        <v>746</v>
      </c>
      <c r="D754" s="8">
        <v>157</v>
      </c>
      <c r="E754" s="9">
        <v>47.5</v>
      </c>
      <c r="F754" s="5">
        <f t="shared" si="58"/>
        <v>6.9444444444444448E-2</v>
      </c>
      <c r="G754" s="5">
        <f t="shared" si="59"/>
        <v>0.25</v>
      </c>
      <c r="R754">
        <f t="shared" si="55"/>
        <v>0</v>
      </c>
      <c r="S754">
        <f t="shared" si="56"/>
        <v>47.5</v>
      </c>
      <c r="T754">
        <f t="shared" si="57"/>
        <v>13.194444444444445</v>
      </c>
    </row>
    <row r="755" spans="2:20" x14ac:dyDescent="0.3">
      <c r="B755" s="8" t="s">
        <v>10</v>
      </c>
      <c r="C755" s="8">
        <v>747</v>
      </c>
      <c r="D755" s="8">
        <v>158</v>
      </c>
      <c r="E755" s="9">
        <v>47.9</v>
      </c>
      <c r="F755" s="5">
        <f t="shared" si="58"/>
        <v>0.15277777777777798</v>
      </c>
      <c r="G755" s="5">
        <f t="shared" si="59"/>
        <v>0.55000000000000071</v>
      </c>
      <c r="R755">
        <f t="shared" si="55"/>
        <v>0</v>
      </c>
      <c r="S755">
        <f t="shared" si="56"/>
        <v>47.9</v>
      </c>
      <c r="T755">
        <f t="shared" si="57"/>
        <v>13.305555555555555</v>
      </c>
    </row>
    <row r="756" spans="2:20" x14ac:dyDescent="0.3">
      <c r="B756" s="8" t="s">
        <v>10</v>
      </c>
      <c r="C756" s="8">
        <v>748</v>
      </c>
      <c r="D756" s="8">
        <v>159</v>
      </c>
      <c r="E756" s="9">
        <v>48.6</v>
      </c>
      <c r="F756" s="5">
        <f t="shared" si="58"/>
        <v>0.20833333333333331</v>
      </c>
      <c r="G756" s="5">
        <f t="shared" si="59"/>
        <v>0.75</v>
      </c>
      <c r="R756">
        <f t="shared" si="55"/>
        <v>0</v>
      </c>
      <c r="S756">
        <f t="shared" si="56"/>
        <v>48.6</v>
      </c>
      <c r="T756">
        <f t="shared" si="57"/>
        <v>13.5</v>
      </c>
    </row>
    <row r="757" spans="2:20" x14ac:dyDescent="0.3">
      <c r="B757" s="8" t="s">
        <v>10</v>
      </c>
      <c r="C757" s="8">
        <v>749</v>
      </c>
      <c r="D757" s="8">
        <v>160</v>
      </c>
      <c r="E757" s="9">
        <v>49.4</v>
      </c>
      <c r="F757" s="5">
        <f t="shared" si="58"/>
        <v>0.16666666666666607</v>
      </c>
      <c r="G757" s="5">
        <f t="shared" si="59"/>
        <v>0.59999999999999787</v>
      </c>
      <c r="R757">
        <f t="shared" si="55"/>
        <v>0</v>
      </c>
      <c r="S757">
        <f t="shared" si="56"/>
        <v>49.4</v>
      </c>
      <c r="T757">
        <f t="shared" si="57"/>
        <v>13.722222222222221</v>
      </c>
    </row>
    <row r="758" spans="2:20" x14ac:dyDescent="0.3">
      <c r="B758" s="8" t="s">
        <v>10</v>
      </c>
      <c r="C758" s="8">
        <v>750</v>
      </c>
      <c r="D758" s="8">
        <v>161</v>
      </c>
      <c r="E758" s="9">
        <v>49.8</v>
      </c>
      <c r="F758" s="5">
        <f t="shared" si="58"/>
        <v>5.5555555555555358E-2</v>
      </c>
      <c r="G758" s="5">
        <f t="shared" si="59"/>
        <v>0.19999999999999929</v>
      </c>
      <c r="R758">
        <f t="shared" si="55"/>
        <v>0</v>
      </c>
      <c r="S758">
        <f t="shared" si="56"/>
        <v>49.8</v>
      </c>
      <c r="T758">
        <f t="shared" si="57"/>
        <v>13.833333333333332</v>
      </c>
    </row>
    <row r="759" spans="2:20" x14ac:dyDescent="0.3">
      <c r="B759" s="8" t="s">
        <v>10</v>
      </c>
      <c r="C759" s="8">
        <v>751</v>
      </c>
      <c r="D759" s="8">
        <v>162</v>
      </c>
      <c r="E759" s="9">
        <v>49.8</v>
      </c>
      <c r="F759" s="5">
        <f t="shared" si="58"/>
        <v>-1.3888888888888099E-2</v>
      </c>
      <c r="G759" s="5">
        <f t="shared" si="59"/>
        <v>-4.9999999999997158E-2</v>
      </c>
      <c r="R759">
        <f t="shared" si="55"/>
        <v>0</v>
      </c>
      <c r="S759">
        <f t="shared" si="56"/>
        <v>49.8</v>
      </c>
      <c r="T759">
        <f t="shared" si="57"/>
        <v>13.833333333333332</v>
      </c>
    </row>
    <row r="760" spans="2:20" x14ac:dyDescent="0.3">
      <c r="B760" s="8" t="s">
        <v>10</v>
      </c>
      <c r="C760" s="8">
        <v>752</v>
      </c>
      <c r="D760" s="8">
        <v>163</v>
      </c>
      <c r="E760" s="9">
        <v>49.7</v>
      </c>
      <c r="F760" s="5">
        <f t="shared" si="58"/>
        <v>-6.9444444444444448E-2</v>
      </c>
      <c r="G760" s="5">
        <f t="shared" si="59"/>
        <v>-0.25</v>
      </c>
      <c r="R760">
        <f t="shared" si="55"/>
        <v>0</v>
      </c>
      <c r="S760">
        <f t="shared" si="56"/>
        <v>49.7</v>
      </c>
      <c r="T760">
        <f t="shared" si="57"/>
        <v>13.805555555555555</v>
      </c>
    </row>
    <row r="761" spans="2:20" x14ac:dyDescent="0.3">
      <c r="B761" s="8" t="s">
        <v>10</v>
      </c>
      <c r="C761" s="8">
        <v>753</v>
      </c>
      <c r="D761" s="8">
        <v>164</v>
      </c>
      <c r="E761" s="9">
        <v>49.3</v>
      </c>
      <c r="F761" s="5">
        <f t="shared" si="58"/>
        <v>-0.16666666666666705</v>
      </c>
      <c r="G761" s="5">
        <f t="shared" si="59"/>
        <v>-0.60000000000000142</v>
      </c>
      <c r="R761">
        <f t="shared" si="55"/>
        <v>0</v>
      </c>
      <c r="S761">
        <f t="shared" si="56"/>
        <v>49.3</v>
      </c>
      <c r="T761">
        <f t="shared" si="57"/>
        <v>13.694444444444443</v>
      </c>
    </row>
    <row r="762" spans="2:20" x14ac:dyDescent="0.3">
      <c r="B762" s="8" t="s">
        <v>10</v>
      </c>
      <c r="C762" s="8">
        <v>754</v>
      </c>
      <c r="D762" s="8">
        <v>165</v>
      </c>
      <c r="E762" s="9">
        <v>48.5</v>
      </c>
      <c r="F762" s="5">
        <f t="shared" si="58"/>
        <v>-0.23611111111111052</v>
      </c>
      <c r="G762" s="5">
        <f t="shared" si="59"/>
        <v>-0.84999999999999787</v>
      </c>
      <c r="R762">
        <f t="shared" si="55"/>
        <v>0</v>
      </c>
      <c r="S762">
        <f t="shared" si="56"/>
        <v>48.5</v>
      </c>
      <c r="T762">
        <f t="shared" si="57"/>
        <v>13.472222222222221</v>
      </c>
    </row>
    <row r="763" spans="2:20" x14ac:dyDescent="0.3">
      <c r="B763" s="8" t="s">
        <v>10</v>
      </c>
      <c r="C763" s="8">
        <v>755</v>
      </c>
      <c r="D763" s="8">
        <v>166</v>
      </c>
      <c r="E763" s="9">
        <v>47.6</v>
      </c>
      <c r="F763" s="5">
        <f t="shared" si="58"/>
        <v>-0.30555555555555597</v>
      </c>
      <c r="G763" s="5">
        <f t="shared" si="59"/>
        <v>-1.1000000000000014</v>
      </c>
      <c r="R763">
        <f t="shared" si="55"/>
        <v>0</v>
      </c>
      <c r="S763">
        <f t="shared" si="56"/>
        <v>47.6</v>
      </c>
      <c r="T763">
        <f t="shared" si="57"/>
        <v>13.222222222222221</v>
      </c>
    </row>
    <row r="764" spans="2:20" x14ac:dyDescent="0.3">
      <c r="B764" s="8" t="s">
        <v>10</v>
      </c>
      <c r="C764" s="8">
        <v>756</v>
      </c>
      <c r="D764" s="8">
        <v>167</v>
      </c>
      <c r="E764" s="9">
        <v>46.3</v>
      </c>
      <c r="F764" s="5">
        <f t="shared" si="58"/>
        <v>-0.54166666666666641</v>
      </c>
      <c r="G764" s="5">
        <f t="shared" si="59"/>
        <v>-1.9499999999999993</v>
      </c>
      <c r="R764">
        <f t="shared" si="55"/>
        <v>0</v>
      </c>
      <c r="S764">
        <f t="shared" si="56"/>
        <v>46.3</v>
      </c>
      <c r="T764">
        <f t="shared" si="57"/>
        <v>12.861111111111111</v>
      </c>
    </row>
    <row r="765" spans="2:20" x14ac:dyDescent="0.3">
      <c r="B765" s="8" t="s">
        <v>10</v>
      </c>
      <c r="C765" s="8">
        <v>757</v>
      </c>
      <c r="D765" s="8">
        <v>168</v>
      </c>
      <c r="E765" s="9">
        <v>43.7</v>
      </c>
      <c r="F765" s="5">
        <f t="shared" si="58"/>
        <v>-0.97222222222222221</v>
      </c>
      <c r="G765" s="5">
        <f t="shared" si="59"/>
        <v>-3.5</v>
      </c>
      <c r="R765">
        <f t="shared" si="55"/>
        <v>0</v>
      </c>
      <c r="S765">
        <f t="shared" si="56"/>
        <v>43.7</v>
      </c>
      <c r="T765">
        <f t="shared" si="57"/>
        <v>12.138888888888889</v>
      </c>
    </row>
    <row r="766" spans="2:20" x14ac:dyDescent="0.3">
      <c r="B766" s="8" t="s">
        <v>10</v>
      </c>
      <c r="C766" s="8">
        <v>758</v>
      </c>
      <c r="D766" s="8">
        <v>169</v>
      </c>
      <c r="E766" s="9">
        <v>39.299999999999997</v>
      </c>
      <c r="F766" s="5">
        <f t="shared" si="58"/>
        <v>-1.3333333333333335</v>
      </c>
      <c r="G766" s="5">
        <f t="shared" si="59"/>
        <v>-4.8000000000000007</v>
      </c>
      <c r="R766">
        <f t="shared" si="55"/>
        <v>0</v>
      </c>
      <c r="S766">
        <f t="shared" si="56"/>
        <v>39.299999999999997</v>
      </c>
      <c r="T766">
        <f t="shared" si="57"/>
        <v>10.916666666666666</v>
      </c>
    </row>
    <row r="767" spans="2:20" x14ac:dyDescent="0.3">
      <c r="B767" s="8" t="s">
        <v>10</v>
      </c>
      <c r="C767" s="8">
        <v>759</v>
      </c>
      <c r="D767" s="8">
        <v>170</v>
      </c>
      <c r="E767" s="9">
        <v>34.1</v>
      </c>
      <c r="F767" s="5">
        <f t="shared" si="58"/>
        <v>-1.4305555555555551</v>
      </c>
      <c r="G767" s="5">
        <f t="shared" si="59"/>
        <v>-5.1499999999999986</v>
      </c>
      <c r="R767">
        <f t="shared" si="55"/>
        <v>0</v>
      </c>
      <c r="S767">
        <f t="shared" si="56"/>
        <v>34.1</v>
      </c>
      <c r="T767">
        <f t="shared" si="57"/>
        <v>9.4722222222222232</v>
      </c>
    </row>
    <row r="768" spans="2:20" x14ac:dyDescent="0.3">
      <c r="B768" s="8" t="s">
        <v>10</v>
      </c>
      <c r="C768" s="8">
        <v>760</v>
      </c>
      <c r="D768" s="8">
        <v>171</v>
      </c>
      <c r="E768" s="9">
        <v>29</v>
      </c>
      <c r="F768" s="5">
        <f t="shared" si="58"/>
        <v>-1.4444444444444446</v>
      </c>
      <c r="G768" s="5">
        <f t="shared" si="59"/>
        <v>-5.2000000000000011</v>
      </c>
      <c r="R768">
        <f t="shared" si="55"/>
        <v>0</v>
      </c>
      <c r="S768">
        <f t="shared" si="56"/>
        <v>29</v>
      </c>
      <c r="T768">
        <f t="shared" si="57"/>
        <v>8.0555555555555554</v>
      </c>
    </row>
    <row r="769" spans="2:20" x14ac:dyDescent="0.3">
      <c r="B769" s="8" t="s">
        <v>10</v>
      </c>
      <c r="C769" s="8">
        <v>761</v>
      </c>
      <c r="D769" s="8">
        <v>172</v>
      </c>
      <c r="E769" s="9">
        <v>23.7</v>
      </c>
      <c r="F769" s="5">
        <f t="shared" si="58"/>
        <v>-1.4722222222222223</v>
      </c>
      <c r="G769" s="5">
        <f t="shared" si="59"/>
        <v>-5.3000000000000007</v>
      </c>
      <c r="R769">
        <f t="shared" si="55"/>
        <v>0</v>
      </c>
      <c r="S769">
        <f t="shared" si="56"/>
        <v>23.7</v>
      </c>
      <c r="T769">
        <f t="shared" si="57"/>
        <v>6.583333333333333</v>
      </c>
    </row>
    <row r="770" spans="2:20" x14ac:dyDescent="0.3">
      <c r="B770" s="8" t="s">
        <v>10</v>
      </c>
      <c r="C770" s="8">
        <v>762</v>
      </c>
      <c r="D770" s="8">
        <v>173</v>
      </c>
      <c r="E770" s="9">
        <v>18.399999999999999</v>
      </c>
      <c r="F770" s="5">
        <f t="shared" si="58"/>
        <v>-1.3055555555555554</v>
      </c>
      <c r="G770" s="5">
        <f t="shared" si="59"/>
        <v>-4.6999999999999993</v>
      </c>
      <c r="R770">
        <f t="shared" si="55"/>
        <v>0</v>
      </c>
      <c r="S770">
        <f t="shared" si="56"/>
        <v>18.399999999999999</v>
      </c>
      <c r="T770">
        <f t="shared" si="57"/>
        <v>5.1111111111111107</v>
      </c>
    </row>
    <row r="771" spans="2:20" x14ac:dyDescent="0.3">
      <c r="B771" s="8" t="s">
        <v>10</v>
      </c>
      <c r="C771" s="8">
        <v>763</v>
      </c>
      <c r="D771" s="8">
        <v>174</v>
      </c>
      <c r="E771" s="9">
        <v>14.3</v>
      </c>
      <c r="F771" s="5">
        <f t="shared" si="58"/>
        <v>-0.88888888888888862</v>
      </c>
      <c r="G771" s="5">
        <f t="shared" si="59"/>
        <v>-3.1999999999999993</v>
      </c>
      <c r="R771">
        <f t="shared" si="55"/>
        <v>0</v>
      </c>
      <c r="S771">
        <f t="shared" si="56"/>
        <v>14.3</v>
      </c>
      <c r="T771">
        <f t="shared" si="57"/>
        <v>3.9722222222222223</v>
      </c>
    </row>
    <row r="772" spans="2:20" x14ac:dyDescent="0.3">
      <c r="B772" s="8" t="s">
        <v>10</v>
      </c>
      <c r="C772" s="8">
        <v>764</v>
      </c>
      <c r="D772" s="8">
        <v>175</v>
      </c>
      <c r="E772" s="9">
        <v>12</v>
      </c>
      <c r="F772" s="5">
        <f t="shared" si="58"/>
        <v>-0.20833333333333331</v>
      </c>
      <c r="G772" s="5">
        <f t="shared" si="59"/>
        <v>-0.75</v>
      </c>
      <c r="R772">
        <f t="shared" si="55"/>
        <v>0</v>
      </c>
      <c r="S772">
        <f t="shared" si="56"/>
        <v>12</v>
      </c>
      <c r="T772">
        <f t="shared" si="57"/>
        <v>3.333333333333333</v>
      </c>
    </row>
    <row r="773" spans="2:20" x14ac:dyDescent="0.3">
      <c r="B773" s="8" t="s">
        <v>10</v>
      </c>
      <c r="C773" s="8">
        <v>765</v>
      </c>
      <c r="D773" s="8">
        <v>176</v>
      </c>
      <c r="E773" s="9">
        <v>12.8</v>
      </c>
      <c r="F773" s="5">
        <f t="shared" si="58"/>
        <v>0.55555555555555558</v>
      </c>
      <c r="G773" s="5">
        <f t="shared" si="59"/>
        <v>2</v>
      </c>
      <c r="R773">
        <f t="shared" si="55"/>
        <v>0</v>
      </c>
      <c r="S773">
        <f t="shared" si="56"/>
        <v>12.8</v>
      </c>
      <c r="T773">
        <f t="shared" si="57"/>
        <v>3.5555555555555558</v>
      </c>
    </row>
    <row r="774" spans="2:20" x14ac:dyDescent="0.3">
      <c r="B774" s="8" t="s">
        <v>10</v>
      </c>
      <c r="C774" s="8">
        <v>766</v>
      </c>
      <c r="D774" s="8">
        <v>177</v>
      </c>
      <c r="E774" s="9">
        <v>16</v>
      </c>
      <c r="F774" s="5">
        <f t="shared" si="58"/>
        <v>0.87500000000000011</v>
      </c>
      <c r="G774" s="5">
        <f t="shared" si="59"/>
        <v>3.1500000000000004</v>
      </c>
      <c r="R774">
        <f t="shared" si="55"/>
        <v>0</v>
      </c>
      <c r="S774">
        <f t="shared" si="56"/>
        <v>16</v>
      </c>
      <c r="T774">
        <f t="shared" si="57"/>
        <v>4.4444444444444446</v>
      </c>
    </row>
    <row r="775" spans="2:20" x14ac:dyDescent="0.3">
      <c r="B775" s="8" t="s">
        <v>10</v>
      </c>
      <c r="C775" s="8">
        <v>767</v>
      </c>
      <c r="D775" s="8">
        <v>178</v>
      </c>
      <c r="E775" s="9">
        <v>19.100000000000001</v>
      </c>
      <c r="F775" s="5">
        <f t="shared" si="58"/>
        <v>0.88888888888888862</v>
      </c>
      <c r="G775" s="5">
        <f t="shared" si="59"/>
        <v>3.1999999999999993</v>
      </c>
      <c r="R775">
        <f t="shared" si="55"/>
        <v>0</v>
      </c>
      <c r="S775">
        <f t="shared" si="56"/>
        <v>19.100000000000001</v>
      </c>
      <c r="T775">
        <f t="shared" si="57"/>
        <v>5.3055555555555562</v>
      </c>
    </row>
    <row r="776" spans="2:20" x14ac:dyDescent="0.3">
      <c r="B776" s="8" t="s">
        <v>10</v>
      </c>
      <c r="C776" s="8">
        <v>768</v>
      </c>
      <c r="D776" s="8">
        <v>179</v>
      </c>
      <c r="E776" s="9">
        <v>22.4</v>
      </c>
      <c r="F776" s="5">
        <f t="shared" si="58"/>
        <v>0.90277777777777779</v>
      </c>
      <c r="G776" s="5">
        <f t="shared" si="59"/>
        <v>3.25</v>
      </c>
      <c r="R776">
        <f t="shared" ref="R776:R839" si="60">IF(E776&lt;1,1,0)</f>
        <v>0</v>
      </c>
      <c r="S776">
        <f t="shared" ref="S776:S839" si="61">IF(R776=1,"",E776)</f>
        <v>22.4</v>
      </c>
      <c r="T776">
        <f t="shared" ref="T776:T839" si="62">E776/3.6</f>
        <v>6.2222222222222214</v>
      </c>
    </row>
    <row r="777" spans="2:20" x14ac:dyDescent="0.3">
      <c r="B777" s="8" t="s">
        <v>10</v>
      </c>
      <c r="C777" s="8">
        <v>769</v>
      </c>
      <c r="D777" s="8">
        <v>180</v>
      </c>
      <c r="E777" s="9">
        <v>25.6</v>
      </c>
      <c r="F777" s="5">
        <f t="shared" si="58"/>
        <v>1.0694444444444449</v>
      </c>
      <c r="G777" s="5">
        <f t="shared" si="59"/>
        <v>3.8500000000000014</v>
      </c>
      <c r="R777">
        <f t="shared" si="60"/>
        <v>0</v>
      </c>
      <c r="S777">
        <f t="shared" si="61"/>
        <v>25.6</v>
      </c>
      <c r="T777">
        <f t="shared" si="62"/>
        <v>7.1111111111111116</v>
      </c>
    </row>
    <row r="778" spans="2:20" x14ac:dyDescent="0.3">
      <c r="B778" s="8" t="s">
        <v>10</v>
      </c>
      <c r="C778" s="8">
        <v>770</v>
      </c>
      <c r="D778" s="8">
        <v>181</v>
      </c>
      <c r="E778" s="9">
        <v>30.1</v>
      </c>
      <c r="F778" s="5">
        <f t="shared" ref="F778:F841" si="63">($E779-$E777)/2/3.6</f>
        <v>1.3472222222222217</v>
      </c>
      <c r="G778" s="5">
        <f t="shared" ref="G778:G841" si="64">($E779-$E777)/2</f>
        <v>4.8499999999999979</v>
      </c>
      <c r="R778">
        <f t="shared" si="60"/>
        <v>0</v>
      </c>
      <c r="S778">
        <f t="shared" si="61"/>
        <v>30.1</v>
      </c>
      <c r="T778">
        <f t="shared" si="62"/>
        <v>8.3611111111111107</v>
      </c>
    </row>
    <row r="779" spans="2:20" x14ac:dyDescent="0.3">
      <c r="B779" s="8" t="s">
        <v>10</v>
      </c>
      <c r="C779" s="8">
        <v>771</v>
      </c>
      <c r="D779" s="8">
        <v>182</v>
      </c>
      <c r="E779" s="9">
        <v>35.299999999999997</v>
      </c>
      <c r="F779" s="5">
        <f t="shared" si="63"/>
        <v>1.3611111111111107</v>
      </c>
      <c r="G779" s="5">
        <f t="shared" si="64"/>
        <v>4.8999999999999986</v>
      </c>
      <c r="R779">
        <f t="shared" si="60"/>
        <v>0</v>
      </c>
      <c r="S779">
        <f t="shared" si="61"/>
        <v>35.299999999999997</v>
      </c>
      <c r="T779">
        <f t="shared" si="62"/>
        <v>9.8055555555555554</v>
      </c>
    </row>
    <row r="780" spans="2:20" x14ac:dyDescent="0.3">
      <c r="B780" s="8" t="s">
        <v>10</v>
      </c>
      <c r="C780" s="8">
        <v>772</v>
      </c>
      <c r="D780" s="8">
        <v>183</v>
      </c>
      <c r="E780" s="9">
        <v>39.9</v>
      </c>
      <c r="F780" s="5">
        <f t="shared" si="63"/>
        <v>1.2777777777777781</v>
      </c>
      <c r="G780" s="5">
        <f t="shared" si="64"/>
        <v>4.6000000000000014</v>
      </c>
      <c r="R780">
        <f t="shared" si="60"/>
        <v>0</v>
      </c>
      <c r="S780">
        <f t="shared" si="61"/>
        <v>39.9</v>
      </c>
      <c r="T780">
        <f t="shared" si="62"/>
        <v>11.083333333333332</v>
      </c>
    </row>
    <row r="781" spans="2:20" x14ac:dyDescent="0.3">
      <c r="B781" s="8" t="s">
        <v>10</v>
      </c>
      <c r="C781" s="8">
        <v>773</v>
      </c>
      <c r="D781" s="8">
        <v>184</v>
      </c>
      <c r="E781" s="9">
        <v>44.5</v>
      </c>
      <c r="F781" s="5">
        <f t="shared" si="63"/>
        <v>1.0555555555555558</v>
      </c>
      <c r="G781" s="5">
        <f t="shared" si="64"/>
        <v>3.8000000000000007</v>
      </c>
      <c r="R781">
        <f t="shared" si="60"/>
        <v>0</v>
      </c>
      <c r="S781">
        <f t="shared" si="61"/>
        <v>44.5</v>
      </c>
      <c r="T781">
        <f t="shared" si="62"/>
        <v>12.361111111111111</v>
      </c>
    </row>
    <row r="782" spans="2:20" x14ac:dyDescent="0.3">
      <c r="B782" s="8" t="s">
        <v>10</v>
      </c>
      <c r="C782" s="8">
        <v>774</v>
      </c>
      <c r="D782" s="8">
        <v>185</v>
      </c>
      <c r="E782" s="9">
        <v>47.5</v>
      </c>
      <c r="F782" s="5">
        <f t="shared" si="63"/>
        <v>0.88888888888888862</v>
      </c>
      <c r="G782" s="5">
        <f t="shared" si="64"/>
        <v>3.1999999999999993</v>
      </c>
      <c r="R782">
        <f t="shared" si="60"/>
        <v>0</v>
      </c>
      <c r="S782">
        <f t="shared" si="61"/>
        <v>47.5</v>
      </c>
      <c r="T782">
        <f t="shared" si="62"/>
        <v>13.194444444444445</v>
      </c>
    </row>
    <row r="783" spans="2:20" x14ac:dyDescent="0.3">
      <c r="B783" s="8" t="s">
        <v>10</v>
      </c>
      <c r="C783" s="8">
        <v>775</v>
      </c>
      <c r="D783" s="8">
        <v>186</v>
      </c>
      <c r="E783" s="9">
        <v>50.9</v>
      </c>
      <c r="F783" s="5">
        <f t="shared" si="63"/>
        <v>0.91666666666666685</v>
      </c>
      <c r="G783" s="5">
        <f t="shared" si="64"/>
        <v>3.3000000000000007</v>
      </c>
      <c r="R783">
        <f t="shared" si="60"/>
        <v>0</v>
      </c>
      <c r="S783">
        <f t="shared" si="61"/>
        <v>50.9</v>
      </c>
      <c r="T783">
        <f t="shared" si="62"/>
        <v>14.138888888888888</v>
      </c>
    </row>
    <row r="784" spans="2:20" x14ac:dyDescent="0.3">
      <c r="B784" s="8" t="s">
        <v>10</v>
      </c>
      <c r="C784" s="8">
        <v>776</v>
      </c>
      <c r="D784" s="8">
        <v>187</v>
      </c>
      <c r="E784" s="9">
        <v>54.1</v>
      </c>
      <c r="F784" s="5">
        <f t="shared" si="63"/>
        <v>0.74999999999999978</v>
      </c>
      <c r="G784" s="5">
        <f t="shared" si="64"/>
        <v>2.6999999999999993</v>
      </c>
      <c r="R784">
        <f t="shared" si="60"/>
        <v>0</v>
      </c>
      <c r="S784">
        <f t="shared" si="61"/>
        <v>54.1</v>
      </c>
      <c r="T784">
        <f t="shared" si="62"/>
        <v>15.027777777777779</v>
      </c>
    </row>
    <row r="785" spans="2:20" x14ac:dyDescent="0.3">
      <c r="B785" s="8" t="s">
        <v>10</v>
      </c>
      <c r="C785" s="8">
        <v>777</v>
      </c>
      <c r="D785" s="8">
        <v>188</v>
      </c>
      <c r="E785" s="9">
        <v>56.3</v>
      </c>
      <c r="F785" s="5">
        <f t="shared" si="63"/>
        <v>0.55555555555555558</v>
      </c>
      <c r="G785" s="5">
        <f t="shared" si="64"/>
        <v>2</v>
      </c>
      <c r="R785">
        <f t="shared" si="60"/>
        <v>0</v>
      </c>
      <c r="S785">
        <f t="shared" si="61"/>
        <v>56.3</v>
      </c>
      <c r="T785">
        <f t="shared" si="62"/>
        <v>15.638888888888888</v>
      </c>
    </row>
    <row r="786" spans="2:20" x14ac:dyDescent="0.3">
      <c r="B786" s="8" t="s">
        <v>10</v>
      </c>
      <c r="C786" s="8">
        <v>778</v>
      </c>
      <c r="D786" s="8">
        <v>189</v>
      </c>
      <c r="E786" s="9">
        <v>58.1</v>
      </c>
      <c r="F786" s="5">
        <f t="shared" si="63"/>
        <v>0.4861111111111111</v>
      </c>
      <c r="G786" s="5">
        <f t="shared" si="64"/>
        <v>1.75</v>
      </c>
      <c r="R786">
        <f t="shared" si="60"/>
        <v>0</v>
      </c>
      <c r="S786">
        <f t="shared" si="61"/>
        <v>58.1</v>
      </c>
      <c r="T786">
        <f t="shared" si="62"/>
        <v>16.138888888888889</v>
      </c>
    </row>
    <row r="787" spans="2:20" x14ac:dyDescent="0.3">
      <c r="B787" s="8" t="s">
        <v>10</v>
      </c>
      <c r="C787" s="8">
        <v>779</v>
      </c>
      <c r="D787" s="8">
        <v>190</v>
      </c>
      <c r="E787" s="9">
        <v>59.8</v>
      </c>
      <c r="F787" s="5">
        <f t="shared" si="63"/>
        <v>0.41666666666666663</v>
      </c>
      <c r="G787" s="5">
        <f t="shared" si="64"/>
        <v>1.5</v>
      </c>
      <c r="R787">
        <f t="shared" si="60"/>
        <v>0</v>
      </c>
      <c r="S787">
        <f t="shared" si="61"/>
        <v>59.8</v>
      </c>
      <c r="T787">
        <f t="shared" si="62"/>
        <v>16.611111111111111</v>
      </c>
    </row>
    <row r="788" spans="2:20" x14ac:dyDescent="0.3">
      <c r="B788" s="8" t="s">
        <v>10</v>
      </c>
      <c r="C788" s="8">
        <v>780</v>
      </c>
      <c r="D788" s="8">
        <v>191</v>
      </c>
      <c r="E788" s="9">
        <v>61.1</v>
      </c>
      <c r="F788" s="5">
        <f t="shared" si="63"/>
        <v>0.31944444444444503</v>
      </c>
      <c r="G788" s="5">
        <f t="shared" si="64"/>
        <v>1.1500000000000021</v>
      </c>
      <c r="R788">
        <f t="shared" si="60"/>
        <v>0</v>
      </c>
      <c r="S788">
        <f t="shared" si="61"/>
        <v>61.1</v>
      </c>
      <c r="T788">
        <f t="shared" si="62"/>
        <v>16.972222222222221</v>
      </c>
    </row>
    <row r="789" spans="2:20" x14ac:dyDescent="0.3">
      <c r="B789" s="8" t="s">
        <v>10</v>
      </c>
      <c r="C789" s="8">
        <v>781</v>
      </c>
      <c r="D789" s="8">
        <v>192</v>
      </c>
      <c r="E789" s="9">
        <v>62.1</v>
      </c>
      <c r="F789" s="5">
        <f t="shared" si="63"/>
        <v>0.23611111111111052</v>
      </c>
      <c r="G789" s="5">
        <f t="shared" si="64"/>
        <v>0.84999999999999787</v>
      </c>
      <c r="R789">
        <f t="shared" si="60"/>
        <v>0</v>
      </c>
      <c r="S789">
        <f t="shared" si="61"/>
        <v>62.1</v>
      </c>
      <c r="T789">
        <f t="shared" si="62"/>
        <v>17.25</v>
      </c>
    </row>
    <row r="790" spans="2:20" x14ac:dyDescent="0.3">
      <c r="B790" s="8" t="s">
        <v>10</v>
      </c>
      <c r="C790" s="8">
        <v>782</v>
      </c>
      <c r="D790" s="8">
        <v>193</v>
      </c>
      <c r="E790" s="9">
        <v>62.8</v>
      </c>
      <c r="F790" s="5">
        <f t="shared" si="63"/>
        <v>0.16666666666666607</v>
      </c>
      <c r="G790" s="5">
        <f t="shared" si="64"/>
        <v>0.59999999999999787</v>
      </c>
      <c r="R790">
        <f t="shared" si="60"/>
        <v>0</v>
      </c>
      <c r="S790">
        <f t="shared" si="61"/>
        <v>62.8</v>
      </c>
      <c r="T790">
        <f t="shared" si="62"/>
        <v>17.444444444444443</v>
      </c>
    </row>
    <row r="791" spans="2:20" x14ac:dyDescent="0.3">
      <c r="B791" s="8" t="s">
        <v>10</v>
      </c>
      <c r="C791" s="8">
        <v>783</v>
      </c>
      <c r="D791" s="8">
        <v>194</v>
      </c>
      <c r="E791" s="9">
        <v>63.3</v>
      </c>
      <c r="F791" s="5">
        <f t="shared" si="63"/>
        <v>0.1111111111111117</v>
      </c>
      <c r="G791" s="5">
        <f t="shared" si="64"/>
        <v>0.40000000000000213</v>
      </c>
      <c r="R791">
        <f t="shared" si="60"/>
        <v>0</v>
      </c>
      <c r="S791">
        <f t="shared" si="61"/>
        <v>63.3</v>
      </c>
      <c r="T791">
        <f t="shared" si="62"/>
        <v>17.583333333333332</v>
      </c>
    </row>
    <row r="792" spans="2:20" x14ac:dyDescent="0.3">
      <c r="B792" s="8" t="s">
        <v>10</v>
      </c>
      <c r="C792" s="8">
        <v>784</v>
      </c>
      <c r="D792" s="8">
        <v>195</v>
      </c>
      <c r="E792" s="9">
        <v>63.6</v>
      </c>
      <c r="F792" s="5">
        <f t="shared" si="63"/>
        <v>9.7222222222222612E-2</v>
      </c>
      <c r="G792" s="5">
        <f t="shared" si="64"/>
        <v>0.35000000000000142</v>
      </c>
      <c r="R792">
        <f t="shared" si="60"/>
        <v>0</v>
      </c>
      <c r="S792">
        <f t="shared" si="61"/>
        <v>63.6</v>
      </c>
      <c r="T792">
        <f t="shared" si="62"/>
        <v>17.666666666666668</v>
      </c>
    </row>
    <row r="793" spans="2:20" x14ac:dyDescent="0.3">
      <c r="B793" s="8" t="s">
        <v>10</v>
      </c>
      <c r="C793" s="8">
        <v>785</v>
      </c>
      <c r="D793" s="8">
        <v>196</v>
      </c>
      <c r="E793" s="9">
        <v>64</v>
      </c>
      <c r="F793" s="5">
        <f t="shared" si="63"/>
        <v>0.15277777777777798</v>
      </c>
      <c r="G793" s="5">
        <f t="shared" si="64"/>
        <v>0.55000000000000071</v>
      </c>
      <c r="R793">
        <f t="shared" si="60"/>
        <v>0</v>
      </c>
      <c r="S793">
        <f t="shared" si="61"/>
        <v>64</v>
      </c>
      <c r="T793">
        <f t="shared" si="62"/>
        <v>17.777777777777779</v>
      </c>
    </row>
    <row r="794" spans="2:20" x14ac:dyDescent="0.3">
      <c r="B794" s="8" t="s">
        <v>10</v>
      </c>
      <c r="C794" s="8">
        <v>786</v>
      </c>
      <c r="D794" s="8">
        <v>197</v>
      </c>
      <c r="E794" s="9">
        <v>64.7</v>
      </c>
      <c r="F794" s="5">
        <f t="shared" si="63"/>
        <v>0.16666666666666705</v>
      </c>
      <c r="G794" s="5">
        <f t="shared" si="64"/>
        <v>0.60000000000000142</v>
      </c>
      <c r="R794">
        <f t="shared" si="60"/>
        <v>0</v>
      </c>
      <c r="S794">
        <f t="shared" si="61"/>
        <v>64.7</v>
      </c>
      <c r="T794">
        <f t="shared" si="62"/>
        <v>17.972222222222221</v>
      </c>
    </row>
    <row r="795" spans="2:20" x14ac:dyDescent="0.3">
      <c r="B795" s="8" t="s">
        <v>10</v>
      </c>
      <c r="C795" s="8">
        <v>787</v>
      </c>
      <c r="D795" s="8">
        <v>198</v>
      </c>
      <c r="E795" s="9">
        <v>65.2</v>
      </c>
      <c r="F795" s="5">
        <f t="shared" si="63"/>
        <v>8.3333333333332538E-2</v>
      </c>
      <c r="G795" s="5">
        <f t="shared" si="64"/>
        <v>0.29999999999999716</v>
      </c>
      <c r="R795">
        <f t="shared" si="60"/>
        <v>0</v>
      </c>
      <c r="S795">
        <f t="shared" si="61"/>
        <v>65.2</v>
      </c>
      <c r="T795">
        <f t="shared" si="62"/>
        <v>18.111111111111111</v>
      </c>
    </row>
    <row r="796" spans="2:20" x14ac:dyDescent="0.3">
      <c r="B796" s="8" t="s">
        <v>10</v>
      </c>
      <c r="C796" s="8">
        <v>788</v>
      </c>
      <c r="D796" s="8">
        <v>199</v>
      </c>
      <c r="E796" s="9">
        <v>65.3</v>
      </c>
      <c r="F796" s="5">
        <f t="shared" si="63"/>
        <v>1.3888888888888099E-2</v>
      </c>
      <c r="G796" s="5">
        <f t="shared" si="64"/>
        <v>4.9999999999997158E-2</v>
      </c>
      <c r="R796">
        <f t="shared" si="60"/>
        <v>0</v>
      </c>
      <c r="S796">
        <f t="shared" si="61"/>
        <v>65.3</v>
      </c>
      <c r="T796">
        <f t="shared" si="62"/>
        <v>18.138888888888889</v>
      </c>
    </row>
    <row r="797" spans="2:20" x14ac:dyDescent="0.3">
      <c r="B797" s="8" t="s">
        <v>10</v>
      </c>
      <c r="C797" s="8">
        <v>789</v>
      </c>
      <c r="D797" s="8">
        <v>200</v>
      </c>
      <c r="E797" s="9">
        <v>65.3</v>
      </c>
      <c r="F797" s="5">
        <f t="shared" si="63"/>
        <v>1.3888888888890073E-2</v>
      </c>
      <c r="G797" s="5">
        <f t="shared" si="64"/>
        <v>5.0000000000004263E-2</v>
      </c>
      <c r="R797">
        <f t="shared" si="60"/>
        <v>0</v>
      </c>
      <c r="S797">
        <f t="shared" si="61"/>
        <v>65.3</v>
      </c>
      <c r="T797">
        <f t="shared" si="62"/>
        <v>18.138888888888889</v>
      </c>
    </row>
    <row r="798" spans="2:20" x14ac:dyDescent="0.3">
      <c r="B798" s="8" t="s">
        <v>10</v>
      </c>
      <c r="C798" s="8">
        <v>790</v>
      </c>
      <c r="D798" s="8">
        <v>201</v>
      </c>
      <c r="E798" s="9">
        <v>65.400000000000006</v>
      </c>
      <c r="F798" s="5">
        <f t="shared" si="63"/>
        <v>5.5555555555556344E-2</v>
      </c>
      <c r="G798" s="5">
        <f t="shared" si="64"/>
        <v>0.20000000000000284</v>
      </c>
      <c r="R798">
        <f t="shared" si="60"/>
        <v>0</v>
      </c>
      <c r="S798">
        <f t="shared" si="61"/>
        <v>65.400000000000006</v>
      </c>
      <c r="T798">
        <f t="shared" si="62"/>
        <v>18.166666666666668</v>
      </c>
    </row>
    <row r="799" spans="2:20" x14ac:dyDescent="0.3">
      <c r="B799" s="8" t="s">
        <v>10</v>
      </c>
      <c r="C799" s="8">
        <v>791</v>
      </c>
      <c r="D799" s="8">
        <v>202</v>
      </c>
      <c r="E799" s="9">
        <v>65.7</v>
      </c>
      <c r="F799" s="5">
        <f t="shared" si="63"/>
        <v>8.3333333333332538E-2</v>
      </c>
      <c r="G799" s="5">
        <f t="shared" si="64"/>
        <v>0.29999999999999716</v>
      </c>
      <c r="R799">
        <f t="shared" si="60"/>
        <v>0</v>
      </c>
      <c r="S799">
        <f t="shared" si="61"/>
        <v>65.7</v>
      </c>
      <c r="T799">
        <f t="shared" si="62"/>
        <v>18.25</v>
      </c>
    </row>
    <row r="800" spans="2:20" x14ac:dyDescent="0.3">
      <c r="B800" s="8" t="s">
        <v>10</v>
      </c>
      <c r="C800" s="8">
        <v>792</v>
      </c>
      <c r="D800" s="8">
        <v>203</v>
      </c>
      <c r="E800" s="9">
        <v>66</v>
      </c>
      <c r="F800" s="5">
        <f t="shared" si="63"/>
        <v>-1.3888888888890073E-2</v>
      </c>
      <c r="G800" s="5">
        <f t="shared" si="64"/>
        <v>-5.0000000000004263E-2</v>
      </c>
      <c r="R800">
        <f t="shared" si="60"/>
        <v>0</v>
      </c>
      <c r="S800">
        <f t="shared" si="61"/>
        <v>66</v>
      </c>
      <c r="T800">
        <f t="shared" si="62"/>
        <v>18.333333333333332</v>
      </c>
    </row>
    <row r="801" spans="2:20" x14ac:dyDescent="0.3">
      <c r="B801" s="8" t="s">
        <v>10</v>
      </c>
      <c r="C801" s="8">
        <v>793</v>
      </c>
      <c r="D801" s="8">
        <v>204</v>
      </c>
      <c r="E801" s="9">
        <v>65.599999999999994</v>
      </c>
      <c r="F801" s="5">
        <f t="shared" si="63"/>
        <v>-0.34722222222222221</v>
      </c>
      <c r="G801" s="5">
        <f t="shared" si="64"/>
        <v>-1.25</v>
      </c>
      <c r="R801">
        <f t="shared" si="60"/>
        <v>0</v>
      </c>
      <c r="S801">
        <f t="shared" si="61"/>
        <v>65.599999999999994</v>
      </c>
      <c r="T801">
        <f t="shared" si="62"/>
        <v>18.222222222222221</v>
      </c>
    </row>
    <row r="802" spans="2:20" x14ac:dyDescent="0.3">
      <c r="B802" s="8" t="s">
        <v>10</v>
      </c>
      <c r="C802" s="8">
        <v>794</v>
      </c>
      <c r="D802" s="8">
        <v>205</v>
      </c>
      <c r="E802" s="9">
        <v>63.5</v>
      </c>
      <c r="F802" s="5">
        <f t="shared" si="63"/>
        <v>-0.8194444444444432</v>
      </c>
      <c r="G802" s="5">
        <f t="shared" si="64"/>
        <v>-2.9499999999999957</v>
      </c>
      <c r="R802">
        <f t="shared" si="60"/>
        <v>0</v>
      </c>
      <c r="S802">
        <f t="shared" si="61"/>
        <v>63.5</v>
      </c>
      <c r="T802">
        <f t="shared" si="62"/>
        <v>17.638888888888889</v>
      </c>
    </row>
    <row r="803" spans="2:20" x14ac:dyDescent="0.3">
      <c r="B803" s="8" t="s">
        <v>10</v>
      </c>
      <c r="C803" s="8">
        <v>795</v>
      </c>
      <c r="D803" s="8">
        <v>206</v>
      </c>
      <c r="E803" s="9">
        <v>59.7</v>
      </c>
      <c r="F803" s="5">
        <f t="shared" si="63"/>
        <v>-1.2361111111111109</v>
      </c>
      <c r="G803" s="5">
        <f t="shared" si="64"/>
        <v>-4.4499999999999993</v>
      </c>
      <c r="R803">
        <f t="shared" si="60"/>
        <v>0</v>
      </c>
      <c r="S803">
        <f t="shared" si="61"/>
        <v>59.7</v>
      </c>
      <c r="T803">
        <f t="shared" si="62"/>
        <v>16.583333333333332</v>
      </c>
    </row>
    <row r="804" spans="2:20" x14ac:dyDescent="0.3">
      <c r="B804" s="8" t="s">
        <v>10</v>
      </c>
      <c r="C804" s="8">
        <v>796</v>
      </c>
      <c r="D804" s="8">
        <v>207</v>
      </c>
      <c r="E804" s="9">
        <v>54.6</v>
      </c>
      <c r="F804" s="5">
        <f t="shared" si="63"/>
        <v>-1.4444444444444453</v>
      </c>
      <c r="G804" s="5">
        <f t="shared" si="64"/>
        <v>-5.2000000000000028</v>
      </c>
      <c r="R804">
        <f t="shared" si="60"/>
        <v>0</v>
      </c>
      <c r="S804">
        <f t="shared" si="61"/>
        <v>54.6</v>
      </c>
      <c r="T804">
        <f t="shared" si="62"/>
        <v>15.166666666666666</v>
      </c>
    </row>
    <row r="805" spans="2:20" x14ac:dyDescent="0.3">
      <c r="B805" s="8" t="s">
        <v>10</v>
      </c>
      <c r="C805" s="8">
        <v>797</v>
      </c>
      <c r="D805" s="8">
        <v>208</v>
      </c>
      <c r="E805" s="9">
        <v>49.3</v>
      </c>
      <c r="F805" s="5">
        <f t="shared" si="63"/>
        <v>-1.3472222222222225</v>
      </c>
      <c r="G805" s="5">
        <f t="shared" si="64"/>
        <v>-4.8500000000000014</v>
      </c>
      <c r="R805">
        <f t="shared" si="60"/>
        <v>0</v>
      </c>
      <c r="S805">
        <f t="shared" si="61"/>
        <v>49.3</v>
      </c>
      <c r="T805">
        <f t="shared" si="62"/>
        <v>13.694444444444443</v>
      </c>
    </row>
    <row r="806" spans="2:20" x14ac:dyDescent="0.3">
      <c r="B806" s="8" t="s">
        <v>10</v>
      </c>
      <c r="C806" s="8">
        <v>798</v>
      </c>
      <c r="D806" s="8">
        <v>209</v>
      </c>
      <c r="E806" s="9">
        <v>44.9</v>
      </c>
      <c r="F806" s="5">
        <f t="shared" si="63"/>
        <v>-0.97222222222222221</v>
      </c>
      <c r="G806" s="5">
        <f t="shared" si="64"/>
        <v>-3.5</v>
      </c>
      <c r="R806">
        <f t="shared" si="60"/>
        <v>0</v>
      </c>
      <c r="S806">
        <f t="shared" si="61"/>
        <v>44.9</v>
      </c>
      <c r="T806">
        <f t="shared" si="62"/>
        <v>12.472222222222221</v>
      </c>
    </row>
    <row r="807" spans="2:20" x14ac:dyDescent="0.3">
      <c r="B807" s="8" t="s">
        <v>10</v>
      </c>
      <c r="C807" s="8">
        <v>799</v>
      </c>
      <c r="D807" s="8">
        <v>210</v>
      </c>
      <c r="E807" s="9">
        <v>42.3</v>
      </c>
      <c r="F807" s="5">
        <f t="shared" si="63"/>
        <v>-0.4861111111111111</v>
      </c>
      <c r="G807" s="5">
        <f t="shared" si="64"/>
        <v>-1.75</v>
      </c>
      <c r="R807">
        <f t="shared" si="60"/>
        <v>0</v>
      </c>
      <c r="S807">
        <f t="shared" si="61"/>
        <v>42.3</v>
      </c>
      <c r="T807">
        <f t="shared" si="62"/>
        <v>11.749999999999998</v>
      </c>
    </row>
    <row r="808" spans="2:20" x14ac:dyDescent="0.3">
      <c r="B808" s="8" t="s">
        <v>10</v>
      </c>
      <c r="C808" s="8">
        <v>800</v>
      </c>
      <c r="D808" s="8">
        <v>211</v>
      </c>
      <c r="E808" s="9">
        <v>41.4</v>
      </c>
      <c r="F808" s="5">
        <f t="shared" si="63"/>
        <v>-0.1388888888888889</v>
      </c>
      <c r="G808" s="5">
        <f t="shared" si="64"/>
        <v>-0.5</v>
      </c>
      <c r="R808">
        <f t="shared" si="60"/>
        <v>0</v>
      </c>
      <c r="S808">
        <f t="shared" si="61"/>
        <v>41.4</v>
      </c>
      <c r="T808">
        <f t="shared" si="62"/>
        <v>11.5</v>
      </c>
    </row>
    <row r="809" spans="2:20" x14ac:dyDescent="0.3">
      <c r="B809" s="8" t="s">
        <v>10</v>
      </c>
      <c r="C809" s="8">
        <v>801</v>
      </c>
      <c r="D809" s="8">
        <v>212</v>
      </c>
      <c r="E809" s="9">
        <v>41.3</v>
      </c>
      <c r="F809" s="5">
        <f t="shared" si="63"/>
        <v>9.7222222222222612E-2</v>
      </c>
      <c r="G809" s="5">
        <f t="shared" si="64"/>
        <v>0.35000000000000142</v>
      </c>
      <c r="R809">
        <f t="shared" si="60"/>
        <v>0</v>
      </c>
      <c r="S809">
        <f t="shared" si="61"/>
        <v>41.3</v>
      </c>
      <c r="T809">
        <f t="shared" si="62"/>
        <v>11.472222222222221</v>
      </c>
    </row>
    <row r="810" spans="2:20" x14ac:dyDescent="0.3">
      <c r="B810" s="8" t="s">
        <v>10</v>
      </c>
      <c r="C810" s="8">
        <v>802</v>
      </c>
      <c r="D810" s="8">
        <v>213</v>
      </c>
      <c r="E810" s="9">
        <v>42.1</v>
      </c>
      <c r="F810" s="5">
        <f t="shared" si="63"/>
        <v>0.47222222222222299</v>
      </c>
      <c r="G810" s="5">
        <f t="shared" si="64"/>
        <v>1.7000000000000028</v>
      </c>
      <c r="R810">
        <f t="shared" si="60"/>
        <v>0</v>
      </c>
      <c r="S810">
        <f t="shared" si="61"/>
        <v>42.1</v>
      </c>
      <c r="T810">
        <f t="shared" si="62"/>
        <v>11.694444444444445</v>
      </c>
    </row>
    <row r="811" spans="2:20" x14ac:dyDescent="0.3">
      <c r="B811" s="8" t="s">
        <v>10</v>
      </c>
      <c r="C811" s="8">
        <v>803</v>
      </c>
      <c r="D811" s="8">
        <v>214</v>
      </c>
      <c r="E811" s="9">
        <v>44.7</v>
      </c>
      <c r="F811" s="5">
        <f t="shared" si="63"/>
        <v>0.87499999999999956</v>
      </c>
      <c r="G811" s="5">
        <f t="shared" si="64"/>
        <v>3.1499999999999986</v>
      </c>
      <c r="R811">
        <f t="shared" si="60"/>
        <v>0</v>
      </c>
      <c r="S811">
        <f t="shared" si="61"/>
        <v>44.7</v>
      </c>
      <c r="T811">
        <f t="shared" si="62"/>
        <v>12.416666666666668</v>
      </c>
    </row>
    <row r="812" spans="2:20" x14ac:dyDescent="0.3">
      <c r="B812" s="8" t="s">
        <v>10</v>
      </c>
      <c r="C812" s="8">
        <v>804</v>
      </c>
      <c r="D812" s="8">
        <v>215</v>
      </c>
      <c r="E812" s="9">
        <v>48.4</v>
      </c>
      <c r="F812" s="5">
        <f t="shared" si="63"/>
        <v>0.93055555555555491</v>
      </c>
      <c r="G812" s="5">
        <f t="shared" si="64"/>
        <v>3.3499999999999979</v>
      </c>
      <c r="R812">
        <f t="shared" si="60"/>
        <v>0</v>
      </c>
      <c r="S812">
        <f t="shared" si="61"/>
        <v>48.4</v>
      </c>
      <c r="T812">
        <f t="shared" si="62"/>
        <v>13.444444444444443</v>
      </c>
    </row>
    <row r="813" spans="2:20" x14ac:dyDescent="0.3">
      <c r="B813" s="8" t="s">
        <v>10</v>
      </c>
      <c r="C813" s="8">
        <v>805</v>
      </c>
      <c r="D813" s="8">
        <v>216</v>
      </c>
      <c r="E813" s="9">
        <v>51.4</v>
      </c>
      <c r="F813" s="5">
        <f t="shared" si="63"/>
        <v>0.59722222222222276</v>
      </c>
      <c r="G813" s="5">
        <f t="shared" si="64"/>
        <v>2.1500000000000021</v>
      </c>
      <c r="R813">
        <f t="shared" si="60"/>
        <v>0</v>
      </c>
      <c r="S813">
        <f t="shared" si="61"/>
        <v>51.4</v>
      </c>
      <c r="T813">
        <f t="shared" si="62"/>
        <v>14.277777777777777</v>
      </c>
    </row>
    <row r="814" spans="2:20" x14ac:dyDescent="0.3">
      <c r="B814" s="8" t="s">
        <v>10</v>
      </c>
      <c r="C814" s="8">
        <v>806</v>
      </c>
      <c r="D814" s="8">
        <v>217</v>
      </c>
      <c r="E814" s="9">
        <v>52.7</v>
      </c>
      <c r="F814" s="5">
        <f t="shared" si="63"/>
        <v>0.2222222222222224</v>
      </c>
      <c r="G814" s="5">
        <f t="shared" si="64"/>
        <v>0.80000000000000071</v>
      </c>
      <c r="R814">
        <f t="shared" si="60"/>
        <v>0</v>
      </c>
      <c r="S814">
        <f t="shared" si="61"/>
        <v>52.7</v>
      </c>
      <c r="T814">
        <f t="shared" si="62"/>
        <v>14.638888888888889</v>
      </c>
    </row>
    <row r="815" spans="2:20" x14ac:dyDescent="0.3">
      <c r="B815" s="8" t="s">
        <v>10</v>
      </c>
      <c r="C815" s="8">
        <v>807</v>
      </c>
      <c r="D815" s="8">
        <v>218</v>
      </c>
      <c r="E815" s="9">
        <v>53</v>
      </c>
      <c r="F815" s="5">
        <f t="shared" si="63"/>
        <v>-2.7777777777778172E-2</v>
      </c>
      <c r="G815" s="5">
        <f t="shared" si="64"/>
        <v>-0.10000000000000142</v>
      </c>
      <c r="R815">
        <f t="shared" si="60"/>
        <v>0</v>
      </c>
      <c r="S815">
        <f t="shared" si="61"/>
        <v>53</v>
      </c>
      <c r="T815">
        <f t="shared" si="62"/>
        <v>14.722222222222221</v>
      </c>
    </row>
    <row r="816" spans="2:20" x14ac:dyDescent="0.3">
      <c r="B816" s="8" t="s">
        <v>10</v>
      </c>
      <c r="C816" s="8">
        <v>808</v>
      </c>
      <c r="D816" s="8">
        <v>219</v>
      </c>
      <c r="E816" s="9">
        <v>52.5</v>
      </c>
      <c r="F816" s="5">
        <f t="shared" si="63"/>
        <v>-0.23611111111111149</v>
      </c>
      <c r="G816" s="5">
        <f t="shared" si="64"/>
        <v>-0.85000000000000142</v>
      </c>
      <c r="R816">
        <f t="shared" si="60"/>
        <v>0</v>
      </c>
      <c r="S816">
        <f t="shared" si="61"/>
        <v>52.5</v>
      </c>
      <c r="T816">
        <f t="shared" si="62"/>
        <v>14.583333333333332</v>
      </c>
    </row>
    <row r="817" spans="2:20" x14ac:dyDescent="0.3">
      <c r="B817" s="8" t="s">
        <v>10</v>
      </c>
      <c r="C817" s="8">
        <v>809</v>
      </c>
      <c r="D817" s="8">
        <v>220</v>
      </c>
      <c r="E817" s="9">
        <v>51.3</v>
      </c>
      <c r="F817" s="5">
        <f t="shared" si="63"/>
        <v>-0.38888888888888851</v>
      </c>
      <c r="G817" s="5">
        <f t="shared" si="64"/>
        <v>-1.3999999999999986</v>
      </c>
      <c r="R817">
        <f t="shared" si="60"/>
        <v>0</v>
      </c>
      <c r="S817">
        <f t="shared" si="61"/>
        <v>51.3</v>
      </c>
      <c r="T817">
        <f t="shared" si="62"/>
        <v>14.249999999999998</v>
      </c>
    </row>
    <row r="818" spans="2:20" x14ac:dyDescent="0.3">
      <c r="B818" s="8" t="s">
        <v>10</v>
      </c>
      <c r="C818" s="8">
        <v>810</v>
      </c>
      <c r="D818" s="8">
        <v>221</v>
      </c>
      <c r="E818" s="9">
        <v>49.7</v>
      </c>
      <c r="F818" s="5">
        <f t="shared" si="63"/>
        <v>-0.54166666666666641</v>
      </c>
      <c r="G818" s="5">
        <f t="shared" si="64"/>
        <v>-1.9499999999999993</v>
      </c>
      <c r="R818">
        <f t="shared" si="60"/>
        <v>0</v>
      </c>
      <c r="S818">
        <f t="shared" si="61"/>
        <v>49.7</v>
      </c>
      <c r="T818">
        <f t="shared" si="62"/>
        <v>13.805555555555555</v>
      </c>
    </row>
    <row r="819" spans="2:20" x14ac:dyDescent="0.3">
      <c r="B819" s="8" t="s">
        <v>10</v>
      </c>
      <c r="C819" s="8">
        <v>811</v>
      </c>
      <c r="D819" s="8">
        <v>222</v>
      </c>
      <c r="E819" s="9">
        <v>47.4</v>
      </c>
      <c r="F819" s="5">
        <f t="shared" si="63"/>
        <v>-0.83333333333333326</v>
      </c>
      <c r="G819" s="5">
        <f t="shared" si="64"/>
        <v>-3</v>
      </c>
      <c r="R819">
        <f t="shared" si="60"/>
        <v>0</v>
      </c>
      <c r="S819">
        <f t="shared" si="61"/>
        <v>47.4</v>
      </c>
      <c r="T819">
        <f t="shared" si="62"/>
        <v>13.166666666666666</v>
      </c>
    </row>
    <row r="820" spans="2:20" x14ac:dyDescent="0.3">
      <c r="B820" s="8" t="s">
        <v>10</v>
      </c>
      <c r="C820" s="8">
        <v>812</v>
      </c>
      <c r="D820" s="8">
        <v>223</v>
      </c>
      <c r="E820" s="9">
        <v>43.7</v>
      </c>
      <c r="F820" s="5">
        <f t="shared" si="63"/>
        <v>-1.0694444444444438</v>
      </c>
      <c r="G820" s="5">
        <f t="shared" si="64"/>
        <v>-3.8499999999999979</v>
      </c>
      <c r="R820">
        <f t="shared" si="60"/>
        <v>0</v>
      </c>
      <c r="S820">
        <f t="shared" si="61"/>
        <v>43.7</v>
      </c>
      <c r="T820">
        <f t="shared" si="62"/>
        <v>12.138888888888889</v>
      </c>
    </row>
    <row r="821" spans="2:20" x14ac:dyDescent="0.3">
      <c r="B821" s="8" t="s">
        <v>10</v>
      </c>
      <c r="C821" s="8">
        <v>813</v>
      </c>
      <c r="D821" s="8">
        <v>224</v>
      </c>
      <c r="E821" s="9">
        <v>39.700000000000003</v>
      </c>
      <c r="F821" s="5">
        <f t="shared" si="63"/>
        <v>-1.1388888888888893</v>
      </c>
      <c r="G821" s="5">
        <f t="shared" si="64"/>
        <v>-4.1000000000000014</v>
      </c>
      <c r="R821">
        <f t="shared" si="60"/>
        <v>0</v>
      </c>
      <c r="S821">
        <f t="shared" si="61"/>
        <v>39.700000000000003</v>
      </c>
      <c r="T821">
        <f t="shared" si="62"/>
        <v>11.027777777777779</v>
      </c>
    </row>
    <row r="822" spans="2:20" x14ac:dyDescent="0.3">
      <c r="B822" s="8" t="s">
        <v>10</v>
      </c>
      <c r="C822" s="8">
        <v>814</v>
      </c>
      <c r="D822" s="8">
        <v>225</v>
      </c>
      <c r="E822" s="9">
        <v>35.5</v>
      </c>
      <c r="F822" s="5">
        <f t="shared" si="63"/>
        <v>-1.1944444444444446</v>
      </c>
      <c r="G822" s="5">
        <f t="shared" si="64"/>
        <v>-4.3000000000000007</v>
      </c>
      <c r="R822">
        <f t="shared" si="60"/>
        <v>0</v>
      </c>
      <c r="S822">
        <f t="shared" si="61"/>
        <v>35.5</v>
      </c>
      <c r="T822">
        <f t="shared" si="62"/>
        <v>9.8611111111111107</v>
      </c>
    </row>
    <row r="823" spans="2:20" x14ac:dyDescent="0.3">
      <c r="B823" s="8" t="s">
        <v>10</v>
      </c>
      <c r="C823" s="8">
        <v>815</v>
      </c>
      <c r="D823" s="8">
        <v>226</v>
      </c>
      <c r="E823" s="9">
        <v>31.1</v>
      </c>
      <c r="F823" s="5">
        <f t="shared" si="63"/>
        <v>-1.2777777777777777</v>
      </c>
      <c r="G823" s="5">
        <f t="shared" si="64"/>
        <v>-4.5999999999999996</v>
      </c>
      <c r="R823">
        <f t="shared" si="60"/>
        <v>0</v>
      </c>
      <c r="S823">
        <f t="shared" si="61"/>
        <v>31.1</v>
      </c>
      <c r="T823">
        <f t="shared" si="62"/>
        <v>8.6388888888888893</v>
      </c>
    </row>
    <row r="824" spans="2:20" x14ac:dyDescent="0.3">
      <c r="B824" s="8" t="s">
        <v>10</v>
      </c>
      <c r="C824" s="8">
        <v>816</v>
      </c>
      <c r="D824" s="8">
        <v>227</v>
      </c>
      <c r="E824" s="9">
        <v>26.3</v>
      </c>
      <c r="F824" s="5">
        <f t="shared" si="63"/>
        <v>-1.2777777777777781</v>
      </c>
      <c r="G824" s="5">
        <f t="shared" si="64"/>
        <v>-4.6000000000000014</v>
      </c>
      <c r="R824">
        <f t="shared" si="60"/>
        <v>0</v>
      </c>
      <c r="S824">
        <f t="shared" si="61"/>
        <v>26.3</v>
      </c>
      <c r="T824">
        <f t="shared" si="62"/>
        <v>7.3055555555555554</v>
      </c>
    </row>
    <row r="825" spans="2:20" x14ac:dyDescent="0.3">
      <c r="B825" s="8" t="s">
        <v>10</v>
      </c>
      <c r="C825" s="8">
        <v>817</v>
      </c>
      <c r="D825" s="8">
        <v>228</v>
      </c>
      <c r="E825" s="9">
        <v>21.9</v>
      </c>
      <c r="F825" s="5">
        <f t="shared" si="63"/>
        <v>-1.1527777777777779</v>
      </c>
      <c r="G825" s="5">
        <f t="shared" si="64"/>
        <v>-4.1500000000000004</v>
      </c>
      <c r="R825">
        <f t="shared" si="60"/>
        <v>0</v>
      </c>
      <c r="S825">
        <f t="shared" si="61"/>
        <v>21.9</v>
      </c>
      <c r="T825">
        <f t="shared" si="62"/>
        <v>6.083333333333333</v>
      </c>
    </row>
    <row r="826" spans="2:20" x14ac:dyDescent="0.3">
      <c r="B826" s="10" t="s">
        <v>10</v>
      </c>
      <c r="C826" s="8">
        <v>818</v>
      </c>
      <c r="D826" s="8">
        <v>229</v>
      </c>
      <c r="E826" s="9">
        <v>18</v>
      </c>
      <c r="F826" s="5">
        <f t="shared" si="63"/>
        <v>-0.68055555555555536</v>
      </c>
      <c r="G826" s="5">
        <f t="shared" si="64"/>
        <v>-2.4499999999999993</v>
      </c>
      <c r="R826">
        <f t="shared" si="60"/>
        <v>0</v>
      </c>
      <c r="S826">
        <f t="shared" si="61"/>
        <v>18</v>
      </c>
      <c r="T826">
        <f t="shared" si="62"/>
        <v>5</v>
      </c>
    </row>
    <row r="827" spans="2:20" x14ac:dyDescent="0.3">
      <c r="B827" s="8" t="s">
        <v>10</v>
      </c>
      <c r="C827" s="8">
        <v>819</v>
      </c>
      <c r="D827" s="8">
        <v>230</v>
      </c>
      <c r="E827" s="9">
        <v>17</v>
      </c>
      <c r="F827" s="5">
        <f t="shared" si="63"/>
        <v>0</v>
      </c>
      <c r="G827" s="5">
        <f t="shared" si="64"/>
        <v>0</v>
      </c>
      <c r="R827">
        <f t="shared" si="60"/>
        <v>0</v>
      </c>
      <c r="S827">
        <f t="shared" si="61"/>
        <v>17</v>
      </c>
      <c r="T827">
        <f t="shared" si="62"/>
        <v>4.7222222222222223</v>
      </c>
    </row>
    <row r="828" spans="2:20" x14ac:dyDescent="0.3">
      <c r="B828" s="8" t="s">
        <v>10</v>
      </c>
      <c r="C828" s="8">
        <v>820</v>
      </c>
      <c r="D828" s="8">
        <v>231</v>
      </c>
      <c r="E828" s="9">
        <v>18</v>
      </c>
      <c r="F828" s="5">
        <f t="shared" si="63"/>
        <v>0.61111111111111094</v>
      </c>
      <c r="G828" s="5">
        <f t="shared" si="64"/>
        <v>2.1999999999999993</v>
      </c>
      <c r="R828">
        <f t="shared" si="60"/>
        <v>0</v>
      </c>
      <c r="S828">
        <f t="shared" si="61"/>
        <v>18</v>
      </c>
      <c r="T828">
        <f t="shared" si="62"/>
        <v>5</v>
      </c>
    </row>
    <row r="829" spans="2:20" x14ac:dyDescent="0.3">
      <c r="B829" s="8" t="s">
        <v>10</v>
      </c>
      <c r="C829" s="8">
        <v>821</v>
      </c>
      <c r="D829" s="8">
        <v>232</v>
      </c>
      <c r="E829" s="9">
        <v>21.4</v>
      </c>
      <c r="F829" s="5">
        <f t="shared" si="63"/>
        <v>0.94444444444444453</v>
      </c>
      <c r="G829" s="5">
        <f t="shared" si="64"/>
        <v>3.4000000000000004</v>
      </c>
      <c r="R829">
        <f t="shared" si="60"/>
        <v>0</v>
      </c>
      <c r="S829">
        <f t="shared" si="61"/>
        <v>21.4</v>
      </c>
      <c r="T829">
        <f t="shared" si="62"/>
        <v>5.9444444444444438</v>
      </c>
    </row>
    <row r="830" spans="2:20" x14ac:dyDescent="0.3">
      <c r="B830" s="8" t="s">
        <v>10</v>
      </c>
      <c r="C830" s="8">
        <v>822</v>
      </c>
      <c r="D830" s="8">
        <v>233</v>
      </c>
      <c r="E830" s="9">
        <v>24.8</v>
      </c>
      <c r="F830" s="5">
        <f t="shared" si="63"/>
        <v>0.90277777777777779</v>
      </c>
      <c r="G830" s="5">
        <f t="shared" si="64"/>
        <v>3.25</v>
      </c>
      <c r="R830">
        <f t="shared" si="60"/>
        <v>0</v>
      </c>
      <c r="S830">
        <f t="shared" si="61"/>
        <v>24.8</v>
      </c>
      <c r="T830">
        <f t="shared" si="62"/>
        <v>6.8888888888888893</v>
      </c>
    </row>
    <row r="831" spans="2:20" x14ac:dyDescent="0.3">
      <c r="B831" s="8" t="s">
        <v>10</v>
      </c>
      <c r="C831" s="8">
        <v>823</v>
      </c>
      <c r="D831" s="8">
        <v>234</v>
      </c>
      <c r="E831" s="9">
        <v>27.9</v>
      </c>
      <c r="F831" s="5">
        <f t="shared" si="63"/>
        <v>0.83333333333333326</v>
      </c>
      <c r="G831" s="5">
        <f t="shared" si="64"/>
        <v>3</v>
      </c>
      <c r="R831">
        <f t="shared" si="60"/>
        <v>0</v>
      </c>
      <c r="S831">
        <f t="shared" si="61"/>
        <v>27.9</v>
      </c>
      <c r="T831">
        <f t="shared" si="62"/>
        <v>7.7499999999999991</v>
      </c>
    </row>
    <row r="832" spans="2:20" x14ac:dyDescent="0.3">
      <c r="B832" s="8" t="s">
        <v>10</v>
      </c>
      <c r="C832" s="8">
        <v>824</v>
      </c>
      <c r="D832" s="8">
        <v>235</v>
      </c>
      <c r="E832" s="9">
        <v>30.8</v>
      </c>
      <c r="F832" s="5">
        <f t="shared" si="63"/>
        <v>0.70833333333333348</v>
      </c>
      <c r="G832" s="5">
        <f t="shared" si="64"/>
        <v>2.5500000000000007</v>
      </c>
      <c r="R832">
        <f t="shared" si="60"/>
        <v>0</v>
      </c>
      <c r="S832">
        <f t="shared" si="61"/>
        <v>30.8</v>
      </c>
      <c r="T832">
        <f t="shared" si="62"/>
        <v>8.5555555555555554</v>
      </c>
    </row>
    <row r="833" spans="2:20" x14ac:dyDescent="0.3">
      <c r="B833" s="8" t="s">
        <v>10</v>
      </c>
      <c r="C833" s="8">
        <v>825</v>
      </c>
      <c r="D833" s="8">
        <v>236</v>
      </c>
      <c r="E833" s="9">
        <v>33</v>
      </c>
      <c r="F833" s="5">
        <f t="shared" si="63"/>
        <v>0.59722222222222232</v>
      </c>
      <c r="G833" s="5">
        <f t="shared" si="64"/>
        <v>2.1500000000000004</v>
      </c>
      <c r="R833">
        <f t="shared" si="60"/>
        <v>0</v>
      </c>
      <c r="S833">
        <f t="shared" si="61"/>
        <v>33</v>
      </c>
      <c r="T833">
        <f t="shared" si="62"/>
        <v>9.1666666666666661</v>
      </c>
    </row>
    <row r="834" spans="2:20" x14ac:dyDescent="0.3">
      <c r="B834" s="8" t="s">
        <v>10</v>
      </c>
      <c r="C834" s="8">
        <v>826</v>
      </c>
      <c r="D834" s="8">
        <v>237</v>
      </c>
      <c r="E834" s="9">
        <v>35.1</v>
      </c>
      <c r="F834" s="5">
        <f t="shared" si="63"/>
        <v>0.56944444444444464</v>
      </c>
      <c r="G834" s="5">
        <f t="shared" si="64"/>
        <v>2.0500000000000007</v>
      </c>
      <c r="R834">
        <f t="shared" si="60"/>
        <v>0</v>
      </c>
      <c r="S834">
        <f t="shared" si="61"/>
        <v>35.1</v>
      </c>
      <c r="T834">
        <f t="shared" si="62"/>
        <v>9.75</v>
      </c>
    </row>
    <row r="835" spans="2:20" x14ac:dyDescent="0.3">
      <c r="B835" s="8" t="s">
        <v>10</v>
      </c>
      <c r="C835" s="8">
        <v>827</v>
      </c>
      <c r="D835" s="8">
        <v>238</v>
      </c>
      <c r="E835" s="9">
        <v>37.1</v>
      </c>
      <c r="F835" s="5">
        <f t="shared" si="63"/>
        <v>0.52777777777777735</v>
      </c>
      <c r="G835" s="5">
        <f t="shared" si="64"/>
        <v>1.8999999999999986</v>
      </c>
      <c r="R835">
        <f t="shared" si="60"/>
        <v>0</v>
      </c>
      <c r="S835">
        <f t="shared" si="61"/>
        <v>37.1</v>
      </c>
      <c r="T835">
        <f t="shared" si="62"/>
        <v>10.305555555555555</v>
      </c>
    </row>
    <row r="836" spans="2:20" x14ac:dyDescent="0.3">
      <c r="B836" s="8" t="s">
        <v>10</v>
      </c>
      <c r="C836" s="8">
        <v>828</v>
      </c>
      <c r="D836" s="8">
        <v>239</v>
      </c>
      <c r="E836" s="9">
        <v>38.9</v>
      </c>
      <c r="F836" s="5">
        <f t="shared" si="63"/>
        <v>0.59722222222222177</v>
      </c>
      <c r="G836" s="5">
        <f t="shared" si="64"/>
        <v>2.1499999999999986</v>
      </c>
      <c r="R836">
        <f t="shared" si="60"/>
        <v>0</v>
      </c>
      <c r="S836">
        <f t="shared" si="61"/>
        <v>38.9</v>
      </c>
      <c r="T836">
        <f t="shared" si="62"/>
        <v>10.805555555555555</v>
      </c>
    </row>
    <row r="837" spans="2:20" x14ac:dyDescent="0.3">
      <c r="B837" s="8" t="s">
        <v>10</v>
      </c>
      <c r="C837" s="8">
        <v>829</v>
      </c>
      <c r="D837" s="8">
        <v>240</v>
      </c>
      <c r="E837" s="9">
        <v>41.4</v>
      </c>
      <c r="F837" s="5">
        <f t="shared" si="63"/>
        <v>0.70833333333333348</v>
      </c>
      <c r="G837" s="5">
        <f t="shared" si="64"/>
        <v>2.5500000000000007</v>
      </c>
      <c r="R837">
        <f t="shared" si="60"/>
        <v>0</v>
      </c>
      <c r="S837">
        <f t="shared" si="61"/>
        <v>41.4</v>
      </c>
      <c r="T837">
        <f t="shared" si="62"/>
        <v>11.5</v>
      </c>
    </row>
    <row r="838" spans="2:20" x14ac:dyDescent="0.3">
      <c r="B838" s="8" t="s">
        <v>10</v>
      </c>
      <c r="C838" s="8">
        <v>830</v>
      </c>
      <c r="D838" s="8">
        <v>241</v>
      </c>
      <c r="E838" s="9">
        <v>44</v>
      </c>
      <c r="F838" s="5">
        <f t="shared" si="63"/>
        <v>0.68055555555555536</v>
      </c>
      <c r="G838" s="5">
        <f t="shared" si="64"/>
        <v>2.4499999999999993</v>
      </c>
      <c r="R838">
        <f t="shared" si="60"/>
        <v>0</v>
      </c>
      <c r="S838">
        <f t="shared" si="61"/>
        <v>44</v>
      </c>
      <c r="T838">
        <f t="shared" si="62"/>
        <v>12.222222222222221</v>
      </c>
    </row>
    <row r="839" spans="2:20" x14ac:dyDescent="0.3">
      <c r="B839" s="8" t="s">
        <v>10</v>
      </c>
      <c r="C839" s="8">
        <v>831</v>
      </c>
      <c r="D839" s="8">
        <v>242</v>
      </c>
      <c r="E839" s="9">
        <v>46.3</v>
      </c>
      <c r="F839" s="5">
        <f t="shared" si="63"/>
        <v>0.51388888888888928</v>
      </c>
      <c r="G839" s="5">
        <f t="shared" si="64"/>
        <v>1.8500000000000014</v>
      </c>
      <c r="R839">
        <f t="shared" si="60"/>
        <v>0</v>
      </c>
      <c r="S839">
        <f t="shared" si="61"/>
        <v>46.3</v>
      </c>
      <c r="T839">
        <f t="shared" si="62"/>
        <v>12.861111111111111</v>
      </c>
    </row>
    <row r="840" spans="2:20" x14ac:dyDescent="0.3">
      <c r="B840" s="8" t="s">
        <v>10</v>
      </c>
      <c r="C840" s="8">
        <v>832</v>
      </c>
      <c r="D840" s="8">
        <v>243</v>
      </c>
      <c r="E840" s="9">
        <v>47.7</v>
      </c>
      <c r="F840" s="5">
        <f t="shared" si="63"/>
        <v>0.26388888888888967</v>
      </c>
      <c r="G840" s="5">
        <f t="shared" si="64"/>
        <v>0.95000000000000284</v>
      </c>
      <c r="R840">
        <f t="shared" ref="R840:R903" si="65">IF(E840&lt;1,1,0)</f>
        <v>0</v>
      </c>
      <c r="S840">
        <f t="shared" ref="S840:S903" si="66">IF(R840=1,"",E840)</f>
        <v>47.7</v>
      </c>
      <c r="T840">
        <f t="shared" ref="T840:T903" si="67">E840/3.6</f>
        <v>13.25</v>
      </c>
    </row>
    <row r="841" spans="2:20" x14ac:dyDescent="0.3">
      <c r="B841" s="8" t="s">
        <v>10</v>
      </c>
      <c r="C841" s="8">
        <v>833</v>
      </c>
      <c r="D841" s="8">
        <v>244</v>
      </c>
      <c r="E841" s="9">
        <v>48.2</v>
      </c>
      <c r="F841" s="5">
        <f t="shared" si="63"/>
        <v>0.1388888888888889</v>
      </c>
      <c r="G841" s="5">
        <f t="shared" si="64"/>
        <v>0.5</v>
      </c>
      <c r="R841">
        <f t="shared" si="65"/>
        <v>0</v>
      </c>
      <c r="S841">
        <f t="shared" si="66"/>
        <v>48.2</v>
      </c>
      <c r="T841">
        <f t="shared" si="67"/>
        <v>13.388888888888889</v>
      </c>
    </row>
    <row r="842" spans="2:20" x14ac:dyDescent="0.3">
      <c r="B842" s="8" t="s">
        <v>10</v>
      </c>
      <c r="C842" s="8">
        <v>834</v>
      </c>
      <c r="D842" s="8">
        <v>245</v>
      </c>
      <c r="E842" s="9">
        <v>48.7</v>
      </c>
      <c r="F842" s="5">
        <f t="shared" ref="F842:F905" si="68">($E843-$E841)/2/3.6</f>
        <v>0.15277777777777699</v>
      </c>
      <c r="G842" s="5">
        <f t="shared" ref="G842:G905" si="69">($E843-$E841)/2</f>
        <v>0.54999999999999716</v>
      </c>
      <c r="R842">
        <f t="shared" si="65"/>
        <v>0</v>
      </c>
      <c r="S842">
        <f t="shared" si="66"/>
        <v>48.7</v>
      </c>
      <c r="T842">
        <f t="shared" si="67"/>
        <v>13.527777777777779</v>
      </c>
    </row>
    <row r="843" spans="2:20" x14ac:dyDescent="0.3">
      <c r="B843" s="8" t="s">
        <v>10</v>
      </c>
      <c r="C843" s="8">
        <v>835</v>
      </c>
      <c r="D843" s="8">
        <v>246</v>
      </c>
      <c r="E843" s="9">
        <v>49.3</v>
      </c>
      <c r="F843" s="5">
        <f t="shared" si="68"/>
        <v>0.15277777777777699</v>
      </c>
      <c r="G843" s="5">
        <f t="shared" si="69"/>
        <v>0.54999999999999716</v>
      </c>
      <c r="R843">
        <f t="shared" si="65"/>
        <v>0</v>
      </c>
      <c r="S843">
        <f t="shared" si="66"/>
        <v>49.3</v>
      </c>
      <c r="T843">
        <f t="shared" si="67"/>
        <v>13.694444444444443</v>
      </c>
    </row>
    <row r="844" spans="2:20" x14ac:dyDescent="0.3">
      <c r="B844" s="8" t="s">
        <v>10</v>
      </c>
      <c r="C844" s="8">
        <v>836</v>
      </c>
      <c r="D844" s="8">
        <v>247</v>
      </c>
      <c r="E844" s="9">
        <v>49.8</v>
      </c>
      <c r="F844" s="5">
        <f t="shared" si="68"/>
        <v>0.12500000000000078</v>
      </c>
      <c r="G844" s="5">
        <f t="shared" si="69"/>
        <v>0.45000000000000284</v>
      </c>
      <c r="R844">
        <f t="shared" si="65"/>
        <v>0</v>
      </c>
      <c r="S844">
        <f t="shared" si="66"/>
        <v>49.8</v>
      </c>
      <c r="T844">
        <f t="shared" si="67"/>
        <v>13.833333333333332</v>
      </c>
    </row>
    <row r="845" spans="2:20" x14ac:dyDescent="0.3">
      <c r="B845" s="8" t="s">
        <v>10</v>
      </c>
      <c r="C845" s="8">
        <v>837</v>
      </c>
      <c r="D845" s="8">
        <v>248</v>
      </c>
      <c r="E845" s="9">
        <v>50.2</v>
      </c>
      <c r="F845" s="5">
        <f t="shared" si="68"/>
        <v>0.15277777777777798</v>
      </c>
      <c r="G845" s="5">
        <f t="shared" si="69"/>
        <v>0.55000000000000071</v>
      </c>
      <c r="R845">
        <f t="shared" si="65"/>
        <v>0</v>
      </c>
      <c r="S845">
        <f t="shared" si="66"/>
        <v>50.2</v>
      </c>
      <c r="T845">
        <f t="shared" si="67"/>
        <v>13.944444444444445</v>
      </c>
    </row>
    <row r="846" spans="2:20" x14ac:dyDescent="0.3">
      <c r="B846" s="8" t="s">
        <v>10</v>
      </c>
      <c r="C846" s="8">
        <v>838</v>
      </c>
      <c r="D846" s="8">
        <v>249</v>
      </c>
      <c r="E846" s="9">
        <v>50.9</v>
      </c>
      <c r="F846" s="5">
        <f t="shared" si="68"/>
        <v>0.22222222222222143</v>
      </c>
      <c r="G846" s="5">
        <f t="shared" si="69"/>
        <v>0.79999999999999716</v>
      </c>
      <c r="R846">
        <f t="shared" si="65"/>
        <v>0</v>
      </c>
      <c r="S846">
        <f t="shared" si="66"/>
        <v>50.9</v>
      </c>
      <c r="T846">
        <f t="shared" si="67"/>
        <v>14.138888888888888</v>
      </c>
    </row>
    <row r="847" spans="2:20" x14ac:dyDescent="0.3">
      <c r="B847" s="8" t="s">
        <v>10</v>
      </c>
      <c r="C847" s="8">
        <v>839</v>
      </c>
      <c r="D847" s="8">
        <v>250</v>
      </c>
      <c r="E847" s="9">
        <v>51.8</v>
      </c>
      <c r="F847" s="5">
        <f t="shared" si="68"/>
        <v>0.2222222222222224</v>
      </c>
      <c r="G847" s="5">
        <f t="shared" si="69"/>
        <v>0.80000000000000071</v>
      </c>
      <c r="R847">
        <f t="shared" si="65"/>
        <v>0</v>
      </c>
      <c r="S847">
        <f t="shared" si="66"/>
        <v>51.8</v>
      </c>
      <c r="T847">
        <f t="shared" si="67"/>
        <v>14.388888888888888</v>
      </c>
    </row>
    <row r="848" spans="2:20" x14ac:dyDescent="0.3">
      <c r="B848" s="8" t="s">
        <v>10</v>
      </c>
      <c r="C848" s="8">
        <v>840</v>
      </c>
      <c r="D848" s="8">
        <v>251</v>
      </c>
      <c r="E848" s="9">
        <v>52.5</v>
      </c>
      <c r="F848" s="5">
        <f t="shared" si="68"/>
        <v>0.20833333333333331</v>
      </c>
      <c r="G848" s="5">
        <f t="shared" si="69"/>
        <v>0.75</v>
      </c>
      <c r="R848">
        <f t="shared" si="65"/>
        <v>0</v>
      </c>
      <c r="S848">
        <f t="shared" si="66"/>
        <v>52.5</v>
      </c>
      <c r="T848">
        <f t="shared" si="67"/>
        <v>14.583333333333332</v>
      </c>
    </row>
    <row r="849" spans="2:20" x14ac:dyDescent="0.3">
      <c r="B849" s="8" t="s">
        <v>10</v>
      </c>
      <c r="C849" s="8">
        <v>841</v>
      </c>
      <c r="D849" s="8">
        <v>252</v>
      </c>
      <c r="E849" s="9">
        <v>53.3</v>
      </c>
      <c r="F849" s="5">
        <f t="shared" si="68"/>
        <v>0.27777777777777779</v>
      </c>
      <c r="G849" s="5">
        <f t="shared" si="69"/>
        <v>1</v>
      </c>
      <c r="R849">
        <f t="shared" si="65"/>
        <v>0</v>
      </c>
      <c r="S849">
        <f t="shared" si="66"/>
        <v>53.3</v>
      </c>
      <c r="T849">
        <f t="shared" si="67"/>
        <v>14.805555555555554</v>
      </c>
    </row>
    <row r="850" spans="2:20" x14ac:dyDescent="0.3">
      <c r="B850" s="8" t="s">
        <v>10</v>
      </c>
      <c r="C850" s="8">
        <v>842</v>
      </c>
      <c r="D850" s="8">
        <v>253</v>
      </c>
      <c r="E850" s="9">
        <v>54.5</v>
      </c>
      <c r="F850" s="5">
        <f t="shared" si="68"/>
        <v>0.33333333333333409</v>
      </c>
      <c r="G850" s="5">
        <f t="shared" si="69"/>
        <v>1.2000000000000028</v>
      </c>
      <c r="R850">
        <f t="shared" si="65"/>
        <v>0</v>
      </c>
      <c r="S850">
        <f t="shared" si="66"/>
        <v>54.5</v>
      </c>
      <c r="T850">
        <f t="shared" si="67"/>
        <v>15.138888888888889</v>
      </c>
    </row>
    <row r="851" spans="2:20" x14ac:dyDescent="0.3">
      <c r="B851" s="8" t="s">
        <v>10</v>
      </c>
      <c r="C851" s="8">
        <v>843</v>
      </c>
      <c r="D851" s="8">
        <v>254</v>
      </c>
      <c r="E851" s="9">
        <v>55.7</v>
      </c>
      <c r="F851" s="5">
        <f t="shared" si="68"/>
        <v>0.27777777777777779</v>
      </c>
      <c r="G851" s="5">
        <f t="shared" si="69"/>
        <v>1</v>
      </c>
      <c r="R851">
        <f t="shared" si="65"/>
        <v>0</v>
      </c>
      <c r="S851">
        <f t="shared" si="66"/>
        <v>55.7</v>
      </c>
      <c r="T851">
        <f t="shared" si="67"/>
        <v>15.472222222222223</v>
      </c>
    </row>
    <row r="852" spans="2:20" x14ac:dyDescent="0.3">
      <c r="B852" s="8" t="s">
        <v>10</v>
      </c>
      <c r="C852" s="8">
        <v>844</v>
      </c>
      <c r="D852" s="8">
        <v>255</v>
      </c>
      <c r="E852" s="9">
        <v>56.5</v>
      </c>
      <c r="F852" s="5">
        <f t="shared" si="68"/>
        <v>0.15277777777777699</v>
      </c>
      <c r="G852" s="5">
        <f t="shared" si="69"/>
        <v>0.54999999999999716</v>
      </c>
      <c r="R852">
        <f t="shared" si="65"/>
        <v>0</v>
      </c>
      <c r="S852">
        <f t="shared" si="66"/>
        <v>56.5</v>
      </c>
      <c r="T852">
        <f t="shared" si="67"/>
        <v>15.694444444444445</v>
      </c>
    </row>
    <row r="853" spans="2:20" x14ac:dyDescent="0.3">
      <c r="B853" s="8" t="s">
        <v>10</v>
      </c>
      <c r="C853" s="8">
        <v>845</v>
      </c>
      <c r="D853" s="8">
        <v>256</v>
      </c>
      <c r="E853" s="9">
        <v>56.8</v>
      </c>
      <c r="F853" s="5">
        <f t="shared" si="68"/>
        <v>6.9444444444444448E-2</v>
      </c>
      <c r="G853" s="5">
        <f t="shared" si="69"/>
        <v>0.25</v>
      </c>
      <c r="R853">
        <f t="shared" si="65"/>
        <v>0</v>
      </c>
      <c r="S853">
        <f t="shared" si="66"/>
        <v>56.8</v>
      </c>
      <c r="T853">
        <f t="shared" si="67"/>
        <v>15.777777777777777</v>
      </c>
    </row>
    <row r="854" spans="2:20" x14ac:dyDescent="0.3">
      <c r="B854" s="8" t="s">
        <v>10</v>
      </c>
      <c r="C854" s="8">
        <v>846</v>
      </c>
      <c r="D854" s="8">
        <v>257</v>
      </c>
      <c r="E854" s="9">
        <v>57</v>
      </c>
      <c r="F854" s="5">
        <f t="shared" si="68"/>
        <v>5.5555555555556344E-2</v>
      </c>
      <c r="G854" s="5">
        <f t="shared" si="69"/>
        <v>0.20000000000000284</v>
      </c>
      <c r="R854">
        <f t="shared" si="65"/>
        <v>0</v>
      </c>
      <c r="S854">
        <f t="shared" si="66"/>
        <v>57</v>
      </c>
      <c r="T854">
        <f t="shared" si="67"/>
        <v>15.833333333333332</v>
      </c>
    </row>
    <row r="855" spans="2:20" x14ac:dyDescent="0.3">
      <c r="B855" s="8" t="s">
        <v>10</v>
      </c>
      <c r="C855" s="8">
        <v>847</v>
      </c>
      <c r="D855" s="8">
        <v>258</v>
      </c>
      <c r="E855" s="9">
        <v>57.2</v>
      </c>
      <c r="F855" s="5">
        <f t="shared" si="68"/>
        <v>9.7222222222222612E-2</v>
      </c>
      <c r="G855" s="5">
        <f t="shared" si="69"/>
        <v>0.35000000000000142</v>
      </c>
      <c r="R855">
        <f t="shared" si="65"/>
        <v>0</v>
      </c>
      <c r="S855">
        <f t="shared" si="66"/>
        <v>57.2</v>
      </c>
      <c r="T855">
        <f t="shared" si="67"/>
        <v>15.888888888888889</v>
      </c>
    </row>
    <row r="856" spans="2:20" x14ac:dyDescent="0.3">
      <c r="B856" s="8" t="s">
        <v>10</v>
      </c>
      <c r="C856" s="8">
        <v>848</v>
      </c>
      <c r="D856" s="8">
        <v>259</v>
      </c>
      <c r="E856" s="9">
        <v>57.7</v>
      </c>
      <c r="F856" s="5">
        <f t="shared" si="68"/>
        <v>0.20833333333333331</v>
      </c>
      <c r="G856" s="5">
        <f t="shared" si="69"/>
        <v>0.75</v>
      </c>
      <c r="R856">
        <f t="shared" si="65"/>
        <v>0</v>
      </c>
      <c r="S856">
        <f t="shared" si="66"/>
        <v>57.7</v>
      </c>
      <c r="T856">
        <f t="shared" si="67"/>
        <v>16.027777777777779</v>
      </c>
    </row>
    <row r="857" spans="2:20" x14ac:dyDescent="0.3">
      <c r="B857" s="8" t="s">
        <v>10</v>
      </c>
      <c r="C857" s="8">
        <v>849</v>
      </c>
      <c r="D857" s="8">
        <v>260</v>
      </c>
      <c r="E857" s="9">
        <v>58.7</v>
      </c>
      <c r="F857" s="5">
        <f t="shared" si="68"/>
        <v>0.33333333333333315</v>
      </c>
      <c r="G857" s="5">
        <f t="shared" si="69"/>
        <v>1.1999999999999993</v>
      </c>
      <c r="R857">
        <f t="shared" si="65"/>
        <v>0</v>
      </c>
      <c r="S857">
        <f t="shared" si="66"/>
        <v>58.7</v>
      </c>
      <c r="T857">
        <f t="shared" si="67"/>
        <v>16.305555555555557</v>
      </c>
    </row>
    <row r="858" spans="2:20" x14ac:dyDescent="0.3">
      <c r="B858" s="8" t="s">
        <v>10</v>
      </c>
      <c r="C858" s="8">
        <v>850</v>
      </c>
      <c r="D858" s="8">
        <v>261</v>
      </c>
      <c r="E858" s="9">
        <v>60.1</v>
      </c>
      <c r="F858" s="5">
        <f t="shared" si="68"/>
        <v>0.33333333333333315</v>
      </c>
      <c r="G858" s="5">
        <f t="shared" si="69"/>
        <v>1.1999999999999993</v>
      </c>
      <c r="R858">
        <f t="shared" si="65"/>
        <v>0</v>
      </c>
      <c r="S858">
        <f t="shared" si="66"/>
        <v>60.1</v>
      </c>
      <c r="T858">
        <f t="shared" si="67"/>
        <v>16.694444444444443</v>
      </c>
    </row>
    <row r="859" spans="2:20" x14ac:dyDescent="0.3">
      <c r="B859" s="8" t="s">
        <v>10</v>
      </c>
      <c r="C859" s="8">
        <v>851</v>
      </c>
      <c r="D859" s="8">
        <v>262</v>
      </c>
      <c r="E859" s="9">
        <v>61.1</v>
      </c>
      <c r="F859" s="5">
        <f t="shared" si="68"/>
        <v>0.2222222222222224</v>
      </c>
      <c r="G859" s="5">
        <f t="shared" si="69"/>
        <v>0.80000000000000071</v>
      </c>
      <c r="R859">
        <f t="shared" si="65"/>
        <v>0</v>
      </c>
      <c r="S859">
        <f t="shared" si="66"/>
        <v>61.1</v>
      </c>
      <c r="T859">
        <f t="shared" si="67"/>
        <v>16.972222222222221</v>
      </c>
    </row>
    <row r="860" spans="2:20" x14ac:dyDescent="0.3">
      <c r="B860" s="8" t="s">
        <v>10</v>
      </c>
      <c r="C860" s="8">
        <v>852</v>
      </c>
      <c r="D860" s="8">
        <v>263</v>
      </c>
      <c r="E860" s="9">
        <v>61.7</v>
      </c>
      <c r="F860" s="5">
        <f t="shared" si="68"/>
        <v>0.16666666666666607</v>
      </c>
      <c r="G860" s="5">
        <f t="shared" si="69"/>
        <v>0.59999999999999787</v>
      </c>
      <c r="R860">
        <f t="shared" si="65"/>
        <v>0</v>
      </c>
      <c r="S860">
        <f t="shared" si="66"/>
        <v>61.7</v>
      </c>
      <c r="T860">
        <f t="shared" si="67"/>
        <v>17.138888888888889</v>
      </c>
    </row>
    <row r="861" spans="2:20" x14ac:dyDescent="0.3">
      <c r="B861" s="8" t="s">
        <v>10</v>
      </c>
      <c r="C861" s="8">
        <v>853</v>
      </c>
      <c r="D861" s="8">
        <v>264</v>
      </c>
      <c r="E861" s="9">
        <v>62.3</v>
      </c>
      <c r="F861" s="5">
        <f t="shared" si="68"/>
        <v>0.16666666666666607</v>
      </c>
      <c r="G861" s="5">
        <f t="shared" si="69"/>
        <v>0.59999999999999787</v>
      </c>
      <c r="R861">
        <f t="shared" si="65"/>
        <v>0</v>
      </c>
      <c r="S861">
        <f t="shared" si="66"/>
        <v>62.3</v>
      </c>
      <c r="T861">
        <f t="shared" si="67"/>
        <v>17.305555555555554</v>
      </c>
    </row>
    <row r="862" spans="2:20" x14ac:dyDescent="0.3">
      <c r="B862" s="8" t="s">
        <v>10</v>
      </c>
      <c r="C862" s="8">
        <v>854</v>
      </c>
      <c r="D862" s="8">
        <v>265</v>
      </c>
      <c r="E862" s="9">
        <v>62.9</v>
      </c>
      <c r="F862" s="5">
        <f t="shared" si="68"/>
        <v>0.1388888888888889</v>
      </c>
      <c r="G862" s="5">
        <f t="shared" si="69"/>
        <v>0.5</v>
      </c>
      <c r="R862">
        <f t="shared" si="65"/>
        <v>0</v>
      </c>
      <c r="S862">
        <f t="shared" si="66"/>
        <v>62.9</v>
      </c>
      <c r="T862">
        <f t="shared" si="67"/>
        <v>17.472222222222221</v>
      </c>
    </row>
    <row r="863" spans="2:20" x14ac:dyDescent="0.3">
      <c r="B863" s="8" t="s">
        <v>10</v>
      </c>
      <c r="C863" s="8">
        <v>855</v>
      </c>
      <c r="D863" s="8">
        <v>266</v>
      </c>
      <c r="E863" s="9">
        <v>63.3</v>
      </c>
      <c r="F863" s="5">
        <f t="shared" si="68"/>
        <v>6.9444444444444448E-2</v>
      </c>
      <c r="G863" s="5">
        <f t="shared" si="69"/>
        <v>0.25</v>
      </c>
      <c r="R863">
        <f t="shared" si="65"/>
        <v>0</v>
      </c>
      <c r="S863">
        <f t="shared" si="66"/>
        <v>63.3</v>
      </c>
      <c r="T863">
        <f t="shared" si="67"/>
        <v>17.583333333333332</v>
      </c>
    </row>
    <row r="864" spans="2:20" x14ac:dyDescent="0.3">
      <c r="B864" s="8" t="s">
        <v>10</v>
      </c>
      <c r="C864" s="8">
        <v>856</v>
      </c>
      <c r="D864" s="8">
        <v>267</v>
      </c>
      <c r="E864" s="9">
        <v>63.4</v>
      </c>
      <c r="F864" s="5">
        <f t="shared" si="68"/>
        <v>2.7777777777778172E-2</v>
      </c>
      <c r="G864" s="5">
        <f t="shared" si="69"/>
        <v>0.10000000000000142</v>
      </c>
      <c r="R864">
        <f t="shared" si="65"/>
        <v>0</v>
      </c>
      <c r="S864">
        <f t="shared" si="66"/>
        <v>63.4</v>
      </c>
      <c r="T864">
        <f t="shared" si="67"/>
        <v>17.611111111111111</v>
      </c>
    </row>
    <row r="865" spans="2:20" x14ac:dyDescent="0.3">
      <c r="B865" s="8" t="s">
        <v>10</v>
      </c>
      <c r="C865" s="8">
        <v>857</v>
      </c>
      <c r="D865" s="8">
        <v>268</v>
      </c>
      <c r="E865" s="9">
        <v>63.5</v>
      </c>
      <c r="F865" s="5">
        <f t="shared" si="68"/>
        <v>0.15277777777777798</v>
      </c>
      <c r="G865" s="5">
        <f t="shared" si="69"/>
        <v>0.55000000000000071</v>
      </c>
      <c r="R865">
        <f t="shared" si="65"/>
        <v>0</v>
      </c>
      <c r="S865">
        <f t="shared" si="66"/>
        <v>63.5</v>
      </c>
      <c r="T865">
        <f t="shared" si="67"/>
        <v>17.638888888888889</v>
      </c>
    </row>
    <row r="866" spans="2:20" x14ac:dyDescent="0.3">
      <c r="B866" s="8" t="s">
        <v>10</v>
      </c>
      <c r="C866" s="8">
        <v>858</v>
      </c>
      <c r="D866" s="8">
        <v>269</v>
      </c>
      <c r="E866" s="9">
        <v>64.5</v>
      </c>
      <c r="F866" s="5">
        <f t="shared" si="68"/>
        <v>0.31944444444444403</v>
      </c>
      <c r="G866" s="5">
        <f t="shared" si="69"/>
        <v>1.1499999999999986</v>
      </c>
      <c r="R866">
        <f t="shared" si="65"/>
        <v>0</v>
      </c>
      <c r="S866">
        <f t="shared" si="66"/>
        <v>64.5</v>
      </c>
      <c r="T866">
        <f t="shared" si="67"/>
        <v>17.916666666666668</v>
      </c>
    </row>
    <row r="867" spans="2:20" x14ac:dyDescent="0.3">
      <c r="B867" s="8" t="s">
        <v>10</v>
      </c>
      <c r="C867" s="8">
        <v>859</v>
      </c>
      <c r="D867" s="8">
        <v>270</v>
      </c>
      <c r="E867" s="9">
        <v>65.8</v>
      </c>
      <c r="F867" s="5">
        <f t="shared" si="68"/>
        <v>0.31944444444444403</v>
      </c>
      <c r="G867" s="5">
        <f t="shared" si="69"/>
        <v>1.1499999999999986</v>
      </c>
      <c r="R867">
        <f t="shared" si="65"/>
        <v>0</v>
      </c>
      <c r="S867">
        <f t="shared" si="66"/>
        <v>65.8</v>
      </c>
      <c r="T867">
        <f t="shared" si="67"/>
        <v>18.277777777777775</v>
      </c>
    </row>
    <row r="868" spans="2:20" x14ac:dyDescent="0.3">
      <c r="B868" s="8" t="s">
        <v>10</v>
      </c>
      <c r="C868" s="8">
        <v>860</v>
      </c>
      <c r="D868" s="8">
        <v>271</v>
      </c>
      <c r="E868" s="9">
        <v>66.8</v>
      </c>
      <c r="F868" s="5">
        <f t="shared" si="68"/>
        <v>0.2222222222222234</v>
      </c>
      <c r="G868" s="5">
        <f t="shared" si="69"/>
        <v>0.80000000000000426</v>
      </c>
      <c r="R868">
        <f t="shared" si="65"/>
        <v>0</v>
      </c>
      <c r="S868">
        <f t="shared" si="66"/>
        <v>66.8</v>
      </c>
      <c r="T868">
        <f t="shared" si="67"/>
        <v>18.555555555555554</v>
      </c>
    </row>
    <row r="869" spans="2:20" x14ac:dyDescent="0.3">
      <c r="B869" s="8" t="s">
        <v>10</v>
      </c>
      <c r="C869" s="8">
        <v>861</v>
      </c>
      <c r="D869" s="8">
        <v>272</v>
      </c>
      <c r="E869" s="9">
        <v>67.400000000000006</v>
      </c>
      <c r="F869" s="5">
        <f t="shared" si="68"/>
        <v>0.27777777777777779</v>
      </c>
      <c r="G869" s="5">
        <f t="shared" si="69"/>
        <v>1</v>
      </c>
      <c r="R869">
        <f t="shared" si="65"/>
        <v>0</v>
      </c>
      <c r="S869">
        <f t="shared" si="66"/>
        <v>67.400000000000006</v>
      </c>
      <c r="T869">
        <f t="shared" si="67"/>
        <v>18.722222222222225</v>
      </c>
    </row>
    <row r="870" spans="2:20" x14ac:dyDescent="0.3">
      <c r="B870" s="8" t="s">
        <v>10</v>
      </c>
      <c r="C870" s="8">
        <v>862</v>
      </c>
      <c r="D870" s="8">
        <v>273</v>
      </c>
      <c r="E870" s="9">
        <v>68.8</v>
      </c>
      <c r="F870" s="5">
        <f t="shared" si="68"/>
        <v>0.51388888888888729</v>
      </c>
      <c r="G870" s="5">
        <f t="shared" si="69"/>
        <v>1.8499999999999943</v>
      </c>
      <c r="R870">
        <f t="shared" si="65"/>
        <v>0</v>
      </c>
      <c r="S870">
        <f t="shared" si="66"/>
        <v>68.8</v>
      </c>
      <c r="T870">
        <f t="shared" si="67"/>
        <v>19.111111111111111</v>
      </c>
    </row>
    <row r="871" spans="2:20" x14ac:dyDescent="0.3">
      <c r="B871" s="8" t="s">
        <v>10</v>
      </c>
      <c r="C871" s="8">
        <v>863</v>
      </c>
      <c r="D871" s="8">
        <v>274</v>
      </c>
      <c r="E871" s="9">
        <v>71.099999999999994</v>
      </c>
      <c r="F871" s="5">
        <f t="shared" si="68"/>
        <v>0.4861111111111111</v>
      </c>
      <c r="G871" s="5">
        <f t="shared" si="69"/>
        <v>1.75</v>
      </c>
      <c r="R871">
        <f t="shared" si="65"/>
        <v>0</v>
      </c>
      <c r="S871">
        <f t="shared" si="66"/>
        <v>71.099999999999994</v>
      </c>
      <c r="T871">
        <f t="shared" si="67"/>
        <v>19.749999999999996</v>
      </c>
    </row>
    <row r="872" spans="2:20" x14ac:dyDescent="0.3">
      <c r="B872" s="8" t="s">
        <v>10</v>
      </c>
      <c r="C872" s="8">
        <v>864</v>
      </c>
      <c r="D872" s="8">
        <v>275</v>
      </c>
      <c r="E872" s="9">
        <v>72.3</v>
      </c>
      <c r="F872" s="5">
        <f t="shared" si="68"/>
        <v>0.23611111111111149</v>
      </c>
      <c r="G872" s="5">
        <f t="shared" si="69"/>
        <v>0.85000000000000142</v>
      </c>
      <c r="R872">
        <f t="shared" si="65"/>
        <v>0</v>
      </c>
      <c r="S872">
        <f t="shared" si="66"/>
        <v>72.3</v>
      </c>
      <c r="T872">
        <f t="shared" si="67"/>
        <v>20.083333333333332</v>
      </c>
    </row>
    <row r="873" spans="2:20" x14ac:dyDescent="0.3">
      <c r="B873" s="8" t="s">
        <v>10</v>
      </c>
      <c r="C873" s="8">
        <v>865</v>
      </c>
      <c r="D873" s="8">
        <v>276</v>
      </c>
      <c r="E873" s="9">
        <v>72.8</v>
      </c>
      <c r="F873" s="5">
        <f t="shared" si="68"/>
        <v>0.15277777777777896</v>
      </c>
      <c r="G873" s="5">
        <f t="shared" si="69"/>
        <v>0.55000000000000426</v>
      </c>
      <c r="R873">
        <f t="shared" si="65"/>
        <v>0</v>
      </c>
      <c r="S873">
        <f t="shared" si="66"/>
        <v>72.8</v>
      </c>
      <c r="T873">
        <f t="shared" si="67"/>
        <v>20.222222222222221</v>
      </c>
    </row>
    <row r="874" spans="2:20" x14ac:dyDescent="0.3">
      <c r="B874" s="8" t="s">
        <v>10</v>
      </c>
      <c r="C874" s="8">
        <v>866</v>
      </c>
      <c r="D874" s="8">
        <v>277</v>
      </c>
      <c r="E874" s="9">
        <v>73.400000000000006</v>
      </c>
      <c r="F874" s="5">
        <f t="shared" si="68"/>
        <v>0.24999999999999961</v>
      </c>
      <c r="G874" s="5">
        <f t="shared" si="69"/>
        <v>0.89999999999999858</v>
      </c>
      <c r="R874">
        <f t="shared" si="65"/>
        <v>0</v>
      </c>
      <c r="S874">
        <f t="shared" si="66"/>
        <v>73.400000000000006</v>
      </c>
      <c r="T874">
        <f t="shared" si="67"/>
        <v>20.388888888888889</v>
      </c>
    </row>
    <row r="875" spans="2:20" x14ac:dyDescent="0.3">
      <c r="B875" s="8" t="s">
        <v>10</v>
      </c>
      <c r="C875" s="8">
        <v>867</v>
      </c>
      <c r="D875" s="8">
        <v>278</v>
      </c>
      <c r="E875" s="9">
        <v>74.599999999999994</v>
      </c>
      <c r="F875" s="5">
        <f t="shared" si="68"/>
        <v>0.36111111111111033</v>
      </c>
      <c r="G875" s="5">
        <f t="shared" si="69"/>
        <v>1.2999999999999972</v>
      </c>
      <c r="R875">
        <f t="shared" si="65"/>
        <v>0</v>
      </c>
      <c r="S875">
        <f t="shared" si="66"/>
        <v>74.599999999999994</v>
      </c>
      <c r="T875">
        <f t="shared" si="67"/>
        <v>20.722222222222221</v>
      </c>
    </row>
    <row r="876" spans="2:20" x14ac:dyDescent="0.3">
      <c r="B876" s="8" t="s">
        <v>10</v>
      </c>
      <c r="C876" s="8">
        <v>868</v>
      </c>
      <c r="D876" s="8">
        <v>279</v>
      </c>
      <c r="E876" s="9">
        <v>76</v>
      </c>
      <c r="F876" s="5">
        <f t="shared" si="68"/>
        <v>0.27777777777777779</v>
      </c>
      <c r="G876" s="5">
        <f t="shared" si="69"/>
        <v>1</v>
      </c>
      <c r="R876">
        <f t="shared" si="65"/>
        <v>0</v>
      </c>
      <c r="S876">
        <f t="shared" si="66"/>
        <v>76</v>
      </c>
      <c r="T876">
        <f t="shared" si="67"/>
        <v>21.111111111111111</v>
      </c>
    </row>
    <row r="877" spans="2:20" x14ac:dyDescent="0.3">
      <c r="B877" s="8" t="s">
        <v>10</v>
      </c>
      <c r="C877" s="8">
        <v>869</v>
      </c>
      <c r="D877" s="8">
        <v>280</v>
      </c>
      <c r="E877" s="9">
        <v>76.599999999999994</v>
      </c>
      <c r="F877" s="5">
        <f t="shared" si="68"/>
        <v>6.9444444444444448E-2</v>
      </c>
      <c r="G877" s="5">
        <f t="shared" si="69"/>
        <v>0.25</v>
      </c>
      <c r="R877">
        <f t="shared" si="65"/>
        <v>0</v>
      </c>
      <c r="S877">
        <f t="shared" si="66"/>
        <v>76.599999999999994</v>
      </c>
      <c r="T877">
        <f t="shared" si="67"/>
        <v>21.277777777777775</v>
      </c>
    </row>
    <row r="878" spans="2:20" x14ac:dyDescent="0.3">
      <c r="B878" s="8" t="s">
        <v>10</v>
      </c>
      <c r="C878" s="8">
        <v>870</v>
      </c>
      <c r="D878" s="8">
        <v>281</v>
      </c>
      <c r="E878" s="9">
        <v>76.5</v>
      </c>
      <c r="F878" s="5">
        <f t="shared" si="68"/>
        <v>-5.5555555555554373E-2</v>
      </c>
      <c r="G878" s="5">
        <f t="shared" si="69"/>
        <v>-0.19999999999999574</v>
      </c>
      <c r="R878">
        <f t="shared" si="65"/>
        <v>0</v>
      </c>
      <c r="S878">
        <f t="shared" si="66"/>
        <v>76.5</v>
      </c>
      <c r="T878">
        <f t="shared" si="67"/>
        <v>21.25</v>
      </c>
    </row>
    <row r="879" spans="2:20" x14ac:dyDescent="0.3">
      <c r="B879" s="8" t="s">
        <v>10</v>
      </c>
      <c r="C879" s="8">
        <v>871</v>
      </c>
      <c r="D879" s="8">
        <v>282</v>
      </c>
      <c r="E879" s="9">
        <v>76.2</v>
      </c>
      <c r="F879" s="5">
        <f t="shared" si="68"/>
        <v>-9.7222222222222612E-2</v>
      </c>
      <c r="G879" s="5">
        <f t="shared" si="69"/>
        <v>-0.35000000000000142</v>
      </c>
      <c r="R879">
        <f t="shared" si="65"/>
        <v>0</v>
      </c>
      <c r="S879">
        <f t="shared" si="66"/>
        <v>76.2</v>
      </c>
      <c r="T879">
        <f t="shared" si="67"/>
        <v>21.166666666666668</v>
      </c>
    </row>
    <row r="880" spans="2:20" x14ac:dyDescent="0.3">
      <c r="B880" s="8" t="s">
        <v>10</v>
      </c>
      <c r="C880" s="8">
        <v>872</v>
      </c>
      <c r="D880" s="8">
        <v>283</v>
      </c>
      <c r="E880" s="9">
        <v>75.8</v>
      </c>
      <c r="F880" s="5">
        <f t="shared" si="68"/>
        <v>-0.11111111111111072</v>
      </c>
      <c r="G880" s="5">
        <f t="shared" si="69"/>
        <v>-0.39999999999999858</v>
      </c>
      <c r="R880">
        <f t="shared" si="65"/>
        <v>0</v>
      </c>
      <c r="S880">
        <f t="shared" si="66"/>
        <v>75.8</v>
      </c>
      <c r="T880">
        <f t="shared" si="67"/>
        <v>21.055555555555554</v>
      </c>
    </row>
    <row r="881" spans="2:20" x14ac:dyDescent="0.3">
      <c r="B881" s="8" t="s">
        <v>10</v>
      </c>
      <c r="C881" s="8">
        <v>873</v>
      </c>
      <c r="D881" s="8">
        <v>284</v>
      </c>
      <c r="E881" s="9">
        <v>75.400000000000006</v>
      </c>
      <c r="F881" s="5">
        <f t="shared" si="68"/>
        <v>-0.1388888888888889</v>
      </c>
      <c r="G881" s="5">
        <f t="shared" si="69"/>
        <v>-0.5</v>
      </c>
      <c r="R881">
        <f t="shared" si="65"/>
        <v>0</v>
      </c>
      <c r="S881">
        <f t="shared" si="66"/>
        <v>75.400000000000006</v>
      </c>
      <c r="T881">
        <f t="shared" si="67"/>
        <v>20.944444444444446</v>
      </c>
    </row>
    <row r="882" spans="2:20" x14ac:dyDescent="0.3">
      <c r="B882" s="8" t="s">
        <v>10</v>
      </c>
      <c r="C882" s="8">
        <v>874</v>
      </c>
      <c r="D882" s="8">
        <v>285</v>
      </c>
      <c r="E882" s="9">
        <v>74.8</v>
      </c>
      <c r="F882" s="5">
        <f t="shared" si="68"/>
        <v>-0.20833333333333331</v>
      </c>
      <c r="G882" s="5">
        <f t="shared" si="69"/>
        <v>-0.75</v>
      </c>
      <c r="R882">
        <f t="shared" si="65"/>
        <v>0</v>
      </c>
      <c r="S882">
        <f t="shared" si="66"/>
        <v>74.8</v>
      </c>
      <c r="T882">
        <f t="shared" si="67"/>
        <v>20.777777777777775</v>
      </c>
    </row>
    <row r="883" spans="2:20" x14ac:dyDescent="0.3">
      <c r="B883" s="8" t="s">
        <v>10</v>
      </c>
      <c r="C883" s="8">
        <v>875</v>
      </c>
      <c r="D883" s="8">
        <v>286</v>
      </c>
      <c r="E883" s="9">
        <v>73.900000000000006</v>
      </c>
      <c r="F883" s="5">
        <f t="shared" si="68"/>
        <v>-0.29166666666666585</v>
      </c>
      <c r="G883" s="5">
        <f t="shared" si="69"/>
        <v>-1.0499999999999972</v>
      </c>
      <c r="R883">
        <f t="shared" si="65"/>
        <v>0</v>
      </c>
      <c r="S883">
        <f t="shared" si="66"/>
        <v>73.900000000000006</v>
      </c>
      <c r="T883">
        <f t="shared" si="67"/>
        <v>20.527777777777779</v>
      </c>
    </row>
    <row r="884" spans="2:20" x14ac:dyDescent="0.3">
      <c r="B884" s="8" t="s">
        <v>10</v>
      </c>
      <c r="C884" s="8">
        <v>876</v>
      </c>
      <c r="D884" s="8">
        <v>287</v>
      </c>
      <c r="E884" s="9">
        <v>72.7</v>
      </c>
      <c r="F884" s="5">
        <f t="shared" si="68"/>
        <v>-0.36111111111111227</v>
      </c>
      <c r="G884" s="5">
        <f t="shared" si="69"/>
        <v>-1.3000000000000043</v>
      </c>
      <c r="R884">
        <f t="shared" si="65"/>
        <v>0</v>
      </c>
      <c r="S884">
        <f t="shared" si="66"/>
        <v>72.7</v>
      </c>
      <c r="T884">
        <f t="shared" si="67"/>
        <v>20.194444444444446</v>
      </c>
    </row>
    <row r="885" spans="2:20" x14ac:dyDescent="0.3">
      <c r="B885" s="8" t="s">
        <v>10</v>
      </c>
      <c r="C885" s="8">
        <v>877</v>
      </c>
      <c r="D885" s="8">
        <v>288</v>
      </c>
      <c r="E885" s="9">
        <v>71.3</v>
      </c>
      <c r="F885" s="5">
        <f t="shared" si="68"/>
        <v>-0.31944444444444403</v>
      </c>
      <c r="G885" s="5">
        <f t="shared" si="69"/>
        <v>-1.1499999999999986</v>
      </c>
      <c r="R885">
        <f t="shared" si="65"/>
        <v>0</v>
      </c>
      <c r="S885">
        <f t="shared" si="66"/>
        <v>71.3</v>
      </c>
      <c r="T885">
        <f t="shared" si="67"/>
        <v>19.805555555555554</v>
      </c>
    </row>
    <row r="886" spans="2:20" x14ac:dyDescent="0.3">
      <c r="B886" s="8" t="s">
        <v>10</v>
      </c>
      <c r="C886" s="8">
        <v>878</v>
      </c>
      <c r="D886" s="8">
        <v>289</v>
      </c>
      <c r="E886" s="9">
        <v>70.400000000000006</v>
      </c>
      <c r="F886" s="5">
        <f t="shared" si="68"/>
        <v>-0.18055555555555516</v>
      </c>
      <c r="G886" s="5">
        <f t="shared" si="69"/>
        <v>-0.64999999999999858</v>
      </c>
      <c r="R886">
        <f t="shared" si="65"/>
        <v>0</v>
      </c>
      <c r="S886">
        <f t="shared" si="66"/>
        <v>70.400000000000006</v>
      </c>
      <c r="T886">
        <f t="shared" si="67"/>
        <v>19.555555555555557</v>
      </c>
    </row>
    <row r="887" spans="2:20" x14ac:dyDescent="0.3">
      <c r="B887" s="8" t="s">
        <v>10</v>
      </c>
      <c r="C887" s="8">
        <v>879</v>
      </c>
      <c r="D887" s="8">
        <v>290</v>
      </c>
      <c r="E887" s="9">
        <v>70</v>
      </c>
      <c r="F887" s="5">
        <f t="shared" si="68"/>
        <v>-5.5555555555556344E-2</v>
      </c>
      <c r="G887" s="5">
        <f t="shared" si="69"/>
        <v>-0.20000000000000284</v>
      </c>
      <c r="R887">
        <f t="shared" si="65"/>
        <v>0</v>
      </c>
      <c r="S887">
        <f t="shared" si="66"/>
        <v>70</v>
      </c>
      <c r="T887">
        <f t="shared" si="67"/>
        <v>19.444444444444443</v>
      </c>
    </row>
    <row r="888" spans="2:20" x14ac:dyDescent="0.3">
      <c r="B888" s="8" t="s">
        <v>10</v>
      </c>
      <c r="C888" s="8">
        <v>880</v>
      </c>
      <c r="D888" s="8">
        <v>291</v>
      </c>
      <c r="E888" s="9">
        <v>70</v>
      </c>
      <c r="F888" s="5">
        <f t="shared" si="68"/>
        <v>-0.1388888888888889</v>
      </c>
      <c r="G888" s="5">
        <f t="shared" si="69"/>
        <v>-0.5</v>
      </c>
      <c r="R888">
        <f t="shared" si="65"/>
        <v>0</v>
      </c>
      <c r="S888">
        <f t="shared" si="66"/>
        <v>70</v>
      </c>
      <c r="T888">
        <f t="shared" si="67"/>
        <v>19.444444444444443</v>
      </c>
    </row>
    <row r="889" spans="2:20" x14ac:dyDescent="0.3">
      <c r="B889" s="8" t="s">
        <v>10</v>
      </c>
      <c r="C889" s="8">
        <v>881</v>
      </c>
      <c r="D889" s="8">
        <v>292</v>
      </c>
      <c r="E889" s="9">
        <v>69</v>
      </c>
      <c r="F889" s="5">
        <f t="shared" si="68"/>
        <v>-0.27777777777777779</v>
      </c>
      <c r="G889" s="5">
        <f t="shared" si="69"/>
        <v>-1</v>
      </c>
      <c r="R889">
        <f t="shared" si="65"/>
        <v>0</v>
      </c>
      <c r="S889">
        <f t="shared" si="66"/>
        <v>69</v>
      </c>
      <c r="T889">
        <f t="shared" si="67"/>
        <v>19.166666666666668</v>
      </c>
    </row>
    <row r="890" spans="2:20" x14ac:dyDescent="0.3">
      <c r="B890" s="8" t="s">
        <v>10</v>
      </c>
      <c r="C890" s="8">
        <v>882</v>
      </c>
      <c r="D890" s="8">
        <v>293</v>
      </c>
      <c r="E890" s="9">
        <v>68</v>
      </c>
      <c r="F890" s="5">
        <f t="shared" si="68"/>
        <v>-0.1388888888888889</v>
      </c>
      <c r="G890" s="5">
        <f t="shared" si="69"/>
        <v>-0.5</v>
      </c>
      <c r="R890">
        <f t="shared" si="65"/>
        <v>0</v>
      </c>
      <c r="S890">
        <f t="shared" si="66"/>
        <v>68</v>
      </c>
      <c r="T890">
        <f t="shared" si="67"/>
        <v>18.888888888888889</v>
      </c>
    </row>
    <row r="891" spans="2:20" x14ac:dyDescent="0.3">
      <c r="B891" s="8" t="s">
        <v>10</v>
      </c>
      <c r="C891" s="8">
        <v>883</v>
      </c>
      <c r="D891" s="8">
        <v>294</v>
      </c>
      <c r="E891" s="9">
        <v>68</v>
      </c>
      <c r="F891" s="5">
        <f t="shared" si="68"/>
        <v>0</v>
      </c>
      <c r="G891" s="5">
        <f t="shared" si="69"/>
        <v>0</v>
      </c>
      <c r="R891">
        <f t="shared" si="65"/>
        <v>0</v>
      </c>
      <c r="S891">
        <f t="shared" si="66"/>
        <v>68</v>
      </c>
      <c r="T891">
        <f t="shared" si="67"/>
        <v>18.888888888888889</v>
      </c>
    </row>
    <row r="892" spans="2:20" x14ac:dyDescent="0.3">
      <c r="B892" s="8" t="s">
        <v>10</v>
      </c>
      <c r="C892" s="8">
        <v>884</v>
      </c>
      <c r="D892" s="8">
        <v>295</v>
      </c>
      <c r="E892" s="9">
        <v>68</v>
      </c>
      <c r="F892" s="5">
        <f t="shared" si="68"/>
        <v>1.3888888888888099E-2</v>
      </c>
      <c r="G892" s="5">
        <f t="shared" si="69"/>
        <v>4.9999999999997158E-2</v>
      </c>
      <c r="R892">
        <f t="shared" si="65"/>
        <v>0</v>
      </c>
      <c r="S892">
        <f t="shared" si="66"/>
        <v>68</v>
      </c>
      <c r="T892">
        <f t="shared" si="67"/>
        <v>18.888888888888889</v>
      </c>
    </row>
    <row r="893" spans="2:20" x14ac:dyDescent="0.3">
      <c r="B893" s="8" t="s">
        <v>10</v>
      </c>
      <c r="C893" s="8">
        <v>885</v>
      </c>
      <c r="D893" s="8">
        <v>296</v>
      </c>
      <c r="E893" s="9">
        <v>68.099999999999994</v>
      </c>
      <c r="F893" s="5">
        <f t="shared" si="68"/>
        <v>5.5555555555556344E-2</v>
      </c>
      <c r="G893" s="5">
        <f t="shared" si="69"/>
        <v>0.20000000000000284</v>
      </c>
      <c r="R893">
        <f t="shared" si="65"/>
        <v>0</v>
      </c>
      <c r="S893">
        <f t="shared" si="66"/>
        <v>68.099999999999994</v>
      </c>
      <c r="T893">
        <f t="shared" si="67"/>
        <v>18.916666666666664</v>
      </c>
    </row>
    <row r="894" spans="2:20" x14ac:dyDescent="0.3">
      <c r="B894" s="8" t="s">
        <v>10</v>
      </c>
      <c r="C894" s="8">
        <v>886</v>
      </c>
      <c r="D894" s="8">
        <v>297</v>
      </c>
      <c r="E894" s="9">
        <v>68.400000000000006</v>
      </c>
      <c r="F894" s="5">
        <f t="shared" si="68"/>
        <v>6.9444444444444448E-2</v>
      </c>
      <c r="G894" s="5">
        <f t="shared" si="69"/>
        <v>0.25</v>
      </c>
      <c r="R894">
        <f t="shared" si="65"/>
        <v>0</v>
      </c>
      <c r="S894">
        <f t="shared" si="66"/>
        <v>68.400000000000006</v>
      </c>
      <c r="T894">
        <f t="shared" si="67"/>
        <v>19</v>
      </c>
    </row>
    <row r="895" spans="2:20" x14ac:dyDescent="0.3">
      <c r="B895" s="8" t="s">
        <v>10</v>
      </c>
      <c r="C895" s="8">
        <v>887</v>
      </c>
      <c r="D895" s="8">
        <v>298</v>
      </c>
      <c r="E895" s="9">
        <v>68.599999999999994</v>
      </c>
      <c r="F895" s="5">
        <f t="shared" si="68"/>
        <v>4.1666666666666269E-2</v>
      </c>
      <c r="G895" s="5">
        <f t="shared" si="69"/>
        <v>0.14999999999999858</v>
      </c>
      <c r="R895">
        <f t="shared" si="65"/>
        <v>0</v>
      </c>
      <c r="S895">
        <f t="shared" si="66"/>
        <v>68.599999999999994</v>
      </c>
      <c r="T895">
        <f t="shared" si="67"/>
        <v>19.055555555555554</v>
      </c>
    </row>
    <row r="896" spans="2:20" x14ac:dyDescent="0.3">
      <c r="B896" s="8" t="s">
        <v>10</v>
      </c>
      <c r="C896" s="8">
        <v>888</v>
      </c>
      <c r="D896" s="8">
        <v>299</v>
      </c>
      <c r="E896" s="9">
        <v>68.7</v>
      </c>
      <c r="F896" s="5">
        <f t="shared" si="68"/>
        <v>-1.3888888888888099E-2</v>
      </c>
      <c r="G896" s="5">
        <f t="shared" si="69"/>
        <v>-4.9999999999997158E-2</v>
      </c>
      <c r="R896">
        <f t="shared" si="65"/>
        <v>0</v>
      </c>
      <c r="S896">
        <f t="shared" si="66"/>
        <v>68.7</v>
      </c>
      <c r="T896">
        <f t="shared" si="67"/>
        <v>19.083333333333332</v>
      </c>
    </row>
    <row r="897" spans="2:20" x14ac:dyDescent="0.3">
      <c r="B897" s="8" t="s">
        <v>10</v>
      </c>
      <c r="C897" s="8">
        <v>889</v>
      </c>
      <c r="D897" s="8">
        <v>300</v>
      </c>
      <c r="E897" s="9">
        <v>68.5</v>
      </c>
      <c r="F897" s="5">
        <f t="shared" si="68"/>
        <v>-8.3333333333334522E-2</v>
      </c>
      <c r="G897" s="5">
        <f t="shared" si="69"/>
        <v>-0.30000000000000426</v>
      </c>
      <c r="R897">
        <f t="shared" si="65"/>
        <v>0</v>
      </c>
      <c r="S897">
        <f t="shared" si="66"/>
        <v>68.5</v>
      </c>
      <c r="T897">
        <f t="shared" si="67"/>
        <v>19.027777777777779</v>
      </c>
    </row>
    <row r="898" spans="2:20" x14ac:dyDescent="0.3">
      <c r="B898" s="8" t="s">
        <v>10</v>
      </c>
      <c r="C898" s="8">
        <v>890</v>
      </c>
      <c r="D898" s="8">
        <v>301</v>
      </c>
      <c r="E898" s="9">
        <v>68.099999999999994</v>
      </c>
      <c r="F898" s="5">
        <f t="shared" si="68"/>
        <v>-0.16666666666666705</v>
      </c>
      <c r="G898" s="5">
        <f t="shared" si="69"/>
        <v>-0.60000000000000142</v>
      </c>
      <c r="R898">
        <f t="shared" si="65"/>
        <v>0</v>
      </c>
      <c r="S898">
        <f t="shared" si="66"/>
        <v>68.099999999999994</v>
      </c>
      <c r="T898">
        <f t="shared" si="67"/>
        <v>18.916666666666664</v>
      </c>
    </row>
    <row r="899" spans="2:20" x14ac:dyDescent="0.3">
      <c r="B899" s="8" t="s">
        <v>10</v>
      </c>
      <c r="C899" s="8">
        <v>891</v>
      </c>
      <c r="D899" s="8">
        <v>302</v>
      </c>
      <c r="E899" s="9">
        <v>67.3</v>
      </c>
      <c r="F899" s="5">
        <f t="shared" si="68"/>
        <v>-0.26388888888888767</v>
      </c>
      <c r="G899" s="5">
        <f t="shared" si="69"/>
        <v>-0.94999999999999574</v>
      </c>
      <c r="R899">
        <f t="shared" si="65"/>
        <v>0</v>
      </c>
      <c r="S899">
        <f t="shared" si="66"/>
        <v>67.3</v>
      </c>
      <c r="T899">
        <f t="shared" si="67"/>
        <v>18.694444444444443</v>
      </c>
    </row>
    <row r="900" spans="2:20" x14ac:dyDescent="0.3">
      <c r="B900" s="8" t="s">
        <v>10</v>
      </c>
      <c r="C900" s="8">
        <v>892</v>
      </c>
      <c r="D900" s="8">
        <v>303</v>
      </c>
      <c r="E900" s="9">
        <v>66.2</v>
      </c>
      <c r="F900" s="5">
        <f t="shared" si="68"/>
        <v>-0.34722222222222221</v>
      </c>
      <c r="G900" s="5">
        <f t="shared" si="69"/>
        <v>-1.25</v>
      </c>
      <c r="R900">
        <f t="shared" si="65"/>
        <v>0</v>
      </c>
      <c r="S900">
        <f t="shared" si="66"/>
        <v>66.2</v>
      </c>
      <c r="T900">
        <f t="shared" si="67"/>
        <v>18.388888888888889</v>
      </c>
    </row>
    <row r="901" spans="2:20" x14ac:dyDescent="0.3">
      <c r="B901" s="8" t="s">
        <v>10</v>
      </c>
      <c r="C901" s="8">
        <v>893</v>
      </c>
      <c r="D901" s="8">
        <v>304</v>
      </c>
      <c r="E901" s="9">
        <v>64.8</v>
      </c>
      <c r="F901" s="5">
        <f t="shared" si="68"/>
        <v>-0.36111111111111133</v>
      </c>
      <c r="G901" s="5">
        <f t="shared" si="69"/>
        <v>-1.3000000000000007</v>
      </c>
      <c r="R901">
        <f t="shared" si="65"/>
        <v>0</v>
      </c>
      <c r="S901">
        <f t="shared" si="66"/>
        <v>64.8</v>
      </c>
      <c r="T901">
        <f t="shared" si="67"/>
        <v>18</v>
      </c>
    </row>
    <row r="902" spans="2:20" x14ac:dyDescent="0.3">
      <c r="B902" s="8" t="s">
        <v>10</v>
      </c>
      <c r="C902" s="8">
        <v>894</v>
      </c>
      <c r="D902" s="8">
        <v>305</v>
      </c>
      <c r="E902" s="9">
        <v>63.6</v>
      </c>
      <c r="F902" s="5">
        <f t="shared" si="68"/>
        <v>-0.30555555555555497</v>
      </c>
      <c r="G902" s="5">
        <f t="shared" si="69"/>
        <v>-1.0999999999999979</v>
      </c>
      <c r="R902">
        <f t="shared" si="65"/>
        <v>0</v>
      </c>
      <c r="S902">
        <f t="shared" si="66"/>
        <v>63.6</v>
      </c>
      <c r="T902">
        <f t="shared" si="67"/>
        <v>17.666666666666668</v>
      </c>
    </row>
    <row r="903" spans="2:20" x14ac:dyDescent="0.3">
      <c r="B903" s="8" t="s">
        <v>10</v>
      </c>
      <c r="C903" s="8">
        <v>895</v>
      </c>
      <c r="D903" s="8">
        <v>306</v>
      </c>
      <c r="E903" s="9">
        <v>62.6</v>
      </c>
      <c r="F903" s="5">
        <f t="shared" si="68"/>
        <v>-0.20833333333333331</v>
      </c>
      <c r="G903" s="5">
        <f t="shared" si="69"/>
        <v>-0.75</v>
      </c>
      <c r="R903">
        <f t="shared" si="65"/>
        <v>0</v>
      </c>
      <c r="S903">
        <f t="shared" si="66"/>
        <v>62.6</v>
      </c>
      <c r="T903">
        <f t="shared" si="67"/>
        <v>17.388888888888889</v>
      </c>
    </row>
    <row r="904" spans="2:20" x14ac:dyDescent="0.3">
      <c r="B904" s="8" t="s">
        <v>10</v>
      </c>
      <c r="C904" s="8">
        <v>896</v>
      </c>
      <c r="D904" s="8">
        <v>307</v>
      </c>
      <c r="E904" s="9">
        <v>62.1</v>
      </c>
      <c r="F904" s="5">
        <f t="shared" si="68"/>
        <v>-9.7222222222222612E-2</v>
      </c>
      <c r="G904" s="5">
        <f t="shared" si="69"/>
        <v>-0.35000000000000142</v>
      </c>
      <c r="R904">
        <f t="shared" ref="R904:R967" si="70">IF(E904&lt;1,1,0)</f>
        <v>0</v>
      </c>
      <c r="S904">
        <f t="shared" ref="S904:S967" si="71">IF(R904=1,"",E904)</f>
        <v>62.1</v>
      </c>
      <c r="T904">
        <f t="shared" ref="T904:T967" si="72">E904/3.6</f>
        <v>17.25</v>
      </c>
    </row>
    <row r="905" spans="2:20" x14ac:dyDescent="0.3">
      <c r="B905" s="8" t="s">
        <v>10</v>
      </c>
      <c r="C905" s="8">
        <v>897</v>
      </c>
      <c r="D905" s="8">
        <v>308</v>
      </c>
      <c r="E905" s="9">
        <v>61.9</v>
      </c>
      <c r="F905" s="5">
        <f t="shared" si="68"/>
        <v>-2.7777777777778172E-2</v>
      </c>
      <c r="G905" s="5">
        <f t="shared" si="69"/>
        <v>-0.10000000000000142</v>
      </c>
      <c r="R905">
        <f t="shared" si="70"/>
        <v>0</v>
      </c>
      <c r="S905">
        <f t="shared" si="71"/>
        <v>61.9</v>
      </c>
      <c r="T905">
        <f t="shared" si="72"/>
        <v>17.194444444444443</v>
      </c>
    </row>
    <row r="906" spans="2:20" x14ac:dyDescent="0.3">
      <c r="B906" s="8" t="s">
        <v>10</v>
      </c>
      <c r="C906" s="8">
        <v>898</v>
      </c>
      <c r="D906" s="8">
        <v>309</v>
      </c>
      <c r="E906" s="9">
        <v>61.9</v>
      </c>
      <c r="F906" s="5">
        <f t="shared" ref="F906:F969" si="73">($E907-$E905)/2/3.6</f>
        <v>-1.3888888888889086E-2</v>
      </c>
      <c r="G906" s="5">
        <f t="shared" ref="G906:G969" si="74">($E907-$E905)/2</f>
        <v>-5.0000000000000711E-2</v>
      </c>
      <c r="R906">
        <f t="shared" si="70"/>
        <v>0</v>
      </c>
      <c r="S906">
        <f t="shared" si="71"/>
        <v>61.9</v>
      </c>
      <c r="T906">
        <f t="shared" si="72"/>
        <v>17.194444444444443</v>
      </c>
    </row>
    <row r="907" spans="2:20" x14ac:dyDescent="0.3">
      <c r="B907" s="8" t="s">
        <v>10</v>
      </c>
      <c r="C907" s="8">
        <v>899</v>
      </c>
      <c r="D907" s="8">
        <v>310</v>
      </c>
      <c r="E907" s="9">
        <v>61.8</v>
      </c>
      <c r="F907" s="5">
        <f t="shared" si="73"/>
        <v>-5.5555555555555358E-2</v>
      </c>
      <c r="G907" s="5">
        <f t="shared" si="74"/>
        <v>-0.19999999999999929</v>
      </c>
      <c r="R907">
        <f t="shared" si="70"/>
        <v>0</v>
      </c>
      <c r="S907">
        <f t="shared" si="71"/>
        <v>61.8</v>
      </c>
      <c r="T907">
        <f t="shared" si="72"/>
        <v>17.166666666666664</v>
      </c>
    </row>
    <row r="908" spans="2:20" x14ac:dyDescent="0.3">
      <c r="B908" s="8" t="s">
        <v>10</v>
      </c>
      <c r="C908" s="8">
        <v>900</v>
      </c>
      <c r="D908" s="8">
        <v>311</v>
      </c>
      <c r="E908" s="9">
        <v>61.5</v>
      </c>
      <c r="F908" s="5">
        <f t="shared" si="73"/>
        <v>-0.12499999999999981</v>
      </c>
      <c r="G908" s="5">
        <f t="shared" si="74"/>
        <v>-0.44999999999999929</v>
      </c>
      <c r="R908">
        <f t="shared" si="70"/>
        <v>0</v>
      </c>
      <c r="S908">
        <f t="shared" si="71"/>
        <v>61.5</v>
      </c>
      <c r="T908">
        <f t="shared" si="72"/>
        <v>17.083333333333332</v>
      </c>
    </row>
    <row r="909" spans="2:20" x14ac:dyDescent="0.3">
      <c r="B909" s="8" t="s">
        <v>10</v>
      </c>
      <c r="C909" s="8">
        <v>901</v>
      </c>
      <c r="D909" s="8">
        <v>312</v>
      </c>
      <c r="E909" s="9">
        <v>60.9</v>
      </c>
      <c r="F909" s="5">
        <f t="shared" si="73"/>
        <v>-0.24999999999999961</v>
      </c>
      <c r="G909" s="5">
        <f t="shared" si="74"/>
        <v>-0.89999999999999858</v>
      </c>
      <c r="R909">
        <f t="shared" si="70"/>
        <v>0</v>
      </c>
      <c r="S909">
        <f t="shared" si="71"/>
        <v>60.9</v>
      </c>
      <c r="T909">
        <f t="shared" si="72"/>
        <v>16.916666666666664</v>
      </c>
    </row>
    <row r="910" spans="2:20" x14ac:dyDescent="0.3">
      <c r="B910" s="8" t="s">
        <v>10</v>
      </c>
      <c r="C910" s="8">
        <v>902</v>
      </c>
      <c r="D910" s="8">
        <v>313</v>
      </c>
      <c r="E910" s="9">
        <v>59.7</v>
      </c>
      <c r="F910" s="5">
        <f t="shared" si="73"/>
        <v>-0.87499999999999956</v>
      </c>
      <c r="G910" s="5">
        <f t="shared" si="74"/>
        <v>-3.1499999999999986</v>
      </c>
      <c r="R910">
        <f t="shared" si="70"/>
        <v>0</v>
      </c>
      <c r="S910">
        <f t="shared" si="71"/>
        <v>59.7</v>
      </c>
      <c r="T910">
        <f t="shared" si="72"/>
        <v>16.583333333333332</v>
      </c>
    </row>
    <row r="911" spans="2:20" x14ac:dyDescent="0.3">
      <c r="B911" s="8" t="s">
        <v>10</v>
      </c>
      <c r="C911" s="8">
        <v>903</v>
      </c>
      <c r="D911" s="8">
        <v>314</v>
      </c>
      <c r="E911" s="9">
        <v>54.6</v>
      </c>
      <c r="F911" s="5">
        <f t="shared" si="73"/>
        <v>-1.4444444444444453</v>
      </c>
      <c r="G911" s="5">
        <f t="shared" si="74"/>
        <v>-5.2000000000000028</v>
      </c>
      <c r="R911">
        <f t="shared" si="70"/>
        <v>0</v>
      </c>
      <c r="S911">
        <f t="shared" si="71"/>
        <v>54.6</v>
      </c>
      <c r="T911">
        <f t="shared" si="72"/>
        <v>15.166666666666666</v>
      </c>
    </row>
    <row r="912" spans="2:20" x14ac:dyDescent="0.3">
      <c r="B912" s="8" t="s">
        <v>10</v>
      </c>
      <c r="C912" s="8">
        <v>904</v>
      </c>
      <c r="D912" s="8">
        <v>315</v>
      </c>
      <c r="E912" s="9">
        <v>49.3</v>
      </c>
      <c r="F912" s="5">
        <f t="shared" si="73"/>
        <v>-1.3472222222222225</v>
      </c>
      <c r="G912" s="5">
        <f t="shared" si="74"/>
        <v>-4.8500000000000014</v>
      </c>
      <c r="R912">
        <f t="shared" si="70"/>
        <v>0</v>
      </c>
      <c r="S912">
        <f t="shared" si="71"/>
        <v>49.3</v>
      </c>
      <c r="T912">
        <f t="shared" si="72"/>
        <v>13.694444444444443</v>
      </c>
    </row>
    <row r="913" spans="2:20" x14ac:dyDescent="0.3">
      <c r="B913" s="8" t="s">
        <v>10</v>
      </c>
      <c r="C913" s="8">
        <v>905</v>
      </c>
      <c r="D913" s="8">
        <v>316</v>
      </c>
      <c r="E913" s="9">
        <v>44.9</v>
      </c>
      <c r="F913" s="5">
        <f t="shared" si="73"/>
        <v>-0.97222222222222221</v>
      </c>
      <c r="G913" s="5">
        <f t="shared" si="74"/>
        <v>-3.5</v>
      </c>
      <c r="R913">
        <f t="shared" si="70"/>
        <v>0</v>
      </c>
      <c r="S913">
        <f t="shared" si="71"/>
        <v>44.9</v>
      </c>
      <c r="T913">
        <f t="shared" si="72"/>
        <v>12.472222222222221</v>
      </c>
    </row>
    <row r="914" spans="2:20" x14ac:dyDescent="0.3">
      <c r="B914" s="8" t="s">
        <v>10</v>
      </c>
      <c r="C914" s="8">
        <v>906</v>
      </c>
      <c r="D914" s="8">
        <v>317</v>
      </c>
      <c r="E914" s="9">
        <v>42.3</v>
      </c>
      <c r="F914" s="5">
        <f t="shared" si="73"/>
        <v>-0.4861111111111111</v>
      </c>
      <c r="G914" s="5">
        <f t="shared" si="74"/>
        <v>-1.75</v>
      </c>
      <c r="R914">
        <f t="shared" si="70"/>
        <v>0</v>
      </c>
      <c r="S914">
        <f t="shared" si="71"/>
        <v>42.3</v>
      </c>
      <c r="T914">
        <f t="shared" si="72"/>
        <v>11.749999999999998</v>
      </c>
    </row>
    <row r="915" spans="2:20" x14ac:dyDescent="0.3">
      <c r="B915" s="8" t="s">
        <v>10</v>
      </c>
      <c r="C915" s="8">
        <v>907</v>
      </c>
      <c r="D915" s="8">
        <v>318</v>
      </c>
      <c r="E915" s="9">
        <v>41.4</v>
      </c>
      <c r="F915" s="5">
        <f t="shared" si="73"/>
        <v>-0.1388888888888889</v>
      </c>
      <c r="G915" s="5">
        <f t="shared" si="74"/>
        <v>-0.5</v>
      </c>
      <c r="R915">
        <f t="shared" si="70"/>
        <v>0</v>
      </c>
      <c r="S915">
        <f t="shared" si="71"/>
        <v>41.4</v>
      </c>
      <c r="T915">
        <f t="shared" si="72"/>
        <v>11.5</v>
      </c>
    </row>
    <row r="916" spans="2:20" x14ac:dyDescent="0.3">
      <c r="B916" s="8" t="s">
        <v>10</v>
      </c>
      <c r="C916" s="8">
        <v>908</v>
      </c>
      <c r="D916" s="8">
        <v>319</v>
      </c>
      <c r="E916" s="9">
        <v>41.3</v>
      </c>
      <c r="F916" s="5">
        <f t="shared" si="73"/>
        <v>9.7222222222222612E-2</v>
      </c>
      <c r="G916" s="5">
        <f t="shared" si="74"/>
        <v>0.35000000000000142</v>
      </c>
      <c r="R916">
        <f t="shared" si="70"/>
        <v>0</v>
      </c>
      <c r="S916">
        <f t="shared" si="71"/>
        <v>41.3</v>
      </c>
      <c r="T916">
        <f t="shared" si="72"/>
        <v>11.472222222222221</v>
      </c>
    </row>
    <row r="917" spans="2:20" x14ac:dyDescent="0.3">
      <c r="B917" s="8" t="s">
        <v>10</v>
      </c>
      <c r="C917" s="8">
        <v>909</v>
      </c>
      <c r="D917" s="8">
        <v>320</v>
      </c>
      <c r="E917" s="9">
        <v>42.1</v>
      </c>
      <c r="F917" s="5">
        <f t="shared" si="73"/>
        <v>0.47222222222222299</v>
      </c>
      <c r="G917" s="5">
        <f t="shared" si="74"/>
        <v>1.7000000000000028</v>
      </c>
      <c r="R917">
        <f t="shared" si="70"/>
        <v>0</v>
      </c>
      <c r="S917">
        <f t="shared" si="71"/>
        <v>42.1</v>
      </c>
      <c r="T917">
        <f t="shared" si="72"/>
        <v>11.694444444444445</v>
      </c>
    </row>
    <row r="918" spans="2:20" x14ac:dyDescent="0.3">
      <c r="B918" s="8" t="s">
        <v>10</v>
      </c>
      <c r="C918" s="8">
        <v>910</v>
      </c>
      <c r="D918" s="8">
        <v>321</v>
      </c>
      <c r="E918" s="9">
        <v>44.7</v>
      </c>
      <c r="F918" s="5">
        <f t="shared" si="73"/>
        <v>0.87499999999999956</v>
      </c>
      <c r="G918" s="5">
        <f t="shared" si="74"/>
        <v>3.1499999999999986</v>
      </c>
      <c r="R918">
        <f t="shared" si="70"/>
        <v>0</v>
      </c>
      <c r="S918">
        <f t="shared" si="71"/>
        <v>44.7</v>
      </c>
      <c r="T918">
        <f t="shared" si="72"/>
        <v>12.416666666666668</v>
      </c>
    </row>
    <row r="919" spans="2:20" x14ac:dyDescent="0.3">
      <c r="B919" s="8" t="s">
        <v>10</v>
      </c>
      <c r="C919" s="8">
        <v>911</v>
      </c>
      <c r="D919" s="8">
        <v>322</v>
      </c>
      <c r="E919" s="9">
        <v>48.4</v>
      </c>
      <c r="F919" s="5">
        <f t="shared" si="73"/>
        <v>0.93055555555555491</v>
      </c>
      <c r="G919" s="5">
        <f t="shared" si="74"/>
        <v>3.3499999999999979</v>
      </c>
      <c r="R919">
        <f t="shared" si="70"/>
        <v>0</v>
      </c>
      <c r="S919">
        <f t="shared" si="71"/>
        <v>48.4</v>
      </c>
      <c r="T919">
        <f t="shared" si="72"/>
        <v>13.444444444444443</v>
      </c>
    </row>
    <row r="920" spans="2:20" x14ac:dyDescent="0.3">
      <c r="B920" s="8" t="s">
        <v>10</v>
      </c>
      <c r="C920" s="8">
        <v>912</v>
      </c>
      <c r="D920" s="8">
        <v>323</v>
      </c>
      <c r="E920" s="9">
        <v>51.4</v>
      </c>
      <c r="F920" s="5">
        <f t="shared" si="73"/>
        <v>0.59722222222222276</v>
      </c>
      <c r="G920" s="5">
        <f t="shared" si="74"/>
        <v>2.1500000000000021</v>
      </c>
      <c r="R920">
        <f t="shared" si="70"/>
        <v>0</v>
      </c>
      <c r="S920">
        <f t="shared" si="71"/>
        <v>51.4</v>
      </c>
      <c r="T920">
        <f t="shared" si="72"/>
        <v>14.277777777777777</v>
      </c>
    </row>
    <row r="921" spans="2:20" x14ac:dyDescent="0.3">
      <c r="B921" s="8" t="s">
        <v>10</v>
      </c>
      <c r="C921" s="8">
        <v>913</v>
      </c>
      <c r="D921" s="8">
        <v>324</v>
      </c>
      <c r="E921" s="9">
        <v>52.7</v>
      </c>
      <c r="F921" s="5">
        <f t="shared" si="73"/>
        <v>0.36111111111111133</v>
      </c>
      <c r="G921" s="5">
        <f t="shared" si="74"/>
        <v>1.3000000000000007</v>
      </c>
      <c r="R921">
        <f t="shared" si="70"/>
        <v>0</v>
      </c>
      <c r="S921">
        <f t="shared" si="71"/>
        <v>52.7</v>
      </c>
      <c r="T921">
        <f t="shared" si="72"/>
        <v>14.638888888888889</v>
      </c>
    </row>
    <row r="922" spans="2:20" x14ac:dyDescent="0.3">
      <c r="B922" s="8" t="s">
        <v>10</v>
      </c>
      <c r="C922" s="8">
        <v>914</v>
      </c>
      <c r="D922" s="8">
        <v>325</v>
      </c>
      <c r="E922" s="9">
        <v>54</v>
      </c>
      <c r="F922" s="5">
        <f t="shared" si="73"/>
        <v>0.59722222222222177</v>
      </c>
      <c r="G922" s="5">
        <f t="shared" si="74"/>
        <v>2.1499999999999986</v>
      </c>
      <c r="R922">
        <f t="shared" si="70"/>
        <v>0</v>
      </c>
      <c r="S922">
        <f t="shared" si="71"/>
        <v>54</v>
      </c>
      <c r="T922">
        <f t="shared" si="72"/>
        <v>15</v>
      </c>
    </row>
    <row r="923" spans="2:20" x14ac:dyDescent="0.3">
      <c r="B923" s="8" t="s">
        <v>10</v>
      </c>
      <c r="C923" s="8">
        <v>915</v>
      </c>
      <c r="D923" s="8">
        <v>326</v>
      </c>
      <c r="E923" s="9">
        <v>57</v>
      </c>
      <c r="F923" s="5">
        <f t="shared" si="73"/>
        <v>0.56944444444444464</v>
      </c>
      <c r="G923" s="5">
        <f t="shared" si="74"/>
        <v>2.0500000000000007</v>
      </c>
      <c r="R923">
        <f t="shared" si="70"/>
        <v>0</v>
      </c>
      <c r="S923">
        <f t="shared" si="71"/>
        <v>57</v>
      </c>
      <c r="T923">
        <f t="shared" si="72"/>
        <v>15.833333333333332</v>
      </c>
    </row>
    <row r="924" spans="2:20" x14ac:dyDescent="0.3">
      <c r="B924" s="8" t="s">
        <v>10</v>
      </c>
      <c r="C924" s="8">
        <v>916</v>
      </c>
      <c r="D924" s="8">
        <v>327</v>
      </c>
      <c r="E924" s="9">
        <v>58.1</v>
      </c>
      <c r="F924" s="5">
        <f t="shared" si="73"/>
        <v>0.30555555555555597</v>
      </c>
      <c r="G924" s="5">
        <f t="shared" si="74"/>
        <v>1.1000000000000014</v>
      </c>
      <c r="R924">
        <f t="shared" si="70"/>
        <v>0</v>
      </c>
      <c r="S924">
        <f t="shared" si="71"/>
        <v>58.1</v>
      </c>
      <c r="T924">
        <f t="shared" si="72"/>
        <v>16.138888888888889</v>
      </c>
    </row>
    <row r="925" spans="2:20" x14ac:dyDescent="0.3">
      <c r="B925" s="8" t="s">
        <v>10</v>
      </c>
      <c r="C925" s="8">
        <v>917</v>
      </c>
      <c r="D925" s="8">
        <v>328</v>
      </c>
      <c r="E925" s="9">
        <v>59.2</v>
      </c>
      <c r="F925" s="5">
        <f t="shared" si="73"/>
        <v>0.12499999999999981</v>
      </c>
      <c r="G925" s="5">
        <f t="shared" si="74"/>
        <v>0.44999999999999929</v>
      </c>
      <c r="R925">
        <f t="shared" si="70"/>
        <v>0</v>
      </c>
      <c r="S925">
        <f t="shared" si="71"/>
        <v>59.2</v>
      </c>
      <c r="T925">
        <f t="shared" si="72"/>
        <v>16.444444444444446</v>
      </c>
    </row>
    <row r="926" spans="2:20" x14ac:dyDescent="0.3">
      <c r="B926" s="8" t="s">
        <v>10</v>
      </c>
      <c r="C926" s="8">
        <v>918</v>
      </c>
      <c r="D926" s="8">
        <v>329</v>
      </c>
      <c r="E926" s="9">
        <v>59</v>
      </c>
      <c r="F926" s="5">
        <f t="shared" si="73"/>
        <v>-1.3888888888889086E-2</v>
      </c>
      <c r="G926" s="5">
        <f t="shared" si="74"/>
        <v>-5.0000000000000711E-2</v>
      </c>
      <c r="R926">
        <f t="shared" si="70"/>
        <v>0</v>
      </c>
      <c r="S926">
        <f t="shared" si="71"/>
        <v>59</v>
      </c>
      <c r="T926">
        <f t="shared" si="72"/>
        <v>16.388888888888889</v>
      </c>
    </row>
    <row r="927" spans="2:20" x14ac:dyDescent="0.3">
      <c r="B927" s="8" t="s">
        <v>10</v>
      </c>
      <c r="C927" s="8">
        <v>919</v>
      </c>
      <c r="D927" s="8">
        <v>330</v>
      </c>
      <c r="E927" s="9">
        <v>59.1</v>
      </c>
      <c r="F927" s="5">
        <f t="shared" si="73"/>
        <v>6.9444444444444448E-2</v>
      </c>
      <c r="G927" s="5">
        <f t="shared" si="74"/>
        <v>0.25</v>
      </c>
      <c r="R927">
        <f t="shared" si="70"/>
        <v>0</v>
      </c>
      <c r="S927">
        <f t="shared" si="71"/>
        <v>59.1</v>
      </c>
      <c r="T927">
        <f t="shared" si="72"/>
        <v>16.416666666666668</v>
      </c>
    </row>
    <row r="928" spans="2:20" x14ac:dyDescent="0.3">
      <c r="B928" s="8" t="s">
        <v>10</v>
      </c>
      <c r="C928" s="8">
        <v>920</v>
      </c>
      <c r="D928" s="8">
        <v>331</v>
      </c>
      <c r="E928" s="9">
        <v>59.5</v>
      </c>
      <c r="F928" s="5">
        <f t="shared" si="73"/>
        <v>0.19444444444444425</v>
      </c>
      <c r="G928" s="5">
        <f t="shared" si="74"/>
        <v>0.69999999999999929</v>
      </c>
      <c r="R928">
        <f t="shared" si="70"/>
        <v>0</v>
      </c>
      <c r="S928">
        <f t="shared" si="71"/>
        <v>59.5</v>
      </c>
      <c r="T928">
        <f t="shared" si="72"/>
        <v>16.527777777777779</v>
      </c>
    </row>
    <row r="929" spans="2:20" x14ac:dyDescent="0.3">
      <c r="B929" s="8" t="s">
        <v>10</v>
      </c>
      <c r="C929" s="8">
        <v>921</v>
      </c>
      <c r="D929" s="8">
        <v>332</v>
      </c>
      <c r="E929" s="9">
        <v>60.5</v>
      </c>
      <c r="F929" s="5">
        <f t="shared" si="73"/>
        <v>0.38888888888888851</v>
      </c>
      <c r="G929" s="5">
        <f t="shared" si="74"/>
        <v>1.3999999999999986</v>
      </c>
      <c r="R929">
        <f t="shared" si="70"/>
        <v>0</v>
      </c>
      <c r="S929">
        <f t="shared" si="71"/>
        <v>60.5</v>
      </c>
      <c r="T929">
        <f t="shared" si="72"/>
        <v>16.805555555555554</v>
      </c>
    </row>
    <row r="930" spans="2:20" x14ac:dyDescent="0.3">
      <c r="B930" s="8" t="s">
        <v>10</v>
      </c>
      <c r="C930" s="8">
        <v>922</v>
      </c>
      <c r="D930" s="8">
        <v>333</v>
      </c>
      <c r="E930" s="9">
        <v>62.3</v>
      </c>
      <c r="F930" s="5">
        <f t="shared" si="73"/>
        <v>0.47222222222222199</v>
      </c>
      <c r="G930" s="5">
        <f t="shared" si="74"/>
        <v>1.6999999999999993</v>
      </c>
      <c r="R930">
        <f t="shared" si="70"/>
        <v>0</v>
      </c>
      <c r="S930">
        <f t="shared" si="71"/>
        <v>62.3</v>
      </c>
      <c r="T930">
        <f t="shared" si="72"/>
        <v>17.305555555555554</v>
      </c>
    </row>
    <row r="931" spans="2:20" x14ac:dyDescent="0.3">
      <c r="B931" s="8" t="s">
        <v>10</v>
      </c>
      <c r="C931" s="8">
        <v>923</v>
      </c>
      <c r="D931" s="8">
        <v>334</v>
      </c>
      <c r="E931" s="9">
        <v>63.9</v>
      </c>
      <c r="F931" s="5">
        <f t="shared" si="73"/>
        <v>0.38888888888888851</v>
      </c>
      <c r="G931" s="5">
        <f t="shared" si="74"/>
        <v>1.3999999999999986</v>
      </c>
      <c r="R931">
        <f t="shared" si="70"/>
        <v>0</v>
      </c>
      <c r="S931">
        <f t="shared" si="71"/>
        <v>63.9</v>
      </c>
      <c r="T931">
        <f t="shared" si="72"/>
        <v>17.75</v>
      </c>
    </row>
    <row r="932" spans="2:20" x14ac:dyDescent="0.3">
      <c r="B932" s="8" t="s">
        <v>10</v>
      </c>
      <c r="C932" s="8">
        <v>924</v>
      </c>
      <c r="D932" s="8">
        <v>335</v>
      </c>
      <c r="E932" s="9">
        <v>65.099999999999994</v>
      </c>
      <c r="F932" s="5">
        <f t="shared" si="73"/>
        <v>2.7777777777777186E-2</v>
      </c>
      <c r="G932" s="5">
        <f t="shared" si="74"/>
        <v>9.9999999999997868E-2</v>
      </c>
      <c r="R932">
        <f t="shared" si="70"/>
        <v>0</v>
      </c>
      <c r="S932">
        <f t="shared" si="71"/>
        <v>65.099999999999994</v>
      </c>
      <c r="T932">
        <f t="shared" si="72"/>
        <v>18.083333333333332</v>
      </c>
    </row>
    <row r="933" spans="2:20" x14ac:dyDescent="0.3">
      <c r="B933" s="8" t="s">
        <v>10</v>
      </c>
      <c r="C933" s="8">
        <v>925</v>
      </c>
      <c r="D933" s="8">
        <v>336</v>
      </c>
      <c r="E933" s="9">
        <v>64.099999999999994</v>
      </c>
      <c r="F933" s="5">
        <f t="shared" si="73"/>
        <v>-0.33333333333333215</v>
      </c>
      <c r="G933" s="5">
        <f t="shared" si="74"/>
        <v>-1.1999999999999957</v>
      </c>
      <c r="R933">
        <f t="shared" si="70"/>
        <v>0</v>
      </c>
      <c r="S933">
        <f t="shared" si="71"/>
        <v>64.099999999999994</v>
      </c>
      <c r="T933">
        <f t="shared" si="72"/>
        <v>17.805555555555554</v>
      </c>
    </row>
    <row r="934" spans="2:20" x14ac:dyDescent="0.3">
      <c r="B934" s="8" t="s">
        <v>10</v>
      </c>
      <c r="C934" s="8">
        <v>926</v>
      </c>
      <c r="D934" s="8">
        <v>337</v>
      </c>
      <c r="E934" s="9">
        <v>62.7</v>
      </c>
      <c r="F934" s="5">
        <f t="shared" si="73"/>
        <v>-0.29166666666666585</v>
      </c>
      <c r="G934" s="5">
        <f t="shared" si="74"/>
        <v>-1.0499999999999972</v>
      </c>
      <c r="R934">
        <f t="shared" si="70"/>
        <v>0</v>
      </c>
      <c r="S934">
        <f t="shared" si="71"/>
        <v>62.7</v>
      </c>
      <c r="T934">
        <f t="shared" si="72"/>
        <v>17.416666666666668</v>
      </c>
    </row>
    <row r="935" spans="2:20" x14ac:dyDescent="0.3">
      <c r="B935" s="8" t="s">
        <v>10</v>
      </c>
      <c r="C935" s="8">
        <v>927</v>
      </c>
      <c r="D935" s="8">
        <v>338</v>
      </c>
      <c r="E935" s="9">
        <v>62</v>
      </c>
      <c r="F935" s="5">
        <f t="shared" si="73"/>
        <v>-0.19444444444444522</v>
      </c>
      <c r="G935" s="5">
        <f t="shared" si="74"/>
        <v>-0.70000000000000284</v>
      </c>
      <c r="R935">
        <f t="shared" si="70"/>
        <v>0</v>
      </c>
      <c r="S935">
        <f t="shared" si="71"/>
        <v>62</v>
      </c>
      <c r="T935">
        <f t="shared" si="72"/>
        <v>17.222222222222221</v>
      </c>
    </row>
    <row r="936" spans="2:20" x14ac:dyDescent="0.3">
      <c r="B936" s="8" t="s">
        <v>10</v>
      </c>
      <c r="C936" s="8">
        <v>928</v>
      </c>
      <c r="D936" s="8">
        <v>339</v>
      </c>
      <c r="E936" s="9">
        <v>61.3</v>
      </c>
      <c r="F936" s="5">
        <f t="shared" si="73"/>
        <v>-0.15277777777777798</v>
      </c>
      <c r="G936" s="5">
        <f t="shared" si="74"/>
        <v>-0.55000000000000071</v>
      </c>
      <c r="R936">
        <f t="shared" si="70"/>
        <v>0</v>
      </c>
      <c r="S936">
        <f t="shared" si="71"/>
        <v>61.3</v>
      </c>
      <c r="T936">
        <f t="shared" si="72"/>
        <v>17.027777777777775</v>
      </c>
    </row>
    <row r="937" spans="2:20" x14ac:dyDescent="0.3">
      <c r="B937" s="8" t="s">
        <v>10</v>
      </c>
      <c r="C937" s="8">
        <v>929</v>
      </c>
      <c r="D937" s="8">
        <v>340</v>
      </c>
      <c r="E937" s="9">
        <v>60.9</v>
      </c>
      <c r="F937" s="5">
        <f t="shared" si="73"/>
        <v>-0.11111111111111072</v>
      </c>
      <c r="G937" s="5">
        <f t="shared" si="74"/>
        <v>-0.39999999999999858</v>
      </c>
      <c r="R937">
        <f t="shared" si="70"/>
        <v>0</v>
      </c>
      <c r="S937">
        <f t="shared" si="71"/>
        <v>60.9</v>
      </c>
      <c r="T937">
        <f t="shared" si="72"/>
        <v>16.916666666666664</v>
      </c>
    </row>
    <row r="938" spans="2:20" x14ac:dyDescent="0.3">
      <c r="B938" s="8" t="s">
        <v>10</v>
      </c>
      <c r="C938" s="8">
        <v>930</v>
      </c>
      <c r="D938" s="8">
        <v>341</v>
      </c>
      <c r="E938" s="9">
        <v>60.5</v>
      </c>
      <c r="F938" s="5">
        <f t="shared" si="73"/>
        <v>-9.7222222222221627E-2</v>
      </c>
      <c r="G938" s="5">
        <f t="shared" si="74"/>
        <v>-0.34999999999999787</v>
      </c>
      <c r="R938">
        <f t="shared" si="70"/>
        <v>0</v>
      </c>
      <c r="S938">
        <f t="shared" si="71"/>
        <v>60.5</v>
      </c>
      <c r="T938">
        <f t="shared" si="72"/>
        <v>16.805555555555554</v>
      </c>
    </row>
    <row r="939" spans="2:20" x14ac:dyDescent="0.3">
      <c r="B939" s="8" t="s">
        <v>10</v>
      </c>
      <c r="C939" s="8">
        <v>931</v>
      </c>
      <c r="D939" s="8">
        <v>342</v>
      </c>
      <c r="E939" s="9">
        <v>60.2</v>
      </c>
      <c r="F939" s="5">
        <f t="shared" si="73"/>
        <v>-9.7222222222222612E-2</v>
      </c>
      <c r="G939" s="5">
        <f t="shared" si="74"/>
        <v>-0.35000000000000142</v>
      </c>
      <c r="R939">
        <f t="shared" si="70"/>
        <v>0</v>
      </c>
      <c r="S939">
        <f t="shared" si="71"/>
        <v>60.2</v>
      </c>
      <c r="T939">
        <f t="shared" si="72"/>
        <v>16.722222222222221</v>
      </c>
    </row>
    <row r="940" spans="2:20" x14ac:dyDescent="0.3">
      <c r="B940" s="8" t="s">
        <v>10</v>
      </c>
      <c r="C940" s="8">
        <v>932</v>
      </c>
      <c r="D940" s="8">
        <v>343</v>
      </c>
      <c r="E940" s="9">
        <v>59.8</v>
      </c>
      <c r="F940" s="5">
        <f t="shared" si="73"/>
        <v>-0.1111111111111117</v>
      </c>
      <c r="G940" s="5">
        <f t="shared" si="74"/>
        <v>-0.40000000000000213</v>
      </c>
      <c r="R940">
        <f t="shared" si="70"/>
        <v>0</v>
      </c>
      <c r="S940">
        <f t="shared" si="71"/>
        <v>59.8</v>
      </c>
      <c r="T940">
        <f t="shared" si="72"/>
        <v>16.611111111111111</v>
      </c>
    </row>
    <row r="941" spans="2:20" x14ac:dyDescent="0.3">
      <c r="B941" s="8" t="s">
        <v>10</v>
      </c>
      <c r="C941" s="8">
        <v>933</v>
      </c>
      <c r="D941" s="8">
        <v>344</v>
      </c>
      <c r="E941" s="9">
        <v>59.4</v>
      </c>
      <c r="F941" s="5">
        <f t="shared" si="73"/>
        <v>-0.16666666666666607</v>
      </c>
      <c r="G941" s="5">
        <f t="shared" si="74"/>
        <v>-0.59999999999999787</v>
      </c>
      <c r="R941">
        <f t="shared" si="70"/>
        <v>0</v>
      </c>
      <c r="S941">
        <f t="shared" si="71"/>
        <v>59.4</v>
      </c>
      <c r="T941">
        <f t="shared" si="72"/>
        <v>16.5</v>
      </c>
    </row>
    <row r="942" spans="2:20" x14ac:dyDescent="0.3">
      <c r="B942" s="8" t="s">
        <v>10</v>
      </c>
      <c r="C942" s="8">
        <v>934</v>
      </c>
      <c r="D942" s="8">
        <v>345</v>
      </c>
      <c r="E942" s="9">
        <v>58.6</v>
      </c>
      <c r="F942" s="5">
        <f t="shared" si="73"/>
        <v>-0.26388888888888867</v>
      </c>
      <c r="G942" s="5">
        <f t="shared" si="74"/>
        <v>-0.94999999999999929</v>
      </c>
      <c r="R942">
        <f t="shared" si="70"/>
        <v>0</v>
      </c>
      <c r="S942">
        <f t="shared" si="71"/>
        <v>58.6</v>
      </c>
      <c r="T942">
        <f t="shared" si="72"/>
        <v>16.277777777777779</v>
      </c>
    </row>
    <row r="943" spans="2:20" x14ac:dyDescent="0.3">
      <c r="B943" s="8" t="s">
        <v>10</v>
      </c>
      <c r="C943" s="8">
        <v>935</v>
      </c>
      <c r="D943" s="8">
        <v>346</v>
      </c>
      <c r="E943" s="9">
        <v>57.5</v>
      </c>
      <c r="F943" s="5">
        <f t="shared" si="73"/>
        <v>-0.27777777777777779</v>
      </c>
      <c r="G943" s="5">
        <f t="shared" si="74"/>
        <v>-1</v>
      </c>
      <c r="R943">
        <f t="shared" si="70"/>
        <v>0</v>
      </c>
      <c r="S943">
        <f t="shared" si="71"/>
        <v>57.5</v>
      </c>
      <c r="T943">
        <f t="shared" si="72"/>
        <v>15.972222222222221</v>
      </c>
    </row>
    <row r="944" spans="2:20" x14ac:dyDescent="0.3">
      <c r="B944" s="8" t="s">
        <v>10</v>
      </c>
      <c r="C944" s="8">
        <v>936</v>
      </c>
      <c r="D944" s="8">
        <v>347</v>
      </c>
      <c r="E944" s="9">
        <v>56.6</v>
      </c>
      <c r="F944" s="5">
        <f t="shared" si="73"/>
        <v>-0.20833333333333331</v>
      </c>
      <c r="G944" s="5">
        <f t="shared" si="74"/>
        <v>-0.75</v>
      </c>
      <c r="R944">
        <f t="shared" si="70"/>
        <v>0</v>
      </c>
      <c r="S944">
        <f t="shared" si="71"/>
        <v>56.6</v>
      </c>
      <c r="T944">
        <f t="shared" si="72"/>
        <v>15.722222222222221</v>
      </c>
    </row>
    <row r="945" spans="2:20" x14ac:dyDescent="0.3">
      <c r="B945" s="8" t="s">
        <v>10</v>
      </c>
      <c r="C945" s="8">
        <v>937</v>
      </c>
      <c r="D945" s="8">
        <v>348</v>
      </c>
      <c r="E945" s="9">
        <v>56</v>
      </c>
      <c r="F945" s="5">
        <f t="shared" si="73"/>
        <v>-0.15277777777777798</v>
      </c>
      <c r="G945" s="5">
        <f t="shared" si="74"/>
        <v>-0.55000000000000071</v>
      </c>
      <c r="R945">
        <f t="shared" si="70"/>
        <v>0</v>
      </c>
      <c r="S945">
        <f t="shared" si="71"/>
        <v>56</v>
      </c>
      <c r="T945">
        <f t="shared" si="72"/>
        <v>15.555555555555555</v>
      </c>
    </row>
    <row r="946" spans="2:20" x14ac:dyDescent="0.3">
      <c r="B946" s="8" t="s">
        <v>10</v>
      </c>
      <c r="C946" s="8">
        <v>938</v>
      </c>
      <c r="D946" s="8">
        <v>349</v>
      </c>
      <c r="E946" s="9">
        <v>55.5</v>
      </c>
      <c r="F946" s="5">
        <f t="shared" si="73"/>
        <v>-0.1388888888888889</v>
      </c>
      <c r="G946" s="5">
        <f t="shared" si="74"/>
        <v>-0.5</v>
      </c>
      <c r="R946">
        <f t="shared" si="70"/>
        <v>0</v>
      </c>
      <c r="S946">
        <f t="shared" si="71"/>
        <v>55.5</v>
      </c>
      <c r="T946">
        <f t="shared" si="72"/>
        <v>15.416666666666666</v>
      </c>
    </row>
    <row r="947" spans="2:20" x14ac:dyDescent="0.3">
      <c r="B947" s="8" t="s">
        <v>10</v>
      </c>
      <c r="C947" s="8">
        <v>939</v>
      </c>
      <c r="D947" s="8">
        <v>350</v>
      </c>
      <c r="E947" s="9">
        <v>55</v>
      </c>
      <c r="F947" s="5">
        <f t="shared" si="73"/>
        <v>-0.15277777777777798</v>
      </c>
      <c r="G947" s="5">
        <f t="shared" si="74"/>
        <v>-0.55000000000000071</v>
      </c>
      <c r="R947">
        <f t="shared" si="70"/>
        <v>0</v>
      </c>
      <c r="S947">
        <f t="shared" si="71"/>
        <v>55</v>
      </c>
      <c r="T947">
        <f t="shared" si="72"/>
        <v>15.277777777777777</v>
      </c>
    </row>
    <row r="948" spans="2:20" x14ac:dyDescent="0.3">
      <c r="B948" s="8" t="s">
        <v>10</v>
      </c>
      <c r="C948" s="8">
        <v>940</v>
      </c>
      <c r="D948" s="8">
        <v>351</v>
      </c>
      <c r="E948" s="9">
        <v>54.4</v>
      </c>
      <c r="F948" s="5">
        <f t="shared" si="73"/>
        <v>-0.12499999999999981</v>
      </c>
      <c r="G948" s="5">
        <f t="shared" si="74"/>
        <v>-0.44999999999999929</v>
      </c>
      <c r="R948">
        <f t="shared" si="70"/>
        <v>0</v>
      </c>
      <c r="S948">
        <f t="shared" si="71"/>
        <v>54.4</v>
      </c>
      <c r="T948">
        <f t="shared" si="72"/>
        <v>15.111111111111111</v>
      </c>
    </row>
    <row r="949" spans="2:20" x14ac:dyDescent="0.3">
      <c r="B949" s="8" t="s">
        <v>10</v>
      </c>
      <c r="C949" s="8">
        <v>941</v>
      </c>
      <c r="D949" s="8">
        <v>352</v>
      </c>
      <c r="E949" s="9">
        <v>54.1</v>
      </c>
      <c r="F949" s="5">
        <f t="shared" si="73"/>
        <v>-5.5555555555555358E-2</v>
      </c>
      <c r="G949" s="5">
        <f t="shared" si="74"/>
        <v>-0.19999999999999929</v>
      </c>
      <c r="R949">
        <f t="shared" si="70"/>
        <v>0</v>
      </c>
      <c r="S949">
        <f t="shared" si="71"/>
        <v>54.1</v>
      </c>
      <c r="T949">
        <f t="shared" si="72"/>
        <v>15.027777777777779</v>
      </c>
    </row>
    <row r="950" spans="2:20" x14ac:dyDescent="0.3">
      <c r="B950" s="8" t="s">
        <v>10</v>
      </c>
      <c r="C950" s="8">
        <v>942</v>
      </c>
      <c r="D950" s="8">
        <v>353</v>
      </c>
      <c r="E950" s="9">
        <v>54</v>
      </c>
      <c r="F950" s="5">
        <f t="shared" si="73"/>
        <v>-2.7777777777778172E-2</v>
      </c>
      <c r="G950" s="5">
        <f t="shared" si="74"/>
        <v>-0.10000000000000142</v>
      </c>
      <c r="R950">
        <f t="shared" si="70"/>
        <v>0</v>
      </c>
      <c r="S950">
        <f t="shared" si="71"/>
        <v>54</v>
      </c>
      <c r="T950">
        <f t="shared" si="72"/>
        <v>15</v>
      </c>
    </row>
    <row r="951" spans="2:20" x14ac:dyDescent="0.3">
      <c r="B951" s="8" t="s">
        <v>10</v>
      </c>
      <c r="C951" s="8">
        <v>943</v>
      </c>
      <c r="D951" s="8">
        <v>354</v>
      </c>
      <c r="E951" s="9">
        <v>53.9</v>
      </c>
      <c r="F951" s="5">
        <f t="shared" si="73"/>
        <v>-1.3888888888889086E-2</v>
      </c>
      <c r="G951" s="5">
        <f t="shared" si="74"/>
        <v>-5.0000000000000711E-2</v>
      </c>
      <c r="R951">
        <f t="shared" si="70"/>
        <v>0</v>
      </c>
      <c r="S951">
        <f t="shared" si="71"/>
        <v>53.9</v>
      </c>
      <c r="T951">
        <f t="shared" si="72"/>
        <v>14.972222222222221</v>
      </c>
    </row>
    <row r="952" spans="2:20" x14ac:dyDescent="0.3">
      <c r="B952" s="8" t="s">
        <v>10</v>
      </c>
      <c r="C952" s="8">
        <v>944</v>
      </c>
      <c r="D952" s="8">
        <v>355</v>
      </c>
      <c r="E952" s="9">
        <v>53.9</v>
      </c>
      <c r="F952" s="5">
        <f t="shared" si="73"/>
        <v>1.3888888888889086E-2</v>
      </c>
      <c r="G952" s="5">
        <f t="shared" si="74"/>
        <v>5.0000000000000711E-2</v>
      </c>
      <c r="R952">
        <f t="shared" si="70"/>
        <v>0</v>
      </c>
      <c r="S952">
        <f t="shared" si="71"/>
        <v>53.9</v>
      </c>
      <c r="T952">
        <f t="shared" si="72"/>
        <v>14.972222222222221</v>
      </c>
    </row>
    <row r="953" spans="2:20" x14ac:dyDescent="0.3">
      <c r="B953" s="8" t="s">
        <v>10</v>
      </c>
      <c r="C953" s="8">
        <v>945</v>
      </c>
      <c r="D953" s="8">
        <v>356</v>
      </c>
      <c r="E953" s="9">
        <v>54</v>
      </c>
      <c r="F953" s="5">
        <f t="shared" si="73"/>
        <v>4.1666666666667261E-2</v>
      </c>
      <c r="G953" s="5">
        <f t="shared" si="74"/>
        <v>0.15000000000000213</v>
      </c>
      <c r="R953">
        <f t="shared" si="70"/>
        <v>0</v>
      </c>
      <c r="S953">
        <f t="shared" si="71"/>
        <v>54</v>
      </c>
      <c r="T953">
        <f t="shared" si="72"/>
        <v>15</v>
      </c>
    </row>
    <row r="954" spans="2:20" x14ac:dyDescent="0.3">
      <c r="B954" s="8" t="s">
        <v>10</v>
      </c>
      <c r="C954" s="8">
        <v>946</v>
      </c>
      <c r="D954" s="8">
        <v>357</v>
      </c>
      <c r="E954" s="9">
        <v>54.2</v>
      </c>
      <c r="F954" s="5">
        <f t="shared" si="73"/>
        <v>0.1388888888888889</v>
      </c>
      <c r="G954" s="5">
        <f t="shared" si="74"/>
        <v>0.5</v>
      </c>
      <c r="R954">
        <f t="shared" si="70"/>
        <v>0</v>
      </c>
      <c r="S954">
        <f t="shared" si="71"/>
        <v>54.2</v>
      </c>
      <c r="T954">
        <f t="shared" si="72"/>
        <v>15.055555555555555</v>
      </c>
    </row>
    <row r="955" spans="2:20" x14ac:dyDescent="0.3">
      <c r="B955" s="8" t="s">
        <v>10</v>
      </c>
      <c r="C955" s="8">
        <v>947</v>
      </c>
      <c r="D955" s="8">
        <v>358</v>
      </c>
      <c r="E955" s="9">
        <v>55</v>
      </c>
      <c r="F955" s="5">
        <f t="shared" si="73"/>
        <v>0.22222222222222143</v>
      </c>
      <c r="G955" s="5">
        <f t="shared" si="74"/>
        <v>0.79999999999999716</v>
      </c>
      <c r="R955">
        <f t="shared" si="70"/>
        <v>0</v>
      </c>
      <c r="S955">
        <f t="shared" si="71"/>
        <v>55</v>
      </c>
      <c r="T955">
        <f t="shared" si="72"/>
        <v>15.277777777777777</v>
      </c>
    </row>
    <row r="956" spans="2:20" x14ac:dyDescent="0.3">
      <c r="B956" s="8" t="s">
        <v>10</v>
      </c>
      <c r="C956" s="8">
        <v>948</v>
      </c>
      <c r="D956" s="8">
        <v>359</v>
      </c>
      <c r="E956" s="9">
        <v>55.8</v>
      </c>
      <c r="F956" s="5">
        <f t="shared" si="73"/>
        <v>0.16666666666666705</v>
      </c>
      <c r="G956" s="5">
        <f t="shared" si="74"/>
        <v>0.60000000000000142</v>
      </c>
      <c r="R956">
        <f t="shared" si="70"/>
        <v>0</v>
      </c>
      <c r="S956">
        <f t="shared" si="71"/>
        <v>55.8</v>
      </c>
      <c r="T956">
        <f t="shared" si="72"/>
        <v>15.499999999999998</v>
      </c>
    </row>
    <row r="957" spans="2:20" x14ac:dyDescent="0.3">
      <c r="B957" s="8" t="s">
        <v>10</v>
      </c>
      <c r="C957" s="8">
        <v>949</v>
      </c>
      <c r="D957" s="8">
        <v>360</v>
      </c>
      <c r="E957" s="9">
        <v>56.2</v>
      </c>
      <c r="F957" s="5">
        <f t="shared" si="73"/>
        <v>4.1666666666667261E-2</v>
      </c>
      <c r="G957" s="5">
        <f t="shared" si="74"/>
        <v>0.15000000000000213</v>
      </c>
      <c r="R957">
        <f t="shared" si="70"/>
        <v>0</v>
      </c>
      <c r="S957">
        <f t="shared" si="71"/>
        <v>56.2</v>
      </c>
      <c r="T957">
        <f t="shared" si="72"/>
        <v>15.611111111111111</v>
      </c>
    </row>
    <row r="958" spans="2:20" x14ac:dyDescent="0.3">
      <c r="B958" s="8" t="s">
        <v>10</v>
      </c>
      <c r="C958" s="8">
        <v>950</v>
      </c>
      <c r="D958" s="8">
        <v>361</v>
      </c>
      <c r="E958" s="9">
        <v>56.1</v>
      </c>
      <c r="F958" s="5">
        <f t="shared" si="73"/>
        <v>-0.15277777777777798</v>
      </c>
      <c r="G958" s="5">
        <f t="shared" si="74"/>
        <v>-0.55000000000000071</v>
      </c>
      <c r="R958">
        <f t="shared" si="70"/>
        <v>0</v>
      </c>
      <c r="S958">
        <f t="shared" si="71"/>
        <v>56.1</v>
      </c>
      <c r="T958">
        <f t="shared" si="72"/>
        <v>15.583333333333334</v>
      </c>
    </row>
    <row r="959" spans="2:20" x14ac:dyDescent="0.3">
      <c r="B959" s="8" t="s">
        <v>10</v>
      </c>
      <c r="C959" s="8">
        <v>951</v>
      </c>
      <c r="D959" s="8">
        <v>362</v>
      </c>
      <c r="E959" s="9">
        <v>55.1</v>
      </c>
      <c r="F959" s="5">
        <f t="shared" si="73"/>
        <v>-0.47222222222222199</v>
      </c>
      <c r="G959" s="5">
        <f t="shared" si="74"/>
        <v>-1.6999999999999993</v>
      </c>
      <c r="R959">
        <f t="shared" si="70"/>
        <v>0</v>
      </c>
      <c r="S959">
        <f t="shared" si="71"/>
        <v>55.1</v>
      </c>
      <c r="T959">
        <f t="shared" si="72"/>
        <v>15.305555555555555</v>
      </c>
    </row>
    <row r="960" spans="2:20" x14ac:dyDescent="0.3">
      <c r="B960" s="8" t="s">
        <v>10</v>
      </c>
      <c r="C960" s="8">
        <v>952</v>
      </c>
      <c r="D960" s="8">
        <v>363</v>
      </c>
      <c r="E960" s="9">
        <v>52.7</v>
      </c>
      <c r="F960" s="5">
        <f t="shared" si="73"/>
        <v>-0.93055555555555591</v>
      </c>
      <c r="G960" s="5">
        <f t="shared" si="74"/>
        <v>-3.3500000000000014</v>
      </c>
      <c r="R960">
        <f t="shared" si="70"/>
        <v>0</v>
      </c>
      <c r="S960">
        <f t="shared" si="71"/>
        <v>52.7</v>
      </c>
      <c r="T960">
        <f t="shared" si="72"/>
        <v>14.638888888888889</v>
      </c>
    </row>
    <row r="961" spans="2:20" x14ac:dyDescent="0.3">
      <c r="B961" s="8" t="s">
        <v>10</v>
      </c>
      <c r="C961" s="8">
        <v>953</v>
      </c>
      <c r="D961" s="8">
        <v>364</v>
      </c>
      <c r="E961" s="9">
        <v>48.4</v>
      </c>
      <c r="F961" s="5">
        <f t="shared" si="73"/>
        <v>-1.3333333333333335</v>
      </c>
      <c r="G961" s="5">
        <f t="shared" si="74"/>
        <v>-4.8000000000000007</v>
      </c>
      <c r="R961">
        <f t="shared" si="70"/>
        <v>0</v>
      </c>
      <c r="S961">
        <f t="shared" si="71"/>
        <v>48.4</v>
      </c>
      <c r="T961">
        <f t="shared" si="72"/>
        <v>13.444444444444443</v>
      </c>
    </row>
    <row r="962" spans="2:20" x14ac:dyDescent="0.3">
      <c r="B962" s="8" t="s">
        <v>10</v>
      </c>
      <c r="C962" s="8">
        <v>954</v>
      </c>
      <c r="D962" s="8">
        <v>365</v>
      </c>
      <c r="E962" s="9">
        <v>43.1</v>
      </c>
      <c r="F962" s="5">
        <f t="shared" si="73"/>
        <v>-1.4722222222222223</v>
      </c>
      <c r="G962" s="5">
        <f t="shared" si="74"/>
        <v>-5.3000000000000007</v>
      </c>
      <c r="R962">
        <f t="shared" si="70"/>
        <v>0</v>
      </c>
      <c r="S962">
        <f t="shared" si="71"/>
        <v>43.1</v>
      </c>
      <c r="T962">
        <f t="shared" si="72"/>
        <v>11.972222222222223</v>
      </c>
    </row>
    <row r="963" spans="2:20" x14ac:dyDescent="0.3">
      <c r="B963" s="8" t="s">
        <v>10</v>
      </c>
      <c r="C963" s="8">
        <v>955</v>
      </c>
      <c r="D963" s="8">
        <v>366</v>
      </c>
      <c r="E963" s="9">
        <v>37.799999999999997</v>
      </c>
      <c r="F963" s="5">
        <f t="shared" si="73"/>
        <v>-1.4722222222222223</v>
      </c>
      <c r="G963" s="5">
        <f t="shared" si="74"/>
        <v>-5.3000000000000007</v>
      </c>
      <c r="R963">
        <f t="shared" si="70"/>
        <v>0</v>
      </c>
      <c r="S963">
        <f t="shared" si="71"/>
        <v>37.799999999999997</v>
      </c>
      <c r="T963">
        <f t="shared" si="72"/>
        <v>10.499999999999998</v>
      </c>
    </row>
    <row r="964" spans="2:20" x14ac:dyDescent="0.3">
      <c r="B964" s="8" t="s">
        <v>10</v>
      </c>
      <c r="C964" s="8">
        <v>956</v>
      </c>
      <c r="D964" s="8">
        <v>367</v>
      </c>
      <c r="E964" s="9">
        <v>32.5</v>
      </c>
      <c r="F964" s="5">
        <f t="shared" si="73"/>
        <v>-1.4722222222222219</v>
      </c>
      <c r="G964" s="5">
        <f t="shared" si="74"/>
        <v>-5.2999999999999989</v>
      </c>
      <c r="R964">
        <f t="shared" si="70"/>
        <v>0</v>
      </c>
      <c r="S964">
        <f t="shared" si="71"/>
        <v>32.5</v>
      </c>
      <c r="T964">
        <f t="shared" si="72"/>
        <v>9.0277777777777768</v>
      </c>
    </row>
    <row r="965" spans="2:20" x14ac:dyDescent="0.3">
      <c r="B965" s="8" t="s">
        <v>10</v>
      </c>
      <c r="C965" s="8">
        <v>957</v>
      </c>
      <c r="D965" s="8">
        <v>368</v>
      </c>
      <c r="E965" s="9">
        <v>27.2</v>
      </c>
      <c r="F965" s="5">
        <f t="shared" si="73"/>
        <v>-1.0277777777777775</v>
      </c>
      <c r="G965" s="5">
        <f t="shared" si="74"/>
        <v>-3.6999999999999993</v>
      </c>
      <c r="R965">
        <f t="shared" si="70"/>
        <v>0</v>
      </c>
      <c r="S965">
        <f t="shared" si="71"/>
        <v>27.2</v>
      </c>
      <c r="T965">
        <f t="shared" si="72"/>
        <v>7.5555555555555554</v>
      </c>
    </row>
    <row r="966" spans="2:20" x14ac:dyDescent="0.3">
      <c r="B966" s="8" t="s">
        <v>10</v>
      </c>
      <c r="C966" s="8">
        <v>958</v>
      </c>
      <c r="D966" s="8">
        <v>369</v>
      </c>
      <c r="E966" s="9">
        <v>25.1</v>
      </c>
      <c r="F966" s="5">
        <f t="shared" si="73"/>
        <v>-0.16666666666666657</v>
      </c>
      <c r="G966" s="5">
        <f t="shared" si="74"/>
        <v>-0.59999999999999964</v>
      </c>
      <c r="R966">
        <f t="shared" si="70"/>
        <v>0</v>
      </c>
      <c r="S966">
        <f t="shared" si="71"/>
        <v>25.1</v>
      </c>
      <c r="T966">
        <f t="shared" si="72"/>
        <v>6.9722222222222223</v>
      </c>
    </row>
    <row r="967" spans="2:20" x14ac:dyDescent="0.3">
      <c r="B967" s="8" t="s">
        <v>10</v>
      </c>
      <c r="C967" s="8">
        <v>959</v>
      </c>
      <c r="D967" s="8">
        <v>370</v>
      </c>
      <c r="E967" s="9">
        <v>26</v>
      </c>
      <c r="F967" s="5">
        <f t="shared" si="73"/>
        <v>0.58333333333333326</v>
      </c>
      <c r="G967" s="5">
        <f t="shared" si="74"/>
        <v>2.0999999999999996</v>
      </c>
      <c r="R967">
        <f t="shared" si="70"/>
        <v>0</v>
      </c>
      <c r="S967">
        <f t="shared" si="71"/>
        <v>26</v>
      </c>
      <c r="T967">
        <f t="shared" si="72"/>
        <v>7.2222222222222223</v>
      </c>
    </row>
    <row r="968" spans="2:20" x14ac:dyDescent="0.3">
      <c r="B968" s="8" t="s">
        <v>10</v>
      </c>
      <c r="C968" s="8">
        <v>960</v>
      </c>
      <c r="D968" s="8">
        <v>371</v>
      </c>
      <c r="E968" s="9">
        <v>29.3</v>
      </c>
      <c r="F968" s="5">
        <f t="shared" si="73"/>
        <v>1.1944444444444446</v>
      </c>
      <c r="G968" s="5">
        <f t="shared" si="74"/>
        <v>4.3000000000000007</v>
      </c>
      <c r="R968">
        <f t="shared" ref="R968:R1031" si="75">IF(E968&lt;1,1,0)</f>
        <v>0</v>
      </c>
      <c r="S968">
        <f t="shared" ref="S968:S1031" si="76">IF(R968=1,"",E968)</f>
        <v>29.3</v>
      </c>
      <c r="T968">
        <f t="shared" ref="T968:T1031" si="77">E968/3.6</f>
        <v>8.1388888888888893</v>
      </c>
    </row>
    <row r="969" spans="2:20" x14ac:dyDescent="0.3">
      <c r="B969" s="8" t="s">
        <v>10</v>
      </c>
      <c r="C969" s="8">
        <v>961</v>
      </c>
      <c r="D969" s="8">
        <v>372</v>
      </c>
      <c r="E969" s="9">
        <v>34.6</v>
      </c>
      <c r="F969" s="5">
        <f t="shared" si="73"/>
        <v>1.5416666666666663</v>
      </c>
      <c r="G969" s="5">
        <f t="shared" si="74"/>
        <v>5.5499999999999989</v>
      </c>
      <c r="R969">
        <f t="shared" si="75"/>
        <v>0</v>
      </c>
      <c r="S969">
        <f t="shared" si="76"/>
        <v>34.6</v>
      </c>
      <c r="T969">
        <f t="shared" si="77"/>
        <v>9.6111111111111107</v>
      </c>
    </row>
    <row r="970" spans="2:20" x14ac:dyDescent="0.3">
      <c r="B970" s="8" t="s">
        <v>10</v>
      </c>
      <c r="C970" s="8">
        <v>962</v>
      </c>
      <c r="D970" s="8">
        <v>373</v>
      </c>
      <c r="E970" s="9">
        <v>40.4</v>
      </c>
      <c r="F970" s="5">
        <f t="shared" ref="F970:F1033" si="78">($E971-$E969)/2/3.6</f>
        <v>1.4861111111111105</v>
      </c>
      <c r="G970" s="5">
        <f t="shared" ref="G970:G1033" si="79">($E971-$E969)/2</f>
        <v>5.3499999999999979</v>
      </c>
      <c r="R970">
        <f t="shared" si="75"/>
        <v>0</v>
      </c>
      <c r="S970">
        <f t="shared" si="76"/>
        <v>40.4</v>
      </c>
      <c r="T970">
        <f t="shared" si="77"/>
        <v>11.222222222222221</v>
      </c>
    </row>
    <row r="971" spans="2:20" x14ac:dyDescent="0.3">
      <c r="B971" s="8" t="s">
        <v>10</v>
      </c>
      <c r="C971" s="8">
        <v>963</v>
      </c>
      <c r="D971" s="8">
        <v>374</v>
      </c>
      <c r="E971" s="9">
        <v>45.3</v>
      </c>
      <c r="F971" s="5">
        <f t="shared" si="78"/>
        <v>1.1944444444444446</v>
      </c>
      <c r="G971" s="5">
        <f t="shared" si="79"/>
        <v>4.3000000000000007</v>
      </c>
      <c r="R971">
        <f t="shared" si="75"/>
        <v>0</v>
      </c>
      <c r="S971">
        <f t="shared" si="76"/>
        <v>45.3</v>
      </c>
      <c r="T971">
        <f t="shared" si="77"/>
        <v>12.583333333333332</v>
      </c>
    </row>
    <row r="972" spans="2:20" x14ac:dyDescent="0.3">
      <c r="B972" s="8" t="s">
        <v>10</v>
      </c>
      <c r="C972" s="8">
        <v>964</v>
      </c>
      <c r="D972" s="8">
        <v>375</v>
      </c>
      <c r="E972" s="9">
        <v>49</v>
      </c>
      <c r="F972" s="5">
        <f t="shared" si="78"/>
        <v>0.80555555555555614</v>
      </c>
      <c r="G972" s="5">
        <f t="shared" si="79"/>
        <v>2.9000000000000021</v>
      </c>
      <c r="R972">
        <f t="shared" si="75"/>
        <v>0</v>
      </c>
      <c r="S972">
        <f t="shared" si="76"/>
        <v>49</v>
      </c>
      <c r="T972">
        <f t="shared" si="77"/>
        <v>13.611111111111111</v>
      </c>
    </row>
    <row r="973" spans="2:20" x14ac:dyDescent="0.3">
      <c r="B973" s="8" t="s">
        <v>10</v>
      </c>
      <c r="C973" s="8">
        <v>965</v>
      </c>
      <c r="D973" s="8">
        <v>376</v>
      </c>
      <c r="E973" s="9">
        <v>51.1</v>
      </c>
      <c r="F973" s="5">
        <f t="shared" si="78"/>
        <v>0.43055555555555575</v>
      </c>
      <c r="G973" s="5">
        <f t="shared" si="79"/>
        <v>1.5500000000000007</v>
      </c>
      <c r="R973">
        <f t="shared" si="75"/>
        <v>0</v>
      </c>
      <c r="S973">
        <f t="shared" si="76"/>
        <v>51.1</v>
      </c>
      <c r="T973">
        <f t="shared" si="77"/>
        <v>14.194444444444445</v>
      </c>
    </row>
    <row r="974" spans="2:20" x14ac:dyDescent="0.3">
      <c r="B974" s="8" t="s">
        <v>10</v>
      </c>
      <c r="C974" s="8">
        <v>966</v>
      </c>
      <c r="D974" s="8">
        <v>377</v>
      </c>
      <c r="E974" s="9">
        <v>52.1</v>
      </c>
      <c r="F974" s="5">
        <f t="shared" si="78"/>
        <v>0.15277777777777798</v>
      </c>
      <c r="G974" s="5">
        <f t="shared" si="79"/>
        <v>0.55000000000000071</v>
      </c>
      <c r="R974">
        <f t="shared" si="75"/>
        <v>0</v>
      </c>
      <c r="S974">
        <f t="shared" si="76"/>
        <v>52.1</v>
      </c>
      <c r="T974">
        <f t="shared" si="77"/>
        <v>14.472222222222221</v>
      </c>
    </row>
    <row r="975" spans="2:20" x14ac:dyDescent="0.3">
      <c r="B975" s="8" t="s">
        <v>10</v>
      </c>
      <c r="C975" s="8">
        <v>967</v>
      </c>
      <c r="D975" s="8">
        <v>378</v>
      </c>
      <c r="E975" s="9">
        <v>52.2</v>
      </c>
      <c r="F975" s="5">
        <f t="shared" si="78"/>
        <v>0</v>
      </c>
      <c r="G975" s="5">
        <f t="shared" si="79"/>
        <v>0</v>
      </c>
      <c r="R975">
        <f t="shared" si="75"/>
        <v>0</v>
      </c>
      <c r="S975">
        <f t="shared" si="76"/>
        <v>52.2</v>
      </c>
      <c r="T975">
        <f t="shared" si="77"/>
        <v>14.5</v>
      </c>
    </row>
    <row r="976" spans="2:20" x14ac:dyDescent="0.3">
      <c r="B976" s="8" t="s">
        <v>10</v>
      </c>
      <c r="C976" s="8">
        <v>968</v>
      </c>
      <c r="D976" s="8">
        <v>379</v>
      </c>
      <c r="E976" s="9">
        <v>52.1</v>
      </c>
      <c r="F976" s="5">
        <f t="shared" si="78"/>
        <v>-6.9444444444444448E-2</v>
      </c>
      <c r="G976" s="5">
        <f t="shared" si="79"/>
        <v>-0.25</v>
      </c>
      <c r="R976">
        <f t="shared" si="75"/>
        <v>0</v>
      </c>
      <c r="S976">
        <f t="shared" si="76"/>
        <v>52.1</v>
      </c>
      <c r="T976">
        <f t="shared" si="77"/>
        <v>14.472222222222221</v>
      </c>
    </row>
    <row r="977" spans="2:20" x14ac:dyDescent="0.3">
      <c r="B977" s="8" t="s">
        <v>10</v>
      </c>
      <c r="C977" s="8">
        <v>969</v>
      </c>
      <c r="D977" s="8">
        <v>380</v>
      </c>
      <c r="E977" s="9">
        <v>51.7</v>
      </c>
      <c r="F977" s="5">
        <f t="shared" si="78"/>
        <v>-0.16666666666666705</v>
      </c>
      <c r="G977" s="5">
        <f t="shared" si="79"/>
        <v>-0.60000000000000142</v>
      </c>
      <c r="R977">
        <f t="shared" si="75"/>
        <v>0</v>
      </c>
      <c r="S977">
        <f t="shared" si="76"/>
        <v>51.7</v>
      </c>
      <c r="T977">
        <f t="shared" si="77"/>
        <v>14.361111111111111</v>
      </c>
    </row>
    <row r="978" spans="2:20" x14ac:dyDescent="0.3">
      <c r="B978" s="8" t="s">
        <v>10</v>
      </c>
      <c r="C978" s="8">
        <v>970</v>
      </c>
      <c r="D978" s="8">
        <v>381</v>
      </c>
      <c r="E978" s="9">
        <v>50.9</v>
      </c>
      <c r="F978" s="5">
        <f t="shared" si="78"/>
        <v>-0.34722222222222221</v>
      </c>
      <c r="G978" s="5">
        <f t="shared" si="79"/>
        <v>-1.25</v>
      </c>
      <c r="R978">
        <f t="shared" si="75"/>
        <v>0</v>
      </c>
      <c r="S978">
        <f t="shared" si="76"/>
        <v>50.9</v>
      </c>
      <c r="T978">
        <f t="shared" si="77"/>
        <v>14.138888888888888</v>
      </c>
    </row>
    <row r="979" spans="2:20" x14ac:dyDescent="0.3">
      <c r="B979" s="8" t="s">
        <v>10</v>
      </c>
      <c r="C979" s="8">
        <v>971</v>
      </c>
      <c r="D979" s="8">
        <v>382</v>
      </c>
      <c r="E979" s="9">
        <v>49.2</v>
      </c>
      <c r="F979" s="5">
        <f t="shared" si="78"/>
        <v>-0.69444444444444442</v>
      </c>
      <c r="G979" s="5">
        <f t="shared" si="79"/>
        <v>-2.5</v>
      </c>
      <c r="R979">
        <f t="shared" si="75"/>
        <v>0</v>
      </c>
      <c r="S979">
        <f t="shared" si="76"/>
        <v>49.2</v>
      </c>
      <c r="T979">
        <f t="shared" si="77"/>
        <v>13.666666666666668</v>
      </c>
    </row>
    <row r="980" spans="2:20" x14ac:dyDescent="0.3">
      <c r="B980" s="8" t="s">
        <v>10</v>
      </c>
      <c r="C980" s="8">
        <v>972</v>
      </c>
      <c r="D980" s="8">
        <v>383</v>
      </c>
      <c r="E980" s="9">
        <v>45.9</v>
      </c>
      <c r="F980" s="5">
        <f t="shared" si="78"/>
        <v>-1.1944444444444446</v>
      </c>
      <c r="G980" s="5">
        <f t="shared" si="79"/>
        <v>-4.3000000000000007</v>
      </c>
      <c r="R980">
        <f t="shared" si="75"/>
        <v>0</v>
      </c>
      <c r="S980">
        <f t="shared" si="76"/>
        <v>45.9</v>
      </c>
      <c r="T980">
        <f t="shared" si="77"/>
        <v>12.75</v>
      </c>
    </row>
    <row r="981" spans="2:20" x14ac:dyDescent="0.3">
      <c r="B981" s="8" t="s">
        <v>10</v>
      </c>
      <c r="C981" s="8">
        <v>973</v>
      </c>
      <c r="D981" s="8">
        <v>384</v>
      </c>
      <c r="E981" s="9">
        <v>40.6</v>
      </c>
      <c r="F981" s="5">
        <f t="shared" si="78"/>
        <v>-1.4722222222222223</v>
      </c>
      <c r="G981" s="5">
        <f t="shared" si="79"/>
        <v>-5.3000000000000007</v>
      </c>
      <c r="R981">
        <f t="shared" si="75"/>
        <v>0</v>
      </c>
      <c r="S981">
        <f t="shared" si="76"/>
        <v>40.6</v>
      </c>
      <c r="T981">
        <f t="shared" si="77"/>
        <v>11.277777777777779</v>
      </c>
    </row>
    <row r="982" spans="2:20" x14ac:dyDescent="0.3">
      <c r="B982" s="8" t="s">
        <v>10</v>
      </c>
      <c r="C982" s="8">
        <v>974</v>
      </c>
      <c r="D982" s="8">
        <v>385</v>
      </c>
      <c r="E982" s="9">
        <v>35.299999999999997</v>
      </c>
      <c r="F982" s="5">
        <f t="shared" si="78"/>
        <v>-1.4722222222222223</v>
      </c>
      <c r="G982" s="5">
        <f t="shared" si="79"/>
        <v>-5.3000000000000007</v>
      </c>
      <c r="R982">
        <f t="shared" si="75"/>
        <v>0</v>
      </c>
      <c r="S982">
        <f t="shared" si="76"/>
        <v>35.299999999999997</v>
      </c>
      <c r="T982">
        <f t="shared" si="77"/>
        <v>9.8055555555555554</v>
      </c>
    </row>
    <row r="983" spans="2:20" x14ac:dyDescent="0.3">
      <c r="B983" s="8" t="s">
        <v>10</v>
      </c>
      <c r="C983" s="8">
        <v>975</v>
      </c>
      <c r="D983" s="8">
        <v>386</v>
      </c>
      <c r="E983" s="9">
        <v>30</v>
      </c>
      <c r="F983" s="5">
        <f t="shared" si="78"/>
        <v>-1.4722222222222219</v>
      </c>
      <c r="G983" s="5">
        <f t="shared" si="79"/>
        <v>-5.2999999999999989</v>
      </c>
      <c r="R983">
        <f t="shared" si="75"/>
        <v>0</v>
      </c>
      <c r="S983">
        <f t="shared" si="76"/>
        <v>30</v>
      </c>
      <c r="T983">
        <f t="shared" si="77"/>
        <v>8.3333333333333339</v>
      </c>
    </row>
    <row r="984" spans="2:20" x14ac:dyDescent="0.3">
      <c r="B984" s="8" t="s">
        <v>10</v>
      </c>
      <c r="C984" s="8">
        <v>976</v>
      </c>
      <c r="D984" s="8">
        <v>387</v>
      </c>
      <c r="E984" s="9">
        <v>24.7</v>
      </c>
      <c r="F984" s="5">
        <f t="shared" si="78"/>
        <v>-1.4861111111111109</v>
      </c>
      <c r="G984" s="5">
        <f t="shared" si="79"/>
        <v>-5.35</v>
      </c>
      <c r="R984">
        <f t="shared" si="75"/>
        <v>0</v>
      </c>
      <c r="S984">
        <f t="shared" si="76"/>
        <v>24.7</v>
      </c>
      <c r="T984">
        <f t="shared" si="77"/>
        <v>6.8611111111111107</v>
      </c>
    </row>
    <row r="985" spans="2:20" x14ac:dyDescent="0.3">
      <c r="B985" s="8" t="s">
        <v>10</v>
      </c>
      <c r="C985" s="8">
        <v>977</v>
      </c>
      <c r="D985" s="8">
        <v>388</v>
      </c>
      <c r="E985" s="9">
        <v>19.3</v>
      </c>
      <c r="F985" s="5">
        <f t="shared" si="78"/>
        <v>-1.2083333333333333</v>
      </c>
      <c r="G985" s="5">
        <f t="shared" si="79"/>
        <v>-4.3499999999999996</v>
      </c>
      <c r="R985">
        <f t="shared" si="75"/>
        <v>0</v>
      </c>
      <c r="S985">
        <f t="shared" si="76"/>
        <v>19.3</v>
      </c>
      <c r="T985">
        <f t="shared" si="77"/>
        <v>5.3611111111111116</v>
      </c>
    </row>
    <row r="986" spans="2:20" x14ac:dyDescent="0.3">
      <c r="B986" s="8" t="s">
        <v>10</v>
      </c>
      <c r="C986" s="8">
        <v>978</v>
      </c>
      <c r="D986" s="8">
        <v>389</v>
      </c>
      <c r="E986" s="9">
        <v>16</v>
      </c>
      <c r="F986" s="5">
        <f t="shared" si="78"/>
        <v>-0.84722222222222243</v>
      </c>
      <c r="G986" s="5">
        <f t="shared" si="79"/>
        <v>-3.0500000000000007</v>
      </c>
      <c r="R986">
        <f t="shared" si="75"/>
        <v>0</v>
      </c>
      <c r="S986">
        <f t="shared" si="76"/>
        <v>16</v>
      </c>
      <c r="T986">
        <f t="shared" si="77"/>
        <v>4.4444444444444446</v>
      </c>
    </row>
    <row r="987" spans="2:20" x14ac:dyDescent="0.3">
      <c r="B987" s="8" t="s">
        <v>10</v>
      </c>
      <c r="C987" s="8">
        <v>979</v>
      </c>
      <c r="D987" s="8">
        <v>390</v>
      </c>
      <c r="E987" s="9">
        <v>13.2</v>
      </c>
      <c r="F987" s="5">
        <f t="shared" si="78"/>
        <v>-0.73611111111111116</v>
      </c>
      <c r="G987" s="5">
        <f t="shared" si="79"/>
        <v>-2.6500000000000004</v>
      </c>
      <c r="R987">
        <f t="shared" si="75"/>
        <v>0</v>
      </c>
      <c r="S987">
        <f t="shared" si="76"/>
        <v>13.2</v>
      </c>
      <c r="T987">
        <f t="shared" si="77"/>
        <v>3.6666666666666665</v>
      </c>
    </row>
    <row r="988" spans="2:20" x14ac:dyDescent="0.3">
      <c r="B988" s="8" t="s">
        <v>10</v>
      </c>
      <c r="C988" s="8">
        <v>980</v>
      </c>
      <c r="D988" s="8">
        <v>391</v>
      </c>
      <c r="E988" s="9">
        <v>10.7</v>
      </c>
      <c r="F988" s="5">
        <f t="shared" si="78"/>
        <v>-0.61111111111111094</v>
      </c>
      <c r="G988" s="5">
        <f t="shared" si="79"/>
        <v>-2.1999999999999993</v>
      </c>
      <c r="R988">
        <f t="shared" si="75"/>
        <v>0</v>
      </c>
      <c r="S988">
        <f t="shared" si="76"/>
        <v>10.7</v>
      </c>
      <c r="T988">
        <f t="shared" si="77"/>
        <v>2.9722222222222219</v>
      </c>
    </row>
    <row r="989" spans="2:20" x14ac:dyDescent="0.3">
      <c r="B989" s="8" t="s">
        <v>10</v>
      </c>
      <c r="C989" s="8">
        <v>981</v>
      </c>
      <c r="D989" s="8">
        <v>392</v>
      </c>
      <c r="E989" s="9">
        <v>8.8000000000000007</v>
      </c>
      <c r="F989" s="5">
        <f t="shared" si="78"/>
        <v>-0.48611111111111099</v>
      </c>
      <c r="G989" s="5">
        <f t="shared" si="79"/>
        <v>-1.7499999999999996</v>
      </c>
      <c r="R989">
        <f t="shared" si="75"/>
        <v>0</v>
      </c>
      <c r="S989">
        <f t="shared" si="76"/>
        <v>8.8000000000000007</v>
      </c>
      <c r="T989">
        <f t="shared" si="77"/>
        <v>2.4444444444444446</v>
      </c>
    </row>
    <row r="990" spans="2:20" x14ac:dyDescent="0.3">
      <c r="B990" s="8" t="s">
        <v>10</v>
      </c>
      <c r="C990" s="8">
        <v>982</v>
      </c>
      <c r="D990" s="8">
        <v>393</v>
      </c>
      <c r="E990" s="9">
        <v>7.2</v>
      </c>
      <c r="F990" s="5">
        <f t="shared" si="78"/>
        <v>-0.45833333333333343</v>
      </c>
      <c r="G990" s="5">
        <f t="shared" si="79"/>
        <v>-1.6500000000000004</v>
      </c>
      <c r="R990">
        <f t="shared" si="75"/>
        <v>0</v>
      </c>
      <c r="S990">
        <f t="shared" si="76"/>
        <v>7.2</v>
      </c>
      <c r="T990">
        <f t="shared" si="77"/>
        <v>2</v>
      </c>
    </row>
    <row r="991" spans="2:20" x14ac:dyDescent="0.3">
      <c r="B991" s="8" t="s">
        <v>10</v>
      </c>
      <c r="C991" s="8">
        <v>983</v>
      </c>
      <c r="D991" s="8">
        <v>394</v>
      </c>
      <c r="E991" s="9">
        <v>5.5</v>
      </c>
      <c r="F991" s="5">
        <f t="shared" si="78"/>
        <v>-0.55555555555555558</v>
      </c>
      <c r="G991" s="5">
        <f t="shared" si="79"/>
        <v>-2</v>
      </c>
      <c r="R991">
        <f t="shared" si="75"/>
        <v>0</v>
      </c>
      <c r="S991">
        <f t="shared" si="76"/>
        <v>5.5</v>
      </c>
      <c r="T991">
        <f t="shared" si="77"/>
        <v>1.5277777777777777</v>
      </c>
    </row>
    <row r="992" spans="2:20" x14ac:dyDescent="0.3">
      <c r="B992" s="8" t="s">
        <v>10</v>
      </c>
      <c r="C992" s="8">
        <v>984</v>
      </c>
      <c r="D992" s="8">
        <v>395</v>
      </c>
      <c r="E992" s="9">
        <v>3.2</v>
      </c>
      <c r="F992" s="5">
        <f t="shared" si="78"/>
        <v>-0.61111111111111116</v>
      </c>
      <c r="G992" s="5">
        <f t="shared" si="79"/>
        <v>-2.2000000000000002</v>
      </c>
      <c r="R992">
        <f t="shared" si="75"/>
        <v>0</v>
      </c>
      <c r="S992">
        <f t="shared" si="76"/>
        <v>3.2</v>
      </c>
      <c r="T992">
        <f t="shared" si="77"/>
        <v>0.88888888888888895</v>
      </c>
    </row>
    <row r="993" spans="2:20" x14ac:dyDescent="0.3">
      <c r="B993" s="8" t="s">
        <v>10</v>
      </c>
      <c r="C993" s="8">
        <v>985</v>
      </c>
      <c r="D993" s="8">
        <v>396</v>
      </c>
      <c r="E993" s="9">
        <v>1.1000000000000001</v>
      </c>
      <c r="F993" s="5">
        <f t="shared" si="78"/>
        <v>-0.44444444444444448</v>
      </c>
      <c r="G993" s="5">
        <f t="shared" si="79"/>
        <v>-1.6</v>
      </c>
      <c r="R993">
        <f t="shared" si="75"/>
        <v>0</v>
      </c>
      <c r="S993">
        <f t="shared" si="76"/>
        <v>1.1000000000000001</v>
      </c>
      <c r="T993">
        <f t="shared" si="77"/>
        <v>0.30555555555555558</v>
      </c>
    </row>
    <row r="994" spans="2:20" x14ac:dyDescent="0.3">
      <c r="B994" s="8" t="s">
        <v>10</v>
      </c>
      <c r="C994" s="8">
        <v>986</v>
      </c>
      <c r="D994" s="8">
        <v>397</v>
      </c>
      <c r="E994" s="9">
        <v>0</v>
      </c>
      <c r="F994" s="5">
        <f t="shared" si="78"/>
        <v>-0.15277777777777779</v>
      </c>
      <c r="G994" s="5">
        <f t="shared" si="79"/>
        <v>-0.55000000000000004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8" t="s">
        <v>10</v>
      </c>
      <c r="C995" s="8">
        <v>987</v>
      </c>
      <c r="D995" s="8">
        <v>398</v>
      </c>
      <c r="E995" s="9">
        <v>0</v>
      </c>
      <c r="F995" s="5">
        <f t="shared" si="78"/>
        <v>0</v>
      </c>
      <c r="G995" s="5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8" t="s">
        <v>10</v>
      </c>
      <c r="C996" s="8">
        <v>988</v>
      </c>
      <c r="D996" s="8">
        <v>399</v>
      </c>
      <c r="E996" s="9">
        <v>0</v>
      </c>
      <c r="F996" s="5">
        <f t="shared" si="78"/>
        <v>0</v>
      </c>
      <c r="G996" s="5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8" t="s">
        <v>10</v>
      </c>
      <c r="C997" s="8">
        <v>989</v>
      </c>
      <c r="D997" s="8">
        <v>400</v>
      </c>
      <c r="E997" s="9">
        <v>0</v>
      </c>
      <c r="F997" s="5">
        <f t="shared" si="78"/>
        <v>0</v>
      </c>
      <c r="G997" s="5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8" t="s">
        <v>10</v>
      </c>
      <c r="C998" s="8">
        <v>990</v>
      </c>
      <c r="D998" s="8">
        <v>401</v>
      </c>
      <c r="E998" s="9">
        <v>0</v>
      </c>
      <c r="F998" s="5">
        <f t="shared" si="78"/>
        <v>0</v>
      </c>
      <c r="G998" s="5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8" t="s">
        <v>10</v>
      </c>
      <c r="C999" s="8">
        <v>991</v>
      </c>
      <c r="D999" s="8">
        <v>402</v>
      </c>
      <c r="E999" s="9">
        <v>0</v>
      </c>
      <c r="F999" s="5">
        <f t="shared" si="78"/>
        <v>0</v>
      </c>
      <c r="G999" s="5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8" t="s">
        <v>10</v>
      </c>
      <c r="C1000" s="8">
        <v>992</v>
      </c>
      <c r="D1000" s="8">
        <v>403</v>
      </c>
      <c r="E1000" s="9">
        <v>0</v>
      </c>
      <c r="F1000" s="5">
        <f t="shared" si="78"/>
        <v>0</v>
      </c>
      <c r="G1000" s="5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8" t="s">
        <v>10</v>
      </c>
      <c r="C1001" s="8">
        <v>993</v>
      </c>
      <c r="D1001" s="8">
        <v>404</v>
      </c>
      <c r="E1001" s="9">
        <v>0</v>
      </c>
      <c r="F1001" s="5">
        <f t="shared" si="78"/>
        <v>0</v>
      </c>
      <c r="G1001" s="5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8" t="s">
        <v>10</v>
      </c>
      <c r="C1002" s="8">
        <v>994</v>
      </c>
      <c r="D1002" s="8">
        <v>405</v>
      </c>
      <c r="E1002" s="9">
        <v>0</v>
      </c>
      <c r="F1002" s="5">
        <f t="shared" si="78"/>
        <v>0</v>
      </c>
      <c r="G1002" s="5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8" t="s">
        <v>10</v>
      </c>
      <c r="C1003" s="8">
        <v>995</v>
      </c>
      <c r="D1003" s="8">
        <v>406</v>
      </c>
      <c r="E1003" s="9">
        <v>0</v>
      </c>
      <c r="F1003" s="5">
        <f t="shared" si="78"/>
        <v>0</v>
      </c>
      <c r="G1003" s="5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8" t="s">
        <v>10</v>
      </c>
      <c r="C1004" s="8">
        <v>996</v>
      </c>
      <c r="D1004" s="8">
        <v>407</v>
      </c>
      <c r="E1004" s="9">
        <v>0</v>
      </c>
      <c r="F1004" s="5">
        <f t="shared" si="78"/>
        <v>0</v>
      </c>
      <c r="G1004" s="5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8" t="s">
        <v>10</v>
      </c>
      <c r="C1005" s="8">
        <v>997</v>
      </c>
      <c r="D1005" s="8">
        <v>408</v>
      </c>
      <c r="E1005" s="9">
        <v>0</v>
      </c>
      <c r="F1005" s="5">
        <f t="shared" si="78"/>
        <v>0</v>
      </c>
      <c r="G1005" s="5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8" t="s">
        <v>10</v>
      </c>
      <c r="C1006" s="8">
        <v>998</v>
      </c>
      <c r="D1006" s="8">
        <v>409</v>
      </c>
      <c r="E1006" s="9">
        <v>0</v>
      </c>
      <c r="F1006" s="5">
        <f t="shared" si="78"/>
        <v>0</v>
      </c>
      <c r="G1006" s="5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8" t="s">
        <v>10</v>
      </c>
      <c r="C1007" s="8">
        <v>999</v>
      </c>
      <c r="D1007" s="8">
        <v>410</v>
      </c>
      <c r="E1007" s="9">
        <v>0</v>
      </c>
      <c r="F1007" s="5">
        <f t="shared" si="78"/>
        <v>0</v>
      </c>
      <c r="G1007" s="5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8" t="s">
        <v>10</v>
      </c>
      <c r="C1008" s="8">
        <v>1000</v>
      </c>
      <c r="D1008" s="8">
        <v>411</v>
      </c>
      <c r="E1008" s="9">
        <v>0</v>
      </c>
      <c r="F1008" s="5">
        <f t="shared" si="78"/>
        <v>0</v>
      </c>
      <c r="G1008" s="5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8" t="s">
        <v>10</v>
      </c>
      <c r="C1009" s="8">
        <v>1001</v>
      </c>
      <c r="D1009" s="8">
        <v>412</v>
      </c>
      <c r="E1009" s="9">
        <v>0</v>
      </c>
      <c r="F1009" s="5">
        <f t="shared" si="78"/>
        <v>0</v>
      </c>
      <c r="G1009" s="5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8" t="s">
        <v>10</v>
      </c>
      <c r="C1010" s="8">
        <v>1002</v>
      </c>
      <c r="D1010" s="8">
        <v>413</v>
      </c>
      <c r="E1010" s="9">
        <v>0</v>
      </c>
      <c r="F1010" s="5">
        <f t="shared" si="78"/>
        <v>0</v>
      </c>
      <c r="G1010" s="5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8" t="s">
        <v>10</v>
      </c>
      <c r="C1011" s="8">
        <v>1003</v>
      </c>
      <c r="D1011" s="8">
        <v>414</v>
      </c>
      <c r="E1011" s="9">
        <v>0</v>
      </c>
      <c r="F1011" s="5">
        <f t="shared" si="78"/>
        <v>0</v>
      </c>
      <c r="G1011" s="5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8" t="s">
        <v>10</v>
      </c>
      <c r="C1012" s="8">
        <v>1004</v>
      </c>
      <c r="D1012" s="8">
        <v>415</v>
      </c>
      <c r="E1012" s="9">
        <v>0</v>
      </c>
      <c r="F1012" s="5">
        <f t="shared" si="78"/>
        <v>0</v>
      </c>
      <c r="G1012" s="5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8" t="s">
        <v>10</v>
      </c>
      <c r="C1013" s="8">
        <v>1005</v>
      </c>
      <c r="D1013" s="8">
        <v>416</v>
      </c>
      <c r="E1013" s="9">
        <v>0</v>
      </c>
      <c r="F1013" s="5">
        <f t="shared" si="78"/>
        <v>0</v>
      </c>
      <c r="G1013" s="5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8" t="s">
        <v>10</v>
      </c>
      <c r="C1014" s="8">
        <v>1006</v>
      </c>
      <c r="D1014" s="8">
        <v>417</v>
      </c>
      <c r="E1014" s="9">
        <v>0</v>
      </c>
      <c r="F1014" s="5">
        <f t="shared" si="78"/>
        <v>0</v>
      </c>
      <c r="G1014" s="5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8" t="s">
        <v>10</v>
      </c>
      <c r="C1015" s="8">
        <v>1007</v>
      </c>
      <c r="D1015" s="8">
        <v>418</v>
      </c>
      <c r="E1015" s="9">
        <v>0</v>
      </c>
      <c r="F1015" s="5">
        <f t="shared" si="78"/>
        <v>0</v>
      </c>
      <c r="G1015" s="5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8" t="s">
        <v>10</v>
      </c>
      <c r="C1016" s="8">
        <v>1008</v>
      </c>
      <c r="D1016" s="8">
        <v>419</v>
      </c>
      <c r="E1016" s="9">
        <v>0</v>
      </c>
      <c r="F1016" s="5">
        <f t="shared" si="78"/>
        <v>0</v>
      </c>
      <c r="G1016" s="5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8" t="s">
        <v>10</v>
      </c>
      <c r="C1017" s="8">
        <v>1009</v>
      </c>
      <c r="D1017" s="8">
        <v>420</v>
      </c>
      <c r="E1017" s="9">
        <v>0</v>
      </c>
      <c r="F1017" s="5">
        <f t="shared" si="78"/>
        <v>0</v>
      </c>
      <c r="G1017" s="5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8" t="s">
        <v>10</v>
      </c>
      <c r="C1018" s="8">
        <v>1010</v>
      </c>
      <c r="D1018" s="8">
        <v>421</v>
      </c>
      <c r="E1018" s="9">
        <v>0</v>
      </c>
      <c r="F1018" s="5">
        <f t="shared" si="78"/>
        <v>0</v>
      </c>
      <c r="G1018" s="5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8" t="s">
        <v>10</v>
      </c>
      <c r="C1019" s="8">
        <v>1011</v>
      </c>
      <c r="D1019" s="8">
        <v>422</v>
      </c>
      <c r="E1019" s="9">
        <v>0</v>
      </c>
      <c r="F1019" s="5">
        <f t="shared" si="78"/>
        <v>0</v>
      </c>
      <c r="G1019" s="5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8" t="s">
        <v>10</v>
      </c>
      <c r="C1020" s="8">
        <v>1012</v>
      </c>
      <c r="D1020" s="8">
        <v>423</v>
      </c>
      <c r="E1020" s="9">
        <v>0</v>
      </c>
      <c r="F1020" s="5">
        <f t="shared" si="78"/>
        <v>0</v>
      </c>
      <c r="G1020" s="5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8" t="s">
        <v>10</v>
      </c>
      <c r="C1021" s="8">
        <v>1013</v>
      </c>
      <c r="D1021" s="8">
        <v>424</v>
      </c>
      <c r="E1021" s="9">
        <v>0</v>
      </c>
      <c r="F1021" s="5">
        <f t="shared" si="78"/>
        <v>0</v>
      </c>
      <c r="G1021" s="5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8" t="s">
        <v>10</v>
      </c>
      <c r="C1022" s="8">
        <v>1014</v>
      </c>
      <c r="D1022" s="8">
        <v>425</v>
      </c>
      <c r="E1022" s="9">
        <v>0</v>
      </c>
      <c r="F1022" s="5">
        <f t="shared" si="78"/>
        <v>0</v>
      </c>
      <c r="G1022" s="5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8" t="s">
        <v>10</v>
      </c>
      <c r="C1023" s="8">
        <v>1015</v>
      </c>
      <c r="D1023" s="8">
        <v>426</v>
      </c>
      <c r="E1023" s="9">
        <v>0</v>
      </c>
      <c r="F1023" s="5">
        <f t="shared" si="78"/>
        <v>0</v>
      </c>
      <c r="G1023" s="5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8" t="s">
        <v>10</v>
      </c>
      <c r="C1024" s="8">
        <v>1016</v>
      </c>
      <c r="D1024" s="8">
        <v>427</v>
      </c>
      <c r="E1024" s="9">
        <v>0</v>
      </c>
      <c r="F1024" s="5">
        <f t="shared" si="78"/>
        <v>0</v>
      </c>
      <c r="G1024" s="5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8" t="s">
        <v>10</v>
      </c>
      <c r="C1025" s="8">
        <v>1017</v>
      </c>
      <c r="D1025" s="8">
        <v>428</v>
      </c>
      <c r="E1025" s="9">
        <v>0</v>
      </c>
      <c r="F1025" s="5">
        <f t="shared" si="78"/>
        <v>0</v>
      </c>
      <c r="G1025" s="5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8" t="s">
        <v>10</v>
      </c>
      <c r="C1026" s="8">
        <v>1018</v>
      </c>
      <c r="D1026" s="8">
        <v>429</v>
      </c>
      <c r="E1026" s="9">
        <v>0</v>
      </c>
      <c r="F1026" s="5">
        <f t="shared" si="78"/>
        <v>0</v>
      </c>
      <c r="G1026" s="5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8" t="s">
        <v>10</v>
      </c>
      <c r="C1027" s="8">
        <v>1019</v>
      </c>
      <c r="D1027" s="8">
        <v>430</v>
      </c>
      <c r="E1027" s="9">
        <v>0</v>
      </c>
      <c r="F1027" s="5">
        <f t="shared" si="78"/>
        <v>0</v>
      </c>
      <c r="G1027" s="5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8" t="s">
        <v>10</v>
      </c>
      <c r="C1028" s="8">
        <v>1020</v>
      </c>
      <c r="D1028" s="8">
        <v>431</v>
      </c>
      <c r="E1028" s="9">
        <v>0</v>
      </c>
      <c r="F1028" s="5">
        <f t="shared" si="78"/>
        <v>0</v>
      </c>
      <c r="G1028" s="5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8" t="s">
        <v>10</v>
      </c>
      <c r="C1029" s="8">
        <v>1021</v>
      </c>
      <c r="D1029" s="8">
        <v>432</v>
      </c>
      <c r="E1029" s="9">
        <v>0</v>
      </c>
      <c r="F1029" s="5">
        <f t="shared" si="78"/>
        <v>0</v>
      </c>
      <c r="G1029" s="5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8" t="s">
        <v>10</v>
      </c>
      <c r="C1030" s="8">
        <v>1022</v>
      </c>
      <c r="D1030" s="8">
        <v>433</v>
      </c>
      <c r="E1030" s="9">
        <v>0</v>
      </c>
      <c r="F1030" s="5">
        <f t="shared" si="78"/>
        <v>0</v>
      </c>
      <c r="G1030" s="5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  <row r="1031" spans="2:20" x14ac:dyDescent="0.3">
      <c r="B1031" s="11" t="s">
        <v>11</v>
      </c>
      <c r="C1031" s="11">
        <v>1023</v>
      </c>
      <c r="D1031" s="11">
        <v>1</v>
      </c>
      <c r="E1031" s="12">
        <v>0</v>
      </c>
      <c r="F1031" s="5">
        <f t="shared" si="78"/>
        <v>0</v>
      </c>
      <c r="G1031" s="5">
        <f t="shared" si="79"/>
        <v>0</v>
      </c>
      <c r="R1031">
        <f t="shared" si="75"/>
        <v>1</v>
      </c>
      <c r="S1031" t="str">
        <f t="shared" si="76"/>
        <v/>
      </c>
      <c r="T1031">
        <f t="shared" si="77"/>
        <v>0</v>
      </c>
    </row>
    <row r="1032" spans="2:20" x14ac:dyDescent="0.3">
      <c r="B1032" s="11" t="s">
        <v>11</v>
      </c>
      <c r="C1032" s="11">
        <v>1024</v>
      </c>
      <c r="D1032" s="11">
        <v>2</v>
      </c>
      <c r="E1032" s="12">
        <v>0</v>
      </c>
      <c r="F1032" s="5">
        <f t="shared" si="78"/>
        <v>0</v>
      </c>
      <c r="G1032" s="5">
        <f t="shared" si="79"/>
        <v>0</v>
      </c>
      <c r="R1032">
        <f t="shared" ref="R1032:R1095" si="80">IF(E1032&lt;1,1,0)</f>
        <v>1</v>
      </c>
      <c r="S1032" t="str">
        <f t="shared" ref="S1032:S1095" si="81">IF(R1032=1,"",E1032)</f>
        <v/>
      </c>
      <c r="T1032">
        <f t="shared" ref="T1032:T1095" si="82">E1032/3.6</f>
        <v>0</v>
      </c>
    </row>
    <row r="1033" spans="2:20" x14ac:dyDescent="0.3">
      <c r="B1033" s="11" t="s">
        <v>11</v>
      </c>
      <c r="C1033" s="11">
        <v>1025</v>
      </c>
      <c r="D1033" s="11">
        <v>3</v>
      </c>
      <c r="E1033" s="12">
        <v>0</v>
      </c>
      <c r="F1033" s="5">
        <f t="shared" si="78"/>
        <v>0</v>
      </c>
      <c r="G1033" s="5">
        <f t="shared" si="79"/>
        <v>0</v>
      </c>
      <c r="R1033">
        <f t="shared" si="80"/>
        <v>1</v>
      </c>
      <c r="S1033" t="str">
        <f t="shared" si="81"/>
        <v/>
      </c>
      <c r="T1033">
        <f t="shared" si="82"/>
        <v>0</v>
      </c>
    </row>
    <row r="1034" spans="2:20" x14ac:dyDescent="0.3">
      <c r="B1034" s="11" t="s">
        <v>11</v>
      </c>
      <c r="C1034" s="11">
        <v>1026</v>
      </c>
      <c r="D1034" s="11">
        <v>4</v>
      </c>
      <c r="E1034" s="12">
        <v>0</v>
      </c>
      <c r="F1034" s="5">
        <f t="shared" ref="F1034:F1097" si="83">($E1035-$E1033)/2/3.6</f>
        <v>0.11111111111111112</v>
      </c>
      <c r="G1034" s="5">
        <f t="shared" ref="G1034:G1097" si="84">($E1035-$E1033)/2</f>
        <v>0.4</v>
      </c>
      <c r="R1034">
        <f t="shared" si="80"/>
        <v>1</v>
      </c>
      <c r="S1034" t="str">
        <f t="shared" si="81"/>
        <v/>
      </c>
      <c r="T1034">
        <f t="shared" si="82"/>
        <v>0</v>
      </c>
    </row>
    <row r="1035" spans="2:20" x14ac:dyDescent="0.3">
      <c r="B1035" s="11" t="s">
        <v>11</v>
      </c>
      <c r="C1035" s="11">
        <v>1027</v>
      </c>
      <c r="D1035" s="11">
        <v>5</v>
      </c>
      <c r="E1035" s="12">
        <v>0.8</v>
      </c>
      <c r="F1035" s="5">
        <f t="shared" si="83"/>
        <v>0.5</v>
      </c>
      <c r="G1035" s="5">
        <f t="shared" si="84"/>
        <v>1.8</v>
      </c>
      <c r="R1035">
        <f t="shared" si="80"/>
        <v>1</v>
      </c>
      <c r="S1035" t="str">
        <f t="shared" si="81"/>
        <v/>
      </c>
      <c r="T1035">
        <f t="shared" si="82"/>
        <v>0.22222222222222224</v>
      </c>
    </row>
    <row r="1036" spans="2:20" x14ac:dyDescent="0.3">
      <c r="B1036" s="11" t="s">
        <v>11</v>
      </c>
      <c r="C1036" s="11">
        <v>1028</v>
      </c>
      <c r="D1036" s="11">
        <v>6</v>
      </c>
      <c r="E1036" s="12">
        <v>3.6</v>
      </c>
      <c r="F1036" s="5">
        <f t="shared" si="83"/>
        <v>1.0833333333333333</v>
      </c>
      <c r="G1036" s="5">
        <f t="shared" si="84"/>
        <v>3.9</v>
      </c>
      <c r="R1036">
        <f t="shared" si="80"/>
        <v>0</v>
      </c>
      <c r="S1036">
        <f t="shared" si="81"/>
        <v>3.6</v>
      </c>
      <c r="T1036">
        <f t="shared" si="82"/>
        <v>1</v>
      </c>
    </row>
    <row r="1037" spans="2:20" x14ac:dyDescent="0.3">
      <c r="B1037" s="11" t="s">
        <v>11</v>
      </c>
      <c r="C1037" s="11">
        <v>1029</v>
      </c>
      <c r="D1037" s="11">
        <v>7</v>
      </c>
      <c r="E1037" s="12">
        <v>8.6</v>
      </c>
      <c r="F1037" s="5">
        <f t="shared" si="83"/>
        <v>1.5277777777777777</v>
      </c>
      <c r="G1037" s="5">
        <f t="shared" si="84"/>
        <v>5.5</v>
      </c>
      <c r="R1037">
        <f t="shared" si="80"/>
        <v>0</v>
      </c>
      <c r="S1037">
        <f t="shared" si="81"/>
        <v>8.6</v>
      </c>
      <c r="T1037">
        <f t="shared" si="82"/>
        <v>2.3888888888888888</v>
      </c>
    </row>
    <row r="1038" spans="2:20" x14ac:dyDescent="0.3">
      <c r="B1038" s="11" t="s">
        <v>11</v>
      </c>
      <c r="C1038" s="11">
        <v>1030</v>
      </c>
      <c r="D1038" s="11">
        <v>8</v>
      </c>
      <c r="E1038" s="12">
        <v>14.6</v>
      </c>
      <c r="F1038" s="5">
        <f t="shared" si="83"/>
        <v>1.5833333333333333</v>
      </c>
      <c r="G1038" s="5">
        <f t="shared" si="84"/>
        <v>5.7</v>
      </c>
      <c r="R1038">
        <f t="shared" si="80"/>
        <v>0</v>
      </c>
      <c r="S1038">
        <f t="shared" si="81"/>
        <v>14.6</v>
      </c>
      <c r="T1038">
        <f t="shared" si="82"/>
        <v>4.0555555555555554</v>
      </c>
    </row>
    <row r="1039" spans="2:20" x14ac:dyDescent="0.3">
      <c r="B1039" s="11" t="s">
        <v>11</v>
      </c>
      <c r="C1039" s="11">
        <v>1031</v>
      </c>
      <c r="D1039" s="11">
        <v>9</v>
      </c>
      <c r="E1039" s="12">
        <v>20</v>
      </c>
      <c r="F1039" s="5">
        <f t="shared" si="83"/>
        <v>1.3611111111111109</v>
      </c>
      <c r="G1039" s="5">
        <f t="shared" si="84"/>
        <v>4.8999999999999995</v>
      </c>
      <c r="R1039">
        <f t="shared" si="80"/>
        <v>0</v>
      </c>
      <c r="S1039">
        <f t="shared" si="81"/>
        <v>20</v>
      </c>
      <c r="T1039">
        <f t="shared" si="82"/>
        <v>5.5555555555555554</v>
      </c>
    </row>
    <row r="1040" spans="2:20" x14ac:dyDescent="0.3">
      <c r="B1040" s="11" t="s">
        <v>11</v>
      </c>
      <c r="C1040" s="11">
        <v>1032</v>
      </c>
      <c r="D1040" s="11">
        <v>10</v>
      </c>
      <c r="E1040" s="12">
        <v>24.4</v>
      </c>
      <c r="F1040" s="5">
        <f t="shared" si="83"/>
        <v>1.1388888888888888</v>
      </c>
      <c r="G1040" s="5">
        <f t="shared" si="84"/>
        <v>4.0999999999999996</v>
      </c>
      <c r="R1040">
        <f t="shared" si="80"/>
        <v>0</v>
      </c>
      <c r="S1040">
        <f t="shared" si="81"/>
        <v>24.4</v>
      </c>
      <c r="T1040">
        <f t="shared" si="82"/>
        <v>6.7777777777777768</v>
      </c>
    </row>
    <row r="1041" spans="2:20" x14ac:dyDescent="0.3">
      <c r="B1041" s="11" t="s">
        <v>11</v>
      </c>
      <c r="C1041" s="11">
        <v>1033</v>
      </c>
      <c r="D1041" s="11">
        <v>11</v>
      </c>
      <c r="E1041" s="12">
        <v>28.2</v>
      </c>
      <c r="F1041" s="5">
        <f t="shared" si="83"/>
        <v>1.0138888888888891</v>
      </c>
      <c r="G1041" s="5">
        <f t="shared" si="84"/>
        <v>3.6500000000000004</v>
      </c>
      <c r="R1041">
        <f t="shared" si="80"/>
        <v>0</v>
      </c>
      <c r="S1041">
        <f t="shared" si="81"/>
        <v>28.2</v>
      </c>
      <c r="T1041">
        <f t="shared" si="82"/>
        <v>7.833333333333333</v>
      </c>
    </row>
    <row r="1042" spans="2:20" x14ac:dyDescent="0.3">
      <c r="B1042" s="11" t="s">
        <v>11</v>
      </c>
      <c r="C1042" s="11">
        <v>1034</v>
      </c>
      <c r="D1042" s="11">
        <v>12</v>
      </c>
      <c r="E1042" s="12">
        <v>31.7</v>
      </c>
      <c r="F1042" s="5">
        <f t="shared" si="83"/>
        <v>0.94444444444444453</v>
      </c>
      <c r="G1042" s="5">
        <f t="shared" si="84"/>
        <v>3.4000000000000004</v>
      </c>
      <c r="R1042">
        <f t="shared" si="80"/>
        <v>0</v>
      </c>
      <c r="S1042">
        <f t="shared" si="81"/>
        <v>31.7</v>
      </c>
      <c r="T1042">
        <f t="shared" si="82"/>
        <v>8.8055555555555554</v>
      </c>
    </row>
    <row r="1043" spans="2:20" x14ac:dyDescent="0.3">
      <c r="B1043" s="11" t="s">
        <v>11</v>
      </c>
      <c r="C1043" s="11">
        <v>1035</v>
      </c>
      <c r="D1043" s="11">
        <v>13</v>
      </c>
      <c r="E1043" s="12">
        <v>35</v>
      </c>
      <c r="F1043" s="5">
        <f t="shared" si="83"/>
        <v>0.81944444444444475</v>
      </c>
      <c r="G1043" s="5">
        <f t="shared" si="84"/>
        <v>2.9500000000000011</v>
      </c>
      <c r="R1043">
        <f t="shared" si="80"/>
        <v>0</v>
      </c>
      <c r="S1043">
        <f t="shared" si="81"/>
        <v>35</v>
      </c>
      <c r="T1043">
        <f t="shared" si="82"/>
        <v>9.7222222222222214</v>
      </c>
    </row>
    <row r="1044" spans="2:20" x14ac:dyDescent="0.3">
      <c r="B1044" s="11" t="s">
        <v>11</v>
      </c>
      <c r="C1044" s="11">
        <v>1036</v>
      </c>
      <c r="D1044" s="11">
        <v>14</v>
      </c>
      <c r="E1044" s="12">
        <v>37.6</v>
      </c>
      <c r="F1044" s="5">
        <f t="shared" si="83"/>
        <v>0.65277777777777812</v>
      </c>
      <c r="G1044" s="5">
        <f t="shared" si="84"/>
        <v>2.3500000000000014</v>
      </c>
      <c r="R1044">
        <f t="shared" si="80"/>
        <v>0</v>
      </c>
      <c r="S1044">
        <f t="shared" si="81"/>
        <v>37.6</v>
      </c>
      <c r="T1044">
        <f t="shared" si="82"/>
        <v>10.444444444444445</v>
      </c>
    </row>
    <row r="1045" spans="2:20" x14ac:dyDescent="0.3">
      <c r="B1045" s="11" t="s">
        <v>11</v>
      </c>
      <c r="C1045" s="11">
        <v>1037</v>
      </c>
      <c r="D1045" s="11">
        <v>15</v>
      </c>
      <c r="E1045" s="12">
        <v>39.700000000000003</v>
      </c>
      <c r="F1045" s="5">
        <f t="shared" si="83"/>
        <v>0.54166666666666641</v>
      </c>
      <c r="G1045" s="5">
        <f t="shared" si="84"/>
        <v>1.9499999999999993</v>
      </c>
      <c r="R1045">
        <f t="shared" si="80"/>
        <v>0</v>
      </c>
      <c r="S1045">
        <f t="shared" si="81"/>
        <v>39.700000000000003</v>
      </c>
      <c r="T1045">
        <f t="shared" si="82"/>
        <v>11.027777777777779</v>
      </c>
    </row>
    <row r="1046" spans="2:20" x14ac:dyDescent="0.3">
      <c r="B1046" s="11" t="s">
        <v>11</v>
      </c>
      <c r="C1046" s="11">
        <v>1038</v>
      </c>
      <c r="D1046" s="11">
        <v>16</v>
      </c>
      <c r="E1046" s="12">
        <v>41.5</v>
      </c>
      <c r="F1046" s="5">
        <f t="shared" si="83"/>
        <v>0.54166666666666641</v>
      </c>
      <c r="G1046" s="5">
        <f t="shared" si="84"/>
        <v>1.9499999999999993</v>
      </c>
      <c r="R1046">
        <f t="shared" si="80"/>
        <v>0</v>
      </c>
      <c r="S1046">
        <f t="shared" si="81"/>
        <v>41.5</v>
      </c>
      <c r="T1046">
        <f t="shared" si="82"/>
        <v>11.527777777777777</v>
      </c>
    </row>
    <row r="1047" spans="2:20" x14ac:dyDescent="0.3">
      <c r="B1047" s="11" t="s">
        <v>11</v>
      </c>
      <c r="C1047" s="11">
        <v>1039</v>
      </c>
      <c r="D1047" s="11">
        <v>17</v>
      </c>
      <c r="E1047" s="12">
        <v>43.6</v>
      </c>
      <c r="F1047" s="5">
        <f t="shared" si="83"/>
        <v>0.625</v>
      </c>
      <c r="G1047" s="5">
        <f t="shared" si="84"/>
        <v>2.25</v>
      </c>
      <c r="R1047">
        <f t="shared" si="80"/>
        <v>0</v>
      </c>
      <c r="S1047">
        <f t="shared" si="81"/>
        <v>43.6</v>
      </c>
      <c r="T1047">
        <f t="shared" si="82"/>
        <v>12.111111111111111</v>
      </c>
    </row>
    <row r="1048" spans="2:20" x14ac:dyDescent="0.3">
      <c r="B1048" s="11" t="s">
        <v>11</v>
      </c>
      <c r="C1048" s="11">
        <v>1040</v>
      </c>
      <c r="D1048" s="11">
        <v>18</v>
      </c>
      <c r="E1048" s="12">
        <v>46</v>
      </c>
      <c r="F1048" s="5">
        <f t="shared" si="83"/>
        <v>0.6666666666666663</v>
      </c>
      <c r="G1048" s="5">
        <f t="shared" si="84"/>
        <v>2.3999999999999986</v>
      </c>
      <c r="R1048">
        <f t="shared" si="80"/>
        <v>0</v>
      </c>
      <c r="S1048">
        <f t="shared" si="81"/>
        <v>46</v>
      </c>
      <c r="T1048">
        <f t="shared" si="82"/>
        <v>12.777777777777777</v>
      </c>
    </row>
    <row r="1049" spans="2:20" x14ac:dyDescent="0.3">
      <c r="B1049" s="11" t="s">
        <v>11</v>
      </c>
      <c r="C1049" s="11">
        <v>1041</v>
      </c>
      <c r="D1049" s="11">
        <v>19</v>
      </c>
      <c r="E1049" s="12">
        <v>48.4</v>
      </c>
      <c r="F1049" s="5">
        <f t="shared" si="83"/>
        <v>0.625</v>
      </c>
      <c r="G1049" s="5">
        <f t="shared" si="84"/>
        <v>2.25</v>
      </c>
      <c r="R1049">
        <f t="shared" si="80"/>
        <v>0</v>
      </c>
      <c r="S1049">
        <f t="shared" si="81"/>
        <v>48.4</v>
      </c>
      <c r="T1049">
        <f t="shared" si="82"/>
        <v>13.444444444444443</v>
      </c>
    </row>
    <row r="1050" spans="2:20" x14ac:dyDescent="0.3">
      <c r="B1050" s="11" t="s">
        <v>11</v>
      </c>
      <c r="C1050" s="11">
        <v>1042</v>
      </c>
      <c r="D1050" s="11">
        <v>20</v>
      </c>
      <c r="E1050" s="12">
        <v>50.5</v>
      </c>
      <c r="F1050" s="5">
        <f t="shared" si="83"/>
        <v>0.4861111111111111</v>
      </c>
      <c r="G1050" s="5">
        <f t="shared" si="84"/>
        <v>1.75</v>
      </c>
      <c r="R1050">
        <f t="shared" si="80"/>
        <v>0</v>
      </c>
      <c r="S1050">
        <f t="shared" si="81"/>
        <v>50.5</v>
      </c>
      <c r="T1050">
        <f t="shared" si="82"/>
        <v>14.027777777777777</v>
      </c>
    </row>
    <row r="1051" spans="2:20" x14ac:dyDescent="0.3">
      <c r="B1051" s="11" t="s">
        <v>11</v>
      </c>
      <c r="C1051" s="11">
        <v>1043</v>
      </c>
      <c r="D1051" s="11">
        <v>21</v>
      </c>
      <c r="E1051" s="12">
        <v>51.9</v>
      </c>
      <c r="F1051" s="5">
        <f t="shared" si="83"/>
        <v>0.29166666666666685</v>
      </c>
      <c r="G1051" s="5">
        <f t="shared" si="84"/>
        <v>1.0500000000000007</v>
      </c>
      <c r="R1051">
        <f t="shared" si="80"/>
        <v>0</v>
      </c>
      <c r="S1051">
        <f t="shared" si="81"/>
        <v>51.9</v>
      </c>
      <c r="T1051">
        <f t="shared" si="82"/>
        <v>14.416666666666666</v>
      </c>
    </row>
    <row r="1052" spans="2:20" x14ac:dyDescent="0.3">
      <c r="B1052" s="11" t="s">
        <v>11</v>
      </c>
      <c r="C1052" s="11">
        <v>1044</v>
      </c>
      <c r="D1052" s="11">
        <v>22</v>
      </c>
      <c r="E1052" s="12">
        <v>52.6</v>
      </c>
      <c r="F1052" s="5">
        <f t="shared" si="83"/>
        <v>0.12499999999999981</v>
      </c>
      <c r="G1052" s="5">
        <f t="shared" si="84"/>
        <v>0.44999999999999929</v>
      </c>
      <c r="R1052">
        <f t="shared" si="80"/>
        <v>0</v>
      </c>
      <c r="S1052">
        <f t="shared" si="81"/>
        <v>52.6</v>
      </c>
      <c r="T1052">
        <f t="shared" si="82"/>
        <v>14.611111111111111</v>
      </c>
    </row>
    <row r="1053" spans="2:20" x14ac:dyDescent="0.3">
      <c r="B1053" s="11" t="s">
        <v>11</v>
      </c>
      <c r="C1053" s="11">
        <v>1045</v>
      </c>
      <c r="D1053" s="11">
        <v>23</v>
      </c>
      <c r="E1053" s="12">
        <v>52.8</v>
      </c>
      <c r="F1053" s="5">
        <f t="shared" si="83"/>
        <v>4.1666666666666269E-2</v>
      </c>
      <c r="G1053" s="5">
        <f t="shared" si="84"/>
        <v>0.14999999999999858</v>
      </c>
      <c r="R1053">
        <f t="shared" si="80"/>
        <v>0</v>
      </c>
      <c r="S1053">
        <f t="shared" si="81"/>
        <v>52.8</v>
      </c>
      <c r="T1053">
        <f t="shared" si="82"/>
        <v>14.666666666666666</v>
      </c>
    </row>
    <row r="1054" spans="2:20" x14ac:dyDescent="0.3">
      <c r="B1054" s="11" t="s">
        <v>11</v>
      </c>
      <c r="C1054" s="11">
        <v>1046</v>
      </c>
      <c r="D1054" s="11">
        <v>24</v>
      </c>
      <c r="E1054" s="12">
        <v>52.9</v>
      </c>
      <c r="F1054" s="5">
        <f t="shared" si="83"/>
        <v>4.1666666666667261E-2</v>
      </c>
      <c r="G1054" s="5">
        <f t="shared" si="84"/>
        <v>0.15000000000000213</v>
      </c>
      <c r="R1054">
        <f t="shared" si="80"/>
        <v>0</v>
      </c>
      <c r="S1054">
        <f t="shared" si="81"/>
        <v>52.9</v>
      </c>
      <c r="T1054">
        <f t="shared" si="82"/>
        <v>14.694444444444443</v>
      </c>
    </row>
    <row r="1055" spans="2:20" x14ac:dyDescent="0.3">
      <c r="B1055" s="11" t="s">
        <v>11</v>
      </c>
      <c r="C1055" s="11">
        <v>1047</v>
      </c>
      <c r="D1055" s="11">
        <v>25</v>
      </c>
      <c r="E1055" s="12">
        <v>53.1</v>
      </c>
      <c r="F1055" s="5">
        <f t="shared" si="83"/>
        <v>5.5555555555555358E-2</v>
      </c>
      <c r="G1055" s="5">
        <f t="shared" si="84"/>
        <v>0.19999999999999929</v>
      </c>
      <c r="R1055">
        <f t="shared" si="80"/>
        <v>0</v>
      </c>
      <c r="S1055">
        <f t="shared" si="81"/>
        <v>53.1</v>
      </c>
      <c r="T1055">
        <f t="shared" si="82"/>
        <v>14.75</v>
      </c>
    </row>
    <row r="1056" spans="2:20" x14ac:dyDescent="0.3">
      <c r="B1056" s="11" t="s">
        <v>11</v>
      </c>
      <c r="C1056" s="11">
        <v>1048</v>
      </c>
      <c r="D1056" s="11">
        <v>26</v>
      </c>
      <c r="E1056" s="12">
        <v>53.3</v>
      </c>
      <c r="F1056" s="5">
        <f t="shared" si="83"/>
        <v>0</v>
      </c>
      <c r="G1056" s="5">
        <f t="shared" si="84"/>
        <v>0</v>
      </c>
      <c r="R1056">
        <f t="shared" si="80"/>
        <v>0</v>
      </c>
      <c r="S1056">
        <f t="shared" si="81"/>
        <v>53.3</v>
      </c>
      <c r="T1056">
        <f t="shared" si="82"/>
        <v>14.805555555555554</v>
      </c>
    </row>
    <row r="1057" spans="2:20" x14ac:dyDescent="0.3">
      <c r="B1057" s="11" t="s">
        <v>11</v>
      </c>
      <c r="C1057" s="11">
        <v>1049</v>
      </c>
      <c r="D1057" s="11">
        <v>27</v>
      </c>
      <c r="E1057" s="12">
        <v>53.1</v>
      </c>
      <c r="F1057" s="5">
        <f t="shared" si="83"/>
        <v>-0.1388888888888889</v>
      </c>
      <c r="G1057" s="5">
        <f t="shared" si="84"/>
        <v>-0.5</v>
      </c>
      <c r="R1057">
        <f t="shared" si="80"/>
        <v>0</v>
      </c>
      <c r="S1057">
        <f t="shared" si="81"/>
        <v>53.1</v>
      </c>
      <c r="T1057">
        <f t="shared" si="82"/>
        <v>14.75</v>
      </c>
    </row>
    <row r="1058" spans="2:20" x14ac:dyDescent="0.3">
      <c r="B1058" s="11" t="s">
        <v>11</v>
      </c>
      <c r="C1058" s="11">
        <v>1050</v>
      </c>
      <c r="D1058" s="11">
        <v>28</v>
      </c>
      <c r="E1058" s="12">
        <v>52.3</v>
      </c>
      <c r="F1058" s="5">
        <f t="shared" si="83"/>
        <v>-0.33333333333333315</v>
      </c>
      <c r="G1058" s="5">
        <f t="shared" si="84"/>
        <v>-1.1999999999999993</v>
      </c>
      <c r="R1058">
        <f t="shared" si="80"/>
        <v>0</v>
      </c>
      <c r="S1058">
        <f t="shared" si="81"/>
        <v>52.3</v>
      </c>
      <c r="T1058">
        <f t="shared" si="82"/>
        <v>14.527777777777777</v>
      </c>
    </row>
    <row r="1059" spans="2:20" x14ac:dyDescent="0.3">
      <c r="B1059" s="11" t="s">
        <v>11</v>
      </c>
      <c r="C1059" s="11">
        <v>1051</v>
      </c>
      <c r="D1059" s="11">
        <v>29</v>
      </c>
      <c r="E1059" s="12">
        <v>50.7</v>
      </c>
      <c r="F1059" s="5">
        <f t="shared" si="83"/>
        <v>-0.4861111111111111</v>
      </c>
      <c r="G1059" s="5">
        <f t="shared" si="84"/>
        <v>-1.75</v>
      </c>
      <c r="R1059">
        <f t="shared" si="80"/>
        <v>0</v>
      </c>
      <c r="S1059">
        <f t="shared" si="81"/>
        <v>50.7</v>
      </c>
      <c r="T1059">
        <f t="shared" si="82"/>
        <v>14.083333333333334</v>
      </c>
    </row>
    <row r="1060" spans="2:20" x14ac:dyDescent="0.3">
      <c r="B1060" s="11" t="s">
        <v>11</v>
      </c>
      <c r="C1060" s="11">
        <v>1052</v>
      </c>
      <c r="D1060" s="11">
        <v>30</v>
      </c>
      <c r="E1060" s="12">
        <v>48.8</v>
      </c>
      <c r="F1060" s="5">
        <f t="shared" si="83"/>
        <v>-0.5833333333333337</v>
      </c>
      <c r="G1060" s="5">
        <f t="shared" si="84"/>
        <v>-2.1000000000000014</v>
      </c>
      <c r="R1060">
        <f t="shared" si="80"/>
        <v>0</v>
      </c>
      <c r="S1060">
        <f t="shared" si="81"/>
        <v>48.8</v>
      </c>
      <c r="T1060">
        <f t="shared" si="82"/>
        <v>13.555555555555554</v>
      </c>
    </row>
    <row r="1061" spans="2:20" x14ac:dyDescent="0.3">
      <c r="B1061" s="11" t="s">
        <v>11</v>
      </c>
      <c r="C1061" s="11">
        <v>1053</v>
      </c>
      <c r="D1061" s="11">
        <v>31</v>
      </c>
      <c r="E1061" s="12">
        <v>46.5</v>
      </c>
      <c r="F1061" s="5">
        <f t="shared" si="83"/>
        <v>-0.69444444444444442</v>
      </c>
      <c r="G1061" s="5">
        <f t="shared" si="84"/>
        <v>-2.5</v>
      </c>
      <c r="R1061">
        <f t="shared" si="80"/>
        <v>0</v>
      </c>
      <c r="S1061">
        <f t="shared" si="81"/>
        <v>46.5</v>
      </c>
      <c r="T1061">
        <f t="shared" si="82"/>
        <v>12.916666666666666</v>
      </c>
    </row>
    <row r="1062" spans="2:20" x14ac:dyDescent="0.3">
      <c r="B1062" s="11" t="s">
        <v>11</v>
      </c>
      <c r="C1062" s="11">
        <v>1054</v>
      </c>
      <c r="D1062" s="11">
        <v>32</v>
      </c>
      <c r="E1062" s="12">
        <v>43.8</v>
      </c>
      <c r="F1062" s="5">
        <f t="shared" si="83"/>
        <v>-0.86111111111111149</v>
      </c>
      <c r="G1062" s="5">
        <f t="shared" si="84"/>
        <v>-3.1000000000000014</v>
      </c>
      <c r="R1062">
        <f t="shared" si="80"/>
        <v>0</v>
      </c>
      <c r="S1062">
        <f t="shared" si="81"/>
        <v>43.8</v>
      </c>
      <c r="T1062">
        <f t="shared" si="82"/>
        <v>12.166666666666666</v>
      </c>
    </row>
    <row r="1063" spans="2:20" x14ac:dyDescent="0.3">
      <c r="B1063" s="11" t="s">
        <v>11</v>
      </c>
      <c r="C1063" s="11">
        <v>1055</v>
      </c>
      <c r="D1063" s="11">
        <v>33</v>
      </c>
      <c r="E1063" s="12">
        <v>40.299999999999997</v>
      </c>
      <c r="F1063" s="5">
        <f t="shared" si="83"/>
        <v>-1.0833333333333328</v>
      </c>
      <c r="G1063" s="5">
        <f t="shared" si="84"/>
        <v>-3.8999999999999986</v>
      </c>
      <c r="R1063">
        <f t="shared" si="80"/>
        <v>0</v>
      </c>
      <c r="S1063">
        <f t="shared" si="81"/>
        <v>40.299999999999997</v>
      </c>
      <c r="T1063">
        <f t="shared" si="82"/>
        <v>11.194444444444443</v>
      </c>
    </row>
    <row r="1064" spans="2:20" x14ac:dyDescent="0.3">
      <c r="B1064" s="11" t="s">
        <v>11</v>
      </c>
      <c r="C1064" s="11">
        <v>1056</v>
      </c>
      <c r="D1064" s="11">
        <v>34</v>
      </c>
      <c r="E1064" s="12">
        <v>36</v>
      </c>
      <c r="F1064" s="5">
        <f t="shared" si="83"/>
        <v>-1.333333333333333</v>
      </c>
      <c r="G1064" s="5">
        <f t="shared" si="84"/>
        <v>-4.7999999999999989</v>
      </c>
      <c r="R1064">
        <f t="shared" si="80"/>
        <v>0</v>
      </c>
      <c r="S1064">
        <f t="shared" si="81"/>
        <v>36</v>
      </c>
      <c r="T1064">
        <f t="shared" si="82"/>
        <v>10</v>
      </c>
    </row>
    <row r="1065" spans="2:20" x14ac:dyDescent="0.3">
      <c r="B1065" s="11" t="s">
        <v>11</v>
      </c>
      <c r="C1065" s="11">
        <v>1057</v>
      </c>
      <c r="D1065" s="11">
        <v>35</v>
      </c>
      <c r="E1065" s="12">
        <v>30.7</v>
      </c>
      <c r="F1065" s="5">
        <f t="shared" si="83"/>
        <v>-1.4722222222222223</v>
      </c>
      <c r="G1065" s="5">
        <f t="shared" si="84"/>
        <v>-5.3000000000000007</v>
      </c>
      <c r="R1065">
        <f t="shared" si="80"/>
        <v>0</v>
      </c>
      <c r="S1065">
        <f t="shared" si="81"/>
        <v>30.7</v>
      </c>
      <c r="T1065">
        <f t="shared" si="82"/>
        <v>8.5277777777777768</v>
      </c>
    </row>
    <row r="1066" spans="2:20" x14ac:dyDescent="0.3">
      <c r="B1066" s="11" t="s">
        <v>11</v>
      </c>
      <c r="C1066" s="11">
        <v>1058</v>
      </c>
      <c r="D1066" s="11">
        <v>36</v>
      </c>
      <c r="E1066" s="12">
        <v>25.4</v>
      </c>
      <c r="F1066" s="5">
        <f t="shared" si="83"/>
        <v>-1.3472222222222221</v>
      </c>
      <c r="G1066" s="5">
        <f t="shared" si="84"/>
        <v>-4.8499999999999996</v>
      </c>
      <c r="R1066">
        <f t="shared" si="80"/>
        <v>0</v>
      </c>
      <c r="S1066">
        <f t="shared" si="81"/>
        <v>25.4</v>
      </c>
      <c r="T1066">
        <f t="shared" si="82"/>
        <v>7.0555555555555554</v>
      </c>
    </row>
    <row r="1067" spans="2:20" x14ac:dyDescent="0.3">
      <c r="B1067" s="11" t="s">
        <v>11</v>
      </c>
      <c r="C1067" s="11">
        <v>1059</v>
      </c>
      <c r="D1067" s="11">
        <v>37</v>
      </c>
      <c r="E1067" s="12">
        <v>21</v>
      </c>
      <c r="F1067" s="5">
        <f t="shared" si="83"/>
        <v>-1.2083333333333333</v>
      </c>
      <c r="G1067" s="5">
        <f t="shared" si="84"/>
        <v>-4.3499999999999996</v>
      </c>
      <c r="R1067">
        <f t="shared" si="80"/>
        <v>0</v>
      </c>
      <c r="S1067">
        <f t="shared" si="81"/>
        <v>21</v>
      </c>
      <c r="T1067">
        <f t="shared" si="82"/>
        <v>5.833333333333333</v>
      </c>
    </row>
    <row r="1068" spans="2:20" x14ac:dyDescent="0.3">
      <c r="B1068" s="11" t="s">
        <v>11</v>
      </c>
      <c r="C1068" s="11">
        <v>1060</v>
      </c>
      <c r="D1068" s="11">
        <v>38</v>
      </c>
      <c r="E1068" s="12">
        <v>16.7</v>
      </c>
      <c r="F1068" s="5">
        <f t="shared" si="83"/>
        <v>-1.0555555555555556</v>
      </c>
      <c r="G1068" s="5">
        <f t="shared" si="84"/>
        <v>-3.8</v>
      </c>
      <c r="R1068">
        <f t="shared" si="80"/>
        <v>0</v>
      </c>
      <c r="S1068">
        <f t="shared" si="81"/>
        <v>16.7</v>
      </c>
      <c r="T1068">
        <f t="shared" si="82"/>
        <v>4.6388888888888884</v>
      </c>
    </row>
    <row r="1069" spans="2:20" x14ac:dyDescent="0.3">
      <c r="B1069" s="11" t="s">
        <v>11</v>
      </c>
      <c r="C1069" s="11">
        <v>1061</v>
      </c>
      <c r="D1069" s="11">
        <v>39</v>
      </c>
      <c r="E1069" s="12">
        <v>13.4</v>
      </c>
      <c r="F1069" s="5">
        <f t="shared" si="83"/>
        <v>-0.65277777777777768</v>
      </c>
      <c r="G1069" s="5">
        <f t="shared" si="84"/>
        <v>-2.3499999999999996</v>
      </c>
      <c r="R1069">
        <f t="shared" si="80"/>
        <v>0</v>
      </c>
      <c r="S1069">
        <f t="shared" si="81"/>
        <v>13.4</v>
      </c>
      <c r="T1069">
        <f t="shared" si="82"/>
        <v>3.7222222222222223</v>
      </c>
    </row>
    <row r="1070" spans="2:20" x14ac:dyDescent="0.3">
      <c r="B1070" s="11" t="s">
        <v>11</v>
      </c>
      <c r="C1070" s="11">
        <v>1062</v>
      </c>
      <c r="D1070" s="11">
        <v>40</v>
      </c>
      <c r="E1070" s="12">
        <v>12</v>
      </c>
      <c r="F1070" s="5">
        <f t="shared" si="83"/>
        <v>-0.18055555555555566</v>
      </c>
      <c r="G1070" s="5">
        <f t="shared" si="84"/>
        <v>-0.65000000000000036</v>
      </c>
      <c r="R1070">
        <f t="shared" si="80"/>
        <v>0</v>
      </c>
      <c r="S1070">
        <f t="shared" si="81"/>
        <v>12</v>
      </c>
      <c r="T1070">
        <f t="shared" si="82"/>
        <v>3.333333333333333</v>
      </c>
    </row>
    <row r="1071" spans="2:20" x14ac:dyDescent="0.3">
      <c r="B1071" s="11" t="s">
        <v>11</v>
      </c>
      <c r="C1071" s="11">
        <v>1063</v>
      </c>
      <c r="D1071" s="11">
        <v>41</v>
      </c>
      <c r="E1071" s="12">
        <v>12.1</v>
      </c>
      <c r="F1071" s="5">
        <f t="shared" si="83"/>
        <v>0.1111111111111112</v>
      </c>
      <c r="G1071" s="5">
        <f t="shared" si="84"/>
        <v>0.40000000000000036</v>
      </c>
      <c r="R1071">
        <f t="shared" si="80"/>
        <v>0</v>
      </c>
      <c r="S1071">
        <f t="shared" si="81"/>
        <v>12.1</v>
      </c>
      <c r="T1071">
        <f t="shared" si="82"/>
        <v>3.3611111111111107</v>
      </c>
    </row>
    <row r="1072" spans="2:20" x14ac:dyDescent="0.3">
      <c r="B1072" s="11" t="s">
        <v>11</v>
      </c>
      <c r="C1072" s="11">
        <v>1064</v>
      </c>
      <c r="D1072" s="11">
        <v>42</v>
      </c>
      <c r="E1072" s="12">
        <v>12.8</v>
      </c>
      <c r="F1072" s="5">
        <f t="shared" si="83"/>
        <v>0.4861111111111111</v>
      </c>
      <c r="G1072" s="5">
        <f t="shared" si="84"/>
        <v>1.75</v>
      </c>
      <c r="R1072">
        <f t="shared" si="80"/>
        <v>0</v>
      </c>
      <c r="S1072">
        <f t="shared" si="81"/>
        <v>12.8</v>
      </c>
      <c r="T1072">
        <f t="shared" si="82"/>
        <v>3.5555555555555558</v>
      </c>
    </row>
    <row r="1073" spans="2:20" x14ac:dyDescent="0.3">
      <c r="B1073" s="11" t="s">
        <v>11</v>
      </c>
      <c r="C1073" s="11">
        <v>1065</v>
      </c>
      <c r="D1073" s="11">
        <v>43</v>
      </c>
      <c r="E1073" s="12">
        <v>15.6</v>
      </c>
      <c r="F1073" s="5">
        <f t="shared" si="83"/>
        <v>0.98611111111111083</v>
      </c>
      <c r="G1073" s="5">
        <f t="shared" si="84"/>
        <v>3.5499999999999989</v>
      </c>
      <c r="R1073">
        <f t="shared" si="80"/>
        <v>0</v>
      </c>
      <c r="S1073">
        <f t="shared" si="81"/>
        <v>15.6</v>
      </c>
      <c r="T1073">
        <f t="shared" si="82"/>
        <v>4.333333333333333</v>
      </c>
    </row>
    <row r="1074" spans="2:20" x14ac:dyDescent="0.3">
      <c r="B1074" s="11" t="s">
        <v>11</v>
      </c>
      <c r="C1074" s="11">
        <v>1066</v>
      </c>
      <c r="D1074" s="11">
        <v>44</v>
      </c>
      <c r="E1074" s="12">
        <v>19.899999999999999</v>
      </c>
      <c r="F1074" s="5">
        <f t="shared" si="83"/>
        <v>1.0833333333333333</v>
      </c>
      <c r="G1074" s="5">
        <f t="shared" si="84"/>
        <v>3.8999999999999995</v>
      </c>
      <c r="R1074">
        <f t="shared" si="80"/>
        <v>0</v>
      </c>
      <c r="S1074">
        <f t="shared" si="81"/>
        <v>19.899999999999999</v>
      </c>
      <c r="T1074">
        <f t="shared" si="82"/>
        <v>5.5277777777777777</v>
      </c>
    </row>
    <row r="1075" spans="2:20" x14ac:dyDescent="0.3">
      <c r="B1075" s="11" t="s">
        <v>11</v>
      </c>
      <c r="C1075" s="11">
        <v>1067</v>
      </c>
      <c r="D1075" s="11">
        <v>45</v>
      </c>
      <c r="E1075" s="12">
        <v>23.4</v>
      </c>
      <c r="F1075" s="5">
        <f t="shared" si="83"/>
        <v>0.65277777777777812</v>
      </c>
      <c r="G1075" s="5">
        <f t="shared" si="84"/>
        <v>2.3500000000000014</v>
      </c>
      <c r="R1075">
        <f t="shared" si="80"/>
        <v>0</v>
      </c>
      <c r="S1075">
        <f t="shared" si="81"/>
        <v>23.4</v>
      </c>
      <c r="T1075">
        <f t="shared" si="82"/>
        <v>6.4999999999999991</v>
      </c>
    </row>
    <row r="1076" spans="2:20" x14ac:dyDescent="0.3">
      <c r="B1076" s="11" t="s">
        <v>11</v>
      </c>
      <c r="C1076" s="11">
        <v>1068</v>
      </c>
      <c r="D1076" s="11">
        <v>46</v>
      </c>
      <c r="E1076" s="12">
        <v>24.6</v>
      </c>
      <c r="F1076" s="5">
        <f t="shared" si="83"/>
        <v>0.25000000000000011</v>
      </c>
      <c r="G1076" s="5">
        <f t="shared" si="84"/>
        <v>0.90000000000000036</v>
      </c>
      <c r="R1076">
        <f t="shared" si="80"/>
        <v>0</v>
      </c>
      <c r="S1076">
        <f t="shared" si="81"/>
        <v>24.6</v>
      </c>
      <c r="T1076">
        <f t="shared" si="82"/>
        <v>6.8333333333333339</v>
      </c>
    </row>
    <row r="1077" spans="2:20" x14ac:dyDescent="0.3">
      <c r="B1077" s="11" t="s">
        <v>11</v>
      </c>
      <c r="C1077" s="11">
        <v>1069</v>
      </c>
      <c r="D1077" s="11">
        <v>47</v>
      </c>
      <c r="E1077" s="12">
        <v>25.2</v>
      </c>
      <c r="F1077" s="5">
        <f t="shared" si="83"/>
        <v>0.24999999999999961</v>
      </c>
      <c r="G1077" s="5">
        <f t="shared" si="84"/>
        <v>0.89999999999999858</v>
      </c>
      <c r="R1077">
        <f t="shared" si="80"/>
        <v>0</v>
      </c>
      <c r="S1077">
        <f t="shared" si="81"/>
        <v>25.2</v>
      </c>
      <c r="T1077">
        <f t="shared" si="82"/>
        <v>7</v>
      </c>
    </row>
    <row r="1078" spans="2:20" x14ac:dyDescent="0.3">
      <c r="B1078" s="11" t="s">
        <v>11</v>
      </c>
      <c r="C1078" s="11">
        <v>1070</v>
      </c>
      <c r="D1078" s="11">
        <v>48</v>
      </c>
      <c r="E1078" s="12">
        <v>26.4</v>
      </c>
      <c r="F1078" s="5">
        <f t="shared" si="83"/>
        <v>0.50000000000000022</v>
      </c>
      <c r="G1078" s="5">
        <f t="shared" si="84"/>
        <v>1.8000000000000007</v>
      </c>
      <c r="R1078">
        <f t="shared" si="80"/>
        <v>0</v>
      </c>
      <c r="S1078">
        <f t="shared" si="81"/>
        <v>26.4</v>
      </c>
      <c r="T1078">
        <f t="shared" si="82"/>
        <v>7.333333333333333</v>
      </c>
    </row>
    <row r="1079" spans="2:20" x14ac:dyDescent="0.3">
      <c r="B1079" s="11" t="s">
        <v>11</v>
      </c>
      <c r="C1079" s="11">
        <v>1071</v>
      </c>
      <c r="D1079" s="11">
        <v>49</v>
      </c>
      <c r="E1079" s="12">
        <v>28.8</v>
      </c>
      <c r="F1079" s="5">
        <f t="shared" si="83"/>
        <v>0.75000000000000022</v>
      </c>
      <c r="G1079" s="5">
        <f t="shared" si="84"/>
        <v>2.7000000000000011</v>
      </c>
      <c r="R1079">
        <f t="shared" si="80"/>
        <v>0</v>
      </c>
      <c r="S1079">
        <f t="shared" si="81"/>
        <v>28.8</v>
      </c>
      <c r="T1079">
        <f t="shared" si="82"/>
        <v>8</v>
      </c>
    </row>
    <row r="1080" spans="2:20" x14ac:dyDescent="0.3">
      <c r="B1080" s="11" t="s">
        <v>11</v>
      </c>
      <c r="C1080" s="11">
        <v>1072</v>
      </c>
      <c r="D1080" s="11">
        <v>50</v>
      </c>
      <c r="E1080" s="12">
        <v>31.8</v>
      </c>
      <c r="F1080" s="5">
        <f t="shared" si="83"/>
        <v>0.90277777777777724</v>
      </c>
      <c r="G1080" s="5">
        <f t="shared" si="84"/>
        <v>3.2499999999999982</v>
      </c>
      <c r="R1080">
        <f t="shared" si="80"/>
        <v>0</v>
      </c>
      <c r="S1080">
        <f t="shared" si="81"/>
        <v>31.8</v>
      </c>
      <c r="T1080">
        <f t="shared" si="82"/>
        <v>8.8333333333333339</v>
      </c>
    </row>
    <row r="1081" spans="2:20" x14ac:dyDescent="0.3">
      <c r="B1081" s="11" t="s">
        <v>11</v>
      </c>
      <c r="C1081" s="11">
        <v>1073</v>
      </c>
      <c r="D1081" s="11">
        <v>51</v>
      </c>
      <c r="E1081" s="12">
        <v>35.299999999999997</v>
      </c>
      <c r="F1081" s="5">
        <f t="shared" si="83"/>
        <v>1.0694444444444444</v>
      </c>
      <c r="G1081" s="5">
        <f t="shared" si="84"/>
        <v>3.8499999999999996</v>
      </c>
      <c r="R1081">
        <f t="shared" si="80"/>
        <v>0</v>
      </c>
      <c r="S1081">
        <f t="shared" si="81"/>
        <v>35.299999999999997</v>
      </c>
      <c r="T1081">
        <f t="shared" si="82"/>
        <v>9.8055555555555554</v>
      </c>
    </row>
    <row r="1082" spans="2:20" x14ac:dyDescent="0.3">
      <c r="B1082" s="11" t="s">
        <v>11</v>
      </c>
      <c r="C1082" s="11">
        <v>1074</v>
      </c>
      <c r="D1082" s="11">
        <v>52</v>
      </c>
      <c r="E1082" s="12">
        <v>39.5</v>
      </c>
      <c r="F1082" s="5">
        <f t="shared" si="83"/>
        <v>1.2777777777777781</v>
      </c>
      <c r="G1082" s="5">
        <f t="shared" si="84"/>
        <v>4.6000000000000014</v>
      </c>
      <c r="R1082">
        <f t="shared" si="80"/>
        <v>0</v>
      </c>
      <c r="S1082">
        <f t="shared" si="81"/>
        <v>39.5</v>
      </c>
      <c r="T1082">
        <f t="shared" si="82"/>
        <v>10.972222222222221</v>
      </c>
    </row>
    <row r="1083" spans="2:20" x14ac:dyDescent="0.3">
      <c r="B1083" s="11" t="s">
        <v>11</v>
      </c>
      <c r="C1083" s="11">
        <v>1075</v>
      </c>
      <c r="D1083" s="11">
        <v>53</v>
      </c>
      <c r="E1083" s="12">
        <v>44.5</v>
      </c>
      <c r="F1083" s="5">
        <f t="shared" si="83"/>
        <v>1.3611111111111107</v>
      </c>
      <c r="G1083" s="5">
        <f t="shared" si="84"/>
        <v>4.8999999999999986</v>
      </c>
      <c r="R1083">
        <f t="shared" si="80"/>
        <v>0</v>
      </c>
      <c r="S1083">
        <f t="shared" si="81"/>
        <v>44.5</v>
      </c>
      <c r="T1083">
        <f t="shared" si="82"/>
        <v>12.361111111111111</v>
      </c>
    </row>
    <row r="1084" spans="2:20" x14ac:dyDescent="0.3">
      <c r="B1084" s="11" t="s">
        <v>11</v>
      </c>
      <c r="C1084" s="11">
        <v>1076</v>
      </c>
      <c r="D1084" s="11">
        <v>54</v>
      </c>
      <c r="E1084" s="12">
        <v>49.3</v>
      </c>
      <c r="F1084" s="5">
        <f t="shared" si="83"/>
        <v>1.2222222222222219</v>
      </c>
      <c r="G1084" s="5">
        <f t="shared" si="84"/>
        <v>4.3999999999999986</v>
      </c>
      <c r="R1084">
        <f t="shared" si="80"/>
        <v>0</v>
      </c>
      <c r="S1084">
        <f t="shared" si="81"/>
        <v>49.3</v>
      </c>
      <c r="T1084">
        <f t="shared" si="82"/>
        <v>13.694444444444443</v>
      </c>
    </row>
    <row r="1085" spans="2:20" x14ac:dyDescent="0.3">
      <c r="B1085" s="11" t="s">
        <v>11</v>
      </c>
      <c r="C1085" s="11">
        <v>1077</v>
      </c>
      <c r="D1085" s="11">
        <v>55</v>
      </c>
      <c r="E1085" s="12">
        <v>53.3</v>
      </c>
      <c r="F1085" s="5">
        <f t="shared" si="83"/>
        <v>0.98611111111111127</v>
      </c>
      <c r="G1085" s="5">
        <f t="shared" si="84"/>
        <v>3.5500000000000007</v>
      </c>
      <c r="R1085">
        <f t="shared" si="80"/>
        <v>0</v>
      </c>
      <c r="S1085">
        <f t="shared" si="81"/>
        <v>53.3</v>
      </c>
      <c r="T1085">
        <f t="shared" si="82"/>
        <v>14.805555555555554</v>
      </c>
    </row>
    <row r="1086" spans="2:20" x14ac:dyDescent="0.3">
      <c r="B1086" s="11" t="s">
        <v>11</v>
      </c>
      <c r="C1086" s="11">
        <v>1078</v>
      </c>
      <c r="D1086" s="11">
        <v>56</v>
      </c>
      <c r="E1086" s="12">
        <v>56.4</v>
      </c>
      <c r="F1086" s="5">
        <f t="shared" si="83"/>
        <v>0.7777777777777779</v>
      </c>
      <c r="G1086" s="5">
        <f t="shared" si="84"/>
        <v>2.8000000000000007</v>
      </c>
      <c r="R1086">
        <f t="shared" si="80"/>
        <v>0</v>
      </c>
      <c r="S1086">
        <f t="shared" si="81"/>
        <v>56.4</v>
      </c>
      <c r="T1086">
        <f t="shared" si="82"/>
        <v>15.666666666666666</v>
      </c>
    </row>
    <row r="1087" spans="2:20" x14ac:dyDescent="0.3">
      <c r="B1087" s="11" t="s">
        <v>11</v>
      </c>
      <c r="C1087" s="11">
        <v>1079</v>
      </c>
      <c r="D1087" s="11">
        <v>57</v>
      </c>
      <c r="E1087" s="12">
        <v>58.9</v>
      </c>
      <c r="F1087" s="5">
        <f t="shared" si="83"/>
        <v>0.6666666666666673</v>
      </c>
      <c r="G1087" s="5">
        <f t="shared" si="84"/>
        <v>2.4000000000000021</v>
      </c>
      <c r="R1087">
        <f t="shared" si="80"/>
        <v>0</v>
      </c>
      <c r="S1087">
        <f t="shared" si="81"/>
        <v>58.9</v>
      </c>
      <c r="T1087">
        <f t="shared" si="82"/>
        <v>16.361111111111111</v>
      </c>
    </row>
    <row r="1088" spans="2:20" x14ac:dyDescent="0.3">
      <c r="B1088" s="11" t="s">
        <v>11</v>
      </c>
      <c r="C1088" s="11">
        <v>1080</v>
      </c>
      <c r="D1088" s="11">
        <v>58</v>
      </c>
      <c r="E1088" s="12">
        <v>61.2</v>
      </c>
      <c r="F1088" s="5">
        <f t="shared" si="83"/>
        <v>0.51388888888888928</v>
      </c>
      <c r="G1088" s="5">
        <f t="shared" si="84"/>
        <v>1.8500000000000014</v>
      </c>
      <c r="R1088">
        <f t="shared" si="80"/>
        <v>0</v>
      </c>
      <c r="S1088">
        <f t="shared" si="81"/>
        <v>61.2</v>
      </c>
      <c r="T1088">
        <f t="shared" si="82"/>
        <v>17</v>
      </c>
    </row>
    <row r="1089" spans="2:20" x14ac:dyDescent="0.3">
      <c r="B1089" s="11" t="s">
        <v>11</v>
      </c>
      <c r="C1089" s="11">
        <v>1081</v>
      </c>
      <c r="D1089" s="11">
        <v>59</v>
      </c>
      <c r="E1089" s="12">
        <v>62.6</v>
      </c>
      <c r="F1089" s="5">
        <f t="shared" si="83"/>
        <v>0.24999999999999961</v>
      </c>
      <c r="G1089" s="5">
        <f t="shared" si="84"/>
        <v>0.89999999999999858</v>
      </c>
      <c r="R1089">
        <f t="shared" si="80"/>
        <v>0</v>
      </c>
      <c r="S1089">
        <f t="shared" si="81"/>
        <v>62.6</v>
      </c>
      <c r="T1089">
        <f t="shared" si="82"/>
        <v>17.388888888888889</v>
      </c>
    </row>
    <row r="1090" spans="2:20" x14ac:dyDescent="0.3">
      <c r="B1090" s="11" t="s">
        <v>11</v>
      </c>
      <c r="C1090" s="11">
        <v>1082</v>
      </c>
      <c r="D1090" s="11">
        <v>60</v>
      </c>
      <c r="E1090" s="12">
        <v>63</v>
      </c>
      <c r="F1090" s="5">
        <f t="shared" si="83"/>
        <v>-1.3888888888889086E-2</v>
      </c>
      <c r="G1090" s="5">
        <f t="shared" si="84"/>
        <v>-5.0000000000000711E-2</v>
      </c>
      <c r="R1090">
        <f t="shared" si="80"/>
        <v>0</v>
      </c>
      <c r="S1090">
        <f t="shared" si="81"/>
        <v>63</v>
      </c>
      <c r="T1090">
        <f t="shared" si="82"/>
        <v>17.5</v>
      </c>
    </row>
    <row r="1091" spans="2:20" x14ac:dyDescent="0.3">
      <c r="B1091" s="11" t="s">
        <v>11</v>
      </c>
      <c r="C1091" s="11">
        <v>1083</v>
      </c>
      <c r="D1091" s="11">
        <v>61</v>
      </c>
      <c r="E1091" s="12">
        <v>62.5</v>
      </c>
      <c r="F1091" s="5">
        <f t="shared" si="83"/>
        <v>-0.29166666666666685</v>
      </c>
      <c r="G1091" s="5">
        <f t="shared" si="84"/>
        <v>-1.0500000000000007</v>
      </c>
      <c r="R1091">
        <f t="shared" si="80"/>
        <v>0</v>
      </c>
      <c r="S1091">
        <f t="shared" si="81"/>
        <v>62.5</v>
      </c>
      <c r="T1091">
        <f t="shared" si="82"/>
        <v>17.361111111111111</v>
      </c>
    </row>
    <row r="1092" spans="2:20" x14ac:dyDescent="0.3">
      <c r="B1092" s="11" t="s">
        <v>11</v>
      </c>
      <c r="C1092" s="11">
        <v>1084</v>
      </c>
      <c r="D1092" s="11">
        <v>62</v>
      </c>
      <c r="E1092" s="12">
        <v>60.9</v>
      </c>
      <c r="F1092" s="5">
        <f t="shared" si="83"/>
        <v>-0.44444444444444481</v>
      </c>
      <c r="G1092" s="5">
        <f t="shared" si="84"/>
        <v>-1.6000000000000014</v>
      </c>
      <c r="R1092">
        <f t="shared" si="80"/>
        <v>0</v>
      </c>
      <c r="S1092">
        <f t="shared" si="81"/>
        <v>60.9</v>
      </c>
      <c r="T1092">
        <f t="shared" si="82"/>
        <v>16.916666666666664</v>
      </c>
    </row>
    <row r="1093" spans="2:20" x14ac:dyDescent="0.3">
      <c r="B1093" s="11" t="s">
        <v>11</v>
      </c>
      <c r="C1093" s="11">
        <v>1085</v>
      </c>
      <c r="D1093" s="11">
        <v>63</v>
      </c>
      <c r="E1093" s="12">
        <v>59.3</v>
      </c>
      <c r="F1093" s="5">
        <f t="shared" si="83"/>
        <v>-0.31944444444444403</v>
      </c>
      <c r="G1093" s="5">
        <f t="shared" si="84"/>
        <v>-1.1499999999999986</v>
      </c>
      <c r="R1093">
        <f t="shared" si="80"/>
        <v>0</v>
      </c>
      <c r="S1093">
        <f t="shared" si="81"/>
        <v>59.3</v>
      </c>
      <c r="T1093">
        <f t="shared" si="82"/>
        <v>16.472222222222221</v>
      </c>
    </row>
    <row r="1094" spans="2:20" x14ac:dyDescent="0.3">
      <c r="B1094" s="11" t="s">
        <v>11</v>
      </c>
      <c r="C1094" s="11">
        <v>1086</v>
      </c>
      <c r="D1094" s="11">
        <v>64</v>
      </c>
      <c r="E1094" s="12">
        <v>58.6</v>
      </c>
      <c r="F1094" s="5">
        <f t="shared" si="83"/>
        <v>-9.7222222222221627E-2</v>
      </c>
      <c r="G1094" s="5">
        <f t="shared" si="84"/>
        <v>-0.34999999999999787</v>
      </c>
      <c r="R1094">
        <f t="shared" si="80"/>
        <v>0</v>
      </c>
      <c r="S1094">
        <f t="shared" si="81"/>
        <v>58.6</v>
      </c>
      <c r="T1094">
        <f t="shared" si="82"/>
        <v>16.277777777777779</v>
      </c>
    </row>
    <row r="1095" spans="2:20" x14ac:dyDescent="0.3">
      <c r="B1095" s="11" t="s">
        <v>11</v>
      </c>
      <c r="C1095" s="11">
        <v>1087</v>
      </c>
      <c r="D1095" s="11">
        <v>65</v>
      </c>
      <c r="E1095" s="12">
        <v>58.6</v>
      </c>
      <c r="F1095" s="5">
        <f t="shared" si="83"/>
        <v>1.3888888888889086E-2</v>
      </c>
      <c r="G1095" s="5">
        <f t="shared" si="84"/>
        <v>5.0000000000000711E-2</v>
      </c>
      <c r="R1095">
        <f t="shared" si="80"/>
        <v>0</v>
      </c>
      <c r="S1095">
        <f t="shared" si="81"/>
        <v>58.6</v>
      </c>
      <c r="T1095">
        <f t="shared" si="82"/>
        <v>16.277777777777779</v>
      </c>
    </row>
    <row r="1096" spans="2:20" x14ac:dyDescent="0.3">
      <c r="B1096" s="11" t="s">
        <v>11</v>
      </c>
      <c r="C1096" s="11">
        <v>1088</v>
      </c>
      <c r="D1096" s="11">
        <v>66</v>
      </c>
      <c r="E1096" s="12">
        <v>58.7</v>
      </c>
      <c r="F1096" s="5">
        <f t="shared" si="83"/>
        <v>2.7777777777777186E-2</v>
      </c>
      <c r="G1096" s="5">
        <f t="shared" si="84"/>
        <v>9.9999999999997868E-2</v>
      </c>
      <c r="R1096">
        <f t="shared" ref="R1096:R1159" si="85">IF(E1096&lt;1,1,0)</f>
        <v>0</v>
      </c>
      <c r="S1096">
        <f t="shared" ref="S1096:S1159" si="86">IF(R1096=1,"",E1096)</f>
        <v>58.7</v>
      </c>
      <c r="T1096">
        <f t="shared" ref="T1096:T1159" si="87">E1096/3.6</f>
        <v>16.305555555555557</v>
      </c>
    </row>
    <row r="1097" spans="2:20" x14ac:dyDescent="0.3">
      <c r="B1097" s="11" t="s">
        <v>11</v>
      </c>
      <c r="C1097" s="11">
        <v>1089</v>
      </c>
      <c r="D1097" s="11">
        <v>67</v>
      </c>
      <c r="E1097" s="12">
        <v>58.8</v>
      </c>
      <c r="F1097" s="5">
        <f t="shared" si="83"/>
        <v>1.3888888888888099E-2</v>
      </c>
      <c r="G1097" s="5">
        <f t="shared" si="84"/>
        <v>4.9999999999997158E-2</v>
      </c>
      <c r="R1097">
        <f t="shared" si="85"/>
        <v>0</v>
      </c>
      <c r="S1097">
        <f t="shared" si="86"/>
        <v>58.8</v>
      </c>
      <c r="T1097">
        <f t="shared" si="87"/>
        <v>16.333333333333332</v>
      </c>
    </row>
    <row r="1098" spans="2:20" x14ac:dyDescent="0.3">
      <c r="B1098" s="11" t="s">
        <v>11</v>
      </c>
      <c r="C1098" s="11">
        <v>1090</v>
      </c>
      <c r="D1098" s="11">
        <v>68</v>
      </c>
      <c r="E1098" s="12">
        <v>58.8</v>
      </c>
      <c r="F1098" s="5">
        <f t="shared" ref="F1098:F1161" si="88">($E1099-$E1097)/2/3.6</f>
        <v>0</v>
      </c>
      <c r="G1098" s="5">
        <f t="shared" ref="G1098:G1161" si="89">($E1099-$E1097)/2</f>
        <v>0</v>
      </c>
      <c r="R1098">
        <f t="shared" si="85"/>
        <v>0</v>
      </c>
      <c r="S1098">
        <f t="shared" si="86"/>
        <v>58.8</v>
      </c>
      <c r="T1098">
        <f t="shared" si="87"/>
        <v>16.333333333333332</v>
      </c>
    </row>
    <row r="1099" spans="2:20" x14ac:dyDescent="0.3">
      <c r="B1099" s="11" t="s">
        <v>11</v>
      </c>
      <c r="C1099" s="11">
        <v>1091</v>
      </c>
      <c r="D1099" s="11">
        <v>69</v>
      </c>
      <c r="E1099" s="12">
        <v>58.8</v>
      </c>
      <c r="F1099" s="5">
        <f t="shared" si="88"/>
        <v>4.1666666666667261E-2</v>
      </c>
      <c r="G1099" s="5">
        <f t="shared" si="89"/>
        <v>0.15000000000000213</v>
      </c>
      <c r="R1099">
        <f t="shared" si="85"/>
        <v>0</v>
      </c>
      <c r="S1099">
        <f t="shared" si="86"/>
        <v>58.8</v>
      </c>
      <c r="T1099">
        <f t="shared" si="87"/>
        <v>16.333333333333332</v>
      </c>
    </row>
    <row r="1100" spans="2:20" x14ac:dyDescent="0.3">
      <c r="B1100" s="11" t="s">
        <v>11</v>
      </c>
      <c r="C1100" s="11">
        <v>1092</v>
      </c>
      <c r="D1100" s="11">
        <v>70</v>
      </c>
      <c r="E1100" s="12">
        <v>59.1</v>
      </c>
      <c r="F1100" s="5">
        <f t="shared" si="88"/>
        <v>0.18055555555555614</v>
      </c>
      <c r="G1100" s="5">
        <f t="shared" si="89"/>
        <v>0.65000000000000213</v>
      </c>
      <c r="R1100">
        <f t="shared" si="85"/>
        <v>0</v>
      </c>
      <c r="S1100">
        <f t="shared" si="86"/>
        <v>59.1</v>
      </c>
      <c r="T1100">
        <f t="shared" si="87"/>
        <v>16.416666666666668</v>
      </c>
    </row>
    <row r="1101" spans="2:20" x14ac:dyDescent="0.3">
      <c r="B1101" s="11" t="s">
        <v>11</v>
      </c>
      <c r="C1101" s="11">
        <v>1093</v>
      </c>
      <c r="D1101" s="11">
        <v>71</v>
      </c>
      <c r="E1101" s="12">
        <v>60.1</v>
      </c>
      <c r="F1101" s="5">
        <f t="shared" si="88"/>
        <v>0.36111111111111133</v>
      </c>
      <c r="G1101" s="5">
        <f t="shared" si="89"/>
        <v>1.3000000000000007</v>
      </c>
      <c r="R1101">
        <f t="shared" si="85"/>
        <v>0</v>
      </c>
      <c r="S1101">
        <f t="shared" si="86"/>
        <v>60.1</v>
      </c>
      <c r="T1101">
        <f t="shared" si="87"/>
        <v>16.694444444444443</v>
      </c>
    </row>
    <row r="1102" spans="2:20" x14ac:dyDescent="0.3">
      <c r="B1102" s="11" t="s">
        <v>11</v>
      </c>
      <c r="C1102" s="11">
        <v>1094</v>
      </c>
      <c r="D1102" s="11">
        <v>72</v>
      </c>
      <c r="E1102" s="12">
        <v>61.7</v>
      </c>
      <c r="F1102" s="5">
        <f t="shared" si="88"/>
        <v>0.40277777777777757</v>
      </c>
      <c r="G1102" s="5">
        <f t="shared" si="89"/>
        <v>1.4499999999999993</v>
      </c>
      <c r="R1102">
        <f t="shared" si="85"/>
        <v>0</v>
      </c>
      <c r="S1102">
        <f t="shared" si="86"/>
        <v>61.7</v>
      </c>
      <c r="T1102">
        <f t="shared" si="87"/>
        <v>17.138888888888889</v>
      </c>
    </row>
    <row r="1103" spans="2:20" x14ac:dyDescent="0.3">
      <c r="B1103" s="11" t="s">
        <v>11</v>
      </c>
      <c r="C1103" s="11">
        <v>1095</v>
      </c>
      <c r="D1103" s="11">
        <v>73</v>
      </c>
      <c r="E1103" s="12">
        <v>63</v>
      </c>
      <c r="F1103" s="5">
        <f t="shared" si="88"/>
        <v>0.27777777777777779</v>
      </c>
      <c r="G1103" s="5">
        <f t="shared" si="89"/>
        <v>1</v>
      </c>
      <c r="R1103">
        <f t="shared" si="85"/>
        <v>0</v>
      </c>
      <c r="S1103">
        <f t="shared" si="86"/>
        <v>63</v>
      </c>
      <c r="T1103">
        <f t="shared" si="87"/>
        <v>17.5</v>
      </c>
    </row>
    <row r="1104" spans="2:20" x14ac:dyDescent="0.3">
      <c r="B1104" s="11" t="s">
        <v>11</v>
      </c>
      <c r="C1104" s="11">
        <v>1096</v>
      </c>
      <c r="D1104" s="11">
        <v>74</v>
      </c>
      <c r="E1104" s="12">
        <v>63.7</v>
      </c>
      <c r="F1104" s="5">
        <f t="shared" si="88"/>
        <v>0.12499999999999981</v>
      </c>
      <c r="G1104" s="5">
        <f t="shared" si="89"/>
        <v>0.44999999999999929</v>
      </c>
      <c r="R1104">
        <f t="shared" si="85"/>
        <v>0</v>
      </c>
      <c r="S1104">
        <f t="shared" si="86"/>
        <v>63.7</v>
      </c>
      <c r="T1104">
        <f t="shared" si="87"/>
        <v>17.694444444444446</v>
      </c>
    </row>
    <row r="1105" spans="2:20" x14ac:dyDescent="0.3">
      <c r="B1105" s="11" t="s">
        <v>11</v>
      </c>
      <c r="C1105" s="11">
        <v>1097</v>
      </c>
      <c r="D1105" s="11">
        <v>75</v>
      </c>
      <c r="E1105" s="12">
        <v>63.9</v>
      </c>
      <c r="F1105" s="5">
        <f t="shared" si="88"/>
        <v>-2.7777777777778172E-2</v>
      </c>
      <c r="G1105" s="5">
        <f t="shared" si="89"/>
        <v>-0.10000000000000142</v>
      </c>
      <c r="R1105">
        <f t="shared" si="85"/>
        <v>0</v>
      </c>
      <c r="S1105">
        <f t="shared" si="86"/>
        <v>63.9</v>
      </c>
      <c r="T1105">
        <f t="shared" si="87"/>
        <v>17.75</v>
      </c>
    </row>
    <row r="1106" spans="2:20" x14ac:dyDescent="0.3">
      <c r="B1106" s="11" t="s">
        <v>11</v>
      </c>
      <c r="C1106" s="11">
        <v>1098</v>
      </c>
      <c r="D1106" s="11">
        <v>76</v>
      </c>
      <c r="E1106" s="12">
        <v>63.5</v>
      </c>
      <c r="F1106" s="5">
        <f t="shared" si="88"/>
        <v>-0.2222222222222224</v>
      </c>
      <c r="G1106" s="5">
        <f t="shared" si="89"/>
        <v>-0.80000000000000071</v>
      </c>
      <c r="R1106">
        <f t="shared" si="85"/>
        <v>0</v>
      </c>
      <c r="S1106">
        <f t="shared" si="86"/>
        <v>63.5</v>
      </c>
      <c r="T1106">
        <f t="shared" si="87"/>
        <v>17.638888888888889</v>
      </c>
    </row>
    <row r="1107" spans="2:20" x14ac:dyDescent="0.3">
      <c r="B1107" s="11" t="s">
        <v>11</v>
      </c>
      <c r="C1107" s="11">
        <v>1099</v>
      </c>
      <c r="D1107" s="11">
        <v>77</v>
      </c>
      <c r="E1107" s="12">
        <v>62.3</v>
      </c>
      <c r="F1107" s="5">
        <f t="shared" si="88"/>
        <v>-0.44444444444444481</v>
      </c>
      <c r="G1107" s="5">
        <f t="shared" si="89"/>
        <v>-1.6000000000000014</v>
      </c>
      <c r="R1107">
        <f t="shared" si="85"/>
        <v>0</v>
      </c>
      <c r="S1107">
        <f t="shared" si="86"/>
        <v>62.3</v>
      </c>
      <c r="T1107">
        <f t="shared" si="87"/>
        <v>17.305555555555554</v>
      </c>
    </row>
    <row r="1108" spans="2:20" x14ac:dyDescent="0.3">
      <c r="B1108" s="11" t="s">
        <v>11</v>
      </c>
      <c r="C1108" s="11">
        <v>1100</v>
      </c>
      <c r="D1108" s="11">
        <v>78</v>
      </c>
      <c r="E1108" s="12">
        <v>60.3</v>
      </c>
      <c r="F1108" s="5">
        <f t="shared" si="88"/>
        <v>-0.47222222222222199</v>
      </c>
      <c r="G1108" s="5">
        <f t="shared" si="89"/>
        <v>-1.6999999999999993</v>
      </c>
      <c r="R1108">
        <f t="shared" si="85"/>
        <v>0</v>
      </c>
      <c r="S1108">
        <f t="shared" si="86"/>
        <v>60.3</v>
      </c>
      <c r="T1108">
        <f t="shared" si="87"/>
        <v>16.75</v>
      </c>
    </row>
    <row r="1109" spans="2:20" x14ac:dyDescent="0.3">
      <c r="B1109" s="11" t="s">
        <v>11</v>
      </c>
      <c r="C1109" s="11">
        <v>1101</v>
      </c>
      <c r="D1109" s="11">
        <v>79</v>
      </c>
      <c r="E1109" s="12">
        <v>58.9</v>
      </c>
      <c r="F1109" s="5">
        <f t="shared" si="88"/>
        <v>-0.26388888888888867</v>
      </c>
      <c r="G1109" s="5">
        <f t="shared" si="89"/>
        <v>-0.94999999999999929</v>
      </c>
      <c r="R1109">
        <f t="shared" si="85"/>
        <v>0</v>
      </c>
      <c r="S1109">
        <f t="shared" si="86"/>
        <v>58.9</v>
      </c>
      <c r="T1109">
        <f t="shared" si="87"/>
        <v>16.361111111111111</v>
      </c>
    </row>
    <row r="1110" spans="2:20" x14ac:dyDescent="0.3">
      <c r="B1110" s="11" t="s">
        <v>11</v>
      </c>
      <c r="C1110" s="11">
        <v>1102</v>
      </c>
      <c r="D1110" s="11">
        <v>80</v>
      </c>
      <c r="E1110" s="12">
        <v>58.4</v>
      </c>
      <c r="F1110" s="5">
        <f t="shared" si="88"/>
        <v>-1.3888888888889086E-2</v>
      </c>
      <c r="G1110" s="5">
        <f t="shared" si="89"/>
        <v>-5.0000000000000711E-2</v>
      </c>
      <c r="R1110">
        <f t="shared" si="85"/>
        <v>0</v>
      </c>
      <c r="S1110">
        <f t="shared" si="86"/>
        <v>58.4</v>
      </c>
      <c r="T1110">
        <f t="shared" si="87"/>
        <v>16.222222222222221</v>
      </c>
    </row>
    <row r="1111" spans="2:20" x14ac:dyDescent="0.3">
      <c r="B1111" s="11" t="s">
        <v>11</v>
      </c>
      <c r="C1111" s="11">
        <v>1103</v>
      </c>
      <c r="D1111" s="11">
        <v>81</v>
      </c>
      <c r="E1111" s="12">
        <v>58.8</v>
      </c>
      <c r="F1111" s="5">
        <f t="shared" si="88"/>
        <v>0.25000000000000061</v>
      </c>
      <c r="G1111" s="5">
        <f t="shared" si="89"/>
        <v>0.90000000000000213</v>
      </c>
      <c r="R1111">
        <f t="shared" si="85"/>
        <v>0</v>
      </c>
      <c r="S1111">
        <f t="shared" si="86"/>
        <v>58.8</v>
      </c>
      <c r="T1111">
        <f t="shared" si="87"/>
        <v>16.333333333333332</v>
      </c>
    </row>
    <row r="1112" spans="2:20" x14ac:dyDescent="0.3">
      <c r="B1112" s="11" t="s">
        <v>11</v>
      </c>
      <c r="C1112" s="11">
        <v>1104</v>
      </c>
      <c r="D1112" s="11">
        <v>82</v>
      </c>
      <c r="E1112" s="12">
        <v>60.2</v>
      </c>
      <c r="F1112" s="5">
        <f t="shared" si="88"/>
        <v>0.4861111111111111</v>
      </c>
      <c r="G1112" s="5">
        <f t="shared" si="89"/>
        <v>1.75</v>
      </c>
      <c r="R1112">
        <f t="shared" si="85"/>
        <v>0</v>
      </c>
      <c r="S1112">
        <f t="shared" si="86"/>
        <v>60.2</v>
      </c>
      <c r="T1112">
        <f t="shared" si="87"/>
        <v>16.722222222222221</v>
      </c>
    </row>
    <row r="1113" spans="2:20" x14ac:dyDescent="0.3">
      <c r="B1113" s="11" t="s">
        <v>11</v>
      </c>
      <c r="C1113" s="11">
        <v>1105</v>
      </c>
      <c r="D1113" s="11">
        <v>83</v>
      </c>
      <c r="E1113" s="12">
        <v>62.3</v>
      </c>
      <c r="F1113" s="5">
        <f t="shared" si="88"/>
        <v>0.51388888888888828</v>
      </c>
      <c r="G1113" s="5">
        <f t="shared" si="89"/>
        <v>1.8499999999999979</v>
      </c>
      <c r="R1113">
        <f t="shared" si="85"/>
        <v>0</v>
      </c>
      <c r="S1113">
        <f t="shared" si="86"/>
        <v>62.3</v>
      </c>
      <c r="T1113">
        <f t="shared" si="87"/>
        <v>17.305555555555554</v>
      </c>
    </row>
    <row r="1114" spans="2:20" x14ac:dyDescent="0.3">
      <c r="B1114" s="11" t="s">
        <v>11</v>
      </c>
      <c r="C1114" s="11">
        <v>1106</v>
      </c>
      <c r="D1114" s="11">
        <v>84</v>
      </c>
      <c r="E1114" s="12">
        <v>63.9</v>
      </c>
      <c r="F1114" s="5">
        <f t="shared" si="88"/>
        <v>0.30555555555555597</v>
      </c>
      <c r="G1114" s="5">
        <f t="shared" si="89"/>
        <v>1.1000000000000014</v>
      </c>
      <c r="R1114">
        <f t="shared" si="85"/>
        <v>0</v>
      </c>
      <c r="S1114">
        <f t="shared" si="86"/>
        <v>63.9</v>
      </c>
      <c r="T1114">
        <f t="shared" si="87"/>
        <v>17.75</v>
      </c>
    </row>
    <row r="1115" spans="2:20" x14ac:dyDescent="0.3">
      <c r="B1115" s="11" t="s">
        <v>11</v>
      </c>
      <c r="C1115" s="11">
        <v>1107</v>
      </c>
      <c r="D1115" s="11">
        <v>85</v>
      </c>
      <c r="E1115" s="12">
        <v>64.5</v>
      </c>
      <c r="F1115" s="5">
        <f t="shared" si="88"/>
        <v>6.9444444444445433E-2</v>
      </c>
      <c r="G1115" s="5">
        <f t="shared" si="89"/>
        <v>0.25000000000000355</v>
      </c>
      <c r="R1115">
        <f t="shared" si="85"/>
        <v>0</v>
      </c>
      <c r="S1115">
        <f t="shared" si="86"/>
        <v>64.5</v>
      </c>
      <c r="T1115">
        <f t="shared" si="87"/>
        <v>17.916666666666668</v>
      </c>
    </row>
    <row r="1116" spans="2:20" x14ac:dyDescent="0.3">
      <c r="B1116" s="11" t="s">
        <v>11</v>
      </c>
      <c r="C1116" s="11">
        <v>1108</v>
      </c>
      <c r="D1116" s="11">
        <v>86</v>
      </c>
      <c r="E1116" s="12">
        <v>64.400000000000006</v>
      </c>
      <c r="F1116" s="5">
        <f t="shared" si="88"/>
        <v>-0.1388888888888889</v>
      </c>
      <c r="G1116" s="5">
        <f t="shared" si="89"/>
        <v>-0.5</v>
      </c>
      <c r="R1116">
        <f t="shared" si="85"/>
        <v>0</v>
      </c>
      <c r="S1116">
        <f t="shared" si="86"/>
        <v>64.400000000000006</v>
      </c>
      <c r="T1116">
        <f t="shared" si="87"/>
        <v>17.888888888888889</v>
      </c>
    </row>
    <row r="1117" spans="2:20" x14ac:dyDescent="0.3">
      <c r="B1117" s="11" t="s">
        <v>11</v>
      </c>
      <c r="C1117" s="11">
        <v>1109</v>
      </c>
      <c r="D1117" s="11">
        <v>87</v>
      </c>
      <c r="E1117" s="12">
        <v>63.5</v>
      </c>
      <c r="F1117" s="5">
        <f t="shared" si="88"/>
        <v>-0.33333333333333409</v>
      </c>
      <c r="G1117" s="5">
        <f t="shared" si="89"/>
        <v>-1.2000000000000028</v>
      </c>
      <c r="R1117">
        <f t="shared" si="85"/>
        <v>0</v>
      </c>
      <c r="S1117">
        <f t="shared" si="86"/>
        <v>63.5</v>
      </c>
      <c r="T1117">
        <f t="shared" si="87"/>
        <v>17.638888888888889</v>
      </c>
    </row>
    <row r="1118" spans="2:20" x14ac:dyDescent="0.3">
      <c r="B1118" s="11" t="s">
        <v>11</v>
      </c>
      <c r="C1118" s="11">
        <v>1110</v>
      </c>
      <c r="D1118" s="11">
        <v>88</v>
      </c>
      <c r="E1118" s="12">
        <v>62</v>
      </c>
      <c r="F1118" s="5">
        <f t="shared" si="88"/>
        <v>-0.31944444444444403</v>
      </c>
      <c r="G1118" s="5">
        <f t="shared" si="89"/>
        <v>-1.1499999999999986</v>
      </c>
      <c r="R1118">
        <f t="shared" si="85"/>
        <v>0</v>
      </c>
      <c r="S1118">
        <f t="shared" si="86"/>
        <v>62</v>
      </c>
      <c r="T1118">
        <f t="shared" si="87"/>
        <v>17.222222222222221</v>
      </c>
    </row>
    <row r="1119" spans="2:20" x14ac:dyDescent="0.3">
      <c r="B1119" s="11" t="s">
        <v>11</v>
      </c>
      <c r="C1119" s="11">
        <v>1111</v>
      </c>
      <c r="D1119" s="11">
        <v>89</v>
      </c>
      <c r="E1119" s="12">
        <v>61.2</v>
      </c>
      <c r="F1119" s="5">
        <f t="shared" si="88"/>
        <v>-9.7222222222222612E-2</v>
      </c>
      <c r="G1119" s="5">
        <f t="shared" si="89"/>
        <v>-0.35000000000000142</v>
      </c>
      <c r="R1119">
        <f t="shared" si="85"/>
        <v>0</v>
      </c>
      <c r="S1119">
        <f t="shared" si="86"/>
        <v>61.2</v>
      </c>
      <c r="T1119">
        <f t="shared" si="87"/>
        <v>17</v>
      </c>
    </row>
    <row r="1120" spans="2:20" x14ac:dyDescent="0.3">
      <c r="B1120" s="11" t="s">
        <v>11</v>
      </c>
      <c r="C1120" s="11">
        <v>1112</v>
      </c>
      <c r="D1120" s="11">
        <v>90</v>
      </c>
      <c r="E1120" s="12">
        <v>61.3</v>
      </c>
      <c r="F1120" s="5">
        <f t="shared" si="88"/>
        <v>0.19444444444444425</v>
      </c>
      <c r="G1120" s="5">
        <f t="shared" si="89"/>
        <v>0.69999999999999929</v>
      </c>
      <c r="R1120">
        <f t="shared" si="85"/>
        <v>0</v>
      </c>
      <c r="S1120">
        <f t="shared" si="86"/>
        <v>61.3</v>
      </c>
      <c r="T1120">
        <f t="shared" si="87"/>
        <v>17.027777777777775</v>
      </c>
    </row>
    <row r="1121" spans="2:20" x14ac:dyDescent="0.3">
      <c r="B1121" s="11" t="s">
        <v>11</v>
      </c>
      <c r="C1121" s="11">
        <v>1113</v>
      </c>
      <c r="D1121" s="11">
        <v>91</v>
      </c>
      <c r="E1121" s="12">
        <v>62.6</v>
      </c>
      <c r="F1121" s="5">
        <f t="shared" si="88"/>
        <v>0.55555555555555558</v>
      </c>
      <c r="G1121" s="5">
        <f t="shared" si="89"/>
        <v>2</v>
      </c>
      <c r="R1121">
        <f t="shared" si="85"/>
        <v>0</v>
      </c>
      <c r="S1121">
        <f t="shared" si="86"/>
        <v>62.6</v>
      </c>
      <c r="T1121">
        <f t="shared" si="87"/>
        <v>17.388888888888889</v>
      </c>
    </row>
    <row r="1122" spans="2:20" x14ac:dyDescent="0.3">
      <c r="B1122" s="11" t="s">
        <v>11</v>
      </c>
      <c r="C1122" s="11">
        <v>1114</v>
      </c>
      <c r="D1122" s="11">
        <v>92</v>
      </c>
      <c r="E1122" s="12">
        <v>65.3</v>
      </c>
      <c r="F1122" s="5">
        <f t="shared" si="88"/>
        <v>0.74999999999999978</v>
      </c>
      <c r="G1122" s="5">
        <f t="shared" si="89"/>
        <v>2.6999999999999993</v>
      </c>
      <c r="R1122">
        <f t="shared" si="85"/>
        <v>0</v>
      </c>
      <c r="S1122">
        <f t="shared" si="86"/>
        <v>65.3</v>
      </c>
      <c r="T1122">
        <f t="shared" si="87"/>
        <v>18.138888888888889</v>
      </c>
    </row>
    <row r="1123" spans="2:20" x14ac:dyDescent="0.3">
      <c r="B1123" s="11" t="s">
        <v>11</v>
      </c>
      <c r="C1123" s="11">
        <v>1115</v>
      </c>
      <c r="D1123" s="11">
        <v>93</v>
      </c>
      <c r="E1123" s="12">
        <v>68</v>
      </c>
      <c r="F1123" s="5">
        <f t="shared" si="88"/>
        <v>0.56944444444444564</v>
      </c>
      <c r="G1123" s="5">
        <f t="shared" si="89"/>
        <v>2.0500000000000043</v>
      </c>
      <c r="R1123">
        <f t="shared" si="85"/>
        <v>0</v>
      </c>
      <c r="S1123">
        <f t="shared" si="86"/>
        <v>68</v>
      </c>
      <c r="T1123">
        <f t="shared" si="87"/>
        <v>18.888888888888889</v>
      </c>
    </row>
    <row r="1124" spans="2:20" x14ac:dyDescent="0.3">
      <c r="B1124" s="11" t="s">
        <v>11</v>
      </c>
      <c r="C1124" s="11">
        <v>1116</v>
      </c>
      <c r="D1124" s="11">
        <v>94</v>
      </c>
      <c r="E1124" s="12">
        <v>69.400000000000006</v>
      </c>
      <c r="F1124" s="5">
        <f t="shared" si="88"/>
        <v>0.23611111111111149</v>
      </c>
      <c r="G1124" s="5">
        <f t="shared" si="89"/>
        <v>0.85000000000000142</v>
      </c>
      <c r="R1124">
        <f t="shared" si="85"/>
        <v>0</v>
      </c>
      <c r="S1124">
        <f t="shared" si="86"/>
        <v>69.400000000000006</v>
      </c>
      <c r="T1124">
        <f t="shared" si="87"/>
        <v>19.277777777777779</v>
      </c>
    </row>
    <row r="1125" spans="2:20" x14ac:dyDescent="0.3">
      <c r="B1125" s="11" t="s">
        <v>11</v>
      </c>
      <c r="C1125" s="11">
        <v>1117</v>
      </c>
      <c r="D1125" s="11">
        <v>95</v>
      </c>
      <c r="E1125" s="12">
        <v>69.7</v>
      </c>
      <c r="F1125" s="5">
        <f t="shared" si="88"/>
        <v>-1.3888888888890073E-2</v>
      </c>
      <c r="G1125" s="5">
        <f t="shared" si="89"/>
        <v>-5.0000000000004263E-2</v>
      </c>
      <c r="R1125">
        <f t="shared" si="85"/>
        <v>0</v>
      </c>
      <c r="S1125">
        <f t="shared" si="86"/>
        <v>69.7</v>
      </c>
      <c r="T1125">
        <f t="shared" si="87"/>
        <v>19.361111111111111</v>
      </c>
    </row>
    <row r="1126" spans="2:20" x14ac:dyDescent="0.3">
      <c r="B1126" s="11" t="s">
        <v>11</v>
      </c>
      <c r="C1126" s="11">
        <v>1118</v>
      </c>
      <c r="D1126" s="11">
        <v>96</v>
      </c>
      <c r="E1126" s="12">
        <v>69.3</v>
      </c>
      <c r="F1126" s="5">
        <f t="shared" si="88"/>
        <v>-0.2222222222222234</v>
      </c>
      <c r="G1126" s="5">
        <f t="shared" si="89"/>
        <v>-0.80000000000000426</v>
      </c>
      <c r="R1126">
        <f t="shared" si="85"/>
        <v>0</v>
      </c>
      <c r="S1126">
        <f t="shared" si="86"/>
        <v>69.3</v>
      </c>
      <c r="T1126">
        <f t="shared" si="87"/>
        <v>19.25</v>
      </c>
    </row>
    <row r="1127" spans="2:20" x14ac:dyDescent="0.3">
      <c r="B1127" s="11" t="s">
        <v>11</v>
      </c>
      <c r="C1127" s="11">
        <v>1119</v>
      </c>
      <c r="D1127" s="11">
        <v>97</v>
      </c>
      <c r="E1127" s="12">
        <v>68.099999999999994</v>
      </c>
      <c r="F1127" s="5">
        <f t="shared" si="88"/>
        <v>-0.33333333333333215</v>
      </c>
      <c r="G1127" s="5">
        <f t="shared" si="89"/>
        <v>-1.1999999999999957</v>
      </c>
      <c r="R1127">
        <f t="shared" si="85"/>
        <v>0</v>
      </c>
      <c r="S1127">
        <f t="shared" si="86"/>
        <v>68.099999999999994</v>
      </c>
      <c r="T1127">
        <f t="shared" si="87"/>
        <v>18.916666666666664</v>
      </c>
    </row>
    <row r="1128" spans="2:20" x14ac:dyDescent="0.3">
      <c r="B1128" s="11" t="s">
        <v>11</v>
      </c>
      <c r="C1128" s="11">
        <v>1120</v>
      </c>
      <c r="D1128" s="11">
        <v>98</v>
      </c>
      <c r="E1128" s="12">
        <v>66.900000000000006</v>
      </c>
      <c r="F1128" s="5">
        <f t="shared" si="88"/>
        <v>-0.26388888888888767</v>
      </c>
      <c r="G1128" s="5">
        <f t="shared" si="89"/>
        <v>-0.94999999999999574</v>
      </c>
      <c r="R1128">
        <f t="shared" si="85"/>
        <v>0</v>
      </c>
      <c r="S1128">
        <f t="shared" si="86"/>
        <v>66.900000000000006</v>
      </c>
      <c r="T1128">
        <f t="shared" si="87"/>
        <v>18.583333333333336</v>
      </c>
    </row>
    <row r="1129" spans="2:20" x14ac:dyDescent="0.3">
      <c r="B1129" s="11" t="s">
        <v>11</v>
      </c>
      <c r="C1129" s="11">
        <v>1121</v>
      </c>
      <c r="D1129" s="11">
        <v>99</v>
      </c>
      <c r="E1129" s="12">
        <v>66.2</v>
      </c>
      <c r="F1129" s="5">
        <f t="shared" si="88"/>
        <v>-0.16666666666666705</v>
      </c>
      <c r="G1129" s="5">
        <f t="shared" si="89"/>
        <v>-0.60000000000000142</v>
      </c>
      <c r="R1129">
        <f t="shared" si="85"/>
        <v>0</v>
      </c>
      <c r="S1129">
        <f t="shared" si="86"/>
        <v>66.2</v>
      </c>
      <c r="T1129">
        <f t="shared" si="87"/>
        <v>18.388888888888889</v>
      </c>
    </row>
    <row r="1130" spans="2:20" x14ac:dyDescent="0.3">
      <c r="B1130" s="11" t="s">
        <v>11</v>
      </c>
      <c r="C1130" s="11">
        <v>1122</v>
      </c>
      <c r="D1130" s="11">
        <v>100</v>
      </c>
      <c r="E1130" s="12">
        <v>65.7</v>
      </c>
      <c r="F1130" s="5">
        <f t="shared" si="88"/>
        <v>-0.18055555555555516</v>
      </c>
      <c r="G1130" s="5">
        <f t="shared" si="89"/>
        <v>-0.64999999999999858</v>
      </c>
      <c r="R1130">
        <f t="shared" si="85"/>
        <v>0</v>
      </c>
      <c r="S1130">
        <f t="shared" si="86"/>
        <v>65.7</v>
      </c>
      <c r="T1130">
        <f t="shared" si="87"/>
        <v>18.25</v>
      </c>
    </row>
    <row r="1131" spans="2:20" x14ac:dyDescent="0.3">
      <c r="B1131" s="11" t="s">
        <v>11</v>
      </c>
      <c r="C1131" s="11">
        <v>1123</v>
      </c>
      <c r="D1131" s="11">
        <v>101</v>
      </c>
      <c r="E1131" s="12">
        <v>64.900000000000006</v>
      </c>
      <c r="F1131" s="5">
        <f t="shared" si="88"/>
        <v>-0.34722222222222221</v>
      </c>
      <c r="G1131" s="5">
        <f t="shared" si="89"/>
        <v>-1.25</v>
      </c>
      <c r="R1131">
        <f t="shared" si="85"/>
        <v>0</v>
      </c>
      <c r="S1131">
        <f t="shared" si="86"/>
        <v>64.900000000000006</v>
      </c>
      <c r="T1131">
        <f t="shared" si="87"/>
        <v>18.027777777777779</v>
      </c>
    </row>
    <row r="1132" spans="2:20" x14ac:dyDescent="0.3">
      <c r="B1132" s="11" t="s">
        <v>11</v>
      </c>
      <c r="C1132" s="11">
        <v>1124</v>
      </c>
      <c r="D1132" s="11">
        <v>102</v>
      </c>
      <c r="E1132" s="12">
        <v>63.2</v>
      </c>
      <c r="F1132" s="5">
        <f t="shared" si="88"/>
        <v>-0.63888888888889006</v>
      </c>
      <c r="G1132" s="5">
        <f t="shared" si="89"/>
        <v>-2.3000000000000043</v>
      </c>
      <c r="R1132">
        <f t="shared" si="85"/>
        <v>0</v>
      </c>
      <c r="S1132">
        <f t="shared" si="86"/>
        <v>63.2</v>
      </c>
      <c r="T1132">
        <f t="shared" si="87"/>
        <v>17.555555555555557</v>
      </c>
    </row>
    <row r="1133" spans="2:20" x14ac:dyDescent="0.3">
      <c r="B1133" s="11" t="s">
        <v>11</v>
      </c>
      <c r="C1133" s="11">
        <v>1125</v>
      </c>
      <c r="D1133" s="11">
        <v>103</v>
      </c>
      <c r="E1133" s="12">
        <v>60.3</v>
      </c>
      <c r="F1133" s="5">
        <f t="shared" si="88"/>
        <v>-1.0277777777777786</v>
      </c>
      <c r="G1133" s="5">
        <f t="shared" si="89"/>
        <v>-3.7000000000000028</v>
      </c>
      <c r="R1133">
        <f t="shared" si="85"/>
        <v>0</v>
      </c>
      <c r="S1133">
        <f t="shared" si="86"/>
        <v>60.3</v>
      </c>
      <c r="T1133">
        <f t="shared" si="87"/>
        <v>16.75</v>
      </c>
    </row>
    <row r="1134" spans="2:20" x14ac:dyDescent="0.3">
      <c r="B1134" s="11" t="s">
        <v>11</v>
      </c>
      <c r="C1134" s="11">
        <v>1126</v>
      </c>
      <c r="D1134" s="11">
        <v>104</v>
      </c>
      <c r="E1134" s="12">
        <v>55.8</v>
      </c>
      <c r="F1134" s="5">
        <f t="shared" si="88"/>
        <v>-1.3611111111111107</v>
      </c>
      <c r="G1134" s="5">
        <f t="shared" si="89"/>
        <v>-4.8999999999999986</v>
      </c>
      <c r="R1134">
        <f t="shared" si="85"/>
        <v>0</v>
      </c>
      <c r="S1134">
        <f t="shared" si="86"/>
        <v>55.8</v>
      </c>
      <c r="T1134">
        <f t="shared" si="87"/>
        <v>15.499999999999998</v>
      </c>
    </row>
    <row r="1135" spans="2:20" x14ac:dyDescent="0.3">
      <c r="B1135" s="11" t="s">
        <v>11</v>
      </c>
      <c r="C1135" s="11">
        <v>1127</v>
      </c>
      <c r="D1135" s="11">
        <v>105</v>
      </c>
      <c r="E1135" s="12">
        <v>50.5</v>
      </c>
      <c r="F1135" s="5">
        <f t="shared" si="88"/>
        <v>-1.4722222222222214</v>
      </c>
      <c r="G1135" s="5">
        <f t="shared" si="89"/>
        <v>-5.2999999999999972</v>
      </c>
      <c r="R1135">
        <f t="shared" si="85"/>
        <v>0</v>
      </c>
      <c r="S1135">
        <f t="shared" si="86"/>
        <v>50.5</v>
      </c>
      <c r="T1135">
        <f t="shared" si="87"/>
        <v>14.027777777777777</v>
      </c>
    </row>
    <row r="1136" spans="2:20" x14ac:dyDescent="0.3">
      <c r="B1136" s="11" t="s">
        <v>11</v>
      </c>
      <c r="C1136" s="11">
        <v>1128</v>
      </c>
      <c r="D1136" s="11">
        <v>106</v>
      </c>
      <c r="E1136" s="12">
        <v>45.2</v>
      </c>
      <c r="F1136" s="5">
        <f t="shared" si="88"/>
        <v>-1.4444444444444442</v>
      </c>
      <c r="G1136" s="5">
        <f t="shared" si="89"/>
        <v>-5.1999999999999993</v>
      </c>
      <c r="R1136">
        <f t="shared" si="85"/>
        <v>0</v>
      </c>
      <c r="S1136">
        <f t="shared" si="86"/>
        <v>45.2</v>
      </c>
      <c r="T1136">
        <f t="shared" si="87"/>
        <v>12.555555555555555</v>
      </c>
    </row>
    <row r="1137" spans="2:20" x14ac:dyDescent="0.3">
      <c r="B1137" s="11" t="s">
        <v>11</v>
      </c>
      <c r="C1137" s="11">
        <v>1129</v>
      </c>
      <c r="D1137" s="11">
        <v>107</v>
      </c>
      <c r="E1137" s="12">
        <v>40.1</v>
      </c>
      <c r="F1137" s="5">
        <f t="shared" si="88"/>
        <v>-1.25</v>
      </c>
      <c r="G1137" s="5">
        <f t="shared" si="89"/>
        <v>-4.5</v>
      </c>
      <c r="R1137">
        <f t="shared" si="85"/>
        <v>0</v>
      </c>
      <c r="S1137">
        <f t="shared" si="86"/>
        <v>40.1</v>
      </c>
      <c r="T1137">
        <f t="shared" si="87"/>
        <v>11.138888888888889</v>
      </c>
    </row>
    <row r="1138" spans="2:20" x14ac:dyDescent="0.3">
      <c r="B1138" s="11" t="s">
        <v>11</v>
      </c>
      <c r="C1138" s="11">
        <v>1130</v>
      </c>
      <c r="D1138" s="11">
        <v>108</v>
      </c>
      <c r="E1138" s="12">
        <v>36.200000000000003</v>
      </c>
      <c r="F1138" s="5">
        <f t="shared" si="88"/>
        <v>-1.0000000000000004</v>
      </c>
      <c r="G1138" s="5">
        <f t="shared" si="89"/>
        <v>-3.6000000000000014</v>
      </c>
      <c r="R1138">
        <f t="shared" si="85"/>
        <v>0</v>
      </c>
      <c r="S1138">
        <f t="shared" si="86"/>
        <v>36.200000000000003</v>
      </c>
      <c r="T1138">
        <f t="shared" si="87"/>
        <v>10.055555555555555</v>
      </c>
    </row>
    <row r="1139" spans="2:20" x14ac:dyDescent="0.3">
      <c r="B1139" s="11" t="s">
        <v>11</v>
      </c>
      <c r="C1139" s="11">
        <v>1131</v>
      </c>
      <c r="D1139" s="11">
        <v>109</v>
      </c>
      <c r="E1139" s="12">
        <v>32.9</v>
      </c>
      <c r="F1139" s="5">
        <f t="shared" si="88"/>
        <v>-0.88888888888888917</v>
      </c>
      <c r="G1139" s="5">
        <f t="shared" si="89"/>
        <v>-3.2000000000000011</v>
      </c>
      <c r="R1139">
        <f t="shared" si="85"/>
        <v>0</v>
      </c>
      <c r="S1139">
        <f t="shared" si="86"/>
        <v>32.9</v>
      </c>
      <c r="T1139">
        <f t="shared" si="87"/>
        <v>9.1388888888888875</v>
      </c>
    </row>
    <row r="1140" spans="2:20" x14ac:dyDescent="0.3">
      <c r="B1140" s="11" t="s">
        <v>11</v>
      </c>
      <c r="C1140" s="11">
        <v>1132</v>
      </c>
      <c r="D1140" s="11">
        <v>110</v>
      </c>
      <c r="E1140" s="12">
        <v>29.8</v>
      </c>
      <c r="F1140" s="5">
        <f t="shared" si="88"/>
        <v>-0.87499999999999956</v>
      </c>
      <c r="G1140" s="5">
        <f t="shared" si="89"/>
        <v>-3.1499999999999986</v>
      </c>
      <c r="R1140">
        <f t="shared" si="85"/>
        <v>0</v>
      </c>
      <c r="S1140">
        <f t="shared" si="86"/>
        <v>29.8</v>
      </c>
      <c r="T1140">
        <f t="shared" si="87"/>
        <v>8.2777777777777786</v>
      </c>
    </row>
    <row r="1141" spans="2:20" x14ac:dyDescent="0.3">
      <c r="B1141" s="11" t="s">
        <v>11</v>
      </c>
      <c r="C1141" s="11">
        <v>1133</v>
      </c>
      <c r="D1141" s="11">
        <v>111</v>
      </c>
      <c r="E1141" s="12">
        <v>26.6</v>
      </c>
      <c r="F1141" s="5">
        <f t="shared" si="88"/>
        <v>-0.94444444444444453</v>
      </c>
      <c r="G1141" s="5">
        <f t="shared" si="89"/>
        <v>-3.4000000000000004</v>
      </c>
      <c r="R1141">
        <f t="shared" si="85"/>
        <v>0</v>
      </c>
      <c r="S1141">
        <f t="shared" si="86"/>
        <v>26.6</v>
      </c>
      <c r="T1141">
        <f t="shared" si="87"/>
        <v>7.3888888888888893</v>
      </c>
    </row>
    <row r="1142" spans="2:20" x14ac:dyDescent="0.3">
      <c r="B1142" s="11" t="s">
        <v>11</v>
      </c>
      <c r="C1142" s="11">
        <v>1134</v>
      </c>
      <c r="D1142" s="11">
        <v>112</v>
      </c>
      <c r="E1142" s="12">
        <v>23</v>
      </c>
      <c r="F1142" s="5">
        <f t="shared" si="88"/>
        <v>-1.0000000000000004</v>
      </c>
      <c r="G1142" s="5">
        <f t="shared" si="89"/>
        <v>-3.6000000000000014</v>
      </c>
      <c r="R1142">
        <f t="shared" si="85"/>
        <v>0</v>
      </c>
      <c r="S1142">
        <f t="shared" si="86"/>
        <v>23</v>
      </c>
      <c r="T1142">
        <f t="shared" si="87"/>
        <v>6.3888888888888884</v>
      </c>
    </row>
    <row r="1143" spans="2:20" x14ac:dyDescent="0.3">
      <c r="B1143" s="11" t="s">
        <v>11</v>
      </c>
      <c r="C1143" s="11">
        <v>1135</v>
      </c>
      <c r="D1143" s="11">
        <v>113</v>
      </c>
      <c r="E1143" s="12">
        <v>19.399999999999999</v>
      </c>
      <c r="F1143" s="5">
        <f t="shared" si="88"/>
        <v>-0.93055555555555547</v>
      </c>
      <c r="G1143" s="5">
        <f t="shared" si="89"/>
        <v>-3.3499999999999996</v>
      </c>
      <c r="R1143">
        <f t="shared" si="85"/>
        <v>0</v>
      </c>
      <c r="S1143">
        <f t="shared" si="86"/>
        <v>19.399999999999999</v>
      </c>
      <c r="T1143">
        <f t="shared" si="87"/>
        <v>5.3888888888888884</v>
      </c>
    </row>
    <row r="1144" spans="2:20" x14ac:dyDescent="0.3">
      <c r="B1144" s="11" t="s">
        <v>11</v>
      </c>
      <c r="C1144" s="11">
        <v>1136</v>
      </c>
      <c r="D1144" s="11">
        <v>114</v>
      </c>
      <c r="E1144" s="12">
        <v>16.3</v>
      </c>
      <c r="F1144" s="5">
        <f t="shared" si="88"/>
        <v>-0.66666666666666652</v>
      </c>
      <c r="G1144" s="5">
        <f t="shared" si="89"/>
        <v>-2.3999999999999995</v>
      </c>
      <c r="R1144">
        <f t="shared" si="85"/>
        <v>0</v>
      </c>
      <c r="S1144">
        <f t="shared" si="86"/>
        <v>16.3</v>
      </c>
      <c r="T1144">
        <f t="shared" si="87"/>
        <v>4.5277777777777777</v>
      </c>
    </row>
    <row r="1145" spans="2:20" x14ac:dyDescent="0.3">
      <c r="B1145" s="11" t="s">
        <v>11</v>
      </c>
      <c r="C1145" s="11">
        <v>1137</v>
      </c>
      <c r="D1145" s="11">
        <v>115</v>
      </c>
      <c r="E1145" s="12">
        <v>14.6</v>
      </c>
      <c r="F1145" s="5">
        <f t="shared" si="88"/>
        <v>-0.29166666666666685</v>
      </c>
      <c r="G1145" s="5">
        <f t="shared" si="89"/>
        <v>-1.0500000000000007</v>
      </c>
      <c r="R1145">
        <f t="shared" si="85"/>
        <v>0</v>
      </c>
      <c r="S1145">
        <f t="shared" si="86"/>
        <v>14.6</v>
      </c>
      <c r="T1145">
        <f t="shared" si="87"/>
        <v>4.0555555555555554</v>
      </c>
    </row>
    <row r="1146" spans="2:20" x14ac:dyDescent="0.3">
      <c r="B1146" s="11" t="s">
        <v>11</v>
      </c>
      <c r="C1146" s="11">
        <v>1138</v>
      </c>
      <c r="D1146" s="11">
        <v>116</v>
      </c>
      <c r="E1146" s="12">
        <v>14.2</v>
      </c>
      <c r="F1146" s="5">
        <f t="shared" si="88"/>
        <v>-4.1666666666666519E-2</v>
      </c>
      <c r="G1146" s="5">
        <f t="shared" si="89"/>
        <v>-0.14999999999999947</v>
      </c>
      <c r="R1146">
        <f t="shared" si="85"/>
        <v>0</v>
      </c>
      <c r="S1146">
        <f t="shared" si="86"/>
        <v>14.2</v>
      </c>
      <c r="T1146">
        <f t="shared" si="87"/>
        <v>3.9444444444444442</v>
      </c>
    </row>
    <row r="1147" spans="2:20" x14ac:dyDescent="0.3">
      <c r="B1147" s="11" t="s">
        <v>11</v>
      </c>
      <c r="C1147" s="11">
        <v>1139</v>
      </c>
      <c r="D1147" s="11">
        <v>117</v>
      </c>
      <c r="E1147" s="12">
        <v>14.3</v>
      </c>
      <c r="F1147" s="5">
        <f t="shared" si="88"/>
        <v>5.5555555555555601E-2</v>
      </c>
      <c r="G1147" s="5">
        <f t="shared" si="89"/>
        <v>0.20000000000000018</v>
      </c>
      <c r="R1147">
        <f t="shared" si="85"/>
        <v>0</v>
      </c>
      <c r="S1147">
        <f t="shared" si="86"/>
        <v>14.3</v>
      </c>
      <c r="T1147">
        <f t="shared" si="87"/>
        <v>3.9722222222222223</v>
      </c>
    </row>
    <row r="1148" spans="2:20" x14ac:dyDescent="0.3">
      <c r="B1148" s="11" t="s">
        <v>11</v>
      </c>
      <c r="C1148" s="11">
        <v>1140</v>
      </c>
      <c r="D1148" s="11">
        <v>118</v>
      </c>
      <c r="E1148" s="12">
        <v>14.6</v>
      </c>
      <c r="F1148" s="5">
        <f t="shared" si="88"/>
        <v>0.11111111111111097</v>
      </c>
      <c r="G1148" s="5">
        <f t="shared" si="89"/>
        <v>0.39999999999999947</v>
      </c>
      <c r="R1148">
        <f t="shared" si="85"/>
        <v>0</v>
      </c>
      <c r="S1148">
        <f t="shared" si="86"/>
        <v>14.6</v>
      </c>
      <c r="T1148">
        <f t="shared" si="87"/>
        <v>4.0555555555555554</v>
      </c>
    </row>
    <row r="1149" spans="2:20" x14ac:dyDescent="0.3">
      <c r="B1149" s="11" t="s">
        <v>11</v>
      </c>
      <c r="C1149" s="11">
        <v>1141</v>
      </c>
      <c r="D1149" s="11">
        <v>119</v>
      </c>
      <c r="E1149" s="12">
        <v>15.1</v>
      </c>
      <c r="F1149" s="5">
        <f t="shared" si="88"/>
        <v>0.24999999999999983</v>
      </c>
      <c r="G1149" s="5">
        <f t="shared" si="89"/>
        <v>0.89999999999999947</v>
      </c>
      <c r="R1149">
        <f t="shared" si="85"/>
        <v>0</v>
      </c>
      <c r="S1149">
        <f t="shared" si="86"/>
        <v>15.1</v>
      </c>
      <c r="T1149">
        <f t="shared" si="87"/>
        <v>4.1944444444444446</v>
      </c>
    </row>
    <row r="1150" spans="2:20" x14ac:dyDescent="0.3">
      <c r="B1150" s="11" t="s">
        <v>11</v>
      </c>
      <c r="C1150" s="11">
        <v>1142</v>
      </c>
      <c r="D1150" s="11">
        <v>120</v>
      </c>
      <c r="E1150" s="12">
        <v>16.399999999999999</v>
      </c>
      <c r="F1150" s="5">
        <f t="shared" si="88"/>
        <v>0.5555555555555558</v>
      </c>
      <c r="G1150" s="5">
        <f t="shared" si="89"/>
        <v>2.0000000000000009</v>
      </c>
      <c r="R1150">
        <f t="shared" si="85"/>
        <v>0</v>
      </c>
      <c r="S1150">
        <f t="shared" si="86"/>
        <v>16.399999999999999</v>
      </c>
      <c r="T1150">
        <f t="shared" si="87"/>
        <v>4.5555555555555554</v>
      </c>
    </row>
    <row r="1151" spans="2:20" x14ac:dyDescent="0.3">
      <c r="B1151" s="11" t="s">
        <v>11</v>
      </c>
      <c r="C1151" s="11">
        <v>1143</v>
      </c>
      <c r="D1151" s="11">
        <v>121</v>
      </c>
      <c r="E1151" s="12">
        <v>19.100000000000001</v>
      </c>
      <c r="F1151" s="5">
        <f t="shared" si="88"/>
        <v>0.84722222222222243</v>
      </c>
      <c r="G1151" s="5">
        <f t="shared" si="89"/>
        <v>3.0500000000000007</v>
      </c>
      <c r="R1151">
        <f t="shared" si="85"/>
        <v>0</v>
      </c>
      <c r="S1151">
        <f t="shared" si="86"/>
        <v>19.100000000000001</v>
      </c>
      <c r="T1151">
        <f t="shared" si="87"/>
        <v>5.3055555555555562</v>
      </c>
    </row>
    <row r="1152" spans="2:20" x14ac:dyDescent="0.3">
      <c r="B1152" s="11" t="s">
        <v>11</v>
      </c>
      <c r="C1152" s="11">
        <v>1144</v>
      </c>
      <c r="D1152" s="11">
        <v>122</v>
      </c>
      <c r="E1152" s="12">
        <v>22.5</v>
      </c>
      <c r="F1152" s="5">
        <f t="shared" si="88"/>
        <v>0.73611111111111072</v>
      </c>
      <c r="G1152" s="5">
        <f t="shared" si="89"/>
        <v>2.6499999999999986</v>
      </c>
      <c r="R1152">
        <f t="shared" si="85"/>
        <v>0</v>
      </c>
      <c r="S1152">
        <f t="shared" si="86"/>
        <v>22.5</v>
      </c>
      <c r="T1152">
        <f t="shared" si="87"/>
        <v>6.25</v>
      </c>
    </row>
    <row r="1153" spans="2:20" x14ac:dyDescent="0.3">
      <c r="B1153" s="11" t="s">
        <v>11</v>
      </c>
      <c r="C1153" s="11">
        <v>1145</v>
      </c>
      <c r="D1153" s="11">
        <v>123</v>
      </c>
      <c r="E1153" s="12">
        <v>24.4</v>
      </c>
      <c r="F1153" s="5">
        <f t="shared" si="88"/>
        <v>0.31944444444444453</v>
      </c>
      <c r="G1153" s="5">
        <f t="shared" si="89"/>
        <v>1.1500000000000004</v>
      </c>
      <c r="R1153">
        <f t="shared" si="85"/>
        <v>0</v>
      </c>
      <c r="S1153">
        <f t="shared" si="86"/>
        <v>24.4</v>
      </c>
      <c r="T1153">
        <f t="shared" si="87"/>
        <v>6.7777777777777768</v>
      </c>
    </row>
    <row r="1154" spans="2:20" x14ac:dyDescent="0.3">
      <c r="B1154" s="11" t="s">
        <v>11</v>
      </c>
      <c r="C1154" s="11">
        <v>1146</v>
      </c>
      <c r="D1154" s="11">
        <v>124</v>
      </c>
      <c r="E1154" s="12">
        <v>24.8</v>
      </c>
      <c r="F1154" s="5">
        <f t="shared" si="88"/>
        <v>-0.23611111111111099</v>
      </c>
      <c r="G1154" s="5">
        <f t="shared" si="89"/>
        <v>-0.84999999999999964</v>
      </c>
      <c r="R1154">
        <f t="shared" si="85"/>
        <v>0</v>
      </c>
      <c r="S1154">
        <f t="shared" si="86"/>
        <v>24.8</v>
      </c>
      <c r="T1154">
        <f t="shared" si="87"/>
        <v>6.8888888888888893</v>
      </c>
    </row>
    <row r="1155" spans="2:20" x14ac:dyDescent="0.3">
      <c r="B1155" s="11" t="s">
        <v>11</v>
      </c>
      <c r="C1155" s="11">
        <v>1147</v>
      </c>
      <c r="D1155" s="11">
        <v>125</v>
      </c>
      <c r="E1155" s="12">
        <v>22.7</v>
      </c>
      <c r="F1155" s="5">
        <f t="shared" si="88"/>
        <v>-1.0277777777777781</v>
      </c>
      <c r="G1155" s="5">
        <f t="shared" si="89"/>
        <v>-3.7000000000000011</v>
      </c>
      <c r="R1155">
        <f t="shared" si="85"/>
        <v>0</v>
      </c>
      <c r="S1155">
        <f t="shared" si="86"/>
        <v>22.7</v>
      </c>
      <c r="T1155">
        <f t="shared" si="87"/>
        <v>6.3055555555555554</v>
      </c>
    </row>
    <row r="1156" spans="2:20" x14ac:dyDescent="0.3">
      <c r="B1156" s="11" t="s">
        <v>11</v>
      </c>
      <c r="C1156" s="11">
        <v>1148</v>
      </c>
      <c r="D1156" s="11">
        <v>126</v>
      </c>
      <c r="E1156" s="12">
        <v>17.399999999999999</v>
      </c>
      <c r="F1156" s="5">
        <f t="shared" si="88"/>
        <v>-1.2361111111111109</v>
      </c>
      <c r="G1156" s="5">
        <f t="shared" si="89"/>
        <v>-4.4499999999999993</v>
      </c>
      <c r="R1156">
        <f t="shared" si="85"/>
        <v>0</v>
      </c>
      <c r="S1156">
        <f t="shared" si="86"/>
        <v>17.399999999999999</v>
      </c>
      <c r="T1156">
        <f t="shared" si="87"/>
        <v>4.833333333333333</v>
      </c>
    </row>
    <row r="1157" spans="2:20" x14ac:dyDescent="0.3">
      <c r="B1157" s="11" t="s">
        <v>11</v>
      </c>
      <c r="C1157" s="11">
        <v>1149</v>
      </c>
      <c r="D1157" s="11">
        <v>127</v>
      </c>
      <c r="E1157" s="12">
        <v>13.8</v>
      </c>
      <c r="F1157" s="5">
        <f t="shared" si="88"/>
        <v>-0.74999999999999978</v>
      </c>
      <c r="G1157" s="5">
        <f t="shared" si="89"/>
        <v>-2.6999999999999993</v>
      </c>
      <c r="R1157">
        <f t="shared" si="85"/>
        <v>0</v>
      </c>
      <c r="S1157">
        <f t="shared" si="86"/>
        <v>13.8</v>
      </c>
      <c r="T1157">
        <f t="shared" si="87"/>
        <v>3.8333333333333335</v>
      </c>
    </row>
    <row r="1158" spans="2:20" x14ac:dyDescent="0.3">
      <c r="B1158" s="11" t="s">
        <v>11</v>
      </c>
      <c r="C1158" s="11">
        <v>1150</v>
      </c>
      <c r="D1158" s="11">
        <v>128</v>
      </c>
      <c r="E1158" s="12">
        <v>12</v>
      </c>
      <c r="F1158" s="5">
        <f t="shared" si="88"/>
        <v>-0.25000000000000011</v>
      </c>
      <c r="G1158" s="5">
        <f t="shared" si="89"/>
        <v>-0.90000000000000036</v>
      </c>
      <c r="R1158">
        <f t="shared" si="85"/>
        <v>0</v>
      </c>
      <c r="S1158">
        <f t="shared" si="86"/>
        <v>12</v>
      </c>
      <c r="T1158">
        <f t="shared" si="87"/>
        <v>3.333333333333333</v>
      </c>
    </row>
    <row r="1159" spans="2:20" x14ac:dyDescent="0.3">
      <c r="B1159" s="11" t="s">
        <v>11</v>
      </c>
      <c r="C1159" s="11">
        <v>1151</v>
      </c>
      <c r="D1159" s="11">
        <v>129</v>
      </c>
      <c r="E1159" s="12">
        <v>12</v>
      </c>
      <c r="F1159" s="5">
        <f t="shared" si="88"/>
        <v>0</v>
      </c>
      <c r="G1159" s="5">
        <f t="shared" si="89"/>
        <v>0</v>
      </c>
      <c r="R1159">
        <f t="shared" si="85"/>
        <v>0</v>
      </c>
      <c r="S1159">
        <f t="shared" si="86"/>
        <v>12</v>
      </c>
      <c r="T1159">
        <f t="shared" si="87"/>
        <v>3.333333333333333</v>
      </c>
    </row>
    <row r="1160" spans="2:20" x14ac:dyDescent="0.3">
      <c r="B1160" s="11" t="s">
        <v>11</v>
      </c>
      <c r="C1160" s="11">
        <v>1152</v>
      </c>
      <c r="D1160" s="11">
        <v>130</v>
      </c>
      <c r="E1160" s="12">
        <v>12</v>
      </c>
      <c r="F1160" s="5">
        <f t="shared" si="88"/>
        <v>0.26388888888888895</v>
      </c>
      <c r="G1160" s="5">
        <f t="shared" si="89"/>
        <v>0.95000000000000018</v>
      </c>
      <c r="R1160">
        <f t="shared" ref="R1160:R1223" si="90">IF(E1160&lt;1,1,0)</f>
        <v>0</v>
      </c>
      <c r="S1160">
        <f t="shared" ref="S1160:S1223" si="91">IF(R1160=1,"",E1160)</f>
        <v>12</v>
      </c>
      <c r="T1160">
        <f t="shared" ref="T1160:T1223" si="92">E1160/3.6</f>
        <v>3.333333333333333</v>
      </c>
    </row>
    <row r="1161" spans="2:20" x14ac:dyDescent="0.3">
      <c r="B1161" s="11" t="s">
        <v>11</v>
      </c>
      <c r="C1161" s="11">
        <v>1153</v>
      </c>
      <c r="D1161" s="11">
        <v>131</v>
      </c>
      <c r="E1161" s="12">
        <v>13.9</v>
      </c>
      <c r="F1161" s="5">
        <f t="shared" si="88"/>
        <v>0.94444444444444453</v>
      </c>
      <c r="G1161" s="5">
        <f t="shared" si="89"/>
        <v>3.4000000000000004</v>
      </c>
      <c r="R1161">
        <f t="shared" si="90"/>
        <v>0</v>
      </c>
      <c r="S1161">
        <f t="shared" si="91"/>
        <v>13.9</v>
      </c>
      <c r="T1161">
        <f t="shared" si="92"/>
        <v>3.8611111111111112</v>
      </c>
    </row>
    <row r="1162" spans="2:20" x14ac:dyDescent="0.3">
      <c r="B1162" s="11" t="s">
        <v>11</v>
      </c>
      <c r="C1162" s="11">
        <v>1154</v>
      </c>
      <c r="D1162" s="11">
        <v>132</v>
      </c>
      <c r="E1162" s="12">
        <v>18.8</v>
      </c>
      <c r="F1162" s="5">
        <f t="shared" ref="F1162:F1225" si="93">($E1163-$E1161)/2/3.6</f>
        <v>1.5555555555555556</v>
      </c>
      <c r="G1162" s="5">
        <f t="shared" ref="G1162:G1225" si="94">($E1163-$E1161)/2</f>
        <v>5.6000000000000005</v>
      </c>
      <c r="R1162">
        <f t="shared" si="90"/>
        <v>0</v>
      </c>
      <c r="S1162">
        <f t="shared" si="91"/>
        <v>18.8</v>
      </c>
      <c r="T1162">
        <f t="shared" si="92"/>
        <v>5.2222222222222223</v>
      </c>
    </row>
    <row r="1163" spans="2:20" x14ac:dyDescent="0.3">
      <c r="B1163" s="11" t="s">
        <v>11</v>
      </c>
      <c r="C1163" s="11">
        <v>1155</v>
      </c>
      <c r="D1163" s="11">
        <v>133</v>
      </c>
      <c r="E1163" s="12">
        <v>25.1</v>
      </c>
      <c r="F1163" s="5">
        <f t="shared" si="93"/>
        <v>1.5277777777777777</v>
      </c>
      <c r="G1163" s="5">
        <f t="shared" si="94"/>
        <v>5.5</v>
      </c>
      <c r="R1163">
        <f t="shared" si="90"/>
        <v>0</v>
      </c>
      <c r="S1163">
        <f t="shared" si="91"/>
        <v>25.1</v>
      </c>
      <c r="T1163">
        <f t="shared" si="92"/>
        <v>6.9722222222222223</v>
      </c>
    </row>
    <row r="1164" spans="2:20" x14ac:dyDescent="0.3">
      <c r="B1164" s="11" t="s">
        <v>11</v>
      </c>
      <c r="C1164" s="11">
        <v>1156</v>
      </c>
      <c r="D1164" s="11">
        <v>134</v>
      </c>
      <c r="E1164" s="12">
        <v>29.8</v>
      </c>
      <c r="F1164" s="5">
        <f t="shared" si="93"/>
        <v>1.2083333333333328</v>
      </c>
      <c r="G1164" s="5">
        <f t="shared" si="94"/>
        <v>4.3499999999999979</v>
      </c>
      <c r="R1164">
        <f t="shared" si="90"/>
        <v>0</v>
      </c>
      <c r="S1164">
        <f t="shared" si="91"/>
        <v>29.8</v>
      </c>
      <c r="T1164">
        <f t="shared" si="92"/>
        <v>8.2777777777777786</v>
      </c>
    </row>
    <row r="1165" spans="2:20" x14ac:dyDescent="0.3">
      <c r="B1165" s="11" t="s">
        <v>11</v>
      </c>
      <c r="C1165" s="11">
        <v>1157</v>
      </c>
      <c r="D1165" s="11">
        <v>135</v>
      </c>
      <c r="E1165" s="12">
        <v>33.799999999999997</v>
      </c>
      <c r="F1165" s="5">
        <f t="shared" si="93"/>
        <v>1.166666666666667</v>
      </c>
      <c r="G1165" s="5">
        <f t="shared" si="94"/>
        <v>4.2000000000000011</v>
      </c>
      <c r="R1165">
        <f t="shared" si="90"/>
        <v>0</v>
      </c>
      <c r="S1165">
        <f t="shared" si="91"/>
        <v>33.799999999999997</v>
      </c>
      <c r="T1165">
        <f t="shared" si="92"/>
        <v>9.3888888888888875</v>
      </c>
    </row>
    <row r="1166" spans="2:20" x14ac:dyDescent="0.3">
      <c r="B1166" s="11" t="s">
        <v>11</v>
      </c>
      <c r="C1166" s="11">
        <v>1158</v>
      </c>
      <c r="D1166" s="11">
        <v>136</v>
      </c>
      <c r="E1166" s="12">
        <v>38.200000000000003</v>
      </c>
      <c r="F1166" s="5">
        <f t="shared" si="93"/>
        <v>1.3333333333333335</v>
      </c>
      <c r="G1166" s="5">
        <f t="shared" si="94"/>
        <v>4.8000000000000007</v>
      </c>
      <c r="R1166">
        <f t="shared" si="90"/>
        <v>0</v>
      </c>
      <c r="S1166">
        <f t="shared" si="91"/>
        <v>38.200000000000003</v>
      </c>
      <c r="T1166">
        <f t="shared" si="92"/>
        <v>10.611111111111112</v>
      </c>
    </row>
    <row r="1167" spans="2:20" x14ac:dyDescent="0.3">
      <c r="B1167" s="11" t="s">
        <v>11</v>
      </c>
      <c r="C1167" s="11">
        <v>1159</v>
      </c>
      <c r="D1167" s="11">
        <v>137</v>
      </c>
      <c r="E1167" s="12">
        <v>43.4</v>
      </c>
      <c r="F1167" s="5">
        <f t="shared" si="93"/>
        <v>1.4861111111111105</v>
      </c>
      <c r="G1167" s="5">
        <f t="shared" si="94"/>
        <v>5.3499999999999979</v>
      </c>
      <c r="R1167">
        <f t="shared" si="90"/>
        <v>0</v>
      </c>
      <c r="S1167">
        <f t="shared" si="91"/>
        <v>43.4</v>
      </c>
      <c r="T1167">
        <f t="shared" si="92"/>
        <v>12.055555555555555</v>
      </c>
    </row>
    <row r="1168" spans="2:20" x14ac:dyDescent="0.3">
      <c r="B1168" s="11" t="s">
        <v>11</v>
      </c>
      <c r="C1168" s="11">
        <v>1160</v>
      </c>
      <c r="D1168" s="11">
        <v>138</v>
      </c>
      <c r="E1168" s="12">
        <v>48.9</v>
      </c>
      <c r="F1168" s="5">
        <f t="shared" si="93"/>
        <v>1.4444444444444442</v>
      </c>
      <c r="G1168" s="5">
        <f t="shared" si="94"/>
        <v>5.1999999999999993</v>
      </c>
      <c r="R1168">
        <f t="shared" si="90"/>
        <v>0</v>
      </c>
      <c r="S1168">
        <f t="shared" si="91"/>
        <v>48.9</v>
      </c>
      <c r="T1168">
        <f t="shared" si="92"/>
        <v>13.583333333333332</v>
      </c>
    </row>
    <row r="1169" spans="2:20" x14ac:dyDescent="0.3">
      <c r="B1169" s="11" t="s">
        <v>11</v>
      </c>
      <c r="C1169" s="11">
        <v>1161</v>
      </c>
      <c r="D1169" s="11">
        <v>139</v>
      </c>
      <c r="E1169" s="12">
        <v>53.8</v>
      </c>
      <c r="F1169" s="5">
        <f t="shared" si="93"/>
        <v>1.2361111111111109</v>
      </c>
      <c r="G1169" s="5">
        <f t="shared" si="94"/>
        <v>4.4499999999999993</v>
      </c>
      <c r="R1169">
        <f t="shared" si="90"/>
        <v>0</v>
      </c>
      <c r="S1169">
        <f t="shared" si="91"/>
        <v>53.8</v>
      </c>
      <c r="T1169">
        <f t="shared" si="92"/>
        <v>14.944444444444443</v>
      </c>
    </row>
    <row r="1170" spans="2:20" x14ac:dyDescent="0.3">
      <c r="B1170" s="11" t="s">
        <v>11</v>
      </c>
      <c r="C1170" s="11">
        <v>1162</v>
      </c>
      <c r="D1170" s="11">
        <v>140</v>
      </c>
      <c r="E1170" s="12">
        <v>57.8</v>
      </c>
      <c r="F1170" s="5">
        <f t="shared" si="93"/>
        <v>1.0694444444444449</v>
      </c>
      <c r="G1170" s="5">
        <f t="shared" si="94"/>
        <v>3.8500000000000014</v>
      </c>
      <c r="R1170">
        <f t="shared" si="90"/>
        <v>0</v>
      </c>
      <c r="S1170">
        <f t="shared" si="91"/>
        <v>57.8</v>
      </c>
      <c r="T1170">
        <f t="shared" si="92"/>
        <v>16.055555555555554</v>
      </c>
    </row>
    <row r="1171" spans="2:20" x14ac:dyDescent="0.3">
      <c r="B1171" s="11" t="s">
        <v>11</v>
      </c>
      <c r="C1171" s="11">
        <v>1163</v>
      </c>
      <c r="D1171" s="11">
        <v>141</v>
      </c>
      <c r="E1171" s="12">
        <v>61.5</v>
      </c>
      <c r="F1171" s="5">
        <f t="shared" si="93"/>
        <v>1.0000000000000004</v>
      </c>
      <c r="G1171" s="5">
        <f t="shared" si="94"/>
        <v>3.6000000000000014</v>
      </c>
      <c r="R1171">
        <f t="shared" si="90"/>
        <v>0</v>
      </c>
      <c r="S1171">
        <f t="shared" si="91"/>
        <v>61.5</v>
      </c>
      <c r="T1171">
        <f t="shared" si="92"/>
        <v>17.083333333333332</v>
      </c>
    </row>
    <row r="1172" spans="2:20" x14ac:dyDescent="0.3">
      <c r="B1172" s="11" t="s">
        <v>11</v>
      </c>
      <c r="C1172" s="11">
        <v>1164</v>
      </c>
      <c r="D1172" s="11">
        <v>142</v>
      </c>
      <c r="E1172" s="12">
        <v>65</v>
      </c>
      <c r="F1172" s="5">
        <f t="shared" si="93"/>
        <v>0.95833333333333415</v>
      </c>
      <c r="G1172" s="5">
        <f t="shared" si="94"/>
        <v>3.4500000000000028</v>
      </c>
      <c r="R1172">
        <f t="shared" si="90"/>
        <v>0</v>
      </c>
      <c r="S1172">
        <f t="shared" si="91"/>
        <v>65</v>
      </c>
      <c r="T1172">
        <f t="shared" si="92"/>
        <v>18.055555555555554</v>
      </c>
    </row>
    <row r="1173" spans="2:20" x14ac:dyDescent="0.3">
      <c r="B1173" s="11" t="s">
        <v>11</v>
      </c>
      <c r="C1173" s="11">
        <v>1165</v>
      </c>
      <c r="D1173" s="11">
        <v>143</v>
      </c>
      <c r="E1173" s="12">
        <v>68.400000000000006</v>
      </c>
      <c r="F1173" s="5">
        <f t="shared" si="93"/>
        <v>0.91666666666666585</v>
      </c>
      <c r="G1173" s="5">
        <f t="shared" si="94"/>
        <v>3.2999999999999972</v>
      </c>
      <c r="R1173">
        <f t="shared" si="90"/>
        <v>0</v>
      </c>
      <c r="S1173">
        <f t="shared" si="91"/>
        <v>68.400000000000006</v>
      </c>
      <c r="T1173">
        <f t="shared" si="92"/>
        <v>19</v>
      </c>
    </row>
    <row r="1174" spans="2:20" x14ac:dyDescent="0.3">
      <c r="B1174" s="11" t="s">
        <v>11</v>
      </c>
      <c r="C1174" s="11">
        <v>1166</v>
      </c>
      <c r="D1174" s="11">
        <v>144</v>
      </c>
      <c r="E1174" s="12">
        <v>71.599999999999994</v>
      </c>
      <c r="F1174" s="5">
        <f t="shared" si="93"/>
        <v>0.63888888888888806</v>
      </c>
      <c r="G1174" s="5">
        <f t="shared" si="94"/>
        <v>2.2999999999999972</v>
      </c>
      <c r="R1174">
        <f t="shared" si="90"/>
        <v>0</v>
      </c>
      <c r="S1174">
        <f t="shared" si="91"/>
        <v>71.599999999999994</v>
      </c>
      <c r="T1174">
        <f t="shared" si="92"/>
        <v>19.888888888888886</v>
      </c>
    </row>
    <row r="1175" spans="2:20" x14ac:dyDescent="0.3">
      <c r="B1175" s="11" t="s">
        <v>11</v>
      </c>
      <c r="C1175" s="11">
        <v>1167</v>
      </c>
      <c r="D1175" s="11">
        <v>145</v>
      </c>
      <c r="E1175" s="12">
        <v>73</v>
      </c>
      <c r="F1175" s="5">
        <f t="shared" si="93"/>
        <v>0.37500000000000039</v>
      </c>
      <c r="G1175" s="5">
        <f t="shared" si="94"/>
        <v>1.3500000000000014</v>
      </c>
      <c r="R1175">
        <f t="shared" si="90"/>
        <v>0</v>
      </c>
      <c r="S1175">
        <f t="shared" si="91"/>
        <v>73</v>
      </c>
      <c r="T1175">
        <f t="shared" si="92"/>
        <v>20.277777777777779</v>
      </c>
    </row>
    <row r="1176" spans="2:20" x14ac:dyDescent="0.3">
      <c r="B1176" s="11" t="s">
        <v>11</v>
      </c>
      <c r="C1176" s="11">
        <v>1168</v>
      </c>
      <c r="D1176" s="11">
        <v>146</v>
      </c>
      <c r="E1176" s="12">
        <v>74.3</v>
      </c>
      <c r="F1176" s="5">
        <f t="shared" si="93"/>
        <v>0.44444444444444481</v>
      </c>
      <c r="G1176" s="5">
        <f t="shared" si="94"/>
        <v>1.6000000000000014</v>
      </c>
      <c r="R1176">
        <f t="shared" si="90"/>
        <v>0</v>
      </c>
      <c r="S1176">
        <f t="shared" si="91"/>
        <v>74.3</v>
      </c>
      <c r="T1176">
        <f t="shared" si="92"/>
        <v>20.638888888888889</v>
      </c>
    </row>
    <row r="1177" spans="2:20" x14ac:dyDescent="0.3">
      <c r="B1177" s="11" t="s">
        <v>11</v>
      </c>
      <c r="C1177" s="11">
        <v>1169</v>
      </c>
      <c r="D1177" s="11">
        <v>147</v>
      </c>
      <c r="E1177" s="12">
        <v>76.2</v>
      </c>
      <c r="F1177" s="5">
        <f t="shared" si="93"/>
        <v>0.50000000000000122</v>
      </c>
      <c r="G1177" s="5">
        <f t="shared" si="94"/>
        <v>1.8000000000000043</v>
      </c>
      <c r="R1177">
        <f t="shared" si="90"/>
        <v>0</v>
      </c>
      <c r="S1177">
        <f t="shared" si="91"/>
        <v>76.2</v>
      </c>
      <c r="T1177">
        <f t="shared" si="92"/>
        <v>21.166666666666668</v>
      </c>
    </row>
    <row r="1178" spans="2:20" x14ac:dyDescent="0.3">
      <c r="B1178" s="11" t="s">
        <v>11</v>
      </c>
      <c r="C1178" s="11">
        <v>1170</v>
      </c>
      <c r="D1178" s="11">
        <v>148</v>
      </c>
      <c r="E1178" s="12">
        <v>77.900000000000006</v>
      </c>
      <c r="F1178" s="5">
        <f t="shared" si="93"/>
        <v>0.45833333333333293</v>
      </c>
      <c r="G1178" s="5">
        <f t="shared" si="94"/>
        <v>1.6499999999999986</v>
      </c>
      <c r="R1178">
        <f t="shared" si="90"/>
        <v>0</v>
      </c>
      <c r="S1178">
        <f t="shared" si="91"/>
        <v>77.900000000000006</v>
      </c>
      <c r="T1178">
        <f t="shared" si="92"/>
        <v>21.638888888888889</v>
      </c>
    </row>
    <row r="1179" spans="2:20" x14ac:dyDescent="0.3">
      <c r="B1179" s="11" t="s">
        <v>11</v>
      </c>
      <c r="C1179" s="11">
        <v>1171</v>
      </c>
      <c r="D1179" s="11">
        <v>149</v>
      </c>
      <c r="E1179" s="12">
        <v>79.5</v>
      </c>
      <c r="F1179" s="5">
        <f t="shared" si="93"/>
        <v>0.43055555555555475</v>
      </c>
      <c r="G1179" s="5">
        <f t="shared" si="94"/>
        <v>1.5499999999999972</v>
      </c>
      <c r="R1179">
        <f t="shared" si="90"/>
        <v>0</v>
      </c>
      <c r="S1179">
        <f t="shared" si="91"/>
        <v>79.5</v>
      </c>
      <c r="T1179">
        <f t="shared" si="92"/>
        <v>22.083333333333332</v>
      </c>
    </row>
    <row r="1180" spans="2:20" x14ac:dyDescent="0.3">
      <c r="B1180" s="11" t="s">
        <v>11</v>
      </c>
      <c r="C1180" s="11">
        <v>1172</v>
      </c>
      <c r="D1180" s="11">
        <v>150</v>
      </c>
      <c r="E1180" s="12">
        <v>81</v>
      </c>
      <c r="F1180" s="5">
        <f t="shared" si="93"/>
        <v>0.38888888888888851</v>
      </c>
      <c r="G1180" s="5">
        <f t="shared" si="94"/>
        <v>1.3999999999999986</v>
      </c>
      <c r="R1180">
        <f t="shared" si="90"/>
        <v>0</v>
      </c>
      <c r="S1180">
        <f t="shared" si="91"/>
        <v>81</v>
      </c>
      <c r="T1180">
        <f t="shared" si="92"/>
        <v>22.5</v>
      </c>
    </row>
    <row r="1181" spans="2:20" x14ac:dyDescent="0.3">
      <c r="B1181" s="11" t="s">
        <v>11</v>
      </c>
      <c r="C1181" s="11">
        <v>1173</v>
      </c>
      <c r="D1181" s="11">
        <v>151</v>
      </c>
      <c r="E1181" s="12">
        <v>82.3</v>
      </c>
      <c r="F1181" s="5">
        <f t="shared" si="93"/>
        <v>0.34722222222222221</v>
      </c>
      <c r="G1181" s="5">
        <f t="shared" si="94"/>
        <v>1.25</v>
      </c>
      <c r="R1181">
        <f t="shared" si="90"/>
        <v>0</v>
      </c>
      <c r="S1181">
        <f t="shared" si="91"/>
        <v>82.3</v>
      </c>
      <c r="T1181">
        <f t="shared" si="92"/>
        <v>22.861111111111111</v>
      </c>
    </row>
    <row r="1182" spans="2:20" x14ac:dyDescent="0.3">
      <c r="B1182" s="11" t="s">
        <v>11</v>
      </c>
      <c r="C1182" s="11">
        <v>1174</v>
      </c>
      <c r="D1182" s="11">
        <v>152</v>
      </c>
      <c r="E1182" s="12">
        <v>83.5</v>
      </c>
      <c r="F1182" s="5">
        <f t="shared" si="93"/>
        <v>0.31944444444444403</v>
      </c>
      <c r="G1182" s="5">
        <f t="shared" si="94"/>
        <v>1.1499999999999986</v>
      </c>
      <c r="R1182">
        <f t="shared" si="90"/>
        <v>0</v>
      </c>
      <c r="S1182">
        <f t="shared" si="91"/>
        <v>83.5</v>
      </c>
      <c r="T1182">
        <f t="shared" si="92"/>
        <v>23.194444444444443</v>
      </c>
    </row>
    <row r="1183" spans="2:20" x14ac:dyDescent="0.3">
      <c r="B1183" s="11" t="s">
        <v>11</v>
      </c>
      <c r="C1183" s="11">
        <v>1175</v>
      </c>
      <c r="D1183" s="11">
        <v>153</v>
      </c>
      <c r="E1183" s="12">
        <v>84.6</v>
      </c>
      <c r="F1183" s="5">
        <f t="shared" si="93"/>
        <v>0.27777777777777779</v>
      </c>
      <c r="G1183" s="5">
        <f t="shared" si="94"/>
        <v>1</v>
      </c>
      <c r="R1183">
        <f t="shared" si="90"/>
        <v>0</v>
      </c>
      <c r="S1183">
        <f t="shared" si="91"/>
        <v>84.6</v>
      </c>
      <c r="T1183">
        <f t="shared" si="92"/>
        <v>23.499999999999996</v>
      </c>
    </row>
    <row r="1184" spans="2:20" x14ac:dyDescent="0.3">
      <c r="B1184" s="11" t="s">
        <v>11</v>
      </c>
      <c r="C1184" s="11">
        <v>1176</v>
      </c>
      <c r="D1184" s="11">
        <v>154</v>
      </c>
      <c r="E1184" s="12">
        <v>85.5</v>
      </c>
      <c r="F1184" s="5">
        <f t="shared" si="93"/>
        <v>0.23611111111111149</v>
      </c>
      <c r="G1184" s="5">
        <f t="shared" si="94"/>
        <v>0.85000000000000142</v>
      </c>
      <c r="R1184">
        <f t="shared" si="90"/>
        <v>0</v>
      </c>
      <c r="S1184">
        <f t="shared" si="91"/>
        <v>85.5</v>
      </c>
      <c r="T1184">
        <f t="shared" si="92"/>
        <v>23.75</v>
      </c>
    </row>
    <row r="1185" spans="2:20" x14ac:dyDescent="0.3">
      <c r="B1185" s="11" t="s">
        <v>11</v>
      </c>
      <c r="C1185" s="11">
        <v>1177</v>
      </c>
      <c r="D1185" s="11">
        <v>155</v>
      </c>
      <c r="E1185" s="12">
        <v>86.3</v>
      </c>
      <c r="F1185" s="5">
        <f t="shared" si="93"/>
        <v>0.22222222222222143</v>
      </c>
      <c r="G1185" s="5">
        <f t="shared" si="94"/>
        <v>0.79999999999999716</v>
      </c>
      <c r="R1185">
        <f t="shared" si="90"/>
        <v>0</v>
      </c>
      <c r="S1185">
        <f t="shared" si="91"/>
        <v>86.3</v>
      </c>
      <c r="T1185">
        <f t="shared" si="92"/>
        <v>23.972222222222221</v>
      </c>
    </row>
    <row r="1186" spans="2:20" x14ac:dyDescent="0.3">
      <c r="B1186" s="11" t="s">
        <v>11</v>
      </c>
      <c r="C1186" s="11">
        <v>1178</v>
      </c>
      <c r="D1186" s="11">
        <v>156</v>
      </c>
      <c r="E1186" s="12">
        <v>87.1</v>
      </c>
      <c r="F1186" s="5">
        <f t="shared" si="93"/>
        <v>0.24999999999999961</v>
      </c>
      <c r="G1186" s="5">
        <f t="shared" si="94"/>
        <v>0.89999999999999858</v>
      </c>
      <c r="R1186">
        <f t="shared" si="90"/>
        <v>0</v>
      </c>
      <c r="S1186">
        <f t="shared" si="91"/>
        <v>87.1</v>
      </c>
      <c r="T1186">
        <f t="shared" si="92"/>
        <v>24.194444444444443</v>
      </c>
    </row>
    <row r="1187" spans="2:20" x14ac:dyDescent="0.3">
      <c r="B1187" s="11" t="s">
        <v>11</v>
      </c>
      <c r="C1187" s="11">
        <v>1179</v>
      </c>
      <c r="D1187" s="11">
        <v>157</v>
      </c>
      <c r="E1187" s="12">
        <v>88.1</v>
      </c>
      <c r="F1187" s="5">
        <f t="shared" si="93"/>
        <v>0.27777777777777779</v>
      </c>
      <c r="G1187" s="5">
        <f t="shared" si="94"/>
        <v>1</v>
      </c>
      <c r="R1187">
        <f t="shared" si="90"/>
        <v>0</v>
      </c>
      <c r="S1187">
        <f t="shared" si="91"/>
        <v>88.1</v>
      </c>
      <c r="T1187">
        <f t="shared" si="92"/>
        <v>24.472222222222221</v>
      </c>
    </row>
    <row r="1188" spans="2:20" x14ac:dyDescent="0.3">
      <c r="B1188" s="11" t="s">
        <v>11</v>
      </c>
      <c r="C1188" s="11">
        <v>1180</v>
      </c>
      <c r="D1188" s="11">
        <v>158</v>
      </c>
      <c r="E1188" s="12">
        <v>89.1</v>
      </c>
      <c r="F1188" s="5">
        <f t="shared" si="93"/>
        <v>0.27777777777777779</v>
      </c>
      <c r="G1188" s="5">
        <f t="shared" si="94"/>
        <v>1</v>
      </c>
      <c r="R1188">
        <f t="shared" si="90"/>
        <v>0</v>
      </c>
      <c r="S1188">
        <f t="shared" si="91"/>
        <v>89.1</v>
      </c>
      <c r="T1188">
        <f t="shared" si="92"/>
        <v>24.749999999999996</v>
      </c>
    </row>
    <row r="1189" spans="2:20" x14ac:dyDescent="0.3">
      <c r="B1189" s="11" t="s">
        <v>11</v>
      </c>
      <c r="C1189" s="11">
        <v>1181</v>
      </c>
      <c r="D1189" s="11">
        <v>159</v>
      </c>
      <c r="E1189" s="12">
        <v>90.1</v>
      </c>
      <c r="F1189" s="5">
        <f t="shared" si="93"/>
        <v>0.26388888888888967</v>
      </c>
      <c r="G1189" s="5">
        <f t="shared" si="94"/>
        <v>0.95000000000000284</v>
      </c>
      <c r="R1189">
        <f t="shared" si="90"/>
        <v>0</v>
      </c>
      <c r="S1189">
        <f t="shared" si="91"/>
        <v>90.1</v>
      </c>
      <c r="T1189">
        <f t="shared" si="92"/>
        <v>25.027777777777775</v>
      </c>
    </row>
    <row r="1190" spans="2:20" x14ac:dyDescent="0.3">
      <c r="B1190" s="11" t="s">
        <v>11</v>
      </c>
      <c r="C1190" s="11">
        <v>1182</v>
      </c>
      <c r="D1190" s="11">
        <v>160</v>
      </c>
      <c r="E1190" s="12">
        <v>91</v>
      </c>
      <c r="F1190" s="5">
        <f t="shared" si="93"/>
        <v>0.2222222222222234</v>
      </c>
      <c r="G1190" s="5">
        <f t="shared" si="94"/>
        <v>0.80000000000000426</v>
      </c>
      <c r="R1190">
        <f t="shared" si="90"/>
        <v>0</v>
      </c>
      <c r="S1190">
        <f t="shared" si="91"/>
        <v>91</v>
      </c>
      <c r="T1190">
        <f t="shared" si="92"/>
        <v>25.277777777777779</v>
      </c>
    </row>
    <row r="1191" spans="2:20" x14ac:dyDescent="0.3">
      <c r="B1191" s="11" t="s">
        <v>11</v>
      </c>
      <c r="C1191" s="11">
        <v>1183</v>
      </c>
      <c r="D1191" s="11">
        <v>161</v>
      </c>
      <c r="E1191" s="12">
        <v>91.7</v>
      </c>
      <c r="F1191" s="5">
        <f t="shared" si="93"/>
        <v>0.18055555555555516</v>
      </c>
      <c r="G1191" s="5">
        <f t="shared" si="94"/>
        <v>0.64999999999999858</v>
      </c>
      <c r="R1191">
        <f t="shared" si="90"/>
        <v>0</v>
      </c>
      <c r="S1191">
        <f t="shared" si="91"/>
        <v>91.7</v>
      </c>
      <c r="T1191">
        <f t="shared" si="92"/>
        <v>25.472222222222221</v>
      </c>
    </row>
    <row r="1192" spans="2:20" x14ac:dyDescent="0.3">
      <c r="B1192" s="11" t="s">
        <v>11</v>
      </c>
      <c r="C1192" s="11">
        <v>1184</v>
      </c>
      <c r="D1192" s="11">
        <v>162</v>
      </c>
      <c r="E1192" s="12">
        <v>92.3</v>
      </c>
      <c r="F1192" s="5">
        <f t="shared" si="93"/>
        <v>0.15277777777777699</v>
      </c>
      <c r="G1192" s="5">
        <f t="shared" si="94"/>
        <v>0.54999999999999716</v>
      </c>
      <c r="R1192">
        <f t="shared" si="90"/>
        <v>0</v>
      </c>
      <c r="S1192">
        <f t="shared" si="91"/>
        <v>92.3</v>
      </c>
      <c r="T1192">
        <f t="shared" si="92"/>
        <v>25.638888888888886</v>
      </c>
    </row>
    <row r="1193" spans="2:20" x14ac:dyDescent="0.3">
      <c r="B1193" s="11" t="s">
        <v>11</v>
      </c>
      <c r="C1193" s="11">
        <v>1185</v>
      </c>
      <c r="D1193" s="11">
        <v>163</v>
      </c>
      <c r="E1193" s="12">
        <v>92.8</v>
      </c>
      <c r="F1193" s="5">
        <f t="shared" si="93"/>
        <v>0.11111111111111072</v>
      </c>
      <c r="G1193" s="5">
        <f t="shared" si="94"/>
        <v>0.39999999999999858</v>
      </c>
      <c r="R1193">
        <f t="shared" si="90"/>
        <v>0</v>
      </c>
      <c r="S1193">
        <f t="shared" si="91"/>
        <v>92.8</v>
      </c>
      <c r="T1193">
        <f t="shared" si="92"/>
        <v>25.777777777777775</v>
      </c>
    </row>
    <row r="1194" spans="2:20" x14ac:dyDescent="0.3">
      <c r="B1194" s="11" t="s">
        <v>11</v>
      </c>
      <c r="C1194" s="11">
        <v>1186</v>
      </c>
      <c r="D1194" s="11">
        <v>164</v>
      </c>
      <c r="E1194" s="12">
        <v>93.1</v>
      </c>
      <c r="F1194" s="5">
        <f t="shared" si="93"/>
        <v>4.1666666666666269E-2</v>
      </c>
      <c r="G1194" s="5">
        <f t="shared" si="94"/>
        <v>0.14999999999999858</v>
      </c>
      <c r="R1194">
        <f t="shared" si="90"/>
        <v>0</v>
      </c>
      <c r="S1194">
        <f t="shared" si="91"/>
        <v>93.1</v>
      </c>
      <c r="T1194">
        <f t="shared" si="92"/>
        <v>25.861111111111107</v>
      </c>
    </row>
    <row r="1195" spans="2:20" x14ac:dyDescent="0.3">
      <c r="B1195" s="11" t="s">
        <v>11</v>
      </c>
      <c r="C1195" s="11">
        <v>1187</v>
      </c>
      <c r="D1195" s="11">
        <v>165</v>
      </c>
      <c r="E1195" s="12">
        <v>93.1</v>
      </c>
      <c r="F1195" s="5">
        <f t="shared" si="93"/>
        <v>0</v>
      </c>
      <c r="G1195" s="5">
        <f t="shared" si="94"/>
        <v>0</v>
      </c>
      <c r="R1195">
        <f t="shared" si="90"/>
        <v>0</v>
      </c>
      <c r="S1195">
        <f t="shared" si="91"/>
        <v>93.1</v>
      </c>
      <c r="T1195">
        <f t="shared" si="92"/>
        <v>25.861111111111107</v>
      </c>
    </row>
    <row r="1196" spans="2:20" x14ac:dyDescent="0.3">
      <c r="B1196" s="11" t="s">
        <v>11</v>
      </c>
      <c r="C1196" s="11">
        <v>1188</v>
      </c>
      <c r="D1196" s="11">
        <v>166</v>
      </c>
      <c r="E1196" s="12">
        <v>93.1</v>
      </c>
      <c r="F1196" s="5">
        <f t="shared" si="93"/>
        <v>0</v>
      </c>
      <c r="G1196" s="5">
        <f t="shared" si="94"/>
        <v>0</v>
      </c>
      <c r="R1196">
        <f t="shared" si="90"/>
        <v>0</v>
      </c>
      <c r="S1196">
        <f t="shared" si="91"/>
        <v>93.1</v>
      </c>
      <c r="T1196">
        <f t="shared" si="92"/>
        <v>25.861111111111107</v>
      </c>
    </row>
    <row r="1197" spans="2:20" x14ac:dyDescent="0.3">
      <c r="B1197" s="11" t="s">
        <v>11</v>
      </c>
      <c r="C1197" s="11">
        <v>1189</v>
      </c>
      <c r="D1197" s="11">
        <v>167</v>
      </c>
      <c r="E1197" s="12">
        <v>93.1</v>
      </c>
      <c r="F1197" s="5">
        <f t="shared" si="93"/>
        <v>0</v>
      </c>
      <c r="G1197" s="5">
        <f t="shared" si="94"/>
        <v>0</v>
      </c>
      <c r="R1197">
        <f t="shared" si="90"/>
        <v>0</v>
      </c>
      <c r="S1197">
        <f t="shared" si="91"/>
        <v>93.1</v>
      </c>
      <c r="T1197">
        <f t="shared" si="92"/>
        <v>25.861111111111107</v>
      </c>
    </row>
    <row r="1198" spans="2:20" x14ac:dyDescent="0.3">
      <c r="B1198" s="11" t="s">
        <v>11</v>
      </c>
      <c r="C1198" s="11">
        <v>1190</v>
      </c>
      <c r="D1198" s="11">
        <v>168</v>
      </c>
      <c r="E1198" s="12">
        <v>93.1</v>
      </c>
      <c r="F1198" s="5">
        <f t="shared" si="93"/>
        <v>0</v>
      </c>
      <c r="G1198" s="5">
        <f t="shared" si="94"/>
        <v>0</v>
      </c>
      <c r="R1198">
        <f t="shared" si="90"/>
        <v>0</v>
      </c>
      <c r="S1198">
        <f t="shared" si="91"/>
        <v>93.1</v>
      </c>
      <c r="T1198">
        <f t="shared" si="92"/>
        <v>25.861111111111107</v>
      </c>
    </row>
    <row r="1199" spans="2:20" x14ac:dyDescent="0.3">
      <c r="B1199" s="11" t="s">
        <v>11</v>
      </c>
      <c r="C1199" s="11">
        <v>1191</v>
      </c>
      <c r="D1199" s="11">
        <v>169</v>
      </c>
      <c r="E1199" s="12">
        <v>93.1</v>
      </c>
      <c r="F1199" s="5">
        <f t="shared" si="93"/>
        <v>0</v>
      </c>
      <c r="G1199" s="5">
        <f t="shared" si="94"/>
        <v>0</v>
      </c>
      <c r="R1199">
        <f t="shared" si="90"/>
        <v>0</v>
      </c>
      <c r="S1199">
        <f t="shared" si="91"/>
        <v>93.1</v>
      </c>
      <c r="T1199">
        <f t="shared" si="92"/>
        <v>25.861111111111107</v>
      </c>
    </row>
    <row r="1200" spans="2:20" x14ac:dyDescent="0.3">
      <c r="B1200" s="11" t="s">
        <v>11</v>
      </c>
      <c r="C1200" s="11">
        <v>1192</v>
      </c>
      <c r="D1200" s="11">
        <v>170</v>
      </c>
      <c r="E1200" s="12">
        <v>93.1</v>
      </c>
      <c r="F1200" s="5">
        <f t="shared" si="93"/>
        <v>0</v>
      </c>
      <c r="G1200" s="5">
        <f t="shared" si="94"/>
        <v>0</v>
      </c>
      <c r="R1200">
        <f t="shared" si="90"/>
        <v>0</v>
      </c>
      <c r="S1200">
        <f t="shared" si="91"/>
        <v>93.1</v>
      </c>
      <c r="T1200">
        <f t="shared" si="92"/>
        <v>25.861111111111107</v>
      </c>
    </row>
    <row r="1201" spans="2:20" x14ac:dyDescent="0.3">
      <c r="B1201" s="11" t="s">
        <v>11</v>
      </c>
      <c r="C1201" s="11">
        <v>1193</v>
      </c>
      <c r="D1201" s="11">
        <v>171</v>
      </c>
      <c r="E1201" s="12">
        <v>93.1</v>
      </c>
      <c r="F1201" s="5">
        <f t="shared" si="93"/>
        <v>0</v>
      </c>
      <c r="G1201" s="5">
        <f t="shared" si="94"/>
        <v>0</v>
      </c>
      <c r="R1201">
        <f t="shared" si="90"/>
        <v>0</v>
      </c>
      <c r="S1201">
        <f t="shared" si="91"/>
        <v>93.1</v>
      </c>
      <c r="T1201">
        <f t="shared" si="92"/>
        <v>25.861111111111107</v>
      </c>
    </row>
    <row r="1202" spans="2:20" x14ac:dyDescent="0.3">
      <c r="B1202" s="11" t="s">
        <v>11</v>
      </c>
      <c r="C1202" s="11">
        <v>1194</v>
      </c>
      <c r="D1202" s="11">
        <v>172</v>
      </c>
      <c r="E1202" s="12">
        <v>93.1</v>
      </c>
      <c r="F1202" s="5">
        <f t="shared" si="93"/>
        <v>0</v>
      </c>
      <c r="G1202" s="5">
        <f t="shared" si="94"/>
        <v>0</v>
      </c>
      <c r="R1202">
        <f t="shared" si="90"/>
        <v>0</v>
      </c>
      <c r="S1202">
        <f t="shared" si="91"/>
        <v>93.1</v>
      </c>
      <c r="T1202">
        <f t="shared" si="92"/>
        <v>25.861111111111107</v>
      </c>
    </row>
    <row r="1203" spans="2:20" x14ac:dyDescent="0.3">
      <c r="B1203" s="11" t="s">
        <v>11</v>
      </c>
      <c r="C1203" s="11">
        <v>1195</v>
      </c>
      <c r="D1203" s="11">
        <v>173</v>
      </c>
      <c r="E1203" s="12">
        <v>93.1</v>
      </c>
      <c r="F1203" s="5">
        <f t="shared" si="93"/>
        <v>1.3888888888890073E-2</v>
      </c>
      <c r="G1203" s="5">
        <f t="shared" si="94"/>
        <v>5.0000000000004263E-2</v>
      </c>
      <c r="R1203">
        <f t="shared" si="90"/>
        <v>0</v>
      </c>
      <c r="S1203">
        <f t="shared" si="91"/>
        <v>93.1</v>
      </c>
      <c r="T1203">
        <f t="shared" si="92"/>
        <v>25.861111111111107</v>
      </c>
    </row>
    <row r="1204" spans="2:20" x14ac:dyDescent="0.3">
      <c r="B1204" s="11" t="s">
        <v>11</v>
      </c>
      <c r="C1204" s="11">
        <v>1196</v>
      </c>
      <c r="D1204" s="11">
        <v>174</v>
      </c>
      <c r="E1204" s="12">
        <v>93.2</v>
      </c>
      <c r="F1204" s="5">
        <f t="shared" si="93"/>
        <v>1.3888888888890073E-2</v>
      </c>
      <c r="G1204" s="5">
        <f t="shared" si="94"/>
        <v>5.0000000000004263E-2</v>
      </c>
      <c r="R1204">
        <f t="shared" si="90"/>
        <v>0</v>
      </c>
      <c r="S1204">
        <f t="shared" si="91"/>
        <v>93.2</v>
      </c>
      <c r="T1204">
        <f t="shared" si="92"/>
        <v>25.888888888888889</v>
      </c>
    </row>
    <row r="1205" spans="2:20" x14ac:dyDescent="0.3">
      <c r="B1205" s="11" t="s">
        <v>11</v>
      </c>
      <c r="C1205" s="11">
        <v>1197</v>
      </c>
      <c r="D1205" s="11">
        <v>175</v>
      </c>
      <c r="E1205" s="12">
        <v>93.2</v>
      </c>
      <c r="F1205" s="5">
        <f t="shared" si="93"/>
        <v>1.3888888888888099E-2</v>
      </c>
      <c r="G1205" s="5">
        <f t="shared" si="94"/>
        <v>4.9999999999997158E-2</v>
      </c>
      <c r="R1205">
        <f t="shared" si="90"/>
        <v>0</v>
      </c>
      <c r="S1205">
        <f t="shared" si="91"/>
        <v>93.2</v>
      </c>
      <c r="T1205">
        <f t="shared" si="92"/>
        <v>25.888888888888889</v>
      </c>
    </row>
    <row r="1206" spans="2:20" x14ac:dyDescent="0.3">
      <c r="B1206" s="11" t="s">
        <v>11</v>
      </c>
      <c r="C1206" s="11">
        <v>1198</v>
      </c>
      <c r="D1206" s="11">
        <v>176</v>
      </c>
      <c r="E1206" s="12">
        <v>93.3</v>
      </c>
      <c r="F1206" s="5">
        <f t="shared" si="93"/>
        <v>6.9444444444444448E-2</v>
      </c>
      <c r="G1206" s="5">
        <f t="shared" si="94"/>
        <v>0.25</v>
      </c>
      <c r="R1206">
        <f t="shared" si="90"/>
        <v>0</v>
      </c>
      <c r="S1206">
        <f t="shared" si="91"/>
        <v>93.3</v>
      </c>
      <c r="T1206">
        <f t="shared" si="92"/>
        <v>25.916666666666664</v>
      </c>
    </row>
    <row r="1207" spans="2:20" x14ac:dyDescent="0.3">
      <c r="B1207" s="11" t="s">
        <v>11</v>
      </c>
      <c r="C1207" s="11">
        <v>1199</v>
      </c>
      <c r="D1207" s="11">
        <v>177</v>
      </c>
      <c r="E1207" s="12">
        <v>93.7</v>
      </c>
      <c r="F1207" s="5">
        <f t="shared" si="93"/>
        <v>0.12500000000000078</v>
      </c>
      <c r="G1207" s="5">
        <f t="shared" si="94"/>
        <v>0.45000000000000284</v>
      </c>
      <c r="R1207">
        <f t="shared" si="90"/>
        <v>0</v>
      </c>
      <c r="S1207">
        <f t="shared" si="91"/>
        <v>93.7</v>
      </c>
      <c r="T1207">
        <f t="shared" si="92"/>
        <v>26.027777777777779</v>
      </c>
    </row>
    <row r="1208" spans="2:20" x14ac:dyDescent="0.3">
      <c r="B1208" s="11" t="s">
        <v>11</v>
      </c>
      <c r="C1208" s="11">
        <v>1200</v>
      </c>
      <c r="D1208" s="11">
        <v>178</v>
      </c>
      <c r="E1208" s="12">
        <v>94.2</v>
      </c>
      <c r="F1208" s="5">
        <f t="shared" si="93"/>
        <v>0.18055555555555516</v>
      </c>
      <c r="G1208" s="5">
        <f t="shared" si="94"/>
        <v>0.64999999999999858</v>
      </c>
      <c r="R1208">
        <f t="shared" si="90"/>
        <v>0</v>
      </c>
      <c r="S1208">
        <f t="shared" si="91"/>
        <v>94.2</v>
      </c>
      <c r="T1208">
        <f t="shared" si="92"/>
        <v>26.166666666666668</v>
      </c>
    </row>
    <row r="1209" spans="2:20" x14ac:dyDescent="0.3">
      <c r="B1209" s="11" t="s">
        <v>11</v>
      </c>
      <c r="C1209" s="11">
        <v>1201</v>
      </c>
      <c r="D1209" s="11">
        <v>179</v>
      </c>
      <c r="E1209" s="12">
        <v>95</v>
      </c>
      <c r="F1209" s="5">
        <f t="shared" si="93"/>
        <v>0.22222222222222143</v>
      </c>
      <c r="G1209" s="5">
        <f t="shared" si="94"/>
        <v>0.79999999999999716</v>
      </c>
      <c r="R1209">
        <f t="shared" si="90"/>
        <v>0</v>
      </c>
      <c r="S1209">
        <f t="shared" si="91"/>
        <v>95</v>
      </c>
      <c r="T1209">
        <f t="shared" si="92"/>
        <v>26.388888888888889</v>
      </c>
    </row>
    <row r="1210" spans="2:20" x14ac:dyDescent="0.3">
      <c r="B1210" s="11" t="s">
        <v>11</v>
      </c>
      <c r="C1210" s="11">
        <v>1202</v>
      </c>
      <c r="D1210" s="11">
        <v>180</v>
      </c>
      <c r="E1210" s="12">
        <v>95.8</v>
      </c>
      <c r="F1210" s="5">
        <f t="shared" si="93"/>
        <v>0.19444444444444522</v>
      </c>
      <c r="G1210" s="5">
        <f t="shared" si="94"/>
        <v>0.70000000000000284</v>
      </c>
      <c r="R1210">
        <f t="shared" si="90"/>
        <v>0</v>
      </c>
      <c r="S1210">
        <f t="shared" si="91"/>
        <v>95.8</v>
      </c>
      <c r="T1210">
        <f t="shared" si="92"/>
        <v>26.611111111111111</v>
      </c>
    </row>
    <row r="1211" spans="2:20" x14ac:dyDescent="0.3">
      <c r="B1211" s="11" t="s">
        <v>11</v>
      </c>
      <c r="C1211" s="11">
        <v>1203</v>
      </c>
      <c r="D1211" s="11">
        <v>181</v>
      </c>
      <c r="E1211" s="12">
        <v>96.4</v>
      </c>
      <c r="F1211" s="5">
        <f t="shared" si="93"/>
        <v>0.1388888888888889</v>
      </c>
      <c r="G1211" s="5">
        <f t="shared" si="94"/>
        <v>0.5</v>
      </c>
      <c r="R1211">
        <f t="shared" si="90"/>
        <v>0</v>
      </c>
      <c r="S1211">
        <f t="shared" si="91"/>
        <v>96.4</v>
      </c>
      <c r="T1211">
        <f t="shared" si="92"/>
        <v>26.777777777777779</v>
      </c>
    </row>
    <row r="1212" spans="2:20" x14ac:dyDescent="0.3">
      <c r="B1212" s="11" t="s">
        <v>11</v>
      </c>
      <c r="C1212" s="11">
        <v>1204</v>
      </c>
      <c r="D1212" s="11">
        <v>182</v>
      </c>
      <c r="E1212" s="12">
        <v>96.8</v>
      </c>
      <c r="F1212" s="5">
        <f t="shared" si="93"/>
        <v>8.3333333333332538E-2</v>
      </c>
      <c r="G1212" s="5">
        <f t="shared" si="94"/>
        <v>0.29999999999999716</v>
      </c>
      <c r="R1212">
        <f t="shared" si="90"/>
        <v>0</v>
      </c>
      <c r="S1212">
        <f t="shared" si="91"/>
        <v>96.8</v>
      </c>
      <c r="T1212">
        <f t="shared" si="92"/>
        <v>26.888888888888886</v>
      </c>
    </row>
    <row r="1213" spans="2:20" x14ac:dyDescent="0.3">
      <c r="B1213" s="11" t="s">
        <v>11</v>
      </c>
      <c r="C1213" s="11">
        <v>1205</v>
      </c>
      <c r="D1213" s="11">
        <v>183</v>
      </c>
      <c r="E1213" s="12">
        <v>97</v>
      </c>
      <c r="F1213" s="5">
        <f t="shared" si="93"/>
        <v>4.1666666666666269E-2</v>
      </c>
      <c r="G1213" s="5">
        <f t="shared" si="94"/>
        <v>0.14999999999999858</v>
      </c>
      <c r="R1213">
        <f t="shared" si="90"/>
        <v>0</v>
      </c>
      <c r="S1213">
        <f t="shared" si="91"/>
        <v>97</v>
      </c>
      <c r="T1213">
        <f t="shared" si="92"/>
        <v>26.944444444444443</v>
      </c>
    </row>
    <row r="1214" spans="2:20" x14ac:dyDescent="0.3">
      <c r="B1214" s="11" t="s">
        <v>11</v>
      </c>
      <c r="C1214" s="11">
        <v>1206</v>
      </c>
      <c r="D1214" s="11">
        <v>184</v>
      </c>
      <c r="E1214" s="12">
        <v>97.1</v>
      </c>
      <c r="F1214" s="5">
        <f t="shared" si="93"/>
        <v>2.7777777777778172E-2</v>
      </c>
      <c r="G1214" s="5">
        <f t="shared" si="94"/>
        <v>0.10000000000000142</v>
      </c>
      <c r="R1214">
        <f t="shared" si="90"/>
        <v>0</v>
      </c>
      <c r="S1214">
        <f t="shared" si="91"/>
        <v>97.1</v>
      </c>
      <c r="T1214">
        <f t="shared" si="92"/>
        <v>26.972222222222221</v>
      </c>
    </row>
    <row r="1215" spans="2:20" x14ac:dyDescent="0.3">
      <c r="B1215" s="11" t="s">
        <v>11</v>
      </c>
      <c r="C1215" s="11">
        <v>1207</v>
      </c>
      <c r="D1215" s="11">
        <v>185</v>
      </c>
      <c r="E1215" s="12">
        <v>97.2</v>
      </c>
      <c r="F1215" s="5">
        <f t="shared" si="93"/>
        <v>2.7777777777778172E-2</v>
      </c>
      <c r="G1215" s="5">
        <f t="shared" si="94"/>
        <v>0.10000000000000142</v>
      </c>
      <c r="R1215">
        <f t="shared" si="90"/>
        <v>0</v>
      </c>
      <c r="S1215">
        <f t="shared" si="91"/>
        <v>97.2</v>
      </c>
      <c r="T1215">
        <f t="shared" si="92"/>
        <v>27</v>
      </c>
    </row>
    <row r="1216" spans="2:20" x14ac:dyDescent="0.3">
      <c r="B1216" s="11" t="s">
        <v>11</v>
      </c>
      <c r="C1216" s="11">
        <v>1208</v>
      </c>
      <c r="D1216" s="11">
        <v>186</v>
      </c>
      <c r="E1216" s="12">
        <v>97.3</v>
      </c>
      <c r="F1216" s="5">
        <f t="shared" si="93"/>
        <v>2.7777777777778172E-2</v>
      </c>
      <c r="G1216" s="5">
        <f t="shared" si="94"/>
        <v>0.10000000000000142</v>
      </c>
      <c r="R1216">
        <f t="shared" si="90"/>
        <v>0</v>
      </c>
      <c r="S1216">
        <f t="shared" si="91"/>
        <v>97.3</v>
      </c>
      <c r="T1216">
        <f t="shared" si="92"/>
        <v>27.027777777777775</v>
      </c>
    </row>
    <row r="1217" spans="2:20" x14ac:dyDescent="0.3">
      <c r="B1217" s="11" t="s">
        <v>11</v>
      </c>
      <c r="C1217" s="11">
        <v>1209</v>
      </c>
      <c r="D1217" s="11">
        <v>187</v>
      </c>
      <c r="E1217" s="12">
        <v>97.4</v>
      </c>
      <c r="F1217" s="5">
        <f t="shared" si="93"/>
        <v>1.3888888888890073E-2</v>
      </c>
      <c r="G1217" s="5">
        <f t="shared" si="94"/>
        <v>5.0000000000004263E-2</v>
      </c>
      <c r="R1217">
        <f t="shared" si="90"/>
        <v>0</v>
      </c>
      <c r="S1217">
        <f t="shared" si="91"/>
        <v>97.4</v>
      </c>
      <c r="T1217">
        <f t="shared" si="92"/>
        <v>27.055555555555557</v>
      </c>
    </row>
    <row r="1218" spans="2:20" x14ac:dyDescent="0.3">
      <c r="B1218" s="11" t="s">
        <v>11</v>
      </c>
      <c r="C1218" s="11">
        <v>1210</v>
      </c>
      <c r="D1218" s="11">
        <v>188</v>
      </c>
      <c r="E1218" s="12">
        <v>97.4</v>
      </c>
      <c r="F1218" s="5">
        <f t="shared" si="93"/>
        <v>0</v>
      </c>
      <c r="G1218" s="5">
        <f t="shared" si="94"/>
        <v>0</v>
      </c>
      <c r="R1218">
        <f t="shared" si="90"/>
        <v>0</v>
      </c>
      <c r="S1218">
        <f t="shared" si="91"/>
        <v>97.4</v>
      </c>
      <c r="T1218">
        <f t="shared" si="92"/>
        <v>27.055555555555557</v>
      </c>
    </row>
    <row r="1219" spans="2:20" x14ac:dyDescent="0.3">
      <c r="B1219" s="11" t="s">
        <v>11</v>
      </c>
      <c r="C1219" s="11">
        <v>1211</v>
      </c>
      <c r="D1219" s="11">
        <v>189</v>
      </c>
      <c r="E1219" s="12">
        <v>97.4</v>
      </c>
      <c r="F1219" s="5">
        <f t="shared" si="93"/>
        <v>0</v>
      </c>
      <c r="G1219" s="5">
        <f t="shared" si="94"/>
        <v>0</v>
      </c>
      <c r="R1219">
        <f t="shared" si="90"/>
        <v>0</v>
      </c>
      <c r="S1219">
        <f t="shared" si="91"/>
        <v>97.4</v>
      </c>
      <c r="T1219">
        <f t="shared" si="92"/>
        <v>27.055555555555557</v>
      </c>
    </row>
    <row r="1220" spans="2:20" x14ac:dyDescent="0.3">
      <c r="B1220" s="11" t="s">
        <v>11</v>
      </c>
      <c r="C1220" s="11">
        <v>1212</v>
      </c>
      <c r="D1220" s="11">
        <v>190</v>
      </c>
      <c r="E1220" s="12">
        <v>97.4</v>
      </c>
      <c r="F1220" s="5">
        <f t="shared" si="93"/>
        <v>-1.3888888888890073E-2</v>
      </c>
      <c r="G1220" s="5">
        <f t="shared" si="94"/>
        <v>-5.0000000000004263E-2</v>
      </c>
      <c r="R1220">
        <f t="shared" si="90"/>
        <v>0</v>
      </c>
      <c r="S1220">
        <f t="shared" si="91"/>
        <v>97.4</v>
      </c>
      <c r="T1220">
        <f t="shared" si="92"/>
        <v>27.055555555555557</v>
      </c>
    </row>
    <row r="1221" spans="2:20" x14ac:dyDescent="0.3">
      <c r="B1221" s="11" t="s">
        <v>11</v>
      </c>
      <c r="C1221" s="11">
        <v>1213</v>
      </c>
      <c r="D1221" s="11">
        <v>191</v>
      </c>
      <c r="E1221" s="12">
        <v>97.3</v>
      </c>
      <c r="F1221" s="5">
        <f t="shared" si="93"/>
        <v>-1.3888888888890073E-2</v>
      </c>
      <c r="G1221" s="5">
        <f t="shared" si="94"/>
        <v>-5.0000000000004263E-2</v>
      </c>
      <c r="R1221">
        <f t="shared" si="90"/>
        <v>0</v>
      </c>
      <c r="S1221">
        <f t="shared" si="91"/>
        <v>97.3</v>
      </c>
      <c r="T1221">
        <f t="shared" si="92"/>
        <v>27.027777777777775</v>
      </c>
    </row>
    <row r="1222" spans="2:20" x14ac:dyDescent="0.3">
      <c r="B1222" s="11" t="s">
        <v>11</v>
      </c>
      <c r="C1222" s="11">
        <v>1214</v>
      </c>
      <c r="D1222" s="11">
        <v>192</v>
      </c>
      <c r="E1222" s="12">
        <v>97.3</v>
      </c>
      <c r="F1222" s="5">
        <f t="shared" si="93"/>
        <v>0</v>
      </c>
      <c r="G1222" s="5">
        <f t="shared" si="94"/>
        <v>0</v>
      </c>
      <c r="R1222">
        <f t="shared" si="90"/>
        <v>0</v>
      </c>
      <c r="S1222">
        <f t="shared" si="91"/>
        <v>97.3</v>
      </c>
      <c r="T1222">
        <f t="shared" si="92"/>
        <v>27.027777777777775</v>
      </c>
    </row>
    <row r="1223" spans="2:20" x14ac:dyDescent="0.3">
      <c r="B1223" s="11" t="s">
        <v>11</v>
      </c>
      <c r="C1223" s="11">
        <v>1215</v>
      </c>
      <c r="D1223" s="11">
        <v>193</v>
      </c>
      <c r="E1223" s="12">
        <v>97.3</v>
      </c>
      <c r="F1223" s="5">
        <f t="shared" si="93"/>
        <v>0</v>
      </c>
      <c r="G1223" s="5">
        <f t="shared" si="94"/>
        <v>0</v>
      </c>
      <c r="R1223">
        <f t="shared" si="90"/>
        <v>0</v>
      </c>
      <c r="S1223">
        <f t="shared" si="91"/>
        <v>97.3</v>
      </c>
      <c r="T1223">
        <f t="shared" si="92"/>
        <v>27.027777777777775</v>
      </c>
    </row>
    <row r="1224" spans="2:20" x14ac:dyDescent="0.3">
      <c r="B1224" s="11" t="s">
        <v>11</v>
      </c>
      <c r="C1224" s="11">
        <v>1216</v>
      </c>
      <c r="D1224" s="11">
        <v>194</v>
      </c>
      <c r="E1224" s="12">
        <v>97.3</v>
      </c>
      <c r="F1224" s="5">
        <f t="shared" si="93"/>
        <v>-1.3888888888888099E-2</v>
      </c>
      <c r="G1224" s="5">
        <f t="shared" si="94"/>
        <v>-4.9999999999997158E-2</v>
      </c>
      <c r="R1224">
        <f t="shared" ref="R1224:R1287" si="95">IF(E1224&lt;1,1,0)</f>
        <v>0</v>
      </c>
      <c r="S1224">
        <f t="shared" ref="S1224:S1287" si="96">IF(R1224=1,"",E1224)</f>
        <v>97.3</v>
      </c>
      <c r="T1224">
        <f t="shared" ref="T1224:T1287" si="97">E1224/3.6</f>
        <v>27.027777777777775</v>
      </c>
    </row>
    <row r="1225" spans="2:20" x14ac:dyDescent="0.3">
      <c r="B1225" s="11" t="s">
        <v>11</v>
      </c>
      <c r="C1225" s="11">
        <v>1217</v>
      </c>
      <c r="D1225" s="11">
        <v>195</v>
      </c>
      <c r="E1225" s="12">
        <v>97.2</v>
      </c>
      <c r="F1225" s="5">
        <f t="shared" si="93"/>
        <v>-2.7777777777778172E-2</v>
      </c>
      <c r="G1225" s="5">
        <f t="shared" si="94"/>
        <v>-0.10000000000000142</v>
      </c>
      <c r="R1225">
        <f t="shared" si="95"/>
        <v>0</v>
      </c>
      <c r="S1225">
        <f t="shared" si="96"/>
        <v>97.2</v>
      </c>
      <c r="T1225">
        <f t="shared" si="97"/>
        <v>27</v>
      </c>
    </row>
    <row r="1226" spans="2:20" x14ac:dyDescent="0.3">
      <c r="B1226" s="11" t="s">
        <v>11</v>
      </c>
      <c r="C1226" s="11">
        <v>1218</v>
      </c>
      <c r="D1226" s="11">
        <v>196</v>
      </c>
      <c r="E1226" s="12">
        <v>97.1</v>
      </c>
      <c r="F1226" s="5">
        <f t="shared" ref="F1226:F1289" si="98">($E1227-$E1225)/2/3.6</f>
        <v>-2.7777777777778172E-2</v>
      </c>
      <c r="G1226" s="5">
        <f t="shared" ref="G1226:G1289" si="99">($E1227-$E1225)/2</f>
        <v>-0.10000000000000142</v>
      </c>
      <c r="R1226">
        <f t="shared" si="95"/>
        <v>0</v>
      </c>
      <c r="S1226">
        <f t="shared" si="96"/>
        <v>97.1</v>
      </c>
      <c r="T1226">
        <f t="shared" si="97"/>
        <v>26.972222222222221</v>
      </c>
    </row>
    <row r="1227" spans="2:20" x14ac:dyDescent="0.3">
      <c r="B1227" s="11" t="s">
        <v>11</v>
      </c>
      <c r="C1227" s="11">
        <v>1219</v>
      </c>
      <c r="D1227" s="11">
        <v>197</v>
      </c>
      <c r="E1227" s="12">
        <v>97</v>
      </c>
      <c r="F1227" s="5">
        <f t="shared" si="98"/>
        <v>-2.7777777777776198E-2</v>
      </c>
      <c r="G1227" s="5">
        <f t="shared" si="99"/>
        <v>-9.9999999999994316E-2</v>
      </c>
      <c r="R1227">
        <f t="shared" si="95"/>
        <v>0</v>
      </c>
      <c r="S1227">
        <f t="shared" si="96"/>
        <v>97</v>
      </c>
      <c r="T1227">
        <f t="shared" si="97"/>
        <v>26.944444444444443</v>
      </c>
    </row>
    <row r="1228" spans="2:20" x14ac:dyDescent="0.3">
      <c r="B1228" s="11" t="s">
        <v>11</v>
      </c>
      <c r="C1228" s="11">
        <v>1220</v>
      </c>
      <c r="D1228" s="11">
        <v>198</v>
      </c>
      <c r="E1228" s="12">
        <v>96.9</v>
      </c>
      <c r="F1228" s="5">
        <f t="shared" si="98"/>
        <v>-4.1666666666666269E-2</v>
      </c>
      <c r="G1228" s="5">
        <f t="shared" si="99"/>
        <v>-0.14999999999999858</v>
      </c>
      <c r="R1228">
        <f t="shared" si="95"/>
        <v>0</v>
      </c>
      <c r="S1228">
        <f t="shared" si="96"/>
        <v>96.9</v>
      </c>
      <c r="T1228">
        <f t="shared" si="97"/>
        <v>26.916666666666668</v>
      </c>
    </row>
    <row r="1229" spans="2:20" x14ac:dyDescent="0.3">
      <c r="B1229" s="11" t="s">
        <v>11</v>
      </c>
      <c r="C1229" s="11">
        <v>1221</v>
      </c>
      <c r="D1229" s="11">
        <v>199</v>
      </c>
      <c r="E1229" s="12">
        <v>96.7</v>
      </c>
      <c r="F1229" s="5">
        <f t="shared" si="98"/>
        <v>-6.9444444444444448E-2</v>
      </c>
      <c r="G1229" s="5">
        <f t="shared" si="99"/>
        <v>-0.25</v>
      </c>
      <c r="R1229">
        <f t="shared" si="95"/>
        <v>0</v>
      </c>
      <c r="S1229">
        <f t="shared" si="96"/>
        <v>96.7</v>
      </c>
      <c r="T1229">
        <f t="shared" si="97"/>
        <v>26.861111111111111</v>
      </c>
    </row>
    <row r="1230" spans="2:20" x14ac:dyDescent="0.3">
      <c r="B1230" s="11" t="s">
        <v>11</v>
      </c>
      <c r="C1230" s="11">
        <v>1222</v>
      </c>
      <c r="D1230" s="11">
        <v>200</v>
      </c>
      <c r="E1230" s="12">
        <v>96.4</v>
      </c>
      <c r="F1230" s="5">
        <f t="shared" si="98"/>
        <v>-8.3333333333334522E-2</v>
      </c>
      <c r="G1230" s="5">
        <f t="shared" si="99"/>
        <v>-0.30000000000000426</v>
      </c>
      <c r="R1230">
        <f t="shared" si="95"/>
        <v>0</v>
      </c>
      <c r="S1230">
        <f t="shared" si="96"/>
        <v>96.4</v>
      </c>
      <c r="T1230">
        <f t="shared" si="97"/>
        <v>26.777777777777779</v>
      </c>
    </row>
    <row r="1231" spans="2:20" x14ac:dyDescent="0.3">
      <c r="B1231" s="11" t="s">
        <v>11</v>
      </c>
      <c r="C1231" s="11">
        <v>1223</v>
      </c>
      <c r="D1231" s="11">
        <v>201</v>
      </c>
      <c r="E1231" s="12">
        <v>96.1</v>
      </c>
      <c r="F1231" s="5">
        <f t="shared" si="98"/>
        <v>-9.7222222222222612E-2</v>
      </c>
      <c r="G1231" s="5">
        <f t="shared" si="99"/>
        <v>-0.35000000000000142</v>
      </c>
      <c r="R1231">
        <f t="shared" si="95"/>
        <v>0</v>
      </c>
      <c r="S1231">
        <f t="shared" si="96"/>
        <v>96.1</v>
      </c>
      <c r="T1231">
        <f t="shared" si="97"/>
        <v>26.694444444444443</v>
      </c>
    </row>
    <row r="1232" spans="2:20" x14ac:dyDescent="0.3">
      <c r="B1232" s="11" t="s">
        <v>11</v>
      </c>
      <c r="C1232" s="11">
        <v>1224</v>
      </c>
      <c r="D1232" s="11">
        <v>202</v>
      </c>
      <c r="E1232" s="12">
        <v>95.7</v>
      </c>
      <c r="F1232" s="5">
        <f t="shared" si="98"/>
        <v>-8.3333333333332538E-2</v>
      </c>
      <c r="G1232" s="5">
        <f t="shared" si="99"/>
        <v>-0.29999999999999716</v>
      </c>
      <c r="R1232">
        <f t="shared" si="95"/>
        <v>0</v>
      </c>
      <c r="S1232">
        <f t="shared" si="96"/>
        <v>95.7</v>
      </c>
      <c r="T1232">
        <f t="shared" si="97"/>
        <v>26.583333333333332</v>
      </c>
    </row>
    <row r="1233" spans="2:20" x14ac:dyDescent="0.3">
      <c r="B1233" s="11" t="s">
        <v>11</v>
      </c>
      <c r="C1233" s="11">
        <v>1225</v>
      </c>
      <c r="D1233" s="11">
        <v>203</v>
      </c>
      <c r="E1233" s="12">
        <v>95.5</v>
      </c>
      <c r="F1233" s="5">
        <f t="shared" si="98"/>
        <v>-5.5555555555556344E-2</v>
      </c>
      <c r="G1233" s="5">
        <f t="shared" si="99"/>
        <v>-0.20000000000000284</v>
      </c>
      <c r="R1233">
        <f t="shared" si="95"/>
        <v>0</v>
      </c>
      <c r="S1233">
        <f t="shared" si="96"/>
        <v>95.5</v>
      </c>
      <c r="T1233">
        <f t="shared" si="97"/>
        <v>26.527777777777779</v>
      </c>
    </row>
    <row r="1234" spans="2:20" x14ac:dyDescent="0.3">
      <c r="B1234" s="11" t="s">
        <v>11</v>
      </c>
      <c r="C1234" s="11">
        <v>1226</v>
      </c>
      <c r="D1234" s="11">
        <v>204</v>
      </c>
      <c r="E1234" s="12">
        <v>95.3</v>
      </c>
      <c r="F1234" s="5">
        <f t="shared" si="98"/>
        <v>-4.1666666666666269E-2</v>
      </c>
      <c r="G1234" s="5">
        <f t="shared" si="99"/>
        <v>-0.14999999999999858</v>
      </c>
      <c r="R1234">
        <f t="shared" si="95"/>
        <v>0</v>
      </c>
      <c r="S1234">
        <f t="shared" si="96"/>
        <v>95.3</v>
      </c>
      <c r="T1234">
        <f t="shared" si="97"/>
        <v>26.472222222222221</v>
      </c>
    </row>
    <row r="1235" spans="2:20" x14ac:dyDescent="0.3">
      <c r="B1235" s="11" t="s">
        <v>11</v>
      </c>
      <c r="C1235" s="11">
        <v>1227</v>
      </c>
      <c r="D1235" s="11">
        <v>205</v>
      </c>
      <c r="E1235" s="12">
        <v>95.2</v>
      </c>
      <c r="F1235" s="5">
        <f t="shared" si="98"/>
        <v>-4.1666666666666269E-2</v>
      </c>
      <c r="G1235" s="5">
        <f t="shared" si="99"/>
        <v>-0.14999999999999858</v>
      </c>
      <c r="R1235">
        <f t="shared" si="95"/>
        <v>0</v>
      </c>
      <c r="S1235">
        <f t="shared" si="96"/>
        <v>95.2</v>
      </c>
      <c r="T1235">
        <f t="shared" si="97"/>
        <v>26.444444444444443</v>
      </c>
    </row>
    <row r="1236" spans="2:20" x14ac:dyDescent="0.3">
      <c r="B1236" s="11" t="s">
        <v>11</v>
      </c>
      <c r="C1236" s="11">
        <v>1228</v>
      </c>
      <c r="D1236" s="11">
        <v>206</v>
      </c>
      <c r="E1236" s="12">
        <v>95</v>
      </c>
      <c r="F1236" s="5">
        <f t="shared" si="98"/>
        <v>-4.1666666666666269E-2</v>
      </c>
      <c r="G1236" s="5">
        <f t="shared" si="99"/>
        <v>-0.14999999999999858</v>
      </c>
      <c r="R1236">
        <f t="shared" si="95"/>
        <v>0</v>
      </c>
      <c r="S1236">
        <f t="shared" si="96"/>
        <v>95</v>
      </c>
      <c r="T1236">
        <f t="shared" si="97"/>
        <v>26.388888888888889</v>
      </c>
    </row>
    <row r="1237" spans="2:20" x14ac:dyDescent="0.3">
      <c r="B1237" s="11" t="s">
        <v>11</v>
      </c>
      <c r="C1237" s="11">
        <v>1229</v>
      </c>
      <c r="D1237" s="11">
        <v>207</v>
      </c>
      <c r="E1237" s="12">
        <v>94.9</v>
      </c>
      <c r="F1237" s="5">
        <f t="shared" si="98"/>
        <v>-4.1666666666666269E-2</v>
      </c>
      <c r="G1237" s="5">
        <f t="shared" si="99"/>
        <v>-0.14999999999999858</v>
      </c>
      <c r="R1237">
        <f t="shared" si="95"/>
        <v>0</v>
      </c>
      <c r="S1237">
        <f t="shared" si="96"/>
        <v>94.9</v>
      </c>
      <c r="T1237">
        <f t="shared" si="97"/>
        <v>26.361111111111111</v>
      </c>
    </row>
    <row r="1238" spans="2:20" x14ac:dyDescent="0.3">
      <c r="B1238" s="11" t="s">
        <v>11</v>
      </c>
      <c r="C1238" s="11">
        <v>1230</v>
      </c>
      <c r="D1238" s="11">
        <v>208</v>
      </c>
      <c r="E1238" s="12">
        <v>94.7</v>
      </c>
      <c r="F1238" s="5">
        <f t="shared" si="98"/>
        <v>-5.5555555555556344E-2</v>
      </c>
      <c r="G1238" s="5">
        <f t="shared" si="99"/>
        <v>-0.20000000000000284</v>
      </c>
      <c r="R1238">
        <f t="shared" si="95"/>
        <v>0</v>
      </c>
      <c r="S1238">
        <f t="shared" si="96"/>
        <v>94.7</v>
      </c>
      <c r="T1238">
        <f t="shared" si="97"/>
        <v>26.305555555555557</v>
      </c>
    </row>
    <row r="1239" spans="2:20" x14ac:dyDescent="0.3">
      <c r="B1239" s="11" t="s">
        <v>11</v>
      </c>
      <c r="C1239" s="11">
        <v>1231</v>
      </c>
      <c r="D1239" s="11">
        <v>209</v>
      </c>
      <c r="E1239" s="12">
        <v>94.5</v>
      </c>
      <c r="F1239" s="5">
        <f t="shared" si="98"/>
        <v>-4.1666666666666269E-2</v>
      </c>
      <c r="G1239" s="5">
        <f t="shared" si="99"/>
        <v>-0.14999999999999858</v>
      </c>
      <c r="R1239">
        <f t="shared" si="95"/>
        <v>0</v>
      </c>
      <c r="S1239">
        <f t="shared" si="96"/>
        <v>94.5</v>
      </c>
      <c r="T1239">
        <f t="shared" si="97"/>
        <v>26.25</v>
      </c>
    </row>
    <row r="1240" spans="2:20" x14ac:dyDescent="0.3">
      <c r="B1240" s="11" t="s">
        <v>11</v>
      </c>
      <c r="C1240" s="11">
        <v>1232</v>
      </c>
      <c r="D1240" s="11">
        <v>210</v>
      </c>
      <c r="E1240" s="12">
        <v>94.4</v>
      </c>
      <c r="F1240" s="5">
        <f t="shared" si="98"/>
        <v>-1.3888888888888099E-2</v>
      </c>
      <c r="G1240" s="5">
        <f t="shared" si="99"/>
        <v>-4.9999999999997158E-2</v>
      </c>
      <c r="R1240">
        <f t="shared" si="95"/>
        <v>0</v>
      </c>
      <c r="S1240">
        <f t="shared" si="96"/>
        <v>94.4</v>
      </c>
      <c r="T1240">
        <f t="shared" si="97"/>
        <v>26.222222222222221</v>
      </c>
    </row>
    <row r="1241" spans="2:20" x14ac:dyDescent="0.3">
      <c r="B1241" s="11" t="s">
        <v>11</v>
      </c>
      <c r="C1241" s="11">
        <v>1233</v>
      </c>
      <c r="D1241" s="11">
        <v>211</v>
      </c>
      <c r="E1241" s="12">
        <v>94.4</v>
      </c>
      <c r="F1241" s="5">
        <f t="shared" si="98"/>
        <v>-1.3888888888890073E-2</v>
      </c>
      <c r="G1241" s="5">
        <f t="shared" si="99"/>
        <v>-5.0000000000004263E-2</v>
      </c>
      <c r="R1241">
        <f t="shared" si="95"/>
        <v>0</v>
      </c>
      <c r="S1241">
        <f t="shared" si="96"/>
        <v>94.4</v>
      </c>
      <c r="T1241">
        <f t="shared" si="97"/>
        <v>26.222222222222221</v>
      </c>
    </row>
    <row r="1242" spans="2:20" x14ac:dyDescent="0.3">
      <c r="B1242" s="11" t="s">
        <v>11</v>
      </c>
      <c r="C1242" s="11">
        <v>1234</v>
      </c>
      <c r="D1242" s="11">
        <v>212</v>
      </c>
      <c r="E1242" s="12">
        <v>94.3</v>
      </c>
      <c r="F1242" s="5">
        <f t="shared" si="98"/>
        <v>-1.3888888888890073E-2</v>
      </c>
      <c r="G1242" s="5">
        <f t="shared" si="99"/>
        <v>-5.0000000000004263E-2</v>
      </c>
      <c r="R1242">
        <f t="shared" si="95"/>
        <v>0</v>
      </c>
      <c r="S1242">
        <f t="shared" si="96"/>
        <v>94.3</v>
      </c>
      <c r="T1242">
        <f t="shared" si="97"/>
        <v>26.194444444444443</v>
      </c>
    </row>
    <row r="1243" spans="2:20" x14ac:dyDescent="0.3">
      <c r="B1243" s="11" t="s">
        <v>11</v>
      </c>
      <c r="C1243" s="11">
        <v>1235</v>
      </c>
      <c r="D1243" s="11">
        <v>213</v>
      </c>
      <c r="E1243" s="12">
        <v>94.3</v>
      </c>
      <c r="F1243" s="5">
        <f t="shared" si="98"/>
        <v>-2.7777777777778172E-2</v>
      </c>
      <c r="G1243" s="5">
        <f t="shared" si="99"/>
        <v>-0.10000000000000142</v>
      </c>
      <c r="R1243">
        <f t="shared" si="95"/>
        <v>0</v>
      </c>
      <c r="S1243">
        <f t="shared" si="96"/>
        <v>94.3</v>
      </c>
      <c r="T1243">
        <f t="shared" si="97"/>
        <v>26.194444444444443</v>
      </c>
    </row>
    <row r="1244" spans="2:20" x14ac:dyDescent="0.3">
      <c r="B1244" s="11" t="s">
        <v>11</v>
      </c>
      <c r="C1244" s="11">
        <v>1236</v>
      </c>
      <c r="D1244" s="11">
        <v>214</v>
      </c>
      <c r="E1244" s="12">
        <v>94.1</v>
      </c>
      <c r="F1244" s="5">
        <f t="shared" si="98"/>
        <v>-5.5555555555554373E-2</v>
      </c>
      <c r="G1244" s="5">
        <f t="shared" si="99"/>
        <v>-0.19999999999999574</v>
      </c>
      <c r="R1244">
        <f t="shared" si="95"/>
        <v>0</v>
      </c>
      <c r="S1244">
        <f t="shared" si="96"/>
        <v>94.1</v>
      </c>
      <c r="T1244">
        <f t="shared" si="97"/>
        <v>26.138888888888886</v>
      </c>
    </row>
    <row r="1245" spans="2:20" x14ac:dyDescent="0.3">
      <c r="B1245" s="11" t="s">
        <v>11</v>
      </c>
      <c r="C1245" s="11">
        <v>1237</v>
      </c>
      <c r="D1245" s="11">
        <v>215</v>
      </c>
      <c r="E1245" s="12">
        <v>93.9</v>
      </c>
      <c r="F1245" s="5">
        <f t="shared" si="98"/>
        <v>-9.7222222222220642E-2</v>
      </c>
      <c r="G1245" s="5">
        <f t="shared" si="99"/>
        <v>-0.34999999999999432</v>
      </c>
      <c r="R1245">
        <f t="shared" si="95"/>
        <v>0</v>
      </c>
      <c r="S1245">
        <f t="shared" si="96"/>
        <v>93.9</v>
      </c>
      <c r="T1245">
        <f t="shared" si="97"/>
        <v>26.083333333333336</v>
      </c>
    </row>
    <row r="1246" spans="2:20" x14ac:dyDescent="0.3">
      <c r="B1246" s="11" t="s">
        <v>11</v>
      </c>
      <c r="C1246" s="11">
        <v>1238</v>
      </c>
      <c r="D1246" s="11">
        <v>216</v>
      </c>
      <c r="E1246" s="12">
        <v>93.4</v>
      </c>
      <c r="F1246" s="5">
        <f t="shared" si="98"/>
        <v>-0.15277777777777896</v>
      </c>
      <c r="G1246" s="5">
        <f t="shared" si="99"/>
        <v>-0.55000000000000426</v>
      </c>
      <c r="R1246">
        <f t="shared" si="95"/>
        <v>0</v>
      </c>
      <c r="S1246">
        <f t="shared" si="96"/>
        <v>93.4</v>
      </c>
      <c r="T1246">
        <f t="shared" si="97"/>
        <v>25.944444444444446</v>
      </c>
    </row>
    <row r="1247" spans="2:20" x14ac:dyDescent="0.3">
      <c r="B1247" s="11" t="s">
        <v>11</v>
      </c>
      <c r="C1247" s="11">
        <v>1239</v>
      </c>
      <c r="D1247" s="11">
        <v>217</v>
      </c>
      <c r="E1247" s="12">
        <v>92.8</v>
      </c>
      <c r="F1247" s="5">
        <f t="shared" si="98"/>
        <v>-0.19444444444444522</v>
      </c>
      <c r="G1247" s="5">
        <f t="shared" si="99"/>
        <v>-0.70000000000000284</v>
      </c>
      <c r="R1247">
        <f t="shared" si="95"/>
        <v>0</v>
      </c>
      <c r="S1247">
        <f t="shared" si="96"/>
        <v>92.8</v>
      </c>
      <c r="T1247">
        <f t="shared" si="97"/>
        <v>25.777777777777775</v>
      </c>
    </row>
    <row r="1248" spans="2:20" x14ac:dyDescent="0.3">
      <c r="B1248" s="11" t="s">
        <v>11</v>
      </c>
      <c r="C1248" s="11">
        <v>1240</v>
      </c>
      <c r="D1248" s="11">
        <v>218</v>
      </c>
      <c r="E1248" s="12">
        <v>92</v>
      </c>
      <c r="F1248" s="5">
        <f t="shared" si="98"/>
        <v>-0.20833333333333331</v>
      </c>
      <c r="G1248" s="5">
        <f t="shared" si="99"/>
        <v>-0.75</v>
      </c>
      <c r="R1248">
        <f t="shared" si="95"/>
        <v>0</v>
      </c>
      <c r="S1248">
        <f t="shared" si="96"/>
        <v>92</v>
      </c>
      <c r="T1248">
        <f t="shared" si="97"/>
        <v>25.555555555555554</v>
      </c>
    </row>
    <row r="1249" spans="2:20" x14ac:dyDescent="0.3">
      <c r="B1249" s="11" t="s">
        <v>11</v>
      </c>
      <c r="C1249" s="11">
        <v>1241</v>
      </c>
      <c r="D1249" s="11">
        <v>219</v>
      </c>
      <c r="E1249" s="12">
        <v>91.3</v>
      </c>
      <c r="F1249" s="5">
        <f t="shared" si="98"/>
        <v>-0.19444444444444522</v>
      </c>
      <c r="G1249" s="5">
        <f t="shared" si="99"/>
        <v>-0.70000000000000284</v>
      </c>
      <c r="R1249">
        <f t="shared" si="95"/>
        <v>0</v>
      </c>
      <c r="S1249">
        <f t="shared" si="96"/>
        <v>91.3</v>
      </c>
      <c r="T1249">
        <f t="shared" si="97"/>
        <v>25.361111111111111</v>
      </c>
    </row>
    <row r="1250" spans="2:20" x14ac:dyDescent="0.3">
      <c r="B1250" s="11" t="s">
        <v>11</v>
      </c>
      <c r="C1250" s="11">
        <v>1242</v>
      </c>
      <c r="D1250" s="11">
        <v>220</v>
      </c>
      <c r="E1250" s="12">
        <v>90.6</v>
      </c>
      <c r="F1250" s="5">
        <f t="shared" si="98"/>
        <v>-0.18055555555555516</v>
      </c>
      <c r="G1250" s="5">
        <f t="shared" si="99"/>
        <v>-0.64999999999999858</v>
      </c>
      <c r="R1250">
        <f t="shared" si="95"/>
        <v>0</v>
      </c>
      <c r="S1250">
        <f t="shared" si="96"/>
        <v>90.6</v>
      </c>
      <c r="T1250">
        <f t="shared" si="97"/>
        <v>25.166666666666664</v>
      </c>
    </row>
    <row r="1251" spans="2:20" x14ac:dyDescent="0.3">
      <c r="B1251" s="11" t="s">
        <v>11</v>
      </c>
      <c r="C1251" s="11">
        <v>1243</v>
      </c>
      <c r="D1251" s="11">
        <v>221</v>
      </c>
      <c r="E1251" s="12">
        <v>90</v>
      </c>
      <c r="F1251" s="5">
        <f t="shared" si="98"/>
        <v>-0.18055555555555516</v>
      </c>
      <c r="G1251" s="5">
        <f t="shared" si="99"/>
        <v>-0.64999999999999858</v>
      </c>
      <c r="R1251">
        <f t="shared" si="95"/>
        <v>0</v>
      </c>
      <c r="S1251">
        <f t="shared" si="96"/>
        <v>90</v>
      </c>
      <c r="T1251">
        <f t="shared" si="97"/>
        <v>25</v>
      </c>
    </row>
    <row r="1252" spans="2:20" x14ac:dyDescent="0.3">
      <c r="B1252" s="11" t="s">
        <v>11</v>
      </c>
      <c r="C1252" s="11">
        <v>1244</v>
      </c>
      <c r="D1252" s="11">
        <v>222</v>
      </c>
      <c r="E1252" s="12">
        <v>89.3</v>
      </c>
      <c r="F1252" s="5">
        <f t="shared" si="98"/>
        <v>-0.18055555555555516</v>
      </c>
      <c r="G1252" s="5">
        <f t="shared" si="99"/>
        <v>-0.64999999999999858</v>
      </c>
      <c r="R1252">
        <f t="shared" si="95"/>
        <v>0</v>
      </c>
      <c r="S1252">
        <f t="shared" si="96"/>
        <v>89.3</v>
      </c>
      <c r="T1252">
        <f t="shared" si="97"/>
        <v>24.805555555555554</v>
      </c>
    </row>
    <row r="1253" spans="2:20" x14ac:dyDescent="0.3">
      <c r="B1253" s="11" t="s">
        <v>11</v>
      </c>
      <c r="C1253" s="11">
        <v>1245</v>
      </c>
      <c r="D1253" s="11">
        <v>223</v>
      </c>
      <c r="E1253" s="12">
        <v>88.7</v>
      </c>
      <c r="F1253" s="5">
        <f t="shared" si="98"/>
        <v>-0.16666666666666705</v>
      </c>
      <c r="G1253" s="5">
        <f t="shared" si="99"/>
        <v>-0.60000000000000142</v>
      </c>
      <c r="R1253">
        <f t="shared" si="95"/>
        <v>0</v>
      </c>
      <c r="S1253">
        <f t="shared" si="96"/>
        <v>88.7</v>
      </c>
      <c r="T1253">
        <f t="shared" si="97"/>
        <v>24.638888888888889</v>
      </c>
    </row>
    <row r="1254" spans="2:20" x14ac:dyDescent="0.3">
      <c r="B1254" s="11" t="s">
        <v>11</v>
      </c>
      <c r="C1254" s="11">
        <v>1246</v>
      </c>
      <c r="D1254" s="11">
        <v>224</v>
      </c>
      <c r="E1254" s="12">
        <v>88.1</v>
      </c>
      <c r="F1254" s="5">
        <f t="shared" si="98"/>
        <v>-0.18055555555555516</v>
      </c>
      <c r="G1254" s="5">
        <f t="shared" si="99"/>
        <v>-0.64999999999999858</v>
      </c>
      <c r="R1254">
        <f t="shared" si="95"/>
        <v>0</v>
      </c>
      <c r="S1254">
        <f t="shared" si="96"/>
        <v>88.1</v>
      </c>
      <c r="T1254">
        <f t="shared" si="97"/>
        <v>24.472222222222221</v>
      </c>
    </row>
    <row r="1255" spans="2:20" x14ac:dyDescent="0.3">
      <c r="B1255" s="11" t="s">
        <v>11</v>
      </c>
      <c r="C1255" s="11">
        <v>1247</v>
      </c>
      <c r="D1255" s="11">
        <v>225</v>
      </c>
      <c r="E1255" s="12">
        <v>87.4</v>
      </c>
      <c r="F1255" s="5">
        <f t="shared" si="98"/>
        <v>-0.19444444444444325</v>
      </c>
      <c r="G1255" s="5">
        <f t="shared" si="99"/>
        <v>-0.69999999999999574</v>
      </c>
      <c r="R1255">
        <f t="shared" si="95"/>
        <v>0</v>
      </c>
      <c r="S1255">
        <f t="shared" si="96"/>
        <v>87.4</v>
      </c>
      <c r="T1255">
        <f t="shared" si="97"/>
        <v>24.277777777777779</v>
      </c>
    </row>
    <row r="1256" spans="2:20" x14ac:dyDescent="0.3">
      <c r="B1256" s="11" t="s">
        <v>11</v>
      </c>
      <c r="C1256" s="11">
        <v>1248</v>
      </c>
      <c r="D1256" s="11">
        <v>226</v>
      </c>
      <c r="E1256" s="12">
        <v>86.7</v>
      </c>
      <c r="F1256" s="5">
        <f t="shared" si="98"/>
        <v>-0.19444444444444522</v>
      </c>
      <c r="G1256" s="5">
        <f t="shared" si="99"/>
        <v>-0.70000000000000284</v>
      </c>
      <c r="R1256">
        <f t="shared" si="95"/>
        <v>0</v>
      </c>
      <c r="S1256">
        <f t="shared" si="96"/>
        <v>86.7</v>
      </c>
      <c r="T1256">
        <f t="shared" si="97"/>
        <v>24.083333333333332</v>
      </c>
    </row>
    <row r="1257" spans="2:20" x14ac:dyDescent="0.3">
      <c r="B1257" s="11" t="s">
        <v>11</v>
      </c>
      <c r="C1257" s="11">
        <v>1249</v>
      </c>
      <c r="D1257" s="11">
        <v>227</v>
      </c>
      <c r="E1257" s="12">
        <v>86</v>
      </c>
      <c r="F1257" s="5">
        <f t="shared" si="98"/>
        <v>-0.19444444444444522</v>
      </c>
      <c r="G1257" s="5">
        <f t="shared" si="99"/>
        <v>-0.70000000000000284</v>
      </c>
      <c r="R1257">
        <f t="shared" si="95"/>
        <v>0</v>
      </c>
      <c r="S1257">
        <f t="shared" si="96"/>
        <v>86</v>
      </c>
      <c r="T1257">
        <f t="shared" si="97"/>
        <v>23.888888888888889</v>
      </c>
    </row>
    <row r="1258" spans="2:20" x14ac:dyDescent="0.3">
      <c r="B1258" s="11" t="s">
        <v>11</v>
      </c>
      <c r="C1258" s="11">
        <v>1250</v>
      </c>
      <c r="D1258" s="11">
        <v>228</v>
      </c>
      <c r="E1258" s="12">
        <v>85.3</v>
      </c>
      <c r="F1258" s="5">
        <f t="shared" si="98"/>
        <v>-0.18055555555555516</v>
      </c>
      <c r="G1258" s="5">
        <f t="shared" si="99"/>
        <v>-0.64999999999999858</v>
      </c>
      <c r="R1258">
        <f t="shared" si="95"/>
        <v>0</v>
      </c>
      <c r="S1258">
        <f t="shared" si="96"/>
        <v>85.3</v>
      </c>
      <c r="T1258">
        <f t="shared" si="97"/>
        <v>23.694444444444443</v>
      </c>
    </row>
    <row r="1259" spans="2:20" x14ac:dyDescent="0.3">
      <c r="B1259" s="11" t="s">
        <v>11</v>
      </c>
      <c r="C1259" s="11">
        <v>1251</v>
      </c>
      <c r="D1259" s="11">
        <v>229</v>
      </c>
      <c r="E1259" s="12">
        <v>84.7</v>
      </c>
      <c r="F1259" s="5">
        <f t="shared" si="98"/>
        <v>-0.16666666666666705</v>
      </c>
      <c r="G1259" s="5">
        <f t="shared" si="99"/>
        <v>-0.60000000000000142</v>
      </c>
      <c r="R1259">
        <f t="shared" si="95"/>
        <v>0</v>
      </c>
      <c r="S1259">
        <f t="shared" si="96"/>
        <v>84.7</v>
      </c>
      <c r="T1259">
        <f t="shared" si="97"/>
        <v>23.527777777777779</v>
      </c>
    </row>
    <row r="1260" spans="2:20" x14ac:dyDescent="0.3">
      <c r="B1260" s="11" t="s">
        <v>11</v>
      </c>
      <c r="C1260" s="11">
        <v>1252</v>
      </c>
      <c r="D1260" s="11">
        <v>230</v>
      </c>
      <c r="E1260" s="12">
        <v>84.1</v>
      </c>
      <c r="F1260" s="5">
        <f t="shared" si="98"/>
        <v>-0.16666666666666705</v>
      </c>
      <c r="G1260" s="5">
        <f t="shared" si="99"/>
        <v>-0.60000000000000142</v>
      </c>
      <c r="R1260">
        <f t="shared" si="95"/>
        <v>0</v>
      </c>
      <c r="S1260">
        <f t="shared" si="96"/>
        <v>84.1</v>
      </c>
      <c r="T1260">
        <f t="shared" si="97"/>
        <v>23.361111111111111</v>
      </c>
    </row>
    <row r="1261" spans="2:20" x14ac:dyDescent="0.3">
      <c r="B1261" s="11" t="s">
        <v>11</v>
      </c>
      <c r="C1261" s="11">
        <v>1253</v>
      </c>
      <c r="D1261" s="11">
        <v>231</v>
      </c>
      <c r="E1261" s="12">
        <v>83.5</v>
      </c>
      <c r="F1261" s="5">
        <f t="shared" si="98"/>
        <v>-0.16666666666666508</v>
      </c>
      <c r="G1261" s="5">
        <f t="shared" si="99"/>
        <v>-0.59999999999999432</v>
      </c>
      <c r="R1261">
        <f t="shared" si="95"/>
        <v>0</v>
      </c>
      <c r="S1261">
        <f t="shared" si="96"/>
        <v>83.5</v>
      </c>
      <c r="T1261">
        <f t="shared" si="97"/>
        <v>23.194444444444443</v>
      </c>
    </row>
    <row r="1262" spans="2:20" x14ac:dyDescent="0.3">
      <c r="B1262" s="11" t="s">
        <v>11</v>
      </c>
      <c r="C1262" s="11">
        <v>1254</v>
      </c>
      <c r="D1262" s="11">
        <v>232</v>
      </c>
      <c r="E1262" s="12">
        <v>82.9</v>
      </c>
      <c r="F1262" s="5">
        <f t="shared" si="98"/>
        <v>-0.16666666666666705</v>
      </c>
      <c r="G1262" s="5">
        <f t="shared" si="99"/>
        <v>-0.60000000000000142</v>
      </c>
      <c r="R1262">
        <f t="shared" si="95"/>
        <v>0</v>
      </c>
      <c r="S1262">
        <f t="shared" si="96"/>
        <v>82.9</v>
      </c>
      <c r="T1262">
        <f t="shared" si="97"/>
        <v>23.027777777777779</v>
      </c>
    </row>
    <row r="1263" spans="2:20" x14ac:dyDescent="0.3">
      <c r="B1263" s="11" t="s">
        <v>11</v>
      </c>
      <c r="C1263" s="11">
        <v>1255</v>
      </c>
      <c r="D1263" s="11">
        <v>233</v>
      </c>
      <c r="E1263" s="12">
        <v>82.3</v>
      </c>
      <c r="F1263" s="5">
        <f t="shared" si="98"/>
        <v>-0.16666666666666705</v>
      </c>
      <c r="G1263" s="5">
        <f t="shared" si="99"/>
        <v>-0.60000000000000142</v>
      </c>
      <c r="R1263">
        <f t="shared" si="95"/>
        <v>0</v>
      </c>
      <c r="S1263">
        <f t="shared" si="96"/>
        <v>82.3</v>
      </c>
      <c r="T1263">
        <f t="shared" si="97"/>
        <v>22.861111111111111</v>
      </c>
    </row>
    <row r="1264" spans="2:20" x14ac:dyDescent="0.3">
      <c r="B1264" s="11" t="s">
        <v>11</v>
      </c>
      <c r="C1264" s="11">
        <v>1256</v>
      </c>
      <c r="D1264" s="11">
        <v>234</v>
      </c>
      <c r="E1264" s="12">
        <v>81.7</v>
      </c>
      <c r="F1264" s="5">
        <f t="shared" si="98"/>
        <v>-0.16666666666666705</v>
      </c>
      <c r="G1264" s="5">
        <f t="shared" si="99"/>
        <v>-0.60000000000000142</v>
      </c>
      <c r="R1264">
        <f t="shared" si="95"/>
        <v>0</v>
      </c>
      <c r="S1264">
        <f t="shared" si="96"/>
        <v>81.7</v>
      </c>
      <c r="T1264">
        <f t="shared" si="97"/>
        <v>22.694444444444446</v>
      </c>
    </row>
    <row r="1265" spans="2:20" x14ac:dyDescent="0.3">
      <c r="B1265" s="11" t="s">
        <v>11</v>
      </c>
      <c r="C1265" s="11">
        <v>1257</v>
      </c>
      <c r="D1265" s="11">
        <v>235</v>
      </c>
      <c r="E1265" s="12">
        <v>81.099999999999994</v>
      </c>
      <c r="F1265" s="5">
        <f t="shared" si="98"/>
        <v>-0.16666666666666705</v>
      </c>
      <c r="G1265" s="5">
        <f t="shared" si="99"/>
        <v>-0.60000000000000142</v>
      </c>
      <c r="R1265">
        <f t="shared" si="95"/>
        <v>0</v>
      </c>
      <c r="S1265">
        <f t="shared" si="96"/>
        <v>81.099999999999994</v>
      </c>
      <c r="T1265">
        <f t="shared" si="97"/>
        <v>22.527777777777775</v>
      </c>
    </row>
    <row r="1266" spans="2:20" x14ac:dyDescent="0.3">
      <c r="B1266" s="11" t="s">
        <v>11</v>
      </c>
      <c r="C1266" s="11">
        <v>1258</v>
      </c>
      <c r="D1266" s="11">
        <v>236</v>
      </c>
      <c r="E1266" s="12">
        <v>80.5</v>
      </c>
      <c r="F1266" s="5">
        <f t="shared" si="98"/>
        <v>-0.16666666666666508</v>
      </c>
      <c r="G1266" s="5">
        <f t="shared" si="99"/>
        <v>-0.59999999999999432</v>
      </c>
      <c r="R1266">
        <f t="shared" si="95"/>
        <v>0</v>
      </c>
      <c r="S1266">
        <f t="shared" si="96"/>
        <v>80.5</v>
      </c>
      <c r="T1266">
        <f t="shared" si="97"/>
        <v>22.361111111111111</v>
      </c>
    </row>
    <row r="1267" spans="2:20" x14ac:dyDescent="0.3">
      <c r="B1267" s="11" t="s">
        <v>11</v>
      </c>
      <c r="C1267" s="11">
        <v>1259</v>
      </c>
      <c r="D1267" s="11">
        <v>237</v>
      </c>
      <c r="E1267" s="12">
        <v>79.900000000000006</v>
      </c>
      <c r="F1267" s="5">
        <f t="shared" si="98"/>
        <v>-0.15277777777777699</v>
      </c>
      <c r="G1267" s="5">
        <f t="shared" si="99"/>
        <v>-0.54999999999999716</v>
      </c>
      <c r="R1267">
        <f t="shared" si="95"/>
        <v>0</v>
      </c>
      <c r="S1267">
        <f t="shared" si="96"/>
        <v>79.900000000000006</v>
      </c>
      <c r="T1267">
        <f t="shared" si="97"/>
        <v>22.194444444444446</v>
      </c>
    </row>
    <row r="1268" spans="2:20" x14ac:dyDescent="0.3">
      <c r="B1268" s="11" t="s">
        <v>11</v>
      </c>
      <c r="C1268" s="11">
        <v>1260</v>
      </c>
      <c r="D1268" s="11">
        <v>238</v>
      </c>
      <c r="E1268" s="12">
        <v>79.400000000000006</v>
      </c>
      <c r="F1268" s="5">
        <f t="shared" si="98"/>
        <v>-0.12500000000000078</v>
      </c>
      <c r="G1268" s="5">
        <f t="shared" si="99"/>
        <v>-0.45000000000000284</v>
      </c>
      <c r="R1268">
        <f t="shared" si="95"/>
        <v>0</v>
      </c>
      <c r="S1268">
        <f t="shared" si="96"/>
        <v>79.400000000000006</v>
      </c>
      <c r="T1268">
        <f t="shared" si="97"/>
        <v>22.055555555555557</v>
      </c>
    </row>
    <row r="1269" spans="2:20" x14ac:dyDescent="0.3">
      <c r="B1269" s="11" t="s">
        <v>11</v>
      </c>
      <c r="C1269" s="11">
        <v>1261</v>
      </c>
      <c r="D1269" s="11">
        <v>239</v>
      </c>
      <c r="E1269" s="12">
        <v>79</v>
      </c>
      <c r="F1269" s="5">
        <f t="shared" si="98"/>
        <v>-9.7222222222222612E-2</v>
      </c>
      <c r="G1269" s="5">
        <f t="shared" si="99"/>
        <v>-0.35000000000000142</v>
      </c>
      <c r="R1269">
        <f t="shared" si="95"/>
        <v>0</v>
      </c>
      <c r="S1269">
        <f t="shared" si="96"/>
        <v>79</v>
      </c>
      <c r="T1269">
        <f t="shared" si="97"/>
        <v>21.944444444444443</v>
      </c>
    </row>
    <row r="1270" spans="2:20" x14ac:dyDescent="0.3">
      <c r="B1270" s="11" t="s">
        <v>11</v>
      </c>
      <c r="C1270" s="11">
        <v>1262</v>
      </c>
      <c r="D1270" s="11">
        <v>240</v>
      </c>
      <c r="E1270" s="12">
        <v>78.7</v>
      </c>
      <c r="F1270" s="5">
        <f t="shared" si="98"/>
        <v>-4.1666666666666269E-2</v>
      </c>
      <c r="G1270" s="5">
        <f t="shared" si="99"/>
        <v>-0.14999999999999858</v>
      </c>
      <c r="R1270">
        <f t="shared" si="95"/>
        <v>0</v>
      </c>
      <c r="S1270">
        <f t="shared" si="96"/>
        <v>78.7</v>
      </c>
      <c r="T1270">
        <f t="shared" si="97"/>
        <v>21.861111111111111</v>
      </c>
    </row>
    <row r="1271" spans="2:20" x14ac:dyDescent="0.3">
      <c r="B1271" s="11" t="s">
        <v>11</v>
      </c>
      <c r="C1271" s="11">
        <v>1263</v>
      </c>
      <c r="D1271" s="11">
        <v>241</v>
      </c>
      <c r="E1271" s="12">
        <v>78.7</v>
      </c>
      <c r="F1271" s="5">
        <f t="shared" si="98"/>
        <v>1.3888888888888099E-2</v>
      </c>
      <c r="G1271" s="5">
        <f t="shared" si="99"/>
        <v>4.9999999999997158E-2</v>
      </c>
      <c r="R1271">
        <f t="shared" si="95"/>
        <v>0</v>
      </c>
      <c r="S1271">
        <f t="shared" si="96"/>
        <v>78.7</v>
      </c>
      <c r="T1271">
        <f t="shared" si="97"/>
        <v>21.861111111111111</v>
      </c>
    </row>
    <row r="1272" spans="2:20" x14ac:dyDescent="0.3">
      <c r="B1272" s="11" t="s">
        <v>11</v>
      </c>
      <c r="C1272" s="11">
        <v>1264</v>
      </c>
      <c r="D1272" s="11">
        <v>242</v>
      </c>
      <c r="E1272" s="12">
        <v>78.8</v>
      </c>
      <c r="F1272" s="5">
        <f t="shared" si="98"/>
        <v>5.5555555555554373E-2</v>
      </c>
      <c r="G1272" s="5">
        <f t="shared" si="99"/>
        <v>0.19999999999999574</v>
      </c>
      <c r="R1272">
        <f t="shared" si="95"/>
        <v>0</v>
      </c>
      <c r="S1272">
        <f t="shared" si="96"/>
        <v>78.8</v>
      </c>
      <c r="T1272">
        <f t="shared" si="97"/>
        <v>21.888888888888889</v>
      </c>
    </row>
    <row r="1273" spans="2:20" x14ac:dyDescent="0.3">
      <c r="B1273" s="11" t="s">
        <v>11</v>
      </c>
      <c r="C1273" s="11">
        <v>1265</v>
      </c>
      <c r="D1273" s="11">
        <v>243</v>
      </c>
      <c r="E1273" s="12">
        <v>79.099999999999994</v>
      </c>
      <c r="F1273" s="5">
        <f t="shared" si="98"/>
        <v>8.3333333333334522E-2</v>
      </c>
      <c r="G1273" s="5">
        <f t="shared" si="99"/>
        <v>0.30000000000000426</v>
      </c>
      <c r="R1273">
        <f t="shared" si="95"/>
        <v>0</v>
      </c>
      <c r="S1273">
        <f t="shared" si="96"/>
        <v>79.099999999999994</v>
      </c>
      <c r="T1273">
        <f t="shared" si="97"/>
        <v>21.972222222222221</v>
      </c>
    </row>
    <row r="1274" spans="2:20" x14ac:dyDescent="0.3">
      <c r="B1274" s="11" t="s">
        <v>11</v>
      </c>
      <c r="C1274" s="11">
        <v>1266</v>
      </c>
      <c r="D1274" s="11">
        <v>244</v>
      </c>
      <c r="E1274" s="12">
        <v>79.400000000000006</v>
      </c>
      <c r="F1274" s="5">
        <f t="shared" si="98"/>
        <v>6.9444444444444448E-2</v>
      </c>
      <c r="G1274" s="5">
        <f t="shared" si="99"/>
        <v>0.25</v>
      </c>
      <c r="R1274">
        <f t="shared" si="95"/>
        <v>0</v>
      </c>
      <c r="S1274">
        <f t="shared" si="96"/>
        <v>79.400000000000006</v>
      </c>
      <c r="T1274">
        <f t="shared" si="97"/>
        <v>22.055555555555557</v>
      </c>
    </row>
    <row r="1275" spans="2:20" x14ac:dyDescent="0.3">
      <c r="B1275" s="11" t="s">
        <v>11</v>
      </c>
      <c r="C1275" s="11">
        <v>1267</v>
      </c>
      <c r="D1275" s="11">
        <v>245</v>
      </c>
      <c r="E1275" s="12">
        <v>79.599999999999994</v>
      </c>
      <c r="F1275" s="5">
        <f t="shared" si="98"/>
        <v>5.5555555555554373E-2</v>
      </c>
      <c r="G1275" s="5">
        <f t="shared" si="99"/>
        <v>0.19999999999999574</v>
      </c>
      <c r="R1275">
        <f t="shared" si="95"/>
        <v>0</v>
      </c>
      <c r="S1275">
        <f t="shared" si="96"/>
        <v>79.599999999999994</v>
      </c>
      <c r="T1275">
        <f t="shared" si="97"/>
        <v>22.111111111111111</v>
      </c>
    </row>
    <row r="1276" spans="2:20" x14ac:dyDescent="0.3">
      <c r="B1276" s="11" t="s">
        <v>11</v>
      </c>
      <c r="C1276" s="11">
        <v>1268</v>
      </c>
      <c r="D1276" s="11">
        <v>246</v>
      </c>
      <c r="E1276" s="12">
        <v>79.8</v>
      </c>
      <c r="F1276" s="5">
        <f t="shared" si="98"/>
        <v>2.7777777777778172E-2</v>
      </c>
      <c r="G1276" s="5">
        <f t="shared" si="99"/>
        <v>0.10000000000000142</v>
      </c>
      <c r="R1276">
        <f t="shared" si="95"/>
        <v>0</v>
      </c>
      <c r="S1276">
        <f t="shared" si="96"/>
        <v>79.8</v>
      </c>
      <c r="T1276">
        <f t="shared" si="97"/>
        <v>22.166666666666664</v>
      </c>
    </row>
    <row r="1277" spans="2:20" x14ac:dyDescent="0.3">
      <c r="B1277" s="11" t="s">
        <v>11</v>
      </c>
      <c r="C1277" s="11">
        <v>1269</v>
      </c>
      <c r="D1277" s="11">
        <v>247</v>
      </c>
      <c r="E1277" s="12">
        <v>79.8</v>
      </c>
      <c r="F1277" s="5">
        <f t="shared" si="98"/>
        <v>-2.7777777777778172E-2</v>
      </c>
      <c r="G1277" s="5">
        <f t="shared" si="99"/>
        <v>-0.10000000000000142</v>
      </c>
      <c r="R1277">
        <f t="shared" si="95"/>
        <v>0</v>
      </c>
      <c r="S1277">
        <f t="shared" si="96"/>
        <v>79.8</v>
      </c>
      <c r="T1277">
        <f t="shared" si="97"/>
        <v>22.166666666666664</v>
      </c>
    </row>
    <row r="1278" spans="2:20" x14ac:dyDescent="0.3">
      <c r="B1278" s="11" t="s">
        <v>11</v>
      </c>
      <c r="C1278" s="11">
        <v>1270</v>
      </c>
      <c r="D1278" s="11">
        <v>248</v>
      </c>
      <c r="E1278" s="12">
        <v>79.599999999999994</v>
      </c>
      <c r="F1278" s="5">
        <f t="shared" si="98"/>
        <v>-6.9444444444444448E-2</v>
      </c>
      <c r="G1278" s="5">
        <f t="shared" si="99"/>
        <v>-0.25</v>
      </c>
      <c r="R1278">
        <f t="shared" si="95"/>
        <v>0</v>
      </c>
      <c r="S1278">
        <f t="shared" si="96"/>
        <v>79.599999999999994</v>
      </c>
      <c r="T1278">
        <f t="shared" si="97"/>
        <v>22.111111111111111</v>
      </c>
    </row>
    <row r="1279" spans="2:20" x14ac:dyDescent="0.3">
      <c r="B1279" s="11" t="s">
        <v>11</v>
      </c>
      <c r="C1279" s="11">
        <v>1271</v>
      </c>
      <c r="D1279" s="11">
        <v>249</v>
      </c>
      <c r="E1279" s="12">
        <v>79.3</v>
      </c>
      <c r="F1279" s="5">
        <f t="shared" si="98"/>
        <v>-9.7222222222220642E-2</v>
      </c>
      <c r="G1279" s="5">
        <f t="shared" si="99"/>
        <v>-0.34999999999999432</v>
      </c>
      <c r="R1279">
        <f t="shared" si="95"/>
        <v>0</v>
      </c>
      <c r="S1279">
        <f t="shared" si="96"/>
        <v>79.3</v>
      </c>
      <c r="T1279">
        <f t="shared" si="97"/>
        <v>22.027777777777775</v>
      </c>
    </row>
    <row r="1280" spans="2:20" x14ac:dyDescent="0.3">
      <c r="B1280" s="11" t="s">
        <v>11</v>
      </c>
      <c r="C1280" s="11">
        <v>1272</v>
      </c>
      <c r="D1280" s="11">
        <v>250</v>
      </c>
      <c r="E1280" s="12">
        <v>78.900000000000006</v>
      </c>
      <c r="F1280" s="5">
        <f t="shared" si="98"/>
        <v>-0.11111111111111072</v>
      </c>
      <c r="G1280" s="5">
        <f t="shared" si="99"/>
        <v>-0.39999999999999858</v>
      </c>
      <c r="R1280">
        <f t="shared" si="95"/>
        <v>0</v>
      </c>
      <c r="S1280">
        <f t="shared" si="96"/>
        <v>78.900000000000006</v>
      </c>
      <c r="T1280">
        <f t="shared" si="97"/>
        <v>21.916666666666668</v>
      </c>
    </row>
    <row r="1281" spans="2:20" x14ac:dyDescent="0.3">
      <c r="B1281" s="11" t="s">
        <v>11</v>
      </c>
      <c r="C1281" s="11">
        <v>1273</v>
      </c>
      <c r="D1281" s="11">
        <v>251</v>
      </c>
      <c r="E1281" s="12">
        <v>78.5</v>
      </c>
      <c r="F1281" s="5">
        <f t="shared" si="98"/>
        <v>-9.7222222222222612E-2</v>
      </c>
      <c r="G1281" s="5">
        <f t="shared" si="99"/>
        <v>-0.35000000000000142</v>
      </c>
      <c r="R1281">
        <f t="shared" si="95"/>
        <v>0</v>
      </c>
      <c r="S1281">
        <f t="shared" si="96"/>
        <v>78.5</v>
      </c>
      <c r="T1281">
        <f t="shared" si="97"/>
        <v>21.805555555555554</v>
      </c>
    </row>
    <row r="1282" spans="2:20" x14ac:dyDescent="0.3">
      <c r="B1282" s="11" t="s">
        <v>11</v>
      </c>
      <c r="C1282" s="11">
        <v>1274</v>
      </c>
      <c r="D1282" s="11">
        <v>252</v>
      </c>
      <c r="E1282" s="12">
        <v>78.2</v>
      </c>
      <c r="F1282" s="5">
        <f t="shared" si="98"/>
        <v>-8.3333333333332538E-2</v>
      </c>
      <c r="G1282" s="5">
        <f t="shared" si="99"/>
        <v>-0.29999999999999716</v>
      </c>
      <c r="R1282">
        <f t="shared" si="95"/>
        <v>0</v>
      </c>
      <c r="S1282">
        <f t="shared" si="96"/>
        <v>78.2</v>
      </c>
      <c r="T1282">
        <f t="shared" si="97"/>
        <v>21.722222222222221</v>
      </c>
    </row>
    <row r="1283" spans="2:20" x14ac:dyDescent="0.3">
      <c r="B1283" s="11" t="s">
        <v>11</v>
      </c>
      <c r="C1283" s="11">
        <v>1275</v>
      </c>
      <c r="D1283" s="11">
        <v>253</v>
      </c>
      <c r="E1283" s="12">
        <v>77.900000000000006</v>
      </c>
      <c r="F1283" s="5">
        <f t="shared" si="98"/>
        <v>-6.9444444444444448E-2</v>
      </c>
      <c r="G1283" s="5">
        <f t="shared" si="99"/>
        <v>-0.25</v>
      </c>
      <c r="R1283">
        <f t="shared" si="95"/>
        <v>0</v>
      </c>
      <c r="S1283">
        <f t="shared" si="96"/>
        <v>77.900000000000006</v>
      </c>
      <c r="T1283">
        <f t="shared" si="97"/>
        <v>21.638888888888889</v>
      </c>
    </row>
    <row r="1284" spans="2:20" x14ac:dyDescent="0.3">
      <c r="B1284" s="11" t="s">
        <v>11</v>
      </c>
      <c r="C1284" s="11">
        <v>1276</v>
      </c>
      <c r="D1284" s="11">
        <v>254</v>
      </c>
      <c r="E1284" s="12">
        <v>77.7</v>
      </c>
      <c r="F1284" s="5">
        <f t="shared" si="98"/>
        <v>-2.7777777777778172E-2</v>
      </c>
      <c r="G1284" s="5">
        <f t="shared" si="99"/>
        <v>-0.10000000000000142</v>
      </c>
      <c r="R1284">
        <f t="shared" si="95"/>
        <v>0</v>
      </c>
      <c r="S1284">
        <f t="shared" si="96"/>
        <v>77.7</v>
      </c>
      <c r="T1284">
        <f t="shared" si="97"/>
        <v>21.583333333333332</v>
      </c>
    </row>
    <row r="1285" spans="2:20" x14ac:dyDescent="0.3">
      <c r="B1285" s="11" t="s">
        <v>11</v>
      </c>
      <c r="C1285" s="11">
        <v>1277</v>
      </c>
      <c r="D1285" s="11">
        <v>255</v>
      </c>
      <c r="E1285" s="12">
        <v>77.7</v>
      </c>
      <c r="F1285" s="5">
        <f t="shared" si="98"/>
        <v>1.3888888888888099E-2</v>
      </c>
      <c r="G1285" s="5">
        <f t="shared" si="99"/>
        <v>4.9999999999997158E-2</v>
      </c>
      <c r="R1285">
        <f t="shared" si="95"/>
        <v>0</v>
      </c>
      <c r="S1285">
        <f t="shared" si="96"/>
        <v>77.7</v>
      </c>
      <c r="T1285">
        <f t="shared" si="97"/>
        <v>21.583333333333332</v>
      </c>
    </row>
    <row r="1286" spans="2:20" x14ac:dyDescent="0.3">
      <c r="B1286" s="11" t="s">
        <v>11</v>
      </c>
      <c r="C1286" s="11">
        <v>1278</v>
      </c>
      <c r="D1286" s="11">
        <v>256</v>
      </c>
      <c r="E1286" s="12">
        <v>77.8</v>
      </c>
      <c r="F1286" s="5">
        <f t="shared" si="98"/>
        <v>2.7777777777778172E-2</v>
      </c>
      <c r="G1286" s="5">
        <f t="shared" si="99"/>
        <v>0.10000000000000142</v>
      </c>
      <c r="R1286">
        <f t="shared" si="95"/>
        <v>0</v>
      </c>
      <c r="S1286">
        <f t="shared" si="96"/>
        <v>77.8</v>
      </c>
      <c r="T1286">
        <f t="shared" si="97"/>
        <v>21.611111111111111</v>
      </c>
    </row>
    <row r="1287" spans="2:20" x14ac:dyDescent="0.3">
      <c r="B1287" s="11" t="s">
        <v>11</v>
      </c>
      <c r="C1287" s="11">
        <v>1279</v>
      </c>
      <c r="D1287" s="11">
        <v>257</v>
      </c>
      <c r="E1287" s="12">
        <v>77.900000000000006</v>
      </c>
      <c r="F1287" s="5">
        <f t="shared" si="98"/>
        <v>4.1666666666666269E-2</v>
      </c>
      <c r="G1287" s="5">
        <f t="shared" si="99"/>
        <v>0.14999999999999858</v>
      </c>
      <c r="R1287">
        <f t="shared" si="95"/>
        <v>0</v>
      </c>
      <c r="S1287">
        <f t="shared" si="96"/>
        <v>77.900000000000006</v>
      </c>
      <c r="T1287">
        <f t="shared" si="97"/>
        <v>21.638888888888889</v>
      </c>
    </row>
    <row r="1288" spans="2:20" x14ac:dyDescent="0.3">
      <c r="B1288" s="11" t="s">
        <v>11</v>
      </c>
      <c r="C1288" s="11">
        <v>1280</v>
      </c>
      <c r="D1288" s="11">
        <v>258</v>
      </c>
      <c r="E1288" s="12">
        <v>78.099999999999994</v>
      </c>
      <c r="F1288" s="5">
        <f t="shared" si="98"/>
        <v>5.5555555555554373E-2</v>
      </c>
      <c r="G1288" s="5">
        <f t="shared" si="99"/>
        <v>0.19999999999999574</v>
      </c>
      <c r="R1288">
        <f t="shared" ref="R1288:R1351" si="100">IF(E1288&lt;1,1,0)</f>
        <v>0</v>
      </c>
      <c r="S1288">
        <f t="shared" ref="S1288:S1351" si="101">IF(R1288=1,"",E1288)</f>
        <v>78.099999999999994</v>
      </c>
      <c r="T1288">
        <f t="shared" ref="T1288:T1351" si="102">E1288/3.6</f>
        <v>21.694444444444443</v>
      </c>
    </row>
    <row r="1289" spans="2:20" x14ac:dyDescent="0.3">
      <c r="B1289" s="11" t="s">
        <v>11</v>
      </c>
      <c r="C1289" s="11">
        <v>1281</v>
      </c>
      <c r="D1289" s="11">
        <v>259</v>
      </c>
      <c r="E1289" s="12">
        <v>78.3</v>
      </c>
      <c r="F1289" s="5">
        <f t="shared" si="98"/>
        <v>2.7777777777778172E-2</v>
      </c>
      <c r="G1289" s="5">
        <f t="shared" si="99"/>
        <v>0.10000000000000142</v>
      </c>
      <c r="R1289">
        <f t="shared" si="100"/>
        <v>0</v>
      </c>
      <c r="S1289">
        <f t="shared" si="101"/>
        <v>78.3</v>
      </c>
      <c r="T1289">
        <f t="shared" si="102"/>
        <v>21.75</v>
      </c>
    </row>
    <row r="1290" spans="2:20" x14ac:dyDescent="0.3">
      <c r="B1290" s="11" t="s">
        <v>11</v>
      </c>
      <c r="C1290" s="11">
        <v>1282</v>
      </c>
      <c r="D1290" s="11">
        <v>260</v>
      </c>
      <c r="E1290" s="12">
        <v>78.3</v>
      </c>
      <c r="F1290" s="5">
        <f t="shared" ref="F1290:F1353" si="103">($E1291-$E1289)/2/3.6</f>
        <v>1.3888888888890073E-2</v>
      </c>
      <c r="G1290" s="5">
        <f t="shared" ref="G1290:G1353" si="104">($E1291-$E1289)/2</f>
        <v>5.0000000000004263E-2</v>
      </c>
      <c r="R1290">
        <f t="shared" si="100"/>
        <v>0</v>
      </c>
      <c r="S1290">
        <f t="shared" si="101"/>
        <v>78.3</v>
      </c>
      <c r="T1290">
        <f t="shared" si="102"/>
        <v>21.75</v>
      </c>
    </row>
    <row r="1291" spans="2:20" x14ac:dyDescent="0.3">
      <c r="B1291" s="11" t="s">
        <v>11</v>
      </c>
      <c r="C1291" s="11">
        <v>1283</v>
      </c>
      <c r="D1291" s="11">
        <v>261</v>
      </c>
      <c r="E1291" s="12">
        <v>78.400000000000006</v>
      </c>
      <c r="F1291" s="5">
        <f t="shared" si="103"/>
        <v>1.3888888888890073E-2</v>
      </c>
      <c r="G1291" s="5">
        <f t="shared" si="104"/>
        <v>5.0000000000004263E-2</v>
      </c>
      <c r="R1291">
        <f t="shared" si="100"/>
        <v>0</v>
      </c>
      <c r="S1291">
        <f t="shared" si="101"/>
        <v>78.400000000000006</v>
      </c>
      <c r="T1291">
        <f t="shared" si="102"/>
        <v>21.777777777777779</v>
      </c>
    </row>
    <row r="1292" spans="2:20" x14ac:dyDescent="0.3">
      <c r="B1292" s="11" t="s">
        <v>11</v>
      </c>
      <c r="C1292" s="11">
        <v>1284</v>
      </c>
      <c r="D1292" s="11">
        <v>262</v>
      </c>
      <c r="E1292" s="12">
        <v>78.400000000000006</v>
      </c>
      <c r="F1292" s="5">
        <f t="shared" si="103"/>
        <v>0</v>
      </c>
      <c r="G1292" s="5">
        <f t="shared" si="104"/>
        <v>0</v>
      </c>
      <c r="R1292">
        <f t="shared" si="100"/>
        <v>0</v>
      </c>
      <c r="S1292">
        <f t="shared" si="101"/>
        <v>78.400000000000006</v>
      </c>
      <c r="T1292">
        <f t="shared" si="102"/>
        <v>21.777777777777779</v>
      </c>
    </row>
    <row r="1293" spans="2:20" x14ac:dyDescent="0.3">
      <c r="B1293" s="11" t="s">
        <v>11</v>
      </c>
      <c r="C1293" s="11">
        <v>1285</v>
      </c>
      <c r="D1293" s="11">
        <v>263</v>
      </c>
      <c r="E1293" s="12">
        <v>78.400000000000006</v>
      </c>
      <c r="F1293" s="5">
        <f t="shared" si="103"/>
        <v>-2.7777777777778172E-2</v>
      </c>
      <c r="G1293" s="5">
        <f t="shared" si="104"/>
        <v>-0.10000000000000142</v>
      </c>
      <c r="R1293">
        <f t="shared" si="100"/>
        <v>0</v>
      </c>
      <c r="S1293">
        <f t="shared" si="101"/>
        <v>78.400000000000006</v>
      </c>
      <c r="T1293">
        <f t="shared" si="102"/>
        <v>21.777777777777779</v>
      </c>
    </row>
    <row r="1294" spans="2:20" x14ac:dyDescent="0.3">
      <c r="B1294" s="11" t="s">
        <v>11</v>
      </c>
      <c r="C1294" s="11">
        <v>1286</v>
      </c>
      <c r="D1294" s="11">
        <v>264</v>
      </c>
      <c r="E1294" s="12">
        <v>78.2</v>
      </c>
      <c r="F1294" s="5">
        <f t="shared" si="103"/>
        <v>-5.5555555555556344E-2</v>
      </c>
      <c r="G1294" s="5">
        <f t="shared" si="104"/>
        <v>-0.20000000000000284</v>
      </c>
      <c r="R1294">
        <f t="shared" si="100"/>
        <v>0</v>
      </c>
      <c r="S1294">
        <f t="shared" si="101"/>
        <v>78.2</v>
      </c>
      <c r="T1294">
        <f t="shared" si="102"/>
        <v>21.722222222222221</v>
      </c>
    </row>
    <row r="1295" spans="2:20" x14ac:dyDescent="0.3">
      <c r="B1295" s="11" t="s">
        <v>11</v>
      </c>
      <c r="C1295" s="11">
        <v>1287</v>
      </c>
      <c r="D1295" s="11">
        <v>265</v>
      </c>
      <c r="E1295" s="12">
        <v>78</v>
      </c>
      <c r="F1295" s="5">
        <f t="shared" si="103"/>
        <v>-6.9444444444444448E-2</v>
      </c>
      <c r="G1295" s="5">
        <f t="shared" si="104"/>
        <v>-0.25</v>
      </c>
      <c r="R1295">
        <f t="shared" si="100"/>
        <v>0</v>
      </c>
      <c r="S1295">
        <f t="shared" si="101"/>
        <v>78</v>
      </c>
      <c r="T1295">
        <f t="shared" si="102"/>
        <v>21.666666666666668</v>
      </c>
    </row>
    <row r="1296" spans="2:20" x14ac:dyDescent="0.3">
      <c r="B1296" s="11" t="s">
        <v>11</v>
      </c>
      <c r="C1296" s="11">
        <v>1288</v>
      </c>
      <c r="D1296" s="11">
        <v>266</v>
      </c>
      <c r="E1296" s="12">
        <v>77.7</v>
      </c>
      <c r="F1296" s="5">
        <f t="shared" si="103"/>
        <v>-9.7222222222222612E-2</v>
      </c>
      <c r="G1296" s="5">
        <f t="shared" si="104"/>
        <v>-0.35000000000000142</v>
      </c>
      <c r="R1296">
        <f t="shared" si="100"/>
        <v>0</v>
      </c>
      <c r="S1296">
        <f t="shared" si="101"/>
        <v>77.7</v>
      </c>
      <c r="T1296">
        <f t="shared" si="102"/>
        <v>21.583333333333332</v>
      </c>
    </row>
    <row r="1297" spans="2:20" x14ac:dyDescent="0.3">
      <c r="B1297" s="11" t="s">
        <v>11</v>
      </c>
      <c r="C1297" s="11">
        <v>1289</v>
      </c>
      <c r="D1297" s="11">
        <v>267</v>
      </c>
      <c r="E1297" s="12">
        <v>77.3</v>
      </c>
      <c r="F1297" s="5">
        <f t="shared" si="103"/>
        <v>-0.11111111111111072</v>
      </c>
      <c r="G1297" s="5">
        <f t="shared" si="104"/>
        <v>-0.39999999999999858</v>
      </c>
      <c r="R1297">
        <f t="shared" si="100"/>
        <v>0</v>
      </c>
      <c r="S1297">
        <f t="shared" si="101"/>
        <v>77.3</v>
      </c>
      <c r="T1297">
        <f t="shared" si="102"/>
        <v>21.472222222222221</v>
      </c>
    </row>
    <row r="1298" spans="2:20" x14ac:dyDescent="0.3">
      <c r="B1298" s="11" t="s">
        <v>11</v>
      </c>
      <c r="C1298" s="11">
        <v>1290</v>
      </c>
      <c r="D1298" s="11">
        <v>268</v>
      </c>
      <c r="E1298" s="12">
        <v>76.900000000000006</v>
      </c>
      <c r="F1298" s="5">
        <f t="shared" si="103"/>
        <v>-9.7222222222222612E-2</v>
      </c>
      <c r="G1298" s="5">
        <f t="shared" si="104"/>
        <v>-0.35000000000000142</v>
      </c>
      <c r="R1298">
        <f t="shared" si="100"/>
        <v>0</v>
      </c>
      <c r="S1298">
        <f t="shared" si="101"/>
        <v>76.900000000000006</v>
      </c>
      <c r="T1298">
        <f t="shared" si="102"/>
        <v>21.361111111111111</v>
      </c>
    </row>
    <row r="1299" spans="2:20" x14ac:dyDescent="0.3">
      <c r="B1299" s="11" t="s">
        <v>11</v>
      </c>
      <c r="C1299" s="11">
        <v>1291</v>
      </c>
      <c r="D1299" s="11">
        <v>269</v>
      </c>
      <c r="E1299" s="12">
        <v>76.599999999999994</v>
      </c>
      <c r="F1299" s="5">
        <f t="shared" si="103"/>
        <v>-9.7222222222222612E-2</v>
      </c>
      <c r="G1299" s="5">
        <f t="shared" si="104"/>
        <v>-0.35000000000000142</v>
      </c>
      <c r="R1299">
        <f t="shared" si="100"/>
        <v>0</v>
      </c>
      <c r="S1299">
        <f t="shared" si="101"/>
        <v>76.599999999999994</v>
      </c>
      <c r="T1299">
        <f t="shared" si="102"/>
        <v>21.277777777777775</v>
      </c>
    </row>
    <row r="1300" spans="2:20" x14ac:dyDescent="0.3">
      <c r="B1300" s="11" t="s">
        <v>11</v>
      </c>
      <c r="C1300" s="11">
        <v>1292</v>
      </c>
      <c r="D1300" s="11">
        <v>270</v>
      </c>
      <c r="E1300" s="12">
        <v>76.2</v>
      </c>
      <c r="F1300" s="5">
        <f t="shared" si="103"/>
        <v>-0.12499999999999881</v>
      </c>
      <c r="G1300" s="5">
        <f t="shared" si="104"/>
        <v>-0.44999999999999574</v>
      </c>
      <c r="R1300">
        <f t="shared" si="100"/>
        <v>0</v>
      </c>
      <c r="S1300">
        <f t="shared" si="101"/>
        <v>76.2</v>
      </c>
      <c r="T1300">
        <f t="shared" si="102"/>
        <v>21.166666666666668</v>
      </c>
    </row>
    <row r="1301" spans="2:20" x14ac:dyDescent="0.3">
      <c r="B1301" s="11" t="s">
        <v>11</v>
      </c>
      <c r="C1301" s="11">
        <v>1293</v>
      </c>
      <c r="D1301" s="11">
        <v>271</v>
      </c>
      <c r="E1301" s="12">
        <v>75.7</v>
      </c>
      <c r="F1301" s="5">
        <f t="shared" si="103"/>
        <v>-0.1388888888888889</v>
      </c>
      <c r="G1301" s="5">
        <f t="shared" si="104"/>
        <v>-0.5</v>
      </c>
      <c r="R1301">
        <f t="shared" si="100"/>
        <v>0</v>
      </c>
      <c r="S1301">
        <f t="shared" si="101"/>
        <v>75.7</v>
      </c>
      <c r="T1301">
        <f t="shared" si="102"/>
        <v>21.027777777777779</v>
      </c>
    </row>
    <row r="1302" spans="2:20" x14ac:dyDescent="0.3">
      <c r="B1302" s="11" t="s">
        <v>11</v>
      </c>
      <c r="C1302" s="11">
        <v>1294</v>
      </c>
      <c r="D1302" s="11">
        <v>272</v>
      </c>
      <c r="E1302" s="12">
        <v>75.2</v>
      </c>
      <c r="F1302" s="5">
        <f t="shared" si="103"/>
        <v>-0.1388888888888889</v>
      </c>
      <c r="G1302" s="5">
        <f t="shared" si="104"/>
        <v>-0.5</v>
      </c>
      <c r="R1302">
        <f t="shared" si="100"/>
        <v>0</v>
      </c>
      <c r="S1302">
        <f t="shared" si="101"/>
        <v>75.2</v>
      </c>
      <c r="T1302">
        <f t="shared" si="102"/>
        <v>20.888888888888889</v>
      </c>
    </row>
    <row r="1303" spans="2:20" x14ac:dyDescent="0.3">
      <c r="B1303" s="11" t="s">
        <v>11</v>
      </c>
      <c r="C1303" s="11">
        <v>1295</v>
      </c>
      <c r="D1303" s="11">
        <v>273</v>
      </c>
      <c r="E1303" s="12">
        <v>74.7</v>
      </c>
      <c r="F1303" s="5">
        <f t="shared" si="103"/>
        <v>-0.11111111111111072</v>
      </c>
      <c r="G1303" s="5">
        <f t="shared" si="104"/>
        <v>-0.39999999999999858</v>
      </c>
      <c r="R1303">
        <f t="shared" si="100"/>
        <v>0</v>
      </c>
      <c r="S1303">
        <f t="shared" si="101"/>
        <v>74.7</v>
      </c>
      <c r="T1303">
        <f t="shared" si="102"/>
        <v>20.75</v>
      </c>
    </row>
    <row r="1304" spans="2:20" x14ac:dyDescent="0.3">
      <c r="B1304" s="11" t="s">
        <v>11</v>
      </c>
      <c r="C1304" s="11">
        <v>1296</v>
      </c>
      <c r="D1304" s="11">
        <v>274</v>
      </c>
      <c r="E1304" s="12">
        <v>74.400000000000006</v>
      </c>
      <c r="F1304" s="5">
        <f t="shared" si="103"/>
        <v>-5.5555555555556344E-2</v>
      </c>
      <c r="G1304" s="5">
        <f t="shared" si="104"/>
        <v>-0.20000000000000284</v>
      </c>
      <c r="R1304">
        <f t="shared" si="100"/>
        <v>0</v>
      </c>
      <c r="S1304">
        <f t="shared" si="101"/>
        <v>74.400000000000006</v>
      </c>
      <c r="T1304">
        <f t="shared" si="102"/>
        <v>20.666666666666668</v>
      </c>
    </row>
    <row r="1305" spans="2:20" x14ac:dyDescent="0.3">
      <c r="B1305" s="11" t="s">
        <v>11</v>
      </c>
      <c r="C1305" s="11">
        <v>1297</v>
      </c>
      <c r="D1305" s="11">
        <v>275</v>
      </c>
      <c r="E1305" s="12">
        <v>74.3</v>
      </c>
      <c r="F1305" s="5">
        <f t="shared" si="103"/>
        <v>0</v>
      </c>
      <c r="G1305" s="5">
        <f t="shared" si="104"/>
        <v>0</v>
      </c>
      <c r="R1305">
        <f t="shared" si="100"/>
        <v>0</v>
      </c>
      <c r="S1305">
        <f t="shared" si="101"/>
        <v>74.3</v>
      </c>
      <c r="T1305">
        <f t="shared" si="102"/>
        <v>20.638888888888889</v>
      </c>
    </row>
    <row r="1306" spans="2:20" x14ac:dyDescent="0.3">
      <c r="B1306" s="11" t="s">
        <v>11</v>
      </c>
      <c r="C1306" s="11">
        <v>1298</v>
      </c>
      <c r="D1306" s="11">
        <v>276</v>
      </c>
      <c r="E1306" s="12">
        <v>74.400000000000006</v>
      </c>
      <c r="F1306" s="5">
        <f t="shared" si="103"/>
        <v>4.1666666666666269E-2</v>
      </c>
      <c r="G1306" s="5">
        <f t="shared" si="104"/>
        <v>0.14999999999999858</v>
      </c>
      <c r="R1306">
        <f t="shared" si="100"/>
        <v>0</v>
      </c>
      <c r="S1306">
        <f t="shared" si="101"/>
        <v>74.400000000000006</v>
      </c>
      <c r="T1306">
        <f t="shared" si="102"/>
        <v>20.666666666666668</v>
      </c>
    </row>
    <row r="1307" spans="2:20" x14ac:dyDescent="0.3">
      <c r="B1307" s="11" t="s">
        <v>11</v>
      </c>
      <c r="C1307" s="11">
        <v>1299</v>
      </c>
      <c r="D1307" s="11">
        <v>277</v>
      </c>
      <c r="E1307" s="12">
        <v>74.599999999999994</v>
      </c>
      <c r="F1307" s="5">
        <f t="shared" si="103"/>
        <v>6.9444444444444448E-2</v>
      </c>
      <c r="G1307" s="5">
        <f t="shared" si="104"/>
        <v>0.25</v>
      </c>
      <c r="R1307">
        <f t="shared" si="100"/>
        <v>0</v>
      </c>
      <c r="S1307">
        <f t="shared" si="101"/>
        <v>74.599999999999994</v>
      </c>
      <c r="T1307">
        <f t="shared" si="102"/>
        <v>20.722222222222221</v>
      </c>
    </row>
    <row r="1308" spans="2:20" x14ac:dyDescent="0.3">
      <c r="B1308" s="11" t="s">
        <v>11</v>
      </c>
      <c r="C1308" s="11">
        <v>1300</v>
      </c>
      <c r="D1308" s="11">
        <v>278</v>
      </c>
      <c r="E1308" s="12">
        <v>74.900000000000006</v>
      </c>
      <c r="F1308" s="5">
        <f t="shared" si="103"/>
        <v>6.9444444444444448E-2</v>
      </c>
      <c r="G1308" s="5">
        <f t="shared" si="104"/>
        <v>0.25</v>
      </c>
      <c r="R1308">
        <f t="shared" si="100"/>
        <v>0</v>
      </c>
      <c r="S1308">
        <f t="shared" si="101"/>
        <v>74.900000000000006</v>
      </c>
      <c r="T1308">
        <f t="shared" si="102"/>
        <v>20.805555555555557</v>
      </c>
    </row>
    <row r="1309" spans="2:20" x14ac:dyDescent="0.3">
      <c r="B1309" s="11" t="s">
        <v>11</v>
      </c>
      <c r="C1309" s="11">
        <v>1301</v>
      </c>
      <c r="D1309" s="11">
        <v>279</v>
      </c>
      <c r="E1309" s="12">
        <v>75.099999999999994</v>
      </c>
      <c r="F1309" s="5">
        <f t="shared" si="103"/>
        <v>5.5555555555554373E-2</v>
      </c>
      <c r="G1309" s="5">
        <f t="shared" si="104"/>
        <v>0.19999999999999574</v>
      </c>
      <c r="R1309">
        <f t="shared" si="100"/>
        <v>0</v>
      </c>
      <c r="S1309">
        <f t="shared" si="101"/>
        <v>75.099999999999994</v>
      </c>
      <c r="T1309">
        <f t="shared" si="102"/>
        <v>20.861111111111111</v>
      </c>
    </row>
    <row r="1310" spans="2:20" x14ac:dyDescent="0.3">
      <c r="B1310" s="11" t="s">
        <v>11</v>
      </c>
      <c r="C1310" s="11">
        <v>1302</v>
      </c>
      <c r="D1310" s="11">
        <v>280</v>
      </c>
      <c r="E1310" s="12">
        <v>75.3</v>
      </c>
      <c r="F1310" s="5">
        <f t="shared" si="103"/>
        <v>5.5555555555556344E-2</v>
      </c>
      <c r="G1310" s="5">
        <f t="shared" si="104"/>
        <v>0.20000000000000284</v>
      </c>
      <c r="R1310">
        <f t="shared" si="100"/>
        <v>0</v>
      </c>
      <c r="S1310">
        <f t="shared" si="101"/>
        <v>75.3</v>
      </c>
      <c r="T1310">
        <f t="shared" si="102"/>
        <v>20.916666666666664</v>
      </c>
    </row>
    <row r="1311" spans="2:20" x14ac:dyDescent="0.3">
      <c r="B1311" s="11" t="s">
        <v>11</v>
      </c>
      <c r="C1311" s="11">
        <v>1303</v>
      </c>
      <c r="D1311" s="11">
        <v>281</v>
      </c>
      <c r="E1311" s="12">
        <v>75.5</v>
      </c>
      <c r="F1311" s="5">
        <f t="shared" si="103"/>
        <v>6.9444444444444448E-2</v>
      </c>
      <c r="G1311" s="5">
        <f t="shared" si="104"/>
        <v>0.25</v>
      </c>
      <c r="R1311">
        <f t="shared" si="100"/>
        <v>0</v>
      </c>
      <c r="S1311">
        <f t="shared" si="101"/>
        <v>75.5</v>
      </c>
      <c r="T1311">
        <f t="shared" si="102"/>
        <v>20.972222222222221</v>
      </c>
    </row>
    <row r="1312" spans="2:20" x14ac:dyDescent="0.3">
      <c r="B1312" s="11" t="s">
        <v>11</v>
      </c>
      <c r="C1312" s="11">
        <v>1304</v>
      </c>
      <c r="D1312" s="11">
        <v>282</v>
      </c>
      <c r="E1312" s="12">
        <v>75.8</v>
      </c>
      <c r="F1312" s="5">
        <f t="shared" si="103"/>
        <v>5.5555555555556344E-2</v>
      </c>
      <c r="G1312" s="5">
        <f t="shared" si="104"/>
        <v>0.20000000000000284</v>
      </c>
      <c r="R1312">
        <f t="shared" si="100"/>
        <v>0</v>
      </c>
      <c r="S1312">
        <f t="shared" si="101"/>
        <v>75.8</v>
      </c>
      <c r="T1312">
        <f t="shared" si="102"/>
        <v>21.055555555555554</v>
      </c>
    </row>
    <row r="1313" spans="2:20" x14ac:dyDescent="0.3">
      <c r="B1313" s="11" t="s">
        <v>11</v>
      </c>
      <c r="C1313" s="11">
        <v>1305</v>
      </c>
      <c r="D1313" s="11">
        <v>283</v>
      </c>
      <c r="E1313" s="12">
        <v>75.900000000000006</v>
      </c>
      <c r="F1313" s="5">
        <f t="shared" si="103"/>
        <v>2.7777777777778172E-2</v>
      </c>
      <c r="G1313" s="5">
        <f t="shared" si="104"/>
        <v>0.10000000000000142</v>
      </c>
      <c r="R1313">
        <f t="shared" si="100"/>
        <v>0</v>
      </c>
      <c r="S1313">
        <f t="shared" si="101"/>
        <v>75.900000000000006</v>
      </c>
      <c r="T1313">
        <f t="shared" si="102"/>
        <v>21.083333333333336</v>
      </c>
    </row>
    <row r="1314" spans="2:20" x14ac:dyDescent="0.3">
      <c r="B1314" s="11" t="s">
        <v>11</v>
      </c>
      <c r="C1314" s="11">
        <v>1306</v>
      </c>
      <c r="D1314" s="11">
        <v>284</v>
      </c>
      <c r="E1314" s="12">
        <v>76</v>
      </c>
      <c r="F1314" s="5">
        <f t="shared" si="103"/>
        <v>1.3888888888888099E-2</v>
      </c>
      <c r="G1314" s="5">
        <f t="shared" si="104"/>
        <v>4.9999999999997158E-2</v>
      </c>
      <c r="R1314">
        <f t="shared" si="100"/>
        <v>0</v>
      </c>
      <c r="S1314">
        <f t="shared" si="101"/>
        <v>76</v>
      </c>
      <c r="T1314">
        <f t="shared" si="102"/>
        <v>21.111111111111111</v>
      </c>
    </row>
    <row r="1315" spans="2:20" x14ac:dyDescent="0.3">
      <c r="B1315" s="11" t="s">
        <v>11</v>
      </c>
      <c r="C1315" s="11">
        <v>1307</v>
      </c>
      <c r="D1315" s="11">
        <v>285</v>
      </c>
      <c r="E1315" s="12">
        <v>76</v>
      </c>
      <c r="F1315" s="5">
        <f t="shared" si="103"/>
        <v>0</v>
      </c>
      <c r="G1315" s="5">
        <f t="shared" si="104"/>
        <v>0</v>
      </c>
      <c r="R1315">
        <f t="shared" si="100"/>
        <v>0</v>
      </c>
      <c r="S1315">
        <f t="shared" si="101"/>
        <v>76</v>
      </c>
      <c r="T1315">
        <f t="shared" si="102"/>
        <v>21.111111111111111</v>
      </c>
    </row>
    <row r="1316" spans="2:20" x14ac:dyDescent="0.3">
      <c r="B1316" s="11" t="s">
        <v>11</v>
      </c>
      <c r="C1316" s="11">
        <v>1308</v>
      </c>
      <c r="D1316" s="11">
        <v>286</v>
      </c>
      <c r="E1316" s="12">
        <v>76</v>
      </c>
      <c r="F1316" s="5">
        <f t="shared" si="103"/>
        <v>-1.3888888888888099E-2</v>
      </c>
      <c r="G1316" s="5">
        <f t="shared" si="104"/>
        <v>-4.9999999999997158E-2</v>
      </c>
      <c r="R1316">
        <f t="shared" si="100"/>
        <v>0</v>
      </c>
      <c r="S1316">
        <f t="shared" si="101"/>
        <v>76</v>
      </c>
      <c r="T1316">
        <f t="shared" si="102"/>
        <v>21.111111111111111</v>
      </c>
    </row>
    <row r="1317" spans="2:20" x14ac:dyDescent="0.3">
      <c r="B1317" s="11" t="s">
        <v>11</v>
      </c>
      <c r="C1317" s="11">
        <v>1309</v>
      </c>
      <c r="D1317" s="11">
        <v>287</v>
      </c>
      <c r="E1317" s="12">
        <v>75.900000000000006</v>
      </c>
      <c r="F1317" s="5">
        <f t="shared" si="103"/>
        <v>-1.3888888888888099E-2</v>
      </c>
      <c r="G1317" s="5">
        <f t="shared" si="104"/>
        <v>-4.9999999999997158E-2</v>
      </c>
      <c r="R1317">
        <f t="shared" si="100"/>
        <v>0</v>
      </c>
      <c r="S1317">
        <f t="shared" si="101"/>
        <v>75.900000000000006</v>
      </c>
      <c r="T1317">
        <f t="shared" si="102"/>
        <v>21.083333333333336</v>
      </c>
    </row>
    <row r="1318" spans="2:20" x14ac:dyDescent="0.3">
      <c r="B1318" s="11" t="s">
        <v>11</v>
      </c>
      <c r="C1318" s="11">
        <v>1310</v>
      </c>
      <c r="D1318" s="11">
        <v>288</v>
      </c>
      <c r="E1318" s="12">
        <v>75.900000000000006</v>
      </c>
      <c r="F1318" s="5">
        <f t="shared" si="103"/>
        <v>-1.3888888888890073E-2</v>
      </c>
      <c r="G1318" s="5">
        <f t="shared" si="104"/>
        <v>-5.0000000000004263E-2</v>
      </c>
      <c r="R1318">
        <f t="shared" si="100"/>
        <v>0</v>
      </c>
      <c r="S1318">
        <f t="shared" si="101"/>
        <v>75.900000000000006</v>
      </c>
      <c r="T1318">
        <f t="shared" si="102"/>
        <v>21.083333333333336</v>
      </c>
    </row>
    <row r="1319" spans="2:20" x14ac:dyDescent="0.3">
      <c r="B1319" s="11" t="s">
        <v>11</v>
      </c>
      <c r="C1319" s="11">
        <v>1311</v>
      </c>
      <c r="D1319" s="11">
        <v>289</v>
      </c>
      <c r="E1319" s="12">
        <v>75.8</v>
      </c>
      <c r="F1319" s="5">
        <f t="shared" si="103"/>
        <v>-2.7777777777778172E-2</v>
      </c>
      <c r="G1319" s="5">
        <f t="shared" si="104"/>
        <v>-0.10000000000000142</v>
      </c>
      <c r="R1319">
        <f t="shared" si="100"/>
        <v>0</v>
      </c>
      <c r="S1319">
        <f t="shared" si="101"/>
        <v>75.8</v>
      </c>
      <c r="T1319">
        <f t="shared" si="102"/>
        <v>21.055555555555554</v>
      </c>
    </row>
    <row r="1320" spans="2:20" x14ac:dyDescent="0.3">
      <c r="B1320" s="11" t="s">
        <v>11</v>
      </c>
      <c r="C1320" s="11">
        <v>1312</v>
      </c>
      <c r="D1320" s="11">
        <v>290</v>
      </c>
      <c r="E1320" s="12">
        <v>75.7</v>
      </c>
      <c r="F1320" s="5">
        <f t="shared" si="103"/>
        <v>-4.1666666666666269E-2</v>
      </c>
      <c r="G1320" s="5">
        <f t="shared" si="104"/>
        <v>-0.14999999999999858</v>
      </c>
      <c r="R1320">
        <f t="shared" si="100"/>
        <v>0</v>
      </c>
      <c r="S1320">
        <f t="shared" si="101"/>
        <v>75.7</v>
      </c>
      <c r="T1320">
        <f t="shared" si="102"/>
        <v>21.027777777777779</v>
      </c>
    </row>
    <row r="1321" spans="2:20" x14ac:dyDescent="0.3">
      <c r="B1321" s="11" t="s">
        <v>11</v>
      </c>
      <c r="C1321" s="11">
        <v>1313</v>
      </c>
      <c r="D1321" s="11">
        <v>291</v>
      </c>
      <c r="E1321" s="12">
        <v>75.5</v>
      </c>
      <c r="F1321" s="5">
        <f t="shared" si="103"/>
        <v>-6.9444444444444448E-2</v>
      </c>
      <c r="G1321" s="5">
        <f t="shared" si="104"/>
        <v>-0.25</v>
      </c>
      <c r="R1321">
        <f t="shared" si="100"/>
        <v>0</v>
      </c>
      <c r="S1321">
        <f t="shared" si="101"/>
        <v>75.5</v>
      </c>
      <c r="T1321">
        <f t="shared" si="102"/>
        <v>20.972222222222221</v>
      </c>
    </row>
    <row r="1322" spans="2:20" x14ac:dyDescent="0.3">
      <c r="B1322" s="11" t="s">
        <v>11</v>
      </c>
      <c r="C1322" s="11">
        <v>1314</v>
      </c>
      <c r="D1322" s="11">
        <v>292</v>
      </c>
      <c r="E1322" s="12">
        <v>75.2</v>
      </c>
      <c r="F1322" s="5">
        <f t="shared" si="103"/>
        <v>-6.9444444444444448E-2</v>
      </c>
      <c r="G1322" s="5">
        <f t="shared" si="104"/>
        <v>-0.25</v>
      </c>
      <c r="R1322">
        <f t="shared" si="100"/>
        <v>0</v>
      </c>
      <c r="S1322">
        <f t="shared" si="101"/>
        <v>75.2</v>
      </c>
      <c r="T1322">
        <f t="shared" si="102"/>
        <v>20.888888888888889</v>
      </c>
    </row>
    <row r="1323" spans="2:20" x14ac:dyDescent="0.3">
      <c r="B1323" s="11" t="s">
        <v>11</v>
      </c>
      <c r="C1323" s="11">
        <v>1315</v>
      </c>
      <c r="D1323" s="11">
        <v>293</v>
      </c>
      <c r="E1323" s="12">
        <v>75</v>
      </c>
      <c r="F1323" s="5">
        <f t="shared" si="103"/>
        <v>-6.9444444444444448E-2</v>
      </c>
      <c r="G1323" s="5">
        <f t="shared" si="104"/>
        <v>-0.25</v>
      </c>
      <c r="R1323">
        <f t="shared" si="100"/>
        <v>0</v>
      </c>
      <c r="S1323">
        <f t="shared" si="101"/>
        <v>75</v>
      </c>
      <c r="T1323">
        <f t="shared" si="102"/>
        <v>20.833333333333332</v>
      </c>
    </row>
    <row r="1324" spans="2:20" x14ac:dyDescent="0.3">
      <c r="B1324" s="11" t="s">
        <v>11</v>
      </c>
      <c r="C1324" s="11">
        <v>1316</v>
      </c>
      <c r="D1324" s="11">
        <v>294</v>
      </c>
      <c r="E1324" s="12">
        <v>74.7</v>
      </c>
      <c r="F1324" s="5">
        <f t="shared" si="103"/>
        <v>-0.12500000000000078</v>
      </c>
      <c r="G1324" s="5">
        <f t="shared" si="104"/>
        <v>-0.45000000000000284</v>
      </c>
      <c r="R1324">
        <f t="shared" si="100"/>
        <v>0</v>
      </c>
      <c r="S1324">
        <f t="shared" si="101"/>
        <v>74.7</v>
      </c>
      <c r="T1324">
        <f t="shared" si="102"/>
        <v>20.75</v>
      </c>
    </row>
    <row r="1325" spans="2:20" x14ac:dyDescent="0.3">
      <c r="B1325" s="11" t="s">
        <v>11</v>
      </c>
      <c r="C1325" s="11">
        <v>1317</v>
      </c>
      <c r="D1325" s="11">
        <v>295</v>
      </c>
      <c r="E1325" s="12">
        <v>74.099999999999994</v>
      </c>
      <c r="F1325" s="5">
        <f t="shared" si="103"/>
        <v>-0.1388888888888889</v>
      </c>
      <c r="G1325" s="5">
        <f t="shared" si="104"/>
        <v>-0.5</v>
      </c>
      <c r="R1325">
        <f t="shared" si="100"/>
        <v>0</v>
      </c>
      <c r="S1325">
        <f t="shared" si="101"/>
        <v>74.099999999999994</v>
      </c>
      <c r="T1325">
        <f t="shared" si="102"/>
        <v>20.583333333333332</v>
      </c>
    </row>
    <row r="1326" spans="2:20" x14ac:dyDescent="0.3">
      <c r="B1326" s="11" t="s">
        <v>11</v>
      </c>
      <c r="C1326" s="11">
        <v>1318</v>
      </c>
      <c r="D1326" s="11">
        <v>296</v>
      </c>
      <c r="E1326" s="12">
        <v>73.7</v>
      </c>
      <c r="F1326" s="5">
        <f t="shared" si="103"/>
        <v>-0.11111111111111072</v>
      </c>
      <c r="G1326" s="5">
        <f t="shared" si="104"/>
        <v>-0.39999999999999858</v>
      </c>
      <c r="R1326">
        <f t="shared" si="100"/>
        <v>0</v>
      </c>
      <c r="S1326">
        <f t="shared" si="101"/>
        <v>73.7</v>
      </c>
      <c r="T1326">
        <f t="shared" si="102"/>
        <v>20.472222222222221</v>
      </c>
    </row>
    <row r="1327" spans="2:20" x14ac:dyDescent="0.3">
      <c r="B1327" s="11" t="s">
        <v>11</v>
      </c>
      <c r="C1327" s="11">
        <v>1319</v>
      </c>
      <c r="D1327" s="11">
        <v>297</v>
      </c>
      <c r="E1327" s="12">
        <v>73.3</v>
      </c>
      <c r="F1327" s="5">
        <f t="shared" si="103"/>
        <v>-2.7777777777778172E-2</v>
      </c>
      <c r="G1327" s="5">
        <f t="shared" si="104"/>
        <v>-0.10000000000000142</v>
      </c>
      <c r="R1327">
        <f t="shared" si="100"/>
        <v>0</v>
      </c>
      <c r="S1327">
        <f t="shared" si="101"/>
        <v>73.3</v>
      </c>
      <c r="T1327">
        <f t="shared" si="102"/>
        <v>20.361111111111111</v>
      </c>
    </row>
    <row r="1328" spans="2:20" x14ac:dyDescent="0.3">
      <c r="B1328" s="11" t="s">
        <v>11</v>
      </c>
      <c r="C1328" s="11">
        <v>1320</v>
      </c>
      <c r="D1328" s="11">
        <v>298</v>
      </c>
      <c r="E1328" s="12">
        <v>73.5</v>
      </c>
      <c r="F1328" s="5">
        <f t="shared" si="103"/>
        <v>9.7222222222222612E-2</v>
      </c>
      <c r="G1328" s="5">
        <f t="shared" si="104"/>
        <v>0.35000000000000142</v>
      </c>
      <c r="R1328">
        <f t="shared" si="100"/>
        <v>0</v>
      </c>
      <c r="S1328">
        <f t="shared" si="101"/>
        <v>73.5</v>
      </c>
      <c r="T1328">
        <f t="shared" si="102"/>
        <v>20.416666666666668</v>
      </c>
    </row>
    <row r="1329" spans="2:20" x14ac:dyDescent="0.3">
      <c r="B1329" s="11" t="s">
        <v>11</v>
      </c>
      <c r="C1329" s="11">
        <v>1321</v>
      </c>
      <c r="D1329" s="11">
        <v>299</v>
      </c>
      <c r="E1329" s="12">
        <v>74</v>
      </c>
      <c r="F1329" s="5">
        <f t="shared" si="103"/>
        <v>0.19444444444444522</v>
      </c>
      <c r="G1329" s="5">
        <f t="shared" si="104"/>
        <v>0.70000000000000284</v>
      </c>
      <c r="R1329">
        <f t="shared" si="100"/>
        <v>0</v>
      </c>
      <c r="S1329">
        <f t="shared" si="101"/>
        <v>74</v>
      </c>
      <c r="T1329">
        <f t="shared" si="102"/>
        <v>20.555555555555554</v>
      </c>
    </row>
    <row r="1330" spans="2:20" x14ac:dyDescent="0.3">
      <c r="B1330" s="11" t="s">
        <v>11</v>
      </c>
      <c r="C1330" s="11">
        <v>1322</v>
      </c>
      <c r="D1330" s="11">
        <v>300</v>
      </c>
      <c r="E1330" s="12">
        <v>74.900000000000006</v>
      </c>
      <c r="F1330" s="5">
        <f t="shared" si="103"/>
        <v>0.29166666666666585</v>
      </c>
      <c r="G1330" s="5">
        <f t="shared" si="104"/>
        <v>1.0499999999999972</v>
      </c>
      <c r="R1330">
        <f t="shared" si="100"/>
        <v>0</v>
      </c>
      <c r="S1330">
        <f t="shared" si="101"/>
        <v>74.900000000000006</v>
      </c>
      <c r="T1330">
        <f t="shared" si="102"/>
        <v>20.805555555555557</v>
      </c>
    </row>
    <row r="1331" spans="2:20" x14ac:dyDescent="0.3">
      <c r="B1331" s="11" t="s">
        <v>11</v>
      </c>
      <c r="C1331" s="11">
        <v>1323</v>
      </c>
      <c r="D1331" s="11">
        <v>301</v>
      </c>
      <c r="E1331" s="12">
        <v>76.099999999999994</v>
      </c>
      <c r="F1331" s="5">
        <f t="shared" si="103"/>
        <v>0.38888888888888851</v>
      </c>
      <c r="G1331" s="5">
        <f t="shared" si="104"/>
        <v>1.3999999999999986</v>
      </c>
      <c r="R1331">
        <f t="shared" si="100"/>
        <v>0</v>
      </c>
      <c r="S1331">
        <f t="shared" si="101"/>
        <v>76.099999999999994</v>
      </c>
      <c r="T1331">
        <f t="shared" si="102"/>
        <v>21.138888888888886</v>
      </c>
    </row>
    <row r="1332" spans="2:20" x14ac:dyDescent="0.3">
      <c r="B1332" s="11" t="s">
        <v>11</v>
      </c>
      <c r="C1332" s="11">
        <v>1324</v>
      </c>
      <c r="D1332" s="11">
        <v>302</v>
      </c>
      <c r="E1332" s="12">
        <v>77.7</v>
      </c>
      <c r="F1332" s="5">
        <f t="shared" si="103"/>
        <v>0.43055555555555675</v>
      </c>
      <c r="G1332" s="5">
        <f t="shared" si="104"/>
        <v>1.5500000000000043</v>
      </c>
      <c r="R1332">
        <f t="shared" si="100"/>
        <v>0</v>
      </c>
      <c r="S1332">
        <f t="shared" si="101"/>
        <v>77.7</v>
      </c>
      <c r="T1332">
        <f t="shared" si="102"/>
        <v>21.583333333333332</v>
      </c>
    </row>
    <row r="1333" spans="2:20" x14ac:dyDescent="0.3">
      <c r="B1333" s="11" t="s">
        <v>11</v>
      </c>
      <c r="C1333" s="11">
        <v>1325</v>
      </c>
      <c r="D1333" s="11">
        <v>303</v>
      </c>
      <c r="E1333" s="12">
        <v>79.2</v>
      </c>
      <c r="F1333" s="5">
        <f t="shared" si="103"/>
        <v>0.36111111111111033</v>
      </c>
      <c r="G1333" s="5">
        <f t="shared" si="104"/>
        <v>1.2999999999999972</v>
      </c>
      <c r="R1333">
        <f t="shared" si="100"/>
        <v>0</v>
      </c>
      <c r="S1333">
        <f t="shared" si="101"/>
        <v>79.2</v>
      </c>
      <c r="T1333">
        <f t="shared" si="102"/>
        <v>22</v>
      </c>
    </row>
    <row r="1334" spans="2:20" x14ac:dyDescent="0.3">
      <c r="B1334" s="11" t="s">
        <v>11</v>
      </c>
      <c r="C1334" s="11">
        <v>1326</v>
      </c>
      <c r="D1334" s="11">
        <v>304</v>
      </c>
      <c r="E1334" s="12">
        <v>80.3</v>
      </c>
      <c r="F1334" s="5">
        <f t="shared" si="103"/>
        <v>0.22222222222222143</v>
      </c>
      <c r="G1334" s="5">
        <f t="shared" si="104"/>
        <v>0.79999999999999716</v>
      </c>
      <c r="R1334">
        <f t="shared" si="100"/>
        <v>0</v>
      </c>
      <c r="S1334">
        <f t="shared" si="101"/>
        <v>80.3</v>
      </c>
      <c r="T1334">
        <f t="shared" si="102"/>
        <v>22.305555555555554</v>
      </c>
    </row>
    <row r="1335" spans="2:20" x14ac:dyDescent="0.3">
      <c r="B1335" s="11" t="s">
        <v>11</v>
      </c>
      <c r="C1335" s="11">
        <v>1327</v>
      </c>
      <c r="D1335" s="11">
        <v>305</v>
      </c>
      <c r="E1335" s="12">
        <v>80.8</v>
      </c>
      <c r="F1335" s="5">
        <f t="shared" si="103"/>
        <v>9.7222222222222612E-2</v>
      </c>
      <c r="G1335" s="5">
        <f t="shared" si="104"/>
        <v>0.35000000000000142</v>
      </c>
      <c r="R1335">
        <f t="shared" si="100"/>
        <v>0</v>
      </c>
      <c r="S1335">
        <f t="shared" si="101"/>
        <v>80.8</v>
      </c>
      <c r="T1335">
        <f t="shared" si="102"/>
        <v>22.444444444444443</v>
      </c>
    </row>
    <row r="1336" spans="2:20" x14ac:dyDescent="0.3">
      <c r="B1336" s="11" t="s">
        <v>11</v>
      </c>
      <c r="C1336" s="11">
        <v>1328</v>
      </c>
      <c r="D1336" s="11">
        <v>306</v>
      </c>
      <c r="E1336" s="12">
        <v>81</v>
      </c>
      <c r="F1336" s="5">
        <f t="shared" si="103"/>
        <v>2.7777777777778172E-2</v>
      </c>
      <c r="G1336" s="5">
        <f t="shared" si="104"/>
        <v>0.10000000000000142</v>
      </c>
      <c r="R1336">
        <f t="shared" si="100"/>
        <v>0</v>
      </c>
      <c r="S1336">
        <f t="shared" si="101"/>
        <v>81</v>
      </c>
      <c r="T1336">
        <f t="shared" si="102"/>
        <v>22.5</v>
      </c>
    </row>
    <row r="1337" spans="2:20" x14ac:dyDescent="0.3">
      <c r="B1337" s="11" t="s">
        <v>11</v>
      </c>
      <c r="C1337" s="11">
        <v>1329</v>
      </c>
      <c r="D1337" s="11">
        <v>307</v>
      </c>
      <c r="E1337" s="12">
        <v>81</v>
      </c>
      <c r="F1337" s="5">
        <f t="shared" si="103"/>
        <v>0</v>
      </c>
      <c r="G1337" s="5">
        <f t="shared" si="104"/>
        <v>0</v>
      </c>
      <c r="R1337">
        <f t="shared" si="100"/>
        <v>0</v>
      </c>
      <c r="S1337">
        <f t="shared" si="101"/>
        <v>81</v>
      </c>
      <c r="T1337">
        <f t="shared" si="102"/>
        <v>22.5</v>
      </c>
    </row>
    <row r="1338" spans="2:20" x14ac:dyDescent="0.3">
      <c r="B1338" s="11" t="s">
        <v>11</v>
      </c>
      <c r="C1338" s="11">
        <v>1330</v>
      </c>
      <c r="D1338" s="11">
        <v>308</v>
      </c>
      <c r="E1338" s="12">
        <v>81</v>
      </c>
      <c r="F1338" s="5">
        <f t="shared" si="103"/>
        <v>0</v>
      </c>
      <c r="G1338" s="5">
        <f t="shared" si="104"/>
        <v>0</v>
      </c>
      <c r="R1338">
        <f t="shared" si="100"/>
        <v>0</v>
      </c>
      <c r="S1338">
        <f t="shared" si="101"/>
        <v>81</v>
      </c>
      <c r="T1338">
        <f t="shared" si="102"/>
        <v>22.5</v>
      </c>
    </row>
    <row r="1339" spans="2:20" x14ac:dyDescent="0.3">
      <c r="B1339" s="11" t="s">
        <v>11</v>
      </c>
      <c r="C1339" s="11">
        <v>1331</v>
      </c>
      <c r="D1339" s="11">
        <v>309</v>
      </c>
      <c r="E1339" s="12">
        <v>81</v>
      </c>
      <c r="F1339" s="5">
        <f t="shared" si="103"/>
        <v>0</v>
      </c>
      <c r="G1339" s="5">
        <f t="shared" si="104"/>
        <v>0</v>
      </c>
      <c r="R1339">
        <f t="shared" si="100"/>
        <v>0</v>
      </c>
      <c r="S1339">
        <f t="shared" si="101"/>
        <v>81</v>
      </c>
      <c r="T1339">
        <f t="shared" si="102"/>
        <v>22.5</v>
      </c>
    </row>
    <row r="1340" spans="2:20" x14ac:dyDescent="0.3">
      <c r="B1340" s="11" t="s">
        <v>11</v>
      </c>
      <c r="C1340" s="11">
        <v>1332</v>
      </c>
      <c r="D1340" s="11">
        <v>310</v>
      </c>
      <c r="E1340" s="12">
        <v>81</v>
      </c>
      <c r="F1340" s="5">
        <f t="shared" si="103"/>
        <v>-1.3888888888888099E-2</v>
      </c>
      <c r="G1340" s="5">
        <f t="shared" si="104"/>
        <v>-4.9999999999997158E-2</v>
      </c>
      <c r="R1340">
        <f t="shared" si="100"/>
        <v>0</v>
      </c>
      <c r="S1340">
        <f t="shared" si="101"/>
        <v>81</v>
      </c>
      <c r="T1340">
        <f t="shared" si="102"/>
        <v>22.5</v>
      </c>
    </row>
    <row r="1341" spans="2:20" x14ac:dyDescent="0.3">
      <c r="B1341" s="11" t="s">
        <v>11</v>
      </c>
      <c r="C1341" s="11">
        <v>1333</v>
      </c>
      <c r="D1341" s="11">
        <v>311</v>
      </c>
      <c r="E1341" s="12">
        <v>80.900000000000006</v>
      </c>
      <c r="F1341" s="5">
        <f t="shared" si="103"/>
        <v>-5.5555555555556344E-2</v>
      </c>
      <c r="G1341" s="5">
        <f t="shared" si="104"/>
        <v>-0.20000000000000284</v>
      </c>
      <c r="R1341">
        <f t="shared" si="100"/>
        <v>0</v>
      </c>
      <c r="S1341">
        <f t="shared" si="101"/>
        <v>80.900000000000006</v>
      </c>
      <c r="T1341">
        <f t="shared" si="102"/>
        <v>22.472222222222225</v>
      </c>
    </row>
    <row r="1342" spans="2:20" x14ac:dyDescent="0.3">
      <c r="B1342" s="11" t="s">
        <v>11</v>
      </c>
      <c r="C1342" s="11">
        <v>1334</v>
      </c>
      <c r="D1342" s="11">
        <v>312</v>
      </c>
      <c r="E1342" s="12">
        <v>80.599999999999994</v>
      </c>
      <c r="F1342" s="5">
        <f t="shared" si="103"/>
        <v>-8.3333333333334522E-2</v>
      </c>
      <c r="G1342" s="5">
        <f t="shared" si="104"/>
        <v>-0.30000000000000426</v>
      </c>
      <c r="R1342">
        <f t="shared" si="100"/>
        <v>0</v>
      </c>
      <c r="S1342">
        <f t="shared" si="101"/>
        <v>80.599999999999994</v>
      </c>
      <c r="T1342">
        <f t="shared" si="102"/>
        <v>22.388888888888886</v>
      </c>
    </row>
    <row r="1343" spans="2:20" x14ac:dyDescent="0.3">
      <c r="B1343" s="11" t="s">
        <v>11</v>
      </c>
      <c r="C1343" s="11">
        <v>1335</v>
      </c>
      <c r="D1343" s="11">
        <v>313</v>
      </c>
      <c r="E1343" s="12">
        <v>80.3</v>
      </c>
      <c r="F1343" s="5">
        <f t="shared" si="103"/>
        <v>-8.3333333333332538E-2</v>
      </c>
      <c r="G1343" s="5">
        <f t="shared" si="104"/>
        <v>-0.29999999999999716</v>
      </c>
      <c r="R1343">
        <f t="shared" si="100"/>
        <v>0</v>
      </c>
      <c r="S1343">
        <f t="shared" si="101"/>
        <v>80.3</v>
      </c>
      <c r="T1343">
        <f t="shared" si="102"/>
        <v>22.305555555555554</v>
      </c>
    </row>
    <row r="1344" spans="2:20" x14ac:dyDescent="0.3">
      <c r="B1344" s="11" t="s">
        <v>11</v>
      </c>
      <c r="C1344" s="11">
        <v>1336</v>
      </c>
      <c r="D1344" s="11">
        <v>314</v>
      </c>
      <c r="E1344" s="12">
        <v>80</v>
      </c>
      <c r="F1344" s="5">
        <f t="shared" si="103"/>
        <v>-5.5555555555554373E-2</v>
      </c>
      <c r="G1344" s="5">
        <f t="shared" si="104"/>
        <v>-0.19999999999999574</v>
      </c>
      <c r="R1344">
        <f t="shared" si="100"/>
        <v>0</v>
      </c>
      <c r="S1344">
        <f t="shared" si="101"/>
        <v>80</v>
      </c>
      <c r="T1344">
        <f t="shared" si="102"/>
        <v>22.222222222222221</v>
      </c>
    </row>
    <row r="1345" spans="2:20" x14ac:dyDescent="0.3">
      <c r="B1345" s="11" t="s">
        <v>11</v>
      </c>
      <c r="C1345" s="11">
        <v>1337</v>
      </c>
      <c r="D1345" s="11">
        <v>315</v>
      </c>
      <c r="E1345" s="12">
        <v>79.900000000000006</v>
      </c>
      <c r="F1345" s="5">
        <f t="shared" si="103"/>
        <v>-2.7777777777778172E-2</v>
      </c>
      <c r="G1345" s="5">
        <f t="shared" si="104"/>
        <v>-0.10000000000000142</v>
      </c>
      <c r="R1345">
        <f t="shared" si="100"/>
        <v>0</v>
      </c>
      <c r="S1345">
        <f t="shared" si="101"/>
        <v>79.900000000000006</v>
      </c>
      <c r="T1345">
        <f t="shared" si="102"/>
        <v>22.194444444444446</v>
      </c>
    </row>
    <row r="1346" spans="2:20" x14ac:dyDescent="0.3">
      <c r="B1346" s="11" t="s">
        <v>11</v>
      </c>
      <c r="C1346" s="11">
        <v>1338</v>
      </c>
      <c r="D1346" s="11">
        <v>316</v>
      </c>
      <c r="E1346" s="12">
        <v>79.8</v>
      </c>
      <c r="F1346" s="5">
        <f t="shared" si="103"/>
        <v>-1.3888888888890073E-2</v>
      </c>
      <c r="G1346" s="5">
        <f t="shared" si="104"/>
        <v>-5.0000000000004263E-2</v>
      </c>
      <c r="R1346">
        <f t="shared" si="100"/>
        <v>0</v>
      </c>
      <c r="S1346">
        <f t="shared" si="101"/>
        <v>79.8</v>
      </c>
      <c r="T1346">
        <f t="shared" si="102"/>
        <v>22.166666666666664</v>
      </c>
    </row>
    <row r="1347" spans="2:20" x14ac:dyDescent="0.3">
      <c r="B1347" s="11" t="s">
        <v>11</v>
      </c>
      <c r="C1347" s="11">
        <v>1339</v>
      </c>
      <c r="D1347" s="11">
        <v>317</v>
      </c>
      <c r="E1347" s="12">
        <v>79.8</v>
      </c>
      <c r="F1347" s="5">
        <f t="shared" si="103"/>
        <v>0</v>
      </c>
      <c r="G1347" s="5">
        <f t="shared" si="104"/>
        <v>0</v>
      </c>
      <c r="R1347">
        <f t="shared" si="100"/>
        <v>0</v>
      </c>
      <c r="S1347">
        <f t="shared" si="101"/>
        <v>79.8</v>
      </c>
      <c r="T1347">
        <f t="shared" si="102"/>
        <v>22.166666666666664</v>
      </c>
    </row>
    <row r="1348" spans="2:20" x14ac:dyDescent="0.3">
      <c r="B1348" s="11" t="s">
        <v>11</v>
      </c>
      <c r="C1348" s="11">
        <v>1340</v>
      </c>
      <c r="D1348" s="11">
        <v>318</v>
      </c>
      <c r="E1348" s="12">
        <v>79.8</v>
      </c>
      <c r="F1348" s="5">
        <f t="shared" si="103"/>
        <v>1.3888888888890073E-2</v>
      </c>
      <c r="G1348" s="5">
        <f t="shared" si="104"/>
        <v>5.0000000000004263E-2</v>
      </c>
      <c r="R1348">
        <f t="shared" si="100"/>
        <v>0</v>
      </c>
      <c r="S1348">
        <f t="shared" si="101"/>
        <v>79.8</v>
      </c>
      <c r="T1348">
        <f t="shared" si="102"/>
        <v>22.166666666666664</v>
      </c>
    </row>
    <row r="1349" spans="2:20" x14ac:dyDescent="0.3">
      <c r="B1349" s="11" t="s">
        <v>11</v>
      </c>
      <c r="C1349" s="11">
        <v>1341</v>
      </c>
      <c r="D1349" s="11">
        <v>319</v>
      </c>
      <c r="E1349" s="12">
        <v>79.900000000000006</v>
      </c>
      <c r="F1349" s="5">
        <f t="shared" si="103"/>
        <v>2.7777777777778172E-2</v>
      </c>
      <c r="G1349" s="5">
        <f t="shared" si="104"/>
        <v>0.10000000000000142</v>
      </c>
      <c r="R1349">
        <f t="shared" si="100"/>
        <v>0</v>
      </c>
      <c r="S1349">
        <f t="shared" si="101"/>
        <v>79.900000000000006</v>
      </c>
      <c r="T1349">
        <f t="shared" si="102"/>
        <v>22.194444444444446</v>
      </c>
    </row>
    <row r="1350" spans="2:20" x14ac:dyDescent="0.3">
      <c r="B1350" s="11" t="s">
        <v>11</v>
      </c>
      <c r="C1350" s="11">
        <v>1342</v>
      </c>
      <c r="D1350" s="11">
        <v>320</v>
      </c>
      <c r="E1350" s="12">
        <v>80</v>
      </c>
      <c r="F1350" s="5">
        <f t="shared" si="103"/>
        <v>6.9444444444444448E-2</v>
      </c>
      <c r="G1350" s="5">
        <f t="shared" si="104"/>
        <v>0.25</v>
      </c>
      <c r="R1350">
        <f t="shared" si="100"/>
        <v>0</v>
      </c>
      <c r="S1350">
        <f t="shared" si="101"/>
        <v>80</v>
      </c>
      <c r="T1350">
        <f t="shared" si="102"/>
        <v>22.222222222222221</v>
      </c>
    </row>
    <row r="1351" spans="2:20" x14ac:dyDescent="0.3">
      <c r="B1351" s="11" t="s">
        <v>11</v>
      </c>
      <c r="C1351" s="11">
        <v>1343</v>
      </c>
      <c r="D1351" s="11">
        <v>321</v>
      </c>
      <c r="E1351" s="12">
        <v>80.400000000000006</v>
      </c>
      <c r="F1351" s="5">
        <f t="shared" si="103"/>
        <v>0.11111111111111072</v>
      </c>
      <c r="G1351" s="5">
        <f t="shared" si="104"/>
        <v>0.39999999999999858</v>
      </c>
      <c r="R1351">
        <f t="shared" si="100"/>
        <v>0</v>
      </c>
      <c r="S1351">
        <f t="shared" si="101"/>
        <v>80.400000000000006</v>
      </c>
      <c r="T1351">
        <f t="shared" si="102"/>
        <v>22.333333333333336</v>
      </c>
    </row>
    <row r="1352" spans="2:20" x14ac:dyDescent="0.3">
      <c r="B1352" s="11" t="s">
        <v>11</v>
      </c>
      <c r="C1352" s="11">
        <v>1344</v>
      </c>
      <c r="D1352" s="11">
        <v>322</v>
      </c>
      <c r="E1352" s="12">
        <v>80.8</v>
      </c>
      <c r="F1352" s="5">
        <f t="shared" si="103"/>
        <v>0.11111111111111072</v>
      </c>
      <c r="G1352" s="5">
        <f t="shared" si="104"/>
        <v>0.39999999999999858</v>
      </c>
      <c r="R1352">
        <f t="shared" ref="R1352:R1415" si="105">IF(E1352&lt;1,1,0)</f>
        <v>0</v>
      </c>
      <c r="S1352">
        <f t="shared" ref="S1352:S1415" si="106">IF(R1352=1,"",E1352)</f>
        <v>80.8</v>
      </c>
      <c r="T1352">
        <f t="shared" ref="T1352:T1415" si="107">E1352/3.6</f>
        <v>22.444444444444443</v>
      </c>
    </row>
    <row r="1353" spans="2:20" x14ac:dyDescent="0.3">
      <c r="B1353" s="11" t="s">
        <v>11</v>
      </c>
      <c r="C1353" s="11">
        <v>1345</v>
      </c>
      <c r="D1353" s="11">
        <v>323</v>
      </c>
      <c r="E1353" s="12">
        <v>81.2</v>
      </c>
      <c r="F1353" s="5">
        <f t="shared" si="103"/>
        <v>9.7222222222222612E-2</v>
      </c>
      <c r="G1353" s="5">
        <f t="shared" si="104"/>
        <v>0.35000000000000142</v>
      </c>
      <c r="R1353">
        <f t="shared" si="105"/>
        <v>0</v>
      </c>
      <c r="S1353">
        <f t="shared" si="106"/>
        <v>81.2</v>
      </c>
      <c r="T1353">
        <f t="shared" si="107"/>
        <v>22.555555555555557</v>
      </c>
    </row>
    <row r="1354" spans="2:20" x14ac:dyDescent="0.3">
      <c r="B1354" s="11" t="s">
        <v>11</v>
      </c>
      <c r="C1354" s="11">
        <v>1346</v>
      </c>
      <c r="D1354" s="11">
        <v>324</v>
      </c>
      <c r="E1354" s="12">
        <v>81.5</v>
      </c>
      <c r="F1354" s="5">
        <f t="shared" ref="F1354:F1417" si="108">($E1355-$E1353)/2/3.6</f>
        <v>5.5555555555554373E-2</v>
      </c>
      <c r="G1354" s="5">
        <f t="shared" ref="G1354:G1417" si="109">($E1355-$E1353)/2</f>
        <v>0.19999999999999574</v>
      </c>
      <c r="R1354">
        <f t="shared" si="105"/>
        <v>0</v>
      </c>
      <c r="S1354">
        <f t="shared" si="106"/>
        <v>81.5</v>
      </c>
      <c r="T1354">
        <f t="shared" si="107"/>
        <v>22.638888888888889</v>
      </c>
    </row>
    <row r="1355" spans="2:20" x14ac:dyDescent="0.3">
      <c r="B1355" s="11" t="s">
        <v>11</v>
      </c>
      <c r="C1355" s="11">
        <v>1347</v>
      </c>
      <c r="D1355" s="11">
        <v>325</v>
      </c>
      <c r="E1355" s="12">
        <v>81.599999999999994</v>
      </c>
      <c r="F1355" s="5">
        <f t="shared" si="108"/>
        <v>1.3888888888888099E-2</v>
      </c>
      <c r="G1355" s="5">
        <f t="shared" si="109"/>
        <v>4.9999999999997158E-2</v>
      </c>
      <c r="R1355">
        <f t="shared" si="105"/>
        <v>0</v>
      </c>
      <c r="S1355">
        <f t="shared" si="106"/>
        <v>81.599999999999994</v>
      </c>
      <c r="T1355">
        <f t="shared" si="107"/>
        <v>22.666666666666664</v>
      </c>
    </row>
    <row r="1356" spans="2:20" x14ac:dyDescent="0.3">
      <c r="B1356" s="11" t="s">
        <v>11</v>
      </c>
      <c r="C1356" s="11">
        <v>1348</v>
      </c>
      <c r="D1356" s="11">
        <v>326</v>
      </c>
      <c r="E1356" s="12">
        <v>81.599999999999994</v>
      </c>
      <c r="F1356" s="5">
        <f t="shared" si="108"/>
        <v>-2.7777777777776198E-2</v>
      </c>
      <c r="G1356" s="5">
        <f t="shared" si="109"/>
        <v>-9.9999999999994316E-2</v>
      </c>
      <c r="R1356">
        <f t="shared" si="105"/>
        <v>0</v>
      </c>
      <c r="S1356">
        <f t="shared" si="106"/>
        <v>81.599999999999994</v>
      </c>
      <c r="T1356">
        <f t="shared" si="107"/>
        <v>22.666666666666664</v>
      </c>
    </row>
    <row r="1357" spans="2:20" x14ac:dyDescent="0.3">
      <c r="B1357" s="11" t="s">
        <v>11</v>
      </c>
      <c r="C1357" s="11">
        <v>1349</v>
      </c>
      <c r="D1357" s="11">
        <v>327</v>
      </c>
      <c r="E1357" s="12">
        <v>81.400000000000006</v>
      </c>
      <c r="F1357" s="5">
        <f t="shared" si="108"/>
        <v>-0.12499999999999881</v>
      </c>
      <c r="G1357" s="5">
        <f t="shared" si="109"/>
        <v>-0.44999999999999574</v>
      </c>
      <c r="R1357">
        <f t="shared" si="105"/>
        <v>0</v>
      </c>
      <c r="S1357">
        <f t="shared" si="106"/>
        <v>81.400000000000006</v>
      </c>
      <c r="T1357">
        <f t="shared" si="107"/>
        <v>22.611111111111111</v>
      </c>
    </row>
    <row r="1358" spans="2:20" x14ac:dyDescent="0.3">
      <c r="B1358" s="11" t="s">
        <v>11</v>
      </c>
      <c r="C1358" s="11">
        <v>1350</v>
      </c>
      <c r="D1358" s="11">
        <v>328</v>
      </c>
      <c r="E1358" s="12">
        <v>80.7</v>
      </c>
      <c r="F1358" s="5">
        <f t="shared" si="108"/>
        <v>-0.25000000000000155</v>
      </c>
      <c r="G1358" s="5">
        <f t="shared" si="109"/>
        <v>-0.90000000000000568</v>
      </c>
      <c r="R1358">
        <f t="shared" si="105"/>
        <v>0</v>
      </c>
      <c r="S1358">
        <f t="shared" si="106"/>
        <v>80.7</v>
      </c>
      <c r="T1358">
        <f t="shared" si="107"/>
        <v>22.416666666666668</v>
      </c>
    </row>
    <row r="1359" spans="2:20" x14ac:dyDescent="0.3">
      <c r="B1359" s="11" t="s">
        <v>11</v>
      </c>
      <c r="C1359" s="11">
        <v>1351</v>
      </c>
      <c r="D1359" s="11">
        <v>329</v>
      </c>
      <c r="E1359" s="12">
        <v>79.599999999999994</v>
      </c>
      <c r="F1359" s="5">
        <f t="shared" si="108"/>
        <v>-0.34722222222222221</v>
      </c>
      <c r="G1359" s="5">
        <f t="shared" si="109"/>
        <v>-1.25</v>
      </c>
      <c r="R1359">
        <f t="shared" si="105"/>
        <v>0</v>
      </c>
      <c r="S1359">
        <f t="shared" si="106"/>
        <v>79.599999999999994</v>
      </c>
      <c r="T1359">
        <f t="shared" si="107"/>
        <v>22.111111111111111</v>
      </c>
    </row>
    <row r="1360" spans="2:20" x14ac:dyDescent="0.3">
      <c r="B1360" s="11" t="s">
        <v>11</v>
      </c>
      <c r="C1360" s="11">
        <v>1352</v>
      </c>
      <c r="D1360" s="11">
        <v>330</v>
      </c>
      <c r="E1360" s="12">
        <v>78.2</v>
      </c>
      <c r="F1360" s="5">
        <f t="shared" si="108"/>
        <v>-0.38888888888888851</v>
      </c>
      <c r="G1360" s="5">
        <f t="shared" si="109"/>
        <v>-1.3999999999999986</v>
      </c>
      <c r="R1360">
        <f t="shared" si="105"/>
        <v>0</v>
      </c>
      <c r="S1360">
        <f t="shared" si="106"/>
        <v>78.2</v>
      </c>
      <c r="T1360">
        <f t="shared" si="107"/>
        <v>21.722222222222221</v>
      </c>
    </row>
    <row r="1361" spans="2:20" x14ac:dyDescent="0.3">
      <c r="B1361" s="11" t="s">
        <v>11</v>
      </c>
      <c r="C1361" s="11">
        <v>1353</v>
      </c>
      <c r="D1361" s="11">
        <v>331</v>
      </c>
      <c r="E1361" s="12">
        <v>76.8</v>
      </c>
      <c r="F1361" s="5">
        <f t="shared" si="108"/>
        <v>-0.40277777777777857</v>
      </c>
      <c r="G1361" s="5">
        <f t="shared" si="109"/>
        <v>-1.4500000000000028</v>
      </c>
      <c r="R1361">
        <f t="shared" si="105"/>
        <v>0</v>
      </c>
      <c r="S1361">
        <f t="shared" si="106"/>
        <v>76.8</v>
      </c>
      <c r="T1361">
        <f t="shared" si="107"/>
        <v>21.333333333333332</v>
      </c>
    </row>
    <row r="1362" spans="2:20" x14ac:dyDescent="0.3">
      <c r="B1362" s="11" t="s">
        <v>11</v>
      </c>
      <c r="C1362" s="11">
        <v>1354</v>
      </c>
      <c r="D1362" s="11">
        <v>332</v>
      </c>
      <c r="E1362" s="12">
        <v>75.3</v>
      </c>
      <c r="F1362" s="5">
        <f t="shared" si="108"/>
        <v>-0.41666666666666663</v>
      </c>
      <c r="G1362" s="5">
        <f t="shared" si="109"/>
        <v>-1.5</v>
      </c>
      <c r="R1362">
        <f t="shared" si="105"/>
        <v>0</v>
      </c>
      <c r="S1362">
        <f t="shared" si="106"/>
        <v>75.3</v>
      </c>
      <c r="T1362">
        <f t="shared" si="107"/>
        <v>20.916666666666664</v>
      </c>
    </row>
    <row r="1363" spans="2:20" x14ac:dyDescent="0.3">
      <c r="B1363" s="11" t="s">
        <v>11</v>
      </c>
      <c r="C1363" s="11">
        <v>1355</v>
      </c>
      <c r="D1363" s="11">
        <v>333</v>
      </c>
      <c r="E1363" s="12">
        <v>73.8</v>
      </c>
      <c r="F1363" s="5">
        <f t="shared" si="108"/>
        <v>-0.44444444444444481</v>
      </c>
      <c r="G1363" s="5">
        <f t="shared" si="109"/>
        <v>-1.6000000000000014</v>
      </c>
      <c r="R1363">
        <f t="shared" si="105"/>
        <v>0</v>
      </c>
      <c r="S1363">
        <f t="shared" si="106"/>
        <v>73.8</v>
      </c>
      <c r="T1363">
        <f t="shared" si="107"/>
        <v>20.5</v>
      </c>
    </row>
    <row r="1364" spans="2:20" x14ac:dyDescent="0.3">
      <c r="B1364" s="11" t="s">
        <v>11</v>
      </c>
      <c r="C1364" s="11">
        <v>1356</v>
      </c>
      <c r="D1364" s="11">
        <v>334</v>
      </c>
      <c r="E1364" s="12">
        <v>72.099999999999994</v>
      </c>
      <c r="F1364" s="5">
        <f t="shared" si="108"/>
        <v>-0.49999999999999922</v>
      </c>
      <c r="G1364" s="5">
        <f t="shared" si="109"/>
        <v>-1.7999999999999972</v>
      </c>
      <c r="R1364">
        <f t="shared" si="105"/>
        <v>0</v>
      </c>
      <c r="S1364">
        <f t="shared" si="106"/>
        <v>72.099999999999994</v>
      </c>
      <c r="T1364">
        <f t="shared" si="107"/>
        <v>20.027777777777775</v>
      </c>
    </row>
    <row r="1365" spans="2:20" x14ac:dyDescent="0.3">
      <c r="B1365" s="11" t="s">
        <v>11</v>
      </c>
      <c r="C1365" s="11">
        <v>1357</v>
      </c>
      <c r="D1365" s="11">
        <v>335</v>
      </c>
      <c r="E1365" s="12">
        <v>70.2</v>
      </c>
      <c r="F1365" s="5">
        <f t="shared" si="108"/>
        <v>-0.54166666666666552</v>
      </c>
      <c r="G1365" s="5">
        <f t="shared" si="109"/>
        <v>-1.9499999999999957</v>
      </c>
      <c r="R1365">
        <f t="shared" si="105"/>
        <v>0</v>
      </c>
      <c r="S1365">
        <f t="shared" si="106"/>
        <v>70.2</v>
      </c>
      <c r="T1365">
        <f t="shared" si="107"/>
        <v>19.5</v>
      </c>
    </row>
    <row r="1366" spans="2:20" x14ac:dyDescent="0.3">
      <c r="B1366" s="11" t="s">
        <v>11</v>
      </c>
      <c r="C1366" s="11">
        <v>1358</v>
      </c>
      <c r="D1366" s="11">
        <v>336</v>
      </c>
      <c r="E1366" s="12">
        <v>68.2</v>
      </c>
      <c r="F1366" s="5">
        <f t="shared" si="108"/>
        <v>-0.56944444444444564</v>
      </c>
      <c r="G1366" s="5">
        <f t="shared" si="109"/>
        <v>-2.0500000000000043</v>
      </c>
      <c r="R1366">
        <f t="shared" si="105"/>
        <v>0</v>
      </c>
      <c r="S1366">
        <f t="shared" si="106"/>
        <v>68.2</v>
      </c>
      <c r="T1366">
        <f t="shared" si="107"/>
        <v>18.944444444444446</v>
      </c>
    </row>
    <row r="1367" spans="2:20" x14ac:dyDescent="0.3">
      <c r="B1367" s="11" t="s">
        <v>11</v>
      </c>
      <c r="C1367" s="11">
        <v>1359</v>
      </c>
      <c r="D1367" s="11">
        <v>337</v>
      </c>
      <c r="E1367" s="12">
        <v>66.099999999999994</v>
      </c>
      <c r="F1367" s="5">
        <f t="shared" si="108"/>
        <v>-0.61111111111111194</v>
      </c>
      <c r="G1367" s="5">
        <f t="shared" si="109"/>
        <v>-2.2000000000000028</v>
      </c>
      <c r="R1367">
        <f t="shared" si="105"/>
        <v>0</v>
      </c>
      <c r="S1367">
        <f t="shared" si="106"/>
        <v>66.099999999999994</v>
      </c>
      <c r="T1367">
        <f t="shared" si="107"/>
        <v>18.361111111111111</v>
      </c>
    </row>
    <row r="1368" spans="2:20" x14ac:dyDescent="0.3">
      <c r="B1368" s="11" t="s">
        <v>11</v>
      </c>
      <c r="C1368" s="11">
        <v>1360</v>
      </c>
      <c r="D1368" s="11">
        <v>338</v>
      </c>
      <c r="E1368" s="12">
        <v>63.8</v>
      </c>
      <c r="F1368" s="5">
        <f t="shared" si="108"/>
        <v>-0.624999999999999</v>
      </c>
      <c r="G1368" s="5">
        <f t="shared" si="109"/>
        <v>-2.2499999999999964</v>
      </c>
      <c r="R1368">
        <f t="shared" si="105"/>
        <v>0</v>
      </c>
      <c r="S1368">
        <f t="shared" si="106"/>
        <v>63.8</v>
      </c>
      <c r="T1368">
        <f t="shared" si="107"/>
        <v>17.722222222222221</v>
      </c>
    </row>
    <row r="1369" spans="2:20" x14ac:dyDescent="0.3">
      <c r="B1369" s="11" t="s">
        <v>11</v>
      </c>
      <c r="C1369" s="11">
        <v>1361</v>
      </c>
      <c r="D1369" s="11">
        <v>339</v>
      </c>
      <c r="E1369" s="12">
        <v>61.6</v>
      </c>
      <c r="F1369" s="5">
        <f t="shared" si="108"/>
        <v>-0.49999999999999922</v>
      </c>
      <c r="G1369" s="5">
        <f t="shared" si="109"/>
        <v>-1.7999999999999972</v>
      </c>
      <c r="R1369">
        <f t="shared" si="105"/>
        <v>0</v>
      </c>
      <c r="S1369">
        <f t="shared" si="106"/>
        <v>61.6</v>
      </c>
      <c r="T1369">
        <f t="shared" si="107"/>
        <v>17.111111111111111</v>
      </c>
    </row>
    <row r="1370" spans="2:20" x14ac:dyDescent="0.3">
      <c r="B1370" s="11" t="s">
        <v>11</v>
      </c>
      <c r="C1370" s="11">
        <v>1362</v>
      </c>
      <c r="D1370" s="11">
        <v>340</v>
      </c>
      <c r="E1370" s="12">
        <v>60.2</v>
      </c>
      <c r="F1370" s="5">
        <f t="shared" si="108"/>
        <v>-0.25000000000000061</v>
      </c>
      <c r="G1370" s="5">
        <f t="shared" si="109"/>
        <v>-0.90000000000000213</v>
      </c>
      <c r="R1370">
        <f t="shared" si="105"/>
        <v>0</v>
      </c>
      <c r="S1370">
        <f t="shared" si="106"/>
        <v>60.2</v>
      </c>
      <c r="T1370">
        <f t="shared" si="107"/>
        <v>16.722222222222221</v>
      </c>
    </row>
    <row r="1371" spans="2:20" x14ac:dyDescent="0.3">
      <c r="B1371" s="11" t="s">
        <v>11</v>
      </c>
      <c r="C1371" s="11">
        <v>1363</v>
      </c>
      <c r="D1371" s="11">
        <v>341</v>
      </c>
      <c r="E1371" s="12">
        <v>59.8</v>
      </c>
      <c r="F1371" s="5">
        <f t="shared" si="108"/>
        <v>2.7777777777777186E-2</v>
      </c>
      <c r="G1371" s="5">
        <f t="shared" si="109"/>
        <v>9.9999999999997868E-2</v>
      </c>
      <c r="R1371">
        <f t="shared" si="105"/>
        <v>0</v>
      </c>
      <c r="S1371">
        <f t="shared" si="106"/>
        <v>59.8</v>
      </c>
      <c r="T1371">
        <f t="shared" si="107"/>
        <v>16.611111111111111</v>
      </c>
    </row>
    <row r="1372" spans="2:20" x14ac:dyDescent="0.3">
      <c r="B1372" s="11" t="s">
        <v>11</v>
      </c>
      <c r="C1372" s="11">
        <v>1364</v>
      </c>
      <c r="D1372" s="11">
        <v>342</v>
      </c>
      <c r="E1372" s="12">
        <v>60.4</v>
      </c>
      <c r="F1372" s="5">
        <f t="shared" si="108"/>
        <v>0.27777777777777779</v>
      </c>
      <c r="G1372" s="5">
        <f t="shared" si="109"/>
        <v>1</v>
      </c>
      <c r="R1372">
        <f t="shared" si="105"/>
        <v>0</v>
      </c>
      <c r="S1372">
        <f t="shared" si="106"/>
        <v>60.4</v>
      </c>
      <c r="T1372">
        <f t="shared" si="107"/>
        <v>16.777777777777779</v>
      </c>
    </row>
    <row r="1373" spans="2:20" x14ac:dyDescent="0.3">
      <c r="B1373" s="11" t="s">
        <v>11</v>
      </c>
      <c r="C1373" s="11">
        <v>1365</v>
      </c>
      <c r="D1373" s="11">
        <v>343</v>
      </c>
      <c r="E1373" s="12">
        <v>61.8</v>
      </c>
      <c r="F1373" s="5">
        <f t="shared" si="108"/>
        <v>0.30555555555555597</v>
      </c>
      <c r="G1373" s="5">
        <f t="shared" si="109"/>
        <v>1.1000000000000014</v>
      </c>
      <c r="R1373">
        <f t="shared" si="105"/>
        <v>0</v>
      </c>
      <c r="S1373">
        <f t="shared" si="106"/>
        <v>61.8</v>
      </c>
      <c r="T1373">
        <f t="shared" si="107"/>
        <v>17.166666666666664</v>
      </c>
    </row>
    <row r="1374" spans="2:20" x14ac:dyDescent="0.3">
      <c r="B1374" s="11" t="s">
        <v>11</v>
      </c>
      <c r="C1374" s="11">
        <v>1366</v>
      </c>
      <c r="D1374" s="11">
        <v>344</v>
      </c>
      <c r="E1374" s="12">
        <v>62.6</v>
      </c>
      <c r="F1374" s="5">
        <f t="shared" si="108"/>
        <v>0.12500000000000078</v>
      </c>
      <c r="G1374" s="5">
        <f t="shared" si="109"/>
        <v>0.45000000000000284</v>
      </c>
      <c r="R1374">
        <f t="shared" si="105"/>
        <v>0</v>
      </c>
      <c r="S1374">
        <f t="shared" si="106"/>
        <v>62.6</v>
      </c>
      <c r="T1374">
        <f t="shared" si="107"/>
        <v>17.388888888888889</v>
      </c>
    </row>
    <row r="1375" spans="2:20" x14ac:dyDescent="0.3">
      <c r="B1375" s="11" t="s">
        <v>11</v>
      </c>
      <c r="C1375" s="11">
        <v>1367</v>
      </c>
      <c r="D1375" s="11">
        <v>345</v>
      </c>
      <c r="E1375" s="12">
        <v>62.7</v>
      </c>
      <c r="F1375" s="5">
        <f t="shared" si="108"/>
        <v>-9.7222222222222612E-2</v>
      </c>
      <c r="G1375" s="5">
        <f t="shared" si="109"/>
        <v>-0.35000000000000142</v>
      </c>
      <c r="R1375">
        <f t="shared" si="105"/>
        <v>0</v>
      </c>
      <c r="S1375">
        <f t="shared" si="106"/>
        <v>62.7</v>
      </c>
      <c r="T1375">
        <f t="shared" si="107"/>
        <v>17.416666666666668</v>
      </c>
    </row>
    <row r="1376" spans="2:20" x14ac:dyDescent="0.3">
      <c r="B1376" s="11" t="s">
        <v>11</v>
      </c>
      <c r="C1376" s="11">
        <v>1368</v>
      </c>
      <c r="D1376" s="11">
        <v>346</v>
      </c>
      <c r="E1376" s="12">
        <v>61.9</v>
      </c>
      <c r="F1376" s="5">
        <f t="shared" si="108"/>
        <v>-0.37500000000000039</v>
      </c>
      <c r="G1376" s="5">
        <f t="shared" si="109"/>
        <v>-1.3500000000000014</v>
      </c>
      <c r="R1376">
        <f t="shared" si="105"/>
        <v>0</v>
      </c>
      <c r="S1376">
        <f t="shared" si="106"/>
        <v>61.9</v>
      </c>
      <c r="T1376">
        <f t="shared" si="107"/>
        <v>17.194444444444443</v>
      </c>
    </row>
    <row r="1377" spans="2:20" x14ac:dyDescent="0.3">
      <c r="B1377" s="11" t="s">
        <v>11</v>
      </c>
      <c r="C1377" s="11">
        <v>1369</v>
      </c>
      <c r="D1377" s="11">
        <v>347</v>
      </c>
      <c r="E1377" s="12">
        <v>60</v>
      </c>
      <c r="F1377" s="5">
        <f t="shared" si="108"/>
        <v>-0.4861111111111111</v>
      </c>
      <c r="G1377" s="5">
        <f t="shared" si="109"/>
        <v>-1.75</v>
      </c>
      <c r="R1377">
        <f t="shared" si="105"/>
        <v>0</v>
      </c>
      <c r="S1377">
        <f t="shared" si="106"/>
        <v>60</v>
      </c>
      <c r="T1377">
        <f t="shared" si="107"/>
        <v>16.666666666666668</v>
      </c>
    </row>
    <row r="1378" spans="2:20" x14ac:dyDescent="0.3">
      <c r="B1378" s="11" t="s">
        <v>11</v>
      </c>
      <c r="C1378" s="11">
        <v>1370</v>
      </c>
      <c r="D1378" s="11">
        <v>348</v>
      </c>
      <c r="E1378" s="12">
        <v>58.4</v>
      </c>
      <c r="F1378" s="5">
        <f t="shared" si="108"/>
        <v>-0.30555555555555597</v>
      </c>
      <c r="G1378" s="5">
        <f t="shared" si="109"/>
        <v>-1.1000000000000014</v>
      </c>
      <c r="R1378">
        <f t="shared" si="105"/>
        <v>0</v>
      </c>
      <c r="S1378">
        <f t="shared" si="106"/>
        <v>58.4</v>
      </c>
      <c r="T1378">
        <f t="shared" si="107"/>
        <v>16.222222222222221</v>
      </c>
    </row>
    <row r="1379" spans="2:20" x14ac:dyDescent="0.3">
      <c r="B1379" s="11" t="s">
        <v>11</v>
      </c>
      <c r="C1379" s="11">
        <v>1371</v>
      </c>
      <c r="D1379" s="11">
        <v>349</v>
      </c>
      <c r="E1379" s="12">
        <v>57.8</v>
      </c>
      <c r="F1379" s="5">
        <f t="shared" si="108"/>
        <v>-8.3333333333333523E-2</v>
      </c>
      <c r="G1379" s="5">
        <f t="shared" si="109"/>
        <v>-0.30000000000000071</v>
      </c>
      <c r="R1379">
        <f t="shared" si="105"/>
        <v>0</v>
      </c>
      <c r="S1379">
        <f t="shared" si="106"/>
        <v>57.8</v>
      </c>
      <c r="T1379">
        <f t="shared" si="107"/>
        <v>16.055555555555554</v>
      </c>
    </row>
    <row r="1380" spans="2:20" x14ac:dyDescent="0.3">
      <c r="B1380" s="11" t="s">
        <v>11</v>
      </c>
      <c r="C1380" s="11">
        <v>1372</v>
      </c>
      <c r="D1380" s="11">
        <v>350</v>
      </c>
      <c r="E1380" s="12">
        <v>57.8</v>
      </c>
      <c r="F1380" s="5">
        <f t="shared" si="108"/>
        <v>0</v>
      </c>
      <c r="G1380" s="5">
        <f t="shared" si="109"/>
        <v>0</v>
      </c>
      <c r="R1380">
        <f t="shared" si="105"/>
        <v>0</v>
      </c>
      <c r="S1380">
        <f t="shared" si="106"/>
        <v>57.8</v>
      </c>
      <c r="T1380">
        <f t="shared" si="107"/>
        <v>16.055555555555554</v>
      </c>
    </row>
    <row r="1381" spans="2:20" x14ac:dyDescent="0.3">
      <c r="B1381" s="11" t="s">
        <v>11</v>
      </c>
      <c r="C1381" s="11">
        <v>1373</v>
      </c>
      <c r="D1381" s="11">
        <v>351</v>
      </c>
      <c r="E1381" s="12">
        <v>57.8</v>
      </c>
      <c r="F1381" s="5">
        <f t="shared" si="108"/>
        <v>-6.9444444444444448E-2</v>
      </c>
      <c r="G1381" s="5">
        <f t="shared" si="109"/>
        <v>-0.25</v>
      </c>
      <c r="R1381">
        <f t="shared" si="105"/>
        <v>0</v>
      </c>
      <c r="S1381">
        <f t="shared" si="106"/>
        <v>57.8</v>
      </c>
      <c r="T1381">
        <f t="shared" si="107"/>
        <v>16.055555555555554</v>
      </c>
    </row>
    <row r="1382" spans="2:20" x14ac:dyDescent="0.3">
      <c r="B1382" s="11" t="s">
        <v>11</v>
      </c>
      <c r="C1382" s="11">
        <v>1374</v>
      </c>
      <c r="D1382" s="11">
        <v>352</v>
      </c>
      <c r="E1382" s="12">
        <v>57.3</v>
      </c>
      <c r="F1382" s="5">
        <f t="shared" si="108"/>
        <v>-0.22222222222222143</v>
      </c>
      <c r="G1382" s="5">
        <f t="shared" si="109"/>
        <v>-0.79999999999999716</v>
      </c>
      <c r="R1382">
        <f t="shared" si="105"/>
        <v>0</v>
      </c>
      <c r="S1382">
        <f t="shared" si="106"/>
        <v>57.3</v>
      </c>
      <c r="T1382">
        <f t="shared" si="107"/>
        <v>15.916666666666666</v>
      </c>
    </row>
    <row r="1383" spans="2:20" x14ac:dyDescent="0.3">
      <c r="B1383" s="11" t="s">
        <v>11</v>
      </c>
      <c r="C1383" s="11">
        <v>1375</v>
      </c>
      <c r="D1383" s="11">
        <v>353</v>
      </c>
      <c r="E1383" s="12">
        <v>56.2</v>
      </c>
      <c r="F1383" s="5">
        <f t="shared" si="108"/>
        <v>-0.41666666666666663</v>
      </c>
      <c r="G1383" s="5">
        <f t="shared" si="109"/>
        <v>-1.5</v>
      </c>
      <c r="R1383">
        <f t="shared" si="105"/>
        <v>0</v>
      </c>
      <c r="S1383">
        <f t="shared" si="106"/>
        <v>56.2</v>
      </c>
      <c r="T1383">
        <f t="shared" si="107"/>
        <v>15.611111111111111</v>
      </c>
    </row>
    <row r="1384" spans="2:20" x14ac:dyDescent="0.3">
      <c r="B1384" s="11" t="s">
        <v>11</v>
      </c>
      <c r="C1384" s="11">
        <v>1376</v>
      </c>
      <c r="D1384" s="11">
        <v>354</v>
      </c>
      <c r="E1384" s="12">
        <v>54.3</v>
      </c>
      <c r="F1384" s="5">
        <f t="shared" si="108"/>
        <v>-0.75000000000000078</v>
      </c>
      <c r="G1384" s="5">
        <f t="shared" si="109"/>
        <v>-2.7000000000000028</v>
      </c>
      <c r="R1384">
        <f t="shared" si="105"/>
        <v>0</v>
      </c>
      <c r="S1384">
        <f t="shared" si="106"/>
        <v>54.3</v>
      </c>
      <c r="T1384">
        <f t="shared" si="107"/>
        <v>15.083333333333332</v>
      </c>
    </row>
    <row r="1385" spans="2:20" x14ac:dyDescent="0.3">
      <c r="B1385" s="11" t="s">
        <v>11</v>
      </c>
      <c r="C1385" s="11">
        <v>1377</v>
      </c>
      <c r="D1385" s="11">
        <v>355</v>
      </c>
      <c r="E1385" s="12">
        <v>50.8</v>
      </c>
      <c r="F1385" s="5">
        <f t="shared" si="108"/>
        <v>-1.2222222222222219</v>
      </c>
      <c r="G1385" s="5">
        <f t="shared" si="109"/>
        <v>-4.3999999999999986</v>
      </c>
      <c r="R1385">
        <f t="shared" si="105"/>
        <v>0</v>
      </c>
      <c r="S1385">
        <f t="shared" si="106"/>
        <v>50.8</v>
      </c>
      <c r="T1385">
        <f t="shared" si="107"/>
        <v>14.111111111111111</v>
      </c>
    </row>
    <row r="1386" spans="2:20" x14ac:dyDescent="0.3">
      <c r="B1386" s="11" t="s">
        <v>11</v>
      </c>
      <c r="C1386" s="11">
        <v>1378</v>
      </c>
      <c r="D1386" s="11">
        <v>356</v>
      </c>
      <c r="E1386" s="12">
        <v>45.5</v>
      </c>
      <c r="F1386" s="5">
        <f t="shared" si="108"/>
        <v>-1.4722222222222214</v>
      </c>
      <c r="G1386" s="5">
        <f t="shared" si="109"/>
        <v>-5.2999999999999972</v>
      </c>
      <c r="R1386">
        <f t="shared" si="105"/>
        <v>0</v>
      </c>
      <c r="S1386">
        <f t="shared" si="106"/>
        <v>45.5</v>
      </c>
      <c r="T1386">
        <f t="shared" si="107"/>
        <v>12.638888888888889</v>
      </c>
    </row>
    <row r="1387" spans="2:20" x14ac:dyDescent="0.3">
      <c r="B1387" s="11" t="s">
        <v>11</v>
      </c>
      <c r="C1387" s="11">
        <v>1379</v>
      </c>
      <c r="D1387" s="11">
        <v>357</v>
      </c>
      <c r="E1387" s="12">
        <v>40.200000000000003</v>
      </c>
      <c r="F1387" s="5">
        <f t="shared" si="108"/>
        <v>-1.4722222222222223</v>
      </c>
      <c r="G1387" s="5">
        <f t="shared" si="109"/>
        <v>-5.3000000000000007</v>
      </c>
      <c r="R1387">
        <f t="shared" si="105"/>
        <v>0</v>
      </c>
      <c r="S1387">
        <f t="shared" si="106"/>
        <v>40.200000000000003</v>
      </c>
      <c r="T1387">
        <f t="shared" si="107"/>
        <v>11.166666666666668</v>
      </c>
    </row>
    <row r="1388" spans="2:20" x14ac:dyDescent="0.3">
      <c r="B1388" s="11" t="s">
        <v>11</v>
      </c>
      <c r="C1388" s="11">
        <v>1380</v>
      </c>
      <c r="D1388" s="11">
        <v>358</v>
      </c>
      <c r="E1388" s="12">
        <v>34.9</v>
      </c>
      <c r="F1388" s="5">
        <f t="shared" si="108"/>
        <v>-1.4722222222222223</v>
      </c>
      <c r="G1388" s="5">
        <f t="shared" si="109"/>
        <v>-5.3000000000000007</v>
      </c>
      <c r="R1388">
        <f t="shared" si="105"/>
        <v>0</v>
      </c>
      <c r="S1388">
        <f t="shared" si="106"/>
        <v>34.9</v>
      </c>
      <c r="T1388">
        <f t="shared" si="107"/>
        <v>9.6944444444444446</v>
      </c>
    </row>
    <row r="1389" spans="2:20" x14ac:dyDescent="0.3">
      <c r="B1389" s="11" t="s">
        <v>11</v>
      </c>
      <c r="C1389" s="11">
        <v>1381</v>
      </c>
      <c r="D1389" s="11">
        <v>359</v>
      </c>
      <c r="E1389" s="12">
        <v>29.6</v>
      </c>
      <c r="F1389" s="5">
        <f t="shared" si="108"/>
        <v>-1.0555555555555551</v>
      </c>
      <c r="G1389" s="5">
        <f t="shared" si="109"/>
        <v>-3.7999999999999989</v>
      </c>
      <c r="R1389">
        <f t="shared" si="105"/>
        <v>0</v>
      </c>
      <c r="S1389">
        <f t="shared" si="106"/>
        <v>29.6</v>
      </c>
      <c r="T1389">
        <f t="shared" si="107"/>
        <v>8.2222222222222232</v>
      </c>
    </row>
    <row r="1390" spans="2:20" x14ac:dyDescent="0.3">
      <c r="B1390" s="11" t="s">
        <v>11</v>
      </c>
      <c r="C1390" s="11">
        <v>1382</v>
      </c>
      <c r="D1390" s="11">
        <v>360</v>
      </c>
      <c r="E1390" s="12">
        <v>27.3</v>
      </c>
      <c r="F1390" s="5">
        <f t="shared" si="108"/>
        <v>-4.1666666666666761E-2</v>
      </c>
      <c r="G1390" s="5">
        <f t="shared" si="109"/>
        <v>-0.15000000000000036</v>
      </c>
      <c r="R1390">
        <f t="shared" si="105"/>
        <v>0</v>
      </c>
      <c r="S1390">
        <f t="shared" si="106"/>
        <v>27.3</v>
      </c>
      <c r="T1390">
        <f t="shared" si="107"/>
        <v>7.583333333333333</v>
      </c>
    </row>
    <row r="1391" spans="2:20" x14ac:dyDescent="0.3">
      <c r="B1391" s="11" t="s">
        <v>11</v>
      </c>
      <c r="C1391" s="11">
        <v>1383</v>
      </c>
      <c r="D1391" s="11">
        <v>361</v>
      </c>
      <c r="E1391" s="12">
        <v>29.3</v>
      </c>
      <c r="F1391" s="5">
        <f t="shared" si="108"/>
        <v>0.77777777777777746</v>
      </c>
      <c r="G1391" s="5">
        <f t="shared" si="109"/>
        <v>2.7999999999999989</v>
      </c>
      <c r="R1391">
        <f t="shared" si="105"/>
        <v>0</v>
      </c>
      <c r="S1391">
        <f t="shared" si="106"/>
        <v>29.3</v>
      </c>
      <c r="T1391">
        <f t="shared" si="107"/>
        <v>8.1388888888888893</v>
      </c>
    </row>
    <row r="1392" spans="2:20" x14ac:dyDescent="0.3">
      <c r="B1392" s="11" t="s">
        <v>11</v>
      </c>
      <c r="C1392" s="11">
        <v>1384</v>
      </c>
      <c r="D1392" s="11">
        <v>362</v>
      </c>
      <c r="E1392" s="12">
        <v>32.9</v>
      </c>
      <c r="F1392" s="5">
        <f t="shared" si="108"/>
        <v>0.87500000000000011</v>
      </c>
      <c r="G1392" s="5">
        <f t="shared" si="109"/>
        <v>3.1500000000000004</v>
      </c>
      <c r="R1392">
        <f t="shared" si="105"/>
        <v>0</v>
      </c>
      <c r="S1392">
        <f t="shared" si="106"/>
        <v>32.9</v>
      </c>
      <c r="T1392">
        <f t="shared" si="107"/>
        <v>9.1388888888888875</v>
      </c>
    </row>
    <row r="1393" spans="2:20" x14ac:dyDescent="0.3">
      <c r="B1393" s="11" t="s">
        <v>11</v>
      </c>
      <c r="C1393" s="11">
        <v>1385</v>
      </c>
      <c r="D1393" s="11">
        <v>363</v>
      </c>
      <c r="E1393" s="12">
        <v>35.6</v>
      </c>
      <c r="F1393" s="5">
        <f t="shared" si="108"/>
        <v>0.52777777777777835</v>
      </c>
      <c r="G1393" s="5">
        <f t="shared" si="109"/>
        <v>1.9000000000000021</v>
      </c>
      <c r="R1393">
        <f t="shared" si="105"/>
        <v>0</v>
      </c>
      <c r="S1393">
        <f t="shared" si="106"/>
        <v>35.6</v>
      </c>
      <c r="T1393">
        <f t="shared" si="107"/>
        <v>9.8888888888888893</v>
      </c>
    </row>
    <row r="1394" spans="2:20" x14ac:dyDescent="0.3">
      <c r="B1394" s="11" t="s">
        <v>11</v>
      </c>
      <c r="C1394" s="11">
        <v>1386</v>
      </c>
      <c r="D1394" s="11">
        <v>364</v>
      </c>
      <c r="E1394" s="12">
        <v>36.700000000000003</v>
      </c>
      <c r="F1394" s="5">
        <f t="shared" si="108"/>
        <v>0.27777777777777779</v>
      </c>
      <c r="G1394" s="5">
        <f t="shared" si="109"/>
        <v>1</v>
      </c>
      <c r="R1394">
        <f t="shared" si="105"/>
        <v>0</v>
      </c>
      <c r="S1394">
        <f t="shared" si="106"/>
        <v>36.700000000000003</v>
      </c>
      <c r="T1394">
        <f t="shared" si="107"/>
        <v>10.194444444444445</v>
      </c>
    </row>
    <row r="1395" spans="2:20" x14ac:dyDescent="0.3">
      <c r="B1395" s="11" t="s">
        <v>11</v>
      </c>
      <c r="C1395" s="11">
        <v>1387</v>
      </c>
      <c r="D1395" s="11">
        <v>365</v>
      </c>
      <c r="E1395" s="12">
        <v>37.6</v>
      </c>
      <c r="F1395" s="5">
        <f t="shared" si="108"/>
        <v>0.37499999999999939</v>
      </c>
      <c r="G1395" s="5">
        <f t="shared" si="109"/>
        <v>1.3499999999999979</v>
      </c>
      <c r="R1395">
        <f t="shared" si="105"/>
        <v>0</v>
      </c>
      <c r="S1395">
        <f t="shared" si="106"/>
        <v>37.6</v>
      </c>
      <c r="T1395">
        <f t="shared" si="107"/>
        <v>10.444444444444445</v>
      </c>
    </row>
    <row r="1396" spans="2:20" x14ac:dyDescent="0.3">
      <c r="B1396" s="11" t="s">
        <v>11</v>
      </c>
      <c r="C1396" s="11">
        <v>1388</v>
      </c>
      <c r="D1396" s="11">
        <v>366</v>
      </c>
      <c r="E1396" s="12">
        <v>39.4</v>
      </c>
      <c r="F1396" s="5">
        <f t="shared" si="108"/>
        <v>0.68055555555555536</v>
      </c>
      <c r="G1396" s="5">
        <f t="shared" si="109"/>
        <v>2.4499999999999993</v>
      </c>
      <c r="R1396">
        <f t="shared" si="105"/>
        <v>0</v>
      </c>
      <c r="S1396">
        <f t="shared" si="106"/>
        <v>39.4</v>
      </c>
      <c r="T1396">
        <f t="shared" si="107"/>
        <v>10.944444444444445</v>
      </c>
    </row>
    <row r="1397" spans="2:20" x14ac:dyDescent="0.3">
      <c r="B1397" s="11" t="s">
        <v>11</v>
      </c>
      <c r="C1397" s="11">
        <v>1389</v>
      </c>
      <c r="D1397" s="11">
        <v>367</v>
      </c>
      <c r="E1397" s="12">
        <v>42.5</v>
      </c>
      <c r="F1397" s="5">
        <f t="shared" si="108"/>
        <v>0.98611111111111127</v>
      </c>
      <c r="G1397" s="5">
        <f t="shared" si="109"/>
        <v>3.5500000000000007</v>
      </c>
      <c r="R1397">
        <f t="shared" si="105"/>
        <v>0</v>
      </c>
      <c r="S1397">
        <f t="shared" si="106"/>
        <v>42.5</v>
      </c>
      <c r="T1397">
        <f t="shared" si="107"/>
        <v>11.805555555555555</v>
      </c>
    </row>
    <row r="1398" spans="2:20" x14ac:dyDescent="0.3">
      <c r="B1398" s="11" t="s">
        <v>11</v>
      </c>
      <c r="C1398" s="11">
        <v>1390</v>
      </c>
      <c r="D1398" s="11">
        <v>368</v>
      </c>
      <c r="E1398" s="12">
        <v>46.5</v>
      </c>
      <c r="F1398" s="5">
        <f t="shared" si="108"/>
        <v>1.0694444444444449</v>
      </c>
      <c r="G1398" s="5">
        <f t="shared" si="109"/>
        <v>3.8500000000000014</v>
      </c>
      <c r="R1398">
        <f t="shared" si="105"/>
        <v>0</v>
      </c>
      <c r="S1398">
        <f t="shared" si="106"/>
        <v>46.5</v>
      </c>
      <c r="T1398">
        <f t="shared" si="107"/>
        <v>12.916666666666666</v>
      </c>
    </row>
    <row r="1399" spans="2:20" x14ac:dyDescent="0.3">
      <c r="B1399" s="11" t="s">
        <v>11</v>
      </c>
      <c r="C1399" s="11">
        <v>1391</v>
      </c>
      <c r="D1399" s="11">
        <v>369</v>
      </c>
      <c r="E1399" s="12">
        <v>50.2</v>
      </c>
      <c r="F1399" s="5">
        <f t="shared" si="108"/>
        <v>0.87499999999999956</v>
      </c>
      <c r="G1399" s="5">
        <f t="shared" si="109"/>
        <v>3.1499999999999986</v>
      </c>
      <c r="R1399">
        <f t="shared" si="105"/>
        <v>0</v>
      </c>
      <c r="S1399">
        <f t="shared" si="106"/>
        <v>50.2</v>
      </c>
      <c r="T1399">
        <f t="shared" si="107"/>
        <v>13.944444444444445</v>
      </c>
    </row>
    <row r="1400" spans="2:20" x14ac:dyDescent="0.3">
      <c r="B1400" s="11" t="s">
        <v>11</v>
      </c>
      <c r="C1400" s="11">
        <v>1392</v>
      </c>
      <c r="D1400" s="11">
        <v>370</v>
      </c>
      <c r="E1400" s="12">
        <v>52.8</v>
      </c>
      <c r="F1400" s="5">
        <f t="shared" si="108"/>
        <v>0.56944444444444364</v>
      </c>
      <c r="G1400" s="5">
        <f t="shared" si="109"/>
        <v>2.0499999999999972</v>
      </c>
      <c r="R1400">
        <f t="shared" si="105"/>
        <v>0</v>
      </c>
      <c r="S1400">
        <f t="shared" si="106"/>
        <v>52.8</v>
      </c>
      <c r="T1400">
        <f t="shared" si="107"/>
        <v>14.666666666666666</v>
      </c>
    </row>
    <row r="1401" spans="2:20" x14ac:dyDescent="0.3">
      <c r="B1401" s="11" t="s">
        <v>11</v>
      </c>
      <c r="C1401" s="11">
        <v>1393</v>
      </c>
      <c r="D1401" s="11">
        <v>371</v>
      </c>
      <c r="E1401" s="12">
        <v>54.3</v>
      </c>
      <c r="F1401" s="5">
        <f t="shared" si="108"/>
        <v>0.29166666666666685</v>
      </c>
      <c r="G1401" s="5">
        <f t="shared" si="109"/>
        <v>1.0500000000000007</v>
      </c>
      <c r="R1401">
        <f t="shared" si="105"/>
        <v>0</v>
      </c>
      <c r="S1401">
        <f t="shared" si="106"/>
        <v>54.3</v>
      </c>
      <c r="T1401">
        <f t="shared" si="107"/>
        <v>15.083333333333332</v>
      </c>
    </row>
    <row r="1402" spans="2:20" x14ac:dyDescent="0.3">
      <c r="B1402" s="11" t="s">
        <v>11</v>
      </c>
      <c r="C1402" s="11">
        <v>1394</v>
      </c>
      <c r="D1402" s="11">
        <v>372</v>
      </c>
      <c r="E1402" s="12">
        <v>54.9</v>
      </c>
      <c r="F1402" s="5">
        <f t="shared" si="108"/>
        <v>8.3333333333333523E-2</v>
      </c>
      <c r="G1402" s="5">
        <f t="shared" si="109"/>
        <v>0.30000000000000071</v>
      </c>
      <c r="R1402">
        <f t="shared" si="105"/>
        <v>0</v>
      </c>
      <c r="S1402">
        <f t="shared" si="106"/>
        <v>54.9</v>
      </c>
      <c r="T1402">
        <f t="shared" si="107"/>
        <v>15.25</v>
      </c>
    </row>
    <row r="1403" spans="2:20" x14ac:dyDescent="0.3">
      <c r="B1403" s="11" t="s">
        <v>11</v>
      </c>
      <c r="C1403" s="11">
        <v>1395</v>
      </c>
      <c r="D1403" s="11">
        <v>373</v>
      </c>
      <c r="E1403" s="12">
        <v>54.9</v>
      </c>
      <c r="F1403" s="5">
        <f t="shared" si="108"/>
        <v>-2.7777777777777186E-2</v>
      </c>
      <c r="G1403" s="5">
        <f t="shared" si="109"/>
        <v>-9.9999999999997868E-2</v>
      </c>
      <c r="R1403">
        <f t="shared" si="105"/>
        <v>0</v>
      </c>
      <c r="S1403">
        <f t="shared" si="106"/>
        <v>54.9</v>
      </c>
      <c r="T1403">
        <f t="shared" si="107"/>
        <v>15.25</v>
      </c>
    </row>
    <row r="1404" spans="2:20" x14ac:dyDescent="0.3">
      <c r="B1404" s="11" t="s">
        <v>11</v>
      </c>
      <c r="C1404" s="11">
        <v>1396</v>
      </c>
      <c r="D1404" s="11">
        <v>374</v>
      </c>
      <c r="E1404" s="12">
        <v>54.7</v>
      </c>
      <c r="F1404" s="5">
        <f t="shared" si="108"/>
        <v>-0.11111111111111072</v>
      </c>
      <c r="G1404" s="5">
        <f t="shared" si="109"/>
        <v>-0.39999999999999858</v>
      </c>
      <c r="R1404">
        <f t="shared" si="105"/>
        <v>0</v>
      </c>
      <c r="S1404">
        <f t="shared" si="106"/>
        <v>54.7</v>
      </c>
      <c r="T1404">
        <f t="shared" si="107"/>
        <v>15.194444444444445</v>
      </c>
    </row>
    <row r="1405" spans="2:20" x14ac:dyDescent="0.3">
      <c r="B1405" s="11" t="s">
        <v>11</v>
      </c>
      <c r="C1405" s="11">
        <v>1397</v>
      </c>
      <c r="D1405" s="11">
        <v>375</v>
      </c>
      <c r="E1405" s="12">
        <v>54.1</v>
      </c>
      <c r="F1405" s="5">
        <f t="shared" si="108"/>
        <v>-0.20833333333333331</v>
      </c>
      <c r="G1405" s="5">
        <f t="shared" si="109"/>
        <v>-0.75</v>
      </c>
      <c r="R1405">
        <f t="shared" si="105"/>
        <v>0</v>
      </c>
      <c r="S1405">
        <f t="shared" si="106"/>
        <v>54.1</v>
      </c>
      <c r="T1405">
        <f t="shared" si="107"/>
        <v>15.027777777777779</v>
      </c>
    </row>
    <row r="1406" spans="2:20" x14ac:dyDescent="0.3">
      <c r="B1406" s="11" t="s">
        <v>11</v>
      </c>
      <c r="C1406" s="11">
        <v>1398</v>
      </c>
      <c r="D1406" s="11">
        <v>376</v>
      </c>
      <c r="E1406" s="12">
        <v>53.2</v>
      </c>
      <c r="F1406" s="5">
        <f t="shared" si="108"/>
        <v>-0.27777777777777779</v>
      </c>
      <c r="G1406" s="5">
        <f t="shared" si="109"/>
        <v>-1</v>
      </c>
      <c r="R1406">
        <f t="shared" si="105"/>
        <v>0</v>
      </c>
      <c r="S1406">
        <f t="shared" si="106"/>
        <v>53.2</v>
      </c>
      <c r="T1406">
        <f t="shared" si="107"/>
        <v>14.777777777777779</v>
      </c>
    </row>
    <row r="1407" spans="2:20" x14ac:dyDescent="0.3">
      <c r="B1407" s="11" t="s">
        <v>11</v>
      </c>
      <c r="C1407" s="11">
        <v>1399</v>
      </c>
      <c r="D1407" s="11">
        <v>377</v>
      </c>
      <c r="E1407" s="12">
        <v>52.1</v>
      </c>
      <c r="F1407" s="5">
        <f t="shared" si="108"/>
        <v>-0.34722222222222221</v>
      </c>
      <c r="G1407" s="5">
        <f t="shared" si="109"/>
        <v>-1.25</v>
      </c>
      <c r="R1407">
        <f t="shared" si="105"/>
        <v>0</v>
      </c>
      <c r="S1407">
        <f t="shared" si="106"/>
        <v>52.1</v>
      </c>
      <c r="T1407">
        <f t="shared" si="107"/>
        <v>14.472222222222221</v>
      </c>
    </row>
    <row r="1408" spans="2:20" x14ac:dyDescent="0.3">
      <c r="B1408" s="11" t="s">
        <v>11</v>
      </c>
      <c r="C1408" s="11">
        <v>1400</v>
      </c>
      <c r="D1408" s="11">
        <v>378</v>
      </c>
      <c r="E1408" s="12">
        <v>50.7</v>
      </c>
      <c r="F1408" s="5">
        <f t="shared" si="108"/>
        <v>-0.41666666666666663</v>
      </c>
      <c r="G1408" s="5">
        <f t="shared" si="109"/>
        <v>-1.5</v>
      </c>
      <c r="R1408">
        <f t="shared" si="105"/>
        <v>0</v>
      </c>
      <c r="S1408">
        <f t="shared" si="106"/>
        <v>50.7</v>
      </c>
      <c r="T1408">
        <f t="shared" si="107"/>
        <v>14.083333333333334</v>
      </c>
    </row>
    <row r="1409" spans="2:20" x14ac:dyDescent="0.3">
      <c r="B1409" s="11" t="s">
        <v>11</v>
      </c>
      <c r="C1409" s="11">
        <v>1401</v>
      </c>
      <c r="D1409" s="11">
        <v>379</v>
      </c>
      <c r="E1409" s="12">
        <v>49.1</v>
      </c>
      <c r="F1409" s="5">
        <f t="shared" si="108"/>
        <v>-0.45833333333333393</v>
      </c>
      <c r="G1409" s="5">
        <f t="shared" si="109"/>
        <v>-1.6500000000000021</v>
      </c>
      <c r="R1409">
        <f t="shared" si="105"/>
        <v>0</v>
      </c>
      <c r="S1409">
        <f t="shared" si="106"/>
        <v>49.1</v>
      </c>
      <c r="T1409">
        <f t="shared" si="107"/>
        <v>13.638888888888889</v>
      </c>
    </row>
    <row r="1410" spans="2:20" x14ac:dyDescent="0.3">
      <c r="B1410" s="11" t="s">
        <v>11</v>
      </c>
      <c r="C1410" s="11">
        <v>1402</v>
      </c>
      <c r="D1410" s="11">
        <v>380</v>
      </c>
      <c r="E1410" s="12">
        <v>47.4</v>
      </c>
      <c r="F1410" s="5">
        <f t="shared" si="108"/>
        <v>-0.54166666666666641</v>
      </c>
      <c r="G1410" s="5">
        <f t="shared" si="109"/>
        <v>-1.9499999999999993</v>
      </c>
      <c r="R1410">
        <f t="shared" si="105"/>
        <v>0</v>
      </c>
      <c r="S1410">
        <f t="shared" si="106"/>
        <v>47.4</v>
      </c>
      <c r="T1410">
        <f t="shared" si="107"/>
        <v>13.166666666666666</v>
      </c>
    </row>
    <row r="1411" spans="2:20" x14ac:dyDescent="0.3">
      <c r="B1411" s="11" t="s">
        <v>11</v>
      </c>
      <c r="C1411" s="11">
        <v>1403</v>
      </c>
      <c r="D1411" s="11">
        <v>381</v>
      </c>
      <c r="E1411" s="12">
        <v>45.2</v>
      </c>
      <c r="F1411" s="5">
        <f t="shared" si="108"/>
        <v>-0.7777777777777779</v>
      </c>
      <c r="G1411" s="5">
        <f t="shared" si="109"/>
        <v>-2.8000000000000007</v>
      </c>
      <c r="R1411">
        <f t="shared" si="105"/>
        <v>0</v>
      </c>
      <c r="S1411">
        <f t="shared" si="106"/>
        <v>45.2</v>
      </c>
      <c r="T1411">
        <f t="shared" si="107"/>
        <v>12.555555555555555</v>
      </c>
    </row>
    <row r="1412" spans="2:20" x14ac:dyDescent="0.3">
      <c r="B1412" s="11" t="s">
        <v>11</v>
      </c>
      <c r="C1412" s="11">
        <v>1404</v>
      </c>
      <c r="D1412" s="11">
        <v>382</v>
      </c>
      <c r="E1412" s="12">
        <v>41.8</v>
      </c>
      <c r="F1412" s="5">
        <f t="shared" si="108"/>
        <v>-1.2083333333333337</v>
      </c>
      <c r="G1412" s="5">
        <f t="shared" si="109"/>
        <v>-4.3500000000000014</v>
      </c>
      <c r="R1412">
        <f t="shared" si="105"/>
        <v>0</v>
      </c>
      <c r="S1412">
        <f t="shared" si="106"/>
        <v>41.8</v>
      </c>
      <c r="T1412">
        <f t="shared" si="107"/>
        <v>11.611111111111111</v>
      </c>
    </row>
    <row r="1413" spans="2:20" x14ac:dyDescent="0.3">
      <c r="B1413" s="11" t="s">
        <v>11</v>
      </c>
      <c r="C1413" s="11">
        <v>1405</v>
      </c>
      <c r="D1413" s="11">
        <v>383</v>
      </c>
      <c r="E1413" s="12">
        <v>36.5</v>
      </c>
      <c r="F1413" s="5">
        <f t="shared" si="108"/>
        <v>-1.4722222222222219</v>
      </c>
      <c r="G1413" s="5">
        <f t="shared" si="109"/>
        <v>-5.2999999999999989</v>
      </c>
      <c r="R1413">
        <f t="shared" si="105"/>
        <v>0</v>
      </c>
      <c r="S1413">
        <f t="shared" si="106"/>
        <v>36.5</v>
      </c>
      <c r="T1413">
        <f t="shared" si="107"/>
        <v>10.138888888888889</v>
      </c>
    </row>
    <row r="1414" spans="2:20" x14ac:dyDescent="0.3">
      <c r="B1414" s="11" t="s">
        <v>11</v>
      </c>
      <c r="C1414" s="11">
        <v>1406</v>
      </c>
      <c r="D1414" s="11">
        <v>384</v>
      </c>
      <c r="E1414" s="12">
        <v>31.2</v>
      </c>
      <c r="F1414" s="5">
        <f t="shared" si="108"/>
        <v>-1.2361111111111109</v>
      </c>
      <c r="G1414" s="5">
        <f t="shared" si="109"/>
        <v>-4.4499999999999993</v>
      </c>
      <c r="R1414">
        <f t="shared" si="105"/>
        <v>0</v>
      </c>
      <c r="S1414">
        <f t="shared" si="106"/>
        <v>31.2</v>
      </c>
      <c r="T1414">
        <f t="shared" si="107"/>
        <v>8.6666666666666661</v>
      </c>
    </row>
    <row r="1415" spans="2:20" x14ac:dyDescent="0.3">
      <c r="B1415" s="11" t="s">
        <v>11</v>
      </c>
      <c r="C1415" s="11">
        <v>1407</v>
      </c>
      <c r="D1415" s="11">
        <v>385</v>
      </c>
      <c r="E1415" s="12">
        <v>27.6</v>
      </c>
      <c r="F1415" s="5">
        <f t="shared" si="108"/>
        <v>-0.59722222222222232</v>
      </c>
      <c r="G1415" s="5">
        <f t="shared" si="109"/>
        <v>-2.1500000000000004</v>
      </c>
      <c r="R1415">
        <f t="shared" si="105"/>
        <v>0</v>
      </c>
      <c r="S1415">
        <f t="shared" si="106"/>
        <v>27.6</v>
      </c>
      <c r="T1415">
        <f t="shared" si="107"/>
        <v>7.666666666666667</v>
      </c>
    </row>
    <row r="1416" spans="2:20" x14ac:dyDescent="0.3">
      <c r="B1416" s="11" t="s">
        <v>11</v>
      </c>
      <c r="C1416" s="11">
        <v>1408</v>
      </c>
      <c r="D1416" s="11">
        <v>386</v>
      </c>
      <c r="E1416" s="12">
        <v>26.9</v>
      </c>
      <c r="F1416" s="5">
        <f t="shared" si="108"/>
        <v>-4.1666666666666761E-2</v>
      </c>
      <c r="G1416" s="5">
        <f t="shared" si="109"/>
        <v>-0.15000000000000036</v>
      </c>
      <c r="R1416">
        <f t="shared" ref="R1416:R1479" si="110">IF(E1416&lt;1,1,0)</f>
        <v>0</v>
      </c>
      <c r="S1416">
        <f t="shared" ref="S1416:S1479" si="111">IF(R1416=1,"",E1416)</f>
        <v>26.9</v>
      </c>
      <c r="T1416">
        <f t="shared" ref="T1416:T1479" si="112">E1416/3.6</f>
        <v>7.4722222222222214</v>
      </c>
    </row>
    <row r="1417" spans="2:20" x14ac:dyDescent="0.3">
      <c r="B1417" s="11" t="s">
        <v>11</v>
      </c>
      <c r="C1417" s="11">
        <v>1409</v>
      </c>
      <c r="D1417" s="11">
        <v>387</v>
      </c>
      <c r="E1417" s="12">
        <v>27.3</v>
      </c>
      <c r="F1417" s="5">
        <f t="shared" si="108"/>
        <v>8.3333333333333523E-2</v>
      </c>
      <c r="G1417" s="5">
        <f t="shared" si="109"/>
        <v>0.30000000000000071</v>
      </c>
      <c r="R1417">
        <f t="shared" si="110"/>
        <v>0</v>
      </c>
      <c r="S1417">
        <f t="shared" si="111"/>
        <v>27.3</v>
      </c>
      <c r="T1417">
        <f t="shared" si="112"/>
        <v>7.583333333333333</v>
      </c>
    </row>
    <row r="1418" spans="2:20" x14ac:dyDescent="0.3">
      <c r="B1418" s="11" t="s">
        <v>11</v>
      </c>
      <c r="C1418" s="11">
        <v>1410</v>
      </c>
      <c r="D1418" s="11">
        <v>388</v>
      </c>
      <c r="E1418" s="12">
        <v>27.5</v>
      </c>
      <c r="F1418" s="5">
        <f t="shared" ref="F1418:F1481" si="113">($E1419-$E1417)/2/3.6</f>
        <v>1.3888888888888593E-2</v>
      </c>
      <c r="G1418" s="5">
        <f t="shared" ref="G1418:G1481" si="114">($E1419-$E1417)/2</f>
        <v>4.9999999999998934E-2</v>
      </c>
      <c r="R1418">
        <f t="shared" si="110"/>
        <v>0</v>
      </c>
      <c r="S1418">
        <f t="shared" si="111"/>
        <v>27.5</v>
      </c>
      <c r="T1418">
        <f t="shared" si="112"/>
        <v>7.6388888888888884</v>
      </c>
    </row>
    <row r="1419" spans="2:20" x14ac:dyDescent="0.3">
      <c r="B1419" s="11" t="s">
        <v>11</v>
      </c>
      <c r="C1419" s="11">
        <v>1411</v>
      </c>
      <c r="D1419" s="11">
        <v>389</v>
      </c>
      <c r="E1419" s="12">
        <v>27.4</v>
      </c>
      <c r="F1419" s="5">
        <f t="shared" si="113"/>
        <v>-5.5555555555555358E-2</v>
      </c>
      <c r="G1419" s="5">
        <f t="shared" si="114"/>
        <v>-0.19999999999999929</v>
      </c>
      <c r="R1419">
        <f t="shared" si="110"/>
        <v>0</v>
      </c>
      <c r="S1419">
        <f t="shared" si="111"/>
        <v>27.4</v>
      </c>
      <c r="T1419">
        <f t="shared" si="112"/>
        <v>7.6111111111111107</v>
      </c>
    </row>
    <row r="1420" spans="2:20" x14ac:dyDescent="0.3">
      <c r="B1420" s="11" t="s">
        <v>11</v>
      </c>
      <c r="C1420" s="11">
        <v>1412</v>
      </c>
      <c r="D1420" s="11">
        <v>390</v>
      </c>
      <c r="E1420" s="12">
        <v>27.1</v>
      </c>
      <c r="F1420" s="5">
        <f t="shared" si="113"/>
        <v>-9.7222222222222127E-2</v>
      </c>
      <c r="G1420" s="5">
        <f t="shared" si="114"/>
        <v>-0.34999999999999964</v>
      </c>
      <c r="R1420">
        <f t="shared" si="110"/>
        <v>0</v>
      </c>
      <c r="S1420">
        <f t="shared" si="111"/>
        <v>27.1</v>
      </c>
      <c r="T1420">
        <f t="shared" si="112"/>
        <v>7.5277777777777777</v>
      </c>
    </row>
    <row r="1421" spans="2:20" x14ac:dyDescent="0.3">
      <c r="B1421" s="11" t="s">
        <v>11</v>
      </c>
      <c r="C1421" s="11">
        <v>1413</v>
      </c>
      <c r="D1421" s="11">
        <v>391</v>
      </c>
      <c r="E1421" s="12">
        <v>26.7</v>
      </c>
      <c r="F1421" s="5">
        <f t="shared" si="113"/>
        <v>-4.1666666666666761E-2</v>
      </c>
      <c r="G1421" s="5">
        <f t="shared" si="114"/>
        <v>-0.15000000000000036</v>
      </c>
      <c r="R1421">
        <f t="shared" si="110"/>
        <v>0</v>
      </c>
      <c r="S1421">
        <f t="shared" si="111"/>
        <v>26.7</v>
      </c>
      <c r="T1421">
        <f t="shared" si="112"/>
        <v>7.4166666666666661</v>
      </c>
    </row>
    <row r="1422" spans="2:20" x14ac:dyDescent="0.3">
      <c r="B1422" s="11" t="s">
        <v>11</v>
      </c>
      <c r="C1422" s="11">
        <v>1414</v>
      </c>
      <c r="D1422" s="11">
        <v>392</v>
      </c>
      <c r="E1422" s="12">
        <v>26.8</v>
      </c>
      <c r="F1422" s="5">
        <f t="shared" si="113"/>
        <v>0.20833333333333331</v>
      </c>
      <c r="G1422" s="5">
        <f t="shared" si="114"/>
        <v>0.75</v>
      </c>
      <c r="R1422">
        <f t="shared" si="110"/>
        <v>0</v>
      </c>
      <c r="S1422">
        <f t="shared" si="111"/>
        <v>26.8</v>
      </c>
      <c r="T1422">
        <f t="shared" si="112"/>
        <v>7.4444444444444446</v>
      </c>
    </row>
    <row r="1423" spans="2:20" x14ac:dyDescent="0.3">
      <c r="B1423" s="11" t="s">
        <v>11</v>
      </c>
      <c r="C1423" s="11">
        <v>1415</v>
      </c>
      <c r="D1423" s="11">
        <v>393</v>
      </c>
      <c r="E1423" s="12">
        <v>28.2</v>
      </c>
      <c r="F1423" s="5">
        <f t="shared" si="113"/>
        <v>0.59722222222222232</v>
      </c>
      <c r="G1423" s="5">
        <f t="shared" si="114"/>
        <v>2.1500000000000004</v>
      </c>
      <c r="R1423">
        <f t="shared" si="110"/>
        <v>0</v>
      </c>
      <c r="S1423">
        <f t="shared" si="111"/>
        <v>28.2</v>
      </c>
      <c r="T1423">
        <f t="shared" si="112"/>
        <v>7.833333333333333</v>
      </c>
    </row>
    <row r="1424" spans="2:20" x14ac:dyDescent="0.3">
      <c r="B1424" s="11" t="s">
        <v>11</v>
      </c>
      <c r="C1424" s="11">
        <v>1416</v>
      </c>
      <c r="D1424" s="11">
        <v>394</v>
      </c>
      <c r="E1424" s="12">
        <v>31.1</v>
      </c>
      <c r="F1424" s="5">
        <f t="shared" si="113"/>
        <v>0.9166666666666663</v>
      </c>
      <c r="G1424" s="5">
        <f t="shared" si="114"/>
        <v>3.2999999999999989</v>
      </c>
      <c r="R1424">
        <f t="shared" si="110"/>
        <v>0</v>
      </c>
      <c r="S1424">
        <f t="shared" si="111"/>
        <v>31.1</v>
      </c>
      <c r="T1424">
        <f t="shared" si="112"/>
        <v>8.6388888888888893</v>
      </c>
    </row>
    <row r="1425" spans="2:20" x14ac:dyDescent="0.3">
      <c r="B1425" s="11" t="s">
        <v>11</v>
      </c>
      <c r="C1425" s="11">
        <v>1417</v>
      </c>
      <c r="D1425" s="11">
        <v>395</v>
      </c>
      <c r="E1425" s="12">
        <v>34.799999999999997</v>
      </c>
      <c r="F1425" s="5">
        <f t="shared" si="113"/>
        <v>1.0138888888888884</v>
      </c>
      <c r="G1425" s="5">
        <f t="shared" si="114"/>
        <v>3.6499999999999986</v>
      </c>
      <c r="R1425">
        <f t="shared" si="110"/>
        <v>0</v>
      </c>
      <c r="S1425">
        <f t="shared" si="111"/>
        <v>34.799999999999997</v>
      </c>
      <c r="T1425">
        <f t="shared" si="112"/>
        <v>9.6666666666666661</v>
      </c>
    </row>
    <row r="1426" spans="2:20" x14ac:dyDescent="0.3">
      <c r="B1426" s="11" t="s">
        <v>11</v>
      </c>
      <c r="C1426" s="11">
        <v>1418</v>
      </c>
      <c r="D1426" s="11">
        <v>396</v>
      </c>
      <c r="E1426" s="12">
        <v>38.4</v>
      </c>
      <c r="F1426" s="5">
        <f t="shared" si="113"/>
        <v>0.84722222222222243</v>
      </c>
      <c r="G1426" s="5">
        <f t="shared" si="114"/>
        <v>3.0500000000000007</v>
      </c>
      <c r="R1426">
        <f t="shared" si="110"/>
        <v>0</v>
      </c>
      <c r="S1426">
        <f t="shared" si="111"/>
        <v>38.4</v>
      </c>
      <c r="T1426">
        <f t="shared" si="112"/>
        <v>10.666666666666666</v>
      </c>
    </row>
    <row r="1427" spans="2:20" x14ac:dyDescent="0.3">
      <c r="B1427" s="11" t="s">
        <v>11</v>
      </c>
      <c r="C1427" s="11">
        <v>1419</v>
      </c>
      <c r="D1427" s="11">
        <v>397</v>
      </c>
      <c r="E1427" s="12">
        <v>40.9</v>
      </c>
      <c r="F1427" s="5">
        <f t="shared" si="113"/>
        <v>0.45833333333333393</v>
      </c>
      <c r="G1427" s="5">
        <f t="shared" si="114"/>
        <v>1.6500000000000021</v>
      </c>
      <c r="R1427">
        <f t="shared" si="110"/>
        <v>0</v>
      </c>
      <c r="S1427">
        <f t="shared" si="111"/>
        <v>40.9</v>
      </c>
      <c r="T1427">
        <f t="shared" si="112"/>
        <v>11.361111111111111</v>
      </c>
    </row>
    <row r="1428" spans="2:20" x14ac:dyDescent="0.3">
      <c r="B1428" s="11" t="s">
        <v>11</v>
      </c>
      <c r="C1428" s="11">
        <v>1420</v>
      </c>
      <c r="D1428" s="11">
        <v>398</v>
      </c>
      <c r="E1428" s="12">
        <v>41.7</v>
      </c>
      <c r="F1428" s="5">
        <f t="shared" si="113"/>
        <v>0</v>
      </c>
      <c r="G1428" s="5">
        <f t="shared" si="114"/>
        <v>0</v>
      </c>
      <c r="R1428">
        <f t="shared" si="110"/>
        <v>0</v>
      </c>
      <c r="S1428">
        <f t="shared" si="111"/>
        <v>41.7</v>
      </c>
      <c r="T1428">
        <f t="shared" si="112"/>
        <v>11.583333333333334</v>
      </c>
    </row>
    <row r="1429" spans="2:20" x14ac:dyDescent="0.3">
      <c r="B1429" s="11" t="s">
        <v>11</v>
      </c>
      <c r="C1429" s="11">
        <v>1421</v>
      </c>
      <c r="D1429" s="11">
        <v>399</v>
      </c>
      <c r="E1429" s="12">
        <v>40.9</v>
      </c>
      <c r="F1429" s="5">
        <f t="shared" si="113"/>
        <v>-0.47222222222222299</v>
      </c>
      <c r="G1429" s="5">
        <f t="shared" si="114"/>
        <v>-1.7000000000000028</v>
      </c>
      <c r="R1429">
        <f t="shared" si="110"/>
        <v>0</v>
      </c>
      <c r="S1429">
        <f t="shared" si="111"/>
        <v>40.9</v>
      </c>
      <c r="T1429">
        <f t="shared" si="112"/>
        <v>11.361111111111111</v>
      </c>
    </row>
    <row r="1430" spans="2:20" x14ac:dyDescent="0.3">
      <c r="B1430" s="11" t="s">
        <v>11</v>
      </c>
      <c r="C1430" s="11">
        <v>1422</v>
      </c>
      <c r="D1430" s="11">
        <v>400</v>
      </c>
      <c r="E1430" s="12">
        <v>38.299999999999997</v>
      </c>
      <c r="F1430" s="5">
        <f t="shared" si="113"/>
        <v>-0.7777777777777779</v>
      </c>
      <c r="G1430" s="5">
        <f t="shared" si="114"/>
        <v>-2.8000000000000007</v>
      </c>
      <c r="R1430">
        <f t="shared" si="110"/>
        <v>0</v>
      </c>
      <c r="S1430">
        <f t="shared" si="111"/>
        <v>38.299999999999997</v>
      </c>
      <c r="T1430">
        <f t="shared" si="112"/>
        <v>10.638888888888888</v>
      </c>
    </row>
    <row r="1431" spans="2:20" x14ac:dyDescent="0.3">
      <c r="B1431" s="11" t="s">
        <v>11</v>
      </c>
      <c r="C1431" s="11">
        <v>1423</v>
      </c>
      <c r="D1431" s="11">
        <v>401</v>
      </c>
      <c r="E1431" s="12">
        <v>35.299999999999997</v>
      </c>
      <c r="F1431" s="5">
        <f t="shared" si="113"/>
        <v>-0.55555555555555558</v>
      </c>
      <c r="G1431" s="5">
        <f t="shared" si="114"/>
        <v>-2</v>
      </c>
      <c r="R1431">
        <f t="shared" si="110"/>
        <v>0</v>
      </c>
      <c r="S1431">
        <f t="shared" si="111"/>
        <v>35.299999999999997</v>
      </c>
      <c r="T1431">
        <f t="shared" si="112"/>
        <v>9.8055555555555554</v>
      </c>
    </row>
    <row r="1432" spans="2:20" x14ac:dyDescent="0.3">
      <c r="B1432" s="11" t="s">
        <v>11</v>
      </c>
      <c r="C1432" s="11">
        <v>1424</v>
      </c>
      <c r="D1432" s="11">
        <v>402</v>
      </c>
      <c r="E1432" s="12">
        <v>34.299999999999997</v>
      </c>
      <c r="F1432" s="5">
        <f t="shared" si="113"/>
        <v>-9.7222222222221627E-2</v>
      </c>
      <c r="G1432" s="5">
        <f t="shared" si="114"/>
        <v>-0.34999999999999787</v>
      </c>
      <c r="R1432">
        <f t="shared" si="110"/>
        <v>0</v>
      </c>
      <c r="S1432">
        <f t="shared" si="111"/>
        <v>34.299999999999997</v>
      </c>
      <c r="T1432">
        <f t="shared" si="112"/>
        <v>9.5277777777777768</v>
      </c>
    </row>
    <row r="1433" spans="2:20" x14ac:dyDescent="0.3">
      <c r="B1433" s="11" t="s">
        <v>11</v>
      </c>
      <c r="C1433" s="11">
        <v>1425</v>
      </c>
      <c r="D1433" s="11">
        <v>403</v>
      </c>
      <c r="E1433" s="12">
        <v>34.6</v>
      </c>
      <c r="F1433" s="5">
        <f t="shared" si="113"/>
        <v>0.27777777777777779</v>
      </c>
      <c r="G1433" s="5">
        <f t="shared" si="114"/>
        <v>1</v>
      </c>
      <c r="R1433">
        <f t="shared" si="110"/>
        <v>0</v>
      </c>
      <c r="S1433">
        <f t="shared" si="111"/>
        <v>34.6</v>
      </c>
      <c r="T1433">
        <f t="shared" si="112"/>
        <v>9.6111111111111107</v>
      </c>
    </row>
    <row r="1434" spans="2:20" x14ac:dyDescent="0.3">
      <c r="B1434" s="11" t="s">
        <v>11</v>
      </c>
      <c r="C1434" s="11">
        <v>1426</v>
      </c>
      <c r="D1434" s="11">
        <v>404</v>
      </c>
      <c r="E1434" s="12">
        <v>36.299999999999997</v>
      </c>
      <c r="F1434" s="5">
        <f t="shared" si="113"/>
        <v>0.68055555555555536</v>
      </c>
      <c r="G1434" s="5">
        <f t="shared" si="114"/>
        <v>2.4499999999999993</v>
      </c>
      <c r="R1434">
        <f t="shared" si="110"/>
        <v>0</v>
      </c>
      <c r="S1434">
        <f t="shared" si="111"/>
        <v>36.299999999999997</v>
      </c>
      <c r="T1434">
        <f t="shared" si="112"/>
        <v>10.083333333333332</v>
      </c>
    </row>
    <row r="1435" spans="2:20" x14ac:dyDescent="0.3">
      <c r="B1435" s="11" t="s">
        <v>11</v>
      </c>
      <c r="C1435" s="11">
        <v>1427</v>
      </c>
      <c r="D1435" s="11">
        <v>405</v>
      </c>
      <c r="E1435" s="12">
        <v>39.5</v>
      </c>
      <c r="F1435" s="5">
        <f t="shared" si="113"/>
        <v>0.76388888888888884</v>
      </c>
      <c r="G1435" s="5">
        <f t="shared" si="114"/>
        <v>2.75</v>
      </c>
      <c r="R1435">
        <f t="shared" si="110"/>
        <v>0</v>
      </c>
      <c r="S1435">
        <f t="shared" si="111"/>
        <v>39.5</v>
      </c>
      <c r="T1435">
        <f t="shared" si="112"/>
        <v>10.972222222222221</v>
      </c>
    </row>
    <row r="1436" spans="2:20" x14ac:dyDescent="0.3">
      <c r="B1436" s="11" t="s">
        <v>11</v>
      </c>
      <c r="C1436" s="11">
        <v>1428</v>
      </c>
      <c r="D1436" s="11">
        <v>406</v>
      </c>
      <c r="E1436" s="12">
        <v>41.8</v>
      </c>
      <c r="F1436" s="5">
        <f t="shared" si="113"/>
        <v>0.41666666666666663</v>
      </c>
      <c r="G1436" s="5">
        <f t="shared" si="114"/>
        <v>1.5</v>
      </c>
      <c r="R1436">
        <f t="shared" si="110"/>
        <v>0</v>
      </c>
      <c r="S1436">
        <f t="shared" si="111"/>
        <v>41.8</v>
      </c>
      <c r="T1436">
        <f t="shared" si="112"/>
        <v>11.611111111111111</v>
      </c>
    </row>
    <row r="1437" spans="2:20" x14ac:dyDescent="0.3">
      <c r="B1437" s="11" t="s">
        <v>11</v>
      </c>
      <c r="C1437" s="11">
        <v>1429</v>
      </c>
      <c r="D1437" s="11">
        <v>407</v>
      </c>
      <c r="E1437" s="12">
        <v>42.5</v>
      </c>
      <c r="F1437" s="5">
        <f t="shared" si="113"/>
        <v>1.3888888888889086E-2</v>
      </c>
      <c r="G1437" s="5">
        <f t="shared" si="114"/>
        <v>5.0000000000000711E-2</v>
      </c>
      <c r="R1437">
        <f t="shared" si="110"/>
        <v>0</v>
      </c>
      <c r="S1437">
        <f t="shared" si="111"/>
        <v>42.5</v>
      </c>
      <c r="T1437">
        <f t="shared" si="112"/>
        <v>11.805555555555555</v>
      </c>
    </row>
    <row r="1438" spans="2:20" x14ac:dyDescent="0.3">
      <c r="B1438" s="11" t="s">
        <v>11</v>
      </c>
      <c r="C1438" s="11">
        <v>1430</v>
      </c>
      <c r="D1438" s="11">
        <v>408</v>
      </c>
      <c r="E1438" s="12">
        <v>41.9</v>
      </c>
      <c r="F1438" s="5">
        <f t="shared" si="113"/>
        <v>-0.33333333333333315</v>
      </c>
      <c r="G1438" s="5">
        <f t="shared" si="114"/>
        <v>-1.1999999999999993</v>
      </c>
      <c r="R1438">
        <f t="shared" si="110"/>
        <v>0</v>
      </c>
      <c r="S1438">
        <f t="shared" si="111"/>
        <v>41.9</v>
      </c>
      <c r="T1438">
        <f t="shared" si="112"/>
        <v>11.638888888888888</v>
      </c>
    </row>
    <row r="1439" spans="2:20" x14ac:dyDescent="0.3">
      <c r="B1439" s="11" t="s">
        <v>11</v>
      </c>
      <c r="C1439" s="11">
        <v>1431</v>
      </c>
      <c r="D1439" s="11">
        <v>409</v>
      </c>
      <c r="E1439" s="12">
        <v>40.1</v>
      </c>
      <c r="F1439" s="5">
        <f t="shared" si="113"/>
        <v>-0.73611111111111072</v>
      </c>
      <c r="G1439" s="5">
        <f t="shared" si="114"/>
        <v>-2.6499999999999986</v>
      </c>
      <c r="R1439">
        <f t="shared" si="110"/>
        <v>0</v>
      </c>
      <c r="S1439">
        <f t="shared" si="111"/>
        <v>40.1</v>
      </c>
      <c r="T1439">
        <f t="shared" si="112"/>
        <v>11.138888888888889</v>
      </c>
    </row>
    <row r="1440" spans="2:20" x14ac:dyDescent="0.3">
      <c r="B1440" s="11" t="s">
        <v>11</v>
      </c>
      <c r="C1440" s="11">
        <v>1432</v>
      </c>
      <c r="D1440" s="11">
        <v>410</v>
      </c>
      <c r="E1440" s="12">
        <v>36.6</v>
      </c>
      <c r="F1440" s="5">
        <f t="shared" si="113"/>
        <v>-1.2222222222222223</v>
      </c>
      <c r="G1440" s="5">
        <f t="shared" si="114"/>
        <v>-4.4000000000000004</v>
      </c>
      <c r="R1440">
        <f t="shared" si="110"/>
        <v>0</v>
      </c>
      <c r="S1440">
        <f t="shared" si="111"/>
        <v>36.6</v>
      </c>
      <c r="T1440">
        <f t="shared" si="112"/>
        <v>10.166666666666666</v>
      </c>
    </row>
    <row r="1441" spans="2:20" x14ac:dyDescent="0.3">
      <c r="B1441" s="11" t="s">
        <v>11</v>
      </c>
      <c r="C1441" s="11">
        <v>1433</v>
      </c>
      <c r="D1441" s="11">
        <v>411</v>
      </c>
      <c r="E1441" s="12">
        <v>31.3</v>
      </c>
      <c r="F1441" s="5">
        <f t="shared" si="113"/>
        <v>-1.4722222222222223</v>
      </c>
      <c r="G1441" s="5">
        <f t="shared" si="114"/>
        <v>-5.3000000000000007</v>
      </c>
      <c r="R1441">
        <f t="shared" si="110"/>
        <v>0</v>
      </c>
      <c r="S1441">
        <f t="shared" si="111"/>
        <v>31.3</v>
      </c>
      <c r="T1441">
        <f t="shared" si="112"/>
        <v>8.6944444444444446</v>
      </c>
    </row>
    <row r="1442" spans="2:20" x14ac:dyDescent="0.3">
      <c r="B1442" s="11" t="s">
        <v>11</v>
      </c>
      <c r="C1442" s="11">
        <v>1434</v>
      </c>
      <c r="D1442" s="11">
        <v>412</v>
      </c>
      <c r="E1442" s="12">
        <v>26</v>
      </c>
      <c r="F1442" s="5">
        <f t="shared" si="113"/>
        <v>-1.4861111111111109</v>
      </c>
      <c r="G1442" s="5">
        <f t="shared" si="114"/>
        <v>-5.35</v>
      </c>
      <c r="R1442">
        <f t="shared" si="110"/>
        <v>0</v>
      </c>
      <c r="S1442">
        <f t="shared" si="111"/>
        <v>26</v>
      </c>
      <c r="T1442">
        <f t="shared" si="112"/>
        <v>7.2222222222222223</v>
      </c>
    </row>
    <row r="1443" spans="2:20" x14ac:dyDescent="0.3">
      <c r="B1443" s="11" t="s">
        <v>11</v>
      </c>
      <c r="C1443" s="11">
        <v>1435</v>
      </c>
      <c r="D1443" s="11">
        <v>413</v>
      </c>
      <c r="E1443" s="12">
        <v>20.6</v>
      </c>
      <c r="F1443" s="5">
        <f t="shared" si="113"/>
        <v>-0.95833333333333315</v>
      </c>
      <c r="G1443" s="5">
        <f t="shared" si="114"/>
        <v>-3.4499999999999993</v>
      </c>
      <c r="R1443">
        <f t="shared" si="110"/>
        <v>0</v>
      </c>
      <c r="S1443">
        <f t="shared" si="111"/>
        <v>20.6</v>
      </c>
      <c r="T1443">
        <f t="shared" si="112"/>
        <v>5.7222222222222223</v>
      </c>
    </row>
    <row r="1444" spans="2:20" x14ac:dyDescent="0.3">
      <c r="B1444" s="11" t="s">
        <v>11</v>
      </c>
      <c r="C1444" s="11">
        <v>1436</v>
      </c>
      <c r="D1444" s="11">
        <v>414</v>
      </c>
      <c r="E1444" s="12">
        <v>19.100000000000001</v>
      </c>
      <c r="F1444" s="5">
        <f t="shared" si="113"/>
        <v>-0.12500000000000031</v>
      </c>
      <c r="G1444" s="5">
        <f t="shared" si="114"/>
        <v>-0.45000000000000107</v>
      </c>
      <c r="R1444">
        <f t="shared" si="110"/>
        <v>0</v>
      </c>
      <c r="S1444">
        <f t="shared" si="111"/>
        <v>19.100000000000001</v>
      </c>
      <c r="T1444">
        <f t="shared" si="112"/>
        <v>5.3055555555555562</v>
      </c>
    </row>
    <row r="1445" spans="2:20" x14ac:dyDescent="0.3">
      <c r="B1445" s="11" t="s">
        <v>11</v>
      </c>
      <c r="C1445" s="11">
        <v>1437</v>
      </c>
      <c r="D1445" s="11">
        <v>415</v>
      </c>
      <c r="E1445" s="12">
        <v>19.7</v>
      </c>
      <c r="F1445" s="5">
        <f t="shared" si="113"/>
        <v>0.27777777777777779</v>
      </c>
      <c r="G1445" s="5">
        <f t="shared" si="114"/>
        <v>1</v>
      </c>
      <c r="R1445">
        <f t="shared" si="110"/>
        <v>0</v>
      </c>
      <c r="S1445">
        <f t="shared" si="111"/>
        <v>19.7</v>
      </c>
      <c r="T1445">
        <f t="shared" si="112"/>
        <v>5.4722222222222223</v>
      </c>
    </row>
    <row r="1446" spans="2:20" x14ac:dyDescent="0.3">
      <c r="B1446" s="11" t="s">
        <v>11</v>
      </c>
      <c r="C1446" s="11">
        <v>1438</v>
      </c>
      <c r="D1446" s="11">
        <v>416</v>
      </c>
      <c r="E1446" s="12">
        <v>21.1</v>
      </c>
      <c r="F1446" s="5">
        <f t="shared" si="113"/>
        <v>0.31944444444444453</v>
      </c>
      <c r="G1446" s="5">
        <f t="shared" si="114"/>
        <v>1.1500000000000004</v>
      </c>
      <c r="R1446">
        <f t="shared" si="110"/>
        <v>0</v>
      </c>
      <c r="S1446">
        <f t="shared" si="111"/>
        <v>21.1</v>
      </c>
      <c r="T1446">
        <f t="shared" si="112"/>
        <v>5.8611111111111116</v>
      </c>
    </row>
    <row r="1447" spans="2:20" x14ac:dyDescent="0.3">
      <c r="B1447" s="11" t="s">
        <v>11</v>
      </c>
      <c r="C1447" s="11">
        <v>1439</v>
      </c>
      <c r="D1447" s="11">
        <v>417</v>
      </c>
      <c r="E1447" s="12">
        <v>22</v>
      </c>
      <c r="F1447" s="5">
        <f t="shared" si="113"/>
        <v>0.1388888888888889</v>
      </c>
      <c r="G1447" s="5">
        <f t="shared" si="114"/>
        <v>0.5</v>
      </c>
      <c r="R1447">
        <f t="shared" si="110"/>
        <v>0</v>
      </c>
      <c r="S1447">
        <f t="shared" si="111"/>
        <v>22</v>
      </c>
      <c r="T1447">
        <f t="shared" si="112"/>
        <v>6.1111111111111107</v>
      </c>
    </row>
    <row r="1448" spans="2:20" x14ac:dyDescent="0.3">
      <c r="B1448" s="11" t="s">
        <v>11</v>
      </c>
      <c r="C1448" s="11">
        <v>1440</v>
      </c>
      <c r="D1448" s="11">
        <v>418</v>
      </c>
      <c r="E1448" s="12">
        <v>22.1</v>
      </c>
      <c r="F1448" s="5">
        <f t="shared" si="113"/>
        <v>-8.3333333333333523E-2</v>
      </c>
      <c r="G1448" s="5">
        <f t="shared" si="114"/>
        <v>-0.30000000000000071</v>
      </c>
      <c r="R1448">
        <f t="shared" si="110"/>
        <v>0</v>
      </c>
      <c r="S1448">
        <f t="shared" si="111"/>
        <v>22.1</v>
      </c>
      <c r="T1448">
        <f t="shared" si="112"/>
        <v>6.1388888888888893</v>
      </c>
    </row>
    <row r="1449" spans="2:20" x14ac:dyDescent="0.3">
      <c r="B1449" s="11" t="s">
        <v>11</v>
      </c>
      <c r="C1449" s="11">
        <v>1441</v>
      </c>
      <c r="D1449" s="11">
        <v>419</v>
      </c>
      <c r="E1449" s="12">
        <v>21.4</v>
      </c>
      <c r="F1449" s="5">
        <f t="shared" si="113"/>
        <v>-0.34722222222222221</v>
      </c>
      <c r="G1449" s="5">
        <f t="shared" si="114"/>
        <v>-1.25</v>
      </c>
      <c r="R1449">
        <f t="shared" si="110"/>
        <v>0</v>
      </c>
      <c r="S1449">
        <f t="shared" si="111"/>
        <v>21.4</v>
      </c>
      <c r="T1449">
        <f t="shared" si="112"/>
        <v>5.9444444444444438</v>
      </c>
    </row>
    <row r="1450" spans="2:20" x14ac:dyDescent="0.3">
      <c r="B1450" s="11" t="s">
        <v>11</v>
      </c>
      <c r="C1450" s="11">
        <v>1442</v>
      </c>
      <c r="D1450" s="11">
        <v>420</v>
      </c>
      <c r="E1450" s="12">
        <v>19.600000000000001</v>
      </c>
      <c r="F1450" s="5">
        <f t="shared" si="113"/>
        <v>-0.43055555555555525</v>
      </c>
      <c r="G1450" s="5">
        <f t="shared" si="114"/>
        <v>-1.5499999999999989</v>
      </c>
      <c r="R1450">
        <f t="shared" si="110"/>
        <v>0</v>
      </c>
      <c r="S1450">
        <f t="shared" si="111"/>
        <v>19.600000000000001</v>
      </c>
      <c r="T1450">
        <f t="shared" si="112"/>
        <v>5.4444444444444446</v>
      </c>
    </row>
    <row r="1451" spans="2:20" x14ac:dyDescent="0.3">
      <c r="B1451" s="11" t="s">
        <v>11</v>
      </c>
      <c r="C1451" s="11">
        <v>1443</v>
      </c>
      <c r="D1451" s="11">
        <v>421</v>
      </c>
      <c r="E1451" s="12">
        <v>18.3</v>
      </c>
      <c r="F1451" s="5">
        <f t="shared" si="113"/>
        <v>-0.2222222222222224</v>
      </c>
      <c r="G1451" s="5">
        <f t="shared" si="114"/>
        <v>-0.80000000000000071</v>
      </c>
      <c r="R1451">
        <f t="shared" si="110"/>
        <v>0</v>
      </c>
      <c r="S1451">
        <f t="shared" si="111"/>
        <v>18.3</v>
      </c>
      <c r="T1451">
        <f t="shared" si="112"/>
        <v>5.083333333333333</v>
      </c>
    </row>
    <row r="1452" spans="2:20" x14ac:dyDescent="0.3">
      <c r="B1452" s="11" t="s">
        <v>11</v>
      </c>
      <c r="C1452" s="11">
        <v>1444</v>
      </c>
      <c r="D1452" s="11">
        <v>422</v>
      </c>
      <c r="E1452" s="12">
        <v>18</v>
      </c>
      <c r="F1452" s="5">
        <f t="shared" si="113"/>
        <v>0</v>
      </c>
      <c r="G1452" s="5">
        <f t="shared" si="114"/>
        <v>0</v>
      </c>
      <c r="R1452">
        <f t="shared" si="110"/>
        <v>0</v>
      </c>
      <c r="S1452">
        <f t="shared" si="111"/>
        <v>18</v>
      </c>
      <c r="T1452">
        <f t="shared" si="112"/>
        <v>5</v>
      </c>
    </row>
    <row r="1453" spans="2:20" x14ac:dyDescent="0.3">
      <c r="B1453" s="11" t="s">
        <v>11</v>
      </c>
      <c r="C1453" s="11">
        <v>1445</v>
      </c>
      <c r="D1453" s="11">
        <v>423</v>
      </c>
      <c r="E1453" s="12">
        <v>18.3</v>
      </c>
      <c r="F1453" s="5">
        <f t="shared" si="113"/>
        <v>6.9444444444444448E-2</v>
      </c>
      <c r="G1453" s="5">
        <f t="shared" si="114"/>
        <v>0.25</v>
      </c>
      <c r="R1453">
        <f t="shared" si="110"/>
        <v>0</v>
      </c>
      <c r="S1453">
        <f t="shared" si="111"/>
        <v>18.3</v>
      </c>
      <c r="T1453">
        <f t="shared" si="112"/>
        <v>5.083333333333333</v>
      </c>
    </row>
    <row r="1454" spans="2:20" x14ac:dyDescent="0.3">
      <c r="B1454" s="11" t="s">
        <v>11</v>
      </c>
      <c r="C1454" s="11">
        <v>1446</v>
      </c>
      <c r="D1454" s="11">
        <v>424</v>
      </c>
      <c r="E1454" s="12">
        <v>18.5</v>
      </c>
      <c r="F1454" s="5">
        <f t="shared" si="113"/>
        <v>-5.5555555555555851E-2</v>
      </c>
      <c r="G1454" s="5">
        <f t="shared" si="114"/>
        <v>-0.20000000000000107</v>
      </c>
      <c r="R1454">
        <f t="shared" si="110"/>
        <v>0</v>
      </c>
      <c r="S1454">
        <f t="shared" si="111"/>
        <v>18.5</v>
      </c>
      <c r="T1454">
        <f t="shared" si="112"/>
        <v>5.1388888888888884</v>
      </c>
    </row>
    <row r="1455" spans="2:20" x14ac:dyDescent="0.3">
      <c r="B1455" s="11" t="s">
        <v>11</v>
      </c>
      <c r="C1455" s="11">
        <v>1447</v>
      </c>
      <c r="D1455" s="11">
        <v>425</v>
      </c>
      <c r="E1455" s="12">
        <v>17.899999999999999</v>
      </c>
      <c r="F1455" s="5">
        <f t="shared" si="113"/>
        <v>-0.4861111111111111</v>
      </c>
      <c r="G1455" s="5">
        <f t="shared" si="114"/>
        <v>-1.75</v>
      </c>
      <c r="R1455">
        <f t="shared" si="110"/>
        <v>0</v>
      </c>
      <c r="S1455">
        <f t="shared" si="111"/>
        <v>17.899999999999999</v>
      </c>
      <c r="T1455">
        <f t="shared" si="112"/>
        <v>4.9722222222222214</v>
      </c>
    </row>
    <row r="1456" spans="2:20" x14ac:dyDescent="0.3">
      <c r="B1456" s="11" t="s">
        <v>11</v>
      </c>
      <c r="C1456" s="11">
        <v>1448</v>
      </c>
      <c r="D1456" s="11">
        <v>426</v>
      </c>
      <c r="E1456" s="12">
        <v>15</v>
      </c>
      <c r="F1456" s="5">
        <f t="shared" si="113"/>
        <v>-1.1111111111111109</v>
      </c>
      <c r="G1456" s="5">
        <f t="shared" si="114"/>
        <v>-3.9999999999999991</v>
      </c>
      <c r="R1456">
        <f t="shared" si="110"/>
        <v>0</v>
      </c>
      <c r="S1456">
        <f t="shared" si="111"/>
        <v>15</v>
      </c>
      <c r="T1456">
        <f t="shared" si="112"/>
        <v>4.166666666666667</v>
      </c>
    </row>
    <row r="1457" spans="2:20" x14ac:dyDescent="0.3">
      <c r="B1457" s="11" t="s">
        <v>11</v>
      </c>
      <c r="C1457" s="11">
        <v>1449</v>
      </c>
      <c r="D1457" s="11">
        <v>427</v>
      </c>
      <c r="E1457" s="12">
        <v>9.9</v>
      </c>
      <c r="F1457" s="5">
        <f t="shared" si="113"/>
        <v>-1.4444444444444444</v>
      </c>
      <c r="G1457" s="5">
        <f t="shared" si="114"/>
        <v>-5.2</v>
      </c>
      <c r="R1457">
        <f t="shared" si="110"/>
        <v>0</v>
      </c>
      <c r="S1457">
        <f t="shared" si="111"/>
        <v>9.9</v>
      </c>
      <c r="T1457">
        <f t="shared" si="112"/>
        <v>2.75</v>
      </c>
    </row>
    <row r="1458" spans="2:20" x14ac:dyDescent="0.3">
      <c r="B1458" s="11" t="s">
        <v>11</v>
      </c>
      <c r="C1458" s="11">
        <v>1450</v>
      </c>
      <c r="D1458" s="11">
        <v>428</v>
      </c>
      <c r="E1458" s="12">
        <v>4.5999999999999996</v>
      </c>
      <c r="F1458" s="5">
        <f t="shared" si="113"/>
        <v>-1.2083333333333335</v>
      </c>
      <c r="G1458" s="5">
        <f t="shared" si="114"/>
        <v>-4.3500000000000005</v>
      </c>
      <c r="R1458">
        <f t="shared" si="110"/>
        <v>0</v>
      </c>
      <c r="S1458">
        <f t="shared" si="111"/>
        <v>4.5999999999999996</v>
      </c>
      <c r="T1458">
        <f t="shared" si="112"/>
        <v>1.2777777777777777</v>
      </c>
    </row>
    <row r="1459" spans="2:20" x14ac:dyDescent="0.3">
      <c r="B1459" s="11" t="s">
        <v>11</v>
      </c>
      <c r="C1459" s="11">
        <v>1451</v>
      </c>
      <c r="D1459" s="11">
        <v>429</v>
      </c>
      <c r="E1459" s="12">
        <v>1.2</v>
      </c>
      <c r="F1459" s="5">
        <f t="shared" si="113"/>
        <v>-0.63888888888888884</v>
      </c>
      <c r="G1459" s="5">
        <f t="shared" si="114"/>
        <v>-2.2999999999999998</v>
      </c>
      <c r="R1459">
        <f t="shared" si="110"/>
        <v>0</v>
      </c>
      <c r="S1459">
        <f t="shared" si="111"/>
        <v>1.2</v>
      </c>
      <c r="T1459">
        <f t="shared" si="112"/>
        <v>0.33333333333333331</v>
      </c>
    </row>
    <row r="1460" spans="2:20" x14ac:dyDescent="0.3">
      <c r="B1460" s="11" t="s">
        <v>11</v>
      </c>
      <c r="C1460" s="11">
        <v>1452</v>
      </c>
      <c r="D1460" s="11">
        <v>430</v>
      </c>
      <c r="E1460" s="12">
        <v>0</v>
      </c>
      <c r="F1460" s="5">
        <f t="shared" si="113"/>
        <v>-0.16666666666666666</v>
      </c>
      <c r="G1460" s="5">
        <f t="shared" si="114"/>
        <v>-0.6</v>
      </c>
      <c r="R1460">
        <f t="shared" si="110"/>
        <v>1</v>
      </c>
      <c r="S1460" t="str">
        <f t="shared" si="111"/>
        <v/>
      </c>
      <c r="T1460">
        <f t="shared" si="112"/>
        <v>0</v>
      </c>
    </row>
    <row r="1461" spans="2:20" x14ac:dyDescent="0.3">
      <c r="B1461" s="11" t="s">
        <v>11</v>
      </c>
      <c r="C1461" s="11">
        <v>1453</v>
      </c>
      <c r="D1461" s="11">
        <v>431</v>
      </c>
      <c r="E1461" s="12">
        <v>0</v>
      </c>
      <c r="F1461" s="5">
        <f t="shared" si="113"/>
        <v>0</v>
      </c>
      <c r="G1461" s="5">
        <f t="shared" si="114"/>
        <v>0</v>
      </c>
      <c r="R1461">
        <f t="shared" si="110"/>
        <v>1</v>
      </c>
      <c r="S1461" t="str">
        <f t="shared" si="111"/>
        <v/>
      </c>
      <c r="T1461">
        <f t="shared" si="112"/>
        <v>0</v>
      </c>
    </row>
    <row r="1462" spans="2:20" x14ac:dyDescent="0.3">
      <c r="B1462" s="11" t="s">
        <v>11</v>
      </c>
      <c r="C1462" s="11">
        <v>1454</v>
      </c>
      <c r="D1462" s="11">
        <v>432</v>
      </c>
      <c r="E1462" s="12">
        <v>0</v>
      </c>
      <c r="F1462" s="5">
        <f t="shared" si="113"/>
        <v>0</v>
      </c>
      <c r="G1462" s="5">
        <f t="shared" si="114"/>
        <v>0</v>
      </c>
      <c r="R1462">
        <f t="shared" si="110"/>
        <v>1</v>
      </c>
      <c r="S1462" t="str">
        <f t="shared" si="111"/>
        <v/>
      </c>
      <c r="T1462">
        <f t="shared" si="112"/>
        <v>0</v>
      </c>
    </row>
    <row r="1463" spans="2:20" x14ac:dyDescent="0.3">
      <c r="B1463" s="11" t="s">
        <v>11</v>
      </c>
      <c r="C1463" s="11">
        <v>1455</v>
      </c>
      <c r="D1463" s="11">
        <v>433</v>
      </c>
      <c r="E1463" s="12">
        <v>0</v>
      </c>
      <c r="F1463" s="5">
        <f t="shared" si="113"/>
        <v>0</v>
      </c>
      <c r="G1463" s="5">
        <f t="shared" si="114"/>
        <v>0</v>
      </c>
      <c r="R1463">
        <f t="shared" si="110"/>
        <v>1</v>
      </c>
      <c r="S1463" t="str">
        <f t="shared" si="111"/>
        <v/>
      </c>
      <c r="T1463">
        <f t="shared" si="112"/>
        <v>0</v>
      </c>
    </row>
    <row r="1464" spans="2:20" x14ac:dyDescent="0.3">
      <c r="B1464" s="11" t="s">
        <v>11</v>
      </c>
      <c r="C1464" s="11">
        <v>1456</v>
      </c>
      <c r="D1464" s="11">
        <v>434</v>
      </c>
      <c r="E1464" s="12">
        <v>0</v>
      </c>
      <c r="F1464" s="5">
        <f t="shared" si="113"/>
        <v>0</v>
      </c>
      <c r="G1464" s="5">
        <f t="shared" si="114"/>
        <v>0</v>
      </c>
      <c r="R1464">
        <f t="shared" si="110"/>
        <v>1</v>
      </c>
      <c r="S1464" t="str">
        <f t="shared" si="111"/>
        <v/>
      </c>
      <c r="T1464">
        <f t="shared" si="112"/>
        <v>0</v>
      </c>
    </row>
    <row r="1465" spans="2:20" x14ac:dyDescent="0.3">
      <c r="B1465" s="11" t="s">
        <v>11</v>
      </c>
      <c r="C1465" s="11">
        <v>1457</v>
      </c>
      <c r="D1465" s="11">
        <v>435</v>
      </c>
      <c r="E1465" s="12">
        <v>0</v>
      </c>
      <c r="F1465" s="5">
        <f t="shared" si="113"/>
        <v>0</v>
      </c>
      <c r="G1465" s="5">
        <f t="shared" si="114"/>
        <v>0</v>
      </c>
      <c r="R1465">
        <f t="shared" si="110"/>
        <v>1</v>
      </c>
      <c r="S1465" t="str">
        <f t="shared" si="111"/>
        <v/>
      </c>
      <c r="T1465">
        <f t="shared" si="112"/>
        <v>0</v>
      </c>
    </row>
    <row r="1466" spans="2:20" x14ac:dyDescent="0.3">
      <c r="B1466" s="11" t="s">
        <v>11</v>
      </c>
      <c r="C1466" s="11">
        <v>1458</v>
      </c>
      <c r="D1466" s="11">
        <v>436</v>
      </c>
      <c r="E1466" s="12">
        <v>0</v>
      </c>
      <c r="F1466" s="5">
        <f t="shared" si="113"/>
        <v>0</v>
      </c>
      <c r="G1466" s="5">
        <f t="shared" si="114"/>
        <v>0</v>
      </c>
      <c r="R1466">
        <f t="shared" si="110"/>
        <v>1</v>
      </c>
      <c r="S1466" t="str">
        <f t="shared" si="111"/>
        <v/>
      </c>
      <c r="T1466">
        <f t="shared" si="112"/>
        <v>0</v>
      </c>
    </row>
    <row r="1467" spans="2:20" x14ac:dyDescent="0.3">
      <c r="B1467" s="11" t="s">
        <v>11</v>
      </c>
      <c r="C1467" s="11">
        <v>1459</v>
      </c>
      <c r="D1467" s="11">
        <v>437</v>
      </c>
      <c r="E1467" s="12">
        <v>0</v>
      </c>
      <c r="F1467" s="5">
        <f t="shared" si="113"/>
        <v>0</v>
      </c>
      <c r="G1467" s="5">
        <f t="shared" si="114"/>
        <v>0</v>
      </c>
      <c r="R1467">
        <f t="shared" si="110"/>
        <v>1</v>
      </c>
      <c r="S1467" t="str">
        <f t="shared" si="111"/>
        <v/>
      </c>
      <c r="T1467">
        <f t="shared" si="112"/>
        <v>0</v>
      </c>
    </row>
    <row r="1468" spans="2:20" x14ac:dyDescent="0.3">
      <c r="B1468" s="11" t="s">
        <v>11</v>
      </c>
      <c r="C1468" s="11">
        <v>1460</v>
      </c>
      <c r="D1468" s="11">
        <v>438</v>
      </c>
      <c r="E1468" s="12">
        <v>0</v>
      </c>
      <c r="F1468" s="5">
        <f t="shared" si="113"/>
        <v>0</v>
      </c>
      <c r="G1468" s="5">
        <f t="shared" si="114"/>
        <v>0</v>
      </c>
      <c r="R1468">
        <f t="shared" si="110"/>
        <v>1</v>
      </c>
      <c r="S1468" t="str">
        <f t="shared" si="111"/>
        <v/>
      </c>
      <c r="T1468">
        <f t="shared" si="112"/>
        <v>0</v>
      </c>
    </row>
    <row r="1469" spans="2:20" x14ac:dyDescent="0.3">
      <c r="B1469" s="11" t="s">
        <v>11</v>
      </c>
      <c r="C1469" s="11">
        <v>1461</v>
      </c>
      <c r="D1469" s="11">
        <v>439</v>
      </c>
      <c r="E1469" s="12">
        <v>0</v>
      </c>
      <c r="F1469" s="5">
        <f t="shared" si="113"/>
        <v>0</v>
      </c>
      <c r="G1469" s="5">
        <f t="shared" si="114"/>
        <v>0</v>
      </c>
      <c r="R1469">
        <f t="shared" si="110"/>
        <v>1</v>
      </c>
      <c r="S1469" t="str">
        <f t="shared" si="111"/>
        <v/>
      </c>
      <c r="T1469">
        <f t="shared" si="112"/>
        <v>0</v>
      </c>
    </row>
    <row r="1470" spans="2:20" x14ac:dyDescent="0.3">
      <c r="B1470" s="11" t="s">
        <v>11</v>
      </c>
      <c r="C1470" s="11">
        <v>1462</v>
      </c>
      <c r="D1470" s="11">
        <v>440</v>
      </c>
      <c r="E1470" s="12">
        <v>0</v>
      </c>
      <c r="F1470" s="5">
        <f t="shared" si="113"/>
        <v>0</v>
      </c>
      <c r="G1470" s="5">
        <f t="shared" si="114"/>
        <v>0</v>
      </c>
      <c r="R1470">
        <f t="shared" si="110"/>
        <v>1</v>
      </c>
      <c r="S1470" t="str">
        <f t="shared" si="111"/>
        <v/>
      </c>
      <c r="T1470">
        <f t="shared" si="112"/>
        <v>0</v>
      </c>
    </row>
    <row r="1471" spans="2:20" x14ac:dyDescent="0.3">
      <c r="B1471" s="11" t="s">
        <v>11</v>
      </c>
      <c r="C1471" s="11">
        <v>1463</v>
      </c>
      <c r="D1471" s="11">
        <v>441</v>
      </c>
      <c r="E1471" s="12">
        <v>0</v>
      </c>
      <c r="F1471" s="5">
        <f t="shared" si="113"/>
        <v>0</v>
      </c>
      <c r="G1471" s="5">
        <f t="shared" si="114"/>
        <v>0</v>
      </c>
      <c r="R1471">
        <f t="shared" si="110"/>
        <v>1</v>
      </c>
      <c r="S1471" t="str">
        <f t="shared" si="111"/>
        <v/>
      </c>
      <c r="T1471">
        <f t="shared" si="112"/>
        <v>0</v>
      </c>
    </row>
    <row r="1472" spans="2:20" x14ac:dyDescent="0.3">
      <c r="B1472" s="11" t="s">
        <v>11</v>
      </c>
      <c r="C1472" s="11">
        <v>1464</v>
      </c>
      <c r="D1472" s="11">
        <v>442</v>
      </c>
      <c r="E1472" s="12">
        <v>0</v>
      </c>
      <c r="F1472" s="5">
        <f t="shared" si="113"/>
        <v>0</v>
      </c>
      <c r="G1472" s="5">
        <f t="shared" si="114"/>
        <v>0</v>
      </c>
      <c r="R1472">
        <f t="shared" si="110"/>
        <v>1</v>
      </c>
      <c r="S1472" t="str">
        <f t="shared" si="111"/>
        <v/>
      </c>
      <c r="T1472">
        <f t="shared" si="112"/>
        <v>0</v>
      </c>
    </row>
    <row r="1473" spans="2:20" x14ac:dyDescent="0.3">
      <c r="B1473" s="11" t="s">
        <v>11</v>
      </c>
      <c r="C1473" s="11">
        <v>1465</v>
      </c>
      <c r="D1473" s="11">
        <v>443</v>
      </c>
      <c r="E1473" s="12">
        <v>0</v>
      </c>
      <c r="F1473" s="5">
        <f t="shared" si="113"/>
        <v>0</v>
      </c>
      <c r="G1473" s="5">
        <f t="shared" si="114"/>
        <v>0</v>
      </c>
      <c r="R1473">
        <f t="shared" si="110"/>
        <v>1</v>
      </c>
      <c r="S1473" t="str">
        <f t="shared" si="111"/>
        <v/>
      </c>
      <c r="T1473">
        <f t="shared" si="112"/>
        <v>0</v>
      </c>
    </row>
    <row r="1474" spans="2:20" x14ac:dyDescent="0.3">
      <c r="B1474" s="11" t="s">
        <v>11</v>
      </c>
      <c r="C1474" s="11">
        <v>1466</v>
      </c>
      <c r="D1474" s="11">
        <v>444</v>
      </c>
      <c r="E1474" s="12">
        <v>0</v>
      </c>
      <c r="F1474" s="5">
        <f t="shared" si="113"/>
        <v>0</v>
      </c>
      <c r="G1474" s="5">
        <f t="shared" si="114"/>
        <v>0</v>
      </c>
      <c r="R1474">
        <f t="shared" si="110"/>
        <v>1</v>
      </c>
      <c r="S1474" t="str">
        <f t="shared" si="111"/>
        <v/>
      </c>
      <c r="T1474">
        <f t="shared" si="112"/>
        <v>0</v>
      </c>
    </row>
    <row r="1475" spans="2:20" x14ac:dyDescent="0.3">
      <c r="B1475" s="11" t="s">
        <v>11</v>
      </c>
      <c r="C1475" s="11">
        <v>1467</v>
      </c>
      <c r="D1475" s="11">
        <v>445</v>
      </c>
      <c r="E1475" s="12">
        <v>0</v>
      </c>
      <c r="F1475" s="5">
        <f t="shared" si="113"/>
        <v>0</v>
      </c>
      <c r="G1475" s="5">
        <f t="shared" si="114"/>
        <v>0</v>
      </c>
      <c r="R1475">
        <f t="shared" si="110"/>
        <v>1</v>
      </c>
      <c r="S1475" t="str">
        <f t="shared" si="111"/>
        <v/>
      </c>
      <c r="T1475">
        <f t="shared" si="112"/>
        <v>0</v>
      </c>
    </row>
    <row r="1476" spans="2:20" x14ac:dyDescent="0.3">
      <c r="B1476" s="11" t="s">
        <v>11</v>
      </c>
      <c r="C1476" s="11">
        <v>1468</v>
      </c>
      <c r="D1476" s="11">
        <v>446</v>
      </c>
      <c r="E1476" s="12">
        <v>0</v>
      </c>
      <c r="F1476" s="5">
        <f t="shared" si="113"/>
        <v>0</v>
      </c>
      <c r="G1476" s="5">
        <f t="shared" si="114"/>
        <v>0</v>
      </c>
      <c r="R1476">
        <f t="shared" si="110"/>
        <v>1</v>
      </c>
      <c r="S1476" t="str">
        <f t="shared" si="111"/>
        <v/>
      </c>
      <c r="T1476">
        <f t="shared" si="112"/>
        <v>0</v>
      </c>
    </row>
    <row r="1477" spans="2:20" x14ac:dyDescent="0.3">
      <c r="B1477" s="11" t="s">
        <v>11</v>
      </c>
      <c r="C1477" s="11">
        <v>1469</v>
      </c>
      <c r="D1477" s="11">
        <v>447</v>
      </c>
      <c r="E1477" s="12">
        <v>0</v>
      </c>
      <c r="F1477" s="5">
        <f t="shared" si="113"/>
        <v>0</v>
      </c>
      <c r="G1477" s="5">
        <f t="shared" si="114"/>
        <v>0</v>
      </c>
      <c r="R1477">
        <f t="shared" si="110"/>
        <v>1</v>
      </c>
      <c r="S1477" t="str">
        <f t="shared" si="111"/>
        <v/>
      </c>
      <c r="T1477">
        <f t="shared" si="112"/>
        <v>0</v>
      </c>
    </row>
    <row r="1478" spans="2:20" x14ac:dyDescent="0.3">
      <c r="B1478" s="11" t="s">
        <v>11</v>
      </c>
      <c r="C1478" s="11">
        <v>1470</v>
      </c>
      <c r="D1478" s="11">
        <v>448</v>
      </c>
      <c r="E1478" s="12">
        <v>0</v>
      </c>
      <c r="F1478" s="5">
        <f t="shared" si="113"/>
        <v>0</v>
      </c>
      <c r="G1478" s="5">
        <f t="shared" si="114"/>
        <v>0</v>
      </c>
      <c r="R1478">
        <f t="shared" si="110"/>
        <v>1</v>
      </c>
      <c r="S1478" t="str">
        <f t="shared" si="111"/>
        <v/>
      </c>
      <c r="T1478">
        <f t="shared" si="112"/>
        <v>0</v>
      </c>
    </row>
    <row r="1479" spans="2:20" x14ac:dyDescent="0.3">
      <c r="B1479" s="11" t="s">
        <v>11</v>
      </c>
      <c r="C1479" s="11">
        <v>1471</v>
      </c>
      <c r="D1479" s="11">
        <v>449</v>
      </c>
      <c r="E1479" s="12">
        <v>0</v>
      </c>
      <c r="F1479" s="5">
        <f t="shared" si="113"/>
        <v>0</v>
      </c>
      <c r="G1479" s="5">
        <f t="shared" si="114"/>
        <v>0</v>
      </c>
      <c r="R1479">
        <f t="shared" si="110"/>
        <v>1</v>
      </c>
      <c r="S1479" t="str">
        <f t="shared" si="111"/>
        <v/>
      </c>
      <c r="T1479">
        <f t="shared" si="112"/>
        <v>0</v>
      </c>
    </row>
    <row r="1480" spans="2:20" x14ac:dyDescent="0.3">
      <c r="B1480" s="11" t="s">
        <v>11</v>
      </c>
      <c r="C1480" s="11">
        <v>1472</v>
      </c>
      <c r="D1480" s="11">
        <v>450</v>
      </c>
      <c r="E1480" s="12">
        <v>0</v>
      </c>
      <c r="F1480" s="5">
        <f t="shared" si="113"/>
        <v>0</v>
      </c>
      <c r="G1480" s="5">
        <f t="shared" si="114"/>
        <v>0</v>
      </c>
      <c r="R1480">
        <f t="shared" ref="R1480:R1543" si="115">IF(E1480&lt;1,1,0)</f>
        <v>1</v>
      </c>
      <c r="S1480" t="str">
        <f t="shared" ref="S1480:S1543" si="116">IF(R1480=1,"",E1480)</f>
        <v/>
      </c>
      <c r="T1480">
        <f t="shared" ref="T1480:T1543" si="117">E1480/3.6</f>
        <v>0</v>
      </c>
    </row>
    <row r="1481" spans="2:20" x14ac:dyDescent="0.3">
      <c r="B1481" s="11" t="s">
        <v>11</v>
      </c>
      <c r="C1481" s="11">
        <v>1473</v>
      </c>
      <c r="D1481" s="11">
        <v>451</v>
      </c>
      <c r="E1481" s="12">
        <v>0</v>
      </c>
      <c r="F1481" s="5">
        <f t="shared" si="113"/>
        <v>0</v>
      </c>
      <c r="G1481" s="5">
        <f t="shared" si="114"/>
        <v>0</v>
      </c>
      <c r="R1481">
        <f t="shared" si="115"/>
        <v>1</v>
      </c>
      <c r="S1481" t="str">
        <f t="shared" si="116"/>
        <v/>
      </c>
      <c r="T1481">
        <f t="shared" si="117"/>
        <v>0</v>
      </c>
    </row>
    <row r="1482" spans="2:20" x14ac:dyDescent="0.3">
      <c r="B1482" s="11" t="s">
        <v>11</v>
      </c>
      <c r="C1482" s="11">
        <v>1474</v>
      </c>
      <c r="D1482" s="11">
        <v>452</v>
      </c>
      <c r="E1482" s="12">
        <v>0</v>
      </c>
      <c r="F1482" s="5">
        <f t="shared" ref="F1482:F1545" si="118">($E1483-$E1481)/2/3.6</f>
        <v>0</v>
      </c>
      <c r="G1482" s="5">
        <f t="shared" ref="G1482:G1545" si="119">($E1483-$E1481)/2</f>
        <v>0</v>
      </c>
      <c r="R1482">
        <f t="shared" si="115"/>
        <v>1</v>
      </c>
      <c r="S1482" t="str">
        <f t="shared" si="116"/>
        <v/>
      </c>
      <c r="T1482">
        <f t="shared" si="117"/>
        <v>0</v>
      </c>
    </row>
    <row r="1483" spans="2:20" x14ac:dyDescent="0.3">
      <c r="B1483" s="11" t="s">
        <v>11</v>
      </c>
      <c r="C1483" s="11">
        <v>1475</v>
      </c>
      <c r="D1483" s="11">
        <v>453</v>
      </c>
      <c r="E1483" s="12">
        <v>0</v>
      </c>
      <c r="F1483" s="5">
        <f t="shared" si="118"/>
        <v>0</v>
      </c>
      <c r="G1483" s="5">
        <f t="shared" si="119"/>
        <v>0</v>
      </c>
      <c r="R1483">
        <f t="shared" si="115"/>
        <v>1</v>
      </c>
      <c r="S1483" t="str">
        <f t="shared" si="116"/>
        <v/>
      </c>
      <c r="T1483">
        <f t="shared" si="117"/>
        <v>0</v>
      </c>
    </row>
    <row r="1484" spans="2:20" x14ac:dyDescent="0.3">
      <c r="B1484" s="11" t="s">
        <v>11</v>
      </c>
      <c r="C1484" s="11">
        <v>1476</v>
      </c>
      <c r="D1484" s="11">
        <v>454</v>
      </c>
      <c r="E1484" s="12">
        <v>0</v>
      </c>
      <c r="F1484" s="5">
        <f t="shared" si="118"/>
        <v>0</v>
      </c>
      <c r="G1484" s="5">
        <f t="shared" si="119"/>
        <v>0</v>
      </c>
      <c r="R1484">
        <f t="shared" si="115"/>
        <v>1</v>
      </c>
      <c r="S1484" t="str">
        <f t="shared" si="116"/>
        <v/>
      </c>
      <c r="T1484">
        <f t="shared" si="117"/>
        <v>0</v>
      </c>
    </row>
    <row r="1485" spans="2:20" x14ac:dyDescent="0.3">
      <c r="B1485" s="11" t="s">
        <v>11</v>
      </c>
      <c r="C1485" s="11">
        <v>1477</v>
      </c>
      <c r="D1485" s="11">
        <v>455</v>
      </c>
      <c r="E1485" s="12">
        <v>0</v>
      </c>
      <c r="F1485" s="5">
        <f t="shared" si="118"/>
        <v>0</v>
      </c>
      <c r="G1485" s="5">
        <f t="shared" si="119"/>
        <v>0</v>
      </c>
      <c r="R1485">
        <f t="shared" si="115"/>
        <v>1</v>
      </c>
      <c r="S1485" t="str">
        <f t="shared" si="116"/>
        <v/>
      </c>
      <c r="T1485">
        <f t="shared" si="117"/>
        <v>0</v>
      </c>
    </row>
    <row r="1486" spans="2:20" x14ac:dyDescent="0.3">
      <c r="B1486" s="13" t="s">
        <v>12</v>
      </c>
      <c r="C1486" s="13">
        <v>1478</v>
      </c>
      <c r="D1486" s="13">
        <v>1</v>
      </c>
      <c r="E1486" s="14">
        <v>0</v>
      </c>
      <c r="F1486" s="5">
        <f t="shared" si="118"/>
        <v>0.30555555555555558</v>
      </c>
      <c r="G1486" s="5">
        <f t="shared" si="119"/>
        <v>1.1000000000000001</v>
      </c>
      <c r="R1486">
        <f t="shared" si="115"/>
        <v>1</v>
      </c>
      <c r="S1486" t="str">
        <f t="shared" si="116"/>
        <v/>
      </c>
      <c r="T1486">
        <f t="shared" si="117"/>
        <v>0</v>
      </c>
    </row>
    <row r="1487" spans="2:20" x14ac:dyDescent="0.3">
      <c r="B1487" s="13" t="s">
        <v>12</v>
      </c>
      <c r="C1487" s="13">
        <v>1479</v>
      </c>
      <c r="D1487" s="13">
        <v>2</v>
      </c>
      <c r="E1487" s="14">
        <v>2.2000000000000002</v>
      </c>
      <c r="F1487" s="5">
        <f t="shared" si="118"/>
        <v>0.61111111111111116</v>
      </c>
      <c r="G1487" s="5">
        <f t="shared" si="119"/>
        <v>2.2000000000000002</v>
      </c>
      <c r="R1487">
        <f t="shared" si="115"/>
        <v>0</v>
      </c>
      <c r="S1487">
        <f t="shared" si="116"/>
        <v>2.2000000000000002</v>
      </c>
      <c r="T1487">
        <f t="shared" si="117"/>
        <v>0.61111111111111116</v>
      </c>
    </row>
    <row r="1488" spans="2:20" x14ac:dyDescent="0.3">
      <c r="B1488" s="13" t="s">
        <v>12</v>
      </c>
      <c r="C1488" s="13">
        <v>1480</v>
      </c>
      <c r="D1488" s="13">
        <v>3</v>
      </c>
      <c r="E1488" s="14">
        <v>4.4000000000000004</v>
      </c>
      <c r="F1488" s="5">
        <f t="shared" si="118"/>
        <v>0.56944444444444442</v>
      </c>
      <c r="G1488" s="5">
        <f t="shared" si="119"/>
        <v>2.0499999999999998</v>
      </c>
      <c r="R1488">
        <f t="shared" si="115"/>
        <v>0</v>
      </c>
      <c r="S1488">
        <f t="shared" si="116"/>
        <v>4.4000000000000004</v>
      </c>
      <c r="T1488">
        <f t="shared" si="117"/>
        <v>1.2222222222222223</v>
      </c>
    </row>
    <row r="1489" spans="2:20" x14ac:dyDescent="0.3">
      <c r="B1489" s="13" t="s">
        <v>12</v>
      </c>
      <c r="C1489" s="13">
        <v>1481</v>
      </c>
      <c r="D1489" s="13">
        <v>4</v>
      </c>
      <c r="E1489" s="14">
        <v>6.3</v>
      </c>
      <c r="F1489" s="5">
        <f t="shared" si="118"/>
        <v>0.4861111111111111</v>
      </c>
      <c r="G1489" s="5">
        <f t="shared" si="119"/>
        <v>1.75</v>
      </c>
      <c r="R1489">
        <f t="shared" si="115"/>
        <v>0</v>
      </c>
      <c r="S1489">
        <f t="shared" si="116"/>
        <v>6.3</v>
      </c>
      <c r="T1489">
        <f t="shared" si="117"/>
        <v>1.75</v>
      </c>
    </row>
    <row r="1490" spans="2:20" x14ac:dyDescent="0.3">
      <c r="B1490" s="13" t="s">
        <v>12</v>
      </c>
      <c r="C1490" s="13">
        <v>1482</v>
      </c>
      <c r="D1490" s="13">
        <v>5</v>
      </c>
      <c r="E1490" s="14">
        <v>7.9</v>
      </c>
      <c r="F1490" s="5">
        <f t="shared" si="118"/>
        <v>0.40277777777777768</v>
      </c>
      <c r="G1490" s="5">
        <f t="shared" si="119"/>
        <v>1.4499999999999997</v>
      </c>
      <c r="R1490">
        <f t="shared" si="115"/>
        <v>0</v>
      </c>
      <c r="S1490">
        <f t="shared" si="116"/>
        <v>7.9</v>
      </c>
      <c r="T1490">
        <f t="shared" si="117"/>
        <v>2.1944444444444446</v>
      </c>
    </row>
    <row r="1491" spans="2:20" x14ac:dyDescent="0.3">
      <c r="B1491" s="13" t="s">
        <v>12</v>
      </c>
      <c r="C1491" s="13">
        <v>1483</v>
      </c>
      <c r="D1491" s="13">
        <v>6</v>
      </c>
      <c r="E1491" s="14">
        <v>9.1999999999999993</v>
      </c>
      <c r="F1491" s="5">
        <f t="shared" si="118"/>
        <v>0.34722222222222221</v>
      </c>
      <c r="G1491" s="5">
        <f t="shared" si="119"/>
        <v>1.25</v>
      </c>
      <c r="R1491">
        <f t="shared" si="115"/>
        <v>0</v>
      </c>
      <c r="S1491">
        <f t="shared" si="116"/>
        <v>9.1999999999999993</v>
      </c>
      <c r="T1491">
        <f t="shared" si="117"/>
        <v>2.5555555555555554</v>
      </c>
    </row>
    <row r="1492" spans="2:20" x14ac:dyDescent="0.3">
      <c r="B1492" s="13" t="s">
        <v>12</v>
      </c>
      <c r="C1492" s="13">
        <v>1484</v>
      </c>
      <c r="D1492" s="13">
        <v>7</v>
      </c>
      <c r="E1492" s="14">
        <v>10.4</v>
      </c>
      <c r="F1492" s="5">
        <f t="shared" si="118"/>
        <v>0.31944444444444453</v>
      </c>
      <c r="G1492" s="5">
        <f t="shared" si="119"/>
        <v>1.1500000000000004</v>
      </c>
      <c r="R1492">
        <f t="shared" si="115"/>
        <v>0</v>
      </c>
      <c r="S1492">
        <f t="shared" si="116"/>
        <v>10.4</v>
      </c>
      <c r="T1492">
        <f t="shared" si="117"/>
        <v>2.8888888888888888</v>
      </c>
    </row>
    <row r="1493" spans="2:20" x14ac:dyDescent="0.3">
      <c r="B1493" s="13" t="s">
        <v>12</v>
      </c>
      <c r="C1493" s="13">
        <v>1485</v>
      </c>
      <c r="D1493" s="13">
        <v>8</v>
      </c>
      <c r="E1493" s="14">
        <v>11.5</v>
      </c>
      <c r="F1493" s="5">
        <f t="shared" si="118"/>
        <v>0.34722222222222221</v>
      </c>
      <c r="G1493" s="5">
        <f t="shared" si="119"/>
        <v>1.25</v>
      </c>
      <c r="R1493">
        <f t="shared" si="115"/>
        <v>0</v>
      </c>
      <c r="S1493">
        <f t="shared" si="116"/>
        <v>11.5</v>
      </c>
      <c r="T1493">
        <f t="shared" si="117"/>
        <v>3.1944444444444442</v>
      </c>
    </row>
    <row r="1494" spans="2:20" x14ac:dyDescent="0.3">
      <c r="B1494" s="13" t="s">
        <v>12</v>
      </c>
      <c r="C1494" s="13">
        <v>1486</v>
      </c>
      <c r="D1494" s="13">
        <v>9</v>
      </c>
      <c r="E1494" s="14">
        <v>12.9</v>
      </c>
      <c r="F1494" s="5">
        <f t="shared" si="118"/>
        <v>0.44444444444444431</v>
      </c>
      <c r="G1494" s="5">
        <f t="shared" si="119"/>
        <v>1.5999999999999996</v>
      </c>
      <c r="R1494">
        <f t="shared" si="115"/>
        <v>0</v>
      </c>
      <c r="S1494">
        <f t="shared" si="116"/>
        <v>12.9</v>
      </c>
      <c r="T1494">
        <f t="shared" si="117"/>
        <v>3.5833333333333335</v>
      </c>
    </row>
    <row r="1495" spans="2:20" x14ac:dyDescent="0.3">
      <c r="B1495" s="13" t="s">
        <v>12</v>
      </c>
      <c r="C1495" s="13">
        <v>1487</v>
      </c>
      <c r="D1495" s="13">
        <v>10</v>
      </c>
      <c r="E1495" s="14">
        <v>14.7</v>
      </c>
      <c r="F1495" s="5">
        <f t="shared" si="118"/>
        <v>0.56944444444444442</v>
      </c>
      <c r="G1495" s="5">
        <f t="shared" si="119"/>
        <v>2.0499999999999998</v>
      </c>
      <c r="R1495">
        <f t="shared" si="115"/>
        <v>0</v>
      </c>
      <c r="S1495">
        <f t="shared" si="116"/>
        <v>14.7</v>
      </c>
      <c r="T1495">
        <f t="shared" si="117"/>
        <v>4.083333333333333</v>
      </c>
    </row>
    <row r="1496" spans="2:20" x14ac:dyDescent="0.3">
      <c r="B1496" s="13" t="s">
        <v>12</v>
      </c>
      <c r="C1496" s="13">
        <v>1488</v>
      </c>
      <c r="D1496" s="13">
        <v>11</v>
      </c>
      <c r="E1496" s="14">
        <v>17</v>
      </c>
      <c r="F1496" s="5">
        <f t="shared" si="118"/>
        <v>0.70833333333333348</v>
      </c>
      <c r="G1496" s="5">
        <f t="shared" si="119"/>
        <v>2.5500000000000007</v>
      </c>
      <c r="R1496">
        <f t="shared" si="115"/>
        <v>0</v>
      </c>
      <c r="S1496">
        <f t="shared" si="116"/>
        <v>17</v>
      </c>
      <c r="T1496">
        <f t="shared" si="117"/>
        <v>4.7222222222222223</v>
      </c>
    </row>
    <row r="1497" spans="2:20" x14ac:dyDescent="0.3">
      <c r="B1497" s="13" t="s">
        <v>12</v>
      </c>
      <c r="C1497" s="13">
        <v>1489</v>
      </c>
      <c r="D1497" s="13">
        <v>12</v>
      </c>
      <c r="E1497" s="14">
        <v>19.8</v>
      </c>
      <c r="F1497" s="5">
        <f t="shared" si="118"/>
        <v>0.84722222222222243</v>
      </c>
      <c r="G1497" s="5">
        <f t="shared" si="119"/>
        <v>3.0500000000000007</v>
      </c>
      <c r="R1497">
        <f t="shared" si="115"/>
        <v>0</v>
      </c>
      <c r="S1497">
        <f t="shared" si="116"/>
        <v>19.8</v>
      </c>
      <c r="T1497">
        <f t="shared" si="117"/>
        <v>5.5</v>
      </c>
    </row>
    <row r="1498" spans="2:20" x14ac:dyDescent="0.3">
      <c r="B1498" s="13" t="s">
        <v>12</v>
      </c>
      <c r="C1498" s="13">
        <v>1490</v>
      </c>
      <c r="D1498" s="13">
        <v>13</v>
      </c>
      <c r="E1498" s="14">
        <v>23.1</v>
      </c>
      <c r="F1498" s="5">
        <f t="shared" si="118"/>
        <v>0.95833333333333315</v>
      </c>
      <c r="G1498" s="5">
        <f t="shared" si="119"/>
        <v>3.4499999999999993</v>
      </c>
      <c r="R1498">
        <f t="shared" si="115"/>
        <v>0</v>
      </c>
      <c r="S1498">
        <f t="shared" si="116"/>
        <v>23.1</v>
      </c>
      <c r="T1498">
        <f t="shared" si="117"/>
        <v>6.416666666666667</v>
      </c>
    </row>
    <row r="1499" spans="2:20" x14ac:dyDescent="0.3">
      <c r="B1499" s="13" t="s">
        <v>12</v>
      </c>
      <c r="C1499" s="13">
        <v>1491</v>
      </c>
      <c r="D1499" s="13">
        <v>14</v>
      </c>
      <c r="E1499" s="14">
        <v>26.7</v>
      </c>
      <c r="F1499" s="5">
        <f t="shared" si="118"/>
        <v>1.0277777777777775</v>
      </c>
      <c r="G1499" s="5">
        <f t="shared" si="119"/>
        <v>3.6999999999999993</v>
      </c>
      <c r="R1499">
        <f t="shared" si="115"/>
        <v>0</v>
      </c>
      <c r="S1499">
        <f t="shared" si="116"/>
        <v>26.7</v>
      </c>
      <c r="T1499">
        <f t="shared" si="117"/>
        <v>7.4166666666666661</v>
      </c>
    </row>
    <row r="1500" spans="2:20" x14ac:dyDescent="0.3">
      <c r="B1500" s="13" t="s">
        <v>12</v>
      </c>
      <c r="C1500" s="13">
        <v>1492</v>
      </c>
      <c r="D1500" s="13">
        <v>15</v>
      </c>
      <c r="E1500" s="14">
        <v>30.5</v>
      </c>
      <c r="F1500" s="5">
        <f t="shared" si="118"/>
        <v>1.0277777777777781</v>
      </c>
      <c r="G1500" s="5">
        <f t="shared" si="119"/>
        <v>3.7000000000000011</v>
      </c>
      <c r="R1500">
        <f t="shared" si="115"/>
        <v>0</v>
      </c>
      <c r="S1500">
        <f t="shared" si="116"/>
        <v>30.5</v>
      </c>
      <c r="T1500">
        <f t="shared" si="117"/>
        <v>8.4722222222222214</v>
      </c>
    </row>
    <row r="1501" spans="2:20" x14ac:dyDescent="0.3">
      <c r="B1501" s="13" t="s">
        <v>12</v>
      </c>
      <c r="C1501" s="13">
        <v>1493</v>
      </c>
      <c r="D1501" s="13">
        <v>16</v>
      </c>
      <c r="E1501" s="14">
        <v>34.1</v>
      </c>
      <c r="F1501" s="5">
        <f t="shared" si="118"/>
        <v>0.97222222222222221</v>
      </c>
      <c r="G1501" s="5">
        <f t="shared" si="119"/>
        <v>3.5</v>
      </c>
      <c r="R1501">
        <f t="shared" si="115"/>
        <v>0</v>
      </c>
      <c r="S1501">
        <f t="shared" si="116"/>
        <v>34.1</v>
      </c>
      <c r="T1501">
        <f t="shared" si="117"/>
        <v>9.4722222222222232</v>
      </c>
    </row>
    <row r="1502" spans="2:20" x14ac:dyDescent="0.3">
      <c r="B1502" s="13" t="s">
        <v>12</v>
      </c>
      <c r="C1502" s="13">
        <v>1494</v>
      </c>
      <c r="D1502" s="13">
        <v>17</v>
      </c>
      <c r="E1502" s="14">
        <v>37.5</v>
      </c>
      <c r="F1502" s="5">
        <f t="shared" si="118"/>
        <v>0.90277777777777779</v>
      </c>
      <c r="G1502" s="5">
        <f t="shared" si="119"/>
        <v>3.25</v>
      </c>
      <c r="R1502">
        <f t="shared" si="115"/>
        <v>0</v>
      </c>
      <c r="S1502">
        <f t="shared" si="116"/>
        <v>37.5</v>
      </c>
      <c r="T1502">
        <f t="shared" si="117"/>
        <v>10.416666666666666</v>
      </c>
    </row>
    <row r="1503" spans="2:20" x14ac:dyDescent="0.3">
      <c r="B1503" s="13" t="s">
        <v>12</v>
      </c>
      <c r="C1503" s="13">
        <v>1495</v>
      </c>
      <c r="D1503" s="13">
        <v>18</v>
      </c>
      <c r="E1503" s="14">
        <v>40.6</v>
      </c>
      <c r="F1503" s="5">
        <f t="shared" si="118"/>
        <v>0.80555555555555514</v>
      </c>
      <c r="G1503" s="5">
        <f t="shared" si="119"/>
        <v>2.8999999999999986</v>
      </c>
      <c r="R1503">
        <f t="shared" si="115"/>
        <v>0</v>
      </c>
      <c r="S1503">
        <f t="shared" si="116"/>
        <v>40.6</v>
      </c>
      <c r="T1503">
        <f t="shared" si="117"/>
        <v>11.277777777777779</v>
      </c>
    </row>
    <row r="1504" spans="2:20" x14ac:dyDescent="0.3">
      <c r="B1504" s="13" t="s">
        <v>12</v>
      </c>
      <c r="C1504" s="13">
        <v>1496</v>
      </c>
      <c r="D1504" s="13">
        <v>19</v>
      </c>
      <c r="E1504" s="14">
        <v>43.3</v>
      </c>
      <c r="F1504" s="5">
        <f t="shared" si="118"/>
        <v>0.70833333333333348</v>
      </c>
      <c r="G1504" s="5">
        <f t="shared" si="119"/>
        <v>2.5500000000000007</v>
      </c>
      <c r="R1504">
        <f t="shared" si="115"/>
        <v>0</v>
      </c>
      <c r="S1504">
        <f t="shared" si="116"/>
        <v>43.3</v>
      </c>
      <c r="T1504">
        <f t="shared" si="117"/>
        <v>12.027777777777777</v>
      </c>
    </row>
    <row r="1505" spans="2:20" x14ac:dyDescent="0.3">
      <c r="B1505" s="13" t="s">
        <v>12</v>
      </c>
      <c r="C1505" s="13">
        <v>1497</v>
      </c>
      <c r="D1505" s="13">
        <v>20</v>
      </c>
      <c r="E1505" s="14">
        <v>45.7</v>
      </c>
      <c r="F1505" s="5">
        <f t="shared" si="118"/>
        <v>0.61111111111111194</v>
      </c>
      <c r="G1505" s="5">
        <f t="shared" si="119"/>
        <v>2.2000000000000028</v>
      </c>
      <c r="R1505">
        <f t="shared" si="115"/>
        <v>0</v>
      </c>
      <c r="S1505">
        <f t="shared" si="116"/>
        <v>45.7</v>
      </c>
      <c r="T1505">
        <f t="shared" si="117"/>
        <v>12.694444444444445</v>
      </c>
    </row>
    <row r="1506" spans="2:20" x14ac:dyDescent="0.3">
      <c r="B1506" s="13" t="s">
        <v>12</v>
      </c>
      <c r="C1506" s="13">
        <v>1498</v>
      </c>
      <c r="D1506" s="13">
        <v>21</v>
      </c>
      <c r="E1506" s="14">
        <v>47.7</v>
      </c>
      <c r="F1506" s="5">
        <f t="shared" si="118"/>
        <v>0.49999999999999922</v>
      </c>
      <c r="G1506" s="5">
        <f t="shared" si="119"/>
        <v>1.7999999999999972</v>
      </c>
      <c r="R1506">
        <f t="shared" si="115"/>
        <v>0</v>
      </c>
      <c r="S1506">
        <f t="shared" si="116"/>
        <v>47.7</v>
      </c>
      <c r="T1506">
        <f t="shared" si="117"/>
        <v>13.25</v>
      </c>
    </row>
    <row r="1507" spans="2:20" x14ac:dyDescent="0.3">
      <c r="B1507" s="13" t="s">
        <v>12</v>
      </c>
      <c r="C1507" s="13">
        <v>1499</v>
      </c>
      <c r="D1507" s="13">
        <v>22</v>
      </c>
      <c r="E1507" s="14">
        <v>49.3</v>
      </c>
      <c r="F1507" s="5">
        <f t="shared" si="118"/>
        <v>0.38888888888888851</v>
      </c>
      <c r="G1507" s="5">
        <f t="shared" si="119"/>
        <v>1.3999999999999986</v>
      </c>
      <c r="R1507">
        <f t="shared" si="115"/>
        <v>0</v>
      </c>
      <c r="S1507">
        <f t="shared" si="116"/>
        <v>49.3</v>
      </c>
      <c r="T1507">
        <f t="shared" si="117"/>
        <v>13.694444444444443</v>
      </c>
    </row>
    <row r="1508" spans="2:20" x14ac:dyDescent="0.3">
      <c r="B1508" s="13" t="s">
        <v>12</v>
      </c>
      <c r="C1508" s="13">
        <v>1500</v>
      </c>
      <c r="D1508" s="13">
        <v>23</v>
      </c>
      <c r="E1508" s="14">
        <v>50.5</v>
      </c>
      <c r="F1508" s="5">
        <f t="shared" si="118"/>
        <v>0.27777777777777779</v>
      </c>
      <c r="G1508" s="5">
        <f t="shared" si="119"/>
        <v>1</v>
      </c>
      <c r="R1508">
        <f t="shared" si="115"/>
        <v>0</v>
      </c>
      <c r="S1508">
        <f t="shared" si="116"/>
        <v>50.5</v>
      </c>
      <c r="T1508">
        <f t="shared" si="117"/>
        <v>14.027777777777777</v>
      </c>
    </row>
    <row r="1509" spans="2:20" x14ac:dyDescent="0.3">
      <c r="B1509" s="13" t="s">
        <v>12</v>
      </c>
      <c r="C1509" s="13">
        <v>1501</v>
      </c>
      <c r="D1509" s="13">
        <v>24</v>
      </c>
      <c r="E1509" s="14">
        <v>51.3</v>
      </c>
      <c r="F1509" s="5">
        <f t="shared" si="118"/>
        <v>0.2222222222222224</v>
      </c>
      <c r="G1509" s="5">
        <f t="shared" si="119"/>
        <v>0.80000000000000071</v>
      </c>
      <c r="R1509">
        <f t="shared" si="115"/>
        <v>0</v>
      </c>
      <c r="S1509">
        <f t="shared" si="116"/>
        <v>51.3</v>
      </c>
      <c r="T1509">
        <f t="shared" si="117"/>
        <v>14.249999999999998</v>
      </c>
    </row>
    <row r="1510" spans="2:20" x14ac:dyDescent="0.3">
      <c r="B1510" s="13" t="s">
        <v>12</v>
      </c>
      <c r="C1510" s="13">
        <v>1502</v>
      </c>
      <c r="D1510" s="13">
        <v>25</v>
      </c>
      <c r="E1510" s="14">
        <v>52.1</v>
      </c>
      <c r="F1510" s="5">
        <f t="shared" si="118"/>
        <v>0.19444444444444522</v>
      </c>
      <c r="G1510" s="5">
        <f t="shared" si="119"/>
        <v>0.70000000000000284</v>
      </c>
      <c r="R1510">
        <f t="shared" si="115"/>
        <v>0</v>
      </c>
      <c r="S1510">
        <f t="shared" si="116"/>
        <v>52.1</v>
      </c>
      <c r="T1510">
        <f t="shared" si="117"/>
        <v>14.472222222222221</v>
      </c>
    </row>
    <row r="1511" spans="2:20" x14ac:dyDescent="0.3">
      <c r="B1511" s="13" t="s">
        <v>12</v>
      </c>
      <c r="C1511" s="13">
        <v>1503</v>
      </c>
      <c r="D1511" s="13">
        <v>26</v>
      </c>
      <c r="E1511" s="14">
        <v>52.7</v>
      </c>
      <c r="F1511" s="5">
        <f t="shared" si="118"/>
        <v>0.18055555555555516</v>
      </c>
      <c r="G1511" s="5">
        <f t="shared" si="119"/>
        <v>0.64999999999999858</v>
      </c>
      <c r="R1511">
        <f t="shared" si="115"/>
        <v>0</v>
      </c>
      <c r="S1511">
        <f t="shared" si="116"/>
        <v>52.7</v>
      </c>
      <c r="T1511">
        <f t="shared" si="117"/>
        <v>14.638888888888889</v>
      </c>
    </row>
    <row r="1512" spans="2:20" x14ac:dyDescent="0.3">
      <c r="B1512" s="13" t="s">
        <v>12</v>
      </c>
      <c r="C1512" s="13">
        <v>1504</v>
      </c>
      <c r="D1512" s="13">
        <v>27</v>
      </c>
      <c r="E1512" s="14">
        <v>53.4</v>
      </c>
      <c r="F1512" s="5">
        <f t="shared" si="118"/>
        <v>0.18055555555555516</v>
      </c>
      <c r="G1512" s="5">
        <f t="shared" si="119"/>
        <v>0.64999999999999858</v>
      </c>
      <c r="R1512">
        <f t="shared" si="115"/>
        <v>0</v>
      </c>
      <c r="S1512">
        <f t="shared" si="116"/>
        <v>53.4</v>
      </c>
      <c r="T1512">
        <f t="shared" si="117"/>
        <v>14.833333333333332</v>
      </c>
    </row>
    <row r="1513" spans="2:20" x14ac:dyDescent="0.3">
      <c r="B1513" s="13" t="s">
        <v>12</v>
      </c>
      <c r="C1513" s="13">
        <v>1505</v>
      </c>
      <c r="D1513" s="13">
        <v>28</v>
      </c>
      <c r="E1513" s="14">
        <v>54</v>
      </c>
      <c r="F1513" s="5">
        <f t="shared" si="118"/>
        <v>0.15277777777777798</v>
      </c>
      <c r="G1513" s="5">
        <f t="shared" si="119"/>
        <v>0.55000000000000071</v>
      </c>
      <c r="R1513">
        <f t="shared" si="115"/>
        <v>0</v>
      </c>
      <c r="S1513">
        <f t="shared" si="116"/>
        <v>54</v>
      </c>
      <c r="T1513">
        <f t="shared" si="117"/>
        <v>15</v>
      </c>
    </row>
    <row r="1514" spans="2:20" x14ac:dyDescent="0.3">
      <c r="B1514" s="13" t="s">
        <v>12</v>
      </c>
      <c r="C1514" s="13">
        <v>1506</v>
      </c>
      <c r="D1514" s="13">
        <v>29</v>
      </c>
      <c r="E1514" s="14">
        <v>54.5</v>
      </c>
      <c r="F1514" s="5">
        <f t="shared" si="118"/>
        <v>0.1388888888888889</v>
      </c>
      <c r="G1514" s="5">
        <f t="shared" si="119"/>
        <v>0.5</v>
      </c>
      <c r="R1514">
        <f t="shared" si="115"/>
        <v>0</v>
      </c>
      <c r="S1514">
        <f t="shared" si="116"/>
        <v>54.5</v>
      </c>
      <c r="T1514">
        <f t="shared" si="117"/>
        <v>15.138888888888889</v>
      </c>
    </row>
    <row r="1515" spans="2:20" x14ac:dyDescent="0.3">
      <c r="B1515" s="13" t="s">
        <v>12</v>
      </c>
      <c r="C1515" s="13">
        <v>1507</v>
      </c>
      <c r="D1515" s="13">
        <v>30</v>
      </c>
      <c r="E1515" s="14">
        <v>55</v>
      </c>
      <c r="F1515" s="5">
        <f t="shared" si="118"/>
        <v>0.15277777777777798</v>
      </c>
      <c r="G1515" s="5">
        <f t="shared" si="119"/>
        <v>0.55000000000000071</v>
      </c>
      <c r="R1515">
        <f t="shared" si="115"/>
        <v>0</v>
      </c>
      <c r="S1515">
        <f t="shared" si="116"/>
        <v>55</v>
      </c>
      <c r="T1515">
        <f t="shared" si="117"/>
        <v>15.277777777777777</v>
      </c>
    </row>
    <row r="1516" spans="2:20" x14ac:dyDescent="0.3">
      <c r="B1516" s="13" t="s">
        <v>12</v>
      </c>
      <c r="C1516" s="13">
        <v>1508</v>
      </c>
      <c r="D1516" s="13">
        <v>31</v>
      </c>
      <c r="E1516" s="14">
        <v>55.6</v>
      </c>
      <c r="F1516" s="5">
        <f t="shared" si="118"/>
        <v>0.18055555555555516</v>
      </c>
      <c r="G1516" s="5">
        <f t="shared" si="119"/>
        <v>0.64999999999999858</v>
      </c>
      <c r="R1516">
        <f t="shared" si="115"/>
        <v>0</v>
      </c>
      <c r="S1516">
        <f t="shared" si="116"/>
        <v>55.6</v>
      </c>
      <c r="T1516">
        <f t="shared" si="117"/>
        <v>15.444444444444445</v>
      </c>
    </row>
    <row r="1517" spans="2:20" x14ac:dyDescent="0.3">
      <c r="B1517" s="13" t="s">
        <v>12</v>
      </c>
      <c r="C1517" s="13">
        <v>1509</v>
      </c>
      <c r="D1517" s="13">
        <v>32</v>
      </c>
      <c r="E1517" s="14">
        <v>56.3</v>
      </c>
      <c r="F1517" s="5">
        <f t="shared" si="118"/>
        <v>0.2222222222222224</v>
      </c>
      <c r="G1517" s="5">
        <f t="shared" si="119"/>
        <v>0.80000000000000071</v>
      </c>
      <c r="R1517">
        <f t="shared" si="115"/>
        <v>0</v>
      </c>
      <c r="S1517">
        <f t="shared" si="116"/>
        <v>56.3</v>
      </c>
      <c r="T1517">
        <f t="shared" si="117"/>
        <v>15.638888888888888</v>
      </c>
    </row>
    <row r="1518" spans="2:20" x14ac:dyDescent="0.3">
      <c r="B1518" s="13" t="s">
        <v>12</v>
      </c>
      <c r="C1518" s="13">
        <v>1510</v>
      </c>
      <c r="D1518" s="13">
        <v>33</v>
      </c>
      <c r="E1518" s="14">
        <v>57.2</v>
      </c>
      <c r="F1518" s="5">
        <f t="shared" si="118"/>
        <v>0.30555555555555597</v>
      </c>
      <c r="G1518" s="5">
        <f t="shared" si="119"/>
        <v>1.1000000000000014</v>
      </c>
      <c r="R1518">
        <f t="shared" si="115"/>
        <v>0</v>
      </c>
      <c r="S1518">
        <f t="shared" si="116"/>
        <v>57.2</v>
      </c>
      <c r="T1518">
        <f t="shared" si="117"/>
        <v>15.888888888888889</v>
      </c>
    </row>
    <row r="1519" spans="2:20" x14ac:dyDescent="0.3">
      <c r="B1519" s="13" t="s">
        <v>12</v>
      </c>
      <c r="C1519" s="13">
        <v>1511</v>
      </c>
      <c r="D1519" s="13">
        <v>34</v>
      </c>
      <c r="E1519" s="14">
        <v>58.5</v>
      </c>
      <c r="F1519" s="5">
        <f t="shared" si="118"/>
        <v>0.41666666666666663</v>
      </c>
      <c r="G1519" s="5">
        <f t="shared" si="119"/>
        <v>1.5</v>
      </c>
      <c r="R1519">
        <f t="shared" si="115"/>
        <v>0</v>
      </c>
      <c r="S1519">
        <f t="shared" si="116"/>
        <v>58.5</v>
      </c>
      <c r="T1519">
        <f t="shared" si="117"/>
        <v>16.25</v>
      </c>
    </row>
    <row r="1520" spans="2:20" x14ac:dyDescent="0.3">
      <c r="B1520" s="13" t="s">
        <v>12</v>
      </c>
      <c r="C1520" s="13">
        <v>1512</v>
      </c>
      <c r="D1520" s="13">
        <v>35</v>
      </c>
      <c r="E1520" s="14">
        <v>60.2</v>
      </c>
      <c r="F1520" s="5">
        <f t="shared" si="118"/>
        <v>0.52777777777777735</v>
      </c>
      <c r="G1520" s="5">
        <f t="shared" si="119"/>
        <v>1.8999999999999986</v>
      </c>
      <c r="R1520">
        <f t="shared" si="115"/>
        <v>0</v>
      </c>
      <c r="S1520">
        <f t="shared" si="116"/>
        <v>60.2</v>
      </c>
      <c r="T1520">
        <f t="shared" si="117"/>
        <v>16.722222222222221</v>
      </c>
    </row>
    <row r="1521" spans="2:20" x14ac:dyDescent="0.3">
      <c r="B1521" s="13" t="s">
        <v>12</v>
      </c>
      <c r="C1521" s="13">
        <v>1513</v>
      </c>
      <c r="D1521" s="13">
        <v>36</v>
      </c>
      <c r="E1521" s="14">
        <v>62.3</v>
      </c>
      <c r="F1521" s="5">
        <f t="shared" si="118"/>
        <v>0.625</v>
      </c>
      <c r="G1521" s="5">
        <f t="shared" si="119"/>
        <v>2.25</v>
      </c>
      <c r="R1521">
        <f t="shared" si="115"/>
        <v>0</v>
      </c>
      <c r="S1521">
        <f t="shared" si="116"/>
        <v>62.3</v>
      </c>
      <c r="T1521">
        <f t="shared" si="117"/>
        <v>17.305555555555554</v>
      </c>
    </row>
    <row r="1522" spans="2:20" x14ac:dyDescent="0.3">
      <c r="B1522" s="13" t="s">
        <v>12</v>
      </c>
      <c r="C1522" s="13">
        <v>1514</v>
      </c>
      <c r="D1522" s="13">
        <v>37</v>
      </c>
      <c r="E1522" s="14">
        <v>64.7</v>
      </c>
      <c r="F1522" s="5">
        <f t="shared" si="118"/>
        <v>0.6666666666666663</v>
      </c>
      <c r="G1522" s="5">
        <f t="shared" si="119"/>
        <v>2.3999999999999986</v>
      </c>
      <c r="R1522">
        <f t="shared" si="115"/>
        <v>0</v>
      </c>
      <c r="S1522">
        <f t="shared" si="116"/>
        <v>64.7</v>
      </c>
      <c r="T1522">
        <f t="shared" si="117"/>
        <v>17.972222222222221</v>
      </c>
    </row>
    <row r="1523" spans="2:20" x14ac:dyDescent="0.3">
      <c r="B1523" s="13" t="s">
        <v>12</v>
      </c>
      <c r="C1523" s="13">
        <v>1515</v>
      </c>
      <c r="D1523" s="13">
        <v>38</v>
      </c>
      <c r="E1523" s="14">
        <v>67.099999999999994</v>
      </c>
      <c r="F1523" s="5">
        <f t="shared" si="118"/>
        <v>0.625</v>
      </c>
      <c r="G1523" s="5">
        <f t="shared" si="119"/>
        <v>2.25</v>
      </c>
      <c r="R1523">
        <f t="shared" si="115"/>
        <v>0</v>
      </c>
      <c r="S1523">
        <f t="shared" si="116"/>
        <v>67.099999999999994</v>
      </c>
      <c r="T1523">
        <f t="shared" si="117"/>
        <v>18.638888888888886</v>
      </c>
    </row>
    <row r="1524" spans="2:20" x14ac:dyDescent="0.3">
      <c r="B1524" s="13" t="s">
        <v>12</v>
      </c>
      <c r="C1524" s="13">
        <v>1516</v>
      </c>
      <c r="D1524" s="13">
        <v>39</v>
      </c>
      <c r="E1524" s="14">
        <v>69.2</v>
      </c>
      <c r="F1524" s="5">
        <f t="shared" si="118"/>
        <v>0.50000000000000122</v>
      </c>
      <c r="G1524" s="5">
        <f t="shared" si="119"/>
        <v>1.8000000000000043</v>
      </c>
      <c r="R1524">
        <f t="shared" si="115"/>
        <v>0</v>
      </c>
      <c r="S1524">
        <f t="shared" si="116"/>
        <v>69.2</v>
      </c>
      <c r="T1524">
        <f t="shared" si="117"/>
        <v>19.222222222222221</v>
      </c>
    </row>
    <row r="1525" spans="2:20" x14ac:dyDescent="0.3">
      <c r="B1525" s="13" t="s">
        <v>12</v>
      </c>
      <c r="C1525" s="13">
        <v>1517</v>
      </c>
      <c r="D1525" s="13">
        <v>40</v>
      </c>
      <c r="E1525" s="14">
        <v>70.7</v>
      </c>
      <c r="F1525" s="5">
        <f t="shared" si="118"/>
        <v>0.37500000000000039</v>
      </c>
      <c r="G1525" s="5">
        <f t="shared" si="119"/>
        <v>1.3500000000000014</v>
      </c>
      <c r="R1525">
        <f t="shared" si="115"/>
        <v>0</v>
      </c>
      <c r="S1525">
        <f t="shared" si="116"/>
        <v>70.7</v>
      </c>
      <c r="T1525">
        <f t="shared" si="117"/>
        <v>19.638888888888889</v>
      </c>
    </row>
    <row r="1526" spans="2:20" x14ac:dyDescent="0.3">
      <c r="B1526" s="13" t="s">
        <v>12</v>
      </c>
      <c r="C1526" s="13">
        <v>1518</v>
      </c>
      <c r="D1526" s="13">
        <v>41</v>
      </c>
      <c r="E1526" s="14">
        <v>71.900000000000006</v>
      </c>
      <c r="F1526" s="5">
        <f t="shared" si="118"/>
        <v>0.27777777777777779</v>
      </c>
      <c r="G1526" s="5">
        <f t="shared" si="119"/>
        <v>1</v>
      </c>
      <c r="R1526">
        <f t="shared" si="115"/>
        <v>0</v>
      </c>
      <c r="S1526">
        <f t="shared" si="116"/>
        <v>71.900000000000006</v>
      </c>
      <c r="T1526">
        <f t="shared" si="117"/>
        <v>19.972222222222225</v>
      </c>
    </row>
    <row r="1527" spans="2:20" x14ac:dyDescent="0.3">
      <c r="B1527" s="13" t="s">
        <v>12</v>
      </c>
      <c r="C1527" s="13">
        <v>1519</v>
      </c>
      <c r="D1527" s="13">
        <v>42</v>
      </c>
      <c r="E1527" s="14">
        <v>72.7</v>
      </c>
      <c r="F1527" s="5">
        <f t="shared" si="118"/>
        <v>0.20833333333333331</v>
      </c>
      <c r="G1527" s="5">
        <f t="shared" si="119"/>
        <v>0.75</v>
      </c>
      <c r="R1527">
        <f t="shared" si="115"/>
        <v>0</v>
      </c>
      <c r="S1527">
        <f t="shared" si="116"/>
        <v>72.7</v>
      </c>
      <c r="T1527">
        <f t="shared" si="117"/>
        <v>20.194444444444446</v>
      </c>
    </row>
    <row r="1528" spans="2:20" x14ac:dyDescent="0.3">
      <c r="B1528" s="13" t="s">
        <v>12</v>
      </c>
      <c r="C1528" s="13">
        <v>1520</v>
      </c>
      <c r="D1528" s="13">
        <v>43</v>
      </c>
      <c r="E1528" s="14">
        <v>73.400000000000006</v>
      </c>
      <c r="F1528" s="5">
        <f t="shared" si="118"/>
        <v>0.15277777777777699</v>
      </c>
      <c r="G1528" s="5">
        <f t="shared" si="119"/>
        <v>0.54999999999999716</v>
      </c>
      <c r="R1528">
        <f t="shared" si="115"/>
        <v>0</v>
      </c>
      <c r="S1528">
        <f t="shared" si="116"/>
        <v>73.400000000000006</v>
      </c>
      <c r="T1528">
        <f t="shared" si="117"/>
        <v>20.388888888888889</v>
      </c>
    </row>
    <row r="1529" spans="2:20" x14ac:dyDescent="0.3">
      <c r="B1529" s="13" t="s">
        <v>12</v>
      </c>
      <c r="C1529" s="13">
        <v>1521</v>
      </c>
      <c r="D1529" s="13">
        <v>44</v>
      </c>
      <c r="E1529" s="14">
        <v>73.8</v>
      </c>
      <c r="F1529" s="5">
        <f t="shared" si="118"/>
        <v>9.7222222222220642E-2</v>
      </c>
      <c r="G1529" s="5">
        <f t="shared" si="119"/>
        <v>0.34999999999999432</v>
      </c>
      <c r="R1529">
        <f t="shared" si="115"/>
        <v>0</v>
      </c>
      <c r="S1529">
        <f t="shared" si="116"/>
        <v>73.8</v>
      </c>
      <c r="T1529">
        <f t="shared" si="117"/>
        <v>20.5</v>
      </c>
    </row>
    <row r="1530" spans="2:20" x14ac:dyDescent="0.3">
      <c r="B1530" s="13" t="s">
        <v>12</v>
      </c>
      <c r="C1530" s="13">
        <v>1522</v>
      </c>
      <c r="D1530" s="13">
        <v>45</v>
      </c>
      <c r="E1530" s="14">
        <v>74.099999999999994</v>
      </c>
      <c r="F1530" s="5">
        <f t="shared" si="118"/>
        <v>2.7777777777778172E-2</v>
      </c>
      <c r="G1530" s="5">
        <f t="shared" si="119"/>
        <v>0.10000000000000142</v>
      </c>
      <c r="R1530">
        <f t="shared" si="115"/>
        <v>0</v>
      </c>
      <c r="S1530">
        <f t="shared" si="116"/>
        <v>74.099999999999994</v>
      </c>
      <c r="T1530">
        <f t="shared" si="117"/>
        <v>20.583333333333332</v>
      </c>
    </row>
    <row r="1531" spans="2:20" x14ac:dyDescent="0.3">
      <c r="B1531" s="13" t="s">
        <v>12</v>
      </c>
      <c r="C1531" s="13">
        <v>1523</v>
      </c>
      <c r="D1531" s="13">
        <v>46</v>
      </c>
      <c r="E1531" s="14">
        <v>74</v>
      </c>
      <c r="F1531" s="5">
        <f t="shared" si="118"/>
        <v>-6.9444444444444448E-2</v>
      </c>
      <c r="G1531" s="5">
        <f t="shared" si="119"/>
        <v>-0.25</v>
      </c>
      <c r="R1531">
        <f t="shared" si="115"/>
        <v>0</v>
      </c>
      <c r="S1531">
        <f t="shared" si="116"/>
        <v>74</v>
      </c>
      <c r="T1531">
        <f t="shared" si="117"/>
        <v>20.555555555555554</v>
      </c>
    </row>
    <row r="1532" spans="2:20" x14ac:dyDescent="0.3">
      <c r="B1532" s="13" t="s">
        <v>12</v>
      </c>
      <c r="C1532" s="13">
        <v>1524</v>
      </c>
      <c r="D1532" s="13">
        <v>47</v>
      </c>
      <c r="E1532" s="14">
        <v>73.599999999999994</v>
      </c>
      <c r="F1532" s="5">
        <f t="shared" si="118"/>
        <v>-0.20833333333333331</v>
      </c>
      <c r="G1532" s="5">
        <f t="shared" si="119"/>
        <v>-0.75</v>
      </c>
      <c r="R1532">
        <f t="shared" si="115"/>
        <v>0</v>
      </c>
      <c r="S1532">
        <f t="shared" si="116"/>
        <v>73.599999999999994</v>
      </c>
      <c r="T1532">
        <f t="shared" si="117"/>
        <v>20.444444444444443</v>
      </c>
    </row>
    <row r="1533" spans="2:20" x14ac:dyDescent="0.3">
      <c r="B1533" s="13" t="s">
        <v>12</v>
      </c>
      <c r="C1533" s="13">
        <v>1525</v>
      </c>
      <c r="D1533" s="13">
        <v>48</v>
      </c>
      <c r="E1533" s="14">
        <v>72.5</v>
      </c>
      <c r="F1533" s="5">
        <f t="shared" si="118"/>
        <v>-0.38888888888888851</v>
      </c>
      <c r="G1533" s="5">
        <f t="shared" si="119"/>
        <v>-1.3999999999999986</v>
      </c>
      <c r="R1533">
        <f t="shared" si="115"/>
        <v>0</v>
      </c>
      <c r="S1533">
        <f t="shared" si="116"/>
        <v>72.5</v>
      </c>
      <c r="T1533">
        <f t="shared" si="117"/>
        <v>20.138888888888889</v>
      </c>
    </row>
    <row r="1534" spans="2:20" x14ac:dyDescent="0.3">
      <c r="B1534" s="13" t="s">
        <v>12</v>
      </c>
      <c r="C1534" s="13">
        <v>1526</v>
      </c>
      <c r="D1534" s="13">
        <v>49</v>
      </c>
      <c r="E1534" s="14">
        <v>70.8</v>
      </c>
      <c r="F1534" s="5">
        <f t="shared" si="118"/>
        <v>-0.54166666666666741</v>
      </c>
      <c r="G1534" s="5">
        <f t="shared" si="119"/>
        <v>-1.9500000000000028</v>
      </c>
      <c r="R1534">
        <f t="shared" si="115"/>
        <v>0</v>
      </c>
      <c r="S1534">
        <f t="shared" si="116"/>
        <v>70.8</v>
      </c>
      <c r="T1534">
        <f t="shared" si="117"/>
        <v>19.666666666666664</v>
      </c>
    </row>
    <row r="1535" spans="2:20" x14ac:dyDescent="0.3">
      <c r="B1535" s="13" t="s">
        <v>12</v>
      </c>
      <c r="C1535" s="13">
        <v>1527</v>
      </c>
      <c r="D1535" s="13">
        <v>50</v>
      </c>
      <c r="E1535" s="14">
        <v>68.599999999999994</v>
      </c>
      <c r="F1535" s="5">
        <f t="shared" si="118"/>
        <v>-0.63888888888888806</v>
      </c>
      <c r="G1535" s="5">
        <f t="shared" si="119"/>
        <v>-2.2999999999999972</v>
      </c>
      <c r="R1535">
        <f t="shared" si="115"/>
        <v>0</v>
      </c>
      <c r="S1535">
        <f t="shared" si="116"/>
        <v>68.599999999999994</v>
      </c>
      <c r="T1535">
        <f t="shared" si="117"/>
        <v>19.055555555555554</v>
      </c>
    </row>
    <row r="1536" spans="2:20" x14ac:dyDescent="0.3">
      <c r="B1536" s="13" t="s">
        <v>12</v>
      </c>
      <c r="C1536" s="13">
        <v>1528</v>
      </c>
      <c r="D1536" s="13">
        <v>51</v>
      </c>
      <c r="E1536" s="14">
        <v>66.2</v>
      </c>
      <c r="F1536" s="5">
        <f t="shared" si="118"/>
        <v>-0.63888888888888806</v>
      </c>
      <c r="G1536" s="5">
        <f t="shared" si="119"/>
        <v>-2.2999999999999972</v>
      </c>
      <c r="R1536">
        <f t="shared" si="115"/>
        <v>0</v>
      </c>
      <c r="S1536">
        <f t="shared" si="116"/>
        <v>66.2</v>
      </c>
      <c r="T1536">
        <f t="shared" si="117"/>
        <v>18.388888888888889</v>
      </c>
    </row>
    <row r="1537" spans="2:20" x14ac:dyDescent="0.3">
      <c r="B1537" s="13" t="s">
        <v>12</v>
      </c>
      <c r="C1537" s="13">
        <v>1529</v>
      </c>
      <c r="D1537" s="13">
        <v>52</v>
      </c>
      <c r="E1537" s="14">
        <v>64</v>
      </c>
      <c r="F1537" s="5">
        <f t="shared" si="118"/>
        <v>-0.55555555555555558</v>
      </c>
      <c r="G1537" s="5">
        <f t="shared" si="119"/>
        <v>-2</v>
      </c>
      <c r="R1537">
        <f t="shared" si="115"/>
        <v>0</v>
      </c>
      <c r="S1537">
        <f t="shared" si="116"/>
        <v>64</v>
      </c>
      <c r="T1537">
        <f t="shared" si="117"/>
        <v>17.777777777777779</v>
      </c>
    </row>
    <row r="1538" spans="2:20" x14ac:dyDescent="0.3">
      <c r="B1538" s="13" t="s">
        <v>12</v>
      </c>
      <c r="C1538" s="13">
        <v>1530</v>
      </c>
      <c r="D1538" s="13">
        <v>53</v>
      </c>
      <c r="E1538" s="14">
        <v>62.2</v>
      </c>
      <c r="F1538" s="5">
        <f t="shared" si="118"/>
        <v>-0.43055555555555575</v>
      </c>
      <c r="G1538" s="5">
        <f t="shared" si="119"/>
        <v>-1.5500000000000007</v>
      </c>
      <c r="R1538">
        <f t="shared" si="115"/>
        <v>0</v>
      </c>
      <c r="S1538">
        <f t="shared" si="116"/>
        <v>62.2</v>
      </c>
      <c r="T1538">
        <f t="shared" si="117"/>
        <v>17.277777777777779</v>
      </c>
    </row>
    <row r="1539" spans="2:20" x14ac:dyDescent="0.3">
      <c r="B1539" s="13" t="s">
        <v>12</v>
      </c>
      <c r="C1539" s="13">
        <v>1531</v>
      </c>
      <c r="D1539" s="13">
        <v>54</v>
      </c>
      <c r="E1539" s="14">
        <v>60.9</v>
      </c>
      <c r="F1539" s="5">
        <f t="shared" si="118"/>
        <v>-0.27777777777777779</v>
      </c>
      <c r="G1539" s="5">
        <f t="shared" si="119"/>
        <v>-1</v>
      </c>
      <c r="R1539">
        <f t="shared" si="115"/>
        <v>0</v>
      </c>
      <c r="S1539">
        <f t="shared" si="116"/>
        <v>60.9</v>
      </c>
      <c r="T1539">
        <f t="shared" si="117"/>
        <v>16.916666666666664</v>
      </c>
    </row>
    <row r="1540" spans="2:20" x14ac:dyDescent="0.3">
      <c r="B1540" s="13" t="s">
        <v>12</v>
      </c>
      <c r="C1540" s="13">
        <v>1532</v>
      </c>
      <c r="D1540" s="13">
        <v>55</v>
      </c>
      <c r="E1540" s="14">
        <v>60.2</v>
      </c>
      <c r="F1540" s="5">
        <f t="shared" si="118"/>
        <v>-0.12499999999999981</v>
      </c>
      <c r="G1540" s="5">
        <f t="shared" si="119"/>
        <v>-0.44999999999999929</v>
      </c>
      <c r="R1540">
        <f t="shared" si="115"/>
        <v>0</v>
      </c>
      <c r="S1540">
        <f t="shared" si="116"/>
        <v>60.2</v>
      </c>
      <c r="T1540">
        <f t="shared" si="117"/>
        <v>16.722222222222221</v>
      </c>
    </row>
    <row r="1541" spans="2:20" x14ac:dyDescent="0.3">
      <c r="B1541" s="13" t="s">
        <v>12</v>
      </c>
      <c r="C1541" s="13">
        <v>1533</v>
      </c>
      <c r="D1541" s="13">
        <v>56</v>
      </c>
      <c r="E1541" s="14">
        <v>60</v>
      </c>
      <c r="F1541" s="5">
        <f t="shared" si="118"/>
        <v>2.7777777777777186E-2</v>
      </c>
      <c r="G1541" s="5">
        <f t="shared" si="119"/>
        <v>9.9999999999997868E-2</v>
      </c>
      <c r="R1541">
        <f t="shared" si="115"/>
        <v>0</v>
      </c>
      <c r="S1541">
        <f t="shared" si="116"/>
        <v>60</v>
      </c>
      <c r="T1541">
        <f t="shared" si="117"/>
        <v>16.666666666666668</v>
      </c>
    </row>
    <row r="1542" spans="2:20" x14ac:dyDescent="0.3">
      <c r="B1542" s="13" t="s">
        <v>12</v>
      </c>
      <c r="C1542" s="13">
        <v>1534</v>
      </c>
      <c r="D1542" s="13">
        <v>57</v>
      </c>
      <c r="E1542" s="14">
        <v>60.4</v>
      </c>
      <c r="F1542" s="5">
        <f t="shared" si="118"/>
        <v>0.19444444444444425</v>
      </c>
      <c r="G1542" s="5">
        <f t="shared" si="119"/>
        <v>0.69999999999999929</v>
      </c>
      <c r="R1542">
        <f t="shared" si="115"/>
        <v>0</v>
      </c>
      <c r="S1542">
        <f t="shared" si="116"/>
        <v>60.4</v>
      </c>
      <c r="T1542">
        <f t="shared" si="117"/>
        <v>16.777777777777779</v>
      </c>
    </row>
    <row r="1543" spans="2:20" x14ac:dyDescent="0.3">
      <c r="B1543" s="13" t="s">
        <v>12</v>
      </c>
      <c r="C1543" s="13">
        <v>1535</v>
      </c>
      <c r="D1543" s="13">
        <v>58</v>
      </c>
      <c r="E1543" s="14">
        <v>61.4</v>
      </c>
      <c r="F1543" s="5">
        <f t="shared" si="118"/>
        <v>0.38888888888888945</v>
      </c>
      <c r="G1543" s="5">
        <f t="shared" si="119"/>
        <v>1.4000000000000021</v>
      </c>
      <c r="R1543">
        <f t="shared" si="115"/>
        <v>0</v>
      </c>
      <c r="S1543">
        <f t="shared" si="116"/>
        <v>61.4</v>
      </c>
      <c r="T1543">
        <f t="shared" si="117"/>
        <v>17.055555555555554</v>
      </c>
    </row>
    <row r="1544" spans="2:20" x14ac:dyDescent="0.3">
      <c r="B1544" s="13" t="s">
        <v>12</v>
      </c>
      <c r="C1544" s="13">
        <v>1536</v>
      </c>
      <c r="D1544" s="13">
        <v>59</v>
      </c>
      <c r="E1544" s="14">
        <v>63.2</v>
      </c>
      <c r="F1544" s="5">
        <f t="shared" si="118"/>
        <v>0.5833333333333327</v>
      </c>
      <c r="G1544" s="5">
        <f t="shared" si="119"/>
        <v>2.0999999999999979</v>
      </c>
      <c r="R1544">
        <f t="shared" ref="R1544:R1607" si="120">IF(E1544&lt;1,1,0)</f>
        <v>0</v>
      </c>
      <c r="S1544">
        <f t="shared" ref="S1544:S1607" si="121">IF(R1544=1,"",E1544)</f>
        <v>63.2</v>
      </c>
      <c r="T1544">
        <f t="shared" ref="T1544:T1607" si="122">E1544/3.6</f>
        <v>17.555555555555557</v>
      </c>
    </row>
    <row r="1545" spans="2:20" x14ac:dyDescent="0.3">
      <c r="B1545" s="13" t="s">
        <v>12</v>
      </c>
      <c r="C1545" s="13">
        <v>1537</v>
      </c>
      <c r="D1545" s="13">
        <v>60</v>
      </c>
      <c r="E1545" s="14">
        <v>65.599999999999994</v>
      </c>
      <c r="F1545" s="5">
        <f t="shared" si="118"/>
        <v>0.72222222222222265</v>
      </c>
      <c r="G1545" s="5">
        <f t="shared" si="119"/>
        <v>2.6000000000000014</v>
      </c>
      <c r="R1545">
        <f t="shared" si="120"/>
        <v>0</v>
      </c>
      <c r="S1545">
        <f t="shared" si="121"/>
        <v>65.599999999999994</v>
      </c>
      <c r="T1545">
        <f t="shared" si="122"/>
        <v>18.222222222222221</v>
      </c>
    </row>
    <row r="1546" spans="2:20" x14ac:dyDescent="0.3">
      <c r="B1546" s="13" t="s">
        <v>12</v>
      </c>
      <c r="C1546" s="13">
        <v>1538</v>
      </c>
      <c r="D1546" s="13">
        <v>61</v>
      </c>
      <c r="E1546" s="14">
        <v>68.400000000000006</v>
      </c>
      <c r="F1546" s="5">
        <f t="shared" ref="F1546:F1609" si="123">($E1547-$E1545)/2/3.6</f>
        <v>0.83333333333333326</v>
      </c>
      <c r="G1546" s="5">
        <f t="shared" ref="G1546:G1609" si="124">($E1547-$E1545)/2</f>
        <v>3</v>
      </c>
      <c r="R1546">
        <f t="shared" si="120"/>
        <v>0</v>
      </c>
      <c r="S1546">
        <f t="shared" si="121"/>
        <v>68.400000000000006</v>
      </c>
      <c r="T1546">
        <f t="shared" si="122"/>
        <v>19</v>
      </c>
    </row>
    <row r="1547" spans="2:20" x14ac:dyDescent="0.3">
      <c r="B1547" s="13" t="s">
        <v>12</v>
      </c>
      <c r="C1547" s="13">
        <v>1539</v>
      </c>
      <c r="D1547" s="13">
        <v>62</v>
      </c>
      <c r="E1547" s="14">
        <v>71.599999999999994</v>
      </c>
      <c r="F1547" s="5">
        <f t="shared" si="123"/>
        <v>0.90277777777777779</v>
      </c>
      <c r="G1547" s="5">
        <f t="shared" si="124"/>
        <v>3.25</v>
      </c>
      <c r="R1547">
        <f t="shared" si="120"/>
        <v>0</v>
      </c>
      <c r="S1547">
        <f t="shared" si="121"/>
        <v>71.599999999999994</v>
      </c>
      <c r="T1547">
        <f t="shared" si="122"/>
        <v>19.888888888888886</v>
      </c>
    </row>
    <row r="1548" spans="2:20" x14ac:dyDescent="0.3">
      <c r="B1548" s="13" t="s">
        <v>12</v>
      </c>
      <c r="C1548" s="13">
        <v>1540</v>
      </c>
      <c r="D1548" s="13">
        <v>63</v>
      </c>
      <c r="E1548" s="14">
        <v>74.900000000000006</v>
      </c>
      <c r="F1548" s="5">
        <f t="shared" si="123"/>
        <v>0.94444444444444597</v>
      </c>
      <c r="G1548" s="5">
        <f t="shared" si="124"/>
        <v>3.4000000000000057</v>
      </c>
      <c r="R1548">
        <f t="shared" si="120"/>
        <v>0</v>
      </c>
      <c r="S1548">
        <f t="shared" si="121"/>
        <v>74.900000000000006</v>
      </c>
      <c r="T1548">
        <f t="shared" si="122"/>
        <v>20.805555555555557</v>
      </c>
    </row>
    <row r="1549" spans="2:20" x14ac:dyDescent="0.3">
      <c r="B1549" s="13" t="s">
        <v>12</v>
      </c>
      <c r="C1549" s="13">
        <v>1541</v>
      </c>
      <c r="D1549" s="13">
        <v>64</v>
      </c>
      <c r="E1549" s="14">
        <v>78.400000000000006</v>
      </c>
      <c r="F1549" s="5">
        <f t="shared" si="123"/>
        <v>0.95833333333333215</v>
      </c>
      <c r="G1549" s="5">
        <f t="shared" si="124"/>
        <v>3.4499999999999957</v>
      </c>
      <c r="R1549">
        <f t="shared" si="120"/>
        <v>0</v>
      </c>
      <c r="S1549">
        <f t="shared" si="121"/>
        <v>78.400000000000006</v>
      </c>
      <c r="T1549">
        <f t="shared" si="122"/>
        <v>21.777777777777779</v>
      </c>
    </row>
    <row r="1550" spans="2:20" x14ac:dyDescent="0.3">
      <c r="B1550" s="13" t="s">
        <v>12</v>
      </c>
      <c r="C1550" s="13">
        <v>1542</v>
      </c>
      <c r="D1550" s="13">
        <v>65</v>
      </c>
      <c r="E1550" s="14">
        <v>81.8</v>
      </c>
      <c r="F1550" s="5">
        <f t="shared" si="123"/>
        <v>0.90277777777777779</v>
      </c>
      <c r="G1550" s="5">
        <f t="shared" si="124"/>
        <v>3.25</v>
      </c>
      <c r="R1550">
        <f t="shared" si="120"/>
        <v>0</v>
      </c>
      <c r="S1550">
        <f t="shared" si="121"/>
        <v>81.8</v>
      </c>
      <c r="T1550">
        <f t="shared" si="122"/>
        <v>22.722222222222221</v>
      </c>
    </row>
    <row r="1551" spans="2:20" x14ac:dyDescent="0.3">
      <c r="B1551" s="13" t="s">
        <v>12</v>
      </c>
      <c r="C1551" s="13">
        <v>1543</v>
      </c>
      <c r="D1551" s="13">
        <v>66</v>
      </c>
      <c r="E1551" s="14">
        <v>84.9</v>
      </c>
      <c r="F1551" s="5">
        <f t="shared" si="123"/>
        <v>0.7777777777777789</v>
      </c>
      <c r="G1551" s="5">
        <f t="shared" si="124"/>
        <v>2.8000000000000043</v>
      </c>
      <c r="R1551">
        <f t="shared" si="120"/>
        <v>0</v>
      </c>
      <c r="S1551">
        <f t="shared" si="121"/>
        <v>84.9</v>
      </c>
      <c r="T1551">
        <f t="shared" si="122"/>
        <v>23.583333333333336</v>
      </c>
    </row>
    <row r="1552" spans="2:20" x14ac:dyDescent="0.3">
      <c r="B1552" s="13" t="s">
        <v>12</v>
      </c>
      <c r="C1552" s="13">
        <v>1544</v>
      </c>
      <c r="D1552" s="13">
        <v>67</v>
      </c>
      <c r="E1552" s="14">
        <v>87.4</v>
      </c>
      <c r="F1552" s="5">
        <f t="shared" si="123"/>
        <v>0.56944444444444364</v>
      </c>
      <c r="G1552" s="5">
        <f t="shared" si="124"/>
        <v>2.0499999999999972</v>
      </c>
      <c r="R1552">
        <f t="shared" si="120"/>
        <v>0</v>
      </c>
      <c r="S1552">
        <f t="shared" si="121"/>
        <v>87.4</v>
      </c>
      <c r="T1552">
        <f t="shared" si="122"/>
        <v>24.277777777777779</v>
      </c>
    </row>
    <row r="1553" spans="2:20" x14ac:dyDescent="0.3">
      <c r="B1553" s="13" t="s">
        <v>12</v>
      </c>
      <c r="C1553" s="13">
        <v>1545</v>
      </c>
      <c r="D1553" s="13">
        <v>68</v>
      </c>
      <c r="E1553" s="14">
        <v>89</v>
      </c>
      <c r="F1553" s="5">
        <f t="shared" si="123"/>
        <v>0.36111111111111033</v>
      </c>
      <c r="G1553" s="5">
        <f t="shared" si="124"/>
        <v>1.2999999999999972</v>
      </c>
      <c r="R1553">
        <f t="shared" si="120"/>
        <v>0</v>
      </c>
      <c r="S1553">
        <f t="shared" si="121"/>
        <v>89</v>
      </c>
      <c r="T1553">
        <f t="shared" si="122"/>
        <v>24.722222222222221</v>
      </c>
    </row>
    <row r="1554" spans="2:20" x14ac:dyDescent="0.3">
      <c r="B1554" s="13" t="s">
        <v>12</v>
      </c>
      <c r="C1554" s="13">
        <v>1546</v>
      </c>
      <c r="D1554" s="13">
        <v>69</v>
      </c>
      <c r="E1554" s="14">
        <v>90</v>
      </c>
      <c r="F1554" s="5">
        <f t="shared" si="123"/>
        <v>0.22222222222222143</v>
      </c>
      <c r="G1554" s="5">
        <f t="shared" si="124"/>
        <v>0.79999999999999716</v>
      </c>
      <c r="R1554">
        <f t="shared" si="120"/>
        <v>0</v>
      </c>
      <c r="S1554">
        <f t="shared" si="121"/>
        <v>90</v>
      </c>
      <c r="T1554">
        <f t="shared" si="122"/>
        <v>25</v>
      </c>
    </row>
    <row r="1555" spans="2:20" x14ac:dyDescent="0.3">
      <c r="B1555" s="13" t="s">
        <v>12</v>
      </c>
      <c r="C1555" s="13">
        <v>1547</v>
      </c>
      <c r="D1555" s="13">
        <v>70</v>
      </c>
      <c r="E1555" s="14">
        <v>90.6</v>
      </c>
      <c r="F1555" s="5">
        <f t="shared" si="123"/>
        <v>0.1388888888888889</v>
      </c>
      <c r="G1555" s="5">
        <f t="shared" si="124"/>
        <v>0.5</v>
      </c>
      <c r="R1555">
        <f t="shared" si="120"/>
        <v>0</v>
      </c>
      <c r="S1555">
        <f t="shared" si="121"/>
        <v>90.6</v>
      </c>
      <c r="T1555">
        <f t="shared" si="122"/>
        <v>25.166666666666664</v>
      </c>
    </row>
    <row r="1556" spans="2:20" x14ac:dyDescent="0.3">
      <c r="B1556" s="13" t="s">
        <v>12</v>
      </c>
      <c r="C1556" s="13">
        <v>1548</v>
      </c>
      <c r="D1556" s="13">
        <v>71</v>
      </c>
      <c r="E1556" s="14">
        <v>91</v>
      </c>
      <c r="F1556" s="5">
        <f t="shared" si="123"/>
        <v>0.12500000000000078</v>
      </c>
      <c r="G1556" s="5">
        <f t="shared" si="124"/>
        <v>0.45000000000000284</v>
      </c>
      <c r="R1556">
        <f t="shared" si="120"/>
        <v>0</v>
      </c>
      <c r="S1556">
        <f t="shared" si="121"/>
        <v>91</v>
      </c>
      <c r="T1556">
        <f t="shared" si="122"/>
        <v>25.277777777777779</v>
      </c>
    </row>
    <row r="1557" spans="2:20" x14ac:dyDescent="0.3">
      <c r="B1557" s="13" t="s">
        <v>12</v>
      </c>
      <c r="C1557" s="13">
        <v>1549</v>
      </c>
      <c r="D1557" s="13">
        <v>72</v>
      </c>
      <c r="E1557" s="14">
        <v>91.5</v>
      </c>
      <c r="F1557" s="5">
        <f t="shared" si="123"/>
        <v>0.1388888888888889</v>
      </c>
      <c r="G1557" s="5">
        <f t="shared" si="124"/>
        <v>0.5</v>
      </c>
      <c r="R1557">
        <f t="shared" si="120"/>
        <v>0</v>
      </c>
      <c r="S1557">
        <f t="shared" si="121"/>
        <v>91.5</v>
      </c>
      <c r="T1557">
        <f t="shared" si="122"/>
        <v>25.416666666666664</v>
      </c>
    </row>
    <row r="1558" spans="2:20" x14ac:dyDescent="0.3">
      <c r="B1558" s="13" t="s">
        <v>12</v>
      </c>
      <c r="C1558" s="13">
        <v>1550</v>
      </c>
      <c r="D1558" s="13">
        <v>73</v>
      </c>
      <c r="E1558" s="14">
        <v>92</v>
      </c>
      <c r="F1558" s="5">
        <f t="shared" si="123"/>
        <v>0.16666666666666705</v>
      </c>
      <c r="G1558" s="5">
        <f t="shared" si="124"/>
        <v>0.60000000000000142</v>
      </c>
      <c r="R1558">
        <f t="shared" si="120"/>
        <v>0</v>
      </c>
      <c r="S1558">
        <f t="shared" si="121"/>
        <v>92</v>
      </c>
      <c r="T1558">
        <f t="shared" si="122"/>
        <v>25.555555555555554</v>
      </c>
    </row>
    <row r="1559" spans="2:20" x14ac:dyDescent="0.3">
      <c r="B1559" s="13" t="s">
        <v>12</v>
      </c>
      <c r="C1559" s="13">
        <v>1551</v>
      </c>
      <c r="D1559" s="13">
        <v>74</v>
      </c>
      <c r="E1559" s="14">
        <v>92.7</v>
      </c>
      <c r="F1559" s="5">
        <f t="shared" si="123"/>
        <v>0.19444444444444522</v>
      </c>
      <c r="G1559" s="5">
        <f t="shared" si="124"/>
        <v>0.70000000000000284</v>
      </c>
      <c r="R1559">
        <f t="shared" si="120"/>
        <v>0</v>
      </c>
      <c r="S1559">
        <f t="shared" si="121"/>
        <v>92.7</v>
      </c>
      <c r="T1559">
        <f t="shared" si="122"/>
        <v>25.75</v>
      </c>
    </row>
    <row r="1560" spans="2:20" x14ac:dyDescent="0.3">
      <c r="B1560" s="13" t="s">
        <v>12</v>
      </c>
      <c r="C1560" s="13">
        <v>1552</v>
      </c>
      <c r="D1560" s="13">
        <v>75</v>
      </c>
      <c r="E1560" s="14">
        <v>93.4</v>
      </c>
      <c r="F1560" s="5">
        <f t="shared" si="123"/>
        <v>0.20833333333333331</v>
      </c>
      <c r="G1560" s="5">
        <f t="shared" si="124"/>
        <v>0.75</v>
      </c>
      <c r="R1560">
        <f t="shared" si="120"/>
        <v>0</v>
      </c>
      <c r="S1560">
        <f t="shared" si="121"/>
        <v>93.4</v>
      </c>
      <c r="T1560">
        <f t="shared" si="122"/>
        <v>25.944444444444446</v>
      </c>
    </row>
    <row r="1561" spans="2:20" x14ac:dyDescent="0.3">
      <c r="B1561" s="13" t="s">
        <v>12</v>
      </c>
      <c r="C1561" s="13">
        <v>1553</v>
      </c>
      <c r="D1561" s="13">
        <v>76</v>
      </c>
      <c r="E1561" s="14">
        <v>94.2</v>
      </c>
      <c r="F1561" s="5">
        <f t="shared" si="123"/>
        <v>0.20833333333333331</v>
      </c>
      <c r="G1561" s="5">
        <f t="shared" si="124"/>
        <v>0.75</v>
      </c>
      <c r="R1561">
        <f t="shared" si="120"/>
        <v>0</v>
      </c>
      <c r="S1561">
        <f t="shared" si="121"/>
        <v>94.2</v>
      </c>
      <c r="T1561">
        <f t="shared" si="122"/>
        <v>26.166666666666668</v>
      </c>
    </row>
    <row r="1562" spans="2:20" x14ac:dyDescent="0.3">
      <c r="B1562" s="13" t="s">
        <v>12</v>
      </c>
      <c r="C1562" s="13">
        <v>1554</v>
      </c>
      <c r="D1562" s="13">
        <v>77</v>
      </c>
      <c r="E1562" s="14">
        <v>94.9</v>
      </c>
      <c r="F1562" s="5">
        <f t="shared" si="123"/>
        <v>0.20833333333333331</v>
      </c>
      <c r="G1562" s="5">
        <f t="shared" si="124"/>
        <v>0.75</v>
      </c>
      <c r="R1562">
        <f t="shared" si="120"/>
        <v>0</v>
      </c>
      <c r="S1562">
        <f t="shared" si="121"/>
        <v>94.9</v>
      </c>
      <c r="T1562">
        <f t="shared" si="122"/>
        <v>26.361111111111111</v>
      </c>
    </row>
    <row r="1563" spans="2:20" x14ac:dyDescent="0.3">
      <c r="B1563" s="13" t="s">
        <v>12</v>
      </c>
      <c r="C1563" s="13">
        <v>1555</v>
      </c>
      <c r="D1563" s="13">
        <v>78</v>
      </c>
      <c r="E1563" s="14">
        <v>95.7</v>
      </c>
      <c r="F1563" s="5">
        <f t="shared" si="123"/>
        <v>0.23611111111110952</v>
      </c>
      <c r="G1563" s="5">
        <f t="shared" si="124"/>
        <v>0.84999999999999432</v>
      </c>
      <c r="R1563">
        <f t="shared" si="120"/>
        <v>0</v>
      </c>
      <c r="S1563">
        <f t="shared" si="121"/>
        <v>95.7</v>
      </c>
      <c r="T1563">
        <f t="shared" si="122"/>
        <v>26.583333333333332</v>
      </c>
    </row>
    <row r="1564" spans="2:20" x14ac:dyDescent="0.3">
      <c r="B1564" s="13" t="s">
        <v>12</v>
      </c>
      <c r="C1564" s="13">
        <v>1556</v>
      </c>
      <c r="D1564" s="13">
        <v>79</v>
      </c>
      <c r="E1564" s="14">
        <v>96.6</v>
      </c>
      <c r="F1564" s="5">
        <f t="shared" si="123"/>
        <v>0.27777777777777779</v>
      </c>
      <c r="G1564" s="5">
        <f t="shared" si="124"/>
        <v>1</v>
      </c>
      <c r="R1564">
        <f t="shared" si="120"/>
        <v>0</v>
      </c>
      <c r="S1564">
        <f t="shared" si="121"/>
        <v>96.6</v>
      </c>
      <c r="T1564">
        <f t="shared" si="122"/>
        <v>26.833333333333332</v>
      </c>
    </row>
    <row r="1565" spans="2:20" x14ac:dyDescent="0.3">
      <c r="B1565" s="13" t="s">
        <v>12</v>
      </c>
      <c r="C1565" s="13">
        <v>1557</v>
      </c>
      <c r="D1565" s="13">
        <v>80</v>
      </c>
      <c r="E1565" s="14">
        <v>97.7</v>
      </c>
      <c r="F1565" s="5">
        <f t="shared" si="123"/>
        <v>0.31944444444444603</v>
      </c>
      <c r="G1565" s="5">
        <f t="shared" si="124"/>
        <v>1.1500000000000057</v>
      </c>
      <c r="R1565">
        <f t="shared" si="120"/>
        <v>0</v>
      </c>
      <c r="S1565">
        <f t="shared" si="121"/>
        <v>97.7</v>
      </c>
      <c r="T1565">
        <f t="shared" si="122"/>
        <v>27.138888888888889</v>
      </c>
    </row>
    <row r="1566" spans="2:20" x14ac:dyDescent="0.3">
      <c r="B1566" s="13" t="s">
        <v>12</v>
      </c>
      <c r="C1566" s="13">
        <v>1558</v>
      </c>
      <c r="D1566" s="13">
        <v>81</v>
      </c>
      <c r="E1566" s="14">
        <v>98.9</v>
      </c>
      <c r="F1566" s="5">
        <f t="shared" si="123"/>
        <v>0.37500000000000039</v>
      </c>
      <c r="G1566" s="5">
        <f t="shared" si="124"/>
        <v>1.3500000000000014</v>
      </c>
      <c r="R1566">
        <f t="shared" si="120"/>
        <v>0</v>
      </c>
      <c r="S1566">
        <f t="shared" si="121"/>
        <v>98.9</v>
      </c>
      <c r="T1566">
        <f t="shared" si="122"/>
        <v>27.472222222222221</v>
      </c>
    </row>
    <row r="1567" spans="2:20" x14ac:dyDescent="0.3">
      <c r="B1567" s="13" t="s">
        <v>12</v>
      </c>
      <c r="C1567" s="13">
        <v>1559</v>
      </c>
      <c r="D1567" s="13">
        <v>82</v>
      </c>
      <c r="E1567" s="14">
        <v>100.4</v>
      </c>
      <c r="F1567" s="5">
        <f t="shared" si="123"/>
        <v>0.43055555555555475</v>
      </c>
      <c r="G1567" s="5">
        <f t="shared" si="124"/>
        <v>1.5499999999999972</v>
      </c>
      <c r="R1567">
        <f t="shared" si="120"/>
        <v>0</v>
      </c>
      <c r="S1567">
        <f t="shared" si="121"/>
        <v>100.4</v>
      </c>
      <c r="T1567">
        <f t="shared" si="122"/>
        <v>27.888888888888889</v>
      </c>
    </row>
    <row r="1568" spans="2:20" x14ac:dyDescent="0.3">
      <c r="B1568" s="13" t="s">
        <v>12</v>
      </c>
      <c r="C1568" s="13">
        <v>1560</v>
      </c>
      <c r="D1568" s="13">
        <v>83</v>
      </c>
      <c r="E1568" s="14">
        <v>102</v>
      </c>
      <c r="F1568" s="5">
        <f t="shared" si="123"/>
        <v>0.44444444444444287</v>
      </c>
      <c r="G1568" s="5">
        <f t="shared" si="124"/>
        <v>1.5999999999999943</v>
      </c>
      <c r="R1568">
        <f t="shared" si="120"/>
        <v>0</v>
      </c>
      <c r="S1568">
        <f t="shared" si="121"/>
        <v>102</v>
      </c>
      <c r="T1568">
        <f t="shared" si="122"/>
        <v>28.333333333333332</v>
      </c>
    </row>
    <row r="1569" spans="2:20" x14ac:dyDescent="0.3">
      <c r="B1569" s="13" t="s">
        <v>12</v>
      </c>
      <c r="C1569" s="13">
        <v>1561</v>
      </c>
      <c r="D1569" s="13">
        <v>84</v>
      </c>
      <c r="E1569" s="14">
        <v>103.6</v>
      </c>
      <c r="F1569" s="5">
        <f t="shared" si="123"/>
        <v>0.44444444444444481</v>
      </c>
      <c r="G1569" s="5">
        <f t="shared" si="124"/>
        <v>1.6000000000000014</v>
      </c>
      <c r="R1569">
        <f t="shared" si="120"/>
        <v>0</v>
      </c>
      <c r="S1569">
        <f t="shared" si="121"/>
        <v>103.6</v>
      </c>
      <c r="T1569">
        <f t="shared" si="122"/>
        <v>28.777777777777775</v>
      </c>
    </row>
    <row r="1570" spans="2:20" x14ac:dyDescent="0.3">
      <c r="B1570" s="13" t="s">
        <v>12</v>
      </c>
      <c r="C1570" s="13">
        <v>1562</v>
      </c>
      <c r="D1570" s="13">
        <v>85</v>
      </c>
      <c r="E1570" s="14">
        <v>105.2</v>
      </c>
      <c r="F1570" s="5">
        <f t="shared" si="123"/>
        <v>0.44444444444444481</v>
      </c>
      <c r="G1570" s="5">
        <f t="shared" si="124"/>
        <v>1.6000000000000014</v>
      </c>
      <c r="R1570">
        <f t="shared" si="120"/>
        <v>0</v>
      </c>
      <c r="S1570">
        <f t="shared" si="121"/>
        <v>105.2</v>
      </c>
      <c r="T1570">
        <f t="shared" si="122"/>
        <v>29.222222222222221</v>
      </c>
    </row>
    <row r="1571" spans="2:20" x14ac:dyDescent="0.3">
      <c r="B1571" s="13" t="s">
        <v>12</v>
      </c>
      <c r="C1571" s="13">
        <v>1563</v>
      </c>
      <c r="D1571" s="13">
        <v>86</v>
      </c>
      <c r="E1571" s="14">
        <v>106.8</v>
      </c>
      <c r="F1571" s="5">
        <f t="shared" si="123"/>
        <v>0.45833333333333293</v>
      </c>
      <c r="G1571" s="5">
        <f t="shared" si="124"/>
        <v>1.6499999999999986</v>
      </c>
      <c r="R1571">
        <f t="shared" si="120"/>
        <v>0</v>
      </c>
      <c r="S1571">
        <f t="shared" si="121"/>
        <v>106.8</v>
      </c>
      <c r="T1571">
        <f t="shared" si="122"/>
        <v>29.666666666666664</v>
      </c>
    </row>
    <row r="1572" spans="2:20" x14ac:dyDescent="0.3">
      <c r="B1572" s="13" t="s">
        <v>12</v>
      </c>
      <c r="C1572" s="13">
        <v>1564</v>
      </c>
      <c r="D1572" s="13">
        <v>87</v>
      </c>
      <c r="E1572" s="14">
        <v>108.5</v>
      </c>
      <c r="F1572" s="5">
        <f t="shared" si="123"/>
        <v>0.47222222222222299</v>
      </c>
      <c r="G1572" s="5">
        <f t="shared" si="124"/>
        <v>1.7000000000000028</v>
      </c>
      <c r="R1572">
        <f t="shared" si="120"/>
        <v>0</v>
      </c>
      <c r="S1572">
        <f t="shared" si="121"/>
        <v>108.5</v>
      </c>
      <c r="T1572">
        <f t="shared" si="122"/>
        <v>30.138888888888889</v>
      </c>
    </row>
    <row r="1573" spans="2:20" x14ac:dyDescent="0.3">
      <c r="B1573" s="13" t="s">
        <v>12</v>
      </c>
      <c r="C1573" s="13">
        <v>1565</v>
      </c>
      <c r="D1573" s="13">
        <v>88</v>
      </c>
      <c r="E1573" s="14">
        <v>110.2</v>
      </c>
      <c r="F1573" s="5">
        <f t="shared" si="123"/>
        <v>0.47222222222222299</v>
      </c>
      <c r="G1573" s="5">
        <f t="shared" si="124"/>
        <v>1.7000000000000028</v>
      </c>
      <c r="R1573">
        <f t="shared" si="120"/>
        <v>0</v>
      </c>
      <c r="S1573">
        <f t="shared" si="121"/>
        <v>110.2</v>
      </c>
      <c r="T1573">
        <f t="shared" si="122"/>
        <v>30.611111111111111</v>
      </c>
    </row>
    <row r="1574" spans="2:20" x14ac:dyDescent="0.3">
      <c r="B1574" s="13" t="s">
        <v>12</v>
      </c>
      <c r="C1574" s="13">
        <v>1566</v>
      </c>
      <c r="D1574" s="13">
        <v>89</v>
      </c>
      <c r="E1574" s="14">
        <v>111.9</v>
      </c>
      <c r="F1574" s="5">
        <f t="shared" si="123"/>
        <v>0.4861111111111111</v>
      </c>
      <c r="G1574" s="5">
        <f t="shared" si="124"/>
        <v>1.75</v>
      </c>
      <c r="R1574">
        <f t="shared" si="120"/>
        <v>0</v>
      </c>
      <c r="S1574">
        <f t="shared" si="121"/>
        <v>111.9</v>
      </c>
      <c r="T1574">
        <f t="shared" si="122"/>
        <v>31.083333333333336</v>
      </c>
    </row>
    <row r="1575" spans="2:20" x14ac:dyDescent="0.3">
      <c r="B1575" s="13" t="s">
        <v>12</v>
      </c>
      <c r="C1575" s="13">
        <v>1567</v>
      </c>
      <c r="D1575" s="13">
        <v>90</v>
      </c>
      <c r="E1575" s="14">
        <v>113.7</v>
      </c>
      <c r="F1575" s="5">
        <f t="shared" si="123"/>
        <v>0.47222222222222104</v>
      </c>
      <c r="G1575" s="5">
        <f t="shared" si="124"/>
        <v>1.6999999999999957</v>
      </c>
      <c r="R1575">
        <f t="shared" si="120"/>
        <v>0</v>
      </c>
      <c r="S1575">
        <f t="shared" si="121"/>
        <v>113.7</v>
      </c>
      <c r="T1575">
        <f t="shared" si="122"/>
        <v>31.583333333333332</v>
      </c>
    </row>
    <row r="1576" spans="2:20" x14ac:dyDescent="0.3">
      <c r="B1576" s="13" t="s">
        <v>12</v>
      </c>
      <c r="C1576" s="13">
        <v>1568</v>
      </c>
      <c r="D1576" s="13">
        <v>91</v>
      </c>
      <c r="E1576" s="14">
        <v>115.3</v>
      </c>
      <c r="F1576" s="5">
        <f t="shared" si="123"/>
        <v>0.43055555555555475</v>
      </c>
      <c r="G1576" s="5">
        <f t="shared" si="124"/>
        <v>1.5499999999999972</v>
      </c>
      <c r="R1576">
        <f t="shared" si="120"/>
        <v>0</v>
      </c>
      <c r="S1576">
        <f t="shared" si="121"/>
        <v>115.3</v>
      </c>
      <c r="T1576">
        <f t="shared" si="122"/>
        <v>32.027777777777779</v>
      </c>
    </row>
    <row r="1577" spans="2:20" x14ac:dyDescent="0.3">
      <c r="B1577" s="13" t="s">
        <v>12</v>
      </c>
      <c r="C1577" s="13">
        <v>1569</v>
      </c>
      <c r="D1577" s="13">
        <v>92</v>
      </c>
      <c r="E1577" s="14">
        <v>116.8</v>
      </c>
      <c r="F1577" s="5">
        <f t="shared" si="123"/>
        <v>0.40277777777777857</v>
      </c>
      <c r="G1577" s="5">
        <f t="shared" si="124"/>
        <v>1.4500000000000028</v>
      </c>
      <c r="R1577">
        <f t="shared" si="120"/>
        <v>0</v>
      </c>
      <c r="S1577">
        <f t="shared" si="121"/>
        <v>116.8</v>
      </c>
      <c r="T1577">
        <f t="shared" si="122"/>
        <v>32.444444444444443</v>
      </c>
    </row>
    <row r="1578" spans="2:20" x14ac:dyDescent="0.3">
      <c r="B1578" s="13" t="s">
        <v>12</v>
      </c>
      <c r="C1578" s="13">
        <v>1570</v>
      </c>
      <c r="D1578" s="13">
        <v>93</v>
      </c>
      <c r="E1578" s="14">
        <v>118.2</v>
      </c>
      <c r="F1578" s="5">
        <f t="shared" si="123"/>
        <v>0.37500000000000039</v>
      </c>
      <c r="G1578" s="5">
        <f t="shared" si="124"/>
        <v>1.3500000000000014</v>
      </c>
      <c r="R1578">
        <f t="shared" si="120"/>
        <v>0</v>
      </c>
      <c r="S1578">
        <f t="shared" si="121"/>
        <v>118.2</v>
      </c>
      <c r="T1578">
        <f t="shared" si="122"/>
        <v>32.833333333333336</v>
      </c>
    </row>
    <row r="1579" spans="2:20" x14ac:dyDescent="0.3">
      <c r="B1579" s="13" t="s">
        <v>12</v>
      </c>
      <c r="C1579" s="13">
        <v>1571</v>
      </c>
      <c r="D1579" s="13">
        <v>94</v>
      </c>
      <c r="E1579" s="14">
        <v>119.5</v>
      </c>
      <c r="F1579" s="5">
        <f t="shared" si="123"/>
        <v>0.34722222222222221</v>
      </c>
      <c r="G1579" s="5">
        <f t="shared" si="124"/>
        <v>1.25</v>
      </c>
      <c r="R1579">
        <f t="shared" si="120"/>
        <v>0</v>
      </c>
      <c r="S1579">
        <f t="shared" si="121"/>
        <v>119.5</v>
      </c>
      <c r="T1579">
        <f t="shared" si="122"/>
        <v>33.194444444444443</v>
      </c>
    </row>
    <row r="1580" spans="2:20" x14ac:dyDescent="0.3">
      <c r="B1580" s="13" t="s">
        <v>12</v>
      </c>
      <c r="C1580" s="13">
        <v>1572</v>
      </c>
      <c r="D1580" s="13">
        <v>95</v>
      </c>
      <c r="E1580" s="14">
        <v>120.7</v>
      </c>
      <c r="F1580" s="5">
        <f t="shared" si="123"/>
        <v>0.31944444444444403</v>
      </c>
      <c r="G1580" s="5">
        <f t="shared" si="124"/>
        <v>1.1499999999999986</v>
      </c>
      <c r="R1580">
        <f t="shared" si="120"/>
        <v>0</v>
      </c>
      <c r="S1580">
        <f t="shared" si="121"/>
        <v>120.7</v>
      </c>
      <c r="T1580">
        <f t="shared" si="122"/>
        <v>33.527777777777779</v>
      </c>
    </row>
    <row r="1581" spans="2:20" x14ac:dyDescent="0.3">
      <c r="B1581" s="13" t="s">
        <v>12</v>
      </c>
      <c r="C1581" s="13">
        <v>1573</v>
      </c>
      <c r="D1581" s="13">
        <v>96</v>
      </c>
      <c r="E1581" s="14">
        <v>121.8</v>
      </c>
      <c r="F1581" s="5">
        <f t="shared" si="123"/>
        <v>0.26388888888888767</v>
      </c>
      <c r="G1581" s="5">
        <f t="shared" si="124"/>
        <v>0.94999999999999574</v>
      </c>
      <c r="R1581">
        <f t="shared" si="120"/>
        <v>0</v>
      </c>
      <c r="S1581">
        <f t="shared" si="121"/>
        <v>121.8</v>
      </c>
      <c r="T1581">
        <f t="shared" si="122"/>
        <v>33.833333333333329</v>
      </c>
    </row>
    <row r="1582" spans="2:20" x14ac:dyDescent="0.3">
      <c r="B1582" s="13" t="s">
        <v>12</v>
      </c>
      <c r="C1582" s="13">
        <v>1574</v>
      </c>
      <c r="D1582" s="13">
        <v>97</v>
      </c>
      <c r="E1582" s="14">
        <v>122.6</v>
      </c>
      <c r="F1582" s="5">
        <f t="shared" si="123"/>
        <v>0.19444444444444522</v>
      </c>
      <c r="G1582" s="5">
        <f t="shared" si="124"/>
        <v>0.70000000000000284</v>
      </c>
      <c r="R1582">
        <f t="shared" si="120"/>
        <v>0</v>
      </c>
      <c r="S1582">
        <f t="shared" si="121"/>
        <v>122.6</v>
      </c>
      <c r="T1582">
        <f t="shared" si="122"/>
        <v>34.05555555555555</v>
      </c>
    </row>
    <row r="1583" spans="2:20" x14ac:dyDescent="0.3">
      <c r="B1583" s="13" t="s">
        <v>12</v>
      </c>
      <c r="C1583" s="13">
        <v>1575</v>
      </c>
      <c r="D1583" s="13">
        <v>98</v>
      </c>
      <c r="E1583" s="14">
        <v>123.2</v>
      </c>
      <c r="F1583" s="5">
        <f t="shared" si="123"/>
        <v>0.1388888888888889</v>
      </c>
      <c r="G1583" s="5">
        <f t="shared" si="124"/>
        <v>0.5</v>
      </c>
      <c r="R1583">
        <f t="shared" si="120"/>
        <v>0</v>
      </c>
      <c r="S1583">
        <f t="shared" si="121"/>
        <v>123.2</v>
      </c>
      <c r="T1583">
        <f t="shared" si="122"/>
        <v>34.222222222222221</v>
      </c>
    </row>
    <row r="1584" spans="2:20" x14ac:dyDescent="0.3">
      <c r="B1584" s="13" t="s">
        <v>12</v>
      </c>
      <c r="C1584" s="13">
        <v>1576</v>
      </c>
      <c r="D1584" s="13">
        <v>99</v>
      </c>
      <c r="E1584" s="14">
        <v>123.6</v>
      </c>
      <c r="F1584" s="5">
        <f t="shared" si="123"/>
        <v>6.9444444444444448E-2</v>
      </c>
      <c r="G1584" s="5">
        <f t="shared" si="124"/>
        <v>0.25</v>
      </c>
      <c r="R1584">
        <f t="shared" si="120"/>
        <v>0</v>
      </c>
      <c r="S1584">
        <f t="shared" si="121"/>
        <v>123.6</v>
      </c>
      <c r="T1584">
        <f t="shared" si="122"/>
        <v>34.333333333333329</v>
      </c>
    </row>
    <row r="1585" spans="2:20" x14ac:dyDescent="0.3">
      <c r="B1585" s="13" t="s">
        <v>12</v>
      </c>
      <c r="C1585" s="13">
        <v>1577</v>
      </c>
      <c r="D1585" s="13">
        <v>100</v>
      </c>
      <c r="E1585" s="14">
        <v>123.7</v>
      </c>
      <c r="F1585" s="5">
        <f t="shared" si="123"/>
        <v>0</v>
      </c>
      <c r="G1585" s="5">
        <f t="shared" si="124"/>
        <v>0</v>
      </c>
      <c r="R1585">
        <f t="shared" si="120"/>
        <v>0</v>
      </c>
      <c r="S1585">
        <f t="shared" si="121"/>
        <v>123.7</v>
      </c>
      <c r="T1585">
        <f t="shared" si="122"/>
        <v>34.361111111111114</v>
      </c>
    </row>
    <row r="1586" spans="2:20" x14ac:dyDescent="0.3">
      <c r="B1586" s="13" t="s">
        <v>12</v>
      </c>
      <c r="C1586" s="13">
        <v>1578</v>
      </c>
      <c r="D1586" s="13">
        <v>101</v>
      </c>
      <c r="E1586" s="14">
        <v>123.6</v>
      </c>
      <c r="F1586" s="5">
        <f t="shared" si="123"/>
        <v>-5.5555555555556344E-2</v>
      </c>
      <c r="G1586" s="5">
        <f t="shared" si="124"/>
        <v>-0.20000000000000284</v>
      </c>
      <c r="R1586">
        <f t="shared" si="120"/>
        <v>0</v>
      </c>
      <c r="S1586">
        <f t="shared" si="121"/>
        <v>123.6</v>
      </c>
      <c r="T1586">
        <f t="shared" si="122"/>
        <v>34.333333333333329</v>
      </c>
    </row>
    <row r="1587" spans="2:20" x14ac:dyDescent="0.3">
      <c r="B1587" s="13" t="s">
        <v>12</v>
      </c>
      <c r="C1587" s="13">
        <v>1579</v>
      </c>
      <c r="D1587" s="13">
        <v>102</v>
      </c>
      <c r="E1587" s="14">
        <v>123.3</v>
      </c>
      <c r="F1587" s="5">
        <f t="shared" si="123"/>
        <v>-8.3333333333332538E-2</v>
      </c>
      <c r="G1587" s="5">
        <f t="shared" si="124"/>
        <v>-0.29999999999999716</v>
      </c>
      <c r="R1587">
        <f t="shared" si="120"/>
        <v>0</v>
      </c>
      <c r="S1587">
        <f t="shared" si="121"/>
        <v>123.3</v>
      </c>
      <c r="T1587">
        <f t="shared" si="122"/>
        <v>34.25</v>
      </c>
    </row>
    <row r="1588" spans="2:20" x14ac:dyDescent="0.3">
      <c r="B1588" s="13" t="s">
        <v>12</v>
      </c>
      <c r="C1588" s="13">
        <v>1580</v>
      </c>
      <c r="D1588" s="13">
        <v>103</v>
      </c>
      <c r="E1588" s="14">
        <v>123</v>
      </c>
      <c r="F1588" s="5">
        <f t="shared" si="123"/>
        <v>-0.11111111111111072</v>
      </c>
      <c r="G1588" s="5">
        <f t="shared" si="124"/>
        <v>-0.39999999999999858</v>
      </c>
      <c r="R1588">
        <f t="shared" si="120"/>
        <v>0</v>
      </c>
      <c r="S1588">
        <f t="shared" si="121"/>
        <v>123</v>
      </c>
      <c r="T1588">
        <f t="shared" si="122"/>
        <v>34.166666666666664</v>
      </c>
    </row>
    <row r="1589" spans="2:20" x14ac:dyDescent="0.3">
      <c r="B1589" s="13" t="s">
        <v>12</v>
      </c>
      <c r="C1589" s="13">
        <v>1581</v>
      </c>
      <c r="D1589" s="13">
        <v>104</v>
      </c>
      <c r="E1589" s="14">
        <v>122.5</v>
      </c>
      <c r="F1589" s="5">
        <f t="shared" si="123"/>
        <v>-0.12500000000000078</v>
      </c>
      <c r="G1589" s="5">
        <f t="shared" si="124"/>
        <v>-0.45000000000000284</v>
      </c>
      <c r="R1589">
        <f t="shared" si="120"/>
        <v>0</v>
      </c>
      <c r="S1589">
        <f t="shared" si="121"/>
        <v>122.5</v>
      </c>
      <c r="T1589">
        <f t="shared" si="122"/>
        <v>34.027777777777779</v>
      </c>
    </row>
    <row r="1590" spans="2:20" x14ac:dyDescent="0.3">
      <c r="B1590" s="13" t="s">
        <v>12</v>
      </c>
      <c r="C1590" s="13">
        <v>1582</v>
      </c>
      <c r="D1590" s="13">
        <v>105</v>
      </c>
      <c r="E1590" s="14">
        <v>122.1</v>
      </c>
      <c r="F1590" s="5">
        <f t="shared" si="123"/>
        <v>-0.1388888888888889</v>
      </c>
      <c r="G1590" s="5">
        <f t="shared" si="124"/>
        <v>-0.5</v>
      </c>
      <c r="R1590">
        <f t="shared" si="120"/>
        <v>0</v>
      </c>
      <c r="S1590">
        <f t="shared" si="121"/>
        <v>122.1</v>
      </c>
      <c r="T1590">
        <f t="shared" si="122"/>
        <v>33.916666666666664</v>
      </c>
    </row>
    <row r="1591" spans="2:20" x14ac:dyDescent="0.3">
      <c r="B1591" s="13" t="s">
        <v>12</v>
      </c>
      <c r="C1591" s="13">
        <v>1583</v>
      </c>
      <c r="D1591" s="13">
        <v>106</v>
      </c>
      <c r="E1591" s="14">
        <v>121.5</v>
      </c>
      <c r="F1591" s="5">
        <f t="shared" si="123"/>
        <v>-0.18055555555555516</v>
      </c>
      <c r="G1591" s="5">
        <f t="shared" si="124"/>
        <v>-0.64999999999999858</v>
      </c>
      <c r="R1591">
        <f t="shared" si="120"/>
        <v>0</v>
      </c>
      <c r="S1591">
        <f t="shared" si="121"/>
        <v>121.5</v>
      </c>
      <c r="T1591">
        <f t="shared" si="122"/>
        <v>33.75</v>
      </c>
    </row>
    <row r="1592" spans="2:20" x14ac:dyDescent="0.3">
      <c r="B1592" s="13" t="s">
        <v>12</v>
      </c>
      <c r="C1592" s="13">
        <v>1584</v>
      </c>
      <c r="D1592" s="13">
        <v>107</v>
      </c>
      <c r="E1592" s="14">
        <v>120.8</v>
      </c>
      <c r="F1592" s="5">
        <f t="shared" si="123"/>
        <v>-0.20833333333333331</v>
      </c>
      <c r="G1592" s="5">
        <f t="shared" si="124"/>
        <v>-0.75</v>
      </c>
      <c r="R1592">
        <f t="shared" si="120"/>
        <v>0</v>
      </c>
      <c r="S1592">
        <f t="shared" si="121"/>
        <v>120.8</v>
      </c>
      <c r="T1592">
        <f t="shared" si="122"/>
        <v>33.555555555555557</v>
      </c>
    </row>
    <row r="1593" spans="2:20" x14ac:dyDescent="0.3">
      <c r="B1593" s="13" t="s">
        <v>12</v>
      </c>
      <c r="C1593" s="13">
        <v>1585</v>
      </c>
      <c r="D1593" s="13">
        <v>108</v>
      </c>
      <c r="E1593" s="14">
        <v>120</v>
      </c>
      <c r="F1593" s="5">
        <f t="shared" si="123"/>
        <v>-0.23611111111111149</v>
      </c>
      <c r="G1593" s="5">
        <f t="shared" si="124"/>
        <v>-0.85000000000000142</v>
      </c>
      <c r="R1593">
        <f t="shared" si="120"/>
        <v>0</v>
      </c>
      <c r="S1593">
        <f t="shared" si="121"/>
        <v>120</v>
      </c>
      <c r="T1593">
        <f t="shared" si="122"/>
        <v>33.333333333333336</v>
      </c>
    </row>
    <row r="1594" spans="2:20" x14ac:dyDescent="0.3">
      <c r="B1594" s="13" t="s">
        <v>12</v>
      </c>
      <c r="C1594" s="13">
        <v>1586</v>
      </c>
      <c r="D1594" s="13">
        <v>109</v>
      </c>
      <c r="E1594" s="14">
        <v>119.1</v>
      </c>
      <c r="F1594" s="5">
        <f t="shared" si="123"/>
        <v>-0.26388888888888967</v>
      </c>
      <c r="G1594" s="5">
        <f t="shared" si="124"/>
        <v>-0.95000000000000284</v>
      </c>
      <c r="R1594">
        <f t="shared" si="120"/>
        <v>0</v>
      </c>
      <c r="S1594">
        <f t="shared" si="121"/>
        <v>119.1</v>
      </c>
      <c r="T1594">
        <f t="shared" si="122"/>
        <v>33.083333333333329</v>
      </c>
    </row>
    <row r="1595" spans="2:20" x14ac:dyDescent="0.3">
      <c r="B1595" s="13" t="s">
        <v>12</v>
      </c>
      <c r="C1595" s="13">
        <v>1587</v>
      </c>
      <c r="D1595" s="13">
        <v>110</v>
      </c>
      <c r="E1595" s="14">
        <v>118.1</v>
      </c>
      <c r="F1595" s="5">
        <f t="shared" si="123"/>
        <v>-0.27777777777777779</v>
      </c>
      <c r="G1595" s="5">
        <f t="shared" si="124"/>
        <v>-1</v>
      </c>
      <c r="R1595">
        <f t="shared" si="120"/>
        <v>0</v>
      </c>
      <c r="S1595">
        <f t="shared" si="121"/>
        <v>118.1</v>
      </c>
      <c r="T1595">
        <f t="shared" si="122"/>
        <v>32.80555555555555</v>
      </c>
    </row>
    <row r="1596" spans="2:20" x14ac:dyDescent="0.3">
      <c r="B1596" s="13" t="s">
        <v>12</v>
      </c>
      <c r="C1596" s="13">
        <v>1588</v>
      </c>
      <c r="D1596" s="13">
        <v>111</v>
      </c>
      <c r="E1596" s="14">
        <v>117.1</v>
      </c>
      <c r="F1596" s="5">
        <f t="shared" si="123"/>
        <v>-0.26388888888888767</v>
      </c>
      <c r="G1596" s="5">
        <f t="shared" si="124"/>
        <v>-0.94999999999999574</v>
      </c>
      <c r="R1596">
        <f t="shared" si="120"/>
        <v>0</v>
      </c>
      <c r="S1596">
        <f t="shared" si="121"/>
        <v>117.1</v>
      </c>
      <c r="T1596">
        <f t="shared" si="122"/>
        <v>32.527777777777779</v>
      </c>
    </row>
    <row r="1597" spans="2:20" x14ac:dyDescent="0.3">
      <c r="B1597" s="13" t="s">
        <v>12</v>
      </c>
      <c r="C1597" s="13">
        <v>1589</v>
      </c>
      <c r="D1597" s="13">
        <v>112</v>
      </c>
      <c r="E1597" s="14">
        <v>116.2</v>
      </c>
      <c r="F1597" s="5">
        <f t="shared" si="123"/>
        <v>-0.22222222222222143</v>
      </c>
      <c r="G1597" s="5">
        <f t="shared" si="124"/>
        <v>-0.79999999999999716</v>
      </c>
      <c r="R1597">
        <f t="shared" si="120"/>
        <v>0</v>
      </c>
      <c r="S1597">
        <f t="shared" si="121"/>
        <v>116.2</v>
      </c>
      <c r="T1597">
        <f t="shared" si="122"/>
        <v>32.277777777777779</v>
      </c>
    </row>
    <row r="1598" spans="2:20" x14ac:dyDescent="0.3">
      <c r="B1598" s="13" t="s">
        <v>12</v>
      </c>
      <c r="C1598" s="13">
        <v>1590</v>
      </c>
      <c r="D1598" s="13">
        <v>113</v>
      </c>
      <c r="E1598" s="14">
        <v>115.5</v>
      </c>
      <c r="F1598" s="5">
        <f t="shared" si="123"/>
        <v>-0.18055555555555516</v>
      </c>
      <c r="G1598" s="5">
        <f t="shared" si="124"/>
        <v>-0.64999999999999858</v>
      </c>
      <c r="R1598">
        <f t="shared" si="120"/>
        <v>0</v>
      </c>
      <c r="S1598">
        <f t="shared" si="121"/>
        <v>115.5</v>
      </c>
      <c r="T1598">
        <f t="shared" si="122"/>
        <v>32.083333333333336</v>
      </c>
    </row>
    <row r="1599" spans="2:20" x14ac:dyDescent="0.3">
      <c r="B1599" s="13" t="s">
        <v>12</v>
      </c>
      <c r="C1599" s="13">
        <v>1591</v>
      </c>
      <c r="D1599" s="13">
        <v>114</v>
      </c>
      <c r="E1599" s="14">
        <v>114.9</v>
      </c>
      <c r="F1599" s="5">
        <f t="shared" si="123"/>
        <v>-0.1388888888888889</v>
      </c>
      <c r="G1599" s="5">
        <f t="shared" si="124"/>
        <v>-0.5</v>
      </c>
      <c r="R1599">
        <f t="shared" si="120"/>
        <v>0</v>
      </c>
      <c r="S1599">
        <f t="shared" si="121"/>
        <v>114.9</v>
      </c>
      <c r="T1599">
        <f t="shared" si="122"/>
        <v>31.916666666666668</v>
      </c>
    </row>
    <row r="1600" spans="2:20" x14ac:dyDescent="0.3">
      <c r="B1600" s="13" t="s">
        <v>12</v>
      </c>
      <c r="C1600" s="13">
        <v>1592</v>
      </c>
      <c r="D1600" s="13">
        <v>115</v>
      </c>
      <c r="E1600" s="14">
        <v>114.5</v>
      </c>
      <c r="F1600" s="5">
        <f t="shared" si="123"/>
        <v>-0.11111111111111269</v>
      </c>
      <c r="G1600" s="5">
        <f t="shared" si="124"/>
        <v>-0.40000000000000568</v>
      </c>
      <c r="R1600">
        <f t="shared" si="120"/>
        <v>0</v>
      </c>
      <c r="S1600">
        <f t="shared" si="121"/>
        <v>114.5</v>
      </c>
      <c r="T1600">
        <f t="shared" si="122"/>
        <v>31.805555555555554</v>
      </c>
    </row>
    <row r="1601" spans="2:20" x14ac:dyDescent="0.3">
      <c r="B1601" s="13" t="s">
        <v>12</v>
      </c>
      <c r="C1601" s="13">
        <v>1593</v>
      </c>
      <c r="D1601" s="13">
        <v>116</v>
      </c>
      <c r="E1601" s="14">
        <v>114.1</v>
      </c>
      <c r="F1601" s="5">
        <f t="shared" si="123"/>
        <v>-8.3333333333332538E-2</v>
      </c>
      <c r="G1601" s="5">
        <f t="shared" si="124"/>
        <v>-0.29999999999999716</v>
      </c>
      <c r="R1601">
        <f t="shared" si="120"/>
        <v>0</v>
      </c>
      <c r="S1601">
        <f t="shared" si="121"/>
        <v>114.1</v>
      </c>
      <c r="T1601">
        <f t="shared" si="122"/>
        <v>31.694444444444443</v>
      </c>
    </row>
    <row r="1602" spans="2:20" x14ac:dyDescent="0.3">
      <c r="B1602" s="13" t="s">
        <v>12</v>
      </c>
      <c r="C1602" s="13">
        <v>1594</v>
      </c>
      <c r="D1602" s="13">
        <v>117</v>
      </c>
      <c r="E1602" s="14">
        <v>113.9</v>
      </c>
      <c r="F1602" s="5">
        <f t="shared" si="123"/>
        <v>-5.5555555555554373E-2</v>
      </c>
      <c r="G1602" s="5">
        <f t="shared" si="124"/>
        <v>-0.19999999999999574</v>
      </c>
      <c r="R1602">
        <f t="shared" si="120"/>
        <v>0</v>
      </c>
      <c r="S1602">
        <f t="shared" si="121"/>
        <v>113.9</v>
      </c>
      <c r="T1602">
        <f t="shared" si="122"/>
        <v>31.638888888888889</v>
      </c>
    </row>
    <row r="1603" spans="2:20" x14ac:dyDescent="0.3">
      <c r="B1603" s="13" t="s">
        <v>12</v>
      </c>
      <c r="C1603" s="13">
        <v>1595</v>
      </c>
      <c r="D1603" s="13">
        <v>118</v>
      </c>
      <c r="E1603" s="14">
        <v>113.7</v>
      </c>
      <c r="F1603" s="5">
        <f t="shared" si="123"/>
        <v>-8.3333333333334522E-2</v>
      </c>
      <c r="G1603" s="5">
        <f t="shared" si="124"/>
        <v>-0.30000000000000426</v>
      </c>
      <c r="R1603">
        <f t="shared" si="120"/>
        <v>0</v>
      </c>
      <c r="S1603">
        <f t="shared" si="121"/>
        <v>113.7</v>
      </c>
      <c r="T1603">
        <f t="shared" si="122"/>
        <v>31.583333333333332</v>
      </c>
    </row>
    <row r="1604" spans="2:20" x14ac:dyDescent="0.3">
      <c r="B1604" s="13" t="s">
        <v>12</v>
      </c>
      <c r="C1604" s="13">
        <v>1596</v>
      </c>
      <c r="D1604" s="13">
        <v>119</v>
      </c>
      <c r="E1604" s="14">
        <v>113.3</v>
      </c>
      <c r="F1604" s="5">
        <f t="shared" si="123"/>
        <v>-0.11111111111111072</v>
      </c>
      <c r="G1604" s="5">
        <f t="shared" si="124"/>
        <v>-0.39999999999999858</v>
      </c>
      <c r="R1604">
        <f t="shared" si="120"/>
        <v>0</v>
      </c>
      <c r="S1604">
        <f t="shared" si="121"/>
        <v>113.3</v>
      </c>
      <c r="T1604">
        <f t="shared" si="122"/>
        <v>31.472222222222221</v>
      </c>
    </row>
    <row r="1605" spans="2:20" x14ac:dyDescent="0.3">
      <c r="B1605" s="13" t="s">
        <v>12</v>
      </c>
      <c r="C1605" s="13">
        <v>1597</v>
      </c>
      <c r="D1605" s="13">
        <v>120</v>
      </c>
      <c r="E1605" s="14">
        <v>112.9</v>
      </c>
      <c r="F1605" s="5">
        <f t="shared" si="123"/>
        <v>-0.15277777777777699</v>
      </c>
      <c r="G1605" s="5">
        <f t="shared" si="124"/>
        <v>-0.54999999999999716</v>
      </c>
      <c r="R1605">
        <f t="shared" si="120"/>
        <v>0</v>
      </c>
      <c r="S1605">
        <f t="shared" si="121"/>
        <v>112.9</v>
      </c>
      <c r="T1605">
        <f t="shared" si="122"/>
        <v>31.361111111111111</v>
      </c>
    </row>
    <row r="1606" spans="2:20" x14ac:dyDescent="0.3">
      <c r="B1606" s="13" t="s">
        <v>12</v>
      </c>
      <c r="C1606" s="13">
        <v>1598</v>
      </c>
      <c r="D1606" s="13">
        <v>121</v>
      </c>
      <c r="E1606" s="14">
        <v>112.2</v>
      </c>
      <c r="F1606" s="5">
        <f t="shared" si="123"/>
        <v>-0.20833333333333331</v>
      </c>
      <c r="G1606" s="5">
        <f t="shared" si="124"/>
        <v>-0.75</v>
      </c>
      <c r="R1606">
        <f t="shared" si="120"/>
        <v>0</v>
      </c>
      <c r="S1606">
        <f t="shared" si="121"/>
        <v>112.2</v>
      </c>
      <c r="T1606">
        <f t="shared" si="122"/>
        <v>31.166666666666668</v>
      </c>
    </row>
    <row r="1607" spans="2:20" x14ac:dyDescent="0.3">
      <c r="B1607" s="13" t="s">
        <v>12</v>
      </c>
      <c r="C1607" s="13">
        <v>1599</v>
      </c>
      <c r="D1607" s="13">
        <v>122</v>
      </c>
      <c r="E1607" s="14">
        <v>111.4</v>
      </c>
      <c r="F1607" s="5">
        <f t="shared" si="123"/>
        <v>-0.23611111111111149</v>
      </c>
      <c r="G1607" s="5">
        <f t="shared" si="124"/>
        <v>-0.85000000000000142</v>
      </c>
      <c r="R1607">
        <f t="shared" si="120"/>
        <v>0</v>
      </c>
      <c r="S1607">
        <f t="shared" si="121"/>
        <v>111.4</v>
      </c>
      <c r="T1607">
        <f t="shared" si="122"/>
        <v>30.944444444444446</v>
      </c>
    </row>
    <row r="1608" spans="2:20" x14ac:dyDescent="0.3">
      <c r="B1608" s="13" t="s">
        <v>12</v>
      </c>
      <c r="C1608" s="13">
        <v>1600</v>
      </c>
      <c r="D1608" s="13">
        <v>123</v>
      </c>
      <c r="E1608" s="14">
        <v>110.5</v>
      </c>
      <c r="F1608" s="5">
        <f t="shared" si="123"/>
        <v>-0.26388888888888967</v>
      </c>
      <c r="G1608" s="5">
        <f t="shared" si="124"/>
        <v>-0.95000000000000284</v>
      </c>
      <c r="R1608">
        <f t="shared" ref="R1608:R1671" si="125">IF(E1608&lt;1,1,0)</f>
        <v>0</v>
      </c>
      <c r="S1608">
        <f t="shared" ref="S1608:S1671" si="126">IF(R1608=1,"",E1608)</f>
        <v>110.5</v>
      </c>
      <c r="T1608">
        <f t="shared" ref="T1608:T1671" si="127">E1608/3.6</f>
        <v>30.694444444444443</v>
      </c>
    </row>
    <row r="1609" spans="2:20" x14ac:dyDescent="0.3">
      <c r="B1609" s="13" t="s">
        <v>12</v>
      </c>
      <c r="C1609" s="13">
        <v>1601</v>
      </c>
      <c r="D1609" s="13">
        <v>124</v>
      </c>
      <c r="E1609" s="14">
        <v>109.5</v>
      </c>
      <c r="F1609" s="5">
        <f t="shared" si="123"/>
        <v>-0.27777777777777779</v>
      </c>
      <c r="G1609" s="5">
        <f t="shared" si="124"/>
        <v>-1</v>
      </c>
      <c r="R1609">
        <f t="shared" si="125"/>
        <v>0</v>
      </c>
      <c r="S1609">
        <f t="shared" si="126"/>
        <v>109.5</v>
      </c>
      <c r="T1609">
        <f t="shared" si="127"/>
        <v>30.416666666666664</v>
      </c>
    </row>
    <row r="1610" spans="2:20" x14ac:dyDescent="0.3">
      <c r="B1610" s="13" t="s">
        <v>12</v>
      </c>
      <c r="C1610" s="13">
        <v>1602</v>
      </c>
      <c r="D1610" s="13">
        <v>125</v>
      </c>
      <c r="E1610" s="14">
        <v>108.5</v>
      </c>
      <c r="F1610" s="5">
        <f t="shared" ref="F1610:F1673" si="128">($E1611-$E1609)/2/3.6</f>
        <v>-0.24999999999999961</v>
      </c>
      <c r="G1610" s="5">
        <f t="shared" ref="G1610:G1673" si="129">($E1611-$E1609)/2</f>
        <v>-0.89999999999999858</v>
      </c>
      <c r="R1610">
        <f t="shared" si="125"/>
        <v>0</v>
      </c>
      <c r="S1610">
        <f t="shared" si="126"/>
        <v>108.5</v>
      </c>
      <c r="T1610">
        <f t="shared" si="127"/>
        <v>30.138888888888889</v>
      </c>
    </row>
    <row r="1611" spans="2:20" x14ac:dyDescent="0.3">
      <c r="B1611" s="13" t="s">
        <v>12</v>
      </c>
      <c r="C1611" s="13">
        <v>1603</v>
      </c>
      <c r="D1611" s="13">
        <v>126</v>
      </c>
      <c r="E1611" s="14">
        <v>107.7</v>
      </c>
      <c r="F1611" s="5">
        <f t="shared" si="128"/>
        <v>-0.19444444444444522</v>
      </c>
      <c r="G1611" s="5">
        <f t="shared" si="129"/>
        <v>-0.70000000000000284</v>
      </c>
      <c r="R1611">
        <f t="shared" si="125"/>
        <v>0</v>
      </c>
      <c r="S1611">
        <f t="shared" si="126"/>
        <v>107.7</v>
      </c>
      <c r="T1611">
        <f t="shared" si="127"/>
        <v>29.916666666666668</v>
      </c>
    </row>
    <row r="1612" spans="2:20" x14ac:dyDescent="0.3">
      <c r="B1612" s="13" t="s">
        <v>12</v>
      </c>
      <c r="C1612" s="13">
        <v>1604</v>
      </c>
      <c r="D1612" s="13">
        <v>127</v>
      </c>
      <c r="E1612" s="14">
        <v>107.1</v>
      </c>
      <c r="F1612" s="5">
        <f t="shared" si="128"/>
        <v>-0.15277777777777896</v>
      </c>
      <c r="G1612" s="5">
        <f t="shared" si="129"/>
        <v>-0.55000000000000426</v>
      </c>
      <c r="R1612">
        <f t="shared" si="125"/>
        <v>0</v>
      </c>
      <c r="S1612">
        <f t="shared" si="126"/>
        <v>107.1</v>
      </c>
      <c r="T1612">
        <f t="shared" si="127"/>
        <v>29.749999999999996</v>
      </c>
    </row>
    <row r="1613" spans="2:20" x14ac:dyDescent="0.3">
      <c r="B1613" s="13" t="s">
        <v>12</v>
      </c>
      <c r="C1613" s="13">
        <v>1605</v>
      </c>
      <c r="D1613" s="13">
        <v>128</v>
      </c>
      <c r="E1613" s="14">
        <v>106.6</v>
      </c>
      <c r="F1613" s="5">
        <f t="shared" si="128"/>
        <v>-9.7222222222220642E-2</v>
      </c>
      <c r="G1613" s="5">
        <f t="shared" si="129"/>
        <v>-0.34999999999999432</v>
      </c>
      <c r="R1613">
        <f t="shared" si="125"/>
        <v>0</v>
      </c>
      <c r="S1613">
        <f t="shared" si="126"/>
        <v>106.6</v>
      </c>
      <c r="T1613">
        <f t="shared" si="127"/>
        <v>29.611111111111107</v>
      </c>
    </row>
    <row r="1614" spans="2:20" x14ac:dyDescent="0.3">
      <c r="B1614" s="13" t="s">
        <v>12</v>
      </c>
      <c r="C1614" s="13">
        <v>1606</v>
      </c>
      <c r="D1614" s="13">
        <v>129</v>
      </c>
      <c r="E1614" s="14">
        <v>106.4</v>
      </c>
      <c r="F1614" s="5">
        <f t="shared" si="128"/>
        <v>-5.5555555555554373E-2</v>
      </c>
      <c r="G1614" s="5">
        <f t="shared" si="129"/>
        <v>-0.19999999999999574</v>
      </c>
      <c r="R1614">
        <f t="shared" si="125"/>
        <v>0</v>
      </c>
      <c r="S1614">
        <f t="shared" si="126"/>
        <v>106.4</v>
      </c>
      <c r="T1614">
        <f t="shared" si="127"/>
        <v>29.555555555555557</v>
      </c>
    </row>
    <row r="1615" spans="2:20" x14ac:dyDescent="0.3">
      <c r="B1615" s="13" t="s">
        <v>12</v>
      </c>
      <c r="C1615" s="13">
        <v>1607</v>
      </c>
      <c r="D1615" s="13">
        <v>130</v>
      </c>
      <c r="E1615" s="14">
        <v>106.2</v>
      </c>
      <c r="F1615" s="5">
        <f t="shared" si="128"/>
        <v>-2.7777777777778172E-2</v>
      </c>
      <c r="G1615" s="5">
        <f t="shared" si="129"/>
        <v>-0.10000000000000142</v>
      </c>
      <c r="R1615">
        <f t="shared" si="125"/>
        <v>0</v>
      </c>
      <c r="S1615">
        <f t="shared" si="126"/>
        <v>106.2</v>
      </c>
      <c r="T1615">
        <f t="shared" si="127"/>
        <v>29.5</v>
      </c>
    </row>
    <row r="1616" spans="2:20" x14ac:dyDescent="0.3">
      <c r="B1616" s="13" t="s">
        <v>12</v>
      </c>
      <c r="C1616" s="13">
        <v>1608</v>
      </c>
      <c r="D1616" s="13">
        <v>131</v>
      </c>
      <c r="E1616" s="14">
        <v>106.2</v>
      </c>
      <c r="F1616" s="5">
        <f t="shared" si="128"/>
        <v>0</v>
      </c>
      <c r="G1616" s="5">
        <f t="shared" si="129"/>
        <v>0</v>
      </c>
      <c r="R1616">
        <f t="shared" si="125"/>
        <v>0</v>
      </c>
      <c r="S1616">
        <f t="shared" si="126"/>
        <v>106.2</v>
      </c>
      <c r="T1616">
        <f t="shared" si="127"/>
        <v>29.5</v>
      </c>
    </row>
    <row r="1617" spans="2:20" x14ac:dyDescent="0.3">
      <c r="B1617" s="13" t="s">
        <v>12</v>
      </c>
      <c r="C1617" s="13">
        <v>1609</v>
      </c>
      <c r="D1617" s="13">
        <v>132</v>
      </c>
      <c r="E1617" s="14">
        <v>106.2</v>
      </c>
      <c r="F1617" s="5">
        <f t="shared" si="128"/>
        <v>2.7777777777778172E-2</v>
      </c>
      <c r="G1617" s="5">
        <f t="shared" si="129"/>
        <v>0.10000000000000142</v>
      </c>
      <c r="R1617">
        <f t="shared" si="125"/>
        <v>0</v>
      </c>
      <c r="S1617">
        <f t="shared" si="126"/>
        <v>106.2</v>
      </c>
      <c r="T1617">
        <f t="shared" si="127"/>
        <v>29.5</v>
      </c>
    </row>
    <row r="1618" spans="2:20" x14ac:dyDescent="0.3">
      <c r="B1618" s="13" t="s">
        <v>12</v>
      </c>
      <c r="C1618" s="13">
        <v>1610</v>
      </c>
      <c r="D1618" s="13">
        <v>133</v>
      </c>
      <c r="E1618" s="14">
        <v>106.4</v>
      </c>
      <c r="F1618" s="5">
        <f t="shared" si="128"/>
        <v>4.1666666666666269E-2</v>
      </c>
      <c r="G1618" s="5">
        <f t="shared" si="129"/>
        <v>0.14999999999999858</v>
      </c>
      <c r="R1618">
        <f t="shared" si="125"/>
        <v>0</v>
      </c>
      <c r="S1618">
        <f t="shared" si="126"/>
        <v>106.4</v>
      </c>
      <c r="T1618">
        <f t="shared" si="127"/>
        <v>29.555555555555557</v>
      </c>
    </row>
    <row r="1619" spans="2:20" x14ac:dyDescent="0.3">
      <c r="B1619" s="13" t="s">
        <v>12</v>
      </c>
      <c r="C1619" s="13">
        <v>1611</v>
      </c>
      <c r="D1619" s="13">
        <v>134</v>
      </c>
      <c r="E1619" s="14">
        <v>106.5</v>
      </c>
      <c r="F1619" s="5">
        <f t="shared" si="128"/>
        <v>5.5555555555554373E-2</v>
      </c>
      <c r="G1619" s="5">
        <f t="shared" si="129"/>
        <v>0.19999999999999574</v>
      </c>
      <c r="R1619">
        <f t="shared" si="125"/>
        <v>0</v>
      </c>
      <c r="S1619">
        <f t="shared" si="126"/>
        <v>106.5</v>
      </c>
      <c r="T1619">
        <f t="shared" si="127"/>
        <v>29.583333333333332</v>
      </c>
    </row>
    <row r="1620" spans="2:20" x14ac:dyDescent="0.3">
      <c r="B1620" s="13" t="s">
        <v>12</v>
      </c>
      <c r="C1620" s="13">
        <v>1612</v>
      </c>
      <c r="D1620" s="13">
        <v>135</v>
      </c>
      <c r="E1620" s="14">
        <v>106.8</v>
      </c>
      <c r="F1620" s="5">
        <f t="shared" si="128"/>
        <v>9.7222222222222612E-2</v>
      </c>
      <c r="G1620" s="5">
        <f t="shared" si="129"/>
        <v>0.35000000000000142</v>
      </c>
      <c r="R1620">
        <f t="shared" si="125"/>
        <v>0</v>
      </c>
      <c r="S1620">
        <f t="shared" si="126"/>
        <v>106.8</v>
      </c>
      <c r="T1620">
        <f t="shared" si="127"/>
        <v>29.666666666666664</v>
      </c>
    </row>
    <row r="1621" spans="2:20" x14ac:dyDescent="0.3">
      <c r="B1621" s="13" t="s">
        <v>12</v>
      </c>
      <c r="C1621" s="13">
        <v>1613</v>
      </c>
      <c r="D1621" s="13">
        <v>136</v>
      </c>
      <c r="E1621" s="14">
        <v>107.2</v>
      </c>
      <c r="F1621" s="5">
        <f t="shared" si="128"/>
        <v>0.1388888888888889</v>
      </c>
      <c r="G1621" s="5">
        <f t="shared" si="129"/>
        <v>0.5</v>
      </c>
      <c r="R1621">
        <f t="shared" si="125"/>
        <v>0</v>
      </c>
      <c r="S1621">
        <f t="shared" si="126"/>
        <v>107.2</v>
      </c>
      <c r="T1621">
        <f t="shared" si="127"/>
        <v>29.777777777777779</v>
      </c>
    </row>
    <row r="1622" spans="2:20" x14ac:dyDescent="0.3">
      <c r="B1622" s="13" t="s">
        <v>12</v>
      </c>
      <c r="C1622" s="13">
        <v>1614</v>
      </c>
      <c r="D1622" s="13">
        <v>137</v>
      </c>
      <c r="E1622" s="14">
        <v>107.8</v>
      </c>
      <c r="F1622" s="5">
        <f t="shared" si="128"/>
        <v>0.18055555555555516</v>
      </c>
      <c r="G1622" s="5">
        <f t="shared" si="129"/>
        <v>0.64999999999999858</v>
      </c>
      <c r="R1622">
        <f t="shared" si="125"/>
        <v>0</v>
      </c>
      <c r="S1622">
        <f t="shared" si="126"/>
        <v>107.8</v>
      </c>
      <c r="T1622">
        <f t="shared" si="127"/>
        <v>29.944444444444443</v>
      </c>
    </row>
    <row r="1623" spans="2:20" x14ac:dyDescent="0.3">
      <c r="B1623" s="13" t="s">
        <v>12</v>
      </c>
      <c r="C1623" s="13">
        <v>1615</v>
      </c>
      <c r="D1623" s="13">
        <v>138</v>
      </c>
      <c r="E1623" s="14">
        <v>108.5</v>
      </c>
      <c r="F1623" s="5">
        <f t="shared" si="128"/>
        <v>0.2222222222222234</v>
      </c>
      <c r="G1623" s="5">
        <f t="shared" si="129"/>
        <v>0.80000000000000426</v>
      </c>
      <c r="R1623">
        <f t="shared" si="125"/>
        <v>0</v>
      </c>
      <c r="S1623">
        <f t="shared" si="126"/>
        <v>108.5</v>
      </c>
      <c r="T1623">
        <f t="shared" si="127"/>
        <v>30.138888888888889</v>
      </c>
    </row>
    <row r="1624" spans="2:20" x14ac:dyDescent="0.3">
      <c r="B1624" s="13" t="s">
        <v>12</v>
      </c>
      <c r="C1624" s="13">
        <v>1616</v>
      </c>
      <c r="D1624" s="13">
        <v>139</v>
      </c>
      <c r="E1624" s="14">
        <v>109.4</v>
      </c>
      <c r="F1624" s="5">
        <f t="shared" si="128"/>
        <v>0.27777777777777779</v>
      </c>
      <c r="G1624" s="5">
        <f t="shared" si="129"/>
        <v>1</v>
      </c>
      <c r="R1624">
        <f t="shared" si="125"/>
        <v>0</v>
      </c>
      <c r="S1624">
        <f t="shared" si="126"/>
        <v>109.4</v>
      </c>
      <c r="T1624">
        <f t="shared" si="127"/>
        <v>30.388888888888889</v>
      </c>
    </row>
    <row r="1625" spans="2:20" x14ac:dyDescent="0.3">
      <c r="B1625" s="13" t="s">
        <v>12</v>
      </c>
      <c r="C1625" s="13">
        <v>1617</v>
      </c>
      <c r="D1625" s="13">
        <v>140</v>
      </c>
      <c r="E1625" s="14">
        <v>110.5</v>
      </c>
      <c r="F1625" s="5">
        <f t="shared" si="128"/>
        <v>0.31944444444444403</v>
      </c>
      <c r="G1625" s="5">
        <f t="shared" si="129"/>
        <v>1.1499999999999986</v>
      </c>
      <c r="R1625">
        <f t="shared" si="125"/>
        <v>0</v>
      </c>
      <c r="S1625">
        <f t="shared" si="126"/>
        <v>110.5</v>
      </c>
      <c r="T1625">
        <f t="shared" si="127"/>
        <v>30.694444444444443</v>
      </c>
    </row>
    <row r="1626" spans="2:20" x14ac:dyDescent="0.3">
      <c r="B1626" s="13" t="s">
        <v>12</v>
      </c>
      <c r="C1626" s="13">
        <v>1618</v>
      </c>
      <c r="D1626" s="13">
        <v>141</v>
      </c>
      <c r="E1626" s="14">
        <v>111.7</v>
      </c>
      <c r="F1626" s="5">
        <f t="shared" si="128"/>
        <v>0.34722222222222221</v>
      </c>
      <c r="G1626" s="5">
        <f t="shared" si="129"/>
        <v>1.25</v>
      </c>
      <c r="R1626">
        <f t="shared" si="125"/>
        <v>0</v>
      </c>
      <c r="S1626">
        <f t="shared" si="126"/>
        <v>111.7</v>
      </c>
      <c r="T1626">
        <f t="shared" si="127"/>
        <v>31.027777777777779</v>
      </c>
    </row>
    <row r="1627" spans="2:20" x14ac:dyDescent="0.3">
      <c r="B1627" s="13" t="s">
        <v>12</v>
      </c>
      <c r="C1627" s="13">
        <v>1619</v>
      </c>
      <c r="D1627" s="13">
        <v>142</v>
      </c>
      <c r="E1627" s="14">
        <v>113</v>
      </c>
      <c r="F1627" s="5">
        <f t="shared" si="128"/>
        <v>0.33333333333333215</v>
      </c>
      <c r="G1627" s="5">
        <f t="shared" si="129"/>
        <v>1.1999999999999957</v>
      </c>
      <c r="R1627">
        <f t="shared" si="125"/>
        <v>0</v>
      </c>
      <c r="S1627">
        <f t="shared" si="126"/>
        <v>113</v>
      </c>
      <c r="T1627">
        <f t="shared" si="127"/>
        <v>31.388888888888889</v>
      </c>
    </row>
    <row r="1628" spans="2:20" x14ac:dyDescent="0.3">
      <c r="B1628" s="13" t="s">
        <v>12</v>
      </c>
      <c r="C1628" s="13">
        <v>1620</v>
      </c>
      <c r="D1628" s="13">
        <v>143</v>
      </c>
      <c r="E1628" s="14">
        <v>114.1</v>
      </c>
      <c r="F1628" s="5">
        <f t="shared" si="128"/>
        <v>0.29166666666666585</v>
      </c>
      <c r="G1628" s="5">
        <f t="shared" si="129"/>
        <v>1.0499999999999972</v>
      </c>
      <c r="R1628">
        <f t="shared" si="125"/>
        <v>0</v>
      </c>
      <c r="S1628">
        <f t="shared" si="126"/>
        <v>114.1</v>
      </c>
      <c r="T1628">
        <f t="shared" si="127"/>
        <v>31.694444444444443</v>
      </c>
    </row>
    <row r="1629" spans="2:20" x14ac:dyDescent="0.3">
      <c r="B1629" s="13" t="s">
        <v>12</v>
      </c>
      <c r="C1629" s="13">
        <v>1621</v>
      </c>
      <c r="D1629" s="13">
        <v>144</v>
      </c>
      <c r="E1629" s="14">
        <v>115.1</v>
      </c>
      <c r="F1629" s="5">
        <f t="shared" si="128"/>
        <v>0.25000000000000155</v>
      </c>
      <c r="G1629" s="5">
        <f t="shared" si="129"/>
        <v>0.90000000000000568</v>
      </c>
      <c r="R1629">
        <f t="shared" si="125"/>
        <v>0</v>
      </c>
      <c r="S1629">
        <f t="shared" si="126"/>
        <v>115.1</v>
      </c>
      <c r="T1629">
        <f t="shared" si="127"/>
        <v>31.972222222222221</v>
      </c>
    </row>
    <row r="1630" spans="2:20" x14ac:dyDescent="0.3">
      <c r="B1630" s="13" t="s">
        <v>12</v>
      </c>
      <c r="C1630" s="13">
        <v>1622</v>
      </c>
      <c r="D1630" s="13">
        <v>145</v>
      </c>
      <c r="E1630" s="14">
        <v>115.9</v>
      </c>
      <c r="F1630" s="5">
        <f t="shared" si="128"/>
        <v>0.19444444444444522</v>
      </c>
      <c r="G1630" s="5">
        <f t="shared" si="129"/>
        <v>0.70000000000000284</v>
      </c>
      <c r="R1630">
        <f t="shared" si="125"/>
        <v>0</v>
      </c>
      <c r="S1630">
        <f t="shared" si="126"/>
        <v>115.9</v>
      </c>
      <c r="T1630">
        <f t="shared" si="127"/>
        <v>32.194444444444443</v>
      </c>
    </row>
    <row r="1631" spans="2:20" x14ac:dyDescent="0.3">
      <c r="B1631" s="13" t="s">
        <v>12</v>
      </c>
      <c r="C1631" s="13">
        <v>1623</v>
      </c>
      <c r="D1631" s="13">
        <v>146</v>
      </c>
      <c r="E1631" s="14">
        <v>116.5</v>
      </c>
      <c r="F1631" s="5">
        <f t="shared" si="128"/>
        <v>0.11111111111111072</v>
      </c>
      <c r="G1631" s="5">
        <f t="shared" si="129"/>
        <v>0.39999999999999858</v>
      </c>
      <c r="R1631">
        <f t="shared" si="125"/>
        <v>0</v>
      </c>
      <c r="S1631">
        <f t="shared" si="126"/>
        <v>116.5</v>
      </c>
      <c r="T1631">
        <f t="shared" si="127"/>
        <v>32.361111111111107</v>
      </c>
    </row>
    <row r="1632" spans="2:20" x14ac:dyDescent="0.3">
      <c r="B1632" s="13" t="s">
        <v>12</v>
      </c>
      <c r="C1632" s="13">
        <v>1624</v>
      </c>
      <c r="D1632" s="13">
        <v>147</v>
      </c>
      <c r="E1632" s="14">
        <v>116.7</v>
      </c>
      <c r="F1632" s="5">
        <f t="shared" si="128"/>
        <v>1.3888888888888099E-2</v>
      </c>
      <c r="G1632" s="5">
        <f t="shared" si="129"/>
        <v>4.9999999999997158E-2</v>
      </c>
      <c r="R1632">
        <f t="shared" si="125"/>
        <v>0</v>
      </c>
      <c r="S1632">
        <f t="shared" si="126"/>
        <v>116.7</v>
      </c>
      <c r="T1632">
        <f t="shared" si="127"/>
        <v>32.416666666666664</v>
      </c>
    </row>
    <row r="1633" spans="2:20" x14ac:dyDescent="0.3">
      <c r="B1633" s="13" t="s">
        <v>12</v>
      </c>
      <c r="C1633" s="13">
        <v>1625</v>
      </c>
      <c r="D1633" s="13">
        <v>148</v>
      </c>
      <c r="E1633" s="14">
        <v>116.6</v>
      </c>
      <c r="F1633" s="5">
        <f t="shared" si="128"/>
        <v>-6.9444444444444448E-2</v>
      </c>
      <c r="G1633" s="5">
        <f t="shared" si="129"/>
        <v>-0.25</v>
      </c>
      <c r="R1633">
        <f t="shared" si="125"/>
        <v>0</v>
      </c>
      <c r="S1633">
        <f t="shared" si="126"/>
        <v>116.6</v>
      </c>
      <c r="T1633">
        <f t="shared" si="127"/>
        <v>32.388888888888886</v>
      </c>
    </row>
    <row r="1634" spans="2:20" x14ac:dyDescent="0.3">
      <c r="B1634" s="13" t="s">
        <v>12</v>
      </c>
      <c r="C1634" s="13">
        <v>1626</v>
      </c>
      <c r="D1634" s="13">
        <v>149</v>
      </c>
      <c r="E1634" s="14">
        <v>116.2</v>
      </c>
      <c r="F1634" s="5">
        <f t="shared" si="128"/>
        <v>-0.19444444444444325</v>
      </c>
      <c r="G1634" s="5">
        <f t="shared" si="129"/>
        <v>-0.69999999999999574</v>
      </c>
      <c r="R1634">
        <f t="shared" si="125"/>
        <v>0</v>
      </c>
      <c r="S1634">
        <f t="shared" si="126"/>
        <v>116.2</v>
      </c>
      <c r="T1634">
        <f t="shared" si="127"/>
        <v>32.277777777777779</v>
      </c>
    </row>
    <row r="1635" spans="2:20" x14ac:dyDescent="0.3">
      <c r="B1635" s="13" t="s">
        <v>12</v>
      </c>
      <c r="C1635" s="13">
        <v>1627</v>
      </c>
      <c r="D1635" s="13">
        <v>150</v>
      </c>
      <c r="E1635" s="14">
        <v>115.2</v>
      </c>
      <c r="F1635" s="5">
        <f t="shared" si="128"/>
        <v>-0.33333333333333409</v>
      </c>
      <c r="G1635" s="5">
        <f t="shared" si="129"/>
        <v>-1.2000000000000028</v>
      </c>
      <c r="R1635">
        <f t="shared" si="125"/>
        <v>0</v>
      </c>
      <c r="S1635">
        <f t="shared" si="126"/>
        <v>115.2</v>
      </c>
      <c r="T1635">
        <f t="shared" si="127"/>
        <v>32</v>
      </c>
    </row>
    <row r="1636" spans="2:20" x14ac:dyDescent="0.3">
      <c r="B1636" s="13" t="s">
        <v>12</v>
      </c>
      <c r="C1636" s="13">
        <v>1628</v>
      </c>
      <c r="D1636" s="13">
        <v>151</v>
      </c>
      <c r="E1636" s="14">
        <v>113.8</v>
      </c>
      <c r="F1636" s="5">
        <f t="shared" si="128"/>
        <v>-0.44444444444444481</v>
      </c>
      <c r="G1636" s="5">
        <f t="shared" si="129"/>
        <v>-1.6000000000000014</v>
      </c>
      <c r="R1636">
        <f t="shared" si="125"/>
        <v>0</v>
      </c>
      <c r="S1636">
        <f t="shared" si="126"/>
        <v>113.8</v>
      </c>
      <c r="T1636">
        <f t="shared" si="127"/>
        <v>31.611111111111111</v>
      </c>
    </row>
    <row r="1637" spans="2:20" x14ac:dyDescent="0.3">
      <c r="B1637" s="13" t="s">
        <v>12</v>
      </c>
      <c r="C1637" s="13">
        <v>1629</v>
      </c>
      <c r="D1637" s="13">
        <v>152</v>
      </c>
      <c r="E1637" s="14">
        <v>112</v>
      </c>
      <c r="F1637" s="5">
        <f t="shared" si="128"/>
        <v>-0.51388888888888928</v>
      </c>
      <c r="G1637" s="5">
        <f t="shared" si="129"/>
        <v>-1.8500000000000014</v>
      </c>
      <c r="R1637">
        <f t="shared" si="125"/>
        <v>0</v>
      </c>
      <c r="S1637">
        <f t="shared" si="126"/>
        <v>112</v>
      </c>
      <c r="T1637">
        <f t="shared" si="127"/>
        <v>31.111111111111111</v>
      </c>
    </row>
    <row r="1638" spans="2:20" x14ac:dyDescent="0.3">
      <c r="B1638" s="13" t="s">
        <v>12</v>
      </c>
      <c r="C1638" s="13">
        <v>1630</v>
      </c>
      <c r="D1638" s="13">
        <v>153</v>
      </c>
      <c r="E1638" s="14">
        <v>110.1</v>
      </c>
      <c r="F1638" s="5">
        <f t="shared" si="128"/>
        <v>-0.51388888888888928</v>
      </c>
      <c r="G1638" s="5">
        <f t="shared" si="129"/>
        <v>-1.8500000000000014</v>
      </c>
      <c r="R1638">
        <f t="shared" si="125"/>
        <v>0</v>
      </c>
      <c r="S1638">
        <f t="shared" si="126"/>
        <v>110.1</v>
      </c>
      <c r="T1638">
        <f t="shared" si="127"/>
        <v>30.583333333333332</v>
      </c>
    </row>
    <row r="1639" spans="2:20" x14ac:dyDescent="0.3">
      <c r="B1639" s="13" t="s">
        <v>12</v>
      </c>
      <c r="C1639" s="13">
        <v>1631</v>
      </c>
      <c r="D1639" s="13">
        <v>154</v>
      </c>
      <c r="E1639" s="14">
        <v>108.3</v>
      </c>
      <c r="F1639" s="5">
        <f t="shared" si="128"/>
        <v>-0.43055555555555475</v>
      </c>
      <c r="G1639" s="5">
        <f t="shared" si="129"/>
        <v>-1.5499999999999972</v>
      </c>
      <c r="R1639">
        <f t="shared" si="125"/>
        <v>0</v>
      </c>
      <c r="S1639">
        <f t="shared" si="126"/>
        <v>108.3</v>
      </c>
      <c r="T1639">
        <f t="shared" si="127"/>
        <v>30.083333333333332</v>
      </c>
    </row>
    <row r="1640" spans="2:20" x14ac:dyDescent="0.3">
      <c r="B1640" s="13" t="s">
        <v>12</v>
      </c>
      <c r="C1640" s="13">
        <v>1632</v>
      </c>
      <c r="D1640" s="13">
        <v>155</v>
      </c>
      <c r="E1640" s="14">
        <v>107</v>
      </c>
      <c r="F1640" s="5">
        <f t="shared" si="128"/>
        <v>-0.30555555555555597</v>
      </c>
      <c r="G1640" s="5">
        <f t="shared" si="129"/>
        <v>-1.1000000000000014</v>
      </c>
      <c r="R1640">
        <f t="shared" si="125"/>
        <v>0</v>
      </c>
      <c r="S1640">
        <f t="shared" si="126"/>
        <v>107</v>
      </c>
      <c r="T1640">
        <f t="shared" si="127"/>
        <v>29.722222222222221</v>
      </c>
    </row>
    <row r="1641" spans="2:20" x14ac:dyDescent="0.3">
      <c r="B1641" s="13" t="s">
        <v>12</v>
      </c>
      <c r="C1641" s="13">
        <v>1633</v>
      </c>
      <c r="D1641" s="13">
        <v>156</v>
      </c>
      <c r="E1641" s="14">
        <v>106.1</v>
      </c>
      <c r="F1641" s="5">
        <f t="shared" si="128"/>
        <v>-0.16666666666666705</v>
      </c>
      <c r="G1641" s="5">
        <f t="shared" si="129"/>
        <v>-0.60000000000000142</v>
      </c>
      <c r="R1641">
        <f t="shared" si="125"/>
        <v>0</v>
      </c>
      <c r="S1641">
        <f t="shared" si="126"/>
        <v>106.1</v>
      </c>
      <c r="T1641">
        <f t="shared" si="127"/>
        <v>29.472222222222221</v>
      </c>
    </row>
    <row r="1642" spans="2:20" x14ac:dyDescent="0.3">
      <c r="B1642" s="13" t="s">
        <v>12</v>
      </c>
      <c r="C1642" s="13">
        <v>1634</v>
      </c>
      <c r="D1642" s="13">
        <v>157</v>
      </c>
      <c r="E1642" s="14">
        <v>105.8</v>
      </c>
      <c r="F1642" s="5">
        <f t="shared" si="128"/>
        <v>-5.5555555555554373E-2</v>
      </c>
      <c r="G1642" s="5">
        <f t="shared" si="129"/>
        <v>-0.19999999999999574</v>
      </c>
      <c r="R1642">
        <f t="shared" si="125"/>
        <v>0</v>
      </c>
      <c r="S1642">
        <f t="shared" si="126"/>
        <v>105.8</v>
      </c>
      <c r="T1642">
        <f t="shared" si="127"/>
        <v>29.388888888888886</v>
      </c>
    </row>
    <row r="1643" spans="2:20" x14ac:dyDescent="0.3">
      <c r="B1643" s="13" t="s">
        <v>12</v>
      </c>
      <c r="C1643" s="13">
        <v>1635</v>
      </c>
      <c r="D1643" s="13">
        <v>158</v>
      </c>
      <c r="E1643" s="14">
        <v>105.7</v>
      </c>
      <c r="F1643" s="5">
        <f t="shared" si="128"/>
        <v>-1.3888888888888099E-2</v>
      </c>
      <c r="G1643" s="5">
        <f t="shared" si="129"/>
        <v>-4.9999999999997158E-2</v>
      </c>
      <c r="R1643">
        <f t="shared" si="125"/>
        <v>0</v>
      </c>
      <c r="S1643">
        <f t="shared" si="126"/>
        <v>105.7</v>
      </c>
      <c r="T1643">
        <f t="shared" si="127"/>
        <v>29.361111111111111</v>
      </c>
    </row>
    <row r="1644" spans="2:20" x14ac:dyDescent="0.3">
      <c r="B1644" s="13" t="s">
        <v>12</v>
      </c>
      <c r="C1644" s="13">
        <v>1636</v>
      </c>
      <c r="D1644" s="13">
        <v>159</v>
      </c>
      <c r="E1644" s="14">
        <v>105.7</v>
      </c>
      <c r="F1644" s="5">
        <f t="shared" si="128"/>
        <v>-1.3888888888890073E-2</v>
      </c>
      <c r="G1644" s="5">
        <f t="shared" si="129"/>
        <v>-5.0000000000004263E-2</v>
      </c>
      <c r="R1644">
        <f t="shared" si="125"/>
        <v>0</v>
      </c>
      <c r="S1644">
        <f t="shared" si="126"/>
        <v>105.7</v>
      </c>
      <c r="T1644">
        <f t="shared" si="127"/>
        <v>29.361111111111111</v>
      </c>
    </row>
    <row r="1645" spans="2:20" x14ac:dyDescent="0.3">
      <c r="B1645" s="13" t="s">
        <v>12</v>
      </c>
      <c r="C1645" s="13">
        <v>1637</v>
      </c>
      <c r="D1645" s="13">
        <v>160</v>
      </c>
      <c r="E1645" s="14">
        <v>105.6</v>
      </c>
      <c r="F1645" s="5">
        <f t="shared" si="128"/>
        <v>-5.5555555555556344E-2</v>
      </c>
      <c r="G1645" s="5">
        <f t="shared" si="129"/>
        <v>-0.20000000000000284</v>
      </c>
      <c r="R1645">
        <f t="shared" si="125"/>
        <v>0</v>
      </c>
      <c r="S1645">
        <f t="shared" si="126"/>
        <v>105.6</v>
      </c>
      <c r="T1645">
        <f t="shared" si="127"/>
        <v>29.333333333333332</v>
      </c>
    </row>
    <row r="1646" spans="2:20" x14ac:dyDescent="0.3">
      <c r="B1646" s="13" t="s">
        <v>12</v>
      </c>
      <c r="C1646" s="13">
        <v>1638</v>
      </c>
      <c r="D1646" s="13">
        <v>161</v>
      </c>
      <c r="E1646" s="14">
        <v>105.3</v>
      </c>
      <c r="F1646" s="5">
        <f t="shared" si="128"/>
        <v>-9.7222222222220642E-2</v>
      </c>
      <c r="G1646" s="5">
        <f t="shared" si="129"/>
        <v>-0.34999999999999432</v>
      </c>
      <c r="R1646">
        <f t="shared" si="125"/>
        <v>0</v>
      </c>
      <c r="S1646">
        <f t="shared" si="126"/>
        <v>105.3</v>
      </c>
      <c r="T1646">
        <f t="shared" si="127"/>
        <v>29.25</v>
      </c>
    </row>
    <row r="1647" spans="2:20" x14ac:dyDescent="0.3">
      <c r="B1647" s="13" t="s">
        <v>12</v>
      </c>
      <c r="C1647" s="13">
        <v>1639</v>
      </c>
      <c r="D1647" s="13">
        <v>162</v>
      </c>
      <c r="E1647" s="14">
        <v>104.9</v>
      </c>
      <c r="F1647" s="5">
        <f t="shared" si="128"/>
        <v>-0.12499999999999881</v>
      </c>
      <c r="G1647" s="5">
        <f t="shared" si="129"/>
        <v>-0.44999999999999574</v>
      </c>
      <c r="R1647">
        <f t="shared" si="125"/>
        <v>0</v>
      </c>
      <c r="S1647">
        <f t="shared" si="126"/>
        <v>104.9</v>
      </c>
      <c r="T1647">
        <f t="shared" si="127"/>
        <v>29.138888888888889</v>
      </c>
    </row>
    <row r="1648" spans="2:20" x14ac:dyDescent="0.3">
      <c r="B1648" s="13" t="s">
        <v>12</v>
      </c>
      <c r="C1648" s="13">
        <v>1640</v>
      </c>
      <c r="D1648" s="13">
        <v>163</v>
      </c>
      <c r="E1648" s="14">
        <v>104.4</v>
      </c>
      <c r="F1648" s="5">
        <f t="shared" si="128"/>
        <v>-0.12500000000000078</v>
      </c>
      <c r="G1648" s="5">
        <f t="shared" si="129"/>
        <v>-0.45000000000000284</v>
      </c>
      <c r="R1648">
        <f t="shared" si="125"/>
        <v>0</v>
      </c>
      <c r="S1648">
        <f t="shared" si="126"/>
        <v>104.4</v>
      </c>
      <c r="T1648">
        <f t="shared" si="127"/>
        <v>29</v>
      </c>
    </row>
    <row r="1649" spans="2:20" x14ac:dyDescent="0.3">
      <c r="B1649" s="13" t="s">
        <v>12</v>
      </c>
      <c r="C1649" s="13">
        <v>1641</v>
      </c>
      <c r="D1649" s="13">
        <v>164</v>
      </c>
      <c r="E1649" s="14">
        <v>104</v>
      </c>
      <c r="F1649" s="5">
        <f t="shared" si="128"/>
        <v>-8.3333333333334522E-2</v>
      </c>
      <c r="G1649" s="5">
        <f t="shared" si="129"/>
        <v>-0.30000000000000426</v>
      </c>
      <c r="R1649">
        <f t="shared" si="125"/>
        <v>0</v>
      </c>
      <c r="S1649">
        <f t="shared" si="126"/>
        <v>104</v>
      </c>
      <c r="T1649">
        <f t="shared" si="127"/>
        <v>28.888888888888889</v>
      </c>
    </row>
    <row r="1650" spans="2:20" x14ac:dyDescent="0.3">
      <c r="B1650" s="13" t="s">
        <v>12</v>
      </c>
      <c r="C1650" s="13">
        <v>1642</v>
      </c>
      <c r="D1650" s="13">
        <v>165</v>
      </c>
      <c r="E1650" s="14">
        <v>103.8</v>
      </c>
      <c r="F1650" s="5">
        <f t="shared" si="128"/>
        <v>-1.3888888888888099E-2</v>
      </c>
      <c r="G1650" s="5">
        <f t="shared" si="129"/>
        <v>-4.9999999999997158E-2</v>
      </c>
      <c r="R1650">
        <f t="shared" si="125"/>
        <v>0</v>
      </c>
      <c r="S1650">
        <f t="shared" si="126"/>
        <v>103.8</v>
      </c>
      <c r="T1650">
        <f t="shared" si="127"/>
        <v>28.833333333333332</v>
      </c>
    </row>
    <row r="1651" spans="2:20" x14ac:dyDescent="0.3">
      <c r="B1651" s="13" t="s">
        <v>12</v>
      </c>
      <c r="C1651" s="13">
        <v>1643</v>
      </c>
      <c r="D1651" s="13">
        <v>166</v>
      </c>
      <c r="E1651" s="14">
        <v>103.9</v>
      </c>
      <c r="F1651" s="5">
        <f t="shared" si="128"/>
        <v>8.3333333333334522E-2</v>
      </c>
      <c r="G1651" s="5">
        <f t="shared" si="129"/>
        <v>0.30000000000000426</v>
      </c>
      <c r="R1651">
        <f t="shared" si="125"/>
        <v>0</v>
      </c>
      <c r="S1651">
        <f t="shared" si="126"/>
        <v>103.9</v>
      </c>
      <c r="T1651">
        <f t="shared" si="127"/>
        <v>28.861111111111111</v>
      </c>
    </row>
    <row r="1652" spans="2:20" x14ac:dyDescent="0.3">
      <c r="B1652" s="13" t="s">
        <v>12</v>
      </c>
      <c r="C1652" s="13">
        <v>1644</v>
      </c>
      <c r="D1652" s="13">
        <v>167</v>
      </c>
      <c r="E1652" s="14">
        <v>104.4</v>
      </c>
      <c r="F1652" s="5">
        <f t="shared" si="128"/>
        <v>0.16666666666666508</v>
      </c>
      <c r="G1652" s="5">
        <f t="shared" si="129"/>
        <v>0.59999999999999432</v>
      </c>
      <c r="R1652">
        <f t="shared" si="125"/>
        <v>0</v>
      </c>
      <c r="S1652">
        <f t="shared" si="126"/>
        <v>104.4</v>
      </c>
      <c r="T1652">
        <f t="shared" si="127"/>
        <v>29</v>
      </c>
    </row>
    <row r="1653" spans="2:20" x14ac:dyDescent="0.3">
      <c r="B1653" s="13" t="s">
        <v>12</v>
      </c>
      <c r="C1653" s="13">
        <v>1645</v>
      </c>
      <c r="D1653" s="13">
        <v>168</v>
      </c>
      <c r="E1653" s="14">
        <v>105.1</v>
      </c>
      <c r="F1653" s="5">
        <f t="shared" si="128"/>
        <v>0.23611111111110952</v>
      </c>
      <c r="G1653" s="5">
        <f t="shared" si="129"/>
        <v>0.84999999999999432</v>
      </c>
      <c r="R1653">
        <f t="shared" si="125"/>
        <v>0</v>
      </c>
      <c r="S1653">
        <f t="shared" si="126"/>
        <v>105.1</v>
      </c>
      <c r="T1653">
        <f t="shared" si="127"/>
        <v>29.194444444444443</v>
      </c>
    </row>
    <row r="1654" spans="2:20" x14ac:dyDescent="0.3">
      <c r="B1654" s="13" t="s">
        <v>12</v>
      </c>
      <c r="C1654" s="13">
        <v>1646</v>
      </c>
      <c r="D1654" s="13">
        <v>169</v>
      </c>
      <c r="E1654" s="14">
        <v>106.1</v>
      </c>
      <c r="F1654" s="5">
        <f t="shared" si="128"/>
        <v>0.29166666666666785</v>
      </c>
      <c r="G1654" s="5">
        <f t="shared" si="129"/>
        <v>1.0500000000000043</v>
      </c>
      <c r="R1654">
        <f t="shared" si="125"/>
        <v>0</v>
      </c>
      <c r="S1654">
        <f t="shared" si="126"/>
        <v>106.1</v>
      </c>
      <c r="T1654">
        <f t="shared" si="127"/>
        <v>29.472222222222221</v>
      </c>
    </row>
    <row r="1655" spans="2:20" x14ac:dyDescent="0.3">
      <c r="B1655" s="13" t="s">
        <v>12</v>
      </c>
      <c r="C1655" s="13">
        <v>1647</v>
      </c>
      <c r="D1655" s="13">
        <v>170</v>
      </c>
      <c r="E1655" s="14">
        <v>107.2</v>
      </c>
      <c r="F1655" s="5">
        <f t="shared" si="128"/>
        <v>0.33333333333333409</v>
      </c>
      <c r="G1655" s="5">
        <f t="shared" si="129"/>
        <v>1.2000000000000028</v>
      </c>
      <c r="R1655">
        <f t="shared" si="125"/>
        <v>0</v>
      </c>
      <c r="S1655">
        <f t="shared" si="126"/>
        <v>107.2</v>
      </c>
      <c r="T1655">
        <f t="shared" si="127"/>
        <v>29.777777777777779</v>
      </c>
    </row>
    <row r="1656" spans="2:20" x14ac:dyDescent="0.3">
      <c r="B1656" s="13" t="s">
        <v>12</v>
      </c>
      <c r="C1656" s="13">
        <v>1648</v>
      </c>
      <c r="D1656" s="13">
        <v>171</v>
      </c>
      <c r="E1656" s="14">
        <v>108.5</v>
      </c>
      <c r="F1656" s="5">
        <f t="shared" si="128"/>
        <v>0.37500000000000039</v>
      </c>
      <c r="G1656" s="5">
        <f t="shared" si="129"/>
        <v>1.3500000000000014</v>
      </c>
      <c r="R1656">
        <f t="shared" si="125"/>
        <v>0</v>
      </c>
      <c r="S1656">
        <f t="shared" si="126"/>
        <v>108.5</v>
      </c>
      <c r="T1656">
        <f t="shared" si="127"/>
        <v>30.138888888888889</v>
      </c>
    </row>
    <row r="1657" spans="2:20" x14ac:dyDescent="0.3">
      <c r="B1657" s="13" t="s">
        <v>12</v>
      </c>
      <c r="C1657" s="13">
        <v>1649</v>
      </c>
      <c r="D1657" s="13">
        <v>172</v>
      </c>
      <c r="E1657" s="14">
        <v>109.9</v>
      </c>
      <c r="F1657" s="5">
        <f t="shared" si="128"/>
        <v>0.38888888888888851</v>
      </c>
      <c r="G1657" s="5">
        <f t="shared" si="129"/>
        <v>1.3999999999999986</v>
      </c>
      <c r="R1657">
        <f t="shared" si="125"/>
        <v>0</v>
      </c>
      <c r="S1657">
        <f t="shared" si="126"/>
        <v>109.9</v>
      </c>
      <c r="T1657">
        <f t="shared" si="127"/>
        <v>30.527777777777779</v>
      </c>
    </row>
    <row r="1658" spans="2:20" x14ac:dyDescent="0.3">
      <c r="B1658" s="13" t="s">
        <v>12</v>
      </c>
      <c r="C1658" s="13">
        <v>1650</v>
      </c>
      <c r="D1658" s="13">
        <v>173</v>
      </c>
      <c r="E1658" s="14">
        <v>111.3</v>
      </c>
      <c r="F1658" s="5">
        <f t="shared" si="128"/>
        <v>0.38888888888888851</v>
      </c>
      <c r="G1658" s="5">
        <f t="shared" si="129"/>
        <v>1.3999999999999986</v>
      </c>
      <c r="R1658">
        <f t="shared" si="125"/>
        <v>0</v>
      </c>
      <c r="S1658">
        <f t="shared" si="126"/>
        <v>111.3</v>
      </c>
      <c r="T1658">
        <f t="shared" si="127"/>
        <v>30.916666666666664</v>
      </c>
    </row>
    <row r="1659" spans="2:20" x14ac:dyDescent="0.3">
      <c r="B1659" s="13" t="s">
        <v>12</v>
      </c>
      <c r="C1659" s="13">
        <v>1651</v>
      </c>
      <c r="D1659" s="13">
        <v>174</v>
      </c>
      <c r="E1659" s="14">
        <v>112.7</v>
      </c>
      <c r="F1659" s="5">
        <f t="shared" si="128"/>
        <v>0.36111111111111227</v>
      </c>
      <c r="G1659" s="5">
        <f t="shared" si="129"/>
        <v>1.3000000000000043</v>
      </c>
      <c r="R1659">
        <f t="shared" si="125"/>
        <v>0</v>
      </c>
      <c r="S1659">
        <f t="shared" si="126"/>
        <v>112.7</v>
      </c>
      <c r="T1659">
        <f t="shared" si="127"/>
        <v>31.305555555555557</v>
      </c>
    </row>
    <row r="1660" spans="2:20" x14ac:dyDescent="0.3">
      <c r="B1660" s="13" t="s">
        <v>12</v>
      </c>
      <c r="C1660" s="13">
        <v>1652</v>
      </c>
      <c r="D1660" s="13">
        <v>175</v>
      </c>
      <c r="E1660" s="14">
        <v>113.9</v>
      </c>
      <c r="F1660" s="5">
        <f t="shared" si="128"/>
        <v>0.31944444444444403</v>
      </c>
      <c r="G1660" s="5">
        <f t="shared" si="129"/>
        <v>1.1499999999999986</v>
      </c>
      <c r="R1660">
        <f t="shared" si="125"/>
        <v>0</v>
      </c>
      <c r="S1660">
        <f t="shared" si="126"/>
        <v>113.9</v>
      </c>
      <c r="T1660">
        <f t="shared" si="127"/>
        <v>31.638888888888889</v>
      </c>
    </row>
    <row r="1661" spans="2:20" x14ac:dyDescent="0.3">
      <c r="B1661" s="13" t="s">
        <v>12</v>
      </c>
      <c r="C1661" s="13">
        <v>1653</v>
      </c>
      <c r="D1661" s="13">
        <v>176</v>
      </c>
      <c r="E1661" s="14">
        <v>115</v>
      </c>
      <c r="F1661" s="5">
        <f t="shared" si="128"/>
        <v>0.29166666666666585</v>
      </c>
      <c r="G1661" s="5">
        <f t="shared" si="129"/>
        <v>1.0499999999999972</v>
      </c>
      <c r="R1661">
        <f t="shared" si="125"/>
        <v>0</v>
      </c>
      <c r="S1661">
        <f t="shared" si="126"/>
        <v>115</v>
      </c>
      <c r="T1661">
        <f t="shared" si="127"/>
        <v>31.944444444444443</v>
      </c>
    </row>
    <row r="1662" spans="2:20" x14ac:dyDescent="0.3">
      <c r="B1662" s="13" t="s">
        <v>12</v>
      </c>
      <c r="C1662" s="13">
        <v>1654</v>
      </c>
      <c r="D1662" s="13">
        <v>177</v>
      </c>
      <c r="E1662" s="14">
        <v>116</v>
      </c>
      <c r="F1662" s="5">
        <f t="shared" si="128"/>
        <v>0.24999999999999961</v>
      </c>
      <c r="G1662" s="5">
        <f t="shared" si="129"/>
        <v>0.89999999999999858</v>
      </c>
      <c r="R1662">
        <f t="shared" si="125"/>
        <v>0</v>
      </c>
      <c r="S1662">
        <f t="shared" si="126"/>
        <v>116</v>
      </c>
      <c r="T1662">
        <f t="shared" si="127"/>
        <v>32.222222222222221</v>
      </c>
    </row>
    <row r="1663" spans="2:20" x14ac:dyDescent="0.3">
      <c r="B1663" s="13" t="s">
        <v>12</v>
      </c>
      <c r="C1663" s="13">
        <v>1655</v>
      </c>
      <c r="D1663" s="13">
        <v>178</v>
      </c>
      <c r="E1663" s="14">
        <v>116.8</v>
      </c>
      <c r="F1663" s="5">
        <f t="shared" si="128"/>
        <v>0.22222222222222143</v>
      </c>
      <c r="G1663" s="5">
        <f t="shared" si="129"/>
        <v>0.79999999999999716</v>
      </c>
      <c r="R1663">
        <f t="shared" si="125"/>
        <v>0</v>
      </c>
      <c r="S1663">
        <f t="shared" si="126"/>
        <v>116.8</v>
      </c>
      <c r="T1663">
        <f t="shared" si="127"/>
        <v>32.444444444444443</v>
      </c>
    </row>
    <row r="1664" spans="2:20" x14ac:dyDescent="0.3">
      <c r="B1664" s="13" t="s">
        <v>12</v>
      </c>
      <c r="C1664" s="13">
        <v>1656</v>
      </c>
      <c r="D1664" s="13">
        <v>179</v>
      </c>
      <c r="E1664" s="14">
        <v>117.6</v>
      </c>
      <c r="F1664" s="5">
        <f t="shared" si="128"/>
        <v>0.2222222222222234</v>
      </c>
      <c r="G1664" s="5">
        <f t="shared" si="129"/>
        <v>0.80000000000000426</v>
      </c>
      <c r="R1664">
        <f t="shared" si="125"/>
        <v>0</v>
      </c>
      <c r="S1664">
        <f t="shared" si="126"/>
        <v>117.6</v>
      </c>
      <c r="T1664">
        <f t="shared" si="127"/>
        <v>32.666666666666664</v>
      </c>
    </row>
    <row r="1665" spans="2:20" x14ac:dyDescent="0.3">
      <c r="B1665" s="13" t="s">
        <v>12</v>
      </c>
      <c r="C1665" s="13">
        <v>1657</v>
      </c>
      <c r="D1665" s="13">
        <v>180</v>
      </c>
      <c r="E1665" s="14">
        <v>118.4</v>
      </c>
      <c r="F1665" s="5">
        <f t="shared" si="128"/>
        <v>0.2222222222222234</v>
      </c>
      <c r="G1665" s="5">
        <f t="shared" si="129"/>
        <v>0.80000000000000426</v>
      </c>
      <c r="R1665">
        <f t="shared" si="125"/>
        <v>0</v>
      </c>
      <c r="S1665">
        <f t="shared" si="126"/>
        <v>118.4</v>
      </c>
      <c r="T1665">
        <f t="shared" si="127"/>
        <v>32.888888888888893</v>
      </c>
    </row>
    <row r="1666" spans="2:20" x14ac:dyDescent="0.3">
      <c r="B1666" s="13" t="s">
        <v>12</v>
      </c>
      <c r="C1666" s="13">
        <v>1658</v>
      </c>
      <c r="D1666" s="13">
        <v>181</v>
      </c>
      <c r="E1666" s="14">
        <v>119.2</v>
      </c>
      <c r="F1666" s="5">
        <f t="shared" si="128"/>
        <v>0.22222222222222143</v>
      </c>
      <c r="G1666" s="5">
        <f t="shared" si="129"/>
        <v>0.79999999999999716</v>
      </c>
      <c r="R1666">
        <f t="shared" si="125"/>
        <v>0</v>
      </c>
      <c r="S1666">
        <f t="shared" si="126"/>
        <v>119.2</v>
      </c>
      <c r="T1666">
        <f t="shared" si="127"/>
        <v>33.111111111111114</v>
      </c>
    </row>
    <row r="1667" spans="2:20" x14ac:dyDescent="0.3">
      <c r="B1667" s="13" t="s">
        <v>12</v>
      </c>
      <c r="C1667" s="13">
        <v>1659</v>
      </c>
      <c r="D1667" s="13">
        <v>182</v>
      </c>
      <c r="E1667" s="14">
        <v>120</v>
      </c>
      <c r="F1667" s="5">
        <f t="shared" si="128"/>
        <v>0.22222222222222143</v>
      </c>
      <c r="G1667" s="5">
        <f t="shared" si="129"/>
        <v>0.79999999999999716</v>
      </c>
      <c r="R1667">
        <f t="shared" si="125"/>
        <v>0</v>
      </c>
      <c r="S1667">
        <f t="shared" si="126"/>
        <v>120</v>
      </c>
      <c r="T1667">
        <f t="shared" si="127"/>
        <v>33.333333333333336</v>
      </c>
    </row>
    <row r="1668" spans="2:20" x14ac:dyDescent="0.3">
      <c r="B1668" s="13" t="s">
        <v>12</v>
      </c>
      <c r="C1668" s="13">
        <v>1660</v>
      </c>
      <c r="D1668" s="13">
        <v>183</v>
      </c>
      <c r="E1668" s="14">
        <v>120.8</v>
      </c>
      <c r="F1668" s="5">
        <f t="shared" si="128"/>
        <v>0.22222222222222143</v>
      </c>
      <c r="G1668" s="5">
        <f t="shared" si="129"/>
        <v>0.79999999999999716</v>
      </c>
      <c r="R1668">
        <f t="shared" si="125"/>
        <v>0</v>
      </c>
      <c r="S1668">
        <f t="shared" si="126"/>
        <v>120.8</v>
      </c>
      <c r="T1668">
        <f t="shared" si="127"/>
        <v>33.555555555555557</v>
      </c>
    </row>
    <row r="1669" spans="2:20" x14ac:dyDescent="0.3">
      <c r="B1669" s="13" t="s">
        <v>12</v>
      </c>
      <c r="C1669" s="13">
        <v>1661</v>
      </c>
      <c r="D1669" s="13">
        <v>184</v>
      </c>
      <c r="E1669" s="14">
        <v>121.6</v>
      </c>
      <c r="F1669" s="5">
        <f t="shared" si="128"/>
        <v>0.20833333333333331</v>
      </c>
      <c r="G1669" s="5">
        <f t="shared" si="129"/>
        <v>0.75</v>
      </c>
      <c r="R1669">
        <f t="shared" si="125"/>
        <v>0</v>
      </c>
      <c r="S1669">
        <f t="shared" si="126"/>
        <v>121.6</v>
      </c>
      <c r="T1669">
        <f t="shared" si="127"/>
        <v>33.777777777777779</v>
      </c>
    </row>
    <row r="1670" spans="2:20" x14ac:dyDescent="0.3">
      <c r="B1670" s="13" t="s">
        <v>12</v>
      </c>
      <c r="C1670" s="13">
        <v>1662</v>
      </c>
      <c r="D1670" s="13">
        <v>185</v>
      </c>
      <c r="E1670" s="14">
        <v>122.3</v>
      </c>
      <c r="F1670" s="5">
        <f t="shared" si="128"/>
        <v>0.20833333333333331</v>
      </c>
      <c r="G1670" s="5">
        <f t="shared" si="129"/>
        <v>0.75</v>
      </c>
      <c r="R1670">
        <f t="shared" si="125"/>
        <v>0</v>
      </c>
      <c r="S1670">
        <f t="shared" si="126"/>
        <v>122.3</v>
      </c>
      <c r="T1670">
        <f t="shared" si="127"/>
        <v>33.972222222222221</v>
      </c>
    </row>
    <row r="1671" spans="2:20" x14ac:dyDescent="0.3">
      <c r="B1671" s="13" t="s">
        <v>12</v>
      </c>
      <c r="C1671" s="13">
        <v>1663</v>
      </c>
      <c r="D1671" s="13">
        <v>186</v>
      </c>
      <c r="E1671" s="14">
        <v>123.1</v>
      </c>
      <c r="F1671" s="5">
        <f t="shared" si="128"/>
        <v>0.20833333333333331</v>
      </c>
      <c r="G1671" s="5">
        <f t="shared" si="129"/>
        <v>0.75</v>
      </c>
      <c r="R1671">
        <f t="shared" si="125"/>
        <v>0</v>
      </c>
      <c r="S1671">
        <f t="shared" si="126"/>
        <v>123.1</v>
      </c>
      <c r="T1671">
        <f t="shared" si="127"/>
        <v>34.194444444444443</v>
      </c>
    </row>
    <row r="1672" spans="2:20" x14ac:dyDescent="0.3">
      <c r="B1672" s="13" t="s">
        <v>12</v>
      </c>
      <c r="C1672" s="13">
        <v>1664</v>
      </c>
      <c r="D1672" s="13">
        <v>187</v>
      </c>
      <c r="E1672" s="14">
        <v>123.8</v>
      </c>
      <c r="F1672" s="5">
        <f t="shared" si="128"/>
        <v>0.18055555555555713</v>
      </c>
      <c r="G1672" s="5">
        <f t="shared" si="129"/>
        <v>0.65000000000000568</v>
      </c>
      <c r="R1672">
        <f t="shared" ref="R1672:R1735" si="130">IF(E1672&lt;1,1,0)</f>
        <v>0</v>
      </c>
      <c r="S1672">
        <f t="shared" ref="S1672:S1735" si="131">IF(R1672=1,"",E1672)</f>
        <v>123.8</v>
      </c>
      <c r="T1672">
        <f t="shared" ref="T1672:T1735" si="132">E1672/3.6</f>
        <v>34.388888888888886</v>
      </c>
    </row>
    <row r="1673" spans="2:20" x14ac:dyDescent="0.3">
      <c r="B1673" s="13" t="s">
        <v>12</v>
      </c>
      <c r="C1673" s="13">
        <v>1665</v>
      </c>
      <c r="D1673" s="13">
        <v>188</v>
      </c>
      <c r="E1673" s="14">
        <v>124.4</v>
      </c>
      <c r="F1673" s="5">
        <f t="shared" si="128"/>
        <v>0.16666666666666705</v>
      </c>
      <c r="G1673" s="5">
        <f t="shared" si="129"/>
        <v>0.60000000000000142</v>
      </c>
      <c r="R1673">
        <f t="shared" si="130"/>
        <v>0</v>
      </c>
      <c r="S1673">
        <f t="shared" si="131"/>
        <v>124.4</v>
      </c>
      <c r="T1673">
        <f t="shared" si="132"/>
        <v>34.555555555555557</v>
      </c>
    </row>
    <row r="1674" spans="2:20" x14ac:dyDescent="0.3">
      <c r="B1674" s="13" t="s">
        <v>12</v>
      </c>
      <c r="C1674" s="13">
        <v>1666</v>
      </c>
      <c r="D1674" s="13">
        <v>189</v>
      </c>
      <c r="E1674" s="14">
        <v>125</v>
      </c>
      <c r="F1674" s="5">
        <f t="shared" ref="F1674:F1737" si="133">($E1675-$E1673)/2/3.6</f>
        <v>0.1388888888888889</v>
      </c>
      <c r="G1674" s="5">
        <f t="shared" ref="G1674:G1737" si="134">($E1675-$E1673)/2</f>
        <v>0.5</v>
      </c>
      <c r="R1674">
        <f t="shared" si="130"/>
        <v>0</v>
      </c>
      <c r="S1674">
        <f t="shared" si="131"/>
        <v>125</v>
      </c>
      <c r="T1674">
        <f t="shared" si="132"/>
        <v>34.722222222222221</v>
      </c>
    </row>
    <row r="1675" spans="2:20" x14ac:dyDescent="0.3">
      <c r="B1675" s="13" t="s">
        <v>12</v>
      </c>
      <c r="C1675" s="13">
        <v>1667</v>
      </c>
      <c r="D1675" s="13">
        <v>190</v>
      </c>
      <c r="E1675" s="14">
        <v>125.4</v>
      </c>
      <c r="F1675" s="5">
        <f t="shared" si="133"/>
        <v>0.11111111111111072</v>
      </c>
      <c r="G1675" s="5">
        <f t="shared" si="134"/>
        <v>0.39999999999999858</v>
      </c>
      <c r="R1675">
        <f t="shared" si="130"/>
        <v>0</v>
      </c>
      <c r="S1675">
        <f t="shared" si="131"/>
        <v>125.4</v>
      </c>
      <c r="T1675">
        <f t="shared" si="132"/>
        <v>34.833333333333336</v>
      </c>
    </row>
    <row r="1676" spans="2:20" x14ac:dyDescent="0.3">
      <c r="B1676" s="13" t="s">
        <v>12</v>
      </c>
      <c r="C1676" s="13">
        <v>1668</v>
      </c>
      <c r="D1676" s="13">
        <v>191</v>
      </c>
      <c r="E1676" s="14">
        <v>125.8</v>
      </c>
      <c r="F1676" s="5">
        <f t="shared" si="133"/>
        <v>9.7222222222220642E-2</v>
      </c>
      <c r="G1676" s="5">
        <f t="shared" si="134"/>
        <v>0.34999999999999432</v>
      </c>
      <c r="R1676">
        <f t="shared" si="130"/>
        <v>0</v>
      </c>
      <c r="S1676">
        <f t="shared" si="131"/>
        <v>125.8</v>
      </c>
      <c r="T1676">
        <f t="shared" si="132"/>
        <v>34.944444444444443</v>
      </c>
    </row>
    <row r="1677" spans="2:20" x14ac:dyDescent="0.3">
      <c r="B1677" s="13" t="s">
        <v>12</v>
      </c>
      <c r="C1677" s="13">
        <v>1669</v>
      </c>
      <c r="D1677" s="13">
        <v>192</v>
      </c>
      <c r="E1677" s="14">
        <v>126.1</v>
      </c>
      <c r="F1677" s="5">
        <f t="shared" si="133"/>
        <v>8.3333333333334522E-2</v>
      </c>
      <c r="G1677" s="5">
        <f t="shared" si="134"/>
        <v>0.30000000000000426</v>
      </c>
      <c r="R1677">
        <f t="shared" si="130"/>
        <v>0</v>
      </c>
      <c r="S1677">
        <f t="shared" si="131"/>
        <v>126.1</v>
      </c>
      <c r="T1677">
        <f t="shared" si="132"/>
        <v>35.027777777777779</v>
      </c>
    </row>
    <row r="1678" spans="2:20" x14ac:dyDescent="0.3">
      <c r="B1678" s="13" t="s">
        <v>12</v>
      </c>
      <c r="C1678" s="13">
        <v>1670</v>
      </c>
      <c r="D1678" s="13">
        <v>193</v>
      </c>
      <c r="E1678" s="14">
        <v>126.4</v>
      </c>
      <c r="F1678" s="5">
        <f t="shared" si="133"/>
        <v>6.9444444444444448E-2</v>
      </c>
      <c r="G1678" s="5">
        <f t="shared" si="134"/>
        <v>0.25</v>
      </c>
      <c r="R1678">
        <f t="shared" si="130"/>
        <v>0</v>
      </c>
      <c r="S1678">
        <f t="shared" si="131"/>
        <v>126.4</v>
      </c>
      <c r="T1678">
        <f t="shared" si="132"/>
        <v>35.111111111111114</v>
      </c>
    </row>
    <row r="1679" spans="2:20" x14ac:dyDescent="0.3">
      <c r="B1679" s="13" t="s">
        <v>12</v>
      </c>
      <c r="C1679" s="13">
        <v>1671</v>
      </c>
      <c r="D1679" s="13">
        <v>194</v>
      </c>
      <c r="E1679" s="14">
        <v>126.6</v>
      </c>
      <c r="F1679" s="5">
        <f t="shared" si="133"/>
        <v>4.1666666666666269E-2</v>
      </c>
      <c r="G1679" s="5">
        <f t="shared" si="134"/>
        <v>0.14999999999999858</v>
      </c>
      <c r="R1679">
        <f t="shared" si="130"/>
        <v>0</v>
      </c>
      <c r="S1679">
        <f t="shared" si="131"/>
        <v>126.6</v>
      </c>
      <c r="T1679">
        <f t="shared" si="132"/>
        <v>35.166666666666664</v>
      </c>
    </row>
    <row r="1680" spans="2:20" x14ac:dyDescent="0.3">
      <c r="B1680" s="13" t="s">
        <v>12</v>
      </c>
      <c r="C1680" s="13">
        <v>1672</v>
      </c>
      <c r="D1680" s="13">
        <v>195</v>
      </c>
      <c r="E1680" s="14">
        <v>126.7</v>
      </c>
      <c r="F1680" s="5">
        <f t="shared" si="133"/>
        <v>2.7777777777778172E-2</v>
      </c>
      <c r="G1680" s="5">
        <f t="shared" si="134"/>
        <v>0.10000000000000142</v>
      </c>
      <c r="R1680">
        <f t="shared" si="130"/>
        <v>0</v>
      </c>
      <c r="S1680">
        <f t="shared" si="131"/>
        <v>126.7</v>
      </c>
      <c r="T1680">
        <f t="shared" si="132"/>
        <v>35.194444444444443</v>
      </c>
    </row>
    <row r="1681" spans="2:20" x14ac:dyDescent="0.3">
      <c r="B1681" s="13" t="s">
        <v>12</v>
      </c>
      <c r="C1681" s="13">
        <v>1673</v>
      </c>
      <c r="D1681" s="13">
        <v>196</v>
      </c>
      <c r="E1681" s="14">
        <v>126.8</v>
      </c>
      <c r="F1681" s="5">
        <f t="shared" si="133"/>
        <v>2.7777777777778172E-2</v>
      </c>
      <c r="G1681" s="5">
        <f t="shared" si="134"/>
        <v>0.10000000000000142</v>
      </c>
      <c r="R1681">
        <f t="shared" si="130"/>
        <v>0</v>
      </c>
      <c r="S1681">
        <f t="shared" si="131"/>
        <v>126.8</v>
      </c>
      <c r="T1681">
        <f t="shared" si="132"/>
        <v>35.222222222222221</v>
      </c>
    </row>
    <row r="1682" spans="2:20" x14ac:dyDescent="0.3">
      <c r="B1682" s="13" t="s">
        <v>12</v>
      </c>
      <c r="C1682" s="13">
        <v>1674</v>
      </c>
      <c r="D1682" s="13">
        <v>197</v>
      </c>
      <c r="E1682" s="14">
        <v>126.9</v>
      </c>
      <c r="F1682" s="5">
        <f t="shared" si="133"/>
        <v>1.3888888888890073E-2</v>
      </c>
      <c r="G1682" s="5">
        <f t="shared" si="134"/>
        <v>5.0000000000004263E-2</v>
      </c>
      <c r="R1682">
        <f t="shared" si="130"/>
        <v>0</v>
      </c>
      <c r="S1682">
        <f t="shared" si="131"/>
        <v>126.9</v>
      </c>
      <c r="T1682">
        <f t="shared" si="132"/>
        <v>35.25</v>
      </c>
    </row>
    <row r="1683" spans="2:20" x14ac:dyDescent="0.3">
      <c r="B1683" s="13" t="s">
        <v>12</v>
      </c>
      <c r="C1683" s="13">
        <v>1675</v>
      </c>
      <c r="D1683" s="13">
        <v>198</v>
      </c>
      <c r="E1683" s="14">
        <v>126.9</v>
      </c>
      <c r="F1683" s="5">
        <f t="shared" si="133"/>
        <v>0</v>
      </c>
      <c r="G1683" s="5">
        <f t="shared" si="134"/>
        <v>0</v>
      </c>
      <c r="R1683">
        <f t="shared" si="130"/>
        <v>0</v>
      </c>
      <c r="S1683">
        <f t="shared" si="131"/>
        <v>126.9</v>
      </c>
      <c r="T1683">
        <f t="shared" si="132"/>
        <v>35.25</v>
      </c>
    </row>
    <row r="1684" spans="2:20" x14ac:dyDescent="0.3">
      <c r="B1684" s="13" t="s">
        <v>12</v>
      </c>
      <c r="C1684" s="13">
        <v>1676</v>
      </c>
      <c r="D1684" s="13">
        <v>199</v>
      </c>
      <c r="E1684" s="14">
        <v>126.9</v>
      </c>
      <c r="F1684" s="5">
        <f t="shared" si="133"/>
        <v>-1.3888888888890073E-2</v>
      </c>
      <c r="G1684" s="5">
        <f t="shared" si="134"/>
        <v>-5.0000000000004263E-2</v>
      </c>
      <c r="R1684">
        <f t="shared" si="130"/>
        <v>0</v>
      </c>
      <c r="S1684">
        <f t="shared" si="131"/>
        <v>126.9</v>
      </c>
      <c r="T1684">
        <f t="shared" si="132"/>
        <v>35.25</v>
      </c>
    </row>
    <row r="1685" spans="2:20" x14ac:dyDescent="0.3">
      <c r="B1685" s="13" t="s">
        <v>12</v>
      </c>
      <c r="C1685" s="13">
        <v>1677</v>
      </c>
      <c r="D1685" s="13">
        <v>200</v>
      </c>
      <c r="E1685" s="14">
        <v>126.8</v>
      </c>
      <c r="F1685" s="5">
        <f t="shared" si="133"/>
        <v>-4.1666666666668246E-2</v>
      </c>
      <c r="G1685" s="5">
        <f t="shared" si="134"/>
        <v>-0.15000000000000568</v>
      </c>
      <c r="R1685">
        <f t="shared" si="130"/>
        <v>0</v>
      </c>
      <c r="S1685">
        <f t="shared" si="131"/>
        <v>126.8</v>
      </c>
      <c r="T1685">
        <f t="shared" si="132"/>
        <v>35.222222222222221</v>
      </c>
    </row>
    <row r="1686" spans="2:20" x14ac:dyDescent="0.3">
      <c r="B1686" s="13" t="s">
        <v>12</v>
      </c>
      <c r="C1686" s="13">
        <v>1678</v>
      </c>
      <c r="D1686" s="13">
        <v>201</v>
      </c>
      <c r="E1686" s="14">
        <v>126.6</v>
      </c>
      <c r="F1686" s="5">
        <f t="shared" si="133"/>
        <v>-6.9444444444444448E-2</v>
      </c>
      <c r="G1686" s="5">
        <f t="shared" si="134"/>
        <v>-0.25</v>
      </c>
      <c r="R1686">
        <f t="shared" si="130"/>
        <v>0</v>
      </c>
      <c r="S1686">
        <f t="shared" si="131"/>
        <v>126.6</v>
      </c>
      <c r="T1686">
        <f t="shared" si="132"/>
        <v>35.166666666666664</v>
      </c>
    </row>
    <row r="1687" spans="2:20" x14ac:dyDescent="0.3">
      <c r="B1687" s="13" t="s">
        <v>12</v>
      </c>
      <c r="C1687" s="13">
        <v>1679</v>
      </c>
      <c r="D1687" s="13">
        <v>202</v>
      </c>
      <c r="E1687" s="14">
        <v>126.3</v>
      </c>
      <c r="F1687" s="5">
        <f t="shared" si="133"/>
        <v>-8.3333333333332538E-2</v>
      </c>
      <c r="G1687" s="5">
        <f t="shared" si="134"/>
        <v>-0.29999999999999716</v>
      </c>
      <c r="R1687">
        <f t="shared" si="130"/>
        <v>0</v>
      </c>
      <c r="S1687">
        <f t="shared" si="131"/>
        <v>126.3</v>
      </c>
      <c r="T1687">
        <f t="shared" si="132"/>
        <v>35.083333333333329</v>
      </c>
    </row>
    <row r="1688" spans="2:20" x14ac:dyDescent="0.3">
      <c r="B1688" s="13" t="s">
        <v>12</v>
      </c>
      <c r="C1688" s="13">
        <v>1680</v>
      </c>
      <c r="D1688" s="13">
        <v>203</v>
      </c>
      <c r="E1688" s="14">
        <v>126</v>
      </c>
      <c r="F1688" s="5">
        <f t="shared" si="133"/>
        <v>-8.3333333333332538E-2</v>
      </c>
      <c r="G1688" s="5">
        <f t="shared" si="134"/>
        <v>-0.29999999999999716</v>
      </c>
      <c r="R1688">
        <f t="shared" si="130"/>
        <v>0</v>
      </c>
      <c r="S1688">
        <f t="shared" si="131"/>
        <v>126</v>
      </c>
      <c r="T1688">
        <f t="shared" si="132"/>
        <v>35</v>
      </c>
    </row>
    <row r="1689" spans="2:20" x14ac:dyDescent="0.3">
      <c r="B1689" s="13" t="s">
        <v>12</v>
      </c>
      <c r="C1689" s="13">
        <v>1681</v>
      </c>
      <c r="D1689" s="13">
        <v>204</v>
      </c>
      <c r="E1689" s="14">
        <v>125.7</v>
      </c>
      <c r="F1689" s="5">
        <f t="shared" si="133"/>
        <v>-5.5555555555556344E-2</v>
      </c>
      <c r="G1689" s="5">
        <f t="shared" si="134"/>
        <v>-0.20000000000000284</v>
      </c>
      <c r="R1689">
        <f t="shared" si="130"/>
        <v>0</v>
      </c>
      <c r="S1689">
        <f t="shared" si="131"/>
        <v>125.7</v>
      </c>
      <c r="T1689">
        <f t="shared" si="132"/>
        <v>34.916666666666664</v>
      </c>
    </row>
    <row r="1690" spans="2:20" x14ac:dyDescent="0.3">
      <c r="B1690" s="13" t="s">
        <v>12</v>
      </c>
      <c r="C1690" s="13">
        <v>1682</v>
      </c>
      <c r="D1690" s="13">
        <v>205</v>
      </c>
      <c r="E1690" s="14">
        <v>125.6</v>
      </c>
      <c r="F1690" s="5">
        <f t="shared" si="133"/>
        <v>-1.3888888888890073E-2</v>
      </c>
      <c r="G1690" s="5">
        <f t="shared" si="134"/>
        <v>-5.0000000000004263E-2</v>
      </c>
      <c r="R1690">
        <f t="shared" si="130"/>
        <v>0</v>
      </c>
      <c r="S1690">
        <f t="shared" si="131"/>
        <v>125.6</v>
      </c>
      <c r="T1690">
        <f t="shared" si="132"/>
        <v>34.888888888888886</v>
      </c>
    </row>
    <row r="1691" spans="2:20" x14ac:dyDescent="0.3">
      <c r="B1691" s="13" t="s">
        <v>12</v>
      </c>
      <c r="C1691" s="13">
        <v>1683</v>
      </c>
      <c r="D1691" s="13">
        <v>206</v>
      </c>
      <c r="E1691" s="14">
        <v>125.6</v>
      </c>
      <c r="F1691" s="5">
        <f t="shared" si="133"/>
        <v>2.7777777777778172E-2</v>
      </c>
      <c r="G1691" s="5">
        <f t="shared" si="134"/>
        <v>0.10000000000000142</v>
      </c>
      <c r="R1691">
        <f t="shared" si="130"/>
        <v>0</v>
      </c>
      <c r="S1691">
        <f t="shared" si="131"/>
        <v>125.6</v>
      </c>
      <c r="T1691">
        <f t="shared" si="132"/>
        <v>34.888888888888886</v>
      </c>
    </row>
    <row r="1692" spans="2:20" x14ac:dyDescent="0.3">
      <c r="B1692" s="13" t="s">
        <v>12</v>
      </c>
      <c r="C1692" s="13">
        <v>1684</v>
      </c>
      <c r="D1692" s="13">
        <v>207</v>
      </c>
      <c r="E1692" s="14">
        <v>125.8</v>
      </c>
      <c r="F1692" s="5">
        <f t="shared" si="133"/>
        <v>8.3333333333334522E-2</v>
      </c>
      <c r="G1692" s="5">
        <f t="shared" si="134"/>
        <v>0.30000000000000426</v>
      </c>
      <c r="R1692">
        <f t="shared" si="130"/>
        <v>0</v>
      </c>
      <c r="S1692">
        <f t="shared" si="131"/>
        <v>125.8</v>
      </c>
      <c r="T1692">
        <f t="shared" si="132"/>
        <v>34.944444444444443</v>
      </c>
    </row>
    <row r="1693" spans="2:20" x14ac:dyDescent="0.3">
      <c r="B1693" s="13" t="s">
        <v>12</v>
      </c>
      <c r="C1693" s="13">
        <v>1685</v>
      </c>
      <c r="D1693" s="13">
        <v>208</v>
      </c>
      <c r="E1693" s="14">
        <v>126.2</v>
      </c>
      <c r="F1693" s="5">
        <f t="shared" si="133"/>
        <v>0.11111111111111072</v>
      </c>
      <c r="G1693" s="5">
        <f t="shared" si="134"/>
        <v>0.39999999999999858</v>
      </c>
      <c r="R1693">
        <f t="shared" si="130"/>
        <v>0</v>
      </c>
      <c r="S1693">
        <f t="shared" si="131"/>
        <v>126.2</v>
      </c>
      <c r="T1693">
        <f t="shared" si="132"/>
        <v>35.055555555555557</v>
      </c>
    </row>
    <row r="1694" spans="2:20" x14ac:dyDescent="0.3">
      <c r="B1694" s="13" t="s">
        <v>12</v>
      </c>
      <c r="C1694" s="13">
        <v>1686</v>
      </c>
      <c r="D1694" s="13">
        <v>209</v>
      </c>
      <c r="E1694" s="14">
        <v>126.6</v>
      </c>
      <c r="F1694" s="5">
        <f t="shared" si="133"/>
        <v>0.11111111111111072</v>
      </c>
      <c r="G1694" s="5">
        <f t="shared" si="134"/>
        <v>0.39999999999999858</v>
      </c>
      <c r="R1694">
        <f t="shared" si="130"/>
        <v>0</v>
      </c>
      <c r="S1694">
        <f t="shared" si="131"/>
        <v>126.6</v>
      </c>
      <c r="T1694">
        <f t="shared" si="132"/>
        <v>35.166666666666664</v>
      </c>
    </row>
    <row r="1695" spans="2:20" x14ac:dyDescent="0.3">
      <c r="B1695" s="13" t="s">
        <v>12</v>
      </c>
      <c r="C1695" s="13">
        <v>1687</v>
      </c>
      <c r="D1695" s="13">
        <v>210</v>
      </c>
      <c r="E1695" s="14">
        <v>127</v>
      </c>
      <c r="F1695" s="5">
        <f t="shared" si="133"/>
        <v>0.11111111111111269</v>
      </c>
      <c r="G1695" s="5">
        <f t="shared" si="134"/>
        <v>0.40000000000000568</v>
      </c>
      <c r="R1695">
        <f t="shared" si="130"/>
        <v>0</v>
      </c>
      <c r="S1695">
        <f t="shared" si="131"/>
        <v>127</v>
      </c>
      <c r="T1695">
        <f t="shared" si="132"/>
        <v>35.277777777777779</v>
      </c>
    </row>
    <row r="1696" spans="2:20" x14ac:dyDescent="0.3">
      <c r="B1696" s="13" t="s">
        <v>12</v>
      </c>
      <c r="C1696" s="13">
        <v>1688</v>
      </c>
      <c r="D1696" s="13">
        <v>211</v>
      </c>
      <c r="E1696" s="14">
        <v>127.4</v>
      </c>
      <c r="F1696" s="5">
        <f t="shared" si="133"/>
        <v>8.3333333333332538E-2</v>
      </c>
      <c r="G1696" s="5">
        <f t="shared" si="134"/>
        <v>0.29999999999999716</v>
      </c>
      <c r="R1696">
        <f t="shared" si="130"/>
        <v>0</v>
      </c>
      <c r="S1696">
        <f t="shared" si="131"/>
        <v>127.4</v>
      </c>
      <c r="T1696">
        <f t="shared" si="132"/>
        <v>35.388888888888893</v>
      </c>
    </row>
    <row r="1697" spans="2:20" x14ac:dyDescent="0.3">
      <c r="B1697" s="13" t="s">
        <v>12</v>
      </c>
      <c r="C1697" s="13">
        <v>1689</v>
      </c>
      <c r="D1697" s="13">
        <v>212</v>
      </c>
      <c r="E1697" s="14">
        <v>127.6</v>
      </c>
      <c r="F1697" s="5">
        <f t="shared" si="133"/>
        <v>5.5555555555554373E-2</v>
      </c>
      <c r="G1697" s="5">
        <f t="shared" si="134"/>
        <v>0.19999999999999574</v>
      </c>
      <c r="R1697">
        <f t="shared" si="130"/>
        <v>0</v>
      </c>
      <c r="S1697">
        <f t="shared" si="131"/>
        <v>127.6</v>
      </c>
      <c r="T1697">
        <f t="shared" si="132"/>
        <v>35.444444444444443</v>
      </c>
    </row>
    <row r="1698" spans="2:20" x14ac:dyDescent="0.3">
      <c r="B1698" s="13" t="s">
        <v>12</v>
      </c>
      <c r="C1698" s="13">
        <v>1690</v>
      </c>
      <c r="D1698" s="13">
        <v>213</v>
      </c>
      <c r="E1698" s="14">
        <v>127.8</v>
      </c>
      <c r="F1698" s="5">
        <f t="shared" si="133"/>
        <v>4.1666666666668246E-2</v>
      </c>
      <c r="G1698" s="5">
        <f t="shared" si="134"/>
        <v>0.15000000000000568</v>
      </c>
      <c r="R1698">
        <f t="shared" si="130"/>
        <v>0</v>
      </c>
      <c r="S1698">
        <f t="shared" si="131"/>
        <v>127.8</v>
      </c>
      <c r="T1698">
        <f t="shared" si="132"/>
        <v>35.5</v>
      </c>
    </row>
    <row r="1699" spans="2:20" x14ac:dyDescent="0.3">
      <c r="B1699" s="13" t="s">
        <v>12</v>
      </c>
      <c r="C1699" s="13">
        <v>1691</v>
      </c>
      <c r="D1699" s="13">
        <v>214</v>
      </c>
      <c r="E1699" s="14">
        <v>127.9</v>
      </c>
      <c r="F1699" s="5">
        <f t="shared" si="133"/>
        <v>2.7777777777778172E-2</v>
      </c>
      <c r="G1699" s="5">
        <f t="shared" si="134"/>
        <v>0.10000000000000142</v>
      </c>
      <c r="R1699">
        <f t="shared" si="130"/>
        <v>0</v>
      </c>
      <c r="S1699">
        <f t="shared" si="131"/>
        <v>127.9</v>
      </c>
      <c r="T1699">
        <f t="shared" si="132"/>
        <v>35.527777777777779</v>
      </c>
    </row>
    <row r="1700" spans="2:20" x14ac:dyDescent="0.3">
      <c r="B1700" s="13" t="s">
        <v>12</v>
      </c>
      <c r="C1700" s="13">
        <v>1692</v>
      </c>
      <c r="D1700" s="13">
        <v>215</v>
      </c>
      <c r="E1700" s="14">
        <v>128</v>
      </c>
      <c r="F1700" s="5">
        <f t="shared" si="133"/>
        <v>2.7777777777776198E-2</v>
      </c>
      <c r="G1700" s="5">
        <f t="shared" si="134"/>
        <v>9.9999999999994316E-2</v>
      </c>
      <c r="R1700">
        <f t="shared" si="130"/>
        <v>0</v>
      </c>
      <c r="S1700">
        <f t="shared" si="131"/>
        <v>128</v>
      </c>
      <c r="T1700">
        <f t="shared" si="132"/>
        <v>35.555555555555557</v>
      </c>
    </row>
    <row r="1701" spans="2:20" x14ac:dyDescent="0.3">
      <c r="B1701" s="13" t="s">
        <v>12</v>
      </c>
      <c r="C1701" s="13">
        <v>1693</v>
      </c>
      <c r="D1701" s="13">
        <v>216</v>
      </c>
      <c r="E1701" s="14">
        <v>128.1</v>
      </c>
      <c r="F1701" s="5">
        <f t="shared" si="133"/>
        <v>2.7777777777776198E-2</v>
      </c>
      <c r="G1701" s="5">
        <f t="shared" si="134"/>
        <v>9.9999999999994316E-2</v>
      </c>
      <c r="R1701">
        <f t="shared" si="130"/>
        <v>0</v>
      </c>
      <c r="S1701">
        <f t="shared" si="131"/>
        <v>128.1</v>
      </c>
      <c r="T1701">
        <f t="shared" si="132"/>
        <v>35.583333333333329</v>
      </c>
    </row>
    <row r="1702" spans="2:20" x14ac:dyDescent="0.3">
      <c r="B1702" s="13" t="s">
        <v>12</v>
      </c>
      <c r="C1702" s="13">
        <v>1694</v>
      </c>
      <c r="D1702" s="13">
        <v>217</v>
      </c>
      <c r="E1702" s="14">
        <v>128.19999999999999</v>
      </c>
      <c r="F1702" s="5">
        <f t="shared" si="133"/>
        <v>2.7777777777780146E-2</v>
      </c>
      <c r="G1702" s="5">
        <f t="shared" si="134"/>
        <v>0.10000000000000853</v>
      </c>
      <c r="R1702">
        <f t="shared" si="130"/>
        <v>0</v>
      </c>
      <c r="S1702">
        <f t="shared" si="131"/>
        <v>128.19999999999999</v>
      </c>
      <c r="T1702">
        <f t="shared" si="132"/>
        <v>35.611111111111107</v>
      </c>
    </row>
    <row r="1703" spans="2:20" x14ac:dyDescent="0.3">
      <c r="B1703" s="13" t="s">
        <v>12</v>
      </c>
      <c r="C1703" s="13">
        <v>1695</v>
      </c>
      <c r="D1703" s="13">
        <v>218</v>
      </c>
      <c r="E1703" s="14">
        <v>128.30000000000001</v>
      </c>
      <c r="F1703" s="5">
        <f t="shared" si="133"/>
        <v>2.7777777777780146E-2</v>
      </c>
      <c r="G1703" s="5">
        <f t="shared" si="134"/>
        <v>0.10000000000000853</v>
      </c>
      <c r="R1703">
        <f t="shared" si="130"/>
        <v>0</v>
      </c>
      <c r="S1703">
        <f t="shared" si="131"/>
        <v>128.30000000000001</v>
      </c>
      <c r="T1703">
        <f t="shared" si="132"/>
        <v>35.638888888888893</v>
      </c>
    </row>
    <row r="1704" spans="2:20" x14ac:dyDescent="0.3">
      <c r="B1704" s="13" t="s">
        <v>12</v>
      </c>
      <c r="C1704" s="13">
        <v>1696</v>
      </c>
      <c r="D1704" s="13">
        <v>219</v>
      </c>
      <c r="E1704" s="14">
        <v>128.4</v>
      </c>
      <c r="F1704" s="5">
        <f t="shared" si="133"/>
        <v>2.7777777777776198E-2</v>
      </c>
      <c r="G1704" s="5">
        <f t="shared" si="134"/>
        <v>9.9999999999994316E-2</v>
      </c>
      <c r="R1704">
        <f t="shared" si="130"/>
        <v>0</v>
      </c>
      <c r="S1704">
        <f t="shared" si="131"/>
        <v>128.4</v>
      </c>
      <c r="T1704">
        <f t="shared" si="132"/>
        <v>35.666666666666664</v>
      </c>
    </row>
    <row r="1705" spans="2:20" x14ac:dyDescent="0.3">
      <c r="B1705" s="13" t="s">
        <v>12</v>
      </c>
      <c r="C1705" s="13">
        <v>1697</v>
      </c>
      <c r="D1705" s="13">
        <v>220</v>
      </c>
      <c r="E1705" s="14">
        <v>128.5</v>
      </c>
      <c r="F1705" s="5">
        <f t="shared" si="133"/>
        <v>2.7777777777776198E-2</v>
      </c>
      <c r="G1705" s="5">
        <f t="shared" si="134"/>
        <v>9.9999999999994316E-2</v>
      </c>
      <c r="R1705">
        <f t="shared" si="130"/>
        <v>0</v>
      </c>
      <c r="S1705">
        <f t="shared" si="131"/>
        <v>128.5</v>
      </c>
      <c r="T1705">
        <f t="shared" si="132"/>
        <v>35.694444444444443</v>
      </c>
    </row>
    <row r="1706" spans="2:20" x14ac:dyDescent="0.3">
      <c r="B1706" s="13" t="s">
        <v>12</v>
      </c>
      <c r="C1706" s="13">
        <v>1698</v>
      </c>
      <c r="D1706" s="13">
        <v>221</v>
      </c>
      <c r="E1706" s="14">
        <v>128.6</v>
      </c>
      <c r="F1706" s="5">
        <f t="shared" si="133"/>
        <v>1.3888888888888099E-2</v>
      </c>
      <c r="G1706" s="5">
        <f t="shared" si="134"/>
        <v>4.9999999999997158E-2</v>
      </c>
      <c r="R1706">
        <f t="shared" si="130"/>
        <v>0</v>
      </c>
      <c r="S1706">
        <f t="shared" si="131"/>
        <v>128.6</v>
      </c>
      <c r="T1706">
        <f t="shared" si="132"/>
        <v>35.722222222222221</v>
      </c>
    </row>
    <row r="1707" spans="2:20" x14ac:dyDescent="0.3">
      <c r="B1707" s="13" t="s">
        <v>12</v>
      </c>
      <c r="C1707" s="13">
        <v>1699</v>
      </c>
      <c r="D1707" s="13">
        <v>222</v>
      </c>
      <c r="E1707" s="14">
        <v>128.6</v>
      </c>
      <c r="F1707" s="5">
        <f t="shared" si="133"/>
        <v>-1.3888888888888099E-2</v>
      </c>
      <c r="G1707" s="5">
        <f t="shared" si="134"/>
        <v>-4.9999999999997158E-2</v>
      </c>
      <c r="R1707">
        <f t="shared" si="130"/>
        <v>0</v>
      </c>
      <c r="S1707">
        <f t="shared" si="131"/>
        <v>128.6</v>
      </c>
      <c r="T1707">
        <f t="shared" si="132"/>
        <v>35.722222222222221</v>
      </c>
    </row>
    <row r="1708" spans="2:20" x14ac:dyDescent="0.3">
      <c r="B1708" s="13" t="s">
        <v>12</v>
      </c>
      <c r="C1708" s="13">
        <v>1700</v>
      </c>
      <c r="D1708" s="13">
        <v>223</v>
      </c>
      <c r="E1708" s="14">
        <v>128.5</v>
      </c>
      <c r="F1708" s="5">
        <f t="shared" si="133"/>
        <v>-4.1666666666664298E-2</v>
      </c>
      <c r="G1708" s="5">
        <f t="shared" si="134"/>
        <v>-0.14999999999999147</v>
      </c>
      <c r="R1708">
        <f t="shared" si="130"/>
        <v>0</v>
      </c>
      <c r="S1708">
        <f t="shared" si="131"/>
        <v>128.5</v>
      </c>
      <c r="T1708">
        <f t="shared" si="132"/>
        <v>35.694444444444443</v>
      </c>
    </row>
    <row r="1709" spans="2:20" x14ac:dyDescent="0.3">
      <c r="B1709" s="13" t="s">
        <v>12</v>
      </c>
      <c r="C1709" s="13">
        <v>1701</v>
      </c>
      <c r="D1709" s="13">
        <v>224</v>
      </c>
      <c r="E1709" s="14">
        <v>128.30000000000001</v>
      </c>
      <c r="F1709" s="5">
        <f t="shared" si="133"/>
        <v>-5.5555555555556344E-2</v>
      </c>
      <c r="G1709" s="5">
        <f t="shared" si="134"/>
        <v>-0.20000000000000284</v>
      </c>
      <c r="R1709">
        <f t="shared" si="130"/>
        <v>0</v>
      </c>
      <c r="S1709">
        <f t="shared" si="131"/>
        <v>128.30000000000001</v>
      </c>
      <c r="T1709">
        <f t="shared" si="132"/>
        <v>35.638888888888893</v>
      </c>
    </row>
    <row r="1710" spans="2:20" x14ac:dyDescent="0.3">
      <c r="B1710" s="13" t="s">
        <v>12</v>
      </c>
      <c r="C1710" s="13">
        <v>1702</v>
      </c>
      <c r="D1710" s="13">
        <v>225</v>
      </c>
      <c r="E1710" s="14">
        <v>128.1</v>
      </c>
      <c r="F1710" s="5">
        <f t="shared" si="133"/>
        <v>-5.5555555555556344E-2</v>
      </c>
      <c r="G1710" s="5">
        <f t="shared" si="134"/>
        <v>-0.20000000000000284</v>
      </c>
      <c r="R1710">
        <f t="shared" si="130"/>
        <v>0</v>
      </c>
      <c r="S1710">
        <f t="shared" si="131"/>
        <v>128.1</v>
      </c>
      <c r="T1710">
        <f t="shared" si="132"/>
        <v>35.583333333333329</v>
      </c>
    </row>
    <row r="1711" spans="2:20" x14ac:dyDescent="0.3">
      <c r="B1711" s="13" t="s">
        <v>12</v>
      </c>
      <c r="C1711" s="13">
        <v>1703</v>
      </c>
      <c r="D1711" s="13">
        <v>226</v>
      </c>
      <c r="E1711" s="14">
        <v>127.9</v>
      </c>
      <c r="F1711" s="5">
        <f t="shared" si="133"/>
        <v>-6.9444444444444448E-2</v>
      </c>
      <c r="G1711" s="5">
        <f t="shared" si="134"/>
        <v>-0.25</v>
      </c>
      <c r="R1711">
        <f t="shared" si="130"/>
        <v>0</v>
      </c>
      <c r="S1711">
        <f t="shared" si="131"/>
        <v>127.9</v>
      </c>
      <c r="T1711">
        <f t="shared" si="132"/>
        <v>35.527777777777779</v>
      </c>
    </row>
    <row r="1712" spans="2:20" x14ac:dyDescent="0.3">
      <c r="B1712" s="13" t="s">
        <v>12</v>
      </c>
      <c r="C1712" s="13">
        <v>1704</v>
      </c>
      <c r="D1712" s="13">
        <v>227</v>
      </c>
      <c r="E1712" s="14">
        <v>127.6</v>
      </c>
      <c r="F1712" s="5">
        <f t="shared" si="133"/>
        <v>-6.9444444444444448E-2</v>
      </c>
      <c r="G1712" s="5">
        <f t="shared" si="134"/>
        <v>-0.25</v>
      </c>
      <c r="R1712">
        <f t="shared" si="130"/>
        <v>0</v>
      </c>
      <c r="S1712">
        <f t="shared" si="131"/>
        <v>127.6</v>
      </c>
      <c r="T1712">
        <f t="shared" si="132"/>
        <v>35.444444444444443</v>
      </c>
    </row>
    <row r="1713" spans="2:20" x14ac:dyDescent="0.3">
      <c r="B1713" s="13" t="s">
        <v>12</v>
      </c>
      <c r="C1713" s="13">
        <v>1705</v>
      </c>
      <c r="D1713" s="13">
        <v>228</v>
      </c>
      <c r="E1713" s="14">
        <v>127.4</v>
      </c>
      <c r="F1713" s="5">
        <f t="shared" si="133"/>
        <v>-5.5555555555554373E-2</v>
      </c>
      <c r="G1713" s="5">
        <f t="shared" si="134"/>
        <v>-0.19999999999999574</v>
      </c>
      <c r="R1713">
        <f t="shared" si="130"/>
        <v>0</v>
      </c>
      <c r="S1713">
        <f t="shared" si="131"/>
        <v>127.4</v>
      </c>
      <c r="T1713">
        <f t="shared" si="132"/>
        <v>35.388888888888893</v>
      </c>
    </row>
    <row r="1714" spans="2:20" x14ac:dyDescent="0.3">
      <c r="B1714" s="13" t="s">
        <v>12</v>
      </c>
      <c r="C1714" s="13">
        <v>1706</v>
      </c>
      <c r="D1714" s="13">
        <v>229</v>
      </c>
      <c r="E1714" s="14">
        <v>127.2</v>
      </c>
      <c r="F1714" s="5">
        <f t="shared" si="133"/>
        <v>-5.5555555555556344E-2</v>
      </c>
      <c r="G1714" s="5">
        <f t="shared" si="134"/>
        <v>-0.20000000000000284</v>
      </c>
      <c r="R1714">
        <f t="shared" si="130"/>
        <v>0</v>
      </c>
      <c r="S1714">
        <f t="shared" si="131"/>
        <v>127.2</v>
      </c>
      <c r="T1714">
        <f t="shared" si="132"/>
        <v>35.333333333333336</v>
      </c>
    </row>
    <row r="1715" spans="2:20" x14ac:dyDescent="0.3">
      <c r="B1715" s="13" t="s">
        <v>12</v>
      </c>
      <c r="C1715" s="13">
        <v>1707</v>
      </c>
      <c r="D1715" s="13">
        <v>230</v>
      </c>
      <c r="E1715" s="14">
        <v>127</v>
      </c>
      <c r="F1715" s="5">
        <f t="shared" si="133"/>
        <v>-4.1666666666666269E-2</v>
      </c>
      <c r="G1715" s="5">
        <f t="shared" si="134"/>
        <v>-0.14999999999999858</v>
      </c>
      <c r="R1715">
        <f t="shared" si="130"/>
        <v>0</v>
      </c>
      <c r="S1715">
        <f t="shared" si="131"/>
        <v>127</v>
      </c>
      <c r="T1715">
        <f t="shared" si="132"/>
        <v>35.277777777777779</v>
      </c>
    </row>
    <row r="1716" spans="2:20" x14ac:dyDescent="0.3">
      <c r="B1716" s="13" t="s">
        <v>12</v>
      </c>
      <c r="C1716" s="13">
        <v>1708</v>
      </c>
      <c r="D1716" s="13">
        <v>231</v>
      </c>
      <c r="E1716" s="14">
        <v>126.9</v>
      </c>
      <c r="F1716" s="5">
        <f t="shared" si="133"/>
        <v>-2.7777777777778172E-2</v>
      </c>
      <c r="G1716" s="5">
        <f t="shared" si="134"/>
        <v>-0.10000000000000142</v>
      </c>
      <c r="R1716">
        <f t="shared" si="130"/>
        <v>0</v>
      </c>
      <c r="S1716">
        <f t="shared" si="131"/>
        <v>126.9</v>
      </c>
      <c r="T1716">
        <f t="shared" si="132"/>
        <v>35.25</v>
      </c>
    </row>
    <row r="1717" spans="2:20" x14ac:dyDescent="0.3">
      <c r="B1717" s="13" t="s">
        <v>12</v>
      </c>
      <c r="C1717" s="13">
        <v>1709</v>
      </c>
      <c r="D1717" s="13">
        <v>232</v>
      </c>
      <c r="E1717" s="14">
        <v>126.8</v>
      </c>
      <c r="F1717" s="5">
        <f t="shared" si="133"/>
        <v>-2.7777777777778172E-2</v>
      </c>
      <c r="G1717" s="5">
        <f t="shared" si="134"/>
        <v>-0.10000000000000142</v>
      </c>
      <c r="R1717">
        <f t="shared" si="130"/>
        <v>0</v>
      </c>
      <c r="S1717">
        <f t="shared" si="131"/>
        <v>126.8</v>
      </c>
      <c r="T1717">
        <f t="shared" si="132"/>
        <v>35.222222222222221</v>
      </c>
    </row>
    <row r="1718" spans="2:20" x14ac:dyDescent="0.3">
      <c r="B1718" s="13" t="s">
        <v>12</v>
      </c>
      <c r="C1718" s="13">
        <v>1710</v>
      </c>
      <c r="D1718" s="13">
        <v>233</v>
      </c>
      <c r="E1718" s="14">
        <v>126.7</v>
      </c>
      <c r="F1718" s="5">
        <f t="shared" si="133"/>
        <v>0</v>
      </c>
      <c r="G1718" s="5">
        <f t="shared" si="134"/>
        <v>0</v>
      </c>
      <c r="R1718">
        <f t="shared" si="130"/>
        <v>0</v>
      </c>
      <c r="S1718">
        <f t="shared" si="131"/>
        <v>126.7</v>
      </c>
      <c r="T1718">
        <f t="shared" si="132"/>
        <v>35.194444444444443</v>
      </c>
    </row>
    <row r="1719" spans="2:20" x14ac:dyDescent="0.3">
      <c r="B1719" s="13" t="s">
        <v>12</v>
      </c>
      <c r="C1719" s="13">
        <v>1711</v>
      </c>
      <c r="D1719" s="13">
        <v>234</v>
      </c>
      <c r="E1719" s="14">
        <v>126.8</v>
      </c>
      <c r="F1719" s="5">
        <f t="shared" si="133"/>
        <v>2.7777777777778172E-2</v>
      </c>
      <c r="G1719" s="5">
        <f t="shared" si="134"/>
        <v>0.10000000000000142</v>
      </c>
      <c r="R1719">
        <f t="shared" si="130"/>
        <v>0</v>
      </c>
      <c r="S1719">
        <f t="shared" si="131"/>
        <v>126.8</v>
      </c>
      <c r="T1719">
        <f t="shared" si="132"/>
        <v>35.222222222222221</v>
      </c>
    </row>
    <row r="1720" spans="2:20" x14ac:dyDescent="0.3">
      <c r="B1720" s="13" t="s">
        <v>12</v>
      </c>
      <c r="C1720" s="13">
        <v>1712</v>
      </c>
      <c r="D1720" s="13">
        <v>235</v>
      </c>
      <c r="E1720" s="14">
        <v>126.9</v>
      </c>
      <c r="F1720" s="5">
        <f t="shared" si="133"/>
        <v>4.1666666666666269E-2</v>
      </c>
      <c r="G1720" s="5">
        <f t="shared" si="134"/>
        <v>0.14999999999999858</v>
      </c>
      <c r="R1720">
        <f t="shared" si="130"/>
        <v>0</v>
      </c>
      <c r="S1720">
        <f t="shared" si="131"/>
        <v>126.9</v>
      </c>
      <c r="T1720">
        <f t="shared" si="132"/>
        <v>35.25</v>
      </c>
    </row>
    <row r="1721" spans="2:20" x14ac:dyDescent="0.3">
      <c r="B1721" s="13" t="s">
        <v>12</v>
      </c>
      <c r="C1721" s="13">
        <v>1713</v>
      </c>
      <c r="D1721" s="13">
        <v>236</v>
      </c>
      <c r="E1721" s="14">
        <v>127.1</v>
      </c>
      <c r="F1721" s="5">
        <f t="shared" si="133"/>
        <v>6.9444444444444448E-2</v>
      </c>
      <c r="G1721" s="5">
        <f t="shared" si="134"/>
        <v>0.25</v>
      </c>
      <c r="R1721">
        <f t="shared" si="130"/>
        <v>0</v>
      </c>
      <c r="S1721">
        <f t="shared" si="131"/>
        <v>127.1</v>
      </c>
      <c r="T1721">
        <f t="shared" si="132"/>
        <v>35.30555555555555</v>
      </c>
    </row>
    <row r="1722" spans="2:20" x14ac:dyDescent="0.3">
      <c r="B1722" s="13" t="s">
        <v>12</v>
      </c>
      <c r="C1722" s="13">
        <v>1714</v>
      </c>
      <c r="D1722" s="13">
        <v>237</v>
      </c>
      <c r="E1722" s="14">
        <v>127.4</v>
      </c>
      <c r="F1722" s="5">
        <f t="shared" si="133"/>
        <v>8.3333333333334522E-2</v>
      </c>
      <c r="G1722" s="5">
        <f t="shared" si="134"/>
        <v>0.30000000000000426</v>
      </c>
      <c r="R1722">
        <f t="shared" si="130"/>
        <v>0</v>
      </c>
      <c r="S1722">
        <f t="shared" si="131"/>
        <v>127.4</v>
      </c>
      <c r="T1722">
        <f t="shared" si="132"/>
        <v>35.388888888888893</v>
      </c>
    </row>
    <row r="1723" spans="2:20" x14ac:dyDescent="0.3">
      <c r="B1723" s="13" t="s">
        <v>12</v>
      </c>
      <c r="C1723" s="13">
        <v>1715</v>
      </c>
      <c r="D1723" s="13">
        <v>238</v>
      </c>
      <c r="E1723" s="14">
        <v>127.7</v>
      </c>
      <c r="F1723" s="5">
        <f t="shared" si="133"/>
        <v>9.7222222222220642E-2</v>
      </c>
      <c r="G1723" s="5">
        <f t="shared" si="134"/>
        <v>0.34999999999999432</v>
      </c>
      <c r="R1723">
        <f t="shared" si="130"/>
        <v>0</v>
      </c>
      <c r="S1723">
        <f t="shared" si="131"/>
        <v>127.7</v>
      </c>
      <c r="T1723">
        <f t="shared" si="132"/>
        <v>35.472222222222221</v>
      </c>
    </row>
    <row r="1724" spans="2:20" x14ac:dyDescent="0.3">
      <c r="B1724" s="13" t="s">
        <v>12</v>
      </c>
      <c r="C1724" s="13">
        <v>1716</v>
      </c>
      <c r="D1724" s="13">
        <v>239</v>
      </c>
      <c r="E1724" s="14">
        <v>128.1</v>
      </c>
      <c r="F1724" s="5">
        <f t="shared" si="133"/>
        <v>0.11111111111111072</v>
      </c>
      <c r="G1724" s="5">
        <f t="shared" si="134"/>
        <v>0.39999999999999858</v>
      </c>
      <c r="R1724">
        <f t="shared" si="130"/>
        <v>0</v>
      </c>
      <c r="S1724">
        <f t="shared" si="131"/>
        <v>128.1</v>
      </c>
      <c r="T1724">
        <f t="shared" si="132"/>
        <v>35.583333333333329</v>
      </c>
    </row>
    <row r="1725" spans="2:20" x14ac:dyDescent="0.3">
      <c r="B1725" s="13" t="s">
        <v>12</v>
      </c>
      <c r="C1725" s="13">
        <v>1717</v>
      </c>
      <c r="D1725" s="13">
        <v>240</v>
      </c>
      <c r="E1725" s="14">
        <v>128.5</v>
      </c>
      <c r="F1725" s="5">
        <f t="shared" si="133"/>
        <v>0.12500000000000078</v>
      </c>
      <c r="G1725" s="5">
        <f t="shared" si="134"/>
        <v>0.45000000000000284</v>
      </c>
      <c r="R1725">
        <f t="shared" si="130"/>
        <v>0</v>
      </c>
      <c r="S1725">
        <f t="shared" si="131"/>
        <v>128.5</v>
      </c>
      <c r="T1725">
        <f t="shared" si="132"/>
        <v>35.694444444444443</v>
      </c>
    </row>
    <row r="1726" spans="2:20" x14ac:dyDescent="0.3">
      <c r="B1726" s="13" t="s">
        <v>12</v>
      </c>
      <c r="C1726" s="13">
        <v>1718</v>
      </c>
      <c r="D1726" s="13">
        <v>241</v>
      </c>
      <c r="E1726" s="14">
        <v>129</v>
      </c>
      <c r="F1726" s="5">
        <f t="shared" si="133"/>
        <v>0.1388888888888889</v>
      </c>
      <c r="G1726" s="5">
        <f t="shared" si="134"/>
        <v>0.5</v>
      </c>
      <c r="R1726">
        <f t="shared" si="130"/>
        <v>0</v>
      </c>
      <c r="S1726">
        <f t="shared" si="131"/>
        <v>129</v>
      </c>
      <c r="T1726">
        <f t="shared" si="132"/>
        <v>35.833333333333336</v>
      </c>
    </row>
    <row r="1727" spans="2:20" x14ac:dyDescent="0.3">
      <c r="B1727" s="13" t="s">
        <v>12</v>
      </c>
      <c r="C1727" s="13">
        <v>1719</v>
      </c>
      <c r="D1727" s="13">
        <v>242</v>
      </c>
      <c r="E1727" s="14">
        <v>129.5</v>
      </c>
      <c r="F1727" s="5">
        <f t="shared" si="133"/>
        <v>0.15277777777777699</v>
      </c>
      <c r="G1727" s="5">
        <f t="shared" si="134"/>
        <v>0.54999999999999716</v>
      </c>
      <c r="R1727">
        <f t="shared" si="130"/>
        <v>0</v>
      </c>
      <c r="S1727">
        <f t="shared" si="131"/>
        <v>129.5</v>
      </c>
      <c r="T1727">
        <f t="shared" si="132"/>
        <v>35.972222222222221</v>
      </c>
    </row>
    <row r="1728" spans="2:20" x14ac:dyDescent="0.3">
      <c r="B1728" s="13" t="s">
        <v>12</v>
      </c>
      <c r="C1728" s="13">
        <v>1720</v>
      </c>
      <c r="D1728" s="13">
        <v>243</v>
      </c>
      <c r="E1728" s="14">
        <v>130.1</v>
      </c>
      <c r="F1728" s="5">
        <f t="shared" si="133"/>
        <v>0.15277777777777699</v>
      </c>
      <c r="G1728" s="5">
        <f t="shared" si="134"/>
        <v>0.54999999999999716</v>
      </c>
      <c r="R1728">
        <f t="shared" si="130"/>
        <v>0</v>
      </c>
      <c r="S1728">
        <f t="shared" si="131"/>
        <v>130.1</v>
      </c>
      <c r="T1728">
        <f t="shared" si="132"/>
        <v>36.138888888888886</v>
      </c>
    </row>
    <row r="1729" spans="2:20" x14ac:dyDescent="0.3">
      <c r="B1729" s="13" t="s">
        <v>12</v>
      </c>
      <c r="C1729" s="13">
        <v>1721</v>
      </c>
      <c r="D1729" s="13">
        <v>244</v>
      </c>
      <c r="E1729" s="14">
        <v>130.6</v>
      </c>
      <c r="F1729" s="5">
        <f t="shared" si="133"/>
        <v>0.12500000000000078</v>
      </c>
      <c r="G1729" s="5">
        <f t="shared" si="134"/>
        <v>0.45000000000000284</v>
      </c>
      <c r="R1729">
        <f t="shared" si="130"/>
        <v>0</v>
      </c>
      <c r="S1729">
        <f t="shared" si="131"/>
        <v>130.6</v>
      </c>
      <c r="T1729">
        <f t="shared" si="132"/>
        <v>36.277777777777779</v>
      </c>
    </row>
    <row r="1730" spans="2:20" x14ac:dyDescent="0.3">
      <c r="B1730" s="13" t="s">
        <v>12</v>
      </c>
      <c r="C1730" s="13">
        <v>1722</v>
      </c>
      <c r="D1730" s="13">
        <v>245</v>
      </c>
      <c r="E1730" s="14">
        <v>131</v>
      </c>
      <c r="F1730" s="5">
        <f t="shared" si="133"/>
        <v>8.3333333333332538E-2</v>
      </c>
      <c r="G1730" s="5">
        <f t="shared" si="134"/>
        <v>0.29999999999999716</v>
      </c>
      <c r="R1730">
        <f t="shared" si="130"/>
        <v>0</v>
      </c>
      <c r="S1730">
        <f t="shared" si="131"/>
        <v>131</v>
      </c>
      <c r="T1730">
        <f t="shared" si="132"/>
        <v>36.388888888888886</v>
      </c>
    </row>
    <row r="1731" spans="2:20" x14ac:dyDescent="0.3">
      <c r="B1731" s="13" t="s">
        <v>12</v>
      </c>
      <c r="C1731" s="13">
        <v>1723</v>
      </c>
      <c r="D1731" s="13">
        <v>246</v>
      </c>
      <c r="E1731" s="14">
        <v>131.19999999999999</v>
      </c>
      <c r="F1731" s="5">
        <f t="shared" si="133"/>
        <v>4.1666666666668246E-2</v>
      </c>
      <c r="G1731" s="5">
        <f t="shared" si="134"/>
        <v>0.15000000000000568</v>
      </c>
      <c r="R1731">
        <f t="shared" si="130"/>
        <v>0</v>
      </c>
      <c r="S1731">
        <f t="shared" si="131"/>
        <v>131.19999999999999</v>
      </c>
      <c r="T1731">
        <f t="shared" si="132"/>
        <v>36.444444444444443</v>
      </c>
    </row>
    <row r="1732" spans="2:20" x14ac:dyDescent="0.3">
      <c r="B1732" s="13" t="s">
        <v>12</v>
      </c>
      <c r="C1732" s="13">
        <v>1724</v>
      </c>
      <c r="D1732" s="13">
        <v>247</v>
      </c>
      <c r="E1732" s="14">
        <v>131.30000000000001</v>
      </c>
      <c r="F1732" s="5">
        <f t="shared" si="133"/>
        <v>0</v>
      </c>
      <c r="G1732" s="5">
        <f t="shared" si="134"/>
        <v>0</v>
      </c>
      <c r="R1732">
        <f t="shared" si="130"/>
        <v>0</v>
      </c>
      <c r="S1732">
        <f t="shared" si="131"/>
        <v>131.30000000000001</v>
      </c>
      <c r="T1732">
        <f t="shared" si="132"/>
        <v>36.472222222222221</v>
      </c>
    </row>
    <row r="1733" spans="2:20" x14ac:dyDescent="0.3">
      <c r="B1733" s="13" t="s">
        <v>12</v>
      </c>
      <c r="C1733" s="13">
        <v>1725</v>
      </c>
      <c r="D1733" s="13">
        <v>248</v>
      </c>
      <c r="E1733" s="14">
        <v>131.19999999999999</v>
      </c>
      <c r="F1733" s="5">
        <f t="shared" si="133"/>
        <v>-8.3333333333336493E-2</v>
      </c>
      <c r="G1733" s="5">
        <f t="shared" si="134"/>
        <v>-0.30000000000001137</v>
      </c>
      <c r="R1733">
        <f t="shared" si="130"/>
        <v>0</v>
      </c>
      <c r="S1733">
        <f t="shared" si="131"/>
        <v>131.19999999999999</v>
      </c>
      <c r="T1733">
        <f t="shared" si="132"/>
        <v>36.444444444444443</v>
      </c>
    </row>
    <row r="1734" spans="2:20" x14ac:dyDescent="0.3">
      <c r="B1734" s="13" t="s">
        <v>12</v>
      </c>
      <c r="C1734" s="13">
        <v>1726</v>
      </c>
      <c r="D1734" s="13">
        <v>249</v>
      </c>
      <c r="E1734" s="14">
        <v>130.69999999999999</v>
      </c>
      <c r="F1734" s="5">
        <f t="shared" si="133"/>
        <v>-0.19444444444444128</v>
      </c>
      <c r="G1734" s="5">
        <f t="shared" si="134"/>
        <v>-0.69999999999998863</v>
      </c>
      <c r="R1734">
        <f t="shared" si="130"/>
        <v>0</v>
      </c>
      <c r="S1734">
        <f t="shared" si="131"/>
        <v>130.69999999999999</v>
      </c>
      <c r="T1734">
        <f t="shared" si="132"/>
        <v>36.30555555555555</v>
      </c>
    </row>
    <row r="1735" spans="2:20" x14ac:dyDescent="0.3">
      <c r="B1735" s="13" t="s">
        <v>12</v>
      </c>
      <c r="C1735" s="13">
        <v>1727</v>
      </c>
      <c r="D1735" s="13">
        <v>250</v>
      </c>
      <c r="E1735" s="14">
        <v>129.80000000000001</v>
      </c>
      <c r="F1735" s="5">
        <f t="shared" si="133"/>
        <v>-0.31944444444444209</v>
      </c>
      <c r="G1735" s="5">
        <f t="shared" si="134"/>
        <v>-1.1499999999999915</v>
      </c>
      <c r="R1735">
        <f t="shared" si="130"/>
        <v>0</v>
      </c>
      <c r="S1735">
        <f t="shared" si="131"/>
        <v>129.80000000000001</v>
      </c>
      <c r="T1735">
        <f t="shared" si="132"/>
        <v>36.055555555555557</v>
      </c>
    </row>
    <row r="1736" spans="2:20" x14ac:dyDescent="0.3">
      <c r="B1736" s="13" t="s">
        <v>12</v>
      </c>
      <c r="C1736" s="13">
        <v>1728</v>
      </c>
      <c r="D1736" s="13">
        <v>251</v>
      </c>
      <c r="E1736" s="14">
        <v>128.4</v>
      </c>
      <c r="F1736" s="5">
        <f t="shared" si="133"/>
        <v>-0.45833333333333492</v>
      </c>
      <c r="G1736" s="5">
        <f t="shared" si="134"/>
        <v>-1.6500000000000057</v>
      </c>
      <c r="R1736">
        <f t="shared" ref="R1736:R1799" si="135">IF(E1736&lt;1,1,0)</f>
        <v>0</v>
      </c>
      <c r="S1736">
        <f t="shared" ref="S1736:S1799" si="136">IF(R1736=1,"",E1736)</f>
        <v>128.4</v>
      </c>
      <c r="T1736">
        <f t="shared" ref="T1736:T1799" si="137">E1736/3.6</f>
        <v>35.666666666666664</v>
      </c>
    </row>
    <row r="1737" spans="2:20" x14ac:dyDescent="0.3">
      <c r="B1737" s="13" t="s">
        <v>12</v>
      </c>
      <c r="C1737" s="13">
        <v>1729</v>
      </c>
      <c r="D1737" s="13">
        <v>252</v>
      </c>
      <c r="E1737" s="14">
        <v>126.5</v>
      </c>
      <c r="F1737" s="5">
        <f t="shared" si="133"/>
        <v>-0.59722222222222376</v>
      </c>
      <c r="G1737" s="5">
        <f t="shared" si="134"/>
        <v>-2.1500000000000057</v>
      </c>
      <c r="R1737">
        <f t="shared" si="135"/>
        <v>0</v>
      </c>
      <c r="S1737">
        <f t="shared" si="136"/>
        <v>126.5</v>
      </c>
      <c r="T1737">
        <f t="shared" si="137"/>
        <v>35.138888888888886</v>
      </c>
    </row>
    <row r="1738" spans="2:20" x14ac:dyDescent="0.3">
      <c r="B1738" s="13" t="s">
        <v>12</v>
      </c>
      <c r="C1738" s="13">
        <v>1730</v>
      </c>
      <c r="D1738" s="13">
        <v>253</v>
      </c>
      <c r="E1738" s="14">
        <v>124.1</v>
      </c>
      <c r="F1738" s="5">
        <f t="shared" ref="F1738:F1801" si="138">($E1739-$E1737)/2/3.6</f>
        <v>-0.68055555555555636</v>
      </c>
      <c r="G1738" s="5">
        <f t="shared" ref="G1738:G1801" si="139">($E1739-$E1737)/2</f>
        <v>-2.4500000000000028</v>
      </c>
      <c r="R1738">
        <f t="shared" si="135"/>
        <v>0</v>
      </c>
      <c r="S1738">
        <f t="shared" si="136"/>
        <v>124.1</v>
      </c>
      <c r="T1738">
        <f t="shared" si="137"/>
        <v>34.472222222222221</v>
      </c>
    </row>
    <row r="1739" spans="2:20" x14ac:dyDescent="0.3">
      <c r="B1739" s="13" t="s">
        <v>12</v>
      </c>
      <c r="C1739" s="13">
        <v>1731</v>
      </c>
      <c r="D1739" s="13">
        <v>254</v>
      </c>
      <c r="E1739" s="14">
        <v>121.6</v>
      </c>
      <c r="F1739" s="5">
        <f t="shared" si="138"/>
        <v>-0.70833333333333248</v>
      </c>
      <c r="G1739" s="5">
        <f t="shared" si="139"/>
        <v>-2.5499999999999972</v>
      </c>
      <c r="R1739">
        <f t="shared" si="135"/>
        <v>0</v>
      </c>
      <c r="S1739">
        <f t="shared" si="136"/>
        <v>121.6</v>
      </c>
      <c r="T1739">
        <f t="shared" si="137"/>
        <v>33.777777777777779</v>
      </c>
    </row>
    <row r="1740" spans="2:20" x14ac:dyDescent="0.3">
      <c r="B1740" s="13" t="s">
        <v>12</v>
      </c>
      <c r="C1740" s="13">
        <v>1732</v>
      </c>
      <c r="D1740" s="13">
        <v>255</v>
      </c>
      <c r="E1740" s="14">
        <v>119</v>
      </c>
      <c r="F1740" s="5">
        <f t="shared" si="138"/>
        <v>-0.70833333333333248</v>
      </c>
      <c r="G1740" s="5">
        <f t="shared" si="139"/>
        <v>-2.5499999999999972</v>
      </c>
      <c r="R1740">
        <f t="shared" si="135"/>
        <v>0</v>
      </c>
      <c r="S1740">
        <f t="shared" si="136"/>
        <v>119</v>
      </c>
      <c r="T1740">
        <f t="shared" si="137"/>
        <v>33.055555555555557</v>
      </c>
    </row>
    <row r="1741" spans="2:20" x14ac:dyDescent="0.3">
      <c r="B1741" s="13" t="s">
        <v>12</v>
      </c>
      <c r="C1741" s="13">
        <v>1733</v>
      </c>
      <c r="D1741" s="13">
        <v>256</v>
      </c>
      <c r="E1741" s="14">
        <v>116.5</v>
      </c>
      <c r="F1741" s="5">
        <f t="shared" si="138"/>
        <v>-0.68055555555555636</v>
      </c>
      <c r="G1741" s="5">
        <f t="shared" si="139"/>
        <v>-2.4500000000000028</v>
      </c>
      <c r="R1741">
        <f t="shared" si="135"/>
        <v>0</v>
      </c>
      <c r="S1741">
        <f t="shared" si="136"/>
        <v>116.5</v>
      </c>
      <c r="T1741">
        <f t="shared" si="137"/>
        <v>32.361111111111107</v>
      </c>
    </row>
    <row r="1742" spans="2:20" x14ac:dyDescent="0.3">
      <c r="B1742" s="13" t="s">
        <v>12</v>
      </c>
      <c r="C1742" s="13">
        <v>1734</v>
      </c>
      <c r="D1742" s="13">
        <v>257</v>
      </c>
      <c r="E1742" s="14">
        <v>114.1</v>
      </c>
      <c r="F1742" s="5">
        <f t="shared" si="138"/>
        <v>-0.65277777777777812</v>
      </c>
      <c r="G1742" s="5">
        <f t="shared" si="139"/>
        <v>-2.3500000000000014</v>
      </c>
      <c r="R1742">
        <f t="shared" si="135"/>
        <v>0</v>
      </c>
      <c r="S1742">
        <f t="shared" si="136"/>
        <v>114.1</v>
      </c>
      <c r="T1742">
        <f t="shared" si="137"/>
        <v>31.694444444444443</v>
      </c>
    </row>
    <row r="1743" spans="2:20" x14ac:dyDescent="0.3">
      <c r="B1743" s="13" t="s">
        <v>12</v>
      </c>
      <c r="C1743" s="13">
        <v>1735</v>
      </c>
      <c r="D1743" s="13">
        <v>258</v>
      </c>
      <c r="E1743" s="14">
        <v>111.8</v>
      </c>
      <c r="F1743" s="5">
        <f t="shared" si="138"/>
        <v>-0.63888888888888806</v>
      </c>
      <c r="G1743" s="5">
        <f t="shared" si="139"/>
        <v>-2.2999999999999972</v>
      </c>
      <c r="R1743">
        <f t="shared" si="135"/>
        <v>0</v>
      </c>
      <c r="S1743">
        <f t="shared" si="136"/>
        <v>111.8</v>
      </c>
      <c r="T1743">
        <f t="shared" si="137"/>
        <v>31.055555555555554</v>
      </c>
    </row>
    <row r="1744" spans="2:20" x14ac:dyDescent="0.3">
      <c r="B1744" s="13" t="s">
        <v>12</v>
      </c>
      <c r="C1744" s="13">
        <v>1736</v>
      </c>
      <c r="D1744" s="13">
        <v>259</v>
      </c>
      <c r="E1744" s="14">
        <v>109.5</v>
      </c>
      <c r="F1744" s="5">
        <f t="shared" si="138"/>
        <v>-0.65277777777777812</v>
      </c>
      <c r="G1744" s="5">
        <f t="shared" si="139"/>
        <v>-2.3500000000000014</v>
      </c>
      <c r="R1744">
        <f t="shared" si="135"/>
        <v>0</v>
      </c>
      <c r="S1744">
        <f t="shared" si="136"/>
        <v>109.5</v>
      </c>
      <c r="T1744">
        <f t="shared" si="137"/>
        <v>30.416666666666664</v>
      </c>
    </row>
    <row r="1745" spans="2:20" x14ac:dyDescent="0.3">
      <c r="B1745" s="13" t="s">
        <v>12</v>
      </c>
      <c r="C1745" s="13">
        <v>1737</v>
      </c>
      <c r="D1745" s="13">
        <v>260</v>
      </c>
      <c r="E1745" s="14">
        <v>107.1</v>
      </c>
      <c r="F1745" s="5">
        <f t="shared" si="138"/>
        <v>-0.65277777777777812</v>
      </c>
      <c r="G1745" s="5">
        <f t="shared" si="139"/>
        <v>-2.3500000000000014</v>
      </c>
      <c r="R1745">
        <f t="shared" si="135"/>
        <v>0</v>
      </c>
      <c r="S1745">
        <f t="shared" si="136"/>
        <v>107.1</v>
      </c>
      <c r="T1745">
        <f t="shared" si="137"/>
        <v>29.749999999999996</v>
      </c>
    </row>
    <row r="1746" spans="2:20" x14ac:dyDescent="0.3">
      <c r="B1746" s="13" t="s">
        <v>12</v>
      </c>
      <c r="C1746" s="13">
        <v>1738</v>
      </c>
      <c r="D1746" s="13">
        <v>261</v>
      </c>
      <c r="E1746" s="14">
        <v>104.8</v>
      </c>
      <c r="F1746" s="5">
        <f t="shared" si="138"/>
        <v>-0.63888888888888806</v>
      </c>
      <c r="G1746" s="5">
        <f t="shared" si="139"/>
        <v>-2.2999999999999972</v>
      </c>
      <c r="R1746">
        <f t="shared" si="135"/>
        <v>0</v>
      </c>
      <c r="S1746">
        <f t="shared" si="136"/>
        <v>104.8</v>
      </c>
      <c r="T1746">
        <f t="shared" si="137"/>
        <v>29.111111111111111</v>
      </c>
    </row>
    <row r="1747" spans="2:20" x14ac:dyDescent="0.3">
      <c r="B1747" s="13" t="s">
        <v>12</v>
      </c>
      <c r="C1747" s="13">
        <v>1739</v>
      </c>
      <c r="D1747" s="13">
        <v>262</v>
      </c>
      <c r="E1747" s="14">
        <v>102.5</v>
      </c>
      <c r="F1747" s="5">
        <f t="shared" si="138"/>
        <v>-0.61111111111110994</v>
      </c>
      <c r="G1747" s="5">
        <f t="shared" si="139"/>
        <v>-2.1999999999999957</v>
      </c>
      <c r="R1747">
        <f t="shared" si="135"/>
        <v>0</v>
      </c>
      <c r="S1747">
        <f t="shared" si="136"/>
        <v>102.5</v>
      </c>
      <c r="T1747">
        <f t="shared" si="137"/>
        <v>28.472222222222221</v>
      </c>
    </row>
    <row r="1748" spans="2:20" x14ac:dyDescent="0.3">
      <c r="B1748" s="13" t="s">
        <v>12</v>
      </c>
      <c r="C1748" s="13">
        <v>1740</v>
      </c>
      <c r="D1748" s="13">
        <v>263</v>
      </c>
      <c r="E1748" s="14">
        <v>100.4</v>
      </c>
      <c r="F1748" s="5">
        <f t="shared" si="138"/>
        <v>-0.54166666666666741</v>
      </c>
      <c r="G1748" s="5">
        <f t="shared" si="139"/>
        <v>-1.9500000000000028</v>
      </c>
      <c r="R1748">
        <f t="shared" si="135"/>
        <v>0</v>
      </c>
      <c r="S1748">
        <f t="shared" si="136"/>
        <v>100.4</v>
      </c>
      <c r="T1748">
        <f t="shared" si="137"/>
        <v>27.888888888888889</v>
      </c>
    </row>
    <row r="1749" spans="2:20" x14ac:dyDescent="0.3">
      <c r="B1749" s="13" t="s">
        <v>12</v>
      </c>
      <c r="C1749" s="13">
        <v>1741</v>
      </c>
      <c r="D1749" s="13">
        <v>264</v>
      </c>
      <c r="E1749" s="14">
        <v>98.6</v>
      </c>
      <c r="F1749" s="5">
        <f t="shared" si="138"/>
        <v>-0.44444444444444481</v>
      </c>
      <c r="G1749" s="5">
        <f t="shared" si="139"/>
        <v>-1.6000000000000014</v>
      </c>
      <c r="R1749">
        <f t="shared" si="135"/>
        <v>0</v>
      </c>
      <c r="S1749">
        <f t="shared" si="136"/>
        <v>98.6</v>
      </c>
      <c r="T1749">
        <f t="shared" si="137"/>
        <v>27.388888888888886</v>
      </c>
    </row>
    <row r="1750" spans="2:20" x14ac:dyDescent="0.3">
      <c r="B1750" s="13" t="s">
        <v>12</v>
      </c>
      <c r="C1750" s="13">
        <v>1742</v>
      </c>
      <c r="D1750" s="13">
        <v>265</v>
      </c>
      <c r="E1750" s="14">
        <v>97.2</v>
      </c>
      <c r="F1750" s="5">
        <f t="shared" si="138"/>
        <v>-0.37499999999999839</v>
      </c>
      <c r="G1750" s="5">
        <f t="shared" si="139"/>
        <v>-1.3499999999999943</v>
      </c>
      <c r="R1750">
        <f t="shared" si="135"/>
        <v>0</v>
      </c>
      <c r="S1750">
        <f t="shared" si="136"/>
        <v>97.2</v>
      </c>
      <c r="T1750">
        <f t="shared" si="137"/>
        <v>27</v>
      </c>
    </row>
    <row r="1751" spans="2:20" x14ac:dyDescent="0.3">
      <c r="B1751" s="13" t="s">
        <v>12</v>
      </c>
      <c r="C1751" s="13">
        <v>1743</v>
      </c>
      <c r="D1751" s="13">
        <v>266</v>
      </c>
      <c r="E1751" s="14">
        <v>95.9</v>
      </c>
      <c r="F1751" s="5">
        <f t="shared" si="138"/>
        <v>-0.33333333333333409</v>
      </c>
      <c r="G1751" s="5">
        <f t="shared" si="139"/>
        <v>-1.2000000000000028</v>
      </c>
      <c r="R1751">
        <f t="shared" si="135"/>
        <v>0</v>
      </c>
      <c r="S1751">
        <f t="shared" si="136"/>
        <v>95.9</v>
      </c>
      <c r="T1751">
        <f t="shared" si="137"/>
        <v>26.638888888888889</v>
      </c>
    </row>
    <row r="1752" spans="2:20" x14ac:dyDescent="0.3">
      <c r="B1752" s="13" t="s">
        <v>12</v>
      </c>
      <c r="C1752" s="13">
        <v>1744</v>
      </c>
      <c r="D1752" s="13">
        <v>267</v>
      </c>
      <c r="E1752" s="14">
        <v>94.8</v>
      </c>
      <c r="F1752" s="5">
        <f t="shared" si="138"/>
        <v>-0.29166666666666785</v>
      </c>
      <c r="G1752" s="5">
        <f t="shared" si="139"/>
        <v>-1.0500000000000043</v>
      </c>
      <c r="R1752">
        <f t="shared" si="135"/>
        <v>0</v>
      </c>
      <c r="S1752">
        <f t="shared" si="136"/>
        <v>94.8</v>
      </c>
      <c r="T1752">
        <f t="shared" si="137"/>
        <v>26.333333333333332</v>
      </c>
    </row>
    <row r="1753" spans="2:20" x14ac:dyDescent="0.3">
      <c r="B1753" s="13" t="s">
        <v>12</v>
      </c>
      <c r="C1753" s="13">
        <v>1745</v>
      </c>
      <c r="D1753" s="13">
        <v>268</v>
      </c>
      <c r="E1753" s="14">
        <v>93.8</v>
      </c>
      <c r="F1753" s="5">
        <f t="shared" si="138"/>
        <v>-0.27777777777777779</v>
      </c>
      <c r="G1753" s="5">
        <f t="shared" si="139"/>
        <v>-1</v>
      </c>
      <c r="R1753">
        <f t="shared" si="135"/>
        <v>0</v>
      </c>
      <c r="S1753">
        <f t="shared" si="136"/>
        <v>93.8</v>
      </c>
      <c r="T1753">
        <f t="shared" si="137"/>
        <v>26.055555555555554</v>
      </c>
    </row>
    <row r="1754" spans="2:20" x14ac:dyDescent="0.3">
      <c r="B1754" s="13" t="s">
        <v>12</v>
      </c>
      <c r="C1754" s="13">
        <v>1746</v>
      </c>
      <c r="D1754" s="13">
        <v>269</v>
      </c>
      <c r="E1754" s="14">
        <v>92.8</v>
      </c>
      <c r="F1754" s="5">
        <f t="shared" si="138"/>
        <v>-0.27777777777777779</v>
      </c>
      <c r="G1754" s="5">
        <f t="shared" si="139"/>
        <v>-1</v>
      </c>
      <c r="R1754">
        <f t="shared" si="135"/>
        <v>0</v>
      </c>
      <c r="S1754">
        <f t="shared" si="136"/>
        <v>92.8</v>
      </c>
      <c r="T1754">
        <f t="shared" si="137"/>
        <v>25.777777777777775</v>
      </c>
    </row>
    <row r="1755" spans="2:20" x14ac:dyDescent="0.3">
      <c r="B1755" s="13" t="s">
        <v>12</v>
      </c>
      <c r="C1755" s="13">
        <v>1747</v>
      </c>
      <c r="D1755" s="13">
        <v>270</v>
      </c>
      <c r="E1755" s="14">
        <v>91.8</v>
      </c>
      <c r="F1755" s="5">
        <f t="shared" si="138"/>
        <v>-0.24999999999999961</v>
      </c>
      <c r="G1755" s="5">
        <f t="shared" si="139"/>
        <v>-0.89999999999999858</v>
      </c>
      <c r="R1755">
        <f t="shared" si="135"/>
        <v>0</v>
      </c>
      <c r="S1755">
        <f t="shared" si="136"/>
        <v>91.8</v>
      </c>
      <c r="T1755">
        <f t="shared" si="137"/>
        <v>25.5</v>
      </c>
    </row>
    <row r="1756" spans="2:20" x14ac:dyDescent="0.3">
      <c r="B1756" s="13" t="s">
        <v>12</v>
      </c>
      <c r="C1756" s="13">
        <v>1748</v>
      </c>
      <c r="D1756" s="13">
        <v>271</v>
      </c>
      <c r="E1756" s="14">
        <v>91</v>
      </c>
      <c r="F1756" s="5">
        <f t="shared" si="138"/>
        <v>-0.22222222222222143</v>
      </c>
      <c r="G1756" s="5">
        <f t="shared" si="139"/>
        <v>-0.79999999999999716</v>
      </c>
      <c r="R1756">
        <f t="shared" si="135"/>
        <v>0</v>
      </c>
      <c r="S1756">
        <f t="shared" si="136"/>
        <v>91</v>
      </c>
      <c r="T1756">
        <f t="shared" si="137"/>
        <v>25.277777777777779</v>
      </c>
    </row>
    <row r="1757" spans="2:20" x14ac:dyDescent="0.3">
      <c r="B1757" s="13" t="s">
        <v>12</v>
      </c>
      <c r="C1757" s="13">
        <v>1749</v>
      </c>
      <c r="D1757" s="13">
        <v>272</v>
      </c>
      <c r="E1757" s="14">
        <v>90.2</v>
      </c>
      <c r="F1757" s="5">
        <f t="shared" si="138"/>
        <v>-0.19444444444444522</v>
      </c>
      <c r="G1757" s="5">
        <f t="shared" si="139"/>
        <v>-0.70000000000000284</v>
      </c>
      <c r="R1757">
        <f t="shared" si="135"/>
        <v>0</v>
      </c>
      <c r="S1757">
        <f t="shared" si="136"/>
        <v>90.2</v>
      </c>
      <c r="T1757">
        <f t="shared" si="137"/>
        <v>25.055555555555557</v>
      </c>
    </row>
    <row r="1758" spans="2:20" x14ac:dyDescent="0.3">
      <c r="B1758" s="13" t="s">
        <v>12</v>
      </c>
      <c r="C1758" s="13">
        <v>1750</v>
      </c>
      <c r="D1758" s="13">
        <v>273</v>
      </c>
      <c r="E1758" s="14">
        <v>89.6</v>
      </c>
      <c r="F1758" s="5">
        <f t="shared" si="138"/>
        <v>-0.15277777777777896</v>
      </c>
      <c r="G1758" s="5">
        <f t="shared" si="139"/>
        <v>-0.55000000000000426</v>
      </c>
      <c r="R1758">
        <f t="shared" si="135"/>
        <v>0</v>
      </c>
      <c r="S1758">
        <f t="shared" si="136"/>
        <v>89.6</v>
      </c>
      <c r="T1758">
        <f t="shared" si="137"/>
        <v>24.888888888888886</v>
      </c>
    </row>
    <row r="1759" spans="2:20" x14ac:dyDescent="0.3">
      <c r="B1759" s="13" t="s">
        <v>12</v>
      </c>
      <c r="C1759" s="13">
        <v>1751</v>
      </c>
      <c r="D1759" s="13">
        <v>274</v>
      </c>
      <c r="E1759" s="14">
        <v>89.1</v>
      </c>
      <c r="F1759" s="5">
        <f t="shared" si="138"/>
        <v>-0.1388888888888889</v>
      </c>
      <c r="G1759" s="5">
        <f t="shared" si="139"/>
        <v>-0.5</v>
      </c>
      <c r="R1759">
        <f t="shared" si="135"/>
        <v>0</v>
      </c>
      <c r="S1759">
        <f t="shared" si="136"/>
        <v>89.1</v>
      </c>
      <c r="T1759">
        <f t="shared" si="137"/>
        <v>24.749999999999996</v>
      </c>
    </row>
    <row r="1760" spans="2:20" x14ac:dyDescent="0.3">
      <c r="B1760" s="13" t="s">
        <v>12</v>
      </c>
      <c r="C1760" s="13">
        <v>1752</v>
      </c>
      <c r="D1760" s="13">
        <v>275</v>
      </c>
      <c r="E1760" s="14">
        <v>88.6</v>
      </c>
      <c r="F1760" s="5">
        <f t="shared" si="138"/>
        <v>-0.1388888888888889</v>
      </c>
      <c r="G1760" s="5">
        <f t="shared" si="139"/>
        <v>-0.5</v>
      </c>
      <c r="R1760">
        <f t="shared" si="135"/>
        <v>0</v>
      </c>
      <c r="S1760">
        <f t="shared" si="136"/>
        <v>88.6</v>
      </c>
      <c r="T1760">
        <f t="shared" si="137"/>
        <v>24.611111111111107</v>
      </c>
    </row>
    <row r="1761" spans="2:20" x14ac:dyDescent="0.3">
      <c r="B1761" s="13" t="s">
        <v>12</v>
      </c>
      <c r="C1761" s="13">
        <v>1753</v>
      </c>
      <c r="D1761" s="13">
        <v>276</v>
      </c>
      <c r="E1761" s="14">
        <v>88.1</v>
      </c>
      <c r="F1761" s="5">
        <f t="shared" si="138"/>
        <v>-0.1388888888888889</v>
      </c>
      <c r="G1761" s="5">
        <f t="shared" si="139"/>
        <v>-0.5</v>
      </c>
      <c r="R1761">
        <f t="shared" si="135"/>
        <v>0</v>
      </c>
      <c r="S1761">
        <f t="shared" si="136"/>
        <v>88.1</v>
      </c>
      <c r="T1761">
        <f t="shared" si="137"/>
        <v>24.472222222222221</v>
      </c>
    </row>
    <row r="1762" spans="2:20" x14ac:dyDescent="0.3">
      <c r="B1762" s="13" t="s">
        <v>12</v>
      </c>
      <c r="C1762" s="13">
        <v>1754</v>
      </c>
      <c r="D1762" s="13">
        <v>277</v>
      </c>
      <c r="E1762" s="14">
        <v>87.6</v>
      </c>
      <c r="F1762" s="5">
        <f t="shared" si="138"/>
        <v>-0.1388888888888889</v>
      </c>
      <c r="G1762" s="5">
        <f t="shared" si="139"/>
        <v>-0.5</v>
      </c>
      <c r="R1762">
        <f t="shared" si="135"/>
        <v>0</v>
      </c>
      <c r="S1762">
        <f t="shared" si="136"/>
        <v>87.6</v>
      </c>
      <c r="T1762">
        <f t="shared" si="137"/>
        <v>24.333333333333332</v>
      </c>
    </row>
    <row r="1763" spans="2:20" x14ac:dyDescent="0.3">
      <c r="B1763" s="13" t="s">
        <v>12</v>
      </c>
      <c r="C1763" s="13">
        <v>1755</v>
      </c>
      <c r="D1763" s="13">
        <v>278</v>
      </c>
      <c r="E1763" s="14">
        <v>87.1</v>
      </c>
      <c r="F1763" s="5">
        <f t="shared" si="138"/>
        <v>-0.1388888888888889</v>
      </c>
      <c r="G1763" s="5">
        <f t="shared" si="139"/>
        <v>-0.5</v>
      </c>
      <c r="R1763">
        <f t="shared" si="135"/>
        <v>0</v>
      </c>
      <c r="S1763">
        <f t="shared" si="136"/>
        <v>87.1</v>
      </c>
      <c r="T1763">
        <f t="shared" si="137"/>
        <v>24.194444444444443</v>
      </c>
    </row>
    <row r="1764" spans="2:20" x14ac:dyDescent="0.3">
      <c r="B1764" s="13" t="s">
        <v>12</v>
      </c>
      <c r="C1764" s="13">
        <v>1756</v>
      </c>
      <c r="D1764" s="13">
        <v>279</v>
      </c>
      <c r="E1764" s="14">
        <v>86.6</v>
      </c>
      <c r="F1764" s="5">
        <f t="shared" si="138"/>
        <v>-0.1388888888888889</v>
      </c>
      <c r="G1764" s="5">
        <f t="shared" si="139"/>
        <v>-0.5</v>
      </c>
      <c r="R1764">
        <f t="shared" si="135"/>
        <v>0</v>
      </c>
      <c r="S1764">
        <f t="shared" si="136"/>
        <v>86.6</v>
      </c>
      <c r="T1764">
        <f t="shared" si="137"/>
        <v>24.055555555555554</v>
      </c>
    </row>
    <row r="1765" spans="2:20" x14ac:dyDescent="0.3">
      <c r="B1765" s="13" t="s">
        <v>12</v>
      </c>
      <c r="C1765" s="13">
        <v>1757</v>
      </c>
      <c r="D1765" s="13">
        <v>280</v>
      </c>
      <c r="E1765" s="14">
        <v>86.1</v>
      </c>
      <c r="F1765" s="5">
        <f t="shared" si="138"/>
        <v>-0.15277777777777699</v>
      </c>
      <c r="G1765" s="5">
        <f t="shared" si="139"/>
        <v>-0.54999999999999716</v>
      </c>
      <c r="R1765">
        <f t="shared" si="135"/>
        <v>0</v>
      </c>
      <c r="S1765">
        <f t="shared" si="136"/>
        <v>86.1</v>
      </c>
      <c r="T1765">
        <f t="shared" si="137"/>
        <v>23.916666666666664</v>
      </c>
    </row>
    <row r="1766" spans="2:20" x14ac:dyDescent="0.3">
      <c r="B1766" s="13" t="s">
        <v>12</v>
      </c>
      <c r="C1766" s="13">
        <v>1758</v>
      </c>
      <c r="D1766" s="13">
        <v>281</v>
      </c>
      <c r="E1766" s="14">
        <v>85.5</v>
      </c>
      <c r="F1766" s="5">
        <f t="shared" si="138"/>
        <v>-0.15277777777777699</v>
      </c>
      <c r="G1766" s="5">
        <f t="shared" si="139"/>
        <v>-0.54999999999999716</v>
      </c>
      <c r="R1766">
        <f t="shared" si="135"/>
        <v>0</v>
      </c>
      <c r="S1766">
        <f t="shared" si="136"/>
        <v>85.5</v>
      </c>
      <c r="T1766">
        <f t="shared" si="137"/>
        <v>23.75</v>
      </c>
    </row>
    <row r="1767" spans="2:20" x14ac:dyDescent="0.3">
      <c r="B1767" s="13" t="s">
        <v>12</v>
      </c>
      <c r="C1767" s="13">
        <v>1759</v>
      </c>
      <c r="D1767" s="13">
        <v>282</v>
      </c>
      <c r="E1767" s="14">
        <v>85</v>
      </c>
      <c r="F1767" s="5">
        <f t="shared" si="138"/>
        <v>-0.15277777777777699</v>
      </c>
      <c r="G1767" s="5">
        <f t="shared" si="139"/>
        <v>-0.54999999999999716</v>
      </c>
      <c r="R1767">
        <f t="shared" si="135"/>
        <v>0</v>
      </c>
      <c r="S1767">
        <f t="shared" si="136"/>
        <v>85</v>
      </c>
      <c r="T1767">
        <f t="shared" si="137"/>
        <v>23.611111111111111</v>
      </c>
    </row>
    <row r="1768" spans="2:20" x14ac:dyDescent="0.3">
      <c r="B1768" s="13" t="s">
        <v>12</v>
      </c>
      <c r="C1768" s="13">
        <v>1760</v>
      </c>
      <c r="D1768" s="13">
        <v>283</v>
      </c>
      <c r="E1768" s="14">
        <v>84.4</v>
      </c>
      <c r="F1768" s="5">
        <f t="shared" si="138"/>
        <v>-0.16666666666666705</v>
      </c>
      <c r="G1768" s="5">
        <f t="shared" si="139"/>
        <v>-0.60000000000000142</v>
      </c>
      <c r="R1768">
        <f t="shared" si="135"/>
        <v>0</v>
      </c>
      <c r="S1768">
        <f t="shared" si="136"/>
        <v>84.4</v>
      </c>
      <c r="T1768">
        <f t="shared" si="137"/>
        <v>23.444444444444446</v>
      </c>
    </row>
    <row r="1769" spans="2:20" x14ac:dyDescent="0.3">
      <c r="B1769" s="13" t="s">
        <v>12</v>
      </c>
      <c r="C1769" s="13">
        <v>1761</v>
      </c>
      <c r="D1769" s="13">
        <v>284</v>
      </c>
      <c r="E1769" s="14">
        <v>83.8</v>
      </c>
      <c r="F1769" s="5">
        <f t="shared" si="138"/>
        <v>-0.16666666666666705</v>
      </c>
      <c r="G1769" s="5">
        <f t="shared" si="139"/>
        <v>-0.60000000000000142</v>
      </c>
      <c r="R1769">
        <f t="shared" si="135"/>
        <v>0</v>
      </c>
      <c r="S1769">
        <f t="shared" si="136"/>
        <v>83.8</v>
      </c>
      <c r="T1769">
        <f t="shared" si="137"/>
        <v>23.277777777777775</v>
      </c>
    </row>
    <row r="1770" spans="2:20" x14ac:dyDescent="0.3">
      <c r="B1770" s="13" t="s">
        <v>12</v>
      </c>
      <c r="C1770" s="13">
        <v>1762</v>
      </c>
      <c r="D1770" s="13">
        <v>285</v>
      </c>
      <c r="E1770" s="14">
        <v>83.2</v>
      </c>
      <c r="F1770" s="5">
        <f t="shared" si="138"/>
        <v>-0.16666666666666705</v>
      </c>
      <c r="G1770" s="5">
        <f t="shared" si="139"/>
        <v>-0.60000000000000142</v>
      </c>
      <c r="R1770">
        <f t="shared" si="135"/>
        <v>0</v>
      </c>
      <c r="S1770">
        <f t="shared" si="136"/>
        <v>83.2</v>
      </c>
      <c r="T1770">
        <f t="shared" si="137"/>
        <v>23.111111111111111</v>
      </c>
    </row>
    <row r="1771" spans="2:20" x14ac:dyDescent="0.3">
      <c r="B1771" s="13" t="s">
        <v>12</v>
      </c>
      <c r="C1771" s="13">
        <v>1763</v>
      </c>
      <c r="D1771" s="13">
        <v>286</v>
      </c>
      <c r="E1771" s="14">
        <v>82.6</v>
      </c>
      <c r="F1771" s="5">
        <f t="shared" si="138"/>
        <v>-0.16666666666666705</v>
      </c>
      <c r="G1771" s="5">
        <f t="shared" si="139"/>
        <v>-0.60000000000000142</v>
      </c>
      <c r="R1771">
        <f t="shared" si="135"/>
        <v>0</v>
      </c>
      <c r="S1771">
        <f t="shared" si="136"/>
        <v>82.6</v>
      </c>
      <c r="T1771">
        <f t="shared" si="137"/>
        <v>22.944444444444443</v>
      </c>
    </row>
    <row r="1772" spans="2:20" x14ac:dyDescent="0.3">
      <c r="B1772" s="13" t="s">
        <v>12</v>
      </c>
      <c r="C1772" s="13">
        <v>1764</v>
      </c>
      <c r="D1772" s="13">
        <v>287</v>
      </c>
      <c r="E1772" s="14">
        <v>82</v>
      </c>
      <c r="F1772" s="5">
        <f t="shared" si="138"/>
        <v>-0.18055555555555516</v>
      </c>
      <c r="G1772" s="5">
        <f t="shared" si="139"/>
        <v>-0.64999999999999858</v>
      </c>
      <c r="R1772">
        <f t="shared" si="135"/>
        <v>0</v>
      </c>
      <c r="S1772">
        <f t="shared" si="136"/>
        <v>82</v>
      </c>
      <c r="T1772">
        <f t="shared" si="137"/>
        <v>22.777777777777779</v>
      </c>
    </row>
    <row r="1773" spans="2:20" x14ac:dyDescent="0.3">
      <c r="B1773" s="13" t="s">
        <v>12</v>
      </c>
      <c r="C1773" s="13">
        <v>1765</v>
      </c>
      <c r="D1773" s="13">
        <v>288</v>
      </c>
      <c r="E1773" s="14">
        <v>81.3</v>
      </c>
      <c r="F1773" s="5">
        <f t="shared" si="138"/>
        <v>-0.22222222222222143</v>
      </c>
      <c r="G1773" s="5">
        <f t="shared" si="139"/>
        <v>-0.79999999999999716</v>
      </c>
      <c r="R1773">
        <f t="shared" si="135"/>
        <v>0</v>
      </c>
      <c r="S1773">
        <f t="shared" si="136"/>
        <v>81.3</v>
      </c>
      <c r="T1773">
        <f t="shared" si="137"/>
        <v>22.583333333333332</v>
      </c>
    </row>
    <row r="1774" spans="2:20" x14ac:dyDescent="0.3">
      <c r="B1774" s="13" t="s">
        <v>12</v>
      </c>
      <c r="C1774" s="13">
        <v>1766</v>
      </c>
      <c r="D1774" s="13">
        <v>289</v>
      </c>
      <c r="E1774" s="14">
        <v>80.400000000000006</v>
      </c>
      <c r="F1774" s="5">
        <f t="shared" si="138"/>
        <v>-0.30555555555555597</v>
      </c>
      <c r="G1774" s="5">
        <f t="shared" si="139"/>
        <v>-1.1000000000000014</v>
      </c>
      <c r="R1774">
        <f t="shared" si="135"/>
        <v>0</v>
      </c>
      <c r="S1774">
        <f t="shared" si="136"/>
        <v>80.400000000000006</v>
      </c>
      <c r="T1774">
        <f t="shared" si="137"/>
        <v>22.333333333333336</v>
      </c>
    </row>
    <row r="1775" spans="2:20" x14ac:dyDescent="0.3">
      <c r="B1775" s="13" t="s">
        <v>12</v>
      </c>
      <c r="C1775" s="13">
        <v>1767</v>
      </c>
      <c r="D1775" s="13">
        <v>290</v>
      </c>
      <c r="E1775" s="14">
        <v>79.099999999999994</v>
      </c>
      <c r="F1775" s="5">
        <f t="shared" si="138"/>
        <v>-0.41666666666666663</v>
      </c>
      <c r="G1775" s="5">
        <f t="shared" si="139"/>
        <v>-1.5</v>
      </c>
      <c r="R1775">
        <f t="shared" si="135"/>
        <v>0</v>
      </c>
      <c r="S1775">
        <f t="shared" si="136"/>
        <v>79.099999999999994</v>
      </c>
      <c r="T1775">
        <f t="shared" si="137"/>
        <v>21.972222222222221</v>
      </c>
    </row>
    <row r="1776" spans="2:20" x14ac:dyDescent="0.3">
      <c r="B1776" s="13" t="s">
        <v>12</v>
      </c>
      <c r="C1776" s="13">
        <v>1768</v>
      </c>
      <c r="D1776" s="13">
        <v>291</v>
      </c>
      <c r="E1776" s="14">
        <v>77.400000000000006</v>
      </c>
      <c r="F1776" s="5">
        <f t="shared" si="138"/>
        <v>-0.55555555555555558</v>
      </c>
      <c r="G1776" s="5">
        <f t="shared" si="139"/>
        <v>-2</v>
      </c>
      <c r="R1776">
        <f t="shared" si="135"/>
        <v>0</v>
      </c>
      <c r="S1776">
        <f t="shared" si="136"/>
        <v>77.400000000000006</v>
      </c>
      <c r="T1776">
        <f t="shared" si="137"/>
        <v>21.5</v>
      </c>
    </row>
    <row r="1777" spans="2:20" x14ac:dyDescent="0.3">
      <c r="B1777" s="13" t="s">
        <v>12</v>
      </c>
      <c r="C1777" s="13">
        <v>1769</v>
      </c>
      <c r="D1777" s="13">
        <v>292</v>
      </c>
      <c r="E1777" s="14">
        <v>75.099999999999994</v>
      </c>
      <c r="F1777" s="5">
        <f t="shared" si="138"/>
        <v>-0.70833333333333448</v>
      </c>
      <c r="G1777" s="5">
        <f t="shared" si="139"/>
        <v>-2.5500000000000043</v>
      </c>
      <c r="R1777">
        <f t="shared" si="135"/>
        <v>0</v>
      </c>
      <c r="S1777">
        <f t="shared" si="136"/>
        <v>75.099999999999994</v>
      </c>
      <c r="T1777">
        <f t="shared" si="137"/>
        <v>20.861111111111111</v>
      </c>
    </row>
    <row r="1778" spans="2:20" x14ac:dyDescent="0.3">
      <c r="B1778" s="13" t="s">
        <v>12</v>
      </c>
      <c r="C1778" s="13">
        <v>1770</v>
      </c>
      <c r="D1778" s="13">
        <v>293</v>
      </c>
      <c r="E1778" s="14">
        <v>72.3</v>
      </c>
      <c r="F1778" s="5">
        <f t="shared" si="138"/>
        <v>-0.83333333333333326</v>
      </c>
      <c r="G1778" s="5">
        <f t="shared" si="139"/>
        <v>-3</v>
      </c>
      <c r="R1778">
        <f t="shared" si="135"/>
        <v>0</v>
      </c>
      <c r="S1778">
        <f t="shared" si="136"/>
        <v>72.3</v>
      </c>
      <c r="T1778">
        <f t="shared" si="137"/>
        <v>20.083333333333332</v>
      </c>
    </row>
    <row r="1779" spans="2:20" x14ac:dyDescent="0.3">
      <c r="B1779" s="13" t="s">
        <v>12</v>
      </c>
      <c r="C1779" s="13">
        <v>1771</v>
      </c>
      <c r="D1779" s="13">
        <v>294</v>
      </c>
      <c r="E1779" s="14">
        <v>69.099999999999994</v>
      </c>
      <c r="F1779" s="5">
        <f t="shared" si="138"/>
        <v>-0.88888888888888773</v>
      </c>
      <c r="G1779" s="5">
        <f t="shared" si="139"/>
        <v>-3.1999999999999957</v>
      </c>
      <c r="R1779">
        <f t="shared" si="135"/>
        <v>0</v>
      </c>
      <c r="S1779">
        <f t="shared" si="136"/>
        <v>69.099999999999994</v>
      </c>
      <c r="T1779">
        <f t="shared" si="137"/>
        <v>19.194444444444443</v>
      </c>
    </row>
    <row r="1780" spans="2:20" x14ac:dyDescent="0.3">
      <c r="B1780" s="13" t="s">
        <v>12</v>
      </c>
      <c r="C1780" s="13">
        <v>1772</v>
      </c>
      <c r="D1780" s="13">
        <v>295</v>
      </c>
      <c r="E1780" s="14">
        <v>65.900000000000006</v>
      </c>
      <c r="F1780" s="5">
        <f t="shared" si="138"/>
        <v>-0.88888888888888773</v>
      </c>
      <c r="G1780" s="5">
        <f t="shared" si="139"/>
        <v>-3.1999999999999957</v>
      </c>
      <c r="R1780">
        <f t="shared" si="135"/>
        <v>0</v>
      </c>
      <c r="S1780">
        <f t="shared" si="136"/>
        <v>65.900000000000006</v>
      </c>
      <c r="T1780">
        <f t="shared" si="137"/>
        <v>18.305555555555557</v>
      </c>
    </row>
    <row r="1781" spans="2:20" x14ac:dyDescent="0.3">
      <c r="B1781" s="13" t="s">
        <v>12</v>
      </c>
      <c r="C1781" s="13">
        <v>1773</v>
      </c>
      <c r="D1781" s="13">
        <v>296</v>
      </c>
      <c r="E1781" s="14">
        <v>62.7</v>
      </c>
      <c r="F1781" s="5">
        <f t="shared" si="138"/>
        <v>-0.86111111111111149</v>
      </c>
      <c r="G1781" s="5">
        <f t="shared" si="139"/>
        <v>-3.1000000000000014</v>
      </c>
      <c r="R1781">
        <f t="shared" si="135"/>
        <v>0</v>
      </c>
      <c r="S1781">
        <f t="shared" si="136"/>
        <v>62.7</v>
      </c>
      <c r="T1781">
        <f t="shared" si="137"/>
        <v>17.416666666666668</v>
      </c>
    </row>
    <row r="1782" spans="2:20" x14ac:dyDescent="0.3">
      <c r="B1782" s="13" t="s">
        <v>12</v>
      </c>
      <c r="C1782" s="13">
        <v>1774</v>
      </c>
      <c r="D1782" s="13">
        <v>297</v>
      </c>
      <c r="E1782" s="14">
        <v>59.7</v>
      </c>
      <c r="F1782" s="5">
        <f t="shared" si="138"/>
        <v>-0.79166666666666707</v>
      </c>
      <c r="G1782" s="5">
        <f t="shared" si="139"/>
        <v>-2.8500000000000014</v>
      </c>
      <c r="R1782">
        <f t="shared" si="135"/>
        <v>0</v>
      </c>
      <c r="S1782">
        <f t="shared" si="136"/>
        <v>59.7</v>
      </c>
      <c r="T1782">
        <f t="shared" si="137"/>
        <v>16.583333333333332</v>
      </c>
    </row>
    <row r="1783" spans="2:20" x14ac:dyDescent="0.3">
      <c r="B1783" s="13" t="s">
        <v>12</v>
      </c>
      <c r="C1783" s="13">
        <v>1775</v>
      </c>
      <c r="D1783" s="13">
        <v>298</v>
      </c>
      <c r="E1783" s="14">
        <v>57</v>
      </c>
      <c r="F1783" s="5">
        <f t="shared" si="138"/>
        <v>-0.70833333333333348</v>
      </c>
      <c r="G1783" s="5">
        <f t="shared" si="139"/>
        <v>-2.5500000000000007</v>
      </c>
      <c r="R1783">
        <f t="shared" si="135"/>
        <v>0</v>
      </c>
      <c r="S1783">
        <f t="shared" si="136"/>
        <v>57</v>
      </c>
      <c r="T1783">
        <f t="shared" si="137"/>
        <v>15.833333333333332</v>
      </c>
    </row>
    <row r="1784" spans="2:20" x14ac:dyDescent="0.3">
      <c r="B1784" s="13" t="s">
        <v>12</v>
      </c>
      <c r="C1784" s="13">
        <v>1776</v>
      </c>
      <c r="D1784" s="13">
        <v>299</v>
      </c>
      <c r="E1784" s="14">
        <v>54.6</v>
      </c>
      <c r="F1784" s="5">
        <f t="shared" si="138"/>
        <v>-0.6666666666666663</v>
      </c>
      <c r="G1784" s="5">
        <f t="shared" si="139"/>
        <v>-2.3999999999999986</v>
      </c>
      <c r="R1784">
        <f t="shared" si="135"/>
        <v>0</v>
      </c>
      <c r="S1784">
        <f t="shared" si="136"/>
        <v>54.6</v>
      </c>
      <c r="T1784">
        <f t="shared" si="137"/>
        <v>15.166666666666666</v>
      </c>
    </row>
    <row r="1785" spans="2:20" x14ac:dyDescent="0.3">
      <c r="B1785" s="13" t="s">
        <v>12</v>
      </c>
      <c r="C1785" s="13">
        <v>1777</v>
      </c>
      <c r="D1785" s="13">
        <v>300</v>
      </c>
      <c r="E1785" s="14">
        <v>52.2</v>
      </c>
      <c r="F1785" s="5">
        <f t="shared" si="138"/>
        <v>-0.68055555555555536</v>
      </c>
      <c r="G1785" s="5">
        <f t="shared" si="139"/>
        <v>-2.4499999999999993</v>
      </c>
      <c r="R1785">
        <f t="shared" si="135"/>
        <v>0</v>
      </c>
      <c r="S1785">
        <f t="shared" si="136"/>
        <v>52.2</v>
      </c>
      <c r="T1785">
        <f t="shared" si="137"/>
        <v>14.5</v>
      </c>
    </row>
    <row r="1786" spans="2:20" x14ac:dyDescent="0.3">
      <c r="B1786" s="13" t="s">
        <v>12</v>
      </c>
      <c r="C1786" s="13">
        <v>1778</v>
      </c>
      <c r="D1786" s="13">
        <v>301</v>
      </c>
      <c r="E1786" s="14">
        <v>49.7</v>
      </c>
      <c r="F1786" s="5">
        <f t="shared" si="138"/>
        <v>-0.75000000000000078</v>
      </c>
      <c r="G1786" s="5">
        <f t="shared" si="139"/>
        <v>-2.7000000000000028</v>
      </c>
      <c r="R1786">
        <f t="shared" si="135"/>
        <v>0</v>
      </c>
      <c r="S1786">
        <f t="shared" si="136"/>
        <v>49.7</v>
      </c>
      <c r="T1786">
        <f t="shared" si="137"/>
        <v>13.805555555555555</v>
      </c>
    </row>
    <row r="1787" spans="2:20" x14ac:dyDescent="0.3">
      <c r="B1787" s="13" t="s">
        <v>12</v>
      </c>
      <c r="C1787" s="13">
        <v>1779</v>
      </c>
      <c r="D1787" s="13">
        <v>302</v>
      </c>
      <c r="E1787" s="14">
        <v>46.8</v>
      </c>
      <c r="F1787" s="5">
        <f t="shared" si="138"/>
        <v>-0.86111111111111149</v>
      </c>
      <c r="G1787" s="5">
        <f t="shared" si="139"/>
        <v>-3.1000000000000014</v>
      </c>
      <c r="R1787">
        <f t="shared" si="135"/>
        <v>0</v>
      </c>
      <c r="S1787">
        <f t="shared" si="136"/>
        <v>46.8</v>
      </c>
      <c r="T1787">
        <f t="shared" si="137"/>
        <v>12.999999999999998</v>
      </c>
    </row>
    <row r="1788" spans="2:20" x14ac:dyDescent="0.3">
      <c r="B1788" s="13" t="s">
        <v>12</v>
      </c>
      <c r="C1788" s="13">
        <v>1780</v>
      </c>
      <c r="D1788" s="13">
        <v>303</v>
      </c>
      <c r="E1788" s="14">
        <v>43.5</v>
      </c>
      <c r="F1788" s="5">
        <f t="shared" si="138"/>
        <v>-0.95833333333333315</v>
      </c>
      <c r="G1788" s="5">
        <f t="shared" si="139"/>
        <v>-3.4499999999999993</v>
      </c>
      <c r="R1788">
        <f t="shared" si="135"/>
        <v>0</v>
      </c>
      <c r="S1788">
        <f t="shared" si="136"/>
        <v>43.5</v>
      </c>
      <c r="T1788">
        <f t="shared" si="137"/>
        <v>12.083333333333332</v>
      </c>
    </row>
    <row r="1789" spans="2:20" x14ac:dyDescent="0.3">
      <c r="B1789" s="13" t="s">
        <v>12</v>
      </c>
      <c r="C1789" s="13">
        <v>1781</v>
      </c>
      <c r="D1789" s="13">
        <v>304</v>
      </c>
      <c r="E1789" s="14">
        <v>39.9</v>
      </c>
      <c r="F1789" s="5">
        <f t="shared" si="138"/>
        <v>-0.98611111111111127</v>
      </c>
      <c r="G1789" s="5">
        <f t="shared" si="139"/>
        <v>-3.5500000000000007</v>
      </c>
      <c r="R1789">
        <f t="shared" si="135"/>
        <v>0</v>
      </c>
      <c r="S1789">
        <f t="shared" si="136"/>
        <v>39.9</v>
      </c>
      <c r="T1789">
        <f t="shared" si="137"/>
        <v>11.083333333333332</v>
      </c>
    </row>
    <row r="1790" spans="2:20" x14ac:dyDescent="0.3">
      <c r="B1790" s="13" t="s">
        <v>12</v>
      </c>
      <c r="C1790" s="13">
        <v>1782</v>
      </c>
      <c r="D1790" s="13">
        <v>305</v>
      </c>
      <c r="E1790" s="14">
        <v>36.4</v>
      </c>
      <c r="F1790" s="5">
        <f t="shared" si="138"/>
        <v>-0.93055555555555491</v>
      </c>
      <c r="G1790" s="5">
        <f t="shared" si="139"/>
        <v>-3.3499999999999979</v>
      </c>
      <c r="R1790">
        <f t="shared" si="135"/>
        <v>0</v>
      </c>
      <c r="S1790">
        <f t="shared" si="136"/>
        <v>36.4</v>
      </c>
      <c r="T1790">
        <f t="shared" si="137"/>
        <v>10.111111111111111</v>
      </c>
    </row>
    <row r="1791" spans="2:20" x14ac:dyDescent="0.3">
      <c r="B1791" s="13" t="s">
        <v>12</v>
      </c>
      <c r="C1791" s="13">
        <v>1783</v>
      </c>
      <c r="D1791" s="13">
        <v>306</v>
      </c>
      <c r="E1791" s="14">
        <v>33.200000000000003</v>
      </c>
      <c r="F1791" s="5">
        <f t="shared" si="138"/>
        <v>-0.8194444444444442</v>
      </c>
      <c r="G1791" s="5">
        <f t="shared" si="139"/>
        <v>-2.9499999999999993</v>
      </c>
      <c r="R1791">
        <f t="shared" si="135"/>
        <v>0</v>
      </c>
      <c r="S1791">
        <f t="shared" si="136"/>
        <v>33.200000000000003</v>
      </c>
      <c r="T1791">
        <f t="shared" si="137"/>
        <v>9.2222222222222232</v>
      </c>
    </row>
    <row r="1792" spans="2:20" x14ac:dyDescent="0.3">
      <c r="B1792" s="13" t="s">
        <v>12</v>
      </c>
      <c r="C1792" s="13">
        <v>1784</v>
      </c>
      <c r="D1792" s="13">
        <v>307</v>
      </c>
      <c r="E1792" s="14">
        <v>30.5</v>
      </c>
      <c r="F1792" s="5">
        <f t="shared" si="138"/>
        <v>-0.6805555555555558</v>
      </c>
      <c r="G1792" s="5">
        <f t="shared" si="139"/>
        <v>-2.4500000000000011</v>
      </c>
      <c r="R1792">
        <f t="shared" si="135"/>
        <v>0</v>
      </c>
      <c r="S1792">
        <f t="shared" si="136"/>
        <v>30.5</v>
      </c>
      <c r="T1792">
        <f t="shared" si="137"/>
        <v>8.4722222222222214</v>
      </c>
    </row>
    <row r="1793" spans="2:20" x14ac:dyDescent="0.3">
      <c r="B1793" s="13" t="s">
        <v>12</v>
      </c>
      <c r="C1793" s="13">
        <v>1785</v>
      </c>
      <c r="D1793" s="13">
        <v>308</v>
      </c>
      <c r="E1793" s="14">
        <v>28.3</v>
      </c>
      <c r="F1793" s="5">
        <f t="shared" si="138"/>
        <v>-0.58333333333333326</v>
      </c>
      <c r="G1793" s="5">
        <f t="shared" si="139"/>
        <v>-2.0999999999999996</v>
      </c>
      <c r="R1793">
        <f t="shared" si="135"/>
        <v>0</v>
      </c>
      <c r="S1793">
        <f t="shared" si="136"/>
        <v>28.3</v>
      </c>
      <c r="T1793">
        <f t="shared" si="137"/>
        <v>7.8611111111111107</v>
      </c>
    </row>
    <row r="1794" spans="2:20" x14ac:dyDescent="0.3">
      <c r="B1794" s="13" t="s">
        <v>12</v>
      </c>
      <c r="C1794" s="13">
        <v>1786</v>
      </c>
      <c r="D1794" s="13">
        <v>309</v>
      </c>
      <c r="E1794" s="14">
        <v>26.3</v>
      </c>
      <c r="F1794" s="5">
        <f t="shared" si="138"/>
        <v>-0.54166666666666696</v>
      </c>
      <c r="G1794" s="5">
        <f t="shared" si="139"/>
        <v>-1.9500000000000011</v>
      </c>
      <c r="R1794">
        <f t="shared" si="135"/>
        <v>0</v>
      </c>
      <c r="S1794">
        <f t="shared" si="136"/>
        <v>26.3</v>
      </c>
      <c r="T1794">
        <f t="shared" si="137"/>
        <v>7.3055555555555554</v>
      </c>
    </row>
    <row r="1795" spans="2:20" x14ac:dyDescent="0.3">
      <c r="B1795" s="13" t="s">
        <v>12</v>
      </c>
      <c r="C1795" s="13">
        <v>1787</v>
      </c>
      <c r="D1795" s="13">
        <v>310</v>
      </c>
      <c r="E1795" s="14">
        <v>24.4</v>
      </c>
      <c r="F1795" s="5">
        <f t="shared" si="138"/>
        <v>-0.5277777777777779</v>
      </c>
      <c r="G1795" s="5">
        <f t="shared" si="139"/>
        <v>-1.9000000000000004</v>
      </c>
      <c r="R1795">
        <f t="shared" si="135"/>
        <v>0</v>
      </c>
      <c r="S1795">
        <f t="shared" si="136"/>
        <v>24.4</v>
      </c>
      <c r="T1795">
        <f t="shared" si="137"/>
        <v>6.7777777777777768</v>
      </c>
    </row>
    <row r="1796" spans="2:20" x14ac:dyDescent="0.3">
      <c r="B1796" s="13" t="s">
        <v>12</v>
      </c>
      <c r="C1796" s="13">
        <v>1788</v>
      </c>
      <c r="D1796" s="13">
        <v>311</v>
      </c>
      <c r="E1796" s="14">
        <v>22.5</v>
      </c>
      <c r="F1796" s="5">
        <f t="shared" si="138"/>
        <v>-0.54166666666666641</v>
      </c>
      <c r="G1796" s="5">
        <f t="shared" si="139"/>
        <v>-1.9499999999999993</v>
      </c>
      <c r="R1796">
        <f t="shared" si="135"/>
        <v>0</v>
      </c>
      <c r="S1796">
        <f t="shared" si="136"/>
        <v>22.5</v>
      </c>
      <c r="T1796">
        <f t="shared" si="137"/>
        <v>6.25</v>
      </c>
    </row>
    <row r="1797" spans="2:20" x14ac:dyDescent="0.3">
      <c r="B1797" s="13" t="s">
        <v>12</v>
      </c>
      <c r="C1797" s="13">
        <v>1789</v>
      </c>
      <c r="D1797" s="13">
        <v>312</v>
      </c>
      <c r="E1797" s="14">
        <v>20.5</v>
      </c>
      <c r="F1797" s="5">
        <f t="shared" si="138"/>
        <v>-0.59722222222222232</v>
      </c>
      <c r="G1797" s="5">
        <f t="shared" si="139"/>
        <v>-2.1500000000000004</v>
      </c>
      <c r="R1797">
        <f t="shared" si="135"/>
        <v>0</v>
      </c>
      <c r="S1797">
        <f t="shared" si="136"/>
        <v>20.5</v>
      </c>
      <c r="T1797">
        <f t="shared" si="137"/>
        <v>5.6944444444444446</v>
      </c>
    </row>
    <row r="1798" spans="2:20" x14ac:dyDescent="0.3">
      <c r="B1798" s="13" t="s">
        <v>12</v>
      </c>
      <c r="C1798" s="13">
        <v>1790</v>
      </c>
      <c r="D1798" s="13">
        <v>313</v>
      </c>
      <c r="E1798" s="14">
        <v>18.2</v>
      </c>
      <c r="F1798" s="5">
        <f t="shared" si="138"/>
        <v>-0.69444444444444442</v>
      </c>
      <c r="G1798" s="5">
        <f t="shared" si="139"/>
        <v>-2.5</v>
      </c>
      <c r="R1798">
        <f t="shared" si="135"/>
        <v>0</v>
      </c>
      <c r="S1798">
        <f t="shared" si="136"/>
        <v>18.2</v>
      </c>
      <c r="T1798">
        <f t="shared" si="137"/>
        <v>5.0555555555555554</v>
      </c>
    </row>
    <row r="1799" spans="2:20" x14ac:dyDescent="0.3">
      <c r="B1799" s="13" t="s">
        <v>12</v>
      </c>
      <c r="C1799" s="13">
        <v>1791</v>
      </c>
      <c r="D1799" s="13">
        <v>314</v>
      </c>
      <c r="E1799" s="14">
        <v>15.5</v>
      </c>
      <c r="F1799" s="5">
        <f t="shared" si="138"/>
        <v>-0.8194444444444442</v>
      </c>
      <c r="G1799" s="5">
        <f t="shared" si="139"/>
        <v>-2.9499999999999993</v>
      </c>
      <c r="R1799">
        <f t="shared" si="135"/>
        <v>0</v>
      </c>
      <c r="S1799">
        <f t="shared" si="136"/>
        <v>15.5</v>
      </c>
      <c r="T1799">
        <f t="shared" si="137"/>
        <v>4.3055555555555554</v>
      </c>
    </row>
    <row r="1800" spans="2:20" x14ac:dyDescent="0.3">
      <c r="B1800" s="13" t="s">
        <v>12</v>
      </c>
      <c r="C1800" s="13">
        <v>1792</v>
      </c>
      <c r="D1800" s="13">
        <v>315</v>
      </c>
      <c r="E1800" s="14">
        <v>12.3</v>
      </c>
      <c r="F1800" s="5">
        <f t="shared" si="138"/>
        <v>-0.94444444444444453</v>
      </c>
      <c r="G1800" s="5">
        <f t="shared" si="139"/>
        <v>-3.4000000000000004</v>
      </c>
      <c r="R1800">
        <f t="shared" ref="R1800:R1808" si="140">IF(E1800&lt;1,1,0)</f>
        <v>0</v>
      </c>
      <c r="S1800">
        <f t="shared" ref="S1800:S1808" si="141">IF(R1800=1,"",E1800)</f>
        <v>12.3</v>
      </c>
      <c r="T1800">
        <f t="shared" ref="T1800:T1808" si="142">E1800/3.6</f>
        <v>3.416666666666667</v>
      </c>
    </row>
    <row r="1801" spans="2:20" x14ac:dyDescent="0.3">
      <c r="B1801" s="13" t="s">
        <v>12</v>
      </c>
      <c r="C1801" s="13">
        <v>1793</v>
      </c>
      <c r="D1801" s="13">
        <v>316</v>
      </c>
      <c r="E1801" s="14">
        <v>8.6999999999999993</v>
      </c>
      <c r="F1801" s="5">
        <f t="shared" si="138"/>
        <v>-0.98611111111111116</v>
      </c>
      <c r="G1801" s="5">
        <f t="shared" si="139"/>
        <v>-3.5500000000000003</v>
      </c>
      <c r="R1801">
        <f t="shared" si="140"/>
        <v>0</v>
      </c>
      <c r="S1801">
        <f t="shared" si="141"/>
        <v>8.6999999999999993</v>
      </c>
      <c r="T1801">
        <f t="shared" si="142"/>
        <v>2.4166666666666665</v>
      </c>
    </row>
    <row r="1802" spans="2:20" x14ac:dyDescent="0.3">
      <c r="B1802" s="13" t="s">
        <v>12</v>
      </c>
      <c r="C1802" s="13">
        <v>1794</v>
      </c>
      <c r="D1802" s="13">
        <v>317</v>
      </c>
      <c r="E1802" s="14">
        <v>5.2</v>
      </c>
      <c r="F1802" s="5">
        <f t="shared" ref="F1802:F1808" si="143">($E1803-$E1801)/2/3.6</f>
        <v>-1.2083333333333333</v>
      </c>
      <c r="G1802" s="5">
        <f t="shared" ref="G1802:G1808" si="144">($E1803-$E1801)/2</f>
        <v>-4.3499999999999996</v>
      </c>
      <c r="R1802">
        <f t="shared" si="140"/>
        <v>0</v>
      </c>
      <c r="S1802">
        <f t="shared" si="141"/>
        <v>5.2</v>
      </c>
      <c r="T1802">
        <f t="shared" si="142"/>
        <v>1.4444444444444444</v>
      </c>
    </row>
    <row r="1803" spans="2:20" x14ac:dyDescent="0.3">
      <c r="B1803" s="13" t="s">
        <v>12</v>
      </c>
      <c r="C1803" s="13">
        <v>1795</v>
      </c>
      <c r="D1803" s="13">
        <v>318</v>
      </c>
      <c r="E1803" s="14">
        <v>0</v>
      </c>
      <c r="F1803" s="5">
        <f t="shared" si="143"/>
        <v>-0.72222222222222221</v>
      </c>
      <c r="G1803" s="5">
        <f t="shared" si="144"/>
        <v>-2.6</v>
      </c>
      <c r="R1803">
        <f t="shared" si="140"/>
        <v>1</v>
      </c>
      <c r="S1803" t="str">
        <f t="shared" si="141"/>
        <v/>
      </c>
      <c r="T1803">
        <f t="shared" si="142"/>
        <v>0</v>
      </c>
    </row>
    <row r="1804" spans="2:20" x14ac:dyDescent="0.3">
      <c r="B1804" s="13" t="s">
        <v>12</v>
      </c>
      <c r="C1804" s="13">
        <v>1796</v>
      </c>
      <c r="D1804" s="13">
        <v>319</v>
      </c>
      <c r="E1804" s="14">
        <v>0</v>
      </c>
      <c r="F1804" s="5">
        <f t="shared" si="143"/>
        <v>0</v>
      </c>
      <c r="G1804" s="5">
        <f t="shared" si="144"/>
        <v>0</v>
      </c>
      <c r="R1804">
        <f t="shared" si="140"/>
        <v>1</v>
      </c>
      <c r="S1804" t="str">
        <f t="shared" si="141"/>
        <v/>
      </c>
      <c r="T1804">
        <f t="shared" si="142"/>
        <v>0</v>
      </c>
    </row>
    <row r="1805" spans="2:20" x14ac:dyDescent="0.3">
      <c r="B1805" s="13" t="s">
        <v>12</v>
      </c>
      <c r="C1805" s="13">
        <v>1797</v>
      </c>
      <c r="D1805" s="13">
        <v>320</v>
      </c>
      <c r="E1805" s="14">
        <v>0</v>
      </c>
      <c r="F1805" s="5">
        <f t="shared" si="143"/>
        <v>0</v>
      </c>
      <c r="G1805" s="5">
        <f t="shared" si="144"/>
        <v>0</v>
      </c>
      <c r="R1805">
        <f t="shared" si="140"/>
        <v>1</v>
      </c>
      <c r="S1805" t="str">
        <f t="shared" si="141"/>
        <v/>
      </c>
      <c r="T1805">
        <f t="shared" si="142"/>
        <v>0</v>
      </c>
    </row>
    <row r="1806" spans="2:20" x14ac:dyDescent="0.3">
      <c r="B1806" s="13" t="s">
        <v>12</v>
      </c>
      <c r="C1806" s="13">
        <v>1798</v>
      </c>
      <c r="D1806" s="13">
        <v>321</v>
      </c>
      <c r="E1806" s="14">
        <v>0</v>
      </c>
      <c r="F1806" s="5">
        <f t="shared" si="143"/>
        <v>0</v>
      </c>
      <c r="G1806" s="5">
        <f t="shared" si="144"/>
        <v>0</v>
      </c>
      <c r="R1806">
        <f t="shared" si="140"/>
        <v>1</v>
      </c>
      <c r="S1806" t="str">
        <f t="shared" si="141"/>
        <v/>
      </c>
      <c r="T1806">
        <f t="shared" si="142"/>
        <v>0</v>
      </c>
    </row>
    <row r="1807" spans="2:20" x14ac:dyDescent="0.3">
      <c r="B1807" s="13" t="s">
        <v>12</v>
      </c>
      <c r="C1807" s="13">
        <v>1799</v>
      </c>
      <c r="D1807" s="13">
        <v>322</v>
      </c>
      <c r="E1807" s="14">
        <v>0</v>
      </c>
      <c r="F1807" s="5">
        <f t="shared" si="143"/>
        <v>0</v>
      </c>
      <c r="G1807" s="5">
        <f t="shared" si="144"/>
        <v>0</v>
      </c>
      <c r="R1807">
        <f t="shared" si="140"/>
        <v>1</v>
      </c>
      <c r="S1807" t="str">
        <f t="shared" si="141"/>
        <v/>
      </c>
      <c r="T1807">
        <f t="shared" si="142"/>
        <v>0</v>
      </c>
    </row>
    <row r="1808" spans="2:20" x14ac:dyDescent="0.3">
      <c r="B1808" s="13" t="s">
        <v>12</v>
      </c>
      <c r="C1808" s="13">
        <v>1800</v>
      </c>
      <c r="D1808" s="13">
        <v>323</v>
      </c>
      <c r="E1808" s="14">
        <v>0</v>
      </c>
      <c r="F1808" s="5">
        <f t="shared" si="143"/>
        <v>0</v>
      </c>
      <c r="G1808" s="5">
        <f t="shared" si="144"/>
        <v>0</v>
      </c>
      <c r="R1808">
        <f t="shared" si="140"/>
        <v>1</v>
      </c>
      <c r="S1808" t="str">
        <f t="shared" si="141"/>
        <v/>
      </c>
      <c r="T1808">
        <f t="shared" si="142"/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E58FD-297A-451D-AED9-2C78F23A03A6}">
  <dimension ref="A1"/>
  <sheetViews>
    <sheetView zoomScale="70" zoomScaleNormal="70" workbookViewId="0">
      <selection activeCell="U13" sqref="U13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56504-4B5C-42A0-9CF9-E8E050DD9A51}">
  <dimension ref="A1"/>
  <sheetViews>
    <sheetView zoomScale="70" zoomScaleNormal="70" workbookViewId="0">
      <selection activeCell="Q40" sqref="Q40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E26C9-3CCE-42B7-A103-C7A2429CD6FE}">
  <dimension ref="A1"/>
  <sheetViews>
    <sheetView topLeftCell="A3" workbookViewId="0">
      <selection activeCell="D36" sqref="D36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9175D-2EC9-4ADB-98C5-EC62BEBB87C3}">
  <dimension ref="A1"/>
  <sheetViews>
    <sheetView zoomScaleNormal="100" workbookViewId="0">
      <selection activeCell="R15" sqref="R15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Charts</vt:lpstr>
      </vt:variant>
      <vt:variant>
        <vt:i4>11</vt:i4>
      </vt:variant>
    </vt:vector>
  </HeadingPairs>
  <TitlesOfParts>
    <vt:vector size="21" baseType="lpstr">
      <vt:lpstr>My Spreedsheet </vt:lpstr>
      <vt:lpstr>Supercapacitor Info</vt:lpstr>
      <vt:lpstr>Car Info </vt:lpstr>
      <vt:lpstr>My Graphs </vt:lpstr>
      <vt:lpstr>Explainations </vt:lpstr>
      <vt:lpstr>WLTC_class_3</vt:lpstr>
      <vt:lpstr>dia_class3_600</vt:lpstr>
      <vt:lpstr>dia_class3_600_1200</vt:lpstr>
      <vt:lpstr>dia_class3_1200_1800</vt:lpstr>
      <vt:lpstr>dia_class3_1800</vt:lpstr>
      <vt:lpstr>Power</vt:lpstr>
      <vt:lpstr>Tractive Effort</vt:lpstr>
      <vt:lpstr>Tractive Braking Energy</vt:lpstr>
      <vt:lpstr>Cumulative Tractive Braking</vt:lpstr>
      <vt:lpstr>Resistive Forces</vt:lpstr>
      <vt:lpstr>WLTP Full Cycle</vt:lpstr>
      <vt:lpstr>Stored Energy</vt:lpstr>
      <vt:lpstr>Decel Stored Energy</vt:lpstr>
      <vt:lpstr>Recoverable_Stored Energy</vt:lpstr>
      <vt:lpstr>Recoverable Kinetic Energy </vt:lpstr>
      <vt:lpstr>3 SC Recoverable Energy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Nathaniel Fullylove</dc:creator>
  <cp:lastModifiedBy>Nathaniel Fullylove</cp:lastModifiedBy>
  <dcterms:created xsi:type="dcterms:W3CDTF">2023-01-09T09:58:06Z</dcterms:created>
  <dcterms:modified xsi:type="dcterms:W3CDTF">2023-01-15T10:40:23Z</dcterms:modified>
</cp:coreProperties>
</file>